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AEA8676-4E34-4C2F-934C-04632BD9291B}" xr6:coauthVersionLast="47" xr6:coauthVersionMax="47" xr10:uidLastSave="{00000000-0000-0000-0000-000000000000}"/>
  <bookViews>
    <workbookView xWindow="-110" yWindow="-110" windowWidth="32220" windowHeight="17500" tabRatio="849" xr2:uid="{00000000-000D-0000-FFFF-FFFF00000000}"/>
  </bookViews>
  <sheets>
    <sheet name="2025月度汇总表" sheetId="10" r:id="rId1"/>
    <sheet name="2025季度汇总表" sheetId="17" r:id="rId2"/>
    <sheet name="中国国航" sheetId="5" r:id="rId3"/>
    <sheet name="南方航空" sheetId="1" r:id="rId4"/>
    <sheet name="中国东航" sheetId="4" r:id="rId5"/>
    <sheet name="春秋航空" sheetId="2" r:id="rId6"/>
    <sheet name="吉祥航空" sheetId="3" r:id="rId7"/>
    <sheet name="海航控股" sheetId="21" r:id="rId8"/>
    <sheet name="国泰航空" sheetId="23" r:id="rId9"/>
    <sheet name="国航自动更新" sheetId="12" r:id="rId10"/>
    <sheet name="南航自动更新" sheetId="14" r:id="rId11"/>
    <sheet name="东航自动更新" sheetId="15" r:id="rId12"/>
    <sheet name="吉祥自动更新" sheetId="13" r:id="rId13"/>
    <sheet name="春秋自动更新" sheetId="16" r:id="rId14"/>
    <sheet name="海航自动更新" sheetId="18" r:id="rId15"/>
    <sheet name="国泰航空自动更新" sheetId="22" r:id="rId16"/>
    <sheet name="Sheet2" sheetId="25" r:id="rId17"/>
    <sheet name="Sheet1" sheetId="24" r:id="rId18"/>
  </sheets>
  <externalReferences>
    <externalReference r:id="rId1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0" i="23" l="1"/>
  <c r="E150" i="23"/>
  <c r="H150" i="23"/>
  <c r="K150" i="23"/>
  <c r="N150" i="23"/>
  <c r="Q150" i="23"/>
  <c r="T150" i="23"/>
  <c r="W150" i="23"/>
  <c r="Z150" i="23"/>
  <c r="AC150" i="23"/>
  <c r="AF150" i="23"/>
  <c r="AI150" i="23"/>
  <c r="B150" i="1"/>
  <c r="E150" i="1"/>
  <c r="H150" i="1"/>
  <c r="K150" i="1"/>
  <c r="N150" i="1"/>
  <c r="Q150" i="1"/>
  <c r="T150" i="1"/>
  <c r="W150" i="1"/>
  <c r="Z150" i="1"/>
  <c r="AC150" i="1"/>
  <c r="AF150" i="1"/>
  <c r="AI150" i="1"/>
  <c r="AL150" i="1"/>
  <c r="AO150" i="1"/>
  <c r="AR150" i="1"/>
  <c r="AU150" i="1"/>
  <c r="AX150" i="1"/>
  <c r="H32" i="10"/>
  <c r="G8" i="10"/>
  <c r="F27" i="10"/>
  <c r="H30" i="10"/>
  <c r="H37" i="10"/>
  <c r="D43" i="10"/>
  <c r="I21" i="10"/>
  <c r="G24" i="10"/>
  <c r="E14" i="10"/>
  <c r="I50" i="10"/>
  <c r="D21" i="10"/>
  <c r="D27" i="10"/>
  <c r="F5" i="10"/>
  <c r="E21" i="10"/>
  <c r="F21" i="10"/>
  <c r="G17" i="10"/>
  <c r="F30" i="10"/>
  <c r="G37" i="10"/>
  <c r="F37" i="10"/>
  <c r="F34" i="10"/>
  <c r="E24" i="10"/>
  <c r="H8" i="10"/>
  <c r="D30" i="10"/>
  <c r="G56" i="10"/>
  <c r="G30" i="10"/>
  <c r="G47" i="10"/>
  <c r="D24" i="10"/>
  <c r="D14" i="10"/>
  <c r="G50" i="10"/>
  <c r="I43" i="10"/>
  <c r="D37" i="10"/>
  <c r="E53" i="10"/>
  <c r="H5" i="10"/>
  <c r="E43" i="10"/>
  <c r="G43" i="10"/>
  <c r="F53" i="10"/>
  <c r="E17" i="10"/>
  <c r="H40" i="10"/>
  <c r="F8" i="10"/>
  <c r="G5" i="10"/>
  <c r="I37" i="10"/>
  <c r="E30" i="10"/>
  <c r="F11" i="10"/>
  <c r="I27" i="10"/>
  <c r="D11" i="10"/>
  <c r="E8" i="10"/>
  <c r="G34" i="10"/>
  <c r="I30" i="10"/>
  <c r="I47" i="10"/>
  <c r="E47" i="10"/>
  <c r="G11" i="10"/>
  <c r="G40" i="10"/>
  <c r="I5" i="10"/>
  <c r="G21" i="10"/>
  <c r="H34" i="10"/>
  <c r="H11" i="10"/>
  <c r="F56" i="10"/>
  <c r="I17" i="10"/>
  <c r="H47" i="10"/>
  <c r="I24" i="10"/>
  <c r="E40" i="10"/>
  <c r="E50" i="10"/>
  <c r="F40" i="10"/>
  <c r="D8" i="10"/>
  <c r="F14" i="10"/>
  <c r="D56" i="10"/>
  <c r="I8" i="10"/>
  <c r="G27" i="10"/>
  <c r="F50" i="10"/>
  <c r="G53" i="10"/>
  <c r="H56" i="10"/>
  <c r="H24" i="10"/>
  <c r="H14" i="10"/>
  <c r="H27" i="10"/>
  <c r="D47" i="10"/>
  <c r="H50" i="10"/>
  <c r="E56" i="10"/>
  <c r="E11" i="10"/>
  <c r="F47" i="10"/>
  <c r="E5" i="10"/>
  <c r="H53" i="10"/>
  <c r="E34" i="10"/>
  <c r="F24" i="10"/>
  <c r="H17" i="10"/>
  <c r="D50" i="10"/>
  <c r="D53" i="10"/>
  <c r="E37" i="10"/>
  <c r="I53" i="10"/>
  <c r="E27" i="10"/>
  <c r="H43" i="10"/>
  <c r="I34" i="10"/>
  <c r="H21" i="10"/>
  <c r="I11" i="10"/>
  <c r="F43" i="10"/>
  <c r="I56" i="10"/>
  <c r="F17" i="10"/>
  <c r="I40" i="10"/>
  <c r="G14" i="10"/>
  <c r="I14" i="10"/>
  <c r="D40" i="10"/>
  <c r="D5" i="10"/>
  <c r="D34" i="10"/>
  <c r="D17" i="10"/>
  <c r="B149" i="23" l="1"/>
  <c r="E149" i="23"/>
  <c r="K149" i="23"/>
  <c r="N149" i="23"/>
  <c r="T149" i="23"/>
  <c r="W149" i="23"/>
  <c r="Z149" i="23"/>
  <c r="AC149" i="23"/>
  <c r="AF149" i="23"/>
  <c r="AI149" i="23"/>
  <c r="B149" i="21"/>
  <c r="E149" i="21"/>
  <c r="H149" i="21"/>
  <c r="K149" i="21"/>
  <c r="N149" i="21"/>
  <c r="Q149" i="21"/>
  <c r="T149" i="21"/>
  <c r="W149" i="21"/>
  <c r="Z149" i="21"/>
  <c r="AC149" i="21"/>
  <c r="AF149" i="21"/>
  <c r="AI149" i="21"/>
  <c r="AL149" i="21"/>
  <c r="AO149" i="21"/>
  <c r="AR149" i="21"/>
  <c r="AU149" i="21"/>
  <c r="AX149" i="21"/>
  <c r="B149" i="3"/>
  <c r="E149" i="3"/>
  <c r="H149" i="3"/>
  <c r="K149" i="3"/>
  <c r="N149" i="3"/>
  <c r="Q149" i="3"/>
  <c r="T149" i="3"/>
  <c r="W149" i="3"/>
  <c r="Z149" i="3"/>
  <c r="AC149" i="3"/>
  <c r="AF149" i="3"/>
  <c r="AI149" i="3"/>
  <c r="AL149" i="3"/>
  <c r="AO149" i="3"/>
  <c r="AR149" i="3"/>
  <c r="AU149" i="3"/>
  <c r="AX149" i="3"/>
  <c r="B149" i="2"/>
  <c r="E149" i="2"/>
  <c r="H149" i="2"/>
  <c r="K149" i="2"/>
  <c r="N149" i="2"/>
  <c r="Q149" i="2"/>
  <c r="T149" i="2"/>
  <c r="W149" i="2"/>
  <c r="Z149" i="2"/>
  <c r="AC149" i="2"/>
  <c r="AF149" i="2"/>
  <c r="AI149" i="2"/>
  <c r="AL149" i="2"/>
  <c r="AO149" i="2"/>
  <c r="AR149" i="2"/>
  <c r="AU149" i="2"/>
  <c r="AX149" i="2"/>
  <c r="B149" i="4"/>
  <c r="E149" i="4"/>
  <c r="H149" i="4"/>
  <c r="K149" i="4"/>
  <c r="N149" i="4"/>
  <c r="Q149" i="4"/>
  <c r="T149" i="4"/>
  <c r="W149" i="4"/>
  <c r="Z149" i="4"/>
  <c r="AC149" i="4"/>
  <c r="AF149" i="4"/>
  <c r="AI149" i="4"/>
  <c r="AL149" i="4"/>
  <c r="AO149" i="4"/>
  <c r="AR149" i="4"/>
  <c r="AU149" i="4"/>
  <c r="AX149" i="4"/>
  <c r="B149" i="1"/>
  <c r="E149" i="1"/>
  <c r="H149" i="1"/>
  <c r="K149" i="1"/>
  <c r="N149" i="1"/>
  <c r="Q149" i="1"/>
  <c r="T149" i="1"/>
  <c r="W149" i="1"/>
  <c r="Z149" i="1"/>
  <c r="AC149" i="1"/>
  <c r="AF149" i="1"/>
  <c r="AI149" i="1"/>
  <c r="AL149" i="1"/>
  <c r="AO149" i="1"/>
  <c r="AR149" i="1"/>
  <c r="AU149" i="1"/>
  <c r="AX149" i="1"/>
  <c r="B149" i="5"/>
  <c r="E149" i="5"/>
  <c r="H149" i="5"/>
  <c r="K149" i="5"/>
  <c r="N149" i="5"/>
  <c r="Q149" i="5"/>
  <c r="T149" i="5"/>
  <c r="W149" i="5"/>
  <c r="Z149" i="5"/>
  <c r="AC149" i="5"/>
  <c r="AF149" i="5"/>
  <c r="AI149" i="5"/>
  <c r="AL149" i="5"/>
  <c r="AO149" i="5"/>
  <c r="AR149" i="5"/>
  <c r="AU149" i="5"/>
  <c r="AX149" i="5"/>
  <c r="H149" i="23" l="1"/>
  <c r="Q149" i="23"/>
  <c r="B148" i="23"/>
  <c r="E148" i="23"/>
  <c r="K148" i="23"/>
  <c r="N148" i="23"/>
  <c r="Q148" i="23"/>
  <c r="T148" i="23"/>
  <c r="W148" i="23"/>
  <c r="Z148" i="23"/>
  <c r="AC148" i="23"/>
  <c r="AF148" i="23"/>
  <c r="AI148" i="23"/>
  <c r="B148" i="21"/>
  <c r="E148" i="21"/>
  <c r="H148" i="21"/>
  <c r="K148" i="21"/>
  <c r="N148" i="21"/>
  <c r="Q148" i="21"/>
  <c r="T148" i="21"/>
  <c r="W148" i="21"/>
  <c r="Z148" i="21"/>
  <c r="AC148" i="21"/>
  <c r="AF148" i="21"/>
  <c r="AI148" i="21"/>
  <c r="AL148" i="21"/>
  <c r="AO148" i="21"/>
  <c r="AR148" i="21"/>
  <c r="AU148" i="21"/>
  <c r="AX148" i="21"/>
  <c r="B148" i="3"/>
  <c r="E148" i="3"/>
  <c r="H148" i="3"/>
  <c r="K148" i="3"/>
  <c r="N148" i="3"/>
  <c r="Q148" i="3"/>
  <c r="T148" i="3"/>
  <c r="W148" i="3"/>
  <c r="Z148" i="3"/>
  <c r="AC148" i="3"/>
  <c r="AF148" i="3"/>
  <c r="AI148" i="3"/>
  <c r="AL148" i="3"/>
  <c r="AO148" i="3"/>
  <c r="AR148" i="3"/>
  <c r="AU148" i="3"/>
  <c r="AX148" i="3"/>
  <c r="B148" i="2"/>
  <c r="E148" i="2"/>
  <c r="H148" i="2"/>
  <c r="K148" i="2"/>
  <c r="N148" i="2"/>
  <c r="Q148" i="2"/>
  <c r="T148" i="2"/>
  <c r="W148" i="2"/>
  <c r="Z148" i="2"/>
  <c r="AC148" i="2"/>
  <c r="AF148" i="2"/>
  <c r="AI148" i="2"/>
  <c r="AL148" i="2"/>
  <c r="AO148" i="2"/>
  <c r="AR148" i="2"/>
  <c r="AU148" i="2"/>
  <c r="AX148" i="2"/>
  <c r="B148" i="4"/>
  <c r="E148" i="4"/>
  <c r="H148" i="4"/>
  <c r="K148" i="4"/>
  <c r="N148" i="4"/>
  <c r="Q148" i="4"/>
  <c r="T148" i="4"/>
  <c r="W148" i="4"/>
  <c r="Z148" i="4"/>
  <c r="AC148" i="4"/>
  <c r="AF148" i="4"/>
  <c r="AI148" i="4"/>
  <c r="AL148" i="4"/>
  <c r="AO148" i="4"/>
  <c r="AR148" i="4"/>
  <c r="AU148" i="4"/>
  <c r="AX148" i="4"/>
  <c r="B148" i="1"/>
  <c r="E148" i="1"/>
  <c r="H148" i="1"/>
  <c r="K148" i="1"/>
  <c r="N148" i="1"/>
  <c r="Q148" i="1"/>
  <c r="T148" i="1"/>
  <c r="W148" i="1"/>
  <c r="Z148" i="1"/>
  <c r="AC148" i="1"/>
  <c r="AF148" i="1"/>
  <c r="AI148" i="1"/>
  <c r="AL148" i="1"/>
  <c r="AO148" i="1"/>
  <c r="AR148" i="1"/>
  <c r="AU148" i="1"/>
  <c r="AX148" i="1"/>
  <c r="B148" i="5"/>
  <c r="E148" i="5"/>
  <c r="H148" i="5"/>
  <c r="K148" i="5"/>
  <c r="N148" i="5"/>
  <c r="Q148" i="5"/>
  <c r="T148" i="5"/>
  <c r="W148" i="5"/>
  <c r="Z148" i="5"/>
  <c r="AC148" i="5"/>
  <c r="AF148" i="5"/>
  <c r="AI148" i="5"/>
  <c r="AL148" i="5"/>
  <c r="AO148" i="5"/>
  <c r="AR148" i="5"/>
  <c r="AU148" i="5"/>
  <c r="AX148" i="5"/>
  <c r="H148" i="23" l="1"/>
  <c r="B146" i="23"/>
  <c r="E146" i="23"/>
  <c r="K146" i="23"/>
  <c r="N146" i="23"/>
  <c r="T146" i="23"/>
  <c r="W146" i="23"/>
  <c r="Z146" i="23"/>
  <c r="AC146" i="23"/>
  <c r="AF146" i="23"/>
  <c r="AI146" i="23"/>
  <c r="B147" i="23"/>
  <c r="E147" i="23"/>
  <c r="K147" i="23"/>
  <c r="N147" i="23"/>
  <c r="T147" i="23"/>
  <c r="W147" i="23"/>
  <c r="Z147" i="23"/>
  <c r="AC147" i="23"/>
  <c r="AF147" i="23"/>
  <c r="AI147" i="23"/>
  <c r="B146" i="21"/>
  <c r="E146" i="21"/>
  <c r="H146" i="21"/>
  <c r="K146" i="21"/>
  <c r="N146" i="21"/>
  <c r="Q146" i="21"/>
  <c r="T146" i="21"/>
  <c r="W146" i="21"/>
  <c r="Z146" i="21"/>
  <c r="AC146" i="21"/>
  <c r="AF146" i="21"/>
  <c r="AI146" i="21"/>
  <c r="AL146" i="21"/>
  <c r="AO146" i="21"/>
  <c r="AR146" i="21"/>
  <c r="AU146" i="21"/>
  <c r="AX146" i="21"/>
  <c r="B147" i="21"/>
  <c r="E147" i="21"/>
  <c r="H147" i="21"/>
  <c r="K147" i="21"/>
  <c r="N147" i="21"/>
  <c r="Q147" i="21"/>
  <c r="T147" i="21"/>
  <c r="W147" i="21"/>
  <c r="Z147" i="21"/>
  <c r="AC147" i="21"/>
  <c r="AF147" i="21"/>
  <c r="AI147" i="21"/>
  <c r="AL147" i="21"/>
  <c r="AO147" i="21"/>
  <c r="AR147" i="21"/>
  <c r="AU147" i="21"/>
  <c r="AX147" i="21"/>
  <c r="B145" i="3"/>
  <c r="E145" i="3"/>
  <c r="H145" i="3"/>
  <c r="K145" i="3"/>
  <c r="N145" i="3"/>
  <c r="Q145" i="3"/>
  <c r="T145" i="3"/>
  <c r="W145" i="3"/>
  <c r="Z145" i="3"/>
  <c r="AC145" i="3"/>
  <c r="AF145" i="3"/>
  <c r="AI145" i="3"/>
  <c r="AL145" i="3"/>
  <c r="AO145" i="3"/>
  <c r="AR145" i="3"/>
  <c r="AU145" i="3"/>
  <c r="B146" i="3"/>
  <c r="E146" i="3"/>
  <c r="H146" i="3"/>
  <c r="I146" i="3" s="1"/>
  <c r="K146" i="3"/>
  <c r="N146" i="3"/>
  <c r="Q146" i="3"/>
  <c r="T146" i="3"/>
  <c r="W146" i="3"/>
  <c r="Z146" i="3"/>
  <c r="AC146" i="3"/>
  <c r="AF146" i="3"/>
  <c r="AI146" i="3"/>
  <c r="AL146" i="3"/>
  <c r="AO146" i="3"/>
  <c r="AR146" i="3"/>
  <c r="AU146" i="3"/>
  <c r="B147" i="3"/>
  <c r="E147" i="3"/>
  <c r="H147" i="3"/>
  <c r="K147" i="3"/>
  <c r="N147" i="3"/>
  <c r="Q147" i="3"/>
  <c r="T147" i="3"/>
  <c r="W147" i="3"/>
  <c r="Z147" i="3"/>
  <c r="AC147" i="3"/>
  <c r="AF147" i="3"/>
  <c r="AI147" i="3"/>
  <c r="AL147" i="3"/>
  <c r="AO147" i="3"/>
  <c r="AR147" i="3"/>
  <c r="AU147" i="3"/>
  <c r="AX146" i="3"/>
  <c r="B146" i="2"/>
  <c r="E146" i="2"/>
  <c r="H146" i="2"/>
  <c r="K146" i="2"/>
  <c r="N146" i="2"/>
  <c r="Q146" i="2"/>
  <c r="T146" i="2"/>
  <c r="W146" i="2"/>
  <c r="Z146" i="2"/>
  <c r="AC146" i="2"/>
  <c r="AF146" i="2"/>
  <c r="AI146" i="2"/>
  <c r="AL146" i="2"/>
  <c r="AO146" i="2"/>
  <c r="AR146" i="2"/>
  <c r="AU146" i="2"/>
  <c r="AX146" i="2"/>
  <c r="B147" i="2"/>
  <c r="E147" i="2"/>
  <c r="H147" i="2"/>
  <c r="K147" i="2"/>
  <c r="N147" i="2"/>
  <c r="Q147" i="2"/>
  <c r="T147" i="2"/>
  <c r="W147" i="2"/>
  <c r="Z147" i="2"/>
  <c r="AC147" i="2"/>
  <c r="AF147" i="2"/>
  <c r="AI147" i="2"/>
  <c r="AL147" i="2"/>
  <c r="AO147" i="2"/>
  <c r="AR147" i="2"/>
  <c r="AU147" i="2"/>
  <c r="AX147" i="2"/>
  <c r="B146" i="4"/>
  <c r="E146" i="4"/>
  <c r="H146" i="4"/>
  <c r="I146" i="4" s="1"/>
  <c r="K146" i="4"/>
  <c r="N146" i="4"/>
  <c r="Q146" i="4"/>
  <c r="T146" i="4"/>
  <c r="W146" i="4"/>
  <c r="Z146" i="4"/>
  <c r="AC146" i="4"/>
  <c r="AF146" i="4"/>
  <c r="AI146" i="4"/>
  <c r="AL146" i="4"/>
  <c r="AO146" i="4"/>
  <c r="AR146" i="4"/>
  <c r="AU146" i="4"/>
  <c r="AX146" i="4"/>
  <c r="B147" i="4"/>
  <c r="E147" i="4"/>
  <c r="H147" i="4"/>
  <c r="K147" i="4"/>
  <c r="N147" i="4"/>
  <c r="Q147" i="4"/>
  <c r="T147" i="4"/>
  <c r="W147" i="4"/>
  <c r="Z147" i="4"/>
  <c r="AC147" i="4"/>
  <c r="AF147" i="4"/>
  <c r="AI147" i="4"/>
  <c r="AL147" i="4"/>
  <c r="AO147" i="4"/>
  <c r="AR147" i="4"/>
  <c r="AU147" i="4"/>
  <c r="AX147" i="4"/>
  <c r="B146" i="1"/>
  <c r="E146" i="1"/>
  <c r="H146" i="1"/>
  <c r="I146" i="1" s="1"/>
  <c r="K146" i="1"/>
  <c r="N146" i="1"/>
  <c r="Q146" i="1"/>
  <c r="T146" i="1"/>
  <c r="W146" i="1"/>
  <c r="Z146" i="1"/>
  <c r="AC146" i="1"/>
  <c r="AF146" i="1"/>
  <c r="AI146" i="1"/>
  <c r="AL146" i="1"/>
  <c r="AO146" i="1"/>
  <c r="AR146" i="1"/>
  <c r="AU146" i="1"/>
  <c r="AX146" i="1"/>
  <c r="B147" i="1"/>
  <c r="E147" i="1"/>
  <c r="H147" i="1"/>
  <c r="K147" i="1"/>
  <c r="N147" i="1"/>
  <c r="Q147" i="1"/>
  <c r="T147" i="1"/>
  <c r="W147" i="1"/>
  <c r="Z147" i="1"/>
  <c r="AC147" i="1"/>
  <c r="AF147" i="1"/>
  <c r="AI147" i="1"/>
  <c r="AL147" i="1"/>
  <c r="AO147" i="1"/>
  <c r="AR147" i="1"/>
  <c r="AU147" i="1"/>
  <c r="AX147" i="1"/>
  <c r="B146" i="5"/>
  <c r="E146" i="5"/>
  <c r="H146" i="5"/>
  <c r="K146" i="5"/>
  <c r="N146" i="5"/>
  <c r="Q146" i="5"/>
  <c r="T146" i="5"/>
  <c r="W146" i="5"/>
  <c r="Z146" i="5"/>
  <c r="AC146" i="5"/>
  <c r="AF146" i="5"/>
  <c r="AI146" i="5"/>
  <c r="AL146" i="5"/>
  <c r="AO146" i="5"/>
  <c r="AR146" i="5"/>
  <c r="AU146" i="5"/>
  <c r="AX146" i="5"/>
  <c r="B147" i="5"/>
  <c r="E147" i="5"/>
  <c r="H147" i="5"/>
  <c r="K147" i="5"/>
  <c r="N147" i="5"/>
  <c r="Q147" i="5"/>
  <c r="T147" i="5"/>
  <c r="W147" i="5"/>
  <c r="Z147" i="5"/>
  <c r="AC147" i="5"/>
  <c r="AF147" i="5"/>
  <c r="AI147" i="5"/>
  <c r="AL147" i="5"/>
  <c r="AO147" i="5"/>
  <c r="AR147" i="5"/>
  <c r="AU147" i="5"/>
  <c r="AX147" i="5"/>
  <c r="AL191" i="3" l="1"/>
  <c r="N191" i="3"/>
  <c r="AR191" i="3"/>
  <c r="AU191" i="3"/>
  <c r="T191" i="3"/>
  <c r="Q191" i="3"/>
  <c r="AF191" i="3"/>
  <c r="K191" i="3"/>
  <c r="Q146" i="23"/>
  <c r="Z191" i="3"/>
  <c r="H191" i="3"/>
  <c r="E191" i="3"/>
  <c r="B191" i="3"/>
  <c r="AI191" i="3"/>
  <c r="AC191" i="3"/>
  <c r="W191" i="3"/>
  <c r="AO191" i="3"/>
  <c r="H147" i="23"/>
  <c r="Q147" i="23"/>
  <c r="H146" i="23"/>
  <c r="B145" i="23"/>
  <c r="B191" i="23" s="1"/>
  <c r="E145" i="23"/>
  <c r="E191" i="23" s="1"/>
  <c r="K145" i="23"/>
  <c r="K191" i="23" s="1"/>
  <c r="N145" i="23"/>
  <c r="N191" i="23" s="1"/>
  <c r="T145" i="23"/>
  <c r="T191" i="23" s="1"/>
  <c r="W145" i="23"/>
  <c r="W191" i="23" s="1"/>
  <c r="Z145" i="23"/>
  <c r="Z191" i="23" s="1"/>
  <c r="AC145" i="23"/>
  <c r="AC191" i="23" s="1"/>
  <c r="AF145" i="23"/>
  <c r="AF191" i="23" s="1"/>
  <c r="AI145" i="23"/>
  <c r="AI191" i="23" s="1"/>
  <c r="B145" i="21"/>
  <c r="B191" i="21" s="1"/>
  <c r="E145" i="21"/>
  <c r="E191" i="21" s="1"/>
  <c r="H145" i="21"/>
  <c r="H191" i="21" s="1"/>
  <c r="K145" i="21"/>
  <c r="K191" i="21" s="1"/>
  <c r="N145" i="21"/>
  <c r="N191" i="21" s="1"/>
  <c r="Q145" i="21"/>
  <c r="Q191" i="21" s="1"/>
  <c r="T145" i="21"/>
  <c r="T191" i="21" s="1"/>
  <c r="W145" i="21"/>
  <c r="W191" i="21" s="1"/>
  <c r="Z145" i="21"/>
  <c r="Z191" i="21" s="1"/>
  <c r="AC145" i="21"/>
  <c r="AC191" i="21" s="1"/>
  <c r="AF145" i="21"/>
  <c r="AF191" i="21" s="1"/>
  <c r="AI145" i="21"/>
  <c r="AI191" i="21" s="1"/>
  <c r="AL145" i="21"/>
  <c r="AL191" i="21" s="1"/>
  <c r="AO145" i="21"/>
  <c r="AO191" i="21" s="1"/>
  <c r="AR145" i="21"/>
  <c r="AR191" i="21" s="1"/>
  <c r="AU145" i="21"/>
  <c r="AU191" i="21" s="1"/>
  <c r="AX145" i="21"/>
  <c r="B145" i="2"/>
  <c r="B191" i="2" s="1"/>
  <c r="E145" i="2"/>
  <c r="E191" i="2" s="1"/>
  <c r="H145" i="2"/>
  <c r="H191" i="2" s="1"/>
  <c r="K145" i="2"/>
  <c r="K191" i="2" s="1"/>
  <c r="N145" i="2"/>
  <c r="N191" i="2" s="1"/>
  <c r="Q145" i="2"/>
  <c r="Q191" i="2" s="1"/>
  <c r="T145" i="2"/>
  <c r="T191" i="2" s="1"/>
  <c r="W145" i="2"/>
  <c r="W191" i="2" s="1"/>
  <c r="Z145" i="2"/>
  <c r="Z191" i="2" s="1"/>
  <c r="AC145" i="2"/>
  <c r="AC191" i="2" s="1"/>
  <c r="AF145" i="2"/>
  <c r="AF191" i="2" s="1"/>
  <c r="AI145" i="2"/>
  <c r="AI191" i="2" s="1"/>
  <c r="AL145" i="2"/>
  <c r="AL191" i="2" s="1"/>
  <c r="AO145" i="2"/>
  <c r="AO191" i="2" s="1"/>
  <c r="AR145" i="2"/>
  <c r="AR191" i="2" s="1"/>
  <c r="AU145" i="2"/>
  <c r="AU191" i="2" s="1"/>
  <c r="AX145" i="2"/>
  <c r="B145" i="4"/>
  <c r="B191" i="4" s="1"/>
  <c r="E145" i="4"/>
  <c r="E191" i="4" s="1"/>
  <c r="H145" i="4"/>
  <c r="H191" i="4" s="1"/>
  <c r="K145" i="4"/>
  <c r="K191" i="4" s="1"/>
  <c r="N145" i="4"/>
  <c r="N191" i="4" s="1"/>
  <c r="Q145" i="4"/>
  <c r="Q191" i="4" s="1"/>
  <c r="T145" i="4"/>
  <c r="T191" i="4" s="1"/>
  <c r="W145" i="4"/>
  <c r="W191" i="4" s="1"/>
  <c r="Z145" i="4"/>
  <c r="Z191" i="4" s="1"/>
  <c r="AC145" i="4"/>
  <c r="AC191" i="4" s="1"/>
  <c r="AF145" i="4"/>
  <c r="AF191" i="4" s="1"/>
  <c r="AI145" i="4"/>
  <c r="AI191" i="4" s="1"/>
  <c r="AL145" i="4"/>
  <c r="AL191" i="4" s="1"/>
  <c r="AO145" i="4"/>
  <c r="AO191" i="4" s="1"/>
  <c r="AR145" i="4"/>
  <c r="AR191" i="4" s="1"/>
  <c r="AU145" i="4"/>
  <c r="AU191" i="4" s="1"/>
  <c r="AX145" i="4"/>
  <c r="B145" i="1"/>
  <c r="B191" i="1" s="1"/>
  <c r="E145" i="1"/>
  <c r="E191" i="1" s="1"/>
  <c r="H145" i="1"/>
  <c r="H191" i="1" s="1"/>
  <c r="K145" i="1"/>
  <c r="K191" i="1" s="1"/>
  <c r="N145" i="1"/>
  <c r="N191" i="1" s="1"/>
  <c r="Q145" i="1"/>
  <c r="Q191" i="1" s="1"/>
  <c r="T145" i="1"/>
  <c r="T191" i="1" s="1"/>
  <c r="W145" i="1"/>
  <c r="W191" i="1" s="1"/>
  <c r="Z145" i="1"/>
  <c r="Z191" i="1" s="1"/>
  <c r="AC145" i="1"/>
  <c r="AC191" i="1" s="1"/>
  <c r="AF145" i="1"/>
  <c r="AF191" i="1" s="1"/>
  <c r="AI145" i="1"/>
  <c r="AI191" i="1" s="1"/>
  <c r="AL145" i="1"/>
  <c r="AL191" i="1" s="1"/>
  <c r="AO145" i="1"/>
  <c r="AO191" i="1" s="1"/>
  <c r="AR145" i="1"/>
  <c r="AR191" i="1" s="1"/>
  <c r="AU145" i="1"/>
  <c r="AU191" i="1" s="1"/>
  <c r="AX145" i="1"/>
  <c r="B145" i="5"/>
  <c r="B191" i="5" s="1"/>
  <c r="E145" i="5"/>
  <c r="E191" i="5" s="1"/>
  <c r="H145" i="5"/>
  <c r="H191" i="5" s="1"/>
  <c r="K145" i="5"/>
  <c r="K191" i="5" s="1"/>
  <c r="N145" i="5"/>
  <c r="N191" i="5" s="1"/>
  <c r="Q145" i="5"/>
  <c r="Q191" i="5" s="1"/>
  <c r="T145" i="5"/>
  <c r="T191" i="5" s="1"/>
  <c r="W145" i="5"/>
  <c r="W191" i="5" s="1"/>
  <c r="Z145" i="5"/>
  <c r="Z191" i="5" s="1"/>
  <c r="AC145" i="5"/>
  <c r="AC191" i="5" s="1"/>
  <c r="AF145" i="5"/>
  <c r="AF191" i="5" s="1"/>
  <c r="AI145" i="5"/>
  <c r="AI191" i="5" s="1"/>
  <c r="AL145" i="5"/>
  <c r="AL191" i="5" s="1"/>
  <c r="AO145" i="5"/>
  <c r="AO191" i="5" s="1"/>
  <c r="AR145" i="5"/>
  <c r="AR191" i="5" s="1"/>
  <c r="AU145" i="5"/>
  <c r="AU191" i="5" s="1"/>
  <c r="AX145" i="5"/>
  <c r="Q145" i="23" l="1"/>
  <c r="Q191" i="23" s="1"/>
  <c r="H145" i="23"/>
  <c r="H191" i="23" s="1"/>
  <c r="B144" i="23"/>
  <c r="E144" i="23"/>
  <c r="K144" i="23"/>
  <c r="N144" i="23"/>
  <c r="T144" i="23"/>
  <c r="W144" i="23"/>
  <c r="Z144" i="23"/>
  <c r="AC144" i="23"/>
  <c r="AF144" i="23"/>
  <c r="AI144" i="23"/>
  <c r="B144" i="21"/>
  <c r="E144" i="21"/>
  <c r="H144" i="21"/>
  <c r="K144" i="21"/>
  <c r="N144" i="21"/>
  <c r="Q144" i="21"/>
  <c r="T144" i="21"/>
  <c r="W144" i="21"/>
  <c r="Z144" i="21"/>
  <c r="AC144" i="21"/>
  <c r="AF144" i="21"/>
  <c r="AI144" i="21"/>
  <c r="AL144" i="21"/>
  <c r="AO144" i="21"/>
  <c r="AR144" i="21"/>
  <c r="AU144" i="21"/>
  <c r="AX144" i="21"/>
  <c r="B144" i="3"/>
  <c r="E144" i="3"/>
  <c r="H144" i="3"/>
  <c r="K144" i="3"/>
  <c r="N144" i="3"/>
  <c r="Q144" i="3"/>
  <c r="T144" i="3"/>
  <c r="W144" i="3"/>
  <c r="Z144" i="3"/>
  <c r="AC144" i="3"/>
  <c r="AF144" i="3"/>
  <c r="AI144" i="3"/>
  <c r="AL144" i="3"/>
  <c r="AO144" i="3"/>
  <c r="AR144" i="3"/>
  <c r="AU144" i="3"/>
  <c r="AX144" i="3"/>
  <c r="B144" i="2"/>
  <c r="E144" i="2"/>
  <c r="H144" i="2"/>
  <c r="K144" i="2"/>
  <c r="N144" i="2"/>
  <c r="Q144" i="2"/>
  <c r="T144" i="2"/>
  <c r="W144" i="2"/>
  <c r="Z144" i="2"/>
  <c r="AC144" i="2"/>
  <c r="AF144" i="2"/>
  <c r="AI144" i="2"/>
  <c r="AL144" i="2"/>
  <c r="AO144" i="2"/>
  <c r="AR144" i="2"/>
  <c r="AU144" i="2"/>
  <c r="AX144" i="2"/>
  <c r="B144" i="4"/>
  <c r="E144" i="4"/>
  <c r="H144" i="4"/>
  <c r="K144" i="4"/>
  <c r="N144" i="4"/>
  <c r="Q144" i="4"/>
  <c r="T144" i="4"/>
  <c r="W144" i="4"/>
  <c r="Z144" i="4"/>
  <c r="AC144" i="4"/>
  <c r="AF144" i="4"/>
  <c r="AI144" i="4"/>
  <c r="AL144" i="4"/>
  <c r="AO144" i="4"/>
  <c r="AR144" i="4"/>
  <c r="AU144" i="4"/>
  <c r="AX144" i="4"/>
  <c r="B144" i="1"/>
  <c r="E144" i="1"/>
  <c r="H144" i="1"/>
  <c r="K144" i="1"/>
  <c r="N144" i="1"/>
  <c r="Q144" i="1"/>
  <c r="T144" i="1"/>
  <c r="W144" i="1"/>
  <c r="Z144" i="1"/>
  <c r="AC144" i="1"/>
  <c r="AF144" i="1"/>
  <c r="AI144" i="1"/>
  <c r="AL144" i="1"/>
  <c r="AO144" i="1"/>
  <c r="AR144" i="1"/>
  <c r="AU144" i="1"/>
  <c r="AX144" i="1"/>
  <c r="B144" i="5"/>
  <c r="E144" i="5"/>
  <c r="H144" i="5"/>
  <c r="K144" i="5"/>
  <c r="N144" i="5"/>
  <c r="Q144" i="5"/>
  <c r="T144" i="5"/>
  <c r="W144" i="5"/>
  <c r="Z144" i="5"/>
  <c r="AC144" i="5"/>
  <c r="AF144" i="5"/>
  <c r="AI144" i="5"/>
  <c r="AL144" i="5"/>
  <c r="AO144" i="5"/>
  <c r="AR144" i="5"/>
  <c r="AU144" i="5"/>
  <c r="AX144" i="5"/>
  <c r="Q144" i="23" l="1"/>
  <c r="H144" i="23"/>
  <c r="B143" i="23"/>
  <c r="E143" i="23"/>
  <c r="K143" i="23"/>
  <c r="N143" i="23"/>
  <c r="T143" i="23"/>
  <c r="W143" i="23"/>
  <c r="Z143" i="23"/>
  <c r="AC143" i="23"/>
  <c r="AF143" i="23"/>
  <c r="AI143" i="23"/>
  <c r="B143" i="21"/>
  <c r="E143" i="21"/>
  <c r="H143" i="21"/>
  <c r="K143" i="21"/>
  <c r="N143" i="21"/>
  <c r="Q143" i="21"/>
  <c r="T143" i="21"/>
  <c r="W143" i="21"/>
  <c r="Z143" i="21"/>
  <c r="AC143" i="21"/>
  <c r="AF143" i="21"/>
  <c r="AI143" i="21"/>
  <c r="AL143" i="21"/>
  <c r="AO143" i="21"/>
  <c r="AR143" i="21"/>
  <c r="AU143" i="21"/>
  <c r="AX143" i="21"/>
  <c r="B143" i="3"/>
  <c r="E143" i="3"/>
  <c r="H143" i="3"/>
  <c r="K143" i="3"/>
  <c r="N143" i="3"/>
  <c r="Q143" i="3"/>
  <c r="T143" i="3"/>
  <c r="W143" i="3"/>
  <c r="Z143" i="3"/>
  <c r="AC143" i="3"/>
  <c r="AF143" i="3"/>
  <c r="AI143" i="3"/>
  <c r="AL143" i="3"/>
  <c r="AO143" i="3"/>
  <c r="AR143" i="3"/>
  <c r="AU143" i="3"/>
  <c r="AX143" i="3"/>
  <c r="B143" i="2"/>
  <c r="E143" i="2"/>
  <c r="H143" i="2"/>
  <c r="K143" i="2"/>
  <c r="N143" i="2"/>
  <c r="Q143" i="2"/>
  <c r="T143" i="2"/>
  <c r="W143" i="2"/>
  <c r="Z143" i="2"/>
  <c r="AC143" i="2"/>
  <c r="AF143" i="2"/>
  <c r="AI143" i="2"/>
  <c r="AL143" i="2"/>
  <c r="AO143" i="2"/>
  <c r="AR143" i="2"/>
  <c r="AU143" i="2"/>
  <c r="AX143" i="2"/>
  <c r="B143" i="4"/>
  <c r="E143" i="4"/>
  <c r="H143" i="4"/>
  <c r="K143" i="4"/>
  <c r="N143" i="4"/>
  <c r="Q143" i="4"/>
  <c r="T143" i="4"/>
  <c r="W143" i="4"/>
  <c r="Z143" i="4"/>
  <c r="AC143" i="4"/>
  <c r="AF143" i="4"/>
  <c r="AI143" i="4"/>
  <c r="AL143" i="4"/>
  <c r="AO143" i="4"/>
  <c r="AR143" i="4"/>
  <c r="AU143" i="4"/>
  <c r="AX143" i="4"/>
  <c r="B143" i="1"/>
  <c r="E143" i="1"/>
  <c r="H143" i="1"/>
  <c r="K143" i="1"/>
  <c r="N143" i="1"/>
  <c r="Q143" i="1"/>
  <c r="T143" i="1"/>
  <c r="W143" i="1"/>
  <c r="Z143" i="1"/>
  <c r="AC143" i="1"/>
  <c r="AF143" i="1"/>
  <c r="AI143" i="1"/>
  <c r="AL143" i="1"/>
  <c r="AO143" i="1"/>
  <c r="AR143" i="1"/>
  <c r="AU143" i="1"/>
  <c r="AX143" i="1"/>
  <c r="B143" i="5"/>
  <c r="E143" i="5"/>
  <c r="H143" i="5"/>
  <c r="K143" i="5"/>
  <c r="N143" i="5"/>
  <c r="Q143" i="5"/>
  <c r="T143" i="5"/>
  <c r="W143" i="5"/>
  <c r="Z143" i="5"/>
  <c r="AC143" i="5"/>
  <c r="AF143" i="5"/>
  <c r="AI143" i="5"/>
  <c r="AL143" i="5"/>
  <c r="AO143" i="5"/>
  <c r="AR143" i="5"/>
  <c r="AU143" i="5"/>
  <c r="AX143" i="5"/>
  <c r="Q143" i="23" l="1"/>
  <c r="H143" i="23"/>
  <c r="B142" i="23"/>
  <c r="B190" i="23" s="1"/>
  <c r="E142" i="23"/>
  <c r="K142" i="23"/>
  <c r="K190" i="23" s="1"/>
  <c r="N142" i="23"/>
  <c r="T142" i="23"/>
  <c r="T190" i="23" s="1"/>
  <c r="W142" i="23"/>
  <c r="W190" i="23" s="1"/>
  <c r="Z142" i="23"/>
  <c r="Z190" i="23" s="1"/>
  <c r="AC142" i="23"/>
  <c r="AC190" i="23" s="1"/>
  <c r="AF142" i="23"/>
  <c r="AF190" i="23" s="1"/>
  <c r="AI142" i="23"/>
  <c r="AI190" i="23" s="1"/>
  <c r="B142" i="21"/>
  <c r="B190" i="21" s="1"/>
  <c r="E142" i="21"/>
  <c r="E190" i="21" s="1"/>
  <c r="H142" i="21"/>
  <c r="H190" i="21" s="1"/>
  <c r="K142" i="21"/>
  <c r="K190" i="21" s="1"/>
  <c r="N142" i="21"/>
  <c r="N190" i="21" s="1"/>
  <c r="Q142" i="21"/>
  <c r="Q190" i="21" s="1"/>
  <c r="T142" i="21"/>
  <c r="T190" i="21" s="1"/>
  <c r="W142" i="21"/>
  <c r="W190" i="21" s="1"/>
  <c r="Z142" i="21"/>
  <c r="Z190" i="21" s="1"/>
  <c r="AC142" i="21"/>
  <c r="AC190" i="21" s="1"/>
  <c r="AF142" i="21"/>
  <c r="AF190" i="21" s="1"/>
  <c r="AI142" i="21"/>
  <c r="AI190" i="21" s="1"/>
  <c r="AL142" i="21"/>
  <c r="AL190" i="21" s="1"/>
  <c r="AO142" i="21"/>
  <c r="AO190" i="21" s="1"/>
  <c r="AR142" i="21"/>
  <c r="AR190" i="21" s="1"/>
  <c r="AU142" i="21"/>
  <c r="AU190" i="21" s="1"/>
  <c r="AX142" i="21"/>
  <c r="B142" i="3"/>
  <c r="B190" i="3" s="1"/>
  <c r="E142" i="3"/>
  <c r="E190" i="3" s="1"/>
  <c r="H142" i="3"/>
  <c r="H190" i="3" s="1"/>
  <c r="K142" i="3"/>
  <c r="K190" i="3" s="1"/>
  <c r="N142" i="3"/>
  <c r="N190" i="3" s="1"/>
  <c r="Q142" i="3"/>
  <c r="Q190" i="3" s="1"/>
  <c r="T142" i="3"/>
  <c r="T190" i="3" s="1"/>
  <c r="W142" i="3"/>
  <c r="W190" i="3" s="1"/>
  <c r="Z142" i="3"/>
  <c r="Z190" i="3" s="1"/>
  <c r="AC142" i="3"/>
  <c r="AC190" i="3" s="1"/>
  <c r="AF142" i="3"/>
  <c r="AF190" i="3" s="1"/>
  <c r="AI142" i="3"/>
  <c r="AI190" i="3" s="1"/>
  <c r="AL142" i="3"/>
  <c r="AL190" i="3" s="1"/>
  <c r="AO142" i="3"/>
  <c r="AO190" i="3" s="1"/>
  <c r="AR142" i="3"/>
  <c r="AR190" i="3" s="1"/>
  <c r="AU142" i="3"/>
  <c r="AU190" i="3" s="1"/>
  <c r="AX142" i="3"/>
  <c r="B142" i="2"/>
  <c r="B190" i="2" s="1"/>
  <c r="E142" i="2"/>
  <c r="E190" i="2" s="1"/>
  <c r="H142" i="2"/>
  <c r="H190" i="2" s="1"/>
  <c r="K142" i="2"/>
  <c r="K190" i="2" s="1"/>
  <c r="N142" i="2"/>
  <c r="N190" i="2" s="1"/>
  <c r="Q142" i="2"/>
  <c r="Q190" i="2" s="1"/>
  <c r="T142" i="2"/>
  <c r="T190" i="2" s="1"/>
  <c r="W142" i="2"/>
  <c r="W190" i="2" s="1"/>
  <c r="Z142" i="2"/>
  <c r="Z190" i="2" s="1"/>
  <c r="AC142" i="2"/>
  <c r="AC190" i="2" s="1"/>
  <c r="AF142" i="2"/>
  <c r="AF190" i="2" s="1"/>
  <c r="AI142" i="2"/>
  <c r="AI190" i="2" s="1"/>
  <c r="AL142" i="2"/>
  <c r="AL190" i="2" s="1"/>
  <c r="AO142" i="2"/>
  <c r="AO190" i="2" s="1"/>
  <c r="AR142" i="2"/>
  <c r="AR190" i="2" s="1"/>
  <c r="AU142" i="2"/>
  <c r="AU190" i="2" s="1"/>
  <c r="AX142" i="2"/>
  <c r="B142" i="4"/>
  <c r="B190" i="4" s="1"/>
  <c r="E142" i="4"/>
  <c r="E190" i="4" s="1"/>
  <c r="H142" i="4"/>
  <c r="H190" i="4" s="1"/>
  <c r="K142" i="4"/>
  <c r="K190" i="4" s="1"/>
  <c r="N142" i="4"/>
  <c r="N190" i="4" s="1"/>
  <c r="Q142" i="4"/>
  <c r="Q190" i="4" s="1"/>
  <c r="T142" i="4"/>
  <c r="T190" i="4" s="1"/>
  <c r="W142" i="4"/>
  <c r="W190" i="4" s="1"/>
  <c r="Z142" i="4"/>
  <c r="Z190" i="4" s="1"/>
  <c r="AC142" i="4"/>
  <c r="AC190" i="4" s="1"/>
  <c r="AF142" i="4"/>
  <c r="AF190" i="4" s="1"/>
  <c r="AI142" i="4"/>
  <c r="AI190" i="4" s="1"/>
  <c r="AL142" i="4"/>
  <c r="AL190" i="4" s="1"/>
  <c r="AO142" i="4"/>
  <c r="AO190" i="4" s="1"/>
  <c r="AR142" i="4"/>
  <c r="AR190" i="4" s="1"/>
  <c r="AU142" i="4"/>
  <c r="AU190" i="4" s="1"/>
  <c r="AX142" i="4"/>
  <c r="B142" i="1"/>
  <c r="B190" i="1" s="1"/>
  <c r="E142" i="1"/>
  <c r="E190" i="1" s="1"/>
  <c r="H142" i="1"/>
  <c r="H190" i="1" s="1"/>
  <c r="K142" i="1"/>
  <c r="K190" i="1" s="1"/>
  <c r="N142" i="1"/>
  <c r="N190" i="1" s="1"/>
  <c r="Q142" i="1"/>
  <c r="Q190" i="1" s="1"/>
  <c r="T142" i="1"/>
  <c r="T190" i="1" s="1"/>
  <c r="W142" i="1"/>
  <c r="W190" i="1" s="1"/>
  <c r="Z142" i="1"/>
  <c r="Z190" i="1" s="1"/>
  <c r="AC142" i="1"/>
  <c r="AC190" i="1" s="1"/>
  <c r="AF142" i="1"/>
  <c r="AF190" i="1" s="1"/>
  <c r="AI142" i="1"/>
  <c r="AI190" i="1" s="1"/>
  <c r="AL142" i="1"/>
  <c r="AL190" i="1" s="1"/>
  <c r="AO142" i="1"/>
  <c r="AO190" i="1" s="1"/>
  <c r="AR142" i="1"/>
  <c r="AR190" i="1" s="1"/>
  <c r="AU142" i="1"/>
  <c r="AU190" i="1" s="1"/>
  <c r="AX142" i="1"/>
  <c r="B142" i="5"/>
  <c r="B190" i="5" s="1"/>
  <c r="E142" i="5"/>
  <c r="E190" i="5" s="1"/>
  <c r="H142" i="5"/>
  <c r="H190" i="5" s="1"/>
  <c r="K142" i="5"/>
  <c r="K190" i="5" s="1"/>
  <c r="N142" i="5"/>
  <c r="N190" i="5" s="1"/>
  <c r="Q142" i="5"/>
  <c r="Q190" i="5" s="1"/>
  <c r="T142" i="5"/>
  <c r="T190" i="5" s="1"/>
  <c r="W142" i="5"/>
  <c r="W190" i="5" s="1"/>
  <c r="Z142" i="5"/>
  <c r="Z190" i="5" s="1"/>
  <c r="AC142" i="5"/>
  <c r="AC190" i="5" s="1"/>
  <c r="AF142" i="5"/>
  <c r="AF190" i="5" s="1"/>
  <c r="AI142" i="5"/>
  <c r="AI190" i="5" s="1"/>
  <c r="AL142" i="5"/>
  <c r="AL190" i="5" s="1"/>
  <c r="AO142" i="5"/>
  <c r="AO190" i="5" s="1"/>
  <c r="AR142" i="5"/>
  <c r="AR190" i="5" s="1"/>
  <c r="AU142" i="5"/>
  <c r="AU190" i="5" s="1"/>
  <c r="AX142" i="5"/>
  <c r="Q142" i="23" l="1"/>
  <c r="Q190" i="23" s="1"/>
  <c r="H142" i="23"/>
  <c r="H190" i="23" s="1"/>
  <c r="B141" i="23"/>
  <c r="E141" i="23"/>
  <c r="K141" i="23"/>
  <c r="N141" i="23"/>
  <c r="T141" i="23"/>
  <c r="W141" i="23"/>
  <c r="Z141" i="23"/>
  <c r="AC141" i="23"/>
  <c r="AF141" i="23"/>
  <c r="AI141" i="23"/>
  <c r="B141" i="21"/>
  <c r="E141" i="21"/>
  <c r="H141" i="21"/>
  <c r="K141" i="21"/>
  <c r="N141" i="21"/>
  <c r="Q141" i="21"/>
  <c r="T141" i="21"/>
  <c r="W141" i="21"/>
  <c r="Z141" i="21"/>
  <c r="AC141" i="21"/>
  <c r="AF141" i="21"/>
  <c r="AI141" i="21"/>
  <c r="AL141" i="21"/>
  <c r="AO141" i="21"/>
  <c r="AR141" i="21"/>
  <c r="AU141" i="21"/>
  <c r="AX141" i="21"/>
  <c r="B141" i="3"/>
  <c r="E141" i="3"/>
  <c r="H141" i="3"/>
  <c r="K141" i="3"/>
  <c r="N141" i="3"/>
  <c r="Q141" i="3"/>
  <c r="T141" i="3"/>
  <c r="W141" i="3"/>
  <c r="Z141" i="3"/>
  <c r="AC141" i="3"/>
  <c r="AF141" i="3"/>
  <c r="AI141" i="3"/>
  <c r="AL141" i="3"/>
  <c r="AO141" i="3"/>
  <c r="AR141" i="3"/>
  <c r="AU141" i="3"/>
  <c r="AX141" i="3"/>
  <c r="B141" i="2"/>
  <c r="E141" i="2"/>
  <c r="H141" i="2"/>
  <c r="K141" i="2"/>
  <c r="N141" i="2"/>
  <c r="Q141" i="2"/>
  <c r="T141" i="2"/>
  <c r="W141" i="2"/>
  <c r="Z141" i="2"/>
  <c r="AC141" i="2"/>
  <c r="AF141" i="2"/>
  <c r="AI141" i="2"/>
  <c r="AL141" i="2"/>
  <c r="AO141" i="2"/>
  <c r="AR141" i="2"/>
  <c r="AU141" i="2"/>
  <c r="AX141" i="2"/>
  <c r="B141" i="4"/>
  <c r="E141" i="4"/>
  <c r="H141" i="4"/>
  <c r="K141" i="4"/>
  <c r="N141" i="4"/>
  <c r="Q141" i="4"/>
  <c r="T141" i="4"/>
  <c r="W141" i="4"/>
  <c r="Z141" i="4"/>
  <c r="AC141" i="4"/>
  <c r="AF141" i="4"/>
  <c r="AI141" i="4"/>
  <c r="AL141" i="4"/>
  <c r="AO141" i="4"/>
  <c r="AR141" i="4"/>
  <c r="AU141" i="4"/>
  <c r="AX141" i="4"/>
  <c r="B141" i="1"/>
  <c r="E141" i="1"/>
  <c r="H141" i="1"/>
  <c r="K141" i="1"/>
  <c r="N141" i="1"/>
  <c r="Q141" i="1"/>
  <c r="T141" i="1"/>
  <c r="W141" i="1"/>
  <c r="Z141" i="1"/>
  <c r="AC141" i="1"/>
  <c r="AF141" i="1"/>
  <c r="AI141" i="1"/>
  <c r="AL141" i="1"/>
  <c r="AO141" i="1"/>
  <c r="AR141" i="1"/>
  <c r="AU141" i="1"/>
  <c r="AX141" i="1"/>
  <c r="B141" i="5"/>
  <c r="E141" i="5"/>
  <c r="H141" i="5"/>
  <c r="K141" i="5"/>
  <c r="N141" i="5"/>
  <c r="Q141" i="5"/>
  <c r="T141" i="5"/>
  <c r="W141" i="5"/>
  <c r="Z141" i="5"/>
  <c r="AC141" i="5"/>
  <c r="AF141" i="5"/>
  <c r="AI141" i="5"/>
  <c r="AL141" i="5"/>
  <c r="AO141" i="5"/>
  <c r="AR141" i="5"/>
  <c r="AU141" i="5"/>
  <c r="AX141" i="5"/>
  <c r="A1" i="15"/>
  <c r="A1" i="18"/>
  <c r="A1" i="14"/>
  <c r="A1" i="22"/>
  <c r="A1" i="13"/>
  <c r="A1" i="16"/>
  <c r="A1" i="12"/>
  <c r="Q141" i="23" l="1"/>
  <c r="H141" i="23"/>
  <c r="B140" i="23"/>
  <c r="E140" i="23"/>
  <c r="E190" i="23" s="1"/>
  <c r="K140" i="23"/>
  <c r="N140" i="23"/>
  <c r="N190" i="23" s="1"/>
  <c r="T140" i="23"/>
  <c r="W140" i="23"/>
  <c r="Z140" i="23"/>
  <c r="AC140" i="23"/>
  <c r="AF140" i="23"/>
  <c r="AI140" i="23"/>
  <c r="B140" i="21"/>
  <c r="E140" i="21"/>
  <c r="H140" i="21"/>
  <c r="K140" i="21"/>
  <c r="N140" i="21"/>
  <c r="Q140" i="21"/>
  <c r="T140" i="21"/>
  <c r="W140" i="21"/>
  <c r="Z140" i="21"/>
  <c r="AC140" i="21"/>
  <c r="AF140" i="21"/>
  <c r="AI140" i="21"/>
  <c r="AL140" i="21"/>
  <c r="AO140" i="21"/>
  <c r="AR140" i="21"/>
  <c r="AU140" i="21"/>
  <c r="AX140" i="21"/>
  <c r="B140" i="3"/>
  <c r="E140" i="3"/>
  <c r="H140" i="3"/>
  <c r="K140" i="3"/>
  <c r="N140" i="3"/>
  <c r="Q140" i="3"/>
  <c r="T140" i="3"/>
  <c r="W140" i="3"/>
  <c r="Z140" i="3"/>
  <c r="AC140" i="3"/>
  <c r="AF140" i="3"/>
  <c r="AI140" i="3"/>
  <c r="AL140" i="3"/>
  <c r="AO140" i="3"/>
  <c r="AR140" i="3"/>
  <c r="AU140" i="3"/>
  <c r="AX140" i="3"/>
  <c r="B140" i="2"/>
  <c r="E140" i="2"/>
  <c r="H140" i="2"/>
  <c r="K140" i="2"/>
  <c r="N140" i="2"/>
  <c r="Q140" i="2"/>
  <c r="T140" i="2"/>
  <c r="W140" i="2"/>
  <c r="Z140" i="2"/>
  <c r="AC140" i="2"/>
  <c r="AF140" i="2"/>
  <c r="AI140" i="2"/>
  <c r="AL140" i="2"/>
  <c r="AO140" i="2"/>
  <c r="AR140" i="2"/>
  <c r="AU140" i="2"/>
  <c r="AX140" i="2"/>
  <c r="B140" i="4"/>
  <c r="E140" i="4"/>
  <c r="H140" i="4"/>
  <c r="K140" i="4"/>
  <c r="N140" i="4"/>
  <c r="Q140" i="4"/>
  <c r="T140" i="4"/>
  <c r="W140" i="4"/>
  <c r="Z140" i="4"/>
  <c r="AC140" i="4"/>
  <c r="AF140" i="4"/>
  <c r="AI140" i="4"/>
  <c r="AL140" i="4"/>
  <c r="AO140" i="4"/>
  <c r="AR140" i="4"/>
  <c r="AU140" i="4"/>
  <c r="AX140" i="4"/>
  <c r="B140" i="1"/>
  <c r="E140" i="1"/>
  <c r="H140" i="1"/>
  <c r="K140" i="1"/>
  <c r="N140" i="1"/>
  <c r="Q140" i="1"/>
  <c r="T140" i="1"/>
  <c r="W140" i="1"/>
  <c r="Z140" i="1"/>
  <c r="AC140" i="1"/>
  <c r="AF140" i="1"/>
  <c r="AI140" i="1"/>
  <c r="AL140" i="1"/>
  <c r="AO140" i="1"/>
  <c r="AR140" i="1"/>
  <c r="AU140" i="1"/>
  <c r="AX140" i="1"/>
  <c r="B140" i="5"/>
  <c r="E140" i="5"/>
  <c r="H140" i="5"/>
  <c r="K140" i="5"/>
  <c r="N140" i="5"/>
  <c r="Q140" i="5"/>
  <c r="T140" i="5"/>
  <c r="W140" i="5"/>
  <c r="Z140" i="5"/>
  <c r="AC140" i="5"/>
  <c r="AF140" i="5"/>
  <c r="AI140" i="5"/>
  <c r="AL140" i="5"/>
  <c r="AO140" i="5"/>
  <c r="AR140" i="5"/>
  <c r="AU140" i="5"/>
  <c r="AX140" i="5"/>
  <c r="H140" i="23" l="1"/>
  <c r="Q140" i="23"/>
  <c r="W5" i="21"/>
  <c r="W6" i="21"/>
  <c r="W7" i="21"/>
  <c r="W8" i="21"/>
  <c r="W9" i="21"/>
  <c r="W10" i="21"/>
  <c r="W11" i="21"/>
  <c r="W12" i="21"/>
  <c r="W13" i="21"/>
  <c r="W14" i="21"/>
  <c r="W15" i="21"/>
  <c r="W16" i="21"/>
  <c r="W17" i="21"/>
  <c r="W18" i="21"/>
  <c r="W19" i="21"/>
  <c r="W20" i="21"/>
  <c r="W21" i="21"/>
  <c r="W22" i="21"/>
  <c r="W23" i="21"/>
  <c r="W24" i="21"/>
  <c r="W25" i="21"/>
  <c r="W26" i="21"/>
  <c r="W27" i="21"/>
  <c r="W28" i="21"/>
  <c r="W29" i="21"/>
  <c r="W30" i="21"/>
  <c r="W31" i="21"/>
  <c r="W32" i="21"/>
  <c r="W33" i="21"/>
  <c r="W34" i="21"/>
  <c r="W35" i="21"/>
  <c r="W36" i="21"/>
  <c r="W37" i="21"/>
  <c r="W38" i="21"/>
  <c r="W39" i="21"/>
  <c r="W40" i="21"/>
  <c r="W41" i="21"/>
  <c r="W42" i="21"/>
  <c r="W43" i="21"/>
  <c r="W44" i="21"/>
  <c r="W45" i="21"/>
  <c r="W46" i="21"/>
  <c r="W47" i="21"/>
  <c r="W48" i="21"/>
  <c r="W49" i="21"/>
  <c r="W50" i="21"/>
  <c r="W51" i="21"/>
  <c r="W52" i="21"/>
  <c r="W53" i="21"/>
  <c r="W54" i="21"/>
  <c r="W55" i="21"/>
  <c r="W56" i="21"/>
  <c r="W57" i="21"/>
  <c r="W58" i="21"/>
  <c r="W59" i="21"/>
  <c r="W60" i="21"/>
  <c r="W61" i="21"/>
  <c r="W62" i="21"/>
  <c r="W63" i="21"/>
  <c r="W64" i="21"/>
  <c r="Y148" i="21" s="1"/>
  <c r="W65" i="21"/>
  <c r="Y149" i="21" s="1"/>
  <c r="W66" i="21"/>
  <c r="Y150" i="21" s="1"/>
  <c r="W67" i="21"/>
  <c r="W68" i="21"/>
  <c r="Y140" i="21" s="1"/>
  <c r="W69" i="21"/>
  <c r="Y141" i="21" s="1"/>
  <c r="W70" i="21"/>
  <c r="Y142" i="21" s="1"/>
  <c r="W71" i="21"/>
  <c r="Y143" i="21" s="1"/>
  <c r="W72" i="21"/>
  <c r="Y144" i="21" s="1"/>
  <c r="W73" i="21"/>
  <c r="Y145" i="21" s="1"/>
  <c r="W74" i="21"/>
  <c r="Y146" i="21" s="1"/>
  <c r="W75" i="21"/>
  <c r="Y147" i="21" s="1"/>
  <c r="W76" i="21"/>
  <c r="W77" i="21"/>
  <c r="W78" i="21"/>
  <c r="W79" i="21"/>
  <c r="W80" i="21"/>
  <c r="W81" i="21"/>
  <c r="W82" i="21"/>
  <c r="W83" i="21"/>
  <c r="W84" i="21"/>
  <c r="W85" i="21"/>
  <c r="W86" i="21"/>
  <c r="W87" i="21"/>
  <c r="W88" i="21"/>
  <c r="W89" i="21"/>
  <c r="W90" i="21"/>
  <c r="W91" i="21"/>
  <c r="W92" i="21"/>
  <c r="W93" i="21"/>
  <c r="W94" i="21"/>
  <c r="W95" i="21"/>
  <c r="W96" i="21"/>
  <c r="W97" i="21"/>
  <c r="W98" i="21"/>
  <c r="W99" i="21"/>
  <c r="W100" i="21"/>
  <c r="W101" i="21"/>
  <c r="W102" i="21"/>
  <c r="W103" i="21"/>
  <c r="W104" i="21"/>
  <c r="W105" i="21"/>
  <c r="W106" i="21"/>
  <c r="W107" i="21"/>
  <c r="W108" i="21"/>
  <c r="W109" i="21"/>
  <c r="W110" i="21"/>
  <c r="W111" i="21"/>
  <c r="W112" i="21"/>
  <c r="W113" i="21"/>
  <c r="W114" i="21"/>
  <c r="W115" i="21"/>
  <c r="W116" i="21"/>
  <c r="W117" i="21"/>
  <c r="W118" i="21"/>
  <c r="W119" i="21"/>
  <c r="W120" i="21"/>
  <c r="W121" i="21"/>
  <c r="W122" i="21"/>
  <c r="W123" i="21"/>
  <c r="W124" i="21"/>
  <c r="W125" i="21"/>
  <c r="W126" i="21"/>
  <c r="W127" i="21"/>
  <c r="W128" i="21"/>
  <c r="X140" i="21" s="1"/>
  <c r="W129" i="21"/>
  <c r="X141" i="21" s="1"/>
  <c r="W130" i="21"/>
  <c r="X142" i="21" s="1"/>
  <c r="W131" i="21"/>
  <c r="X143" i="21" s="1"/>
  <c r="W132" i="21"/>
  <c r="X144" i="21" s="1"/>
  <c r="W133" i="21"/>
  <c r="X145" i="21" s="1"/>
  <c r="W134" i="21"/>
  <c r="X146" i="21" s="1"/>
  <c r="W135" i="21"/>
  <c r="X147" i="21" s="1"/>
  <c r="W136" i="21"/>
  <c r="X148" i="21" s="1"/>
  <c r="W137" i="21"/>
  <c r="X149" i="21" s="1"/>
  <c r="W138" i="21"/>
  <c r="X150" i="21" s="1"/>
  <c r="W139" i="21"/>
  <c r="W189" i="21" s="1"/>
  <c r="W4" i="21"/>
  <c r="T5" i="21"/>
  <c r="T6" i="21"/>
  <c r="T7" i="21"/>
  <c r="T8" i="2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39" i="21"/>
  <c r="T40" i="21"/>
  <c r="T41" i="21"/>
  <c r="T42" i="21"/>
  <c r="T43" i="21"/>
  <c r="T44" i="21"/>
  <c r="T45" i="21"/>
  <c r="T46" i="21"/>
  <c r="T47" i="21"/>
  <c r="T48" i="21"/>
  <c r="T49" i="21"/>
  <c r="T50" i="21"/>
  <c r="T51" i="21"/>
  <c r="T52" i="21"/>
  <c r="T53" i="21"/>
  <c r="T54" i="21"/>
  <c r="T55" i="21"/>
  <c r="T56" i="21"/>
  <c r="T57" i="21"/>
  <c r="T58" i="21"/>
  <c r="T59" i="21"/>
  <c r="T60" i="21"/>
  <c r="T61" i="21"/>
  <c r="T62" i="21"/>
  <c r="T63" i="21"/>
  <c r="T64" i="21"/>
  <c r="V148" i="21" s="1"/>
  <c r="T65" i="21"/>
  <c r="V149" i="21" s="1"/>
  <c r="T66" i="21"/>
  <c r="V150" i="21" s="1"/>
  <c r="T67" i="21"/>
  <c r="T68" i="21"/>
  <c r="V140" i="21" s="1"/>
  <c r="T69" i="21"/>
  <c r="V141" i="21" s="1"/>
  <c r="T70" i="21"/>
  <c r="V142" i="21" s="1"/>
  <c r="T71" i="21"/>
  <c r="V143" i="21" s="1"/>
  <c r="T72" i="21"/>
  <c r="V144" i="21" s="1"/>
  <c r="T73" i="21"/>
  <c r="V145" i="21" s="1"/>
  <c r="T74" i="21"/>
  <c r="V146" i="21" s="1"/>
  <c r="T75" i="21"/>
  <c r="V147" i="21" s="1"/>
  <c r="T76" i="21"/>
  <c r="T77" i="21"/>
  <c r="T78" i="21"/>
  <c r="T79" i="21"/>
  <c r="T80" i="21"/>
  <c r="T81" i="21"/>
  <c r="T82" i="21"/>
  <c r="T83" i="21"/>
  <c r="T84" i="21"/>
  <c r="T85" i="21"/>
  <c r="T86" i="21"/>
  <c r="T87" i="21"/>
  <c r="T88" i="21"/>
  <c r="T89" i="21"/>
  <c r="T90" i="21"/>
  <c r="T91" i="21"/>
  <c r="T92" i="21"/>
  <c r="T93" i="21"/>
  <c r="T94" i="21"/>
  <c r="T95" i="21"/>
  <c r="T96" i="21"/>
  <c r="T97" i="21"/>
  <c r="T98" i="21"/>
  <c r="T99" i="21"/>
  <c r="T100" i="21"/>
  <c r="T101" i="21"/>
  <c r="T102" i="21"/>
  <c r="T103" i="21"/>
  <c r="T104" i="21"/>
  <c r="T105" i="21"/>
  <c r="T106" i="21"/>
  <c r="T107" i="21"/>
  <c r="T108" i="21"/>
  <c r="T109" i="21"/>
  <c r="T110" i="21"/>
  <c r="T111" i="21"/>
  <c r="T112" i="21"/>
  <c r="T113" i="21"/>
  <c r="T114" i="21"/>
  <c r="T115" i="21"/>
  <c r="T116" i="21"/>
  <c r="T117" i="21"/>
  <c r="T118" i="21"/>
  <c r="T119" i="21"/>
  <c r="T120" i="21"/>
  <c r="T121" i="21"/>
  <c r="T122" i="21"/>
  <c r="T123" i="21"/>
  <c r="T124" i="21"/>
  <c r="T125" i="21"/>
  <c r="T126" i="21"/>
  <c r="T127" i="21"/>
  <c r="T128" i="21"/>
  <c r="U140" i="21" s="1"/>
  <c r="T129" i="21"/>
  <c r="U141" i="21" s="1"/>
  <c r="T130" i="21"/>
  <c r="U142" i="21" s="1"/>
  <c r="T131" i="21"/>
  <c r="U143" i="21" s="1"/>
  <c r="T132" i="21"/>
  <c r="U144" i="21" s="1"/>
  <c r="T133" i="21"/>
  <c r="U145" i="21" s="1"/>
  <c r="T134" i="21"/>
  <c r="U146" i="21" s="1"/>
  <c r="T135" i="21"/>
  <c r="U147" i="21" s="1"/>
  <c r="T136" i="21"/>
  <c r="U148" i="21" s="1"/>
  <c r="T137" i="21"/>
  <c r="U149" i="21" s="1"/>
  <c r="T138" i="21"/>
  <c r="U150" i="21" s="1"/>
  <c r="T139" i="21"/>
  <c r="T189" i="21" s="1"/>
  <c r="T4" i="21"/>
  <c r="I47" i="17"/>
  <c r="I38" i="10"/>
  <c r="I39" i="10"/>
  <c r="I51" i="10"/>
  <c r="I52" i="10"/>
  <c r="I34" i="17"/>
  <c r="T223" i="21" l="1"/>
  <c r="W222" i="21"/>
  <c r="T222" i="21"/>
  <c r="W223" i="21"/>
  <c r="B139" i="23"/>
  <c r="B189" i="23" s="1"/>
  <c r="E139" i="23"/>
  <c r="E189" i="23" s="1"/>
  <c r="K139" i="23"/>
  <c r="K189" i="23" s="1"/>
  <c r="N139" i="23"/>
  <c r="N189" i="23" s="1"/>
  <c r="T139" i="23"/>
  <c r="T189" i="23" s="1"/>
  <c r="W139" i="23"/>
  <c r="W189" i="23" s="1"/>
  <c r="Z139" i="23"/>
  <c r="Z189" i="23" s="1"/>
  <c r="AC139" i="23"/>
  <c r="AC189" i="23" s="1"/>
  <c r="AF139" i="23"/>
  <c r="AF189" i="23" s="1"/>
  <c r="AI139" i="23"/>
  <c r="AI189" i="23" s="1"/>
  <c r="B139" i="21"/>
  <c r="B189" i="21" s="1"/>
  <c r="E139" i="21"/>
  <c r="E189" i="21" s="1"/>
  <c r="H139" i="21"/>
  <c r="H189" i="21" s="1"/>
  <c r="K139" i="21"/>
  <c r="K189" i="21" s="1"/>
  <c r="N139" i="21"/>
  <c r="N189" i="21" s="1"/>
  <c r="Q139" i="21"/>
  <c r="Q189" i="21" s="1"/>
  <c r="Z139" i="21"/>
  <c r="Z189" i="21" s="1"/>
  <c r="AC139" i="21"/>
  <c r="AC189" i="21" s="1"/>
  <c r="AF139" i="21"/>
  <c r="AF189" i="21" s="1"/>
  <c r="AI139" i="21"/>
  <c r="AI189" i="21" s="1"/>
  <c r="AL139" i="21"/>
  <c r="AL189" i="21" s="1"/>
  <c r="AO139" i="21"/>
  <c r="AO189" i="21" s="1"/>
  <c r="AR139" i="21"/>
  <c r="AR189" i="21" s="1"/>
  <c r="AU139" i="21"/>
  <c r="AU189" i="21" s="1"/>
  <c r="AX139" i="21"/>
  <c r="B139" i="3"/>
  <c r="B189" i="3" s="1"/>
  <c r="E139" i="3"/>
  <c r="E189" i="3" s="1"/>
  <c r="H139" i="3"/>
  <c r="H189" i="3" s="1"/>
  <c r="K139" i="3"/>
  <c r="K189" i="3" s="1"/>
  <c r="N139" i="3"/>
  <c r="N189" i="3" s="1"/>
  <c r="Q139" i="3"/>
  <c r="Q189" i="3" s="1"/>
  <c r="T139" i="3"/>
  <c r="T189" i="3" s="1"/>
  <c r="W139" i="3"/>
  <c r="W189" i="3" s="1"/>
  <c r="Z139" i="3"/>
  <c r="Z189" i="3" s="1"/>
  <c r="AC139" i="3"/>
  <c r="AC189" i="3" s="1"/>
  <c r="AF139" i="3"/>
  <c r="AF189" i="3" s="1"/>
  <c r="AI139" i="3"/>
  <c r="AI189" i="3" s="1"/>
  <c r="AL139" i="3"/>
  <c r="AL189" i="3" s="1"/>
  <c r="AO139" i="3"/>
  <c r="AO189" i="3" s="1"/>
  <c r="AR139" i="3"/>
  <c r="AR189" i="3" s="1"/>
  <c r="AU139" i="3"/>
  <c r="AU189" i="3" s="1"/>
  <c r="AX139" i="3"/>
  <c r="B139" i="2"/>
  <c r="B189" i="2" s="1"/>
  <c r="E139" i="2"/>
  <c r="E189" i="2" s="1"/>
  <c r="H139" i="2"/>
  <c r="H189" i="2" s="1"/>
  <c r="K139" i="2"/>
  <c r="K189" i="2" s="1"/>
  <c r="N139" i="2"/>
  <c r="N189" i="2" s="1"/>
  <c r="Q139" i="2"/>
  <c r="Q189" i="2" s="1"/>
  <c r="T139" i="2"/>
  <c r="T189" i="2" s="1"/>
  <c r="W139" i="2"/>
  <c r="W189" i="2" s="1"/>
  <c r="Z139" i="2"/>
  <c r="Z189" i="2" s="1"/>
  <c r="AC139" i="2"/>
  <c r="AC189" i="2" s="1"/>
  <c r="AF139" i="2"/>
  <c r="AF189" i="2" s="1"/>
  <c r="AI139" i="2"/>
  <c r="AI189" i="2" s="1"/>
  <c r="AL139" i="2"/>
  <c r="AL189" i="2" s="1"/>
  <c r="AO139" i="2"/>
  <c r="AO189" i="2" s="1"/>
  <c r="AR139" i="2"/>
  <c r="AR189" i="2" s="1"/>
  <c r="AU139" i="2"/>
  <c r="AU189" i="2" s="1"/>
  <c r="AX139" i="2"/>
  <c r="B139" i="4"/>
  <c r="B189" i="4" s="1"/>
  <c r="E139" i="4"/>
  <c r="E189" i="4" s="1"/>
  <c r="H139" i="4"/>
  <c r="H189" i="4" s="1"/>
  <c r="K139" i="4"/>
  <c r="K189" i="4" s="1"/>
  <c r="N139" i="4"/>
  <c r="N189" i="4" s="1"/>
  <c r="Q139" i="4"/>
  <c r="Q189" i="4" s="1"/>
  <c r="T139" i="4"/>
  <c r="T189" i="4" s="1"/>
  <c r="W139" i="4"/>
  <c r="W189" i="4" s="1"/>
  <c r="Z139" i="4"/>
  <c r="Z189" i="4" s="1"/>
  <c r="AC139" i="4"/>
  <c r="AC189" i="4" s="1"/>
  <c r="AF139" i="4"/>
  <c r="AF189" i="4" s="1"/>
  <c r="AI139" i="4"/>
  <c r="AI189" i="4" s="1"/>
  <c r="AL139" i="4"/>
  <c r="AL189" i="4" s="1"/>
  <c r="AO139" i="4"/>
  <c r="AO189" i="4" s="1"/>
  <c r="AR139" i="4"/>
  <c r="AR189" i="4" s="1"/>
  <c r="AU139" i="4"/>
  <c r="AU189" i="4" s="1"/>
  <c r="AX139" i="4"/>
  <c r="B139" i="1"/>
  <c r="B189" i="1" s="1"/>
  <c r="E139" i="1"/>
  <c r="E189" i="1" s="1"/>
  <c r="H139" i="1"/>
  <c r="H189" i="1" s="1"/>
  <c r="K139" i="1"/>
  <c r="K189" i="1" s="1"/>
  <c r="N139" i="1"/>
  <c r="N189" i="1" s="1"/>
  <c r="Q139" i="1"/>
  <c r="Q189" i="1" s="1"/>
  <c r="T139" i="1"/>
  <c r="T189" i="1" s="1"/>
  <c r="W139" i="1"/>
  <c r="W189" i="1" s="1"/>
  <c r="Z139" i="1"/>
  <c r="Z189" i="1" s="1"/>
  <c r="AC139" i="1"/>
  <c r="AC189" i="1" s="1"/>
  <c r="AF139" i="1"/>
  <c r="AF189" i="1" s="1"/>
  <c r="AI139" i="1"/>
  <c r="AI189" i="1" s="1"/>
  <c r="AL139" i="1"/>
  <c r="AL189" i="1" s="1"/>
  <c r="AO139" i="1"/>
  <c r="AO189" i="1" s="1"/>
  <c r="AR139" i="1"/>
  <c r="AR189" i="1" s="1"/>
  <c r="AU139" i="1"/>
  <c r="AU189" i="1" s="1"/>
  <c r="AX139" i="1"/>
  <c r="B139" i="5"/>
  <c r="B189" i="5" s="1"/>
  <c r="E139" i="5"/>
  <c r="E189" i="5" s="1"/>
  <c r="H139" i="5"/>
  <c r="H189" i="5" s="1"/>
  <c r="K139" i="5"/>
  <c r="K189" i="5" s="1"/>
  <c r="N139" i="5"/>
  <c r="N189" i="5" s="1"/>
  <c r="Q139" i="5"/>
  <c r="Q189" i="5" s="1"/>
  <c r="T139" i="5"/>
  <c r="T189" i="5" s="1"/>
  <c r="W139" i="5"/>
  <c r="W189" i="5" s="1"/>
  <c r="Z139" i="5"/>
  <c r="Z189" i="5" s="1"/>
  <c r="AC139" i="5"/>
  <c r="AC189" i="5" s="1"/>
  <c r="AF139" i="5"/>
  <c r="AF189" i="5" s="1"/>
  <c r="AI139" i="5"/>
  <c r="AI189" i="5" s="1"/>
  <c r="AL139" i="5"/>
  <c r="AL189" i="5" s="1"/>
  <c r="AO139" i="5"/>
  <c r="AO189" i="5" s="1"/>
  <c r="AR139" i="5"/>
  <c r="AR189" i="5" s="1"/>
  <c r="AU139" i="5"/>
  <c r="AU189" i="5" s="1"/>
  <c r="AX139" i="5"/>
  <c r="E47" i="17"/>
  <c r="G47" i="17"/>
  <c r="E53" i="17"/>
  <c r="F47" i="17"/>
  <c r="G44" i="17"/>
  <c r="H18" i="17"/>
  <c r="E50" i="17"/>
  <c r="H24" i="17"/>
  <c r="E40" i="17"/>
  <c r="E21" i="17"/>
  <c r="F31" i="17"/>
  <c r="H5" i="17"/>
  <c r="G8" i="17"/>
  <c r="F24" i="17"/>
  <c r="H37" i="17"/>
  <c r="I18" i="17"/>
  <c r="E18" i="17"/>
  <c r="E11" i="17"/>
  <c r="D5" i="17"/>
  <c r="E27" i="17"/>
  <c r="D27" i="17"/>
  <c r="H53" i="17"/>
  <c r="D18" i="17"/>
  <c r="D14" i="17"/>
  <c r="I40" i="17"/>
  <c r="F14" i="17"/>
  <c r="E14" i="17"/>
  <c r="H31" i="17"/>
  <c r="F40" i="17"/>
  <c r="F11" i="17"/>
  <c r="D31" i="17"/>
  <c r="F8" i="17"/>
  <c r="G11" i="17"/>
  <c r="I8" i="17"/>
  <c r="G24" i="17"/>
  <c r="H27" i="17"/>
  <c r="H14" i="17"/>
  <c r="F5" i="17"/>
  <c r="F53" i="17"/>
  <c r="I21" i="17"/>
  <c r="I44" i="17"/>
  <c r="D34" i="17"/>
  <c r="F18" i="17"/>
  <c r="D8" i="17"/>
  <c r="G21" i="17"/>
  <c r="D53" i="17"/>
  <c r="D50" i="17"/>
  <c r="G5" i="17"/>
  <c r="G27" i="17"/>
  <c r="I27" i="17"/>
  <c r="H44" i="17"/>
  <c r="F50" i="17"/>
  <c r="G40" i="17"/>
  <c r="H21" i="17"/>
  <c r="I11" i="17"/>
  <c r="D37" i="17"/>
  <c r="D40" i="17"/>
  <c r="I37" i="17"/>
  <c r="E31" i="17"/>
  <c r="G31" i="17"/>
  <c r="I50" i="17"/>
  <c r="G37" i="17"/>
  <c r="I53" i="17"/>
  <c r="F44" i="17"/>
  <c r="F27" i="17"/>
  <c r="D24" i="17"/>
  <c r="E8" i="17"/>
  <c r="I24" i="17"/>
  <c r="D11" i="17"/>
  <c r="I14" i="17"/>
  <c r="I31" i="17"/>
  <c r="H47" i="17"/>
  <c r="F37" i="17"/>
  <c r="E37" i="17"/>
  <c r="G53" i="17"/>
  <c r="D21" i="17"/>
  <c r="D47" i="17"/>
  <c r="G14" i="17"/>
  <c r="E24" i="17"/>
  <c r="E5" i="17"/>
  <c r="E44" i="17"/>
  <c r="H11" i="17"/>
  <c r="I5" i="17"/>
  <c r="E34" i="17"/>
  <c r="G34" i="17"/>
  <c r="F21" i="17"/>
  <c r="D44" i="17"/>
  <c r="F34" i="17"/>
  <c r="G50" i="17"/>
  <c r="H40" i="17"/>
  <c r="H8" i="17"/>
  <c r="G18" i="17"/>
  <c r="H50" i="17"/>
  <c r="H34" i="17"/>
  <c r="X223" i="21" l="1"/>
  <c r="U223" i="21"/>
  <c r="Q139" i="23"/>
  <c r="Q189" i="23" s="1"/>
  <c r="H139" i="23"/>
  <c r="H189" i="23" s="1"/>
  <c r="B138" i="23"/>
  <c r="C150" i="23" s="1"/>
  <c r="E138" i="23"/>
  <c r="F150" i="23" s="1"/>
  <c r="K138" i="23"/>
  <c r="L150" i="23" s="1"/>
  <c r="N138" i="23"/>
  <c r="O150" i="23" s="1"/>
  <c r="T138" i="23"/>
  <c r="U150" i="23" s="1"/>
  <c r="W138" i="23"/>
  <c r="X150" i="23" s="1"/>
  <c r="Z138" i="23"/>
  <c r="AA150" i="23" s="1"/>
  <c r="AC138" i="23"/>
  <c r="AD150" i="23" s="1"/>
  <c r="AF138" i="23"/>
  <c r="AG150" i="23" s="1"/>
  <c r="AI138" i="23"/>
  <c r="AJ150" i="23" s="1"/>
  <c r="B138" i="21"/>
  <c r="C150" i="21" s="1"/>
  <c r="E138" i="21"/>
  <c r="F150" i="21" s="1"/>
  <c r="H138" i="21"/>
  <c r="I150" i="21" s="1"/>
  <c r="K138" i="21"/>
  <c r="L150" i="21" s="1"/>
  <c r="N138" i="21"/>
  <c r="O150" i="21" s="1"/>
  <c r="Q138" i="21"/>
  <c r="R150" i="21" s="1"/>
  <c r="Z138" i="21"/>
  <c r="AA150" i="21" s="1"/>
  <c r="AC138" i="21"/>
  <c r="AD150" i="21" s="1"/>
  <c r="AF138" i="21"/>
  <c r="AG150" i="21" s="1"/>
  <c r="AI138" i="21"/>
  <c r="AJ150" i="21" s="1"/>
  <c r="AL138" i="21"/>
  <c r="AM150" i="21" s="1"/>
  <c r="AO138" i="21"/>
  <c r="AP150" i="21" s="1"/>
  <c r="AR138" i="21"/>
  <c r="AS150" i="21" s="1"/>
  <c r="AU138" i="21"/>
  <c r="AV150" i="21" s="1"/>
  <c r="AX138" i="21"/>
  <c r="AY150" i="21" s="1"/>
  <c r="B138" i="3"/>
  <c r="C150" i="3" s="1"/>
  <c r="E138" i="3"/>
  <c r="F150" i="3" s="1"/>
  <c r="H138" i="3"/>
  <c r="I150" i="3" s="1"/>
  <c r="K138" i="3"/>
  <c r="L150" i="3" s="1"/>
  <c r="N138" i="3"/>
  <c r="O150" i="3" s="1"/>
  <c r="Q138" i="3"/>
  <c r="R150" i="3" s="1"/>
  <c r="T138" i="3"/>
  <c r="U150" i="3" s="1"/>
  <c r="W138" i="3"/>
  <c r="X150" i="3" s="1"/>
  <c r="Z138" i="3"/>
  <c r="AA150" i="3" s="1"/>
  <c r="AC138" i="3"/>
  <c r="AD150" i="3" s="1"/>
  <c r="AF138" i="3"/>
  <c r="AG150" i="3" s="1"/>
  <c r="AI138" i="3"/>
  <c r="AJ150" i="3" s="1"/>
  <c r="AL138" i="3"/>
  <c r="AM150" i="3" s="1"/>
  <c r="AO138" i="3"/>
  <c r="AP150" i="3" s="1"/>
  <c r="AR138" i="3"/>
  <c r="AS150" i="3" s="1"/>
  <c r="AU138" i="3"/>
  <c r="AV150" i="3" s="1"/>
  <c r="AX138" i="3"/>
  <c r="AY150" i="3" s="1"/>
  <c r="B138" i="2"/>
  <c r="C150" i="2" s="1"/>
  <c r="E138" i="2"/>
  <c r="F150" i="2" s="1"/>
  <c r="H138" i="2"/>
  <c r="I150" i="2" s="1"/>
  <c r="K138" i="2"/>
  <c r="L150" i="2" s="1"/>
  <c r="N138" i="2"/>
  <c r="O150" i="2" s="1"/>
  <c r="Q138" i="2"/>
  <c r="R150" i="2" s="1"/>
  <c r="T138" i="2"/>
  <c r="U150" i="2" s="1"/>
  <c r="W138" i="2"/>
  <c r="X150" i="2" s="1"/>
  <c r="Z138" i="2"/>
  <c r="AA150" i="2" s="1"/>
  <c r="AC138" i="2"/>
  <c r="AD150" i="2" s="1"/>
  <c r="AF138" i="2"/>
  <c r="AG150" i="2" s="1"/>
  <c r="AI138" i="2"/>
  <c r="AJ150" i="2" s="1"/>
  <c r="AL138" i="2"/>
  <c r="AM150" i="2" s="1"/>
  <c r="AO138" i="2"/>
  <c r="AP150" i="2" s="1"/>
  <c r="AR138" i="2"/>
  <c r="AS150" i="2" s="1"/>
  <c r="AU138" i="2"/>
  <c r="AV150" i="2" s="1"/>
  <c r="AX138" i="2"/>
  <c r="AY150" i="2" s="1"/>
  <c r="B138" i="4"/>
  <c r="C150" i="4" s="1"/>
  <c r="E138" i="4"/>
  <c r="F150" i="4" s="1"/>
  <c r="H138" i="4"/>
  <c r="I150" i="4" s="1"/>
  <c r="K138" i="4"/>
  <c r="L150" i="4" s="1"/>
  <c r="N138" i="4"/>
  <c r="O150" i="4" s="1"/>
  <c r="Q138" i="4"/>
  <c r="R150" i="4" s="1"/>
  <c r="T138" i="4"/>
  <c r="U150" i="4" s="1"/>
  <c r="W138" i="4"/>
  <c r="X150" i="4" s="1"/>
  <c r="Z138" i="4"/>
  <c r="AA150" i="4" s="1"/>
  <c r="AC138" i="4"/>
  <c r="AD150" i="4" s="1"/>
  <c r="AF138" i="4"/>
  <c r="AG150" i="4" s="1"/>
  <c r="AI138" i="4"/>
  <c r="AJ150" i="4" s="1"/>
  <c r="AL138" i="4"/>
  <c r="AM150" i="4" s="1"/>
  <c r="AO138" i="4"/>
  <c r="AP150" i="4" s="1"/>
  <c r="AR138" i="4"/>
  <c r="AS150" i="4" s="1"/>
  <c r="AU138" i="4"/>
  <c r="AV150" i="4" s="1"/>
  <c r="AX138" i="4"/>
  <c r="AY150" i="4" s="1"/>
  <c r="B138" i="1"/>
  <c r="C150" i="1" s="1"/>
  <c r="E138" i="1"/>
  <c r="F150" i="1" s="1"/>
  <c r="H138" i="1"/>
  <c r="I150" i="1" s="1"/>
  <c r="K138" i="1"/>
  <c r="L150" i="1" s="1"/>
  <c r="N138" i="1"/>
  <c r="O150" i="1" s="1"/>
  <c r="Q138" i="1"/>
  <c r="R150" i="1" s="1"/>
  <c r="T138" i="1"/>
  <c r="U150" i="1" s="1"/>
  <c r="W138" i="1"/>
  <c r="X150" i="1" s="1"/>
  <c r="Z138" i="1"/>
  <c r="AA150" i="1" s="1"/>
  <c r="AC138" i="1"/>
  <c r="AD150" i="1" s="1"/>
  <c r="AF138" i="1"/>
  <c r="AG150" i="1" s="1"/>
  <c r="AI138" i="1"/>
  <c r="AJ150" i="1" s="1"/>
  <c r="AL138" i="1"/>
  <c r="AM150" i="1" s="1"/>
  <c r="AO138" i="1"/>
  <c r="AP150" i="1" s="1"/>
  <c r="AR138" i="1"/>
  <c r="AS150" i="1" s="1"/>
  <c r="AU138" i="1"/>
  <c r="AV150" i="1" s="1"/>
  <c r="AX138" i="1"/>
  <c r="AY150" i="1" s="1"/>
  <c r="B138" i="5"/>
  <c r="C150" i="5" s="1"/>
  <c r="E138" i="5"/>
  <c r="F150" i="5" s="1"/>
  <c r="H138" i="5"/>
  <c r="I150" i="5" s="1"/>
  <c r="K138" i="5"/>
  <c r="L150" i="5" s="1"/>
  <c r="N138" i="5"/>
  <c r="O150" i="5" s="1"/>
  <c r="Q138" i="5"/>
  <c r="R150" i="5" s="1"/>
  <c r="T138" i="5"/>
  <c r="U150" i="5" s="1"/>
  <c r="W138" i="5"/>
  <c r="X150" i="5" s="1"/>
  <c r="Z138" i="5"/>
  <c r="AA150" i="5" s="1"/>
  <c r="AC138" i="5"/>
  <c r="AD150" i="5" s="1"/>
  <c r="AF138" i="5"/>
  <c r="AG150" i="5" s="1"/>
  <c r="AI138" i="5"/>
  <c r="AJ150" i="5" s="1"/>
  <c r="AL138" i="5"/>
  <c r="AM150" i="5" s="1"/>
  <c r="AO138" i="5"/>
  <c r="AP150" i="5" s="1"/>
  <c r="AR138" i="5"/>
  <c r="AS150" i="5" s="1"/>
  <c r="AU138" i="5"/>
  <c r="AV150" i="5" s="1"/>
  <c r="AX138" i="5"/>
  <c r="AY150" i="5" s="1"/>
  <c r="F38" i="10"/>
  <c r="D15" i="10"/>
  <c r="F35" i="10"/>
  <c r="H54" i="10"/>
  <c r="F51" i="10"/>
  <c r="D28" i="10"/>
  <c r="D54" i="10"/>
  <c r="H41" i="10"/>
  <c r="H44" i="10"/>
  <c r="G25" i="10"/>
  <c r="D12" i="10"/>
  <c r="E31" i="10"/>
  <c r="F15" i="10"/>
  <c r="H48" i="10"/>
  <c r="I15" i="10"/>
  <c r="F57" i="10"/>
  <c r="G9" i="10"/>
  <c r="E28" i="10"/>
  <c r="I22" i="10"/>
  <c r="F44" i="10"/>
  <c r="D51" i="10"/>
  <c r="G51" i="10"/>
  <c r="D35" i="10"/>
  <c r="E9" i="10"/>
  <c r="H51" i="10"/>
  <c r="I35" i="10"/>
  <c r="I31" i="10"/>
  <c r="D6" i="10"/>
  <c r="H22" i="10"/>
  <c r="H18" i="10"/>
  <c r="I12" i="10"/>
  <c r="H6" i="10"/>
  <c r="G15" i="10"/>
  <c r="I25" i="10"/>
  <c r="D9" i="10"/>
  <c r="F22" i="10"/>
  <c r="H12" i="10"/>
  <c r="E35" i="10"/>
  <c r="D48" i="10"/>
  <c r="E12" i="10"/>
  <c r="G28" i="10"/>
  <c r="F25" i="10"/>
  <c r="E44" i="10"/>
  <c r="I54" i="10"/>
  <c r="H38" i="10"/>
  <c r="H57" i="10"/>
  <c r="G57" i="10"/>
  <c r="G12" i="10"/>
  <c r="H28" i="10"/>
  <c r="E25" i="10"/>
  <c r="G48" i="10"/>
  <c r="E22" i="10"/>
  <c r="D41" i="10"/>
  <c r="E57" i="10"/>
  <c r="F31" i="10"/>
  <c r="E48" i="10"/>
  <c r="H35" i="10"/>
  <c r="G35" i="10"/>
  <c r="F28" i="10"/>
  <c r="G18" i="10"/>
  <c r="D31" i="10"/>
  <c r="I9" i="10"/>
  <c r="D25" i="10"/>
  <c r="I48" i="10"/>
  <c r="F48" i="10"/>
  <c r="G6" i="10"/>
  <c r="H15" i="10"/>
  <c r="D22" i="10"/>
  <c r="I44" i="10"/>
  <c r="F9" i="10"/>
  <c r="E38" i="10"/>
  <c r="E41" i="10"/>
  <c r="G38" i="10"/>
  <c r="F18" i="10"/>
  <c r="G31" i="10"/>
  <c r="G41" i="10"/>
  <c r="H31" i="10"/>
  <c r="I18" i="10"/>
  <c r="E15" i="10"/>
  <c r="I57" i="10"/>
  <c r="E6" i="10"/>
  <c r="I6" i="10"/>
  <c r="D38" i="10"/>
  <c r="G44" i="10"/>
  <c r="I41" i="10"/>
  <c r="E54" i="10"/>
  <c r="E18" i="10"/>
  <c r="F6" i="10"/>
  <c r="H25" i="10"/>
  <c r="F54" i="10"/>
  <c r="F41" i="10"/>
  <c r="E51" i="10"/>
  <c r="D44" i="10"/>
  <c r="F12" i="10"/>
  <c r="I28" i="10"/>
  <c r="G22" i="10"/>
  <c r="D18" i="10"/>
  <c r="G54" i="10"/>
  <c r="D57" i="10"/>
  <c r="H9" i="10"/>
  <c r="Q138" i="23" l="1"/>
  <c r="R150" i="23" s="1"/>
  <c r="H138" i="23"/>
  <c r="I150" i="23" s="1"/>
  <c r="H137" i="3"/>
  <c r="I149" i="3" s="1"/>
  <c r="H137" i="4"/>
  <c r="I149" i="4" s="1"/>
  <c r="H137" i="1"/>
  <c r="I149" i="1" s="1"/>
  <c r="B137" i="23" l="1"/>
  <c r="C149" i="23" s="1"/>
  <c r="E137" i="23"/>
  <c r="F149" i="23" s="1"/>
  <c r="K137" i="23"/>
  <c r="L149" i="23" s="1"/>
  <c r="N137" i="23"/>
  <c r="O149" i="23" s="1"/>
  <c r="T137" i="23"/>
  <c r="U149" i="23" s="1"/>
  <c r="W137" i="23"/>
  <c r="X149" i="23" s="1"/>
  <c r="Z137" i="23"/>
  <c r="AA149" i="23" s="1"/>
  <c r="AC137" i="23"/>
  <c r="AD149" i="23" s="1"/>
  <c r="AF137" i="23"/>
  <c r="AG149" i="23" s="1"/>
  <c r="AI137" i="23"/>
  <c r="AJ149" i="23" s="1"/>
  <c r="B137" i="21"/>
  <c r="C149" i="21" s="1"/>
  <c r="E137" i="21"/>
  <c r="F149" i="21" s="1"/>
  <c r="H137" i="21"/>
  <c r="I149" i="21" s="1"/>
  <c r="K137" i="21"/>
  <c r="L149" i="21" s="1"/>
  <c r="N137" i="21"/>
  <c r="O149" i="21" s="1"/>
  <c r="Q137" i="21"/>
  <c r="R149" i="21" s="1"/>
  <c r="Z137" i="21"/>
  <c r="AA149" i="21" s="1"/>
  <c r="AC137" i="21"/>
  <c r="AD149" i="21" s="1"/>
  <c r="AF137" i="21"/>
  <c r="AG149" i="21" s="1"/>
  <c r="AI137" i="21"/>
  <c r="AJ149" i="21" s="1"/>
  <c r="AL137" i="21"/>
  <c r="AM149" i="21" s="1"/>
  <c r="AO137" i="21"/>
  <c r="AP149" i="21" s="1"/>
  <c r="AR137" i="21"/>
  <c r="AS149" i="21" s="1"/>
  <c r="AU137" i="21"/>
  <c r="AV149" i="21" s="1"/>
  <c r="AX137" i="21"/>
  <c r="AY149" i="21" s="1"/>
  <c r="B137" i="3"/>
  <c r="C149" i="3" s="1"/>
  <c r="E137" i="3"/>
  <c r="F149" i="3" s="1"/>
  <c r="K137" i="3"/>
  <c r="L149" i="3" s="1"/>
  <c r="N137" i="3"/>
  <c r="O149" i="3" s="1"/>
  <c r="Q137" i="3"/>
  <c r="R149" i="3" s="1"/>
  <c r="T137" i="3"/>
  <c r="U149" i="3" s="1"/>
  <c r="W137" i="3"/>
  <c r="X149" i="3" s="1"/>
  <c r="Z137" i="3"/>
  <c r="AA149" i="3" s="1"/>
  <c r="AC137" i="3"/>
  <c r="AD149" i="3" s="1"/>
  <c r="AF137" i="3"/>
  <c r="AG149" i="3" s="1"/>
  <c r="AI137" i="3"/>
  <c r="AJ149" i="3" s="1"/>
  <c r="AL137" i="3"/>
  <c r="AM149" i="3" s="1"/>
  <c r="AO137" i="3"/>
  <c r="AP149" i="3" s="1"/>
  <c r="AR137" i="3"/>
  <c r="AS149" i="3" s="1"/>
  <c r="AU137" i="3"/>
  <c r="AV149" i="3" s="1"/>
  <c r="AX137" i="3"/>
  <c r="AY149" i="3" s="1"/>
  <c r="B137" i="2"/>
  <c r="C149" i="2" s="1"/>
  <c r="E137" i="2"/>
  <c r="F149" i="2" s="1"/>
  <c r="H137" i="2"/>
  <c r="I149" i="2" s="1"/>
  <c r="K137" i="2"/>
  <c r="L149" i="2" s="1"/>
  <c r="N137" i="2"/>
  <c r="O149" i="2" s="1"/>
  <c r="Q137" i="2"/>
  <c r="R149" i="2" s="1"/>
  <c r="T137" i="2"/>
  <c r="U149" i="2" s="1"/>
  <c r="W137" i="2"/>
  <c r="X149" i="2" s="1"/>
  <c r="Z137" i="2"/>
  <c r="AA149" i="2" s="1"/>
  <c r="AC137" i="2"/>
  <c r="AD149" i="2" s="1"/>
  <c r="AF137" i="2"/>
  <c r="AG149" i="2" s="1"/>
  <c r="AI137" i="2"/>
  <c r="AJ149" i="2" s="1"/>
  <c r="AL137" i="2"/>
  <c r="AM149" i="2" s="1"/>
  <c r="AO137" i="2"/>
  <c r="AP149" i="2" s="1"/>
  <c r="AR137" i="2"/>
  <c r="AS149" i="2" s="1"/>
  <c r="AU137" i="2"/>
  <c r="AV149" i="2" s="1"/>
  <c r="AX137" i="2"/>
  <c r="AY149" i="2" s="1"/>
  <c r="B137" i="4"/>
  <c r="C149" i="4" s="1"/>
  <c r="E137" i="4"/>
  <c r="F149" i="4" s="1"/>
  <c r="K137" i="4"/>
  <c r="L149" i="4" s="1"/>
  <c r="N137" i="4"/>
  <c r="O149" i="4" s="1"/>
  <c r="Q137" i="4"/>
  <c r="R149" i="4" s="1"/>
  <c r="T137" i="4"/>
  <c r="U149" i="4" s="1"/>
  <c r="W137" i="4"/>
  <c r="X149" i="4" s="1"/>
  <c r="Z137" i="4"/>
  <c r="AA149" i="4" s="1"/>
  <c r="AC137" i="4"/>
  <c r="AD149" i="4" s="1"/>
  <c r="AF137" i="4"/>
  <c r="AG149" i="4" s="1"/>
  <c r="AI137" i="4"/>
  <c r="AJ149" i="4" s="1"/>
  <c r="AL137" i="4"/>
  <c r="AM149" i="4" s="1"/>
  <c r="AO137" i="4"/>
  <c r="AP149" i="4" s="1"/>
  <c r="AR137" i="4"/>
  <c r="AS149" i="4" s="1"/>
  <c r="AU137" i="4"/>
  <c r="AV149" i="4" s="1"/>
  <c r="AX137" i="4"/>
  <c r="AY149" i="4" s="1"/>
  <c r="B137" i="1"/>
  <c r="C149" i="1" s="1"/>
  <c r="E137" i="1"/>
  <c r="F149" i="1" s="1"/>
  <c r="K137" i="1"/>
  <c r="L149" i="1" s="1"/>
  <c r="N137" i="1"/>
  <c r="O149" i="1" s="1"/>
  <c r="Q137" i="1"/>
  <c r="R149" i="1" s="1"/>
  <c r="T137" i="1"/>
  <c r="U149" i="1" s="1"/>
  <c r="W137" i="1"/>
  <c r="X149" i="1" s="1"/>
  <c r="Z137" i="1"/>
  <c r="AA149" i="1" s="1"/>
  <c r="AC137" i="1"/>
  <c r="AD149" i="1" s="1"/>
  <c r="AF137" i="1"/>
  <c r="AG149" i="1" s="1"/>
  <c r="AI137" i="1"/>
  <c r="AJ149" i="1" s="1"/>
  <c r="AL137" i="1"/>
  <c r="AM149" i="1" s="1"/>
  <c r="AO137" i="1"/>
  <c r="AP149" i="1" s="1"/>
  <c r="AR137" i="1"/>
  <c r="AS149" i="1" s="1"/>
  <c r="AU137" i="1"/>
  <c r="AV149" i="1" s="1"/>
  <c r="AX137" i="1"/>
  <c r="AY149" i="1" s="1"/>
  <c r="B137" i="5"/>
  <c r="C149" i="5" s="1"/>
  <c r="E137" i="5"/>
  <c r="F149" i="5" s="1"/>
  <c r="H137" i="5"/>
  <c r="I149" i="5" s="1"/>
  <c r="K137" i="5"/>
  <c r="L149" i="5" s="1"/>
  <c r="N137" i="5"/>
  <c r="O149" i="5" s="1"/>
  <c r="Q137" i="5"/>
  <c r="R149" i="5" s="1"/>
  <c r="T137" i="5"/>
  <c r="U149" i="5" s="1"/>
  <c r="W137" i="5"/>
  <c r="X149" i="5" s="1"/>
  <c r="Z137" i="5"/>
  <c r="AA149" i="5" s="1"/>
  <c r="AC137" i="5"/>
  <c r="AD149" i="5" s="1"/>
  <c r="AF137" i="5"/>
  <c r="AG149" i="5" s="1"/>
  <c r="AI137" i="5"/>
  <c r="AJ149" i="5" s="1"/>
  <c r="AL137" i="5"/>
  <c r="AM149" i="5" s="1"/>
  <c r="AO137" i="5"/>
  <c r="AP149" i="5" s="1"/>
  <c r="AR137" i="5"/>
  <c r="AS149" i="5" s="1"/>
  <c r="AU137" i="5"/>
  <c r="AV149" i="5" s="1"/>
  <c r="AX137" i="5"/>
  <c r="AY149" i="5" s="1"/>
  <c r="Q137" i="23" l="1"/>
  <c r="R149" i="23" s="1"/>
  <c r="H137" i="23"/>
  <c r="I149" i="23" s="1"/>
  <c r="B135" i="23"/>
  <c r="C147" i="23" s="1"/>
  <c r="E135" i="23"/>
  <c r="F147" i="23" s="1"/>
  <c r="K135" i="23"/>
  <c r="L147" i="23" s="1"/>
  <c r="N135" i="23"/>
  <c r="O147" i="23" s="1"/>
  <c r="T135" i="23"/>
  <c r="U147" i="23" s="1"/>
  <c r="W135" i="23"/>
  <c r="X147" i="23" s="1"/>
  <c r="Z135" i="23"/>
  <c r="AA147" i="23" s="1"/>
  <c r="AC135" i="23"/>
  <c r="AD147" i="23" s="1"/>
  <c r="AF135" i="23"/>
  <c r="AG147" i="23" s="1"/>
  <c r="AI135" i="23"/>
  <c r="AJ147" i="23" s="1"/>
  <c r="B136" i="23"/>
  <c r="E136" i="23"/>
  <c r="F148" i="23" s="1"/>
  <c r="K136" i="23"/>
  <c r="L148" i="23" s="1"/>
  <c r="N136" i="23"/>
  <c r="O148" i="23" s="1"/>
  <c r="T136" i="23"/>
  <c r="U148" i="23" s="1"/>
  <c r="W136" i="23"/>
  <c r="X148" i="23" s="1"/>
  <c r="Z136" i="23"/>
  <c r="AA148" i="23" s="1"/>
  <c r="AC136" i="23"/>
  <c r="AD148" i="23" s="1"/>
  <c r="AF136" i="23"/>
  <c r="AI136" i="23"/>
  <c r="B135" i="21"/>
  <c r="C147" i="21" s="1"/>
  <c r="E135" i="21"/>
  <c r="F147" i="21" s="1"/>
  <c r="H135" i="21"/>
  <c r="I147" i="21" s="1"/>
  <c r="K135" i="21"/>
  <c r="L147" i="21" s="1"/>
  <c r="N135" i="21"/>
  <c r="O147" i="21" s="1"/>
  <c r="Q135" i="21"/>
  <c r="R147" i="21" s="1"/>
  <c r="Z135" i="21"/>
  <c r="AA147" i="21" s="1"/>
  <c r="AC135" i="21"/>
  <c r="AD147" i="21" s="1"/>
  <c r="AF135" i="21"/>
  <c r="AG147" i="21" s="1"/>
  <c r="AI135" i="21"/>
  <c r="AJ147" i="21" s="1"/>
  <c r="AL135" i="21"/>
  <c r="AM147" i="21" s="1"/>
  <c r="AO135" i="21"/>
  <c r="AP147" i="21" s="1"/>
  <c r="AR135" i="21"/>
  <c r="AS147" i="21" s="1"/>
  <c r="AU135" i="21"/>
  <c r="AV147" i="21" s="1"/>
  <c r="AX135" i="21"/>
  <c r="AY147" i="21" s="1"/>
  <c r="B136" i="21"/>
  <c r="E136" i="21"/>
  <c r="F148" i="21" s="1"/>
  <c r="H136" i="21"/>
  <c r="I148" i="21" s="1"/>
  <c r="K136" i="21"/>
  <c r="L148" i="21" s="1"/>
  <c r="N136" i="21"/>
  <c r="O148" i="21" s="1"/>
  <c r="Q136" i="21"/>
  <c r="R148" i="21" s="1"/>
  <c r="T188" i="21"/>
  <c r="W188" i="21"/>
  <c r="Z136" i="21"/>
  <c r="AA148" i="21" s="1"/>
  <c r="AC136" i="21"/>
  <c r="AD148" i="21" s="1"/>
  <c r="AF136" i="21"/>
  <c r="AG148" i="21" s="1"/>
  <c r="AI136" i="21"/>
  <c r="AJ148" i="21" s="1"/>
  <c r="AL136" i="21"/>
  <c r="AO136" i="21"/>
  <c r="AP148" i="21" s="1"/>
  <c r="AR136" i="21"/>
  <c r="AS148" i="21" s="1"/>
  <c r="AU136" i="21"/>
  <c r="AV148" i="21" s="1"/>
  <c r="AX136" i="21"/>
  <c r="AY148" i="21" s="1"/>
  <c r="B135" i="3"/>
  <c r="C147" i="3" s="1"/>
  <c r="E135" i="3"/>
  <c r="F147" i="3" s="1"/>
  <c r="H135" i="3"/>
  <c r="I147" i="3" s="1"/>
  <c r="K135" i="3"/>
  <c r="L147" i="3" s="1"/>
  <c r="N135" i="3"/>
  <c r="O147" i="3" s="1"/>
  <c r="Q135" i="3"/>
  <c r="R147" i="3" s="1"/>
  <c r="T135" i="3"/>
  <c r="U147" i="3" s="1"/>
  <c r="W135" i="3"/>
  <c r="X147" i="3" s="1"/>
  <c r="Z135" i="3"/>
  <c r="AA147" i="3" s="1"/>
  <c r="AC135" i="3"/>
  <c r="AD147" i="3" s="1"/>
  <c r="AF135" i="3"/>
  <c r="AG147" i="3" s="1"/>
  <c r="AI135" i="3"/>
  <c r="AJ147" i="3" s="1"/>
  <c r="AL135" i="3"/>
  <c r="AM147" i="3" s="1"/>
  <c r="AO135" i="3"/>
  <c r="AP147" i="3" s="1"/>
  <c r="AR135" i="3"/>
  <c r="AS147" i="3" s="1"/>
  <c r="AU135" i="3"/>
  <c r="AV147" i="3" s="1"/>
  <c r="AX135" i="3"/>
  <c r="AY147" i="3" s="1"/>
  <c r="B136" i="3"/>
  <c r="E136" i="3"/>
  <c r="F148" i="3" s="1"/>
  <c r="H136" i="3"/>
  <c r="I148" i="3" s="1"/>
  <c r="K136" i="3"/>
  <c r="L148" i="3" s="1"/>
  <c r="N136" i="3"/>
  <c r="O148" i="3" s="1"/>
  <c r="Q136" i="3"/>
  <c r="R148" i="3" s="1"/>
  <c r="T136" i="3"/>
  <c r="U148" i="3" s="1"/>
  <c r="W136" i="3"/>
  <c r="X148" i="3" s="1"/>
  <c r="Z136" i="3"/>
  <c r="AA148" i="3" s="1"/>
  <c r="AC136" i="3"/>
  <c r="AD148" i="3" s="1"/>
  <c r="AF136" i="3"/>
  <c r="AG148" i="3" s="1"/>
  <c r="AI136" i="3"/>
  <c r="AJ148" i="3" s="1"/>
  <c r="AL136" i="3"/>
  <c r="AO136" i="3"/>
  <c r="AP148" i="3" s="1"/>
  <c r="AR136" i="3"/>
  <c r="AS148" i="3" s="1"/>
  <c r="AU136" i="3"/>
  <c r="AV148" i="3" s="1"/>
  <c r="AX136" i="3"/>
  <c r="AY148" i="3" s="1"/>
  <c r="B135" i="2"/>
  <c r="C147" i="2" s="1"/>
  <c r="E135" i="2"/>
  <c r="F147" i="2" s="1"/>
  <c r="H135" i="2"/>
  <c r="I147" i="2" s="1"/>
  <c r="K135" i="2"/>
  <c r="L147" i="2" s="1"/>
  <c r="N135" i="2"/>
  <c r="O147" i="2" s="1"/>
  <c r="Q135" i="2"/>
  <c r="R147" i="2" s="1"/>
  <c r="T135" i="2"/>
  <c r="U147" i="2" s="1"/>
  <c r="W135" i="2"/>
  <c r="X147" i="2" s="1"/>
  <c r="Z135" i="2"/>
  <c r="AA147" i="2" s="1"/>
  <c r="AC135" i="2"/>
  <c r="AD147" i="2" s="1"/>
  <c r="AF135" i="2"/>
  <c r="AG147" i="2" s="1"/>
  <c r="AI135" i="2"/>
  <c r="AJ147" i="2" s="1"/>
  <c r="AL135" i="2"/>
  <c r="AM147" i="2" s="1"/>
  <c r="AO135" i="2"/>
  <c r="AP147" i="2" s="1"/>
  <c r="AR135" i="2"/>
  <c r="AS147" i="2" s="1"/>
  <c r="AU135" i="2"/>
  <c r="AV147" i="2" s="1"/>
  <c r="AX135" i="2"/>
  <c r="AY147" i="2" s="1"/>
  <c r="B136" i="2"/>
  <c r="E136" i="2"/>
  <c r="F148" i="2" s="1"/>
  <c r="H136" i="2"/>
  <c r="I148" i="2" s="1"/>
  <c r="K136" i="2"/>
  <c r="L148" i="2" s="1"/>
  <c r="N136" i="2"/>
  <c r="O148" i="2" s="1"/>
  <c r="Q136" i="2"/>
  <c r="R148" i="2" s="1"/>
  <c r="T136" i="2"/>
  <c r="U148" i="2" s="1"/>
  <c r="W136" i="2"/>
  <c r="X148" i="2" s="1"/>
  <c r="Z136" i="2"/>
  <c r="AA148" i="2" s="1"/>
  <c r="AC136" i="2"/>
  <c r="AD148" i="2" s="1"/>
  <c r="AF136" i="2"/>
  <c r="AG148" i="2" s="1"/>
  <c r="AI136" i="2"/>
  <c r="AJ148" i="2" s="1"/>
  <c r="AL136" i="2"/>
  <c r="AO136" i="2"/>
  <c r="AP148" i="2" s="1"/>
  <c r="AR136" i="2"/>
  <c r="AS148" i="2" s="1"/>
  <c r="AU136" i="2"/>
  <c r="AV148" i="2" s="1"/>
  <c r="AX136" i="2"/>
  <c r="AY148" i="2" s="1"/>
  <c r="B135" i="4"/>
  <c r="C147" i="4" s="1"/>
  <c r="E135" i="4"/>
  <c r="F147" i="4" s="1"/>
  <c r="H135" i="4"/>
  <c r="I147" i="4" s="1"/>
  <c r="K135" i="4"/>
  <c r="L147" i="4" s="1"/>
  <c r="N135" i="4"/>
  <c r="O147" i="4" s="1"/>
  <c r="Q135" i="4"/>
  <c r="R147" i="4" s="1"/>
  <c r="T135" i="4"/>
  <c r="U147" i="4" s="1"/>
  <c r="W135" i="4"/>
  <c r="X147" i="4" s="1"/>
  <c r="Z135" i="4"/>
  <c r="AA147" i="4" s="1"/>
  <c r="AC135" i="4"/>
  <c r="AD147" i="4" s="1"/>
  <c r="AF135" i="4"/>
  <c r="AG147" i="4" s="1"/>
  <c r="AI135" i="4"/>
  <c r="AJ147" i="4" s="1"/>
  <c r="AL135" i="4"/>
  <c r="AM147" i="4" s="1"/>
  <c r="AO135" i="4"/>
  <c r="AP147" i="4" s="1"/>
  <c r="AR135" i="4"/>
  <c r="AS147" i="4" s="1"/>
  <c r="AU135" i="4"/>
  <c r="AV147" i="4" s="1"/>
  <c r="AX135" i="4"/>
  <c r="AY147" i="4" s="1"/>
  <c r="B136" i="4"/>
  <c r="E136" i="4"/>
  <c r="F148" i="4" s="1"/>
  <c r="H136" i="4"/>
  <c r="I148" i="4" s="1"/>
  <c r="K136" i="4"/>
  <c r="L148" i="4" s="1"/>
  <c r="N136" i="4"/>
  <c r="O148" i="4" s="1"/>
  <c r="Q136" i="4"/>
  <c r="R148" i="4" s="1"/>
  <c r="T136" i="4"/>
  <c r="U148" i="4" s="1"/>
  <c r="W136" i="4"/>
  <c r="X148" i="4" s="1"/>
  <c r="Z136" i="4"/>
  <c r="AA148" i="4" s="1"/>
  <c r="AC136" i="4"/>
  <c r="AD148" i="4" s="1"/>
  <c r="AF136" i="4"/>
  <c r="AG148" i="4" s="1"/>
  <c r="AI136" i="4"/>
  <c r="AJ148" i="4" s="1"/>
  <c r="AL136" i="4"/>
  <c r="AO136" i="4"/>
  <c r="AP148" i="4" s="1"/>
  <c r="AR136" i="4"/>
  <c r="AS148" i="4" s="1"/>
  <c r="AU136" i="4"/>
  <c r="AV148" i="4" s="1"/>
  <c r="AX136" i="4"/>
  <c r="AY148" i="4" s="1"/>
  <c r="B135" i="1"/>
  <c r="C147" i="1" s="1"/>
  <c r="E135" i="1"/>
  <c r="F147" i="1" s="1"/>
  <c r="H135" i="1"/>
  <c r="I147" i="1" s="1"/>
  <c r="K135" i="1"/>
  <c r="L147" i="1" s="1"/>
  <c r="N135" i="1"/>
  <c r="O147" i="1" s="1"/>
  <c r="Q135" i="1"/>
  <c r="R147" i="1" s="1"/>
  <c r="T135" i="1"/>
  <c r="U147" i="1" s="1"/>
  <c r="W135" i="1"/>
  <c r="X147" i="1" s="1"/>
  <c r="Z135" i="1"/>
  <c r="AA147" i="1" s="1"/>
  <c r="AC135" i="1"/>
  <c r="AD147" i="1" s="1"/>
  <c r="AF135" i="1"/>
  <c r="AG147" i="1" s="1"/>
  <c r="AI135" i="1"/>
  <c r="AJ147" i="1" s="1"/>
  <c r="AL135" i="1"/>
  <c r="AM147" i="1" s="1"/>
  <c r="AO135" i="1"/>
  <c r="AP147" i="1" s="1"/>
  <c r="AR135" i="1"/>
  <c r="AS147" i="1" s="1"/>
  <c r="AU135" i="1"/>
  <c r="AV147" i="1" s="1"/>
  <c r="AX135" i="1"/>
  <c r="AY147" i="1" s="1"/>
  <c r="B136" i="1"/>
  <c r="E136" i="1"/>
  <c r="F148" i="1" s="1"/>
  <c r="H136" i="1"/>
  <c r="I148" i="1" s="1"/>
  <c r="K136" i="1"/>
  <c r="L148" i="1" s="1"/>
  <c r="N136" i="1"/>
  <c r="O148" i="1" s="1"/>
  <c r="Q136" i="1"/>
  <c r="R148" i="1" s="1"/>
  <c r="T136" i="1"/>
  <c r="U148" i="1" s="1"/>
  <c r="W136" i="1"/>
  <c r="X148" i="1" s="1"/>
  <c r="Z136" i="1"/>
  <c r="AA148" i="1" s="1"/>
  <c r="AC136" i="1"/>
  <c r="AD148" i="1" s="1"/>
  <c r="AF136" i="1"/>
  <c r="AG148" i="1" s="1"/>
  <c r="AI136" i="1"/>
  <c r="AJ148" i="1" s="1"/>
  <c r="AL136" i="1"/>
  <c r="AO136" i="1"/>
  <c r="AP148" i="1" s="1"/>
  <c r="AR136" i="1"/>
  <c r="AS148" i="1" s="1"/>
  <c r="AU136" i="1"/>
  <c r="AV148" i="1" s="1"/>
  <c r="AX136" i="1"/>
  <c r="AY148" i="1" s="1"/>
  <c r="B135" i="5"/>
  <c r="C147" i="5" s="1"/>
  <c r="E135" i="5"/>
  <c r="F147" i="5" s="1"/>
  <c r="H135" i="5"/>
  <c r="I147" i="5" s="1"/>
  <c r="K135" i="5"/>
  <c r="L147" i="5" s="1"/>
  <c r="N135" i="5"/>
  <c r="O147" i="5" s="1"/>
  <c r="Q135" i="5"/>
  <c r="R147" i="5" s="1"/>
  <c r="T135" i="5"/>
  <c r="U147" i="5" s="1"/>
  <c r="W135" i="5"/>
  <c r="X147" i="5" s="1"/>
  <c r="Z135" i="5"/>
  <c r="AA147" i="5" s="1"/>
  <c r="AC135" i="5"/>
  <c r="AD147" i="5" s="1"/>
  <c r="AF135" i="5"/>
  <c r="AG147" i="5" s="1"/>
  <c r="AI135" i="5"/>
  <c r="AJ147" i="5" s="1"/>
  <c r="AL135" i="5"/>
  <c r="AM147" i="5" s="1"/>
  <c r="AO135" i="5"/>
  <c r="AP147" i="5" s="1"/>
  <c r="AR135" i="5"/>
  <c r="AS147" i="5" s="1"/>
  <c r="AU135" i="5"/>
  <c r="AV147" i="5" s="1"/>
  <c r="AX135" i="5"/>
  <c r="AY147" i="5" s="1"/>
  <c r="B136" i="5"/>
  <c r="E136" i="5"/>
  <c r="F148" i="5" s="1"/>
  <c r="H136" i="5"/>
  <c r="I148" i="5" s="1"/>
  <c r="K136" i="5"/>
  <c r="L148" i="5" s="1"/>
  <c r="N136" i="5"/>
  <c r="O148" i="5" s="1"/>
  <c r="Q136" i="5"/>
  <c r="R148" i="5" s="1"/>
  <c r="T136" i="5"/>
  <c r="U148" i="5" s="1"/>
  <c r="W136" i="5"/>
  <c r="X148" i="5" s="1"/>
  <c r="Z136" i="5"/>
  <c r="AA148" i="5" s="1"/>
  <c r="AC136" i="5"/>
  <c r="AD148" i="5" s="1"/>
  <c r="AF136" i="5"/>
  <c r="AG148" i="5" s="1"/>
  <c r="AI136" i="5"/>
  <c r="AJ148" i="5" s="1"/>
  <c r="AL136" i="5"/>
  <c r="AO136" i="5"/>
  <c r="AP148" i="5" s="1"/>
  <c r="AR136" i="5"/>
  <c r="AS148" i="5" s="1"/>
  <c r="AU136" i="5"/>
  <c r="AV148" i="5" s="1"/>
  <c r="AX136" i="5"/>
  <c r="AY148" i="5" s="1"/>
  <c r="E188" i="23" l="1"/>
  <c r="E223" i="23"/>
  <c r="N188" i="23"/>
  <c r="N223" i="23"/>
  <c r="AF188" i="23"/>
  <c r="AF223" i="23"/>
  <c r="AG148" i="23"/>
  <c r="AC188" i="23"/>
  <c r="AC223" i="23"/>
  <c r="Z188" i="23"/>
  <c r="Z223" i="23"/>
  <c r="B188" i="23"/>
  <c r="B223" i="23"/>
  <c r="C148" i="23"/>
  <c r="AI188" i="23"/>
  <c r="AJ148" i="23"/>
  <c r="AI223" i="23"/>
  <c r="W188" i="23"/>
  <c r="W223" i="23"/>
  <c r="K188" i="23"/>
  <c r="K223" i="23"/>
  <c r="T188" i="23"/>
  <c r="T223" i="23"/>
  <c r="Q188" i="21"/>
  <c r="Q223" i="21"/>
  <c r="N188" i="21"/>
  <c r="N223" i="21"/>
  <c r="H188" i="21"/>
  <c r="H223" i="21"/>
  <c r="E188" i="21"/>
  <c r="E223" i="21"/>
  <c r="B188" i="21"/>
  <c r="C148" i="21"/>
  <c r="B223" i="21"/>
  <c r="AO188" i="21"/>
  <c r="AO223" i="21"/>
  <c r="AL188" i="21"/>
  <c r="AM148" i="21"/>
  <c r="AL223" i="21"/>
  <c r="AI188" i="21"/>
  <c r="AI223" i="21"/>
  <c r="AF188" i="21"/>
  <c r="AF223" i="21"/>
  <c r="AC188" i="21"/>
  <c r="AC223" i="21"/>
  <c r="Z188" i="21"/>
  <c r="Z223" i="21"/>
  <c r="K188" i="21"/>
  <c r="K223" i="21"/>
  <c r="AU188" i="21"/>
  <c r="AU223" i="21"/>
  <c r="AR188" i="21"/>
  <c r="AR223" i="21"/>
  <c r="W188" i="3"/>
  <c r="W223" i="3"/>
  <c r="T188" i="3"/>
  <c r="T223" i="3"/>
  <c r="H188" i="3"/>
  <c r="H223" i="3"/>
  <c r="N188" i="3"/>
  <c r="N223" i="3"/>
  <c r="B188" i="3"/>
  <c r="B223" i="3"/>
  <c r="C148" i="3"/>
  <c r="AU188" i="3"/>
  <c r="AU223" i="3"/>
  <c r="Q188" i="3"/>
  <c r="Q223" i="3"/>
  <c r="E188" i="3"/>
  <c r="E223" i="3"/>
  <c r="AR188" i="3"/>
  <c r="AR223" i="3"/>
  <c r="AO188" i="3"/>
  <c r="AO223" i="3"/>
  <c r="AL188" i="3"/>
  <c r="AL223" i="3"/>
  <c r="AM148" i="3"/>
  <c r="AF188" i="3"/>
  <c r="AF223" i="3"/>
  <c r="Z188" i="3"/>
  <c r="Z223" i="3"/>
  <c r="K188" i="3"/>
  <c r="K223" i="3"/>
  <c r="AI188" i="3"/>
  <c r="AI223" i="3"/>
  <c r="AC188" i="3"/>
  <c r="AC223" i="3"/>
  <c r="T188" i="2"/>
  <c r="T223" i="2"/>
  <c r="H188" i="2"/>
  <c r="H223" i="2"/>
  <c r="AR188" i="2"/>
  <c r="AR223" i="2"/>
  <c r="Q188" i="2"/>
  <c r="Q223" i="2"/>
  <c r="N188" i="2"/>
  <c r="N223" i="2"/>
  <c r="K188" i="2"/>
  <c r="K223" i="2"/>
  <c r="E188" i="2"/>
  <c r="E223" i="2"/>
  <c r="B188" i="2"/>
  <c r="B223" i="2"/>
  <c r="C148" i="2"/>
  <c r="AU188" i="2"/>
  <c r="AU223" i="2"/>
  <c r="AO188" i="2"/>
  <c r="AO223" i="2"/>
  <c r="AL188" i="2"/>
  <c r="AL223" i="2"/>
  <c r="AM148" i="2"/>
  <c r="AI188" i="2"/>
  <c r="AI223" i="2"/>
  <c r="AF188" i="2"/>
  <c r="AF223" i="2"/>
  <c r="AC188" i="2"/>
  <c r="AC223" i="2"/>
  <c r="Z188" i="2"/>
  <c r="Z223" i="2"/>
  <c r="W188" i="2"/>
  <c r="W223" i="2"/>
  <c r="N188" i="4"/>
  <c r="N223" i="4"/>
  <c r="E188" i="4"/>
  <c r="E223" i="4"/>
  <c r="B188" i="4"/>
  <c r="C148" i="4"/>
  <c r="B223" i="4"/>
  <c r="AI188" i="4"/>
  <c r="AI223" i="4"/>
  <c r="H188" i="4"/>
  <c r="H223" i="4"/>
  <c r="AR188" i="4"/>
  <c r="AR223" i="4"/>
  <c r="AC188" i="4"/>
  <c r="AC223" i="4"/>
  <c r="Z188" i="4"/>
  <c r="Z223" i="4"/>
  <c r="W188" i="4"/>
  <c r="W223" i="4"/>
  <c r="K188" i="4"/>
  <c r="K223" i="4"/>
  <c r="AU188" i="4"/>
  <c r="AU223" i="4"/>
  <c r="AL188" i="4"/>
  <c r="AL195" i="4" s="1"/>
  <c r="AM148" i="4"/>
  <c r="AL223" i="4"/>
  <c r="AF188" i="4"/>
  <c r="AF223" i="4"/>
  <c r="T188" i="4"/>
  <c r="T223" i="4"/>
  <c r="AO188" i="4"/>
  <c r="AO223" i="4"/>
  <c r="Q188" i="4"/>
  <c r="Q223" i="4"/>
  <c r="AL188" i="1"/>
  <c r="AM148" i="1"/>
  <c r="AL223" i="1"/>
  <c r="AI188" i="1"/>
  <c r="AI223" i="1"/>
  <c r="AC188" i="1"/>
  <c r="AC223" i="1"/>
  <c r="B188" i="1"/>
  <c r="C148" i="1"/>
  <c r="B223" i="1"/>
  <c r="AR188" i="1"/>
  <c r="AR223" i="1"/>
  <c r="Q188" i="1"/>
  <c r="Q223" i="1"/>
  <c r="AU188" i="1"/>
  <c r="AU223" i="1"/>
  <c r="W188" i="1"/>
  <c r="W223" i="1"/>
  <c r="T188" i="1"/>
  <c r="T223" i="1"/>
  <c r="N188" i="1"/>
  <c r="N223" i="1"/>
  <c r="H188" i="1"/>
  <c r="H223" i="1"/>
  <c r="E188" i="1"/>
  <c r="E223" i="1"/>
  <c r="AO188" i="1"/>
  <c r="AO223" i="1"/>
  <c r="AF188" i="1"/>
  <c r="AF223" i="1"/>
  <c r="Z188" i="1"/>
  <c r="Z223" i="1"/>
  <c r="K188" i="1"/>
  <c r="K223" i="1"/>
  <c r="AO188" i="5"/>
  <c r="AO223" i="5"/>
  <c r="Z188" i="5"/>
  <c r="Z223" i="5"/>
  <c r="AL188" i="5"/>
  <c r="AL223" i="5"/>
  <c r="AM148" i="5"/>
  <c r="AF188" i="5"/>
  <c r="AF223" i="5"/>
  <c r="Q188" i="5"/>
  <c r="Q223" i="5"/>
  <c r="B188" i="5"/>
  <c r="B223" i="5"/>
  <c r="C148" i="5"/>
  <c r="AU188" i="5"/>
  <c r="AU223" i="5"/>
  <c r="AR188" i="5"/>
  <c r="AR223" i="5"/>
  <c r="AI188" i="5"/>
  <c r="AI223" i="5"/>
  <c r="AC188" i="5"/>
  <c r="AC223" i="5"/>
  <c r="W188" i="5"/>
  <c r="W223" i="5"/>
  <c r="T188" i="5"/>
  <c r="T223" i="5"/>
  <c r="N188" i="5"/>
  <c r="N223" i="5"/>
  <c r="K188" i="5"/>
  <c r="K223" i="5"/>
  <c r="H188" i="5"/>
  <c r="H223" i="5"/>
  <c r="E188" i="5"/>
  <c r="E223" i="5"/>
  <c r="Q135" i="23"/>
  <c r="R147" i="23" s="1"/>
  <c r="H135" i="23"/>
  <c r="I147" i="23" s="1"/>
  <c r="Q136" i="23"/>
  <c r="R148" i="23" s="1"/>
  <c r="H136" i="23"/>
  <c r="I148" i="23" s="1"/>
  <c r="E20" i="25"/>
  <c r="E10" i="25"/>
  <c r="C20" i="25"/>
  <c r="C10" i="25"/>
  <c r="G4" i="25"/>
  <c r="G5" i="25"/>
  <c r="G6" i="25"/>
  <c r="G7" i="25"/>
  <c r="G8" i="25"/>
  <c r="G9" i="25"/>
  <c r="G3" i="25"/>
  <c r="H188" i="23" l="1"/>
  <c r="H223" i="23"/>
  <c r="Q188" i="23"/>
  <c r="Q223" i="23"/>
  <c r="G10" i="25"/>
  <c r="B134" i="23"/>
  <c r="C146" i="23" s="1"/>
  <c r="E134" i="23"/>
  <c r="F146" i="23" s="1"/>
  <c r="K134" i="23"/>
  <c r="L146" i="23" s="1"/>
  <c r="N134" i="23"/>
  <c r="O146" i="23" s="1"/>
  <c r="T134" i="23"/>
  <c r="U146" i="23" s="1"/>
  <c r="W134" i="23"/>
  <c r="X146" i="23" s="1"/>
  <c r="Z134" i="23"/>
  <c r="AA146" i="23" s="1"/>
  <c r="AC134" i="23"/>
  <c r="AD146" i="23" s="1"/>
  <c r="AF134" i="23"/>
  <c r="AG146" i="23" s="1"/>
  <c r="AI134" i="23"/>
  <c r="AJ146" i="23" s="1"/>
  <c r="H134" i="23" l="1"/>
  <c r="I146" i="23" s="1"/>
  <c r="Q134" i="23"/>
  <c r="R146" i="23" s="1"/>
  <c r="H25" i="24"/>
  <c r="E25" i="24"/>
  <c r="D25" i="24"/>
  <c r="B25" i="24"/>
  <c r="B18" i="24"/>
  <c r="B19" i="24"/>
  <c r="B20" i="24"/>
  <c r="B21" i="24"/>
  <c r="B22" i="24"/>
  <c r="B23" i="24"/>
  <c r="B24" i="24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3" i="24"/>
  <c r="B133" i="23"/>
  <c r="E133" i="23"/>
  <c r="K133" i="23"/>
  <c r="N133" i="23"/>
  <c r="T133" i="23"/>
  <c r="W133" i="23"/>
  <c r="Z133" i="23"/>
  <c r="AC133" i="23"/>
  <c r="AF133" i="23"/>
  <c r="AI133" i="23"/>
  <c r="B134" i="21"/>
  <c r="C146" i="21" s="1"/>
  <c r="E134" i="21"/>
  <c r="F146" i="21" s="1"/>
  <c r="H134" i="21"/>
  <c r="I146" i="21" s="1"/>
  <c r="K134" i="21"/>
  <c r="L146" i="21" s="1"/>
  <c r="N134" i="21"/>
  <c r="O146" i="21" s="1"/>
  <c r="Q134" i="21"/>
  <c r="R146" i="21" s="1"/>
  <c r="Z134" i="21"/>
  <c r="AA146" i="21" s="1"/>
  <c r="AC134" i="21"/>
  <c r="AD146" i="21" s="1"/>
  <c r="AF134" i="21"/>
  <c r="AG146" i="21" s="1"/>
  <c r="AI134" i="21"/>
  <c r="AJ146" i="21" s="1"/>
  <c r="AL134" i="21"/>
  <c r="AM146" i="21" s="1"/>
  <c r="AO134" i="21"/>
  <c r="AP146" i="21" s="1"/>
  <c r="AR134" i="21"/>
  <c r="AS146" i="21" s="1"/>
  <c r="AU134" i="21"/>
  <c r="AV146" i="21" s="1"/>
  <c r="AX134" i="21"/>
  <c r="AY146" i="21" s="1"/>
  <c r="B134" i="3"/>
  <c r="C146" i="3" s="1"/>
  <c r="E134" i="3"/>
  <c r="F146" i="3" s="1"/>
  <c r="K134" i="3"/>
  <c r="L146" i="3" s="1"/>
  <c r="N134" i="3"/>
  <c r="O146" i="3" s="1"/>
  <c r="Q134" i="3"/>
  <c r="R146" i="3" s="1"/>
  <c r="T134" i="3"/>
  <c r="U146" i="3" s="1"/>
  <c r="W134" i="3"/>
  <c r="X146" i="3" s="1"/>
  <c r="Z134" i="3"/>
  <c r="AA146" i="3" s="1"/>
  <c r="AC134" i="3"/>
  <c r="AD146" i="3" s="1"/>
  <c r="AF134" i="3"/>
  <c r="AG146" i="3" s="1"/>
  <c r="AI134" i="3"/>
  <c r="AJ146" i="3" s="1"/>
  <c r="AL134" i="3"/>
  <c r="AM146" i="3" s="1"/>
  <c r="AO134" i="3"/>
  <c r="AP146" i="3" s="1"/>
  <c r="AR134" i="3"/>
  <c r="AS146" i="3" s="1"/>
  <c r="AU134" i="3"/>
  <c r="AV146" i="3" s="1"/>
  <c r="AX134" i="3"/>
  <c r="AY146" i="3" s="1"/>
  <c r="B134" i="2"/>
  <c r="C146" i="2" s="1"/>
  <c r="E134" i="2"/>
  <c r="F146" i="2" s="1"/>
  <c r="H134" i="2"/>
  <c r="I146" i="2" s="1"/>
  <c r="K134" i="2"/>
  <c r="L146" i="2" s="1"/>
  <c r="N134" i="2"/>
  <c r="O146" i="2" s="1"/>
  <c r="Q134" i="2"/>
  <c r="R146" i="2" s="1"/>
  <c r="T134" i="2"/>
  <c r="U146" i="2" s="1"/>
  <c r="W134" i="2"/>
  <c r="X146" i="2" s="1"/>
  <c r="Z134" i="2"/>
  <c r="AA146" i="2" s="1"/>
  <c r="AC134" i="2"/>
  <c r="AD146" i="2" s="1"/>
  <c r="AF134" i="2"/>
  <c r="AG146" i="2" s="1"/>
  <c r="AI134" i="2"/>
  <c r="AJ146" i="2" s="1"/>
  <c r="AL134" i="2"/>
  <c r="AM146" i="2" s="1"/>
  <c r="AO134" i="2"/>
  <c r="AP146" i="2" s="1"/>
  <c r="AR134" i="2"/>
  <c r="AS146" i="2" s="1"/>
  <c r="AU134" i="2"/>
  <c r="AV146" i="2" s="1"/>
  <c r="AX134" i="2"/>
  <c r="AY146" i="2" s="1"/>
  <c r="B134" i="4"/>
  <c r="C146" i="4" s="1"/>
  <c r="E134" i="4"/>
  <c r="F146" i="4" s="1"/>
  <c r="K134" i="4"/>
  <c r="L146" i="4" s="1"/>
  <c r="N134" i="4"/>
  <c r="O146" i="4" s="1"/>
  <c r="Q134" i="4"/>
  <c r="R146" i="4" s="1"/>
  <c r="T134" i="4"/>
  <c r="U146" i="4" s="1"/>
  <c r="W134" i="4"/>
  <c r="X146" i="4" s="1"/>
  <c r="Z134" i="4"/>
  <c r="AA146" i="4" s="1"/>
  <c r="AC134" i="4"/>
  <c r="AD146" i="4" s="1"/>
  <c r="AF134" i="4"/>
  <c r="AG146" i="4" s="1"/>
  <c r="AI134" i="4"/>
  <c r="AJ146" i="4" s="1"/>
  <c r="AL134" i="4"/>
  <c r="AM146" i="4" s="1"/>
  <c r="AO134" i="4"/>
  <c r="AP146" i="4" s="1"/>
  <c r="AR134" i="4"/>
  <c r="AS146" i="4" s="1"/>
  <c r="AU134" i="4"/>
  <c r="AV146" i="4" s="1"/>
  <c r="AX134" i="4"/>
  <c r="AY146" i="4" s="1"/>
  <c r="B134" i="1"/>
  <c r="C146" i="1" s="1"/>
  <c r="E134" i="1"/>
  <c r="F146" i="1" s="1"/>
  <c r="K134" i="1"/>
  <c r="L146" i="1" s="1"/>
  <c r="N134" i="1"/>
  <c r="O146" i="1" s="1"/>
  <c r="Q134" i="1"/>
  <c r="R146" i="1" s="1"/>
  <c r="T134" i="1"/>
  <c r="U146" i="1" s="1"/>
  <c r="W134" i="1"/>
  <c r="X146" i="1" s="1"/>
  <c r="Z134" i="1"/>
  <c r="AA146" i="1" s="1"/>
  <c r="AC134" i="1"/>
  <c r="AD146" i="1" s="1"/>
  <c r="AF134" i="1"/>
  <c r="AG146" i="1" s="1"/>
  <c r="AI134" i="1"/>
  <c r="AJ146" i="1" s="1"/>
  <c r="AL134" i="1"/>
  <c r="AM146" i="1" s="1"/>
  <c r="AO134" i="1"/>
  <c r="AP146" i="1" s="1"/>
  <c r="AR134" i="1"/>
  <c r="AS146" i="1" s="1"/>
  <c r="AU134" i="1"/>
  <c r="AV146" i="1" s="1"/>
  <c r="AX134" i="1"/>
  <c r="AY146" i="1" s="1"/>
  <c r="B134" i="5"/>
  <c r="C146" i="5" s="1"/>
  <c r="E134" i="5"/>
  <c r="F146" i="5" s="1"/>
  <c r="H134" i="5"/>
  <c r="I146" i="5" s="1"/>
  <c r="K134" i="5"/>
  <c r="L146" i="5" s="1"/>
  <c r="N134" i="5"/>
  <c r="O146" i="5" s="1"/>
  <c r="Q134" i="5"/>
  <c r="R146" i="5" s="1"/>
  <c r="T134" i="5"/>
  <c r="U146" i="5" s="1"/>
  <c r="W134" i="5"/>
  <c r="X146" i="5" s="1"/>
  <c r="Z134" i="5"/>
  <c r="AA146" i="5" s="1"/>
  <c r="AC134" i="5"/>
  <c r="AD146" i="5" s="1"/>
  <c r="AF134" i="5"/>
  <c r="AG146" i="5" s="1"/>
  <c r="AI134" i="5"/>
  <c r="AJ146" i="5" s="1"/>
  <c r="AL134" i="5"/>
  <c r="AM146" i="5" s="1"/>
  <c r="AO134" i="5"/>
  <c r="AP146" i="5" s="1"/>
  <c r="AR134" i="5"/>
  <c r="AS146" i="5" s="1"/>
  <c r="AU134" i="5"/>
  <c r="AV146" i="5" s="1"/>
  <c r="AX134" i="5"/>
  <c r="AY146" i="5" s="1"/>
  <c r="Z186" i="23" l="1"/>
  <c r="AA191" i="23" s="1"/>
  <c r="AA145" i="23"/>
  <c r="W186" i="23"/>
  <c r="X191" i="23" s="1"/>
  <c r="X145" i="23"/>
  <c r="B186" i="23"/>
  <c r="C191" i="23" s="1"/>
  <c r="C145" i="23"/>
  <c r="T186" i="23"/>
  <c r="U191" i="23" s="1"/>
  <c r="U145" i="23"/>
  <c r="AI186" i="23"/>
  <c r="AJ191" i="23" s="1"/>
  <c r="AJ145" i="23"/>
  <c r="N186" i="23"/>
  <c r="O191" i="23" s="1"/>
  <c r="O145" i="23"/>
  <c r="K186" i="23"/>
  <c r="L191" i="23" s="1"/>
  <c r="L145" i="23"/>
  <c r="E186" i="23"/>
  <c r="F191" i="23" s="1"/>
  <c r="F145" i="23"/>
  <c r="AF186" i="23"/>
  <c r="AG191" i="23" s="1"/>
  <c r="AG145" i="23"/>
  <c r="AC186" i="23"/>
  <c r="AD191" i="23" s="1"/>
  <c r="AD145" i="23"/>
  <c r="C25" i="24"/>
  <c r="G25" i="24"/>
  <c r="Q133" i="23"/>
  <c r="H133" i="23"/>
  <c r="B133" i="21"/>
  <c r="E133" i="21"/>
  <c r="H133" i="21"/>
  <c r="K133" i="21"/>
  <c r="N133" i="21"/>
  <c r="Q133" i="21"/>
  <c r="T186" i="21"/>
  <c r="U191" i="21" s="1"/>
  <c r="W186" i="21"/>
  <c r="X191" i="21" s="1"/>
  <c r="Z133" i="21"/>
  <c r="AC133" i="21"/>
  <c r="AF133" i="21"/>
  <c r="AI133" i="21"/>
  <c r="AL133" i="21"/>
  <c r="AO133" i="21"/>
  <c r="AR133" i="21"/>
  <c r="AU133" i="21"/>
  <c r="AX133" i="21"/>
  <c r="AY145" i="21" s="1"/>
  <c r="B133" i="3"/>
  <c r="C145" i="3" s="1"/>
  <c r="E133" i="3"/>
  <c r="F145" i="3" s="1"/>
  <c r="H133" i="3"/>
  <c r="I145" i="3" s="1"/>
  <c r="K133" i="3"/>
  <c r="L145" i="3" s="1"/>
  <c r="N133" i="3"/>
  <c r="O145" i="3" s="1"/>
  <c r="Q133" i="3"/>
  <c r="R145" i="3" s="1"/>
  <c r="T133" i="3"/>
  <c r="U145" i="3" s="1"/>
  <c r="W133" i="3"/>
  <c r="X145" i="3" s="1"/>
  <c r="Z133" i="3"/>
  <c r="AA145" i="3" s="1"/>
  <c r="AC133" i="3"/>
  <c r="AD145" i="3" s="1"/>
  <c r="AF133" i="3"/>
  <c r="AG145" i="3" s="1"/>
  <c r="AI133" i="3"/>
  <c r="AJ145" i="3" s="1"/>
  <c r="AL133" i="3"/>
  <c r="AM145" i="3" s="1"/>
  <c r="AO133" i="3"/>
  <c r="AP145" i="3" s="1"/>
  <c r="AR133" i="3"/>
  <c r="AS145" i="3" s="1"/>
  <c r="AU133" i="3"/>
  <c r="AV145" i="3" s="1"/>
  <c r="AX133" i="3"/>
  <c r="AY145" i="3" s="1"/>
  <c r="B133" i="2"/>
  <c r="E133" i="2"/>
  <c r="H133" i="2"/>
  <c r="I145" i="2" s="1"/>
  <c r="K133" i="2"/>
  <c r="N133" i="2"/>
  <c r="Q133" i="2"/>
  <c r="T133" i="2"/>
  <c r="W133" i="2"/>
  <c r="Z133" i="2"/>
  <c r="AC133" i="2"/>
  <c r="AF133" i="2"/>
  <c r="AI133" i="2"/>
  <c r="AL133" i="2"/>
  <c r="AO133" i="2"/>
  <c r="AR133" i="2"/>
  <c r="AU133" i="2"/>
  <c r="AX133" i="2"/>
  <c r="AY145" i="2" s="1"/>
  <c r="B133" i="4"/>
  <c r="E133" i="4"/>
  <c r="H133" i="4"/>
  <c r="I145" i="4" s="1"/>
  <c r="K133" i="4"/>
  <c r="N133" i="4"/>
  <c r="Q133" i="4"/>
  <c r="T133" i="4"/>
  <c r="W133" i="4"/>
  <c r="Z133" i="4"/>
  <c r="AC133" i="4"/>
  <c r="AF133" i="4"/>
  <c r="AI133" i="4"/>
  <c r="AL133" i="4"/>
  <c r="AO133" i="4"/>
  <c r="AR133" i="4"/>
  <c r="AU133" i="4"/>
  <c r="AX133" i="4"/>
  <c r="AY145" i="4" s="1"/>
  <c r="B133" i="1"/>
  <c r="E133" i="1"/>
  <c r="H133" i="1"/>
  <c r="I145" i="1" s="1"/>
  <c r="K133" i="1"/>
  <c r="N133" i="1"/>
  <c r="Q133" i="1"/>
  <c r="T133" i="1"/>
  <c r="W133" i="1"/>
  <c r="Z133" i="1"/>
  <c r="AC133" i="1"/>
  <c r="AF133" i="1"/>
  <c r="AI133" i="1"/>
  <c r="AL133" i="1"/>
  <c r="AO133" i="1"/>
  <c r="AR133" i="1"/>
  <c r="AU133" i="1"/>
  <c r="AX133" i="1"/>
  <c r="AY145" i="1" s="1"/>
  <c r="B133" i="5"/>
  <c r="E133" i="5"/>
  <c r="H133" i="5"/>
  <c r="I145" i="5" s="1"/>
  <c r="K133" i="5"/>
  <c r="N133" i="5"/>
  <c r="Q133" i="5"/>
  <c r="T133" i="5"/>
  <c r="W133" i="5"/>
  <c r="Z133" i="5"/>
  <c r="AC133" i="5"/>
  <c r="AF133" i="5"/>
  <c r="AI133" i="5"/>
  <c r="AL133" i="5"/>
  <c r="AO133" i="5"/>
  <c r="AR133" i="5"/>
  <c r="AU133" i="5"/>
  <c r="AX133" i="5"/>
  <c r="AY145" i="5" s="1"/>
  <c r="AU186" i="2" l="1"/>
  <c r="AV191" i="2" s="1"/>
  <c r="AV145" i="2"/>
  <c r="AR186" i="2"/>
  <c r="AS191" i="2" s="1"/>
  <c r="AS145" i="2"/>
  <c r="AO186" i="2"/>
  <c r="AP191" i="2" s="1"/>
  <c r="AP145" i="2"/>
  <c r="AL186" i="2"/>
  <c r="AM191" i="2" s="1"/>
  <c r="AM145" i="2"/>
  <c r="AI186" i="2"/>
  <c r="AJ191" i="2" s="1"/>
  <c r="AJ145" i="2"/>
  <c r="AF186" i="2"/>
  <c r="AG191" i="2" s="1"/>
  <c r="AG145" i="2"/>
  <c r="AC186" i="2"/>
  <c r="AD191" i="2" s="1"/>
  <c r="AD145" i="2"/>
  <c r="Z186" i="2"/>
  <c r="AA191" i="2" s="1"/>
  <c r="AA145" i="2"/>
  <c r="W186" i="2"/>
  <c r="X191" i="2" s="1"/>
  <c r="X145" i="2"/>
  <c r="T186" i="2"/>
  <c r="U191" i="2" s="1"/>
  <c r="U145" i="2"/>
  <c r="Q186" i="2"/>
  <c r="R191" i="2" s="1"/>
  <c r="R145" i="2"/>
  <c r="N186" i="2"/>
  <c r="O191" i="2" s="1"/>
  <c r="O145" i="2"/>
  <c r="K186" i="2"/>
  <c r="L191" i="2" s="1"/>
  <c r="L145" i="2"/>
  <c r="E186" i="2"/>
  <c r="F191" i="2" s="1"/>
  <c r="F145" i="2"/>
  <c r="B186" i="2"/>
  <c r="C191" i="2" s="1"/>
  <c r="C145" i="2"/>
  <c r="AU186" i="21"/>
  <c r="AV191" i="21" s="1"/>
  <c r="AV145" i="21"/>
  <c r="AR186" i="21"/>
  <c r="AS191" i="21" s="1"/>
  <c r="AS145" i="21"/>
  <c r="AO186" i="21"/>
  <c r="AP191" i="21" s="1"/>
  <c r="AP145" i="21"/>
  <c r="AL186" i="21"/>
  <c r="AM191" i="21" s="1"/>
  <c r="AM145" i="21"/>
  <c r="AI186" i="21"/>
  <c r="AJ191" i="21" s="1"/>
  <c r="AJ145" i="21"/>
  <c r="AF186" i="21"/>
  <c r="AG191" i="21" s="1"/>
  <c r="AG145" i="21"/>
  <c r="AC186" i="21"/>
  <c r="AD191" i="21" s="1"/>
  <c r="AD145" i="21"/>
  <c r="Z186" i="21"/>
  <c r="AA191" i="21" s="1"/>
  <c r="AA145" i="21"/>
  <c r="Q186" i="21"/>
  <c r="R191" i="21" s="1"/>
  <c r="R145" i="21"/>
  <c r="N186" i="21"/>
  <c r="O191" i="21" s="1"/>
  <c r="O145" i="21"/>
  <c r="K186" i="21"/>
  <c r="L191" i="21" s="1"/>
  <c r="L145" i="21"/>
  <c r="H186" i="21"/>
  <c r="I191" i="21" s="1"/>
  <c r="I145" i="21"/>
  <c r="E186" i="21"/>
  <c r="F191" i="21" s="1"/>
  <c r="F145" i="21"/>
  <c r="B186" i="21"/>
  <c r="C191" i="21" s="1"/>
  <c r="C145" i="21"/>
  <c r="AU186" i="4"/>
  <c r="AV191" i="4" s="1"/>
  <c r="AV145" i="4"/>
  <c r="AR186" i="4"/>
  <c r="AS191" i="4" s="1"/>
  <c r="AS145" i="4"/>
  <c r="AO186" i="4"/>
  <c r="AP191" i="4" s="1"/>
  <c r="AP145" i="4"/>
  <c r="AL186" i="4"/>
  <c r="AM191" i="4" s="1"/>
  <c r="AM145" i="4"/>
  <c r="AI186" i="4"/>
  <c r="AJ191" i="4" s="1"/>
  <c r="AJ145" i="4"/>
  <c r="AF186" i="4"/>
  <c r="AG191" i="4" s="1"/>
  <c r="AG145" i="4"/>
  <c r="AC186" i="4"/>
  <c r="AD191" i="4" s="1"/>
  <c r="AD145" i="4"/>
  <c r="Z186" i="4"/>
  <c r="AA191" i="4" s="1"/>
  <c r="AA145" i="4"/>
  <c r="W186" i="4"/>
  <c r="X191" i="4" s="1"/>
  <c r="X145" i="4"/>
  <c r="T186" i="4"/>
  <c r="U191" i="4" s="1"/>
  <c r="U145" i="4"/>
  <c r="Q186" i="4"/>
  <c r="R191" i="4" s="1"/>
  <c r="R145" i="4"/>
  <c r="N186" i="4"/>
  <c r="O191" i="4" s="1"/>
  <c r="O145" i="4"/>
  <c r="K186" i="4"/>
  <c r="L191" i="4" s="1"/>
  <c r="L145" i="4"/>
  <c r="E186" i="4"/>
  <c r="F191" i="4" s="1"/>
  <c r="F145" i="4"/>
  <c r="B186" i="4"/>
  <c r="C191" i="4" s="1"/>
  <c r="C145" i="4"/>
  <c r="AU186" i="1"/>
  <c r="AV191" i="1" s="1"/>
  <c r="AV145" i="1"/>
  <c r="AR186" i="1"/>
  <c r="AS191" i="1" s="1"/>
  <c r="AS145" i="1"/>
  <c r="AO186" i="1"/>
  <c r="AP191" i="1" s="1"/>
  <c r="AP145" i="1"/>
  <c r="AL186" i="1"/>
  <c r="AM191" i="1" s="1"/>
  <c r="AM145" i="1"/>
  <c r="AI186" i="1"/>
  <c r="AJ191" i="1" s="1"/>
  <c r="AJ145" i="1"/>
  <c r="AF186" i="1"/>
  <c r="AG191" i="1" s="1"/>
  <c r="AG145" i="1"/>
  <c r="AC186" i="1"/>
  <c r="AD191" i="1" s="1"/>
  <c r="AD145" i="1"/>
  <c r="Z186" i="1"/>
  <c r="AA191" i="1" s="1"/>
  <c r="AA145" i="1"/>
  <c r="W186" i="1"/>
  <c r="X191" i="1" s="1"/>
  <c r="X145" i="1"/>
  <c r="T186" i="1"/>
  <c r="U191" i="1" s="1"/>
  <c r="U145" i="1"/>
  <c r="Q186" i="1"/>
  <c r="R191" i="1" s="1"/>
  <c r="R145" i="1"/>
  <c r="N186" i="1"/>
  <c r="O191" i="1" s="1"/>
  <c r="O145" i="1"/>
  <c r="K186" i="1"/>
  <c r="L191" i="1" s="1"/>
  <c r="L145" i="1"/>
  <c r="E186" i="1"/>
  <c r="F191" i="1" s="1"/>
  <c r="F145" i="1"/>
  <c r="B186" i="1"/>
  <c r="C191" i="1" s="1"/>
  <c r="C145" i="1"/>
  <c r="Q186" i="5"/>
  <c r="R191" i="5" s="1"/>
  <c r="R145" i="5"/>
  <c r="AC186" i="3"/>
  <c r="AD191" i="3" s="1"/>
  <c r="N186" i="5"/>
  <c r="O191" i="5" s="1"/>
  <c r="O145" i="5"/>
  <c r="Z186" i="3"/>
  <c r="AA191" i="3" s="1"/>
  <c r="K186" i="5"/>
  <c r="L191" i="5" s="1"/>
  <c r="L145" i="5"/>
  <c r="K186" i="3"/>
  <c r="L191" i="3" s="1"/>
  <c r="AR186" i="5"/>
  <c r="AS191" i="5" s="1"/>
  <c r="AS145" i="5"/>
  <c r="AL186" i="5"/>
  <c r="AM191" i="5" s="1"/>
  <c r="AM145" i="5"/>
  <c r="N186" i="3"/>
  <c r="O191" i="3" s="1"/>
  <c r="H186" i="23"/>
  <c r="I191" i="23" s="1"/>
  <c r="I145" i="23"/>
  <c r="AL186" i="3"/>
  <c r="AM191" i="3" s="1"/>
  <c r="W186" i="3"/>
  <c r="X191" i="3" s="1"/>
  <c r="T186" i="3"/>
  <c r="U191" i="3" s="1"/>
  <c r="E186" i="5"/>
  <c r="F191" i="5" s="1"/>
  <c r="F145" i="5"/>
  <c r="Q186" i="3"/>
  <c r="R191" i="3" s="1"/>
  <c r="B186" i="5"/>
  <c r="C191" i="5" s="1"/>
  <c r="C145" i="5"/>
  <c r="AU186" i="5"/>
  <c r="AV191" i="5" s="1"/>
  <c r="AV145" i="5"/>
  <c r="AO186" i="5"/>
  <c r="AP191" i="5" s="1"/>
  <c r="AP145" i="5"/>
  <c r="E186" i="3"/>
  <c r="F191" i="3" s="1"/>
  <c r="B186" i="3"/>
  <c r="C191" i="3" s="1"/>
  <c r="AI186" i="5"/>
  <c r="AJ191" i="5" s="1"/>
  <c r="AJ145" i="5"/>
  <c r="AU186" i="3"/>
  <c r="AV191" i="3" s="1"/>
  <c r="AF186" i="5"/>
  <c r="AG191" i="5" s="1"/>
  <c r="AG145" i="5"/>
  <c r="AR186" i="3"/>
  <c r="AS191" i="3" s="1"/>
  <c r="AC186" i="5"/>
  <c r="AD191" i="5" s="1"/>
  <c r="AD145" i="5"/>
  <c r="AO186" i="3"/>
  <c r="AP191" i="3" s="1"/>
  <c r="Q186" i="23"/>
  <c r="R191" i="23" s="1"/>
  <c r="R145" i="23"/>
  <c r="Z186" i="5"/>
  <c r="AA191" i="5" s="1"/>
  <c r="AA145" i="5"/>
  <c r="W186" i="5"/>
  <c r="X191" i="5" s="1"/>
  <c r="X145" i="5"/>
  <c r="AI186" i="3"/>
  <c r="AJ191" i="3" s="1"/>
  <c r="T186" i="5"/>
  <c r="U191" i="5" s="1"/>
  <c r="U145" i="5"/>
  <c r="AF186" i="3"/>
  <c r="AG191" i="3" s="1"/>
  <c r="C24" i="24"/>
  <c r="H186" i="5"/>
  <c r="I191" i="5" s="1"/>
  <c r="H24" i="24"/>
  <c r="H186" i="3"/>
  <c r="I191" i="3" s="1"/>
  <c r="G24" i="24"/>
  <c r="H186" i="2"/>
  <c r="I191" i="2" s="1"/>
  <c r="E24" i="24"/>
  <c r="H186" i="4"/>
  <c r="I191" i="4" s="1"/>
  <c r="D24" i="24"/>
  <c r="H186" i="1"/>
  <c r="I191" i="1" s="1"/>
  <c r="AI132" i="23"/>
  <c r="AJ144" i="23" s="1"/>
  <c r="AI131" i="23"/>
  <c r="AJ143" i="23" s="1"/>
  <c r="AI130" i="23"/>
  <c r="AJ142" i="23" s="1"/>
  <c r="AI129" i="23"/>
  <c r="AJ141" i="23" s="1"/>
  <c r="AI128" i="23"/>
  <c r="AJ140" i="23" s="1"/>
  <c r="AI127" i="23"/>
  <c r="AJ139" i="23" s="1"/>
  <c r="AI126" i="23"/>
  <c r="AJ138" i="23" s="1"/>
  <c r="AI125" i="23"/>
  <c r="AJ137" i="23" s="1"/>
  <c r="AI124" i="23"/>
  <c r="AI123" i="23"/>
  <c r="AJ135" i="23" s="1"/>
  <c r="AI122" i="23"/>
  <c r="AJ134" i="23" s="1"/>
  <c r="AI121" i="23"/>
  <c r="AJ133" i="23" s="1"/>
  <c r="AI120" i="23"/>
  <c r="AI119" i="23"/>
  <c r="AI118" i="23"/>
  <c r="AI117" i="23"/>
  <c r="AI116" i="23"/>
  <c r="AI115" i="23"/>
  <c r="AI114" i="23"/>
  <c r="AI113" i="23"/>
  <c r="AI112" i="23"/>
  <c r="AI111" i="23"/>
  <c r="AI110" i="23"/>
  <c r="AI109" i="23"/>
  <c r="AI108" i="23"/>
  <c r="AI107" i="23"/>
  <c r="AI106" i="23"/>
  <c r="AI105" i="23"/>
  <c r="AI104" i="23"/>
  <c r="AI103" i="23"/>
  <c r="AI102" i="23"/>
  <c r="AI101" i="23"/>
  <c r="AI100" i="23"/>
  <c r="AI99" i="23"/>
  <c r="AI98" i="23"/>
  <c r="AI97" i="23"/>
  <c r="AI96" i="23"/>
  <c r="AI95" i="23"/>
  <c r="AI94" i="23"/>
  <c r="AI93" i="23"/>
  <c r="AI92" i="23"/>
  <c r="AI91" i="23"/>
  <c r="AI90" i="23"/>
  <c r="AI89" i="23"/>
  <c r="AI88" i="23"/>
  <c r="AI87" i="23"/>
  <c r="AI86" i="23"/>
  <c r="AI85" i="23"/>
  <c r="AI84" i="23"/>
  <c r="AI83" i="23"/>
  <c r="AI82" i="23"/>
  <c r="AI81" i="23"/>
  <c r="AI80" i="23"/>
  <c r="AI79" i="23"/>
  <c r="AI78" i="23"/>
  <c r="AI77" i="23"/>
  <c r="AI76" i="23"/>
  <c r="AI75" i="23"/>
  <c r="AI74" i="23"/>
  <c r="AI73" i="23"/>
  <c r="AI72" i="23"/>
  <c r="AK144" i="23" s="1"/>
  <c r="AI71" i="23"/>
  <c r="AK143" i="23" s="1"/>
  <c r="AI70" i="23"/>
  <c r="AK142" i="23" s="1"/>
  <c r="AI69" i="23"/>
  <c r="AK141" i="23" s="1"/>
  <c r="AI68" i="23"/>
  <c r="AK140" i="23" s="1"/>
  <c r="AI67" i="23"/>
  <c r="AK139" i="23" s="1"/>
  <c r="AI66" i="23"/>
  <c r="AI65" i="23"/>
  <c r="AI64" i="23"/>
  <c r="AI63" i="23"/>
  <c r="AI62" i="23"/>
  <c r="AI61" i="23"/>
  <c r="AI60" i="23"/>
  <c r="AI59" i="23"/>
  <c r="AI58" i="23"/>
  <c r="AI57" i="23"/>
  <c r="AI56" i="23"/>
  <c r="AI55" i="23"/>
  <c r="AI54" i="23"/>
  <c r="AI53" i="23"/>
  <c r="AI52" i="23"/>
  <c r="AI51" i="23"/>
  <c r="AI50" i="23"/>
  <c r="AI49" i="23"/>
  <c r="AI48" i="23"/>
  <c r="AI47" i="23"/>
  <c r="AI46" i="23"/>
  <c r="AI45" i="23"/>
  <c r="AI44" i="23"/>
  <c r="AI43" i="23"/>
  <c r="AI42" i="23"/>
  <c r="AI41" i="23"/>
  <c r="AI40" i="23"/>
  <c r="AI39" i="23"/>
  <c r="AI38" i="23"/>
  <c r="AI37" i="23"/>
  <c r="AI36" i="23"/>
  <c r="AI35" i="23"/>
  <c r="AI34" i="23"/>
  <c r="AI33" i="23"/>
  <c r="AI32" i="23"/>
  <c r="AI31" i="23"/>
  <c r="AI30" i="23"/>
  <c r="AI29" i="23"/>
  <c r="AI28" i="23"/>
  <c r="AI27" i="23"/>
  <c r="AI26" i="23"/>
  <c r="AI25" i="23"/>
  <c r="AI24" i="23"/>
  <c r="AI23" i="23"/>
  <c r="AI22" i="23"/>
  <c r="AI21" i="23"/>
  <c r="AI20" i="23"/>
  <c r="AI19" i="23"/>
  <c r="AI18" i="23"/>
  <c r="AI17" i="23"/>
  <c r="AI16" i="23"/>
  <c r="AI15" i="23"/>
  <c r="AI14" i="23"/>
  <c r="AI13" i="23"/>
  <c r="AI12" i="23"/>
  <c r="AI11" i="23"/>
  <c r="AI10" i="23"/>
  <c r="AI9" i="23"/>
  <c r="AI8" i="23"/>
  <c r="AI7" i="23"/>
  <c r="AI6" i="23"/>
  <c r="AI5" i="23"/>
  <c r="AI4" i="23"/>
  <c r="AF132" i="23"/>
  <c r="AG144" i="23" s="1"/>
  <c r="AF131" i="23"/>
  <c r="AG143" i="23" s="1"/>
  <c r="AF130" i="23"/>
  <c r="AG142" i="23" s="1"/>
  <c r="AF129" i="23"/>
  <c r="AG141" i="23" s="1"/>
  <c r="AF128" i="23"/>
  <c r="AG140" i="23" s="1"/>
  <c r="AF127" i="23"/>
  <c r="AG139" i="23" s="1"/>
  <c r="AF126" i="23"/>
  <c r="AG138" i="23" s="1"/>
  <c r="AF125" i="23"/>
  <c r="AG137" i="23" s="1"/>
  <c r="AF124" i="23"/>
  <c r="AF123" i="23"/>
  <c r="AG135" i="23" s="1"/>
  <c r="AF122" i="23"/>
  <c r="AG134" i="23" s="1"/>
  <c r="AF121" i="23"/>
  <c r="AG133" i="23" s="1"/>
  <c r="AF120" i="23"/>
  <c r="AF119" i="23"/>
  <c r="AF118" i="23"/>
  <c r="AF117" i="23"/>
  <c r="AF116" i="23"/>
  <c r="AF115" i="23"/>
  <c r="AF114" i="23"/>
  <c r="AF113" i="23"/>
  <c r="AF112" i="23"/>
  <c r="AF111" i="23"/>
  <c r="AF110" i="23"/>
  <c r="AF109" i="23"/>
  <c r="AF108" i="23"/>
  <c r="AF107" i="23"/>
  <c r="AF106" i="23"/>
  <c r="AF105" i="23"/>
  <c r="AF104" i="23"/>
  <c r="AF103" i="23"/>
  <c r="AF102" i="23"/>
  <c r="AF101" i="23"/>
  <c r="AF100" i="23"/>
  <c r="AF99" i="23"/>
  <c r="AF98" i="23"/>
  <c r="AF97" i="23"/>
  <c r="AF96" i="23"/>
  <c r="AF95" i="23"/>
  <c r="AF94" i="23"/>
  <c r="AF93" i="23"/>
  <c r="AF92" i="23"/>
  <c r="AF91" i="23"/>
  <c r="AF90" i="23"/>
  <c r="AF89" i="23"/>
  <c r="AF88" i="23"/>
  <c r="AF87" i="23"/>
  <c r="AF86" i="23"/>
  <c r="AF85" i="23"/>
  <c r="AF84" i="23"/>
  <c r="AF83" i="23"/>
  <c r="AF82" i="23"/>
  <c r="AF81" i="23"/>
  <c r="AF80" i="23"/>
  <c r="AF79" i="23"/>
  <c r="AF78" i="23"/>
  <c r="AF77" i="23"/>
  <c r="AF76" i="23"/>
  <c r="AF75" i="23"/>
  <c r="AF74" i="23"/>
  <c r="AF73" i="23"/>
  <c r="AF72" i="23"/>
  <c r="AH144" i="23" s="1"/>
  <c r="AF71" i="23"/>
  <c r="AH143" i="23" s="1"/>
  <c r="AF70" i="23"/>
  <c r="AH142" i="23" s="1"/>
  <c r="AF69" i="23"/>
  <c r="AH141" i="23" s="1"/>
  <c r="AF68" i="23"/>
  <c r="AH140" i="23" s="1"/>
  <c r="AF67" i="23"/>
  <c r="AH139" i="23" s="1"/>
  <c r="AF66" i="23"/>
  <c r="AF65" i="23"/>
  <c r="AF64" i="23"/>
  <c r="AF63" i="23"/>
  <c r="AF62" i="23"/>
  <c r="AF61" i="23"/>
  <c r="AF60" i="23"/>
  <c r="AF59" i="23"/>
  <c r="AF58" i="23"/>
  <c r="AF57" i="23"/>
  <c r="AF56" i="23"/>
  <c r="AF55" i="23"/>
  <c r="AF54" i="23"/>
  <c r="AF53" i="23"/>
  <c r="AF52" i="23"/>
  <c r="AF51" i="23"/>
  <c r="AF50" i="23"/>
  <c r="AF49" i="23"/>
  <c r="AF48" i="23"/>
  <c r="AF47" i="23"/>
  <c r="AF46" i="23"/>
  <c r="AF45" i="23"/>
  <c r="AF44" i="23"/>
  <c r="AF43" i="23"/>
  <c r="AF42" i="23"/>
  <c r="AF41" i="23"/>
  <c r="AF40" i="23"/>
  <c r="AF39" i="23"/>
  <c r="AF38" i="23"/>
  <c r="AF37" i="23"/>
  <c r="AF36" i="23"/>
  <c r="AF35" i="23"/>
  <c r="AF34" i="23"/>
  <c r="AF33" i="23"/>
  <c r="AF32" i="23"/>
  <c r="AF31" i="23"/>
  <c r="AF30" i="23"/>
  <c r="AF29" i="23"/>
  <c r="AF28" i="23"/>
  <c r="AF27" i="23"/>
  <c r="AF26" i="23"/>
  <c r="AF25" i="23"/>
  <c r="AF24" i="23"/>
  <c r="AF23" i="23"/>
  <c r="AF22" i="23"/>
  <c r="AF21" i="23"/>
  <c r="AF20" i="23"/>
  <c r="AF19" i="23"/>
  <c r="AF18" i="23"/>
  <c r="AF17" i="23"/>
  <c r="AF16" i="23"/>
  <c r="AF15" i="23"/>
  <c r="AF14" i="23"/>
  <c r="AF13" i="23"/>
  <c r="AF12" i="23"/>
  <c r="AF11" i="23"/>
  <c r="AF10" i="23"/>
  <c r="AF9" i="23"/>
  <c r="AF8" i="23"/>
  <c r="AF7" i="23"/>
  <c r="AF6" i="23"/>
  <c r="AF5" i="23"/>
  <c r="AF4" i="23"/>
  <c r="T132" i="23"/>
  <c r="U144" i="23" s="1"/>
  <c r="T131" i="23"/>
  <c r="U143" i="23" s="1"/>
  <c r="T130" i="23"/>
  <c r="U142" i="23" s="1"/>
  <c r="T129" i="23"/>
  <c r="U141" i="23" s="1"/>
  <c r="T128" i="23"/>
  <c r="U140" i="23" s="1"/>
  <c r="T127" i="23"/>
  <c r="U139" i="23" s="1"/>
  <c r="T126" i="23"/>
  <c r="U138" i="23" s="1"/>
  <c r="T125" i="23"/>
  <c r="U137" i="23" s="1"/>
  <c r="T124" i="23"/>
  <c r="T123" i="23"/>
  <c r="U135" i="23" s="1"/>
  <c r="T122" i="23"/>
  <c r="U134" i="23" s="1"/>
  <c r="T121" i="23"/>
  <c r="U133" i="23" s="1"/>
  <c r="T120" i="23"/>
  <c r="T119" i="23"/>
  <c r="T118" i="23"/>
  <c r="T117" i="23"/>
  <c r="T116" i="23"/>
  <c r="T115" i="23"/>
  <c r="T114" i="23"/>
  <c r="T113" i="23"/>
  <c r="T112" i="23"/>
  <c r="T111" i="23"/>
  <c r="T110" i="23"/>
  <c r="T109" i="23"/>
  <c r="T108" i="23"/>
  <c r="T107" i="23"/>
  <c r="T106" i="23"/>
  <c r="T105" i="23"/>
  <c r="T104" i="23"/>
  <c r="T103" i="23"/>
  <c r="T102" i="23"/>
  <c r="T101" i="23"/>
  <c r="T100" i="23"/>
  <c r="T99" i="23"/>
  <c r="T98" i="23"/>
  <c r="T97" i="23"/>
  <c r="T171" i="23" s="1"/>
  <c r="T96" i="23"/>
  <c r="T95" i="23"/>
  <c r="T94" i="23"/>
  <c r="T93" i="23"/>
  <c r="T92" i="23"/>
  <c r="T91" i="23"/>
  <c r="T90" i="23"/>
  <c r="T89" i="23"/>
  <c r="T88" i="23"/>
  <c r="T87" i="23"/>
  <c r="T86" i="23"/>
  <c r="T85" i="23"/>
  <c r="T84" i="23"/>
  <c r="T83" i="23"/>
  <c r="T82" i="23"/>
  <c r="T81" i="23"/>
  <c r="T80" i="23"/>
  <c r="T79" i="23"/>
  <c r="T78" i="23"/>
  <c r="T77" i="23"/>
  <c r="T76" i="23"/>
  <c r="T75" i="23"/>
  <c r="T74" i="23"/>
  <c r="T73" i="23"/>
  <c r="T72" i="23"/>
  <c r="V144" i="23" s="1"/>
  <c r="T71" i="23"/>
  <c r="V143" i="23" s="1"/>
  <c r="T70" i="23"/>
  <c r="V142" i="23" s="1"/>
  <c r="T69" i="23"/>
  <c r="V141" i="23" s="1"/>
  <c r="T68" i="23"/>
  <c r="V140" i="23" s="1"/>
  <c r="T67" i="23"/>
  <c r="V139" i="23" s="1"/>
  <c r="T66" i="23"/>
  <c r="T65" i="23"/>
  <c r="T64" i="23"/>
  <c r="T63" i="23"/>
  <c r="T62" i="23"/>
  <c r="T61" i="23"/>
  <c r="T60" i="23"/>
  <c r="T59" i="23"/>
  <c r="T58" i="23"/>
  <c r="T57" i="23"/>
  <c r="T56" i="23"/>
  <c r="T55" i="23"/>
  <c r="T54" i="23"/>
  <c r="T53" i="23"/>
  <c r="T52" i="23"/>
  <c r="T51" i="23"/>
  <c r="T50" i="23"/>
  <c r="T49" i="23"/>
  <c r="T48" i="23"/>
  <c r="T47" i="23"/>
  <c r="T46" i="23"/>
  <c r="T45" i="23"/>
  <c r="T44" i="23"/>
  <c r="T43" i="23"/>
  <c r="T42" i="23"/>
  <c r="T41" i="23"/>
  <c r="T40" i="23"/>
  <c r="T39" i="23"/>
  <c r="T38" i="23"/>
  <c r="T37" i="23"/>
  <c r="T36" i="23"/>
  <c r="T35" i="23"/>
  <c r="T34" i="23"/>
  <c r="T33" i="23"/>
  <c r="T32" i="23"/>
  <c r="T31" i="23"/>
  <c r="T30" i="23"/>
  <c r="T29" i="23"/>
  <c r="T28" i="23"/>
  <c r="T27" i="23"/>
  <c r="T26" i="23"/>
  <c r="T25" i="23"/>
  <c r="T24" i="23"/>
  <c r="T23" i="23"/>
  <c r="T22" i="23"/>
  <c r="T21" i="23"/>
  <c r="T20" i="23"/>
  <c r="T19" i="23"/>
  <c r="T18" i="23"/>
  <c r="T17" i="23"/>
  <c r="T16" i="23"/>
  <c r="T15" i="23"/>
  <c r="T14" i="23"/>
  <c r="T13" i="23"/>
  <c r="T12" i="23"/>
  <c r="T11" i="23"/>
  <c r="T10" i="23"/>
  <c r="T9" i="23"/>
  <c r="T8" i="23"/>
  <c r="T7" i="23"/>
  <c r="T6" i="23"/>
  <c r="T5" i="23"/>
  <c r="T4" i="23"/>
  <c r="W132" i="23"/>
  <c r="X144" i="23" s="1"/>
  <c r="W131" i="23"/>
  <c r="X143" i="23" s="1"/>
  <c r="W130" i="23"/>
  <c r="X142" i="23" s="1"/>
  <c r="W129" i="23"/>
  <c r="X141" i="23" s="1"/>
  <c r="W128" i="23"/>
  <c r="X140" i="23" s="1"/>
  <c r="W127" i="23"/>
  <c r="X139" i="23" s="1"/>
  <c r="W126" i="23"/>
  <c r="X138" i="23" s="1"/>
  <c r="W125" i="23"/>
  <c r="X137" i="23" s="1"/>
  <c r="W124" i="23"/>
  <c r="W123" i="23"/>
  <c r="X135" i="23" s="1"/>
  <c r="W122" i="23"/>
  <c r="X134" i="23" s="1"/>
  <c r="W121" i="23"/>
  <c r="X133" i="23" s="1"/>
  <c r="W120" i="23"/>
  <c r="W119" i="23"/>
  <c r="W118" i="23"/>
  <c r="W117" i="23"/>
  <c r="W116" i="23"/>
  <c r="W115" i="23"/>
  <c r="W114" i="23"/>
  <c r="W113" i="23"/>
  <c r="W112" i="23"/>
  <c r="W111" i="23"/>
  <c r="W110" i="23"/>
  <c r="W109" i="23"/>
  <c r="W108" i="23"/>
  <c r="W107" i="23"/>
  <c r="W106" i="23"/>
  <c r="W105" i="23"/>
  <c r="W104" i="23"/>
  <c r="W103" i="23"/>
  <c r="W102" i="23"/>
  <c r="W101" i="23"/>
  <c r="W100" i="23"/>
  <c r="W99" i="23"/>
  <c r="W98" i="23"/>
  <c r="W97" i="23"/>
  <c r="W96" i="23"/>
  <c r="W95" i="23"/>
  <c r="W94" i="23"/>
  <c r="W93" i="23"/>
  <c r="W92" i="23"/>
  <c r="W91" i="23"/>
  <c r="W90" i="23"/>
  <c r="W89" i="23"/>
  <c r="W88" i="23"/>
  <c r="W87" i="23"/>
  <c r="W86" i="23"/>
  <c r="W85" i="23"/>
  <c r="W84" i="23"/>
  <c r="W83" i="23"/>
  <c r="W82" i="23"/>
  <c r="W81" i="23"/>
  <c r="W80" i="23"/>
  <c r="W79" i="23"/>
  <c r="W78" i="23"/>
  <c r="W77" i="23"/>
  <c r="W76" i="23"/>
  <c r="W75" i="23"/>
  <c r="W74" i="23"/>
  <c r="W73" i="23"/>
  <c r="W72" i="23"/>
  <c r="Y144" i="23" s="1"/>
  <c r="W71" i="23"/>
  <c r="Y143" i="23" s="1"/>
  <c r="W70" i="23"/>
  <c r="Y142" i="23" s="1"/>
  <c r="W69" i="23"/>
  <c r="Y141" i="23" s="1"/>
  <c r="W68" i="23"/>
  <c r="Y140" i="23" s="1"/>
  <c r="W67" i="23"/>
  <c r="Y139" i="23" s="1"/>
  <c r="W66" i="23"/>
  <c r="W65" i="23"/>
  <c r="W64" i="23"/>
  <c r="W63" i="23"/>
  <c r="W62" i="23"/>
  <c r="W61" i="23"/>
  <c r="W60" i="23"/>
  <c r="W59" i="23"/>
  <c r="W58" i="23"/>
  <c r="W57" i="23"/>
  <c r="W56" i="23"/>
  <c r="W55" i="23"/>
  <c r="W54" i="23"/>
  <c r="W53" i="23"/>
  <c r="W52" i="23"/>
  <c r="W51" i="23"/>
  <c r="W50" i="23"/>
  <c r="W49" i="23"/>
  <c r="W48" i="23"/>
  <c r="W47" i="23"/>
  <c r="W46" i="23"/>
  <c r="W45" i="23"/>
  <c r="W44" i="23"/>
  <c r="W43" i="23"/>
  <c r="W42" i="23"/>
  <c r="W41" i="23"/>
  <c r="W40" i="23"/>
  <c r="W39" i="23"/>
  <c r="W38" i="23"/>
  <c r="W37" i="23"/>
  <c r="W36" i="23"/>
  <c r="W35" i="23"/>
  <c r="W34" i="23"/>
  <c r="W33" i="23"/>
  <c r="W32" i="23"/>
  <c r="W31" i="23"/>
  <c r="W30" i="23"/>
  <c r="W29" i="23"/>
  <c r="W28" i="23"/>
  <c r="W27" i="23"/>
  <c r="W26" i="23"/>
  <c r="W25" i="23"/>
  <c r="W24" i="23"/>
  <c r="W23" i="23"/>
  <c r="W22" i="23"/>
  <c r="W21" i="23"/>
  <c r="W20" i="23"/>
  <c r="W19" i="23"/>
  <c r="W18" i="23"/>
  <c r="W17" i="23"/>
  <c r="W16" i="23"/>
  <c r="W15" i="23"/>
  <c r="W14" i="23"/>
  <c r="W13" i="23"/>
  <c r="W12" i="23"/>
  <c r="W11" i="23"/>
  <c r="W10" i="23"/>
  <c r="W9" i="23"/>
  <c r="W8" i="23"/>
  <c r="W7" i="23"/>
  <c r="W6" i="23"/>
  <c r="W5" i="23"/>
  <c r="W4" i="23"/>
  <c r="N132" i="23"/>
  <c r="O144" i="23" s="1"/>
  <c r="N131" i="23"/>
  <c r="O143" i="23" s="1"/>
  <c r="N130" i="23"/>
  <c r="O142" i="23" s="1"/>
  <c r="N129" i="23"/>
  <c r="O141" i="23" s="1"/>
  <c r="N128" i="23"/>
  <c r="O140" i="23" s="1"/>
  <c r="N127" i="23"/>
  <c r="O139" i="23" s="1"/>
  <c r="N126" i="23"/>
  <c r="O138" i="23" s="1"/>
  <c r="N125" i="23"/>
  <c r="O137" i="23" s="1"/>
  <c r="N124" i="23"/>
  <c r="N123" i="23"/>
  <c r="O135" i="23" s="1"/>
  <c r="N122" i="23"/>
  <c r="O134" i="23" s="1"/>
  <c r="N121" i="23"/>
  <c r="O133" i="23" s="1"/>
  <c r="N120" i="23"/>
  <c r="N119" i="23"/>
  <c r="N118" i="23"/>
  <c r="N117" i="23"/>
  <c r="N116" i="23"/>
  <c r="N115" i="23"/>
  <c r="N114" i="23"/>
  <c r="N113" i="23"/>
  <c r="N112" i="23"/>
  <c r="N111" i="23"/>
  <c r="N110" i="23"/>
  <c r="N109" i="23"/>
  <c r="N108" i="23"/>
  <c r="N107" i="23"/>
  <c r="N106" i="23"/>
  <c r="N105" i="23"/>
  <c r="N104" i="23"/>
  <c r="N103" i="23"/>
  <c r="N102" i="23"/>
  <c r="N101" i="23"/>
  <c r="N100" i="23"/>
  <c r="N99" i="23"/>
  <c r="N98" i="23"/>
  <c r="N97" i="23"/>
  <c r="N96" i="23"/>
  <c r="N95" i="23"/>
  <c r="N94" i="23"/>
  <c r="N93" i="23"/>
  <c r="N92" i="23"/>
  <c r="N91" i="23"/>
  <c r="N90" i="23"/>
  <c r="N89" i="23"/>
  <c r="N88" i="23"/>
  <c r="N87" i="23"/>
  <c r="N86" i="23"/>
  <c r="N85" i="23"/>
  <c r="N84" i="23"/>
  <c r="N83" i="23"/>
  <c r="N82" i="23"/>
  <c r="N81" i="23"/>
  <c r="N80" i="23"/>
  <c r="N79" i="23"/>
  <c r="N78" i="23"/>
  <c r="N77" i="23"/>
  <c r="N76" i="23"/>
  <c r="N75" i="23"/>
  <c r="N74" i="23"/>
  <c r="N73" i="23"/>
  <c r="N72" i="23"/>
  <c r="P144" i="23" s="1"/>
  <c r="N71" i="23"/>
  <c r="P143" i="23" s="1"/>
  <c r="N70" i="23"/>
  <c r="P142" i="23" s="1"/>
  <c r="N69" i="23"/>
  <c r="P141" i="23" s="1"/>
  <c r="N68" i="23"/>
  <c r="P140" i="23" s="1"/>
  <c r="N67" i="23"/>
  <c r="P139" i="23" s="1"/>
  <c r="N66" i="23"/>
  <c r="N65" i="23"/>
  <c r="N64" i="23"/>
  <c r="N63" i="23"/>
  <c r="N62" i="23"/>
  <c r="N61" i="23"/>
  <c r="N60" i="23"/>
  <c r="N59" i="23"/>
  <c r="N58" i="23"/>
  <c r="N57" i="23"/>
  <c r="N56" i="23"/>
  <c r="N55" i="23"/>
  <c r="N54" i="23"/>
  <c r="N53" i="23"/>
  <c r="N52" i="23"/>
  <c r="N51" i="23"/>
  <c r="N50" i="23"/>
  <c r="N49" i="23"/>
  <c r="N48" i="23"/>
  <c r="N47" i="23"/>
  <c r="N46" i="23"/>
  <c r="N45" i="23"/>
  <c r="N44" i="23"/>
  <c r="N43" i="23"/>
  <c r="N42" i="23"/>
  <c r="N41" i="23"/>
  <c r="N40" i="23"/>
  <c r="N39" i="23"/>
  <c r="N38" i="23"/>
  <c r="N37" i="23"/>
  <c r="N36" i="23"/>
  <c r="N35" i="23"/>
  <c r="N34" i="23"/>
  <c r="N33" i="23"/>
  <c r="N32" i="23"/>
  <c r="N31" i="23"/>
  <c r="N30" i="23"/>
  <c r="N29" i="23"/>
  <c r="N28" i="23"/>
  <c r="N27" i="23"/>
  <c r="N26" i="23"/>
  <c r="N25" i="23"/>
  <c r="N24" i="23"/>
  <c r="N23" i="23"/>
  <c r="N22" i="23"/>
  <c r="N21" i="23"/>
  <c r="N20" i="23"/>
  <c r="N19" i="23"/>
  <c r="N18" i="23"/>
  <c r="N17" i="23"/>
  <c r="N16" i="23"/>
  <c r="N15" i="23"/>
  <c r="N14" i="23"/>
  <c r="N13" i="23"/>
  <c r="N12" i="23"/>
  <c r="N11" i="23"/>
  <c r="N10" i="23"/>
  <c r="N9" i="23"/>
  <c r="N8" i="23"/>
  <c r="N7" i="23"/>
  <c r="N6" i="23"/>
  <c r="N5" i="23"/>
  <c r="N4" i="23"/>
  <c r="K132" i="23"/>
  <c r="L144" i="23" s="1"/>
  <c r="K131" i="23"/>
  <c r="L143" i="23" s="1"/>
  <c r="K130" i="23"/>
  <c r="L142" i="23" s="1"/>
  <c r="K129" i="23"/>
  <c r="L141" i="23" s="1"/>
  <c r="K128" i="23"/>
  <c r="L140" i="23" s="1"/>
  <c r="K127" i="23"/>
  <c r="L139" i="23" s="1"/>
  <c r="K126" i="23"/>
  <c r="L138" i="23" s="1"/>
  <c r="K125" i="23"/>
  <c r="L137" i="23" s="1"/>
  <c r="K124" i="23"/>
  <c r="K123" i="23"/>
  <c r="L135" i="23" s="1"/>
  <c r="K122" i="23"/>
  <c r="L134" i="23" s="1"/>
  <c r="K121" i="23"/>
  <c r="L133" i="23" s="1"/>
  <c r="K120" i="23"/>
  <c r="K119" i="23"/>
  <c r="K118" i="23"/>
  <c r="K117" i="23"/>
  <c r="K116" i="23"/>
  <c r="K115" i="23"/>
  <c r="K114" i="23"/>
  <c r="K113" i="23"/>
  <c r="K112" i="23"/>
  <c r="K111" i="23"/>
  <c r="K110" i="23"/>
  <c r="K109" i="23"/>
  <c r="K108" i="23"/>
  <c r="K107" i="23"/>
  <c r="K106" i="23"/>
  <c r="K105" i="23"/>
  <c r="K104" i="23"/>
  <c r="K103" i="23"/>
  <c r="K102" i="23"/>
  <c r="K101" i="23"/>
  <c r="K100" i="23"/>
  <c r="K99" i="23"/>
  <c r="K98" i="23"/>
  <c r="K97" i="23"/>
  <c r="K96" i="23"/>
  <c r="K95" i="23"/>
  <c r="K94" i="23"/>
  <c r="K93" i="23"/>
  <c r="K92" i="23"/>
  <c r="K91" i="23"/>
  <c r="K90" i="23"/>
  <c r="K89" i="23"/>
  <c r="K88" i="23"/>
  <c r="K87" i="23"/>
  <c r="K86" i="23"/>
  <c r="K85" i="23"/>
  <c r="K84" i="23"/>
  <c r="K83" i="23"/>
  <c r="K82" i="23"/>
  <c r="K81" i="23"/>
  <c r="K80" i="23"/>
  <c r="K79" i="23"/>
  <c r="K78" i="23"/>
  <c r="K77" i="23"/>
  <c r="K76" i="23"/>
  <c r="K75" i="23"/>
  <c r="K74" i="23"/>
  <c r="K73" i="23"/>
  <c r="K72" i="23"/>
  <c r="M144" i="23" s="1"/>
  <c r="K71" i="23"/>
  <c r="M143" i="23" s="1"/>
  <c r="K70" i="23"/>
  <c r="M142" i="23" s="1"/>
  <c r="K69" i="23"/>
  <c r="M141" i="23" s="1"/>
  <c r="K68" i="23"/>
  <c r="M140" i="23" s="1"/>
  <c r="K67" i="23"/>
  <c r="M139" i="23" s="1"/>
  <c r="K66" i="23"/>
  <c r="K65" i="23"/>
  <c r="K64" i="23"/>
  <c r="K63" i="23"/>
  <c r="K62" i="23"/>
  <c r="K61" i="23"/>
  <c r="K60" i="23"/>
  <c r="K59" i="23"/>
  <c r="K58" i="23"/>
  <c r="K57" i="23"/>
  <c r="K56" i="23"/>
  <c r="K55" i="23"/>
  <c r="K54" i="23"/>
  <c r="K53" i="23"/>
  <c r="K52" i="23"/>
  <c r="K51" i="23"/>
  <c r="K50" i="23"/>
  <c r="K49" i="23"/>
  <c r="K48" i="23"/>
  <c r="K47" i="23"/>
  <c r="K46" i="23"/>
  <c r="K45" i="23"/>
  <c r="K44" i="23"/>
  <c r="K43" i="23"/>
  <c r="K42" i="23"/>
  <c r="K41" i="23"/>
  <c r="K40" i="23"/>
  <c r="K39" i="23"/>
  <c r="K38" i="23"/>
  <c r="K37" i="23"/>
  <c r="K36" i="23"/>
  <c r="K35" i="23"/>
  <c r="K34" i="23"/>
  <c r="K33" i="23"/>
  <c r="K32" i="23"/>
  <c r="K31" i="23"/>
  <c r="K30" i="23"/>
  <c r="K29" i="23"/>
  <c r="K28" i="23"/>
  <c r="K27" i="23"/>
  <c r="K26" i="23"/>
  <c r="K25" i="23"/>
  <c r="K24" i="23"/>
  <c r="K23" i="23"/>
  <c r="K22" i="23"/>
  <c r="K21" i="23"/>
  <c r="K20" i="23"/>
  <c r="K19" i="23"/>
  <c r="K18" i="23"/>
  <c r="K17" i="23"/>
  <c r="K16" i="23"/>
  <c r="K15" i="23"/>
  <c r="K14" i="23"/>
  <c r="K13" i="23"/>
  <c r="K12" i="23"/>
  <c r="K11" i="23"/>
  <c r="K10" i="23"/>
  <c r="K9" i="23"/>
  <c r="K8" i="23"/>
  <c r="K7" i="23"/>
  <c r="K6" i="23"/>
  <c r="K5" i="23"/>
  <c r="K4" i="23"/>
  <c r="AC132" i="23"/>
  <c r="AD144" i="23" s="1"/>
  <c r="Z132" i="23"/>
  <c r="AA144" i="23" s="1"/>
  <c r="E132" i="23"/>
  <c r="F144" i="23" s="1"/>
  <c r="B132" i="23"/>
  <c r="C144" i="23" s="1"/>
  <c r="AC131" i="23"/>
  <c r="AD143" i="23" s="1"/>
  <c r="Z131" i="23"/>
  <c r="AA143" i="23" s="1"/>
  <c r="E131" i="23"/>
  <c r="F143" i="23" s="1"/>
  <c r="B131" i="23"/>
  <c r="C143" i="23" s="1"/>
  <c r="AC130" i="23"/>
  <c r="AD142" i="23" s="1"/>
  <c r="Z130" i="23"/>
  <c r="AA142" i="23" s="1"/>
  <c r="E130" i="23"/>
  <c r="F142" i="23" s="1"/>
  <c r="B130" i="23"/>
  <c r="C142" i="23" s="1"/>
  <c r="AC129" i="23"/>
  <c r="AD141" i="23" s="1"/>
  <c r="Z129" i="23"/>
  <c r="AA141" i="23" s="1"/>
  <c r="E129" i="23"/>
  <c r="F141" i="23" s="1"/>
  <c r="B129" i="23"/>
  <c r="C141" i="23" s="1"/>
  <c r="AC128" i="23"/>
  <c r="AD140" i="23" s="1"/>
  <c r="Z128" i="23"/>
  <c r="AA140" i="23" s="1"/>
  <c r="E128" i="23"/>
  <c r="F140" i="23" s="1"/>
  <c r="B128" i="23"/>
  <c r="C140" i="23" s="1"/>
  <c r="AC127" i="23"/>
  <c r="AD139" i="23" s="1"/>
  <c r="Z127" i="23"/>
  <c r="AA139" i="23" s="1"/>
  <c r="E127" i="23"/>
  <c r="F139" i="23" s="1"/>
  <c r="B127" i="23"/>
  <c r="C139" i="23" s="1"/>
  <c r="AC126" i="23"/>
  <c r="AD138" i="23" s="1"/>
  <c r="Z126" i="23"/>
  <c r="AA138" i="23" s="1"/>
  <c r="E126" i="23"/>
  <c r="F138" i="23" s="1"/>
  <c r="B126" i="23"/>
  <c r="C138" i="23" s="1"/>
  <c r="AC125" i="23"/>
  <c r="AD137" i="23" s="1"/>
  <c r="Z125" i="23"/>
  <c r="AA137" i="23" s="1"/>
  <c r="E125" i="23"/>
  <c r="F137" i="23" s="1"/>
  <c r="B125" i="23"/>
  <c r="C137" i="23" s="1"/>
  <c r="AC124" i="23"/>
  <c r="Z124" i="23"/>
  <c r="E124" i="23"/>
  <c r="B124" i="23"/>
  <c r="AC123" i="23"/>
  <c r="AD135" i="23" s="1"/>
  <c r="Z123" i="23"/>
  <c r="AA135" i="23" s="1"/>
  <c r="E123" i="23"/>
  <c r="F135" i="23" s="1"/>
  <c r="B123" i="23"/>
  <c r="C135" i="23" s="1"/>
  <c r="AC122" i="23"/>
  <c r="AD134" i="23" s="1"/>
  <c r="Z122" i="23"/>
  <c r="AA134" i="23" s="1"/>
  <c r="E122" i="23"/>
  <c r="F134" i="23" s="1"/>
  <c r="B122" i="23"/>
  <c r="C134" i="23" s="1"/>
  <c r="AC121" i="23"/>
  <c r="AD133" i="23" s="1"/>
  <c r="Z121" i="23"/>
  <c r="AA133" i="23" s="1"/>
  <c r="E121" i="23"/>
  <c r="F133" i="23" s="1"/>
  <c r="B121" i="23"/>
  <c r="C133" i="23" s="1"/>
  <c r="AC120" i="23"/>
  <c r="Z120" i="23"/>
  <c r="E120" i="23"/>
  <c r="B120" i="23"/>
  <c r="AC119" i="23"/>
  <c r="Z119" i="23"/>
  <c r="E119" i="23"/>
  <c r="B119" i="23"/>
  <c r="AC118" i="23"/>
  <c r="Z118" i="23"/>
  <c r="E118" i="23"/>
  <c r="B118" i="23"/>
  <c r="AC117" i="23"/>
  <c r="Z117" i="23"/>
  <c r="E117" i="23"/>
  <c r="B117" i="23"/>
  <c r="AC116" i="23"/>
  <c r="Z116" i="23"/>
  <c r="E116" i="23"/>
  <c r="B116" i="23"/>
  <c r="AC115" i="23"/>
  <c r="Z115" i="23"/>
  <c r="E115" i="23"/>
  <c r="B115" i="23"/>
  <c r="AC114" i="23"/>
  <c r="Z114" i="23"/>
  <c r="E114" i="23"/>
  <c r="B114" i="23"/>
  <c r="AC113" i="23"/>
  <c r="Z113" i="23"/>
  <c r="E113" i="23"/>
  <c r="B113" i="23"/>
  <c r="AC112" i="23"/>
  <c r="Z112" i="23"/>
  <c r="E112" i="23"/>
  <c r="B112" i="23"/>
  <c r="AC111" i="23"/>
  <c r="Z111" i="23"/>
  <c r="E111" i="23"/>
  <c r="B111" i="23"/>
  <c r="AC110" i="23"/>
  <c r="Z110" i="23"/>
  <c r="E110" i="23"/>
  <c r="B110" i="23"/>
  <c r="AC109" i="23"/>
  <c r="Z109" i="23"/>
  <c r="E109" i="23"/>
  <c r="B109" i="23"/>
  <c r="AC108" i="23"/>
  <c r="Z108" i="23"/>
  <c r="E108" i="23"/>
  <c r="B108" i="23"/>
  <c r="AC107" i="23"/>
  <c r="Z107" i="23"/>
  <c r="E107" i="23"/>
  <c r="B107" i="23"/>
  <c r="AC106" i="23"/>
  <c r="Z106" i="23"/>
  <c r="E106" i="23"/>
  <c r="B106" i="23"/>
  <c r="AC105" i="23"/>
  <c r="Z105" i="23"/>
  <c r="E105" i="23"/>
  <c r="B105" i="23"/>
  <c r="AC104" i="23"/>
  <c r="Z104" i="23"/>
  <c r="E104" i="23"/>
  <c r="B104" i="23"/>
  <c r="AC103" i="23"/>
  <c r="Z103" i="23"/>
  <c r="E103" i="23"/>
  <c r="B103" i="23"/>
  <c r="AC102" i="23"/>
  <c r="Z102" i="23"/>
  <c r="E102" i="23"/>
  <c r="B102" i="23"/>
  <c r="AC101" i="23"/>
  <c r="Z101" i="23"/>
  <c r="E101" i="23"/>
  <c r="B101" i="23"/>
  <c r="AC100" i="23"/>
  <c r="Z100" i="23"/>
  <c r="E100" i="23"/>
  <c r="B100" i="23"/>
  <c r="AC99" i="23"/>
  <c r="Z99" i="23"/>
  <c r="E99" i="23"/>
  <c r="B99" i="23"/>
  <c r="AC98" i="23"/>
  <c r="Z98" i="23"/>
  <c r="E98" i="23"/>
  <c r="B98" i="23"/>
  <c r="AC97" i="23"/>
  <c r="Z97" i="23"/>
  <c r="E97" i="23"/>
  <c r="B97" i="23"/>
  <c r="AC96" i="23"/>
  <c r="Z96" i="23"/>
  <c r="E96" i="23"/>
  <c r="B96" i="23"/>
  <c r="AC95" i="23"/>
  <c r="Z95" i="23"/>
  <c r="E95" i="23"/>
  <c r="B95" i="23"/>
  <c r="AC94" i="23"/>
  <c r="Z94" i="23"/>
  <c r="E94" i="23"/>
  <c r="B94" i="23"/>
  <c r="AC93" i="23"/>
  <c r="Z93" i="23"/>
  <c r="E93" i="23"/>
  <c r="B93" i="23"/>
  <c r="AC92" i="23"/>
  <c r="Z92" i="23"/>
  <c r="E92" i="23"/>
  <c r="B92" i="23"/>
  <c r="AC91" i="23"/>
  <c r="Z91" i="23"/>
  <c r="E91" i="23"/>
  <c r="B91" i="23"/>
  <c r="AC90" i="23"/>
  <c r="Z90" i="23"/>
  <c r="E90" i="23"/>
  <c r="B90" i="23"/>
  <c r="AC89" i="23"/>
  <c r="Z89" i="23"/>
  <c r="E89" i="23"/>
  <c r="B89" i="23"/>
  <c r="AC88" i="23"/>
  <c r="Z88" i="23"/>
  <c r="E88" i="23"/>
  <c r="B88" i="23"/>
  <c r="AC87" i="23"/>
  <c r="Z87" i="23"/>
  <c r="E87" i="23"/>
  <c r="B87" i="23"/>
  <c r="AC86" i="23"/>
  <c r="Z86" i="23"/>
  <c r="E86" i="23"/>
  <c r="B86" i="23"/>
  <c r="AC85" i="23"/>
  <c r="Z85" i="23"/>
  <c r="E85" i="23"/>
  <c r="B85" i="23"/>
  <c r="AC84" i="23"/>
  <c r="Z84" i="23"/>
  <c r="E84" i="23"/>
  <c r="B84" i="23"/>
  <c r="AC83" i="23"/>
  <c r="Z83" i="23"/>
  <c r="E83" i="23"/>
  <c r="B83" i="23"/>
  <c r="AC82" i="23"/>
  <c r="Z82" i="23"/>
  <c r="E82" i="23"/>
  <c r="B82" i="23"/>
  <c r="AC81" i="23"/>
  <c r="Z81" i="23"/>
  <c r="E81" i="23"/>
  <c r="B81" i="23"/>
  <c r="AC80" i="23"/>
  <c r="Z80" i="23"/>
  <c r="E80" i="23"/>
  <c r="B80" i="23"/>
  <c r="AC79" i="23"/>
  <c r="Z79" i="23"/>
  <c r="E79" i="23"/>
  <c r="B79" i="23"/>
  <c r="AC78" i="23"/>
  <c r="Z78" i="23"/>
  <c r="E78" i="23"/>
  <c r="B78" i="23"/>
  <c r="AC77" i="23"/>
  <c r="Z77" i="23"/>
  <c r="E77" i="23"/>
  <c r="B77" i="23"/>
  <c r="AC76" i="23"/>
  <c r="Z76" i="23"/>
  <c r="E76" i="23"/>
  <c r="B76" i="23"/>
  <c r="AC75" i="23"/>
  <c r="Z75" i="23"/>
  <c r="E75" i="23"/>
  <c r="B75" i="23"/>
  <c r="AC74" i="23"/>
  <c r="Z74" i="23"/>
  <c r="E74" i="23"/>
  <c r="B74" i="23"/>
  <c r="AC73" i="23"/>
  <c r="Z73" i="23"/>
  <c r="E73" i="23"/>
  <c r="B73" i="23"/>
  <c r="AC72" i="23"/>
  <c r="AE144" i="23" s="1"/>
  <c r="Z72" i="23"/>
  <c r="AB144" i="23" s="1"/>
  <c r="E72" i="23"/>
  <c r="G144" i="23" s="1"/>
  <c r="B72" i="23"/>
  <c r="D144" i="23" s="1"/>
  <c r="AC71" i="23"/>
  <c r="AE143" i="23" s="1"/>
  <c r="Z71" i="23"/>
  <c r="AB143" i="23" s="1"/>
  <c r="E71" i="23"/>
  <c r="G143" i="23" s="1"/>
  <c r="B71" i="23"/>
  <c r="D143" i="23" s="1"/>
  <c r="AC70" i="23"/>
  <c r="AE142" i="23" s="1"/>
  <c r="Z70" i="23"/>
  <c r="AB142" i="23" s="1"/>
  <c r="E70" i="23"/>
  <c r="G142" i="23" s="1"/>
  <c r="B70" i="23"/>
  <c r="D142" i="23" s="1"/>
  <c r="AC69" i="23"/>
  <c r="AE141" i="23" s="1"/>
  <c r="Z69" i="23"/>
  <c r="AB141" i="23" s="1"/>
  <c r="E69" i="23"/>
  <c r="G141" i="23" s="1"/>
  <c r="B69" i="23"/>
  <c r="D141" i="23" s="1"/>
  <c r="AC68" i="23"/>
  <c r="AE140" i="23" s="1"/>
  <c r="Z68" i="23"/>
  <c r="AB140" i="23" s="1"/>
  <c r="E68" i="23"/>
  <c r="G140" i="23" s="1"/>
  <c r="B68" i="23"/>
  <c r="D140" i="23" s="1"/>
  <c r="AC67" i="23"/>
  <c r="AE139" i="23" s="1"/>
  <c r="Z67" i="23"/>
  <c r="AB139" i="23" s="1"/>
  <c r="E67" i="23"/>
  <c r="G139" i="23" s="1"/>
  <c r="B67" i="23"/>
  <c r="D139" i="23" s="1"/>
  <c r="AC66" i="23"/>
  <c r="Z66" i="23"/>
  <c r="E66" i="23"/>
  <c r="B66" i="23"/>
  <c r="AC65" i="23"/>
  <c r="Z65" i="23"/>
  <c r="E65" i="23"/>
  <c r="B65" i="23"/>
  <c r="AC64" i="23"/>
  <c r="Z64" i="23"/>
  <c r="E64" i="23"/>
  <c r="B64" i="23"/>
  <c r="AC63" i="23"/>
  <c r="Z63" i="23"/>
  <c r="E63" i="23"/>
  <c r="B63" i="23"/>
  <c r="AC62" i="23"/>
  <c r="Z62" i="23"/>
  <c r="E62" i="23"/>
  <c r="B62" i="23"/>
  <c r="AC61" i="23"/>
  <c r="Z61" i="23"/>
  <c r="E61" i="23"/>
  <c r="B61" i="23"/>
  <c r="AC60" i="23"/>
  <c r="Z60" i="23"/>
  <c r="E60" i="23"/>
  <c r="B60" i="23"/>
  <c r="AC59" i="23"/>
  <c r="Z59" i="23"/>
  <c r="E59" i="23"/>
  <c r="B59" i="23"/>
  <c r="AC58" i="23"/>
  <c r="Z58" i="23"/>
  <c r="E58" i="23"/>
  <c r="B58" i="23"/>
  <c r="AC57" i="23"/>
  <c r="Z57" i="23"/>
  <c r="E57" i="23"/>
  <c r="B57" i="23"/>
  <c r="AC56" i="23"/>
  <c r="Z56" i="23"/>
  <c r="E56" i="23"/>
  <c r="B56" i="23"/>
  <c r="AC55" i="23"/>
  <c r="Z55" i="23"/>
  <c r="E55" i="23"/>
  <c r="B55" i="23"/>
  <c r="AC54" i="23"/>
  <c r="Z54" i="23"/>
  <c r="E54" i="23"/>
  <c r="B54" i="23"/>
  <c r="AC53" i="23"/>
  <c r="Z53" i="23"/>
  <c r="E53" i="23"/>
  <c r="B53" i="23"/>
  <c r="AC52" i="23"/>
  <c r="Z52" i="23"/>
  <c r="E52" i="23"/>
  <c r="B52" i="23"/>
  <c r="AC51" i="23"/>
  <c r="Z51" i="23"/>
  <c r="E51" i="23"/>
  <c r="B51" i="23"/>
  <c r="AC50" i="23"/>
  <c r="Z50" i="23"/>
  <c r="E50" i="23"/>
  <c r="B50" i="23"/>
  <c r="AC49" i="23"/>
  <c r="Z49" i="23"/>
  <c r="E49" i="23"/>
  <c r="B49" i="23"/>
  <c r="AC48" i="23"/>
  <c r="Z48" i="23"/>
  <c r="E48" i="23"/>
  <c r="B48" i="23"/>
  <c r="AC47" i="23"/>
  <c r="Z47" i="23"/>
  <c r="E47" i="23"/>
  <c r="B47" i="23"/>
  <c r="AC46" i="23"/>
  <c r="Z46" i="23"/>
  <c r="E46" i="23"/>
  <c r="B46" i="23"/>
  <c r="AC45" i="23"/>
  <c r="Z45" i="23"/>
  <c r="E45" i="23"/>
  <c r="B45" i="23"/>
  <c r="AC44" i="23"/>
  <c r="Z44" i="23"/>
  <c r="E44" i="23"/>
  <c r="B44" i="23"/>
  <c r="AC43" i="23"/>
  <c r="Z43" i="23"/>
  <c r="E43" i="23"/>
  <c r="B43" i="23"/>
  <c r="AC42" i="23"/>
  <c r="Z42" i="23"/>
  <c r="E42" i="23"/>
  <c r="B42" i="23"/>
  <c r="AC41" i="23"/>
  <c r="Z41" i="23"/>
  <c r="E41" i="23"/>
  <c r="B41" i="23"/>
  <c r="AC40" i="23"/>
  <c r="Z40" i="23"/>
  <c r="E40" i="23"/>
  <c r="B40" i="23"/>
  <c r="AC39" i="23"/>
  <c r="Z39" i="23"/>
  <c r="E39" i="23"/>
  <c r="B39" i="23"/>
  <c r="AC38" i="23"/>
  <c r="Z38" i="23"/>
  <c r="E38" i="23"/>
  <c r="B38" i="23"/>
  <c r="AC37" i="23"/>
  <c r="Z37" i="23"/>
  <c r="E37" i="23"/>
  <c r="B37" i="23"/>
  <c r="AC36" i="23"/>
  <c r="Z36" i="23"/>
  <c r="E36" i="23"/>
  <c r="B36" i="23"/>
  <c r="AC35" i="23"/>
  <c r="Z35" i="23"/>
  <c r="E35" i="23"/>
  <c r="B35" i="23"/>
  <c r="AC34" i="23"/>
  <c r="Z34" i="23"/>
  <c r="E34" i="23"/>
  <c r="B34" i="23"/>
  <c r="AC33" i="23"/>
  <c r="Z33" i="23"/>
  <c r="E33" i="23"/>
  <c r="B33" i="23"/>
  <c r="AC32" i="23"/>
  <c r="Z32" i="23"/>
  <c r="E32" i="23"/>
  <c r="B32" i="23"/>
  <c r="AC31" i="23"/>
  <c r="Z31" i="23"/>
  <c r="E31" i="23"/>
  <c r="B31" i="23"/>
  <c r="AC30" i="23"/>
  <c r="Z30" i="23"/>
  <c r="E30" i="23"/>
  <c r="B30" i="23"/>
  <c r="AC29" i="23"/>
  <c r="Z29" i="23"/>
  <c r="E29" i="23"/>
  <c r="B29" i="23"/>
  <c r="AC28" i="23"/>
  <c r="Z28" i="23"/>
  <c r="E28" i="23"/>
  <c r="B28" i="23"/>
  <c r="AC27" i="23"/>
  <c r="Z27" i="23"/>
  <c r="E27" i="23"/>
  <c r="B27" i="23"/>
  <c r="AC26" i="23"/>
  <c r="Z26" i="23"/>
  <c r="E26" i="23"/>
  <c r="B26" i="23"/>
  <c r="AC25" i="23"/>
  <c r="Z25" i="23"/>
  <c r="E25" i="23"/>
  <c r="B25" i="23"/>
  <c r="AC24" i="23"/>
  <c r="Z24" i="23"/>
  <c r="E24" i="23"/>
  <c r="B24" i="23"/>
  <c r="AC23" i="23"/>
  <c r="Z23" i="23"/>
  <c r="E23" i="23"/>
  <c r="B23" i="23"/>
  <c r="AC22" i="23"/>
  <c r="Z22" i="23"/>
  <c r="E22" i="23"/>
  <c r="B22" i="23"/>
  <c r="AC21" i="23"/>
  <c r="Z21" i="23"/>
  <c r="E21" i="23"/>
  <c r="B21" i="23"/>
  <c r="AC20" i="23"/>
  <c r="Z20" i="23"/>
  <c r="E20" i="23"/>
  <c r="B20" i="23"/>
  <c r="AC19" i="23"/>
  <c r="Z19" i="23"/>
  <c r="E19" i="23"/>
  <c r="B19" i="23"/>
  <c r="AC18" i="23"/>
  <c r="Z18" i="23"/>
  <c r="E18" i="23"/>
  <c r="B18" i="23"/>
  <c r="AC17" i="23"/>
  <c r="Z17" i="23"/>
  <c r="E17" i="23"/>
  <c r="B17" i="23"/>
  <c r="AC16" i="23"/>
  <c r="Z16" i="23"/>
  <c r="E16" i="23"/>
  <c r="B16" i="23"/>
  <c r="AC15" i="23"/>
  <c r="Z15" i="23"/>
  <c r="E15" i="23"/>
  <c r="B15" i="23"/>
  <c r="AC14" i="23"/>
  <c r="Z14" i="23"/>
  <c r="E14" i="23"/>
  <c r="B14" i="23"/>
  <c r="AC13" i="23"/>
  <c r="Z13" i="23"/>
  <c r="E13" i="23"/>
  <c r="B13" i="23"/>
  <c r="AC12" i="23"/>
  <c r="Z12" i="23"/>
  <c r="E12" i="23"/>
  <c r="B12" i="23"/>
  <c r="AC11" i="23"/>
  <c r="Z11" i="23"/>
  <c r="E11" i="23"/>
  <c r="B11" i="23"/>
  <c r="AC10" i="23"/>
  <c r="Z10" i="23"/>
  <c r="E10" i="23"/>
  <c r="B10" i="23"/>
  <c r="AC9" i="23"/>
  <c r="Z9" i="23"/>
  <c r="E9" i="23"/>
  <c r="B9" i="23"/>
  <c r="AC8" i="23"/>
  <c r="Z8" i="23"/>
  <c r="E8" i="23"/>
  <c r="B8" i="23"/>
  <c r="AC7" i="23"/>
  <c r="Z7" i="23"/>
  <c r="E7" i="23"/>
  <c r="B7" i="23"/>
  <c r="AC6" i="23"/>
  <c r="Z6" i="23"/>
  <c r="E6" i="23"/>
  <c r="B6" i="23"/>
  <c r="AC5" i="23"/>
  <c r="Z5" i="23"/>
  <c r="E5" i="23"/>
  <c r="B5" i="23"/>
  <c r="AC4" i="23"/>
  <c r="Z4" i="23"/>
  <c r="E4" i="23"/>
  <c r="B4" i="23"/>
  <c r="AE138" i="23" l="1"/>
  <c r="AE150" i="23"/>
  <c r="AB138" i="23"/>
  <c r="AB150" i="23"/>
  <c r="AK138" i="23"/>
  <c r="AK150" i="23"/>
  <c r="AH138" i="23"/>
  <c r="AH150" i="23"/>
  <c r="Y138" i="23"/>
  <c r="Y150" i="23"/>
  <c r="V138" i="23"/>
  <c r="V150" i="23"/>
  <c r="P138" i="23"/>
  <c r="P150" i="23"/>
  <c r="M138" i="23"/>
  <c r="M150" i="23"/>
  <c r="G138" i="23"/>
  <c r="G150" i="23"/>
  <c r="D138" i="23"/>
  <c r="D150" i="23"/>
  <c r="AE137" i="23"/>
  <c r="AE149" i="23"/>
  <c r="AB137" i="23"/>
  <c r="AB149" i="23"/>
  <c r="AK137" i="23"/>
  <c r="AK149" i="23"/>
  <c r="AH137" i="23"/>
  <c r="AH149" i="23"/>
  <c r="Y137" i="23"/>
  <c r="Y149" i="23"/>
  <c r="V137" i="23"/>
  <c r="V149" i="23"/>
  <c r="P137" i="23"/>
  <c r="P149" i="23"/>
  <c r="M137" i="23"/>
  <c r="M149" i="23"/>
  <c r="G137" i="23"/>
  <c r="G149" i="23"/>
  <c r="D137" i="23"/>
  <c r="D149" i="23"/>
  <c r="Y136" i="23"/>
  <c r="Y148" i="23"/>
  <c r="AE136" i="23"/>
  <c r="AE148" i="23"/>
  <c r="V136" i="23"/>
  <c r="V148" i="23"/>
  <c r="AH136" i="23"/>
  <c r="AH148" i="23"/>
  <c r="D136" i="23"/>
  <c r="D148" i="23"/>
  <c r="P136" i="23"/>
  <c r="P148" i="23"/>
  <c r="AK136" i="23"/>
  <c r="AK148" i="23"/>
  <c r="M136" i="23"/>
  <c r="M148" i="23"/>
  <c r="G136" i="23"/>
  <c r="G148" i="23"/>
  <c r="AB136" i="23"/>
  <c r="AB148" i="23"/>
  <c r="L136" i="23"/>
  <c r="K222" i="23"/>
  <c r="O136" i="23"/>
  <c r="N222" i="23"/>
  <c r="U136" i="23"/>
  <c r="T222" i="23"/>
  <c r="F136" i="23"/>
  <c r="E222" i="23"/>
  <c r="AD136" i="23"/>
  <c r="AC222" i="23"/>
  <c r="X136" i="23"/>
  <c r="W222" i="23"/>
  <c r="C136" i="23"/>
  <c r="B222" i="23"/>
  <c r="AG136" i="23"/>
  <c r="AF222" i="23"/>
  <c r="AJ136" i="23"/>
  <c r="AI222" i="23"/>
  <c r="AA136" i="23"/>
  <c r="Z222" i="23"/>
  <c r="D135" i="23"/>
  <c r="D147" i="23"/>
  <c r="AE135" i="23"/>
  <c r="AE147" i="23"/>
  <c r="AK134" i="23"/>
  <c r="AK146" i="23"/>
  <c r="P135" i="23"/>
  <c r="P147" i="23"/>
  <c r="Y134" i="23"/>
  <c r="Y146" i="23"/>
  <c r="V134" i="23"/>
  <c r="V146" i="23"/>
  <c r="AE134" i="23"/>
  <c r="AE146" i="23"/>
  <c r="Y135" i="23"/>
  <c r="Y147" i="23"/>
  <c r="M135" i="23"/>
  <c r="M147" i="23"/>
  <c r="P134" i="23"/>
  <c r="P146" i="23"/>
  <c r="G135" i="23"/>
  <c r="G147" i="23"/>
  <c r="D134" i="23"/>
  <c r="D146" i="23"/>
  <c r="AB135" i="23"/>
  <c r="AB147" i="23"/>
  <c r="V135" i="23"/>
  <c r="V147" i="23"/>
  <c r="AK135" i="23"/>
  <c r="AK147" i="23"/>
  <c r="G134" i="23"/>
  <c r="G146" i="23"/>
  <c r="AH134" i="23"/>
  <c r="AH146" i="23"/>
  <c r="AH135" i="23"/>
  <c r="AH147" i="23"/>
  <c r="AB134" i="23"/>
  <c r="AB146" i="23"/>
  <c r="M134" i="23"/>
  <c r="M146" i="23"/>
  <c r="D133" i="23"/>
  <c r="D145" i="23"/>
  <c r="G133" i="23"/>
  <c r="G145" i="23"/>
  <c r="AE133" i="23"/>
  <c r="AE145" i="23"/>
  <c r="M133" i="23"/>
  <c r="M145" i="23"/>
  <c r="P133" i="23"/>
  <c r="P145" i="23"/>
  <c r="Y133" i="23"/>
  <c r="Y145" i="23"/>
  <c r="V133" i="23"/>
  <c r="V145" i="23"/>
  <c r="AH133" i="23"/>
  <c r="AH145" i="23"/>
  <c r="AB133" i="23"/>
  <c r="AB145" i="23"/>
  <c r="AK133" i="23"/>
  <c r="AK145" i="23"/>
  <c r="F110" i="23"/>
  <c r="F112" i="23"/>
  <c r="AA25" i="23"/>
  <c r="AD89" i="23"/>
  <c r="C25" i="23"/>
  <c r="C17" i="23"/>
  <c r="AA34" i="23"/>
  <c r="AA36" i="23"/>
  <c r="AA38" i="23"/>
  <c r="AI155" i="23"/>
  <c r="AJ155" i="23" s="1"/>
  <c r="AA102" i="23"/>
  <c r="AK126" i="23"/>
  <c r="L23" i="23"/>
  <c r="AJ26" i="23"/>
  <c r="AD26" i="23"/>
  <c r="AG53" i="23"/>
  <c r="AK116" i="23"/>
  <c r="E176" i="23"/>
  <c r="O36" i="23"/>
  <c r="U44" i="23"/>
  <c r="AJ34" i="23"/>
  <c r="AJ46" i="23"/>
  <c r="AJ94" i="23"/>
  <c r="B200" i="23"/>
  <c r="U72" i="23"/>
  <c r="U128" i="23"/>
  <c r="AJ54" i="23"/>
  <c r="H110" i="23"/>
  <c r="AF179" i="23"/>
  <c r="F42" i="23"/>
  <c r="AD55" i="23"/>
  <c r="AA63" i="23"/>
  <c r="AD80" i="23"/>
  <c r="C50" i="23"/>
  <c r="O34" i="23"/>
  <c r="U20" i="23"/>
  <c r="U36" i="23"/>
  <c r="U32" i="23"/>
  <c r="U48" i="23"/>
  <c r="U56" i="23"/>
  <c r="U96" i="23"/>
  <c r="U116" i="23"/>
  <c r="U120" i="23"/>
  <c r="AG99" i="23"/>
  <c r="AG95" i="23"/>
  <c r="AG111" i="23"/>
  <c r="AJ22" i="23"/>
  <c r="AJ42" i="23"/>
  <c r="AJ38" i="23"/>
  <c r="AJ90" i="23"/>
  <c r="AJ98" i="23"/>
  <c r="AJ102" i="23"/>
  <c r="AF155" i="23"/>
  <c r="AG155" i="23" s="1"/>
  <c r="U104" i="23"/>
  <c r="H77" i="23"/>
  <c r="U24" i="23"/>
  <c r="U108" i="23"/>
  <c r="B165" i="23"/>
  <c r="AA57" i="23"/>
  <c r="C71" i="23"/>
  <c r="AG61" i="23"/>
  <c r="X36" i="23"/>
  <c r="X44" i="23"/>
  <c r="X108" i="23"/>
  <c r="AI161" i="23"/>
  <c r="AG107" i="23"/>
  <c r="AJ50" i="23"/>
  <c r="U50" i="23"/>
  <c r="L49" i="23"/>
  <c r="T185" i="23"/>
  <c r="U190" i="23" s="1"/>
  <c r="AA17" i="23"/>
  <c r="AI185" i="23"/>
  <c r="AJ190" i="23" s="1"/>
  <c r="AD69" i="23"/>
  <c r="AD23" i="23"/>
  <c r="X35" i="23"/>
  <c r="F23" i="23"/>
  <c r="G126" i="23"/>
  <c r="AD119" i="23"/>
  <c r="H131" i="23"/>
  <c r="I143" i="23" s="1"/>
  <c r="Q52" i="23"/>
  <c r="Q84" i="23"/>
  <c r="Q100" i="23"/>
  <c r="Q116" i="23"/>
  <c r="W185" i="23"/>
  <c r="X190" i="23" s="1"/>
  <c r="AA42" i="23"/>
  <c r="Q8" i="23"/>
  <c r="Q16" i="23"/>
  <c r="Q24" i="23"/>
  <c r="Q32" i="23"/>
  <c r="Q40" i="23"/>
  <c r="Q48" i="23"/>
  <c r="Q56" i="23"/>
  <c r="Q64" i="23"/>
  <c r="Q72" i="23"/>
  <c r="S144" i="23" s="1"/>
  <c r="K164" i="23"/>
  <c r="Q88" i="23"/>
  <c r="Q96" i="23"/>
  <c r="Q104" i="23"/>
  <c r="Q112" i="23"/>
  <c r="Q120" i="23"/>
  <c r="Q128" i="23"/>
  <c r="R140" i="23" s="1"/>
  <c r="O22" i="23"/>
  <c r="O38" i="23"/>
  <c r="H69" i="23"/>
  <c r="J141" i="23" s="1"/>
  <c r="Q6" i="23"/>
  <c r="Q14" i="23"/>
  <c r="Q22" i="23"/>
  <c r="Q30" i="23"/>
  <c r="Q38" i="23"/>
  <c r="Q46" i="23"/>
  <c r="Q54" i="23"/>
  <c r="Q62" i="23"/>
  <c r="Q70" i="23"/>
  <c r="S142" i="23" s="1"/>
  <c r="Q78" i="23"/>
  <c r="Q86" i="23"/>
  <c r="Q94" i="23"/>
  <c r="Q102" i="23"/>
  <c r="Q110" i="23"/>
  <c r="Q118" i="23"/>
  <c r="Q126" i="23"/>
  <c r="R138" i="23" s="1"/>
  <c r="F17" i="23"/>
  <c r="F19" i="23"/>
  <c r="F25" i="23"/>
  <c r="O32" i="23"/>
  <c r="X19" i="23"/>
  <c r="X31" i="23"/>
  <c r="X55" i="23"/>
  <c r="X71" i="23"/>
  <c r="X107" i="23"/>
  <c r="X103" i="23"/>
  <c r="X119" i="23"/>
  <c r="U22" i="23"/>
  <c r="U42" i="23"/>
  <c r="U54" i="23"/>
  <c r="U62" i="23"/>
  <c r="AG36" i="23"/>
  <c r="AG60" i="23"/>
  <c r="AG108" i="23"/>
  <c r="AG116" i="23"/>
  <c r="AJ19" i="23"/>
  <c r="AJ27" i="23"/>
  <c r="AJ43" i="23"/>
  <c r="AJ123" i="23"/>
  <c r="AC180" i="23"/>
  <c r="O24" i="23"/>
  <c r="X23" i="23"/>
  <c r="X39" i="23"/>
  <c r="X47" i="23"/>
  <c r="X43" i="23"/>
  <c r="X51" i="23"/>
  <c r="X59" i="23"/>
  <c r="X95" i="23"/>
  <c r="X91" i="23"/>
  <c r="X111" i="23"/>
  <c r="U18" i="23"/>
  <c r="U38" i="23"/>
  <c r="U34" i="23"/>
  <c r="U58" i="23"/>
  <c r="U90" i="23"/>
  <c r="U114" i="23"/>
  <c r="U122" i="23"/>
  <c r="AG33" i="23"/>
  <c r="AD110" i="23"/>
  <c r="H97" i="23"/>
  <c r="H171" i="23" s="1"/>
  <c r="AA120" i="23"/>
  <c r="AA126" i="23"/>
  <c r="AC176" i="23"/>
  <c r="H61" i="23"/>
  <c r="AD17" i="23"/>
  <c r="AD19" i="23"/>
  <c r="AD25" i="23"/>
  <c r="AA56" i="23"/>
  <c r="F26" i="23"/>
  <c r="AD62" i="23"/>
  <c r="F90" i="23"/>
  <c r="L24" i="23"/>
  <c r="C30" i="23"/>
  <c r="C36" i="23"/>
  <c r="Q11" i="23"/>
  <c r="Q19" i="23"/>
  <c r="Q27" i="23"/>
  <c r="Q35" i="23"/>
  <c r="Q43" i="23"/>
  <c r="Q67" i="23"/>
  <c r="S139" i="23" s="1"/>
  <c r="Q75" i="23"/>
  <c r="Q91" i="23"/>
  <c r="Q115" i="23"/>
  <c r="Q131" i="23"/>
  <c r="R143" i="23" s="1"/>
  <c r="N165" i="23"/>
  <c r="U26" i="23"/>
  <c r="X27" i="23"/>
  <c r="U46" i="23"/>
  <c r="X63" i="23"/>
  <c r="W169" i="23"/>
  <c r="O19" i="23"/>
  <c r="O27" i="23"/>
  <c r="O91" i="23"/>
  <c r="O99" i="23"/>
  <c r="O107" i="23"/>
  <c r="O123" i="23"/>
  <c r="AA33" i="23"/>
  <c r="X16" i="23"/>
  <c r="X40" i="23"/>
  <c r="X48" i="23"/>
  <c r="X56" i="23"/>
  <c r="U51" i="23"/>
  <c r="U59" i="23"/>
  <c r="U67" i="23"/>
  <c r="U83" i="23"/>
  <c r="U131" i="23"/>
  <c r="AG34" i="23"/>
  <c r="AG42" i="23"/>
  <c r="AG66" i="23"/>
  <c r="AG98" i="23"/>
  <c r="AJ17" i="23"/>
  <c r="AJ25" i="23"/>
  <c r="AJ28" i="23"/>
  <c r="AJ60" i="23"/>
  <c r="AJ84" i="23"/>
  <c r="AJ116" i="23"/>
  <c r="X49" i="23"/>
  <c r="X57" i="23"/>
  <c r="Y129" i="23"/>
  <c r="X113" i="23"/>
  <c r="X129" i="23"/>
  <c r="O131" i="23"/>
  <c r="W164" i="23"/>
  <c r="AF170" i="23"/>
  <c r="AF180" i="23"/>
  <c r="AI166" i="23"/>
  <c r="T179" i="23"/>
  <c r="X120" i="23"/>
  <c r="U23" i="23"/>
  <c r="AG46" i="23"/>
  <c r="AJ53" i="23"/>
  <c r="AJ93" i="23"/>
  <c r="AJ117" i="23"/>
  <c r="C22" i="23"/>
  <c r="AA60" i="23"/>
  <c r="AA62" i="23"/>
  <c r="AA105" i="23"/>
  <c r="AA107" i="23"/>
  <c r="L51" i="23"/>
  <c r="AJ23" i="23"/>
  <c r="AJ39" i="23"/>
  <c r="AJ47" i="23"/>
  <c r="AJ55" i="23"/>
  <c r="X21" i="23"/>
  <c r="AA48" i="23"/>
  <c r="AA50" i="23"/>
  <c r="C62" i="23"/>
  <c r="C111" i="23"/>
  <c r="AD120" i="23"/>
  <c r="AD126" i="23"/>
  <c r="AB128" i="23"/>
  <c r="C114" i="23"/>
  <c r="AD113" i="23"/>
  <c r="L59" i="23"/>
  <c r="L83" i="23"/>
  <c r="O98" i="23"/>
  <c r="F38" i="23"/>
  <c r="F53" i="23"/>
  <c r="C63" i="23"/>
  <c r="B175" i="23"/>
  <c r="AG40" i="23"/>
  <c r="AG48" i="23"/>
  <c r="AG56" i="23"/>
  <c r="AG128" i="23"/>
  <c r="AJ63" i="23"/>
  <c r="AD22" i="23"/>
  <c r="AD46" i="23"/>
  <c r="F56" i="23"/>
  <c r="AB113" i="23"/>
  <c r="F27" i="23"/>
  <c r="H27" i="23"/>
  <c r="AD42" i="23"/>
  <c r="AA44" i="23"/>
  <c r="C56" i="23"/>
  <c r="AD59" i="23"/>
  <c r="AD73" i="23"/>
  <c r="AD63" i="23"/>
  <c r="AA69" i="23"/>
  <c r="F81" i="23"/>
  <c r="H99" i="23"/>
  <c r="C113" i="23"/>
  <c r="O63" i="23"/>
  <c r="H43" i="23"/>
  <c r="H45" i="23"/>
  <c r="AA54" i="23"/>
  <c r="Z155" i="23"/>
  <c r="AA155" i="23" s="1"/>
  <c r="F72" i="23"/>
  <c r="H72" i="23"/>
  <c r="J144" i="23" s="1"/>
  <c r="F119" i="23"/>
  <c r="X60" i="23"/>
  <c r="C27" i="23"/>
  <c r="H17" i="23"/>
  <c r="H19" i="23"/>
  <c r="C33" i="23"/>
  <c r="F102" i="23"/>
  <c r="L43" i="23"/>
  <c r="H25" i="23"/>
  <c r="H87" i="23"/>
  <c r="H89" i="23"/>
  <c r="H91" i="23"/>
  <c r="AD127" i="23"/>
  <c r="Y114" i="23"/>
  <c r="F50" i="23"/>
  <c r="B155" i="23"/>
  <c r="C155" i="23" s="1"/>
  <c r="AD102" i="23"/>
  <c r="F31" i="23"/>
  <c r="F35" i="23"/>
  <c r="F39" i="23"/>
  <c r="AA128" i="23"/>
  <c r="L47" i="23"/>
  <c r="L19" i="23"/>
  <c r="X24" i="23"/>
  <c r="F62" i="23"/>
  <c r="L55" i="23"/>
  <c r="L39" i="23"/>
  <c r="H26" i="23"/>
  <c r="AD27" i="23"/>
  <c r="AD31" i="23"/>
  <c r="AD35" i="23"/>
  <c r="H88" i="23"/>
  <c r="H90" i="23"/>
  <c r="H117" i="23"/>
  <c r="L27" i="23"/>
  <c r="AA20" i="23"/>
  <c r="F24" i="23"/>
  <c r="H51" i="23"/>
  <c r="H53" i="23"/>
  <c r="H96" i="23"/>
  <c r="F114" i="23"/>
  <c r="AJ129" i="23"/>
  <c r="AD24" i="23"/>
  <c r="H28" i="23"/>
  <c r="F54" i="23"/>
  <c r="H68" i="23"/>
  <c r="J140" i="23" s="1"/>
  <c r="H95" i="23"/>
  <c r="H116" i="23"/>
  <c r="H118" i="23"/>
  <c r="AD125" i="23"/>
  <c r="Q80" i="23"/>
  <c r="C110" i="23"/>
  <c r="C19" i="23"/>
  <c r="H11" i="23"/>
  <c r="H23" i="23"/>
  <c r="H32" i="23"/>
  <c r="H34" i="23"/>
  <c r="H40" i="23"/>
  <c r="F43" i="23"/>
  <c r="H74" i="23"/>
  <c r="H76" i="23"/>
  <c r="H80" i="23"/>
  <c r="H82" i="23"/>
  <c r="H84" i="23"/>
  <c r="H86" i="23"/>
  <c r="E180" i="23"/>
  <c r="F122" i="23"/>
  <c r="H124" i="23"/>
  <c r="AA18" i="23"/>
  <c r="AA22" i="23"/>
  <c r="AD54" i="23"/>
  <c r="AA19" i="23"/>
  <c r="H92" i="23"/>
  <c r="H94" i="23"/>
  <c r="F101" i="23"/>
  <c r="H115" i="23"/>
  <c r="L22" i="23"/>
  <c r="L38" i="23"/>
  <c r="L34" i="23"/>
  <c r="L62" i="23"/>
  <c r="L66" i="23"/>
  <c r="L98" i="23"/>
  <c r="L114" i="23"/>
  <c r="O53" i="23"/>
  <c r="AD43" i="23"/>
  <c r="AG54" i="23"/>
  <c r="F51" i="23"/>
  <c r="F55" i="23"/>
  <c r="H67" i="23"/>
  <c r="J139" i="23" s="1"/>
  <c r="AA98" i="23"/>
  <c r="F113" i="23"/>
  <c r="AE126" i="23"/>
  <c r="H6" i="23"/>
  <c r="H8" i="23"/>
  <c r="H10" i="23"/>
  <c r="H12" i="23"/>
  <c r="H14" i="23"/>
  <c r="H16" i="23"/>
  <c r="H18" i="23"/>
  <c r="H20" i="23"/>
  <c r="C41" i="23"/>
  <c r="AD50" i="23"/>
  <c r="L54" i="23"/>
  <c r="AD47" i="23"/>
  <c r="F63" i="23"/>
  <c r="H71" i="23"/>
  <c r="J143" i="23" s="1"/>
  <c r="H73" i="23"/>
  <c r="J145" i="23" s="1"/>
  <c r="H98" i="23"/>
  <c r="AD101" i="23"/>
  <c r="AA121" i="23"/>
  <c r="H119" i="23"/>
  <c r="H123" i="23"/>
  <c r="I135" i="23" s="1"/>
  <c r="X18" i="23"/>
  <c r="X26" i="23"/>
  <c r="X22" i="23"/>
  <c r="X30" i="23"/>
  <c r="X50" i="23"/>
  <c r="X46" i="23"/>
  <c r="X66" i="23"/>
  <c r="X62" i="23"/>
  <c r="X70" i="23"/>
  <c r="X114" i="23"/>
  <c r="U17" i="23"/>
  <c r="U25" i="23"/>
  <c r="U33" i="23"/>
  <c r="U29" i="23"/>
  <c r="U37" i="23"/>
  <c r="U45" i="23"/>
  <c r="U53" i="23"/>
  <c r="U105" i="23"/>
  <c r="U101" i="23"/>
  <c r="V125" i="23"/>
  <c r="AD39" i="23"/>
  <c r="H24" i="23"/>
  <c r="AA27" i="23"/>
  <c r="H31" i="23"/>
  <c r="H33" i="23"/>
  <c r="F46" i="23"/>
  <c r="AD51" i="23"/>
  <c r="AD53" i="23"/>
  <c r="H75" i="23"/>
  <c r="H79" i="23"/>
  <c r="H81" i="23"/>
  <c r="H83" i="23"/>
  <c r="H102" i="23"/>
  <c r="Q5" i="23"/>
  <c r="Q13" i="23"/>
  <c r="Q29" i="23"/>
  <c r="Q37" i="23"/>
  <c r="Q53" i="23"/>
  <c r="Q69" i="23"/>
  <c r="S141" i="23" s="1"/>
  <c r="Q77" i="23"/>
  <c r="Q85" i="23"/>
  <c r="Q93" i="23"/>
  <c r="AJ35" i="23"/>
  <c r="AJ51" i="23"/>
  <c r="AJ59" i="23"/>
  <c r="AG32" i="23"/>
  <c r="AG22" i="23"/>
  <c r="C34" i="23"/>
  <c r="C46" i="23"/>
  <c r="AG19" i="23"/>
  <c r="AJ52" i="23"/>
  <c r="Z165" i="23"/>
  <c r="AJ110" i="23"/>
  <c r="F125" i="23"/>
  <c r="W180" i="23"/>
  <c r="T156" i="23"/>
  <c r="U156" i="23" s="1"/>
  <c r="T166" i="23"/>
  <c r="AG27" i="23"/>
  <c r="AH117" i="23"/>
  <c r="AG24" i="23"/>
  <c r="AJ31" i="23"/>
  <c r="C37" i="23"/>
  <c r="H41" i="23"/>
  <c r="H46" i="23"/>
  <c r="H50" i="23"/>
  <c r="H54" i="23"/>
  <c r="H62" i="23"/>
  <c r="AJ101" i="23"/>
  <c r="AJ97" i="23"/>
  <c r="H103" i="23"/>
  <c r="C107" i="23"/>
  <c r="H111" i="23"/>
  <c r="AG113" i="23"/>
  <c r="H21" i="23"/>
  <c r="Q9" i="23"/>
  <c r="Q17" i="23"/>
  <c r="Q25" i="23"/>
  <c r="Q33" i="23"/>
  <c r="Q41" i="23"/>
  <c r="Q49" i="23"/>
  <c r="Q57" i="23"/>
  <c r="Q65" i="23"/>
  <c r="Q73" i="23"/>
  <c r="Q81" i="23"/>
  <c r="Q89" i="23"/>
  <c r="Q97" i="23"/>
  <c r="Q171" i="23" s="1"/>
  <c r="Q105" i="23"/>
  <c r="Q113" i="23"/>
  <c r="Q121" i="23"/>
  <c r="R133" i="23" s="1"/>
  <c r="Q129" i="23"/>
  <c r="R141" i="23" s="1"/>
  <c r="AA29" i="23"/>
  <c r="C20" i="23"/>
  <c r="AD38" i="23"/>
  <c r="N156" i="23"/>
  <c r="O156" i="23" s="1"/>
  <c r="M114" i="23"/>
  <c r="C83" i="23"/>
  <c r="F109" i="23"/>
  <c r="O111" i="23"/>
  <c r="AA114" i="23"/>
  <c r="AD114" i="23"/>
  <c r="H4" i="23"/>
  <c r="F28" i="23"/>
  <c r="AG38" i="23"/>
  <c r="AA46" i="23"/>
  <c r="H49" i="23"/>
  <c r="H57" i="23"/>
  <c r="AC161" i="23"/>
  <c r="AI179" i="23"/>
  <c r="H13" i="23"/>
  <c r="O46" i="23"/>
  <c r="O62" i="23"/>
  <c r="O66" i="23"/>
  <c r="O122" i="23"/>
  <c r="AD34" i="23"/>
  <c r="C44" i="23"/>
  <c r="C99" i="23"/>
  <c r="K174" i="23"/>
  <c r="O119" i="23"/>
  <c r="H7" i="23"/>
  <c r="AG25" i="23"/>
  <c r="F36" i="23"/>
  <c r="AC155" i="23"/>
  <c r="AD155" i="23" s="1"/>
  <c r="F126" i="23"/>
  <c r="L16" i="23"/>
  <c r="L40" i="23"/>
  <c r="L48" i="23"/>
  <c r="L56" i="23"/>
  <c r="L60" i="23"/>
  <c r="M128" i="23"/>
  <c r="L88" i="23"/>
  <c r="L104" i="23"/>
  <c r="L120" i="23"/>
  <c r="L124" i="23"/>
  <c r="L132" i="23"/>
  <c r="C38" i="23"/>
  <c r="AD20" i="23"/>
  <c r="AD28" i="23"/>
  <c r="H35" i="23"/>
  <c r="H39" i="23"/>
  <c r="H44" i="23"/>
  <c r="AA45" i="23"/>
  <c r="H52" i="23"/>
  <c r="H56" i="23"/>
  <c r="H64" i="23"/>
  <c r="H85" i="23"/>
  <c r="H93" i="23"/>
  <c r="H105" i="23"/>
  <c r="B176" i="23"/>
  <c r="AG123" i="23"/>
  <c r="H113" i="23"/>
  <c r="H122" i="23"/>
  <c r="I134" i="23" s="1"/>
  <c r="H130" i="23"/>
  <c r="I142" i="23" s="1"/>
  <c r="O48" i="23"/>
  <c r="O44" i="23"/>
  <c r="O92" i="23"/>
  <c r="O33" i="23"/>
  <c r="O29" i="23"/>
  <c r="O37" i="23"/>
  <c r="O57" i="23"/>
  <c r="O65" i="23"/>
  <c r="N166" i="23"/>
  <c r="N176" i="23"/>
  <c r="AJ62" i="23"/>
  <c r="AF165" i="23"/>
  <c r="AA116" i="23"/>
  <c r="F22" i="23"/>
  <c r="AJ24" i="23"/>
  <c r="H38" i="23"/>
  <c r="H55" i="23"/>
  <c r="H59" i="23"/>
  <c r="H63" i="23"/>
  <c r="H104" i="23"/>
  <c r="H112" i="23"/>
  <c r="H121" i="23"/>
  <c r="I133" i="23" s="1"/>
  <c r="H129" i="23"/>
  <c r="I141" i="23" s="1"/>
  <c r="AG131" i="23"/>
  <c r="H37" i="23"/>
  <c r="Q7" i="23"/>
  <c r="Q15" i="23"/>
  <c r="Q23" i="23"/>
  <c r="Q31" i="23"/>
  <c r="Q39" i="23"/>
  <c r="Q47" i="23"/>
  <c r="Q55" i="23"/>
  <c r="Q63" i="23"/>
  <c r="Q71" i="23"/>
  <c r="S143" i="23" s="1"/>
  <c r="Q79" i="23"/>
  <c r="Q87" i="23"/>
  <c r="Q95" i="23"/>
  <c r="Q103" i="23"/>
  <c r="Q111" i="23"/>
  <c r="Q119" i="23"/>
  <c r="Q127" i="23"/>
  <c r="R139" i="23" s="1"/>
  <c r="V129" i="23"/>
  <c r="U69" i="23"/>
  <c r="L31" i="23"/>
  <c r="L35" i="23"/>
  <c r="AD98" i="23"/>
  <c r="B170" i="23"/>
  <c r="C29" i="23"/>
  <c r="H36" i="23"/>
  <c r="H58" i="23"/>
  <c r="H65" i="23"/>
  <c r="D113" i="23"/>
  <c r="AD105" i="23"/>
  <c r="AD93" i="23"/>
  <c r="AA94" i="23"/>
  <c r="Z170" i="23"/>
  <c r="AA113" i="23"/>
  <c r="H109" i="23"/>
  <c r="C54" i="23"/>
  <c r="H42" i="23"/>
  <c r="AA41" i="23"/>
  <c r="H15" i="23"/>
  <c r="H22" i="23"/>
  <c r="H30" i="23"/>
  <c r="H66" i="23"/>
  <c r="E185" i="23"/>
  <c r="F190" i="23" s="1"/>
  <c r="H132" i="23"/>
  <c r="I144" i="23" s="1"/>
  <c r="H107" i="23"/>
  <c r="Q18" i="23"/>
  <c r="Q34" i="23"/>
  <c r="Q42" i="23"/>
  <c r="Q58" i="23"/>
  <c r="Q66" i="23"/>
  <c r="Q74" i="23"/>
  <c r="Q82" i="23"/>
  <c r="Q90" i="23"/>
  <c r="Q98" i="23"/>
  <c r="Q106" i="23"/>
  <c r="Q114" i="23"/>
  <c r="Q122" i="23"/>
  <c r="Q130" i="23"/>
  <c r="R142" i="23" s="1"/>
  <c r="X116" i="23"/>
  <c r="X104" i="23"/>
  <c r="Y128" i="23"/>
  <c r="X128" i="23"/>
  <c r="W184" i="23"/>
  <c r="X189" i="23" s="1"/>
  <c r="AG63" i="23"/>
  <c r="AF156" i="23"/>
  <c r="AG156" i="23" s="1"/>
  <c r="H126" i="23"/>
  <c r="I138" i="23" s="1"/>
  <c r="C126" i="23"/>
  <c r="H101" i="23"/>
  <c r="H5" i="23"/>
  <c r="Q51" i="23"/>
  <c r="L63" i="23"/>
  <c r="Q59" i="23"/>
  <c r="L71" i="23"/>
  <c r="Q83" i="23"/>
  <c r="L95" i="23"/>
  <c r="L99" i="23"/>
  <c r="Q99" i="23"/>
  <c r="Q107" i="23"/>
  <c r="L107" i="23"/>
  <c r="Q123" i="23"/>
  <c r="R135" i="23" s="1"/>
  <c r="L123" i="23"/>
  <c r="O42" i="23"/>
  <c r="O54" i="23"/>
  <c r="O102" i="23"/>
  <c r="O90" i="23"/>
  <c r="H9" i="23"/>
  <c r="F64" i="23"/>
  <c r="C65" i="23"/>
  <c r="AJ56" i="23"/>
  <c r="AG57" i="23"/>
  <c r="C60" i="23"/>
  <c r="H60" i="23"/>
  <c r="H106" i="23"/>
  <c r="H114" i="23"/>
  <c r="H120" i="23"/>
  <c r="C120" i="23"/>
  <c r="AI181" i="23"/>
  <c r="AJ186" i="23" s="1"/>
  <c r="AJ122" i="23"/>
  <c r="H127" i="23"/>
  <c r="I139" i="23" s="1"/>
  <c r="H125" i="23"/>
  <c r="I137" i="23" s="1"/>
  <c r="Q12" i="23"/>
  <c r="F34" i="23"/>
  <c r="AG44" i="23"/>
  <c r="AG50" i="23"/>
  <c r="AG62" i="23"/>
  <c r="H128" i="23"/>
  <c r="I140" i="23" s="1"/>
  <c r="D128" i="23"/>
  <c r="C128" i="23"/>
  <c r="H29" i="23"/>
  <c r="L21" i="23"/>
  <c r="Q21" i="23"/>
  <c r="L57" i="23"/>
  <c r="Q45" i="23"/>
  <c r="K156" i="23"/>
  <c r="L156" i="23" s="1"/>
  <c r="Q61" i="23"/>
  <c r="L113" i="23"/>
  <c r="Q101" i="23"/>
  <c r="K176" i="23"/>
  <c r="Q109" i="23"/>
  <c r="L117" i="23"/>
  <c r="Q117" i="23"/>
  <c r="L125" i="23"/>
  <c r="Q125" i="23"/>
  <c r="R137" i="23" s="1"/>
  <c r="N155" i="23"/>
  <c r="O155" i="23" s="1"/>
  <c r="N179" i="23"/>
  <c r="O116" i="23"/>
  <c r="N185" i="23"/>
  <c r="O190" i="23" s="1"/>
  <c r="C42" i="23"/>
  <c r="O50" i="23"/>
  <c r="AJ89" i="23"/>
  <c r="AD56" i="23"/>
  <c r="H47" i="23"/>
  <c r="AD64" i="23"/>
  <c r="AA65" i="23"/>
  <c r="H100" i="23"/>
  <c r="H108" i="23"/>
  <c r="F47" i="23"/>
  <c r="F59" i="23"/>
  <c r="C48" i="23"/>
  <c r="H48" i="23"/>
  <c r="H70" i="23"/>
  <c r="J142" i="23" s="1"/>
  <c r="H78" i="23"/>
  <c r="C90" i="23"/>
  <c r="AG90" i="23"/>
  <c r="AG102" i="23"/>
  <c r="AA111" i="23"/>
  <c r="AA99" i="23"/>
  <c r="AG105" i="23"/>
  <c r="AG117" i="23"/>
  <c r="AA119" i="23"/>
  <c r="Z175" i="23"/>
  <c r="AJ44" i="23"/>
  <c r="AG45" i="23"/>
  <c r="Z166" i="23"/>
  <c r="K213" i="23"/>
  <c r="AJ20" i="23"/>
  <c r="AG21" i="23"/>
  <c r="C61" i="23"/>
  <c r="G116" i="23"/>
  <c r="C117" i="23"/>
  <c r="O61" i="23"/>
  <c r="O105" i="23"/>
  <c r="O113" i="23"/>
  <c r="P117" i="23"/>
  <c r="Q4" i="23"/>
  <c r="AD36" i="23"/>
  <c r="AA37" i="23"/>
  <c r="AJ64" i="23"/>
  <c r="AG65" i="23"/>
  <c r="Q132" i="23"/>
  <c r="R144" i="23" s="1"/>
  <c r="Q124" i="23"/>
  <c r="Q108" i="23"/>
  <c r="Q92" i="23"/>
  <c r="Q76" i="23"/>
  <c r="Q68" i="23"/>
  <c r="S140" i="23" s="1"/>
  <c r="Q60" i="23"/>
  <c r="Q44" i="23"/>
  <c r="Q36" i="23"/>
  <c r="Q28" i="23"/>
  <c r="Q20" i="23"/>
  <c r="AG41" i="23"/>
  <c r="AD60" i="23"/>
  <c r="AA61" i="23"/>
  <c r="AE116" i="23"/>
  <c r="AA117" i="23"/>
  <c r="AG17" i="23"/>
  <c r="F20" i="23"/>
  <c r="C45" i="23"/>
  <c r="F68" i="23"/>
  <c r="C69" i="23"/>
  <c r="O56" i="23"/>
  <c r="Q50" i="23"/>
  <c r="Q26" i="23"/>
  <c r="Q10" i="23"/>
  <c r="AG49" i="23"/>
  <c r="L70" i="23"/>
  <c r="U57" i="23"/>
  <c r="X117" i="23"/>
  <c r="U21" i="23"/>
  <c r="U117" i="23"/>
  <c r="U49" i="23"/>
  <c r="U41" i="23"/>
  <c r="U129" i="23"/>
  <c r="O21" i="23"/>
  <c r="O49" i="23"/>
  <c r="O60" i="23"/>
  <c r="L20" i="23"/>
  <c r="L32" i="23"/>
  <c r="L92" i="23"/>
  <c r="L44" i="23"/>
  <c r="M125" i="23"/>
  <c r="L108" i="23"/>
  <c r="L36" i="23"/>
  <c r="L18" i="23"/>
  <c r="L26" i="23"/>
  <c r="L30" i="23"/>
  <c r="AD32" i="23"/>
  <c r="O45" i="23"/>
  <c r="X34" i="23"/>
  <c r="X42" i="23"/>
  <c r="L46" i="23"/>
  <c r="L50" i="23"/>
  <c r="X54" i="23"/>
  <c r="AH113" i="23"/>
  <c r="AD116" i="23"/>
  <c r="O117" i="23"/>
  <c r="Z179" i="23"/>
  <c r="O25" i="23"/>
  <c r="C53" i="23"/>
  <c r="C57" i="23"/>
  <c r="F52" i="23"/>
  <c r="E155" i="23"/>
  <c r="F155" i="23" s="1"/>
  <c r="W156" i="23"/>
  <c r="X156" i="23" s="1"/>
  <c r="P113" i="23"/>
  <c r="AJ68" i="23"/>
  <c r="O69" i="23"/>
  <c r="AG69" i="23"/>
  <c r="G132" i="23"/>
  <c r="O17" i="23"/>
  <c r="AA21" i="23"/>
  <c r="AJ36" i="23"/>
  <c r="AG37" i="23"/>
  <c r="F44" i="23"/>
  <c r="AD44" i="23"/>
  <c r="F48" i="23"/>
  <c r="AD48" i="23"/>
  <c r="F60" i="23"/>
  <c r="B156" i="23"/>
  <c r="C156" i="23" s="1"/>
  <c r="Z156" i="23"/>
  <c r="AA156" i="23" s="1"/>
  <c r="O41" i="23"/>
  <c r="AD52" i="23"/>
  <c r="F116" i="23"/>
  <c r="AG29" i="23"/>
  <c r="X38" i="23"/>
  <c r="L42" i="23"/>
  <c r="D117" i="23"/>
  <c r="AB117" i="23"/>
  <c r="B179" i="23"/>
  <c r="C49" i="23"/>
  <c r="AA49" i="23"/>
  <c r="AA53" i="23"/>
  <c r="AD68" i="23"/>
  <c r="C21" i="23"/>
  <c r="AJ48" i="23"/>
  <c r="AF154" i="23"/>
  <c r="AG154" i="23" s="1"/>
  <c r="AG55" i="23"/>
  <c r="AD18" i="23"/>
  <c r="AD30" i="23"/>
  <c r="X20" i="23"/>
  <c r="O35" i="23"/>
  <c r="O23" i="23"/>
  <c r="AA26" i="23"/>
  <c r="F30" i="23"/>
  <c r="U47" i="23"/>
  <c r="U35" i="23"/>
  <c r="X53" i="23"/>
  <c r="X41" i="23"/>
  <c r="AD57" i="23"/>
  <c r="AD45" i="23"/>
  <c r="U63" i="23"/>
  <c r="X86" i="23"/>
  <c r="X74" i="23"/>
  <c r="U87" i="23"/>
  <c r="U75" i="23"/>
  <c r="AI218" i="23"/>
  <c r="AI202" i="23"/>
  <c r="AI163" i="23"/>
  <c r="AJ76" i="23"/>
  <c r="O89" i="23"/>
  <c r="O77" i="23"/>
  <c r="AG89" i="23"/>
  <c r="AG77" i="23"/>
  <c r="L90" i="23"/>
  <c r="L78" i="23"/>
  <c r="F92" i="23"/>
  <c r="F80" i="23"/>
  <c r="C93" i="23"/>
  <c r="C81" i="23"/>
  <c r="AA93" i="23"/>
  <c r="AA81" i="23"/>
  <c r="W165" i="23"/>
  <c r="X82" i="23"/>
  <c r="AJ41" i="23"/>
  <c r="AJ29" i="23"/>
  <c r="AA30" i="23"/>
  <c r="O43" i="23"/>
  <c r="O31" i="23"/>
  <c r="AJ49" i="23"/>
  <c r="AJ37" i="23"/>
  <c r="O51" i="23"/>
  <c r="O39" i="23"/>
  <c r="AA59" i="23"/>
  <c r="AA47" i="23"/>
  <c r="U71" i="23"/>
  <c r="AK131" i="23"/>
  <c r="AK119" i="23"/>
  <c r="AJ83" i="23"/>
  <c r="AJ71" i="23"/>
  <c r="AD92" i="23"/>
  <c r="C59" i="23"/>
  <c r="C47" i="23"/>
  <c r="X37" i="23"/>
  <c r="X25" i="23"/>
  <c r="T213" i="23"/>
  <c r="U16" i="23"/>
  <c r="O18" i="23"/>
  <c r="C24" i="23"/>
  <c r="K161" i="23"/>
  <c r="M121" i="23"/>
  <c r="L73" i="23"/>
  <c r="F49" i="23"/>
  <c r="F37" i="23"/>
  <c r="AA51" i="23"/>
  <c r="AA39" i="23"/>
  <c r="AJ33" i="23"/>
  <c r="AJ21" i="23"/>
  <c r="W213" i="23"/>
  <c r="AI213" i="23"/>
  <c r="AJ16" i="23"/>
  <c r="AD33" i="23"/>
  <c r="AD21" i="23"/>
  <c r="C35" i="23"/>
  <c r="C23" i="23"/>
  <c r="AG35" i="23"/>
  <c r="AG23" i="23"/>
  <c r="L37" i="23"/>
  <c r="L25" i="23"/>
  <c r="O26" i="23"/>
  <c r="U39" i="23"/>
  <c r="U27" i="23"/>
  <c r="AD41" i="23"/>
  <c r="AD29" i="23"/>
  <c r="C43" i="23"/>
  <c r="C31" i="23"/>
  <c r="AD49" i="23"/>
  <c r="AD37" i="23"/>
  <c r="C51" i="23"/>
  <c r="C39" i="23"/>
  <c r="B154" i="23"/>
  <c r="C154" i="23" s="1"/>
  <c r="C55" i="23"/>
  <c r="Z154" i="23"/>
  <c r="AA154" i="23" s="1"/>
  <c r="AA55" i="23"/>
  <c r="AJ65" i="23"/>
  <c r="F41" i="23"/>
  <c r="F29" i="23"/>
  <c r="AA43" i="23"/>
  <c r="AA31" i="23"/>
  <c r="N154" i="23"/>
  <c r="O154" i="23" s="1"/>
  <c r="O55" i="23"/>
  <c r="E213" i="23"/>
  <c r="F16" i="23"/>
  <c r="AG18" i="23"/>
  <c r="O20" i="23"/>
  <c r="AA24" i="23"/>
  <c r="O30" i="23"/>
  <c r="C32" i="23"/>
  <c r="AJ32" i="23"/>
  <c r="X45" i="23"/>
  <c r="X33" i="23"/>
  <c r="L53" i="23"/>
  <c r="L41" i="23"/>
  <c r="O59" i="23"/>
  <c r="O47" i="23"/>
  <c r="X29" i="23"/>
  <c r="X17" i="23"/>
  <c r="C18" i="23"/>
  <c r="AJ18" i="23"/>
  <c r="AJ30" i="23"/>
  <c r="U31" i="23"/>
  <c r="U19" i="23"/>
  <c r="AG26" i="23"/>
  <c r="AG43" i="23"/>
  <c r="AG31" i="23"/>
  <c r="F32" i="23"/>
  <c r="X32" i="23"/>
  <c r="AG51" i="23"/>
  <c r="AG39" i="23"/>
  <c r="U55" i="23"/>
  <c r="U43" i="23"/>
  <c r="AJ57" i="23"/>
  <c r="AJ45" i="23"/>
  <c r="Y120" i="23"/>
  <c r="X84" i="23"/>
  <c r="X72" i="23"/>
  <c r="AC213" i="23"/>
  <c r="AD16" i="23"/>
  <c r="L29" i="23"/>
  <c r="L17" i="23"/>
  <c r="F18" i="23"/>
  <c r="AG20" i="23"/>
  <c r="F33" i="23"/>
  <c r="F21" i="23"/>
  <c r="AA35" i="23"/>
  <c r="AA23" i="23"/>
  <c r="C26" i="23"/>
  <c r="U30" i="23"/>
  <c r="AG30" i="23"/>
  <c r="AA32" i="23"/>
  <c r="L45" i="23"/>
  <c r="L33" i="23"/>
  <c r="F57" i="23"/>
  <c r="F45" i="23"/>
  <c r="AG59" i="23"/>
  <c r="AG47" i="23"/>
  <c r="F98" i="23"/>
  <c r="F86" i="23"/>
  <c r="B213" i="23"/>
  <c r="N213" i="23"/>
  <c r="Z213" i="23"/>
  <c r="AF213" i="23"/>
  <c r="T214" i="23"/>
  <c r="B215" i="23"/>
  <c r="N215" i="23"/>
  <c r="Z215" i="23"/>
  <c r="AF215" i="23"/>
  <c r="T198" i="23"/>
  <c r="T216" i="23"/>
  <c r="U216" i="23" s="1"/>
  <c r="T153" i="23"/>
  <c r="K155" i="23"/>
  <c r="L155" i="23" s="1"/>
  <c r="W155" i="23"/>
  <c r="X155" i="23" s="1"/>
  <c r="E156" i="23"/>
  <c r="F156" i="23" s="1"/>
  <c r="AC156" i="23"/>
  <c r="AD156" i="23" s="1"/>
  <c r="AI156" i="23"/>
  <c r="AJ156" i="23" s="1"/>
  <c r="T217" i="23"/>
  <c r="V223" i="23" s="1"/>
  <c r="T200" i="23"/>
  <c r="T158" i="23"/>
  <c r="V188" i="23" s="1"/>
  <c r="G125" i="23"/>
  <c r="G113" i="23"/>
  <c r="AE125" i="23"/>
  <c r="AE113" i="23"/>
  <c r="D126" i="23"/>
  <c r="D114" i="23"/>
  <c r="AB126" i="23"/>
  <c r="AB114" i="23"/>
  <c r="K159" i="23"/>
  <c r="M189" i="23" s="1"/>
  <c r="Y127" i="23"/>
  <c r="Y115" i="23"/>
  <c r="W159" i="23"/>
  <c r="Y189" i="23" s="1"/>
  <c r="V128" i="23"/>
  <c r="V116" i="23"/>
  <c r="U80" i="23"/>
  <c r="AK129" i="23"/>
  <c r="AK117" i="23"/>
  <c r="AJ81" i="23"/>
  <c r="B160" i="23"/>
  <c r="D190" i="23" s="1"/>
  <c r="C82" i="23"/>
  <c r="N160" i="23"/>
  <c r="P190" i="23" s="1"/>
  <c r="P130" i="23"/>
  <c r="P118" i="23"/>
  <c r="O82" i="23"/>
  <c r="Z160" i="23"/>
  <c r="AB190" i="23" s="1"/>
  <c r="AA82" i="23"/>
  <c r="AF160" i="23"/>
  <c r="AH190" i="23" s="1"/>
  <c r="AH130" i="23"/>
  <c r="AH118" i="23"/>
  <c r="AG82" i="23"/>
  <c r="AB119" i="23"/>
  <c r="AA83" i="23"/>
  <c r="AA71" i="23"/>
  <c r="AB120" i="23"/>
  <c r="AA84" i="23"/>
  <c r="AA72" i="23"/>
  <c r="N161" i="23"/>
  <c r="P121" i="23"/>
  <c r="O73" i="23"/>
  <c r="C86" i="23"/>
  <c r="C74" i="23"/>
  <c r="AA86" i="23"/>
  <c r="AA74" i="23"/>
  <c r="X75" i="23"/>
  <c r="T218" i="23"/>
  <c r="T163" i="23"/>
  <c r="T202" i="23"/>
  <c r="U88" i="23"/>
  <c r="U76" i="23"/>
  <c r="O85" i="23"/>
  <c r="X99" i="23"/>
  <c r="X87" i="23"/>
  <c r="X90" i="23"/>
  <c r="AF169" i="23"/>
  <c r="AG103" i="23"/>
  <c r="AG91" i="23"/>
  <c r="C16" i="23"/>
  <c r="O16" i="23"/>
  <c r="AA16" i="23"/>
  <c r="AG16" i="23"/>
  <c r="U28" i="23"/>
  <c r="C40" i="23"/>
  <c r="O40" i="23"/>
  <c r="AA40" i="23"/>
  <c r="U52" i="23"/>
  <c r="E154" i="23"/>
  <c r="F154" i="23" s="1"/>
  <c r="AC154" i="23"/>
  <c r="AD154" i="23" s="1"/>
  <c r="AI154" i="23"/>
  <c r="AJ154" i="23" s="1"/>
  <c r="L58" i="23"/>
  <c r="X58" i="23"/>
  <c r="U60" i="23"/>
  <c r="F61" i="23"/>
  <c r="AD61" i="23"/>
  <c r="AJ61" i="23"/>
  <c r="U64" i="23"/>
  <c r="F65" i="23"/>
  <c r="AD65" i="23"/>
  <c r="C66" i="23"/>
  <c r="AA66" i="23"/>
  <c r="L67" i="23"/>
  <c r="X67" i="23"/>
  <c r="U68" i="23"/>
  <c r="F69" i="23"/>
  <c r="AJ69" i="23"/>
  <c r="C70" i="23"/>
  <c r="O70" i="23"/>
  <c r="AA70" i="23"/>
  <c r="AG70" i="23"/>
  <c r="AE119" i="23"/>
  <c r="AD83" i="23"/>
  <c r="AD71" i="23"/>
  <c r="AE132" i="23"/>
  <c r="AD72" i="23"/>
  <c r="G122" i="23"/>
  <c r="F74" i="23"/>
  <c r="AD86" i="23"/>
  <c r="AD74" i="23"/>
  <c r="C87" i="23"/>
  <c r="C75" i="23"/>
  <c r="D123" i="23"/>
  <c r="AA75" i="23"/>
  <c r="AA87" i="23"/>
  <c r="U77" i="23"/>
  <c r="L86" i="23"/>
  <c r="AI219" i="23"/>
  <c r="AI168" i="23"/>
  <c r="AI204" i="23"/>
  <c r="AJ88" i="23"/>
  <c r="F105" i="23"/>
  <c r="F93" i="23"/>
  <c r="K214" i="23"/>
  <c r="W214" i="23"/>
  <c r="E215" i="23"/>
  <c r="AC215" i="23"/>
  <c r="AI215" i="23"/>
  <c r="K216" i="23"/>
  <c r="L216" i="23" s="1"/>
  <c r="K198" i="23"/>
  <c r="K153" i="23"/>
  <c r="W198" i="23"/>
  <c r="W216" i="23"/>
  <c r="X216" i="23" s="1"/>
  <c r="W153" i="23"/>
  <c r="K217" i="23"/>
  <c r="M223" i="23" s="1"/>
  <c r="K200" i="23"/>
  <c r="K158" i="23"/>
  <c r="M188" i="23" s="1"/>
  <c r="M124" i="23"/>
  <c r="W217" i="23"/>
  <c r="Y223" i="23" s="1"/>
  <c r="W200" i="23"/>
  <c r="W158" i="23"/>
  <c r="Y188" i="23" s="1"/>
  <c r="B159" i="23"/>
  <c r="D189" i="23" s="1"/>
  <c r="D127" i="23"/>
  <c r="N159" i="23"/>
  <c r="P189" i="23" s="1"/>
  <c r="P127" i="23"/>
  <c r="Z159" i="23"/>
  <c r="AB189" i="23" s="1"/>
  <c r="AB127" i="23"/>
  <c r="AF159" i="23"/>
  <c r="AH189" i="23" s="1"/>
  <c r="AH127" i="23"/>
  <c r="E160" i="23"/>
  <c r="G190" i="23" s="1"/>
  <c r="G130" i="23"/>
  <c r="F82" i="23"/>
  <c r="AC160" i="23"/>
  <c r="AE190" i="23" s="1"/>
  <c r="AD82" i="23"/>
  <c r="AI160" i="23"/>
  <c r="AK190" i="23" s="1"/>
  <c r="AK130" i="23"/>
  <c r="AJ82" i="23"/>
  <c r="P131" i="23"/>
  <c r="P119" i="23"/>
  <c r="O83" i="23"/>
  <c r="O71" i="23"/>
  <c r="L84" i="23"/>
  <c r="L72" i="23"/>
  <c r="AF161" i="23"/>
  <c r="AG73" i="23"/>
  <c r="F75" i="23"/>
  <c r="AD75" i="23"/>
  <c r="B218" i="23"/>
  <c r="B202" i="23"/>
  <c r="B163" i="23"/>
  <c r="C76" i="23"/>
  <c r="X77" i="23"/>
  <c r="U78" i="23"/>
  <c r="O80" i="23"/>
  <c r="AG80" i="23"/>
  <c r="L81" i="23"/>
  <c r="AJ85" i="23"/>
  <c r="O86" i="23"/>
  <c r="F108" i="23"/>
  <c r="F96" i="23"/>
  <c r="L28" i="23"/>
  <c r="X28" i="23"/>
  <c r="F40" i="23"/>
  <c r="AD40" i="23"/>
  <c r="AJ40" i="23"/>
  <c r="L52" i="23"/>
  <c r="X52" i="23"/>
  <c r="T154" i="23"/>
  <c r="U154" i="23" s="1"/>
  <c r="C58" i="23"/>
  <c r="O58" i="23"/>
  <c r="AA58" i="23"/>
  <c r="AG58" i="23"/>
  <c r="U61" i="23"/>
  <c r="L64" i="23"/>
  <c r="X64" i="23"/>
  <c r="U65" i="23"/>
  <c r="F66" i="23"/>
  <c r="AD66" i="23"/>
  <c r="AJ66" i="23"/>
  <c r="C67" i="23"/>
  <c r="O67" i="23"/>
  <c r="AA67" i="23"/>
  <c r="AG67" i="23"/>
  <c r="L68" i="23"/>
  <c r="X68" i="23"/>
  <c r="F70" i="23"/>
  <c r="AD70" i="23"/>
  <c r="AJ70" i="23"/>
  <c r="P132" i="23"/>
  <c r="P120" i="23"/>
  <c r="O84" i="23"/>
  <c r="O72" i="23"/>
  <c r="B161" i="23"/>
  <c r="C73" i="23"/>
  <c r="T161" i="23"/>
  <c r="V121" i="23"/>
  <c r="U73" i="23"/>
  <c r="M122" i="23"/>
  <c r="L74" i="23"/>
  <c r="E218" i="23"/>
  <c r="E202" i="23"/>
  <c r="E163" i="23"/>
  <c r="F76" i="23"/>
  <c r="AC218" i="23"/>
  <c r="AC202" i="23"/>
  <c r="AC163" i="23"/>
  <c r="AD76" i="23"/>
  <c r="C77" i="23"/>
  <c r="AA77" i="23"/>
  <c r="X78" i="23"/>
  <c r="T164" i="23"/>
  <c r="U79" i="23"/>
  <c r="AJ80" i="23"/>
  <c r="O81" i="23"/>
  <c r="AG81" i="23"/>
  <c r="K165" i="23"/>
  <c r="L82" i="23"/>
  <c r="F84" i="23"/>
  <c r="AD84" i="23"/>
  <c r="B166" i="23"/>
  <c r="C85" i="23"/>
  <c r="AG86" i="23"/>
  <c r="W171" i="23"/>
  <c r="X97" i="23"/>
  <c r="B214" i="23"/>
  <c r="N214" i="23"/>
  <c r="Z214" i="23"/>
  <c r="AF214" i="23"/>
  <c r="T215" i="23"/>
  <c r="B216" i="23"/>
  <c r="C216" i="23" s="1"/>
  <c r="B198" i="23"/>
  <c r="B153" i="23"/>
  <c r="N198" i="23"/>
  <c r="N153" i="23"/>
  <c r="N216" i="23"/>
  <c r="O216" i="23" s="1"/>
  <c r="Z198" i="23"/>
  <c r="Z216" i="23"/>
  <c r="AA216" i="23" s="1"/>
  <c r="Z153" i="23"/>
  <c r="AF216" i="23"/>
  <c r="AG216" i="23" s="1"/>
  <c r="AF198" i="23"/>
  <c r="AF153" i="23"/>
  <c r="AG153" i="23" s="1"/>
  <c r="B217" i="23"/>
  <c r="D223" i="23" s="1"/>
  <c r="B158" i="23"/>
  <c r="D188" i="23" s="1"/>
  <c r="D112" i="23"/>
  <c r="N217" i="23"/>
  <c r="P223" i="23" s="1"/>
  <c r="N200" i="23"/>
  <c r="N158" i="23"/>
  <c r="P188" i="23" s="1"/>
  <c r="P124" i="23"/>
  <c r="Z217" i="23"/>
  <c r="AB223" i="23" s="1"/>
  <c r="Z200" i="23"/>
  <c r="Z158" i="23"/>
  <c r="AB188" i="23" s="1"/>
  <c r="AB124" i="23"/>
  <c r="AB112" i="23"/>
  <c r="AF217" i="23"/>
  <c r="AH223" i="23" s="1"/>
  <c r="AF158" i="23"/>
  <c r="AH188" i="23" s="1"/>
  <c r="AH124" i="23"/>
  <c r="AF200" i="23"/>
  <c r="Y125" i="23"/>
  <c r="Y113" i="23"/>
  <c r="V126" i="23"/>
  <c r="V114" i="23"/>
  <c r="E159" i="23"/>
  <c r="G189" i="23" s="1"/>
  <c r="G127" i="23"/>
  <c r="AC159" i="23"/>
  <c r="AE189" i="23" s="1"/>
  <c r="AE127" i="23"/>
  <c r="AI159" i="23"/>
  <c r="AK189" i="23" s="1"/>
  <c r="AK127" i="23"/>
  <c r="AK115" i="23"/>
  <c r="P128" i="23"/>
  <c r="P116" i="23"/>
  <c r="AH128" i="23"/>
  <c r="AH116" i="23"/>
  <c r="M129" i="23"/>
  <c r="M117" i="23"/>
  <c r="T160" i="23"/>
  <c r="V190" i="23" s="1"/>
  <c r="U82" i="23"/>
  <c r="F83" i="23"/>
  <c r="G119" i="23"/>
  <c r="E161" i="23"/>
  <c r="F85" i="23"/>
  <c r="W161" i="23"/>
  <c r="Y121" i="23"/>
  <c r="X73" i="23"/>
  <c r="AJ73" i="23"/>
  <c r="P122" i="23"/>
  <c r="O74" i="23"/>
  <c r="AG74" i="23"/>
  <c r="M123" i="23"/>
  <c r="L75" i="23"/>
  <c r="F77" i="23"/>
  <c r="AD77" i="23"/>
  <c r="C78" i="23"/>
  <c r="AA78" i="23"/>
  <c r="L87" i="23"/>
  <c r="Z219" i="23"/>
  <c r="Z168" i="23"/>
  <c r="Z204" i="23"/>
  <c r="AA88" i="23"/>
  <c r="AJ92" i="23"/>
  <c r="C28" i="23"/>
  <c r="O28" i="23"/>
  <c r="AA28" i="23"/>
  <c r="AG28" i="23"/>
  <c r="U40" i="23"/>
  <c r="C52" i="23"/>
  <c r="O52" i="23"/>
  <c r="AA52" i="23"/>
  <c r="AG52" i="23"/>
  <c r="K154" i="23"/>
  <c r="L154" i="23" s="1"/>
  <c r="W154" i="23"/>
  <c r="X154" i="23" s="1"/>
  <c r="F58" i="23"/>
  <c r="AD58" i="23"/>
  <c r="AJ58" i="23"/>
  <c r="L61" i="23"/>
  <c r="X61" i="23"/>
  <c r="C64" i="23"/>
  <c r="O64" i="23"/>
  <c r="AA64" i="23"/>
  <c r="AG64" i="23"/>
  <c r="L65" i="23"/>
  <c r="X65" i="23"/>
  <c r="U66" i="23"/>
  <c r="F67" i="23"/>
  <c r="AD67" i="23"/>
  <c r="AJ67" i="23"/>
  <c r="C68" i="23"/>
  <c r="O68" i="23"/>
  <c r="AA68" i="23"/>
  <c r="AG68" i="23"/>
  <c r="L69" i="23"/>
  <c r="X69" i="23"/>
  <c r="U70" i="23"/>
  <c r="F71" i="23"/>
  <c r="D120" i="23"/>
  <c r="C84" i="23"/>
  <c r="C72" i="23"/>
  <c r="V120" i="23"/>
  <c r="U84" i="23"/>
  <c r="AH132" i="23"/>
  <c r="AH120" i="23"/>
  <c r="AG84" i="23"/>
  <c r="AG72" i="23"/>
  <c r="F73" i="23"/>
  <c r="Z161" i="23"/>
  <c r="AA85" i="23"/>
  <c r="AA73" i="23"/>
  <c r="AK122" i="23"/>
  <c r="AJ74" i="23"/>
  <c r="P123" i="23"/>
  <c r="O75" i="23"/>
  <c r="AH123" i="23"/>
  <c r="AG75" i="23"/>
  <c r="F78" i="23"/>
  <c r="AD78" i="23"/>
  <c r="X80" i="23"/>
  <c r="U81" i="23"/>
  <c r="AC166" i="23"/>
  <c r="AD97" i="23"/>
  <c r="AD85" i="23"/>
  <c r="E171" i="23"/>
  <c r="F97" i="23"/>
  <c r="E214" i="23"/>
  <c r="AC214" i="23"/>
  <c r="AI214" i="23"/>
  <c r="K215" i="23"/>
  <c r="W215" i="23"/>
  <c r="E198" i="23"/>
  <c r="E216" i="23"/>
  <c r="F216" i="23" s="1"/>
  <c r="E153" i="23"/>
  <c r="AC198" i="23"/>
  <c r="AC216" i="23"/>
  <c r="AD216" i="23" s="1"/>
  <c r="AC153" i="23"/>
  <c r="AI198" i="23"/>
  <c r="AI216" i="23"/>
  <c r="AJ216" i="23" s="1"/>
  <c r="AI153" i="23"/>
  <c r="AJ153" i="23" s="1"/>
  <c r="T155" i="23"/>
  <c r="U155" i="23" s="1"/>
  <c r="E217" i="23"/>
  <c r="G223" i="23" s="1"/>
  <c r="E200" i="23"/>
  <c r="E158" i="23"/>
  <c r="G188" i="23" s="1"/>
  <c r="G124" i="23"/>
  <c r="G112" i="23"/>
  <c r="AC200" i="23"/>
  <c r="AC217" i="23"/>
  <c r="AE223" i="23" s="1"/>
  <c r="AC158" i="23"/>
  <c r="AE188" i="23" s="1"/>
  <c r="AE112" i="23"/>
  <c r="AE124" i="23"/>
  <c r="AI217" i="23"/>
  <c r="AK223" i="23" s="1"/>
  <c r="AI200" i="23"/>
  <c r="AI158" i="23"/>
  <c r="AK188" i="23" s="1"/>
  <c r="AK112" i="23"/>
  <c r="V115" i="23"/>
  <c r="T159" i="23"/>
  <c r="V189" i="23" s="1"/>
  <c r="K160" i="23"/>
  <c r="M190" i="23" s="1"/>
  <c r="M118" i="23"/>
  <c r="W160" i="23"/>
  <c r="Y190" i="23" s="1"/>
  <c r="Y118" i="23"/>
  <c r="Y119" i="23"/>
  <c r="X83" i="23"/>
  <c r="AH131" i="23"/>
  <c r="AG83" i="23"/>
  <c r="AG71" i="23"/>
  <c r="AJ72" i="23"/>
  <c r="V122" i="23"/>
  <c r="U74" i="23"/>
  <c r="AK123" i="23"/>
  <c r="AJ75" i="23"/>
  <c r="L77" i="23"/>
  <c r="C80" i="23"/>
  <c r="AA80" i="23"/>
  <c r="X81" i="23"/>
  <c r="C89" i="23"/>
  <c r="AA89" i="23"/>
  <c r="K169" i="23"/>
  <c r="L103" i="23"/>
  <c r="L91" i="23"/>
  <c r="K170" i="23"/>
  <c r="L106" i="23"/>
  <c r="L94" i="23"/>
  <c r="U86" i="23"/>
  <c r="N219" i="23"/>
  <c r="N204" i="23"/>
  <c r="N168" i="23"/>
  <c r="O88" i="23"/>
  <c r="AC204" i="23"/>
  <c r="AC168" i="23"/>
  <c r="AC219" i="23"/>
  <c r="Z169" i="23"/>
  <c r="AA103" i="23"/>
  <c r="C92" i="23"/>
  <c r="N170" i="23"/>
  <c r="AC170" i="23"/>
  <c r="AD106" i="23"/>
  <c r="AJ95" i="23"/>
  <c r="AG96" i="23"/>
  <c r="Z171" i="23"/>
  <c r="AA97" i="23"/>
  <c r="AA109" i="23"/>
  <c r="U99" i="23"/>
  <c r="Z206" i="23"/>
  <c r="Z173" i="23"/>
  <c r="Z220" i="23"/>
  <c r="AA112" i="23"/>
  <c r="AA100" i="23"/>
  <c r="AA106" i="23"/>
  <c r="X122" i="23"/>
  <c r="X110" i="23"/>
  <c r="E166" i="23"/>
  <c r="AG87" i="23"/>
  <c r="B219" i="23"/>
  <c r="B204" i="23"/>
  <c r="B168" i="23"/>
  <c r="C88" i="23"/>
  <c r="AD88" i="23"/>
  <c r="F89" i="23"/>
  <c r="N169" i="23"/>
  <c r="O103" i="23"/>
  <c r="AA91" i="23"/>
  <c r="AI169" i="23"/>
  <c r="AJ91" i="23"/>
  <c r="U93" i="23"/>
  <c r="O94" i="23"/>
  <c r="AD94" i="23"/>
  <c r="AA95" i="23"/>
  <c r="X96" i="23"/>
  <c r="AJ108" i="23"/>
  <c r="AJ96" i="23"/>
  <c r="AC171" i="23"/>
  <c r="AD109" i="23"/>
  <c r="AJ111" i="23"/>
  <c r="AJ99" i="23"/>
  <c r="C102" i="23"/>
  <c r="AJ105" i="23"/>
  <c r="AA110" i="23"/>
  <c r="AJ77" i="23"/>
  <c r="O78" i="23"/>
  <c r="AG78" i="23"/>
  <c r="L79" i="23"/>
  <c r="X79" i="23"/>
  <c r="AD81" i="23"/>
  <c r="AJ87" i="23"/>
  <c r="E219" i="23"/>
  <c r="E168" i="23"/>
  <c r="E204" i="23"/>
  <c r="U89" i="23"/>
  <c r="B169" i="23"/>
  <c r="C103" i="23"/>
  <c r="AC169" i="23"/>
  <c r="AD91" i="23"/>
  <c r="X93" i="23"/>
  <c r="AD95" i="23"/>
  <c r="AA96" i="23"/>
  <c r="K171" i="23"/>
  <c r="L97" i="23"/>
  <c r="F111" i="23"/>
  <c r="F99" i="23"/>
  <c r="T208" i="23"/>
  <c r="T178" i="23"/>
  <c r="T221" i="23"/>
  <c r="U112" i="23"/>
  <c r="V112" i="23"/>
  <c r="X123" i="23"/>
  <c r="K218" i="23"/>
  <c r="K202" i="23"/>
  <c r="K163" i="23"/>
  <c r="W218" i="23"/>
  <c r="W202" i="23"/>
  <c r="W163" i="23"/>
  <c r="B164" i="23"/>
  <c r="N164" i="23"/>
  <c r="Z164" i="23"/>
  <c r="AF164" i="23"/>
  <c r="E165" i="23"/>
  <c r="AC165" i="23"/>
  <c r="AI165" i="23"/>
  <c r="U85" i="23"/>
  <c r="O87" i="23"/>
  <c r="AD87" i="23"/>
  <c r="F88" i="23"/>
  <c r="T219" i="23"/>
  <c r="T204" i="23"/>
  <c r="T168" i="23"/>
  <c r="X89" i="23"/>
  <c r="AA90" i="23"/>
  <c r="C91" i="23"/>
  <c r="U92" i="23"/>
  <c r="L93" i="23"/>
  <c r="AG93" i="23"/>
  <c r="C94" i="23"/>
  <c r="O95" i="23"/>
  <c r="L96" i="23"/>
  <c r="AD108" i="23"/>
  <c r="AD96" i="23"/>
  <c r="N171" i="23"/>
  <c r="O109" i="23"/>
  <c r="O97" i="23"/>
  <c r="U110" i="23"/>
  <c r="U98" i="23"/>
  <c r="N220" i="23"/>
  <c r="N206" i="23"/>
  <c r="N173" i="23"/>
  <c r="O112" i="23"/>
  <c r="O100" i="23"/>
  <c r="C104" i="23"/>
  <c r="O106" i="23"/>
  <c r="AJ107" i="23"/>
  <c r="L76" i="23"/>
  <c r="X76" i="23"/>
  <c r="AJ78" i="23"/>
  <c r="C79" i="23"/>
  <c r="O79" i="23"/>
  <c r="AA79" i="23"/>
  <c r="AG79" i="23"/>
  <c r="L80" i="23"/>
  <c r="W166" i="23"/>
  <c r="X85" i="23"/>
  <c r="AF166" i="23"/>
  <c r="L89" i="23"/>
  <c r="E169" i="23"/>
  <c r="F91" i="23"/>
  <c r="T169" i="23"/>
  <c r="E170" i="23"/>
  <c r="F106" i="23"/>
  <c r="T170" i="23"/>
  <c r="U94" i="23"/>
  <c r="O96" i="23"/>
  <c r="C98" i="23"/>
  <c r="X98" i="23"/>
  <c r="AD111" i="23"/>
  <c r="AD99" i="23"/>
  <c r="N202" i="23"/>
  <c r="N163" i="23"/>
  <c r="N218" i="23"/>
  <c r="Z218" i="23"/>
  <c r="Z202" i="23"/>
  <c r="Z163" i="23"/>
  <c r="AF218" i="23"/>
  <c r="AF202" i="23"/>
  <c r="AF163" i="23"/>
  <c r="E164" i="23"/>
  <c r="AC164" i="23"/>
  <c r="AI164" i="23"/>
  <c r="T165" i="23"/>
  <c r="K166" i="23"/>
  <c r="L85" i="23"/>
  <c r="AG85" i="23"/>
  <c r="AJ86" i="23"/>
  <c r="F87" i="23"/>
  <c r="W219" i="23"/>
  <c r="W204" i="23"/>
  <c r="W168" i="23"/>
  <c r="X100" i="23"/>
  <c r="AD90" i="23"/>
  <c r="U91" i="23"/>
  <c r="X92" i="23"/>
  <c r="AG92" i="23"/>
  <c r="O93" i="23"/>
  <c r="F94" i="23"/>
  <c r="W170" i="23"/>
  <c r="X106" i="23"/>
  <c r="X94" i="23"/>
  <c r="AG94" i="23"/>
  <c r="C95" i="23"/>
  <c r="U107" i="23"/>
  <c r="U95" i="23"/>
  <c r="AF171" i="23"/>
  <c r="AG97" i="23"/>
  <c r="AF206" i="23"/>
  <c r="AF220" i="23"/>
  <c r="AF173" i="23"/>
  <c r="AG100" i="23"/>
  <c r="AG106" i="23"/>
  <c r="O108" i="23"/>
  <c r="AG122" i="23"/>
  <c r="AG110" i="23"/>
  <c r="O76" i="23"/>
  <c r="AA76" i="23"/>
  <c r="AG76" i="23"/>
  <c r="F79" i="23"/>
  <c r="AD79" i="23"/>
  <c r="AJ79" i="23"/>
  <c r="K219" i="23"/>
  <c r="K204" i="23"/>
  <c r="K168" i="23"/>
  <c r="L100" i="23"/>
  <c r="X88" i="23"/>
  <c r="AF219" i="23"/>
  <c r="AF204" i="23"/>
  <c r="AF168" i="23"/>
  <c r="AG88" i="23"/>
  <c r="AA92" i="23"/>
  <c r="AI170" i="23"/>
  <c r="AJ106" i="23"/>
  <c r="F95" i="23"/>
  <c r="C96" i="23"/>
  <c r="B171" i="23"/>
  <c r="C109" i="23"/>
  <c r="C97" i="23"/>
  <c r="AI171" i="23"/>
  <c r="AJ109" i="23"/>
  <c r="B220" i="23"/>
  <c r="B206" i="23"/>
  <c r="B173" i="23"/>
  <c r="C112" i="23"/>
  <c r="C100" i="23"/>
  <c r="U100" i="23"/>
  <c r="C106" i="23"/>
  <c r="K220" i="23"/>
  <c r="K206" i="23"/>
  <c r="K173" i="23"/>
  <c r="W220" i="23"/>
  <c r="W206" i="23"/>
  <c r="W173" i="23"/>
  <c r="B174" i="23"/>
  <c r="N174" i="23"/>
  <c r="Z174" i="23"/>
  <c r="AF174" i="23"/>
  <c r="E175" i="23"/>
  <c r="AC175" i="23"/>
  <c r="AI175" i="23"/>
  <c r="T176" i="23"/>
  <c r="U176" i="23" s="1"/>
  <c r="U109" i="23"/>
  <c r="U121" i="23"/>
  <c r="P114" i="23"/>
  <c r="O114" i="23"/>
  <c r="B180" i="23"/>
  <c r="D118" i="23"/>
  <c r="C118" i="23"/>
  <c r="AK118" i="23"/>
  <c r="U97" i="23"/>
  <c r="W176" i="23"/>
  <c r="X121" i="23"/>
  <c r="L110" i="23"/>
  <c r="C115" i="23"/>
  <c r="M116" i="23"/>
  <c r="AJ118" i="23"/>
  <c r="M119" i="23"/>
  <c r="AH122" i="23"/>
  <c r="E174" i="23"/>
  <c r="F115" i="23"/>
  <c r="AC174" i="23"/>
  <c r="AD115" i="23"/>
  <c r="AI174" i="23"/>
  <c r="AJ115" i="23"/>
  <c r="T175" i="23"/>
  <c r="U118" i="23"/>
  <c r="X109" i="23"/>
  <c r="AF176" i="23"/>
  <c r="AH114" i="23"/>
  <c r="AG114" i="23"/>
  <c r="Z180" i="23"/>
  <c r="AB118" i="23"/>
  <c r="AA118" i="23"/>
  <c r="AJ120" i="23"/>
  <c r="AJ132" i="23"/>
  <c r="AK120" i="23"/>
  <c r="AI210" i="23"/>
  <c r="AI183" i="23"/>
  <c r="AJ188" i="23" s="1"/>
  <c r="AK124" i="23"/>
  <c r="AJ124" i="23"/>
  <c r="L101" i="23"/>
  <c r="X101" i="23"/>
  <c r="U102" i="23"/>
  <c r="F103" i="23"/>
  <c r="AD103" i="23"/>
  <c r="AJ103" i="23"/>
  <c r="O104" i="23"/>
  <c r="AA104" i="23"/>
  <c r="AG104" i="23"/>
  <c r="L105" i="23"/>
  <c r="X105" i="23"/>
  <c r="U106" i="23"/>
  <c r="F107" i="23"/>
  <c r="AD107" i="23"/>
  <c r="C108" i="23"/>
  <c r="AA108" i="23"/>
  <c r="L109" i="23"/>
  <c r="Z176" i="23"/>
  <c r="AG109" i="23"/>
  <c r="O110" i="23"/>
  <c r="L111" i="23"/>
  <c r="L112" i="23"/>
  <c r="AK114" i="23"/>
  <c r="AA115" i="23"/>
  <c r="M126" i="23"/>
  <c r="G128" i="23"/>
  <c r="D129" i="23"/>
  <c r="E220" i="23"/>
  <c r="E206" i="23"/>
  <c r="E173" i="23"/>
  <c r="AC206" i="23"/>
  <c r="AC173" i="23"/>
  <c r="AC220" i="23"/>
  <c r="AD112" i="23"/>
  <c r="AI220" i="23"/>
  <c r="AI173" i="23"/>
  <c r="AI206" i="23"/>
  <c r="AJ112" i="23"/>
  <c r="T174" i="23"/>
  <c r="U115" i="23"/>
  <c r="K175" i="23"/>
  <c r="L118" i="23"/>
  <c r="W175" i="23"/>
  <c r="X118" i="23"/>
  <c r="AI176" i="23"/>
  <c r="AJ121" i="23"/>
  <c r="N221" i="23"/>
  <c r="N208" i="23"/>
  <c r="N178" i="23"/>
  <c r="O124" i="23"/>
  <c r="P112" i="23"/>
  <c r="K179" i="23"/>
  <c r="M115" i="23"/>
  <c r="L115" i="23"/>
  <c r="G117" i="23"/>
  <c r="F117" i="23"/>
  <c r="F100" i="23"/>
  <c r="AD100" i="23"/>
  <c r="AJ100" i="23"/>
  <c r="C101" i="23"/>
  <c r="O101" i="23"/>
  <c r="AA101" i="23"/>
  <c r="AG101" i="23"/>
  <c r="L102" i="23"/>
  <c r="X102" i="23"/>
  <c r="U103" i="23"/>
  <c r="F104" i="23"/>
  <c r="AD104" i="23"/>
  <c r="AJ104" i="23"/>
  <c r="C105" i="23"/>
  <c r="V113" i="23"/>
  <c r="D119" i="23"/>
  <c r="AF181" i="23"/>
  <c r="AG186" i="23" s="1"/>
  <c r="AG121" i="23"/>
  <c r="AH121" i="23"/>
  <c r="T220" i="23"/>
  <c r="T173" i="23"/>
  <c r="T206" i="23"/>
  <c r="W174" i="23"/>
  <c r="X115" i="23"/>
  <c r="N175" i="23"/>
  <c r="O118" i="23"/>
  <c r="AF175" i="23"/>
  <c r="AG118" i="23"/>
  <c r="U111" i="23"/>
  <c r="AK113" i="23"/>
  <c r="AJ113" i="23"/>
  <c r="AE117" i="23"/>
  <c r="AD117" i="23"/>
  <c r="AE122" i="23"/>
  <c r="E221" i="23"/>
  <c r="E208" i="23"/>
  <c r="E178" i="23"/>
  <c r="M112" i="23"/>
  <c r="AC221" i="23"/>
  <c r="AC208" i="23"/>
  <c r="AC178" i="23"/>
  <c r="G114" i="23"/>
  <c r="AE114" i="23"/>
  <c r="D115" i="23"/>
  <c r="AB115" i="23"/>
  <c r="Y116" i="23"/>
  <c r="V117" i="23"/>
  <c r="K180" i="23"/>
  <c r="M120" i="23"/>
  <c r="AC181" i="23"/>
  <c r="AD186" i="23" s="1"/>
  <c r="AE121" i="23"/>
  <c r="AB122" i="23"/>
  <c r="F123" i="23"/>
  <c r="AA123" i="23"/>
  <c r="T183" i="23"/>
  <c r="U188" i="23" s="1"/>
  <c r="T210" i="23"/>
  <c r="V124" i="23"/>
  <c r="U125" i="23"/>
  <c r="P126" i="23"/>
  <c r="K184" i="23"/>
  <c r="L189" i="23" s="1"/>
  <c r="M127" i="23"/>
  <c r="AA127" i="23"/>
  <c r="G129" i="23"/>
  <c r="B185" i="23"/>
  <c r="C190" i="23" s="1"/>
  <c r="D130" i="23"/>
  <c r="AF221" i="23"/>
  <c r="AF208" i="23"/>
  <c r="AF178" i="23"/>
  <c r="E179" i="23"/>
  <c r="F127" i="23"/>
  <c r="T180" i="23"/>
  <c r="U130" i="23"/>
  <c r="O120" i="23"/>
  <c r="K181" i="23"/>
  <c r="L186" i="23" s="1"/>
  <c r="L121" i="23"/>
  <c r="AD121" i="23"/>
  <c r="AA122" i="23"/>
  <c r="G123" i="23"/>
  <c r="AB123" i="23"/>
  <c r="U124" i="23"/>
  <c r="O126" i="23"/>
  <c r="L127" i="23"/>
  <c r="AK128" i="23"/>
  <c r="AJ128" i="23"/>
  <c r="F129" i="23"/>
  <c r="AH129" i="23"/>
  <c r="AG129" i="23"/>
  <c r="C130" i="23"/>
  <c r="Y131" i="23"/>
  <c r="O132" i="23"/>
  <c r="W221" i="23"/>
  <c r="W208" i="23"/>
  <c r="W178" i="23"/>
  <c r="AG112" i="23"/>
  <c r="C116" i="23"/>
  <c r="F132" i="23"/>
  <c r="G120" i="23"/>
  <c r="B181" i="23"/>
  <c r="C186" i="23" s="1"/>
  <c r="D121" i="23"/>
  <c r="AD123" i="23"/>
  <c r="W210" i="23"/>
  <c r="W183" i="23"/>
  <c r="X188" i="23" s="1"/>
  <c r="X124" i="23"/>
  <c r="X125" i="23"/>
  <c r="O127" i="23"/>
  <c r="L128" i="23"/>
  <c r="AB131" i="23"/>
  <c r="AA131" i="23"/>
  <c r="X112" i="23"/>
  <c r="AH112" i="23"/>
  <c r="M113" i="23"/>
  <c r="U113" i="23"/>
  <c r="AJ114" i="23"/>
  <c r="G115" i="23"/>
  <c r="O115" i="23"/>
  <c r="W179" i="23"/>
  <c r="X127" i="23"/>
  <c r="AE115" i="23"/>
  <c r="AG115" i="23"/>
  <c r="D116" i="23"/>
  <c r="L116" i="23"/>
  <c r="AB116" i="23"/>
  <c r="Y117" i="23"/>
  <c r="F118" i="23"/>
  <c r="N180" i="23"/>
  <c r="O130" i="23"/>
  <c r="V118" i="23"/>
  <c r="AD118" i="23"/>
  <c r="C119" i="23"/>
  <c r="L119" i="23"/>
  <c r="U119" i="23"/>
  <c r="AG119" i="23"/>
  <c r="F120" i="23"/>
  <c r="C121" i="23"/>
  <c r="N181" i="23"/>
  <c r="O186" i="23" s="1"/>
  <c r="O121" i="23"/>
  <c r="AK121" i="23"/>
  <c r="L122" i="23"/>
  <c r="AD122" i="23"/>
  <c r="AE123" i="23"/>
  <c r="Y124" i="23"/>
  <c r="AH125" i="23"/>
  <c r="AG125" i="23"/>
  <c r="U126" i="23"/>
  <c r="O128" i="23"/>
  <c r="AE128" i="23"/>
  <c r="L129" i="23"/>
  <c r="AB129" i="23"/>
  <c r="Y112" i="23"/>
  <c r="AI221" i="23"/>
  <c r="AI208" i="23"/>
  <c r="AI178" i="23"/>
  <c r="P115" i="23"/>
  <c r="AH115" i="23"/>
  <c r="G118" i="23"/>
  <c r="AE118" i="23"/>
  <c r="V119" i="23"/>
  <c r="AH119" i="23"/>
  <c r="E181" i="23"/>
  <c r="F186" i="23" s="1"/>
  <c r="G121" i="23"/>
  <c r="D122" i="23"/>
  <c r="V123" i="23"/>
  <c r="B210" i="23"/>
  <c r="B183" i="23"/>
  <c r="C188" i="23" s="1"/>
  <c r="C124" i="23"/>
  <c r="AB125" i="23"/>
  <c r="AA125" i="23"/>
  <c r="AK125" i="23"/>
  <c r="AH126" i="23"/>
  <c r="C127" i="23"/>
  <c r="AE129" i="23"/>
  <c r="Z185" i="23"/>
  <c r="AA190" i="23" s="1"/>
  <c r="AB130" i="23"/>
  <c r="L131" i="23"/>
  <c r="D132" i="23"/>
  <c r="C132" i="23"/>
  <c r="AK132" i="23"/>
  <c r="B221" i="23"/>
  <c r="B178" i="23"/>
  <c r="B208" i="23"/>
  <c r="Z178" i="23"/>
  <c r="Z221" i="23"/>
  <c r="Z208" i="23"/>
  <c r="AJ119" i="23"/>
  <c r="AJ131" i="23"/>
  <c r="AG120" i="23"/>
  <c r="AG132" i="23"/>
  <c r="F121" i="23"/>
  <c r="C122" i="23"/>
  <c r="U123" i="23"/>
  <c r="D124" i="23"/>
  <c r="P125" i="23"/>
  <c r="O125" i="23"/>
  <c r="AJ125" i="23"/>
  <c r="Y126" i="23"/>
  <c r="X126" i="23"/>
  <c r="AG126" i="23"/>
  <c r="T184" i="23"/>
  <c r="U189" i="23" s="1"/>
  <c r="V127" i="23"/>
  <c r="U127" i="23"/>
  <c r="P129" i="23"/>
  <c r="O129" i="23"/>
  <c r="AD129" i="23"/>
  <c r="K185" i="23"/>
  <c r="L190" i="23" s="1"/>
  <c r="M130" i="23"/>
  <c r="L130" i="23"/>
  <c r="AA130" i="23"/>
  <c r="M131" i="23"/>
  <c r="K221" i="23"/>
  <c r="K208" i="23"/>
  <c r="K178" i="23"/>
  <c r="AI180" i="23"/>
  <c r="AJ130" i="23"/>
  <c r="AD132" i="23"/>
  <c r="AE120" i="23"/>
  <c r="AB121" i="23"/>
  <c r="Z181" i="23"/>
  <c r="AA186" i="23" s="1"/>
  <c r="Y122" i="23"/>
  <c r="C123" i="23"/>
  <c r="Y123" i="23"/>
  <c r="E210" i="23"/>
  <c r="E183" i="23"/>
  <c r="F188" i="23" s="1"/>
  <c r="F124" i="23"/>
  <c r="AC210" i="23"/>
  <c r="AC183" i="23"/>
  <c r="AD188" i="23" s="1"/>
  <c r="AD124" i="23"/>
  <c r="AG124" i="23"/>
  <c r="D125" i="23"/>
  <c r="C125" i="23"/>
  <c r="AJ126" i="23"/>
  <c r="AC179" i="23"/>
  <c r="W181" i="23"/>
  <c r="X186" i="23" s="1"/>
  <c r="N210" i="23"/>
  <c r="N183" i="23"/>
  <c r="O188" i="23" s="1"/>
  <c r="AF210" i="23"/>
  <c r="AF183" i="23"/>
  <c r="AG188" i="23" s="1"/>
  <c r="E184" i="23"/>
  <c r="F189" i="23" s="1"/>
  <c r="AC184" i="23"/>
  <c r="AD189" i="23" s="1"/>
  <c r="AF185" i="23"/>
  <c r="AG190" i="23" s="1"/>
  <c r="AG130" i="23"/>
  <c r="AF184" i="23"/>
  <c r="AG189" i="23" s="1"/>
  <c r="AC185" i="23"/>
  <c r="AD190" i="23" s="1"/>
  <c r="AE130" i="23"/>
  <c r="D131" i="23"/>
  <c r="AE131" i="23"/>
  <c r="AD131" i="23"/>
  <c r="N184" i="23"/>
  <c r="O189" i="23" s="1"/>
  <c r="AG127" i="23"/>
  <c r="F130" i="23"/>
  <c r="V130" i="23"/>
  <c r="AD130" i="23"/>
  <c r="C131" i="23"/>
  <c r="V132" i="23"/>
  <c r="G131" i="23"/>
  <c r="F131" i="23"/>
  <c r="Y132" i="23"/>
  <c r="Z210" i="23"/>
  <c r="Z183" i="23"/>
  <c r="AA188" i="23" s="1"/>
  <c r="L126" i="23"/>
  <c r="AI184" i="23"/>
  <c r="AJ189" i="23" s="1"/>
  <c r="F128" i="23"/>
  <c r="AD128" i="23"/>
  <c r="C129" i="23"/>
  <c r="AA129" i="23"/>
  <c r="X130" i="23"/>
  <c r="V131" i="23"/>
  <c r="M132" i="23"/>
  <c r="X132" i="23"/>
  <c r="T181" i="23"/>
  <c r="U186" i="23" s="1"/>
  <c r="K210" i="23"/>
  <c r="K183" i="23"/>
  <c r="L188" i="23" s="1"/>
  <c r="AA124" i="23"/>
  <c r="B184" i="23"/>
  <c r="C189" i="23" s="1"/>
  <c r="Z184" i="23"/>
  <c r="AA189" i="23" s="1"/>
  <c r="AJ127" i="23"/>
  <c r="Y130" i="23"/>
  <c r="AB132" i="23"/>
  <c r="AA132" i="23"/>
  <c r="X131" i="23"/>
  <c r="U132" i="23"/>
  <c r="AX132" i="21"/>
  <c r="AY144" i="21" s="1"/>
  <c r="AU132" i="21"/>
  <c r="AV144" i="21" s="1"/>
  <c r="AR132" i="21"/>
  <c r="AS144" i="21" s="1"/>
  <c r="AO132" i="21"/>
  <c r="AP144" i="21" s="1"/>
  <c r="AL132" i="21"/>
  <c r="AM144" i="21" s="1"/>
  <c r="AI132" i="21"/>
  <c r="AJ144" i="21" s="1"/>
  <c r="AF132" i="21"/>
  <c r="AG144" i="21" s="1"/>
  <c r="AC132" i="21"/>
  <c r="AD144" i="21" s="1"/>
  <c r="Z132" i="21"/>
  <c r="AA144" i="21" s="1"/>
  <c r="Q132" i="21"/>
  <c r="R144" i="21" s="1"/>
  <c r="N132" i="21"/>
  <c r="O144" i="21" s="1"/>
  <c r="K132" i="21"/>
  <c r="L144" i="21" s="1"/>
  <c r="H132" i="21"/>
  <c r="I144" i="21" s="1"/>
  <c r="E132" i="21"/>
  <c r="F144" i="21" s="1"/>
  <c r="B132" i="21"/>
  <c r="C144" i="21" s="1"/>
  <c r="AX131" i="21"/>
  <c r="AY143" i="21" s="1"/>
  <c r="AU131" i="21"/>
  <c r="AV143" i="21" s="1"/>
  <c r="AR131" i="21"/>
  <c r="AS143" i="21" s="1"/>
  <c r="AO131" i="21"/>
  <c r="AP143" i="21" s="1"/>
  <c r="AL131" i="21"/>
  <c r="AM143" i="21" s="1"/>
  <c r="AI131" i="21"/>
  <c r="AJ143" i="21" s="1"/>
  <c r="AF131" i="21"/>
  <c r="AG143" i="21" s="1"/>
  <c r="AC131" i="21"/>
  <c r="AD143" i="21" s="1"/>
  <c r="Z131" i="21"/>
  <c r="AA143" i="21" s="1"/>
  <c r="Q131" i="21"/>
  <c r="R143" i="21" s="1"/>
  <c r="N131" i="21"/>
  <c r="O143" i="21" s="1"/>
  <c r="K131" i="21"/>
  <c r="L143" i="21" s="1"/>
  <c r="H131" i="21"/>
  <c r="I143" i="21" s="1"/>
  <c r="E131" i="21"/>
  <c r="F143" i="21" s="1"/>
  <c r="B131" i="21"/>
  <c r="C143" i="21" s="1"/>
  <c r="AX130" i="21"/>
  <c r="AY142" i="21" s="1"/>
  <c r="AU130" i="21"/>
  <c r="AV142" i="21" s="1"/>
  <c r="AR130" i="21"/>
  <c r="AS142" i="21" s="1"/>
  <c r="AO130" i="21"/>
  <c r="AP142" i="21" s="1"/>
  <c r="AL130" i="21"/>
  <c r="AM142" i="21" s="1"/>
  <c r="AI130" i="21"/>
  <c r="AJ142" i="21" s="1"/>
  <c r="AF130" i="21"/>
  <c r="AG142" i="21" s="1"/>
  <c r="AC130" i="21"/>
  <c r="AD142" i="21" s="1"/>
  <c r="Z130" i="21"/>
  <c r="AA142" i="21" s="1"/>
  <c r="Q130" i="21"/>
  <c r="R142" i="21" s="1"/>
  <c r="N130" i="21"/>
  <c r="O142" i="21" s="1"/>
  <c r="K130" i="21"/>
  <c r="L142" i="21" s="1"/>
  <c r="H130" i="21"/>
  <c r="I142" i="21" s="1"/>
  <c r="E130" i="21"/>
  <c r="F142" i="21" s="1"/>
  <c r="B130" i="21"/>
  <c r="C142" i="21" s="1"/>
  <c r="AX129" i="21"/>
  <c r="AY141" i="21" s="1"/>
  <c r="AU129" i="21"/>
  <c r="AV141" i="21" s="1"/>
  <c r="AR129" i="21"/>
  <c r="AS141" i="21" s="1"/>
  <c r="AO129" i="21"/>
  <c r="AP141" i="21" s="1"/>
  <c r="AL129" i="21"/>
  <c r="AM141" i="21" s="1"/>
  <c r="AI129" i="21"/>
  <c r="AJ141" i="21" s="1"/>
  <c r="AF129" i="21"/>
  <c r="AG141" i="21" s="1"/>
  <c r="AC129" i="21"/>
  <c r="AD141" i="21" s="1"/>
  <c r="Z129" i="21"/>
  <c r="AA141" i="21" s="1"/>
  <c r="Q129" i="21"/>
  <c r="R141" i="21" s="1"/>
  <c r="N129" i="21"/>
  <c r="O141" i="21" s="1"/>
  <c r="K129" i="21"/>
  <c r="L141" i="21" s="1"/>
  <c r="H129" i="21"/>
  <c r="I141" i="21" s="1"/>
  <c r="E129" i="21"/>
  <c r="F141" i="21" s="1"/>
  <c r="B129" i="21"/>
  <c r="C141" i="21" s="1"/>
  <c r="AX128" i="21"/>
  <c r="AY140" i="21" s="1"/>
  <c r="AU128" i="21"/>
  <c r="AV140" i="21" s="1"/>
  <c r="AR128" i="21"/>
  <c r="AS140" i="21" s="1"/>
  <c r="AO128" i="21"/>
  <c r="AP140" i="21" s="1"/>
  <c r="AL128" i="21"/>
  <c r="AM140" i="21" s="1"/>
  <c r="AI128" i="21"/>
  <c r="AJ140" i="21" s="1"/>
  <c r="AF128" i="21"/>
  <c r="AG140" i="21" s="1"/>
  <c r="AC128" i="21"/>
  <c r="AD140" i="21" s="1"/>
  <c r="Z128" i="21"/>
  <c r="AA140" i="21" s="1"/>
  <c r="Q128" i="21"/>
  <c r="R140" i="21" s="1"/>
  <c r="N128" i="21"/>
  <c r="O140" i="21" s="1"/>
  <c r="K128" i="21"/>
  <c r="L140" i="21" s="1"/>
  <c r="H128" i="21"/>
  <c r="I140" i="21" s="1"/>
  <c r="E128" i="21"/>
  <c r="F140" i="21" s="1"/>
  <c r="B128" i="21"/>
  <c r="C140" i="21" s="1"/>
  <c r="AX127" i="21"/>
  <c r="AY139" i="21" s="1"/>
  <c r="AU127" i="21"/>
  <c r="AV139" i="21" s="1"/>
  <c r="AR127" i="21"/>
  <c r="AS139" i="21" s="1"/>
  <c r="AO127" i="21"/>
  <c r="AP139" i="21" s="1"/>
  <c r="AL127" i="21"/>
  <c r="AM139" i="21" s="1"/>
  <c r="AI127" i="21"/>
  <c r="AJ139" i="21" s="1"/>
  <c r="AF127" i="21"/>
  <c r="AG139" i="21" s="1"/>
  <c r="AC127" i="21"/>
  <c r="AD139" i="21" s="1"/>
  <c r="Z127" i="21"/>
  <c r="AA139" i="21" s="1"/>
  <c r="X139" i="21"/>
  <c r="U139" i="21"/>
  <c r="Q127" i="21"/>
  <c r="R139" i="21" s="1"/>
  <c r="N127" i="21"/>
  <c r="O139" i="21" s="1"/>
  <c r="K127" i="21"/>
  <c r="L139" i="21" s="1"/>
  <c r="H127" i="21"/>
  <c r="I139" i="21" s="1"/>
  <c r="E127" i="21"/>
  <c r="F139" i="21" s="1"/>
  <c r="B127" i="21"/>
  <c r="C139" i="21" s="1"/>
  <c r="AX126" i="21"/>
  <c r="AY138" i="21" s="1"/>
  <c r="AU126" i="21"/>
  <c r="AV138" i="21" s="1"/>
  <c r="AR126" i="21"/>
  <c r="AS138" i="21" s="1"/>
  <c r="AO126" i="21"/>
  <c r="AP138" i="21" s="1"/>
  <c r="AL126" i="21"/>
  <c r="AM138" i="21" s="1"/>
  <c r="AI126" i="21"/>
  <c r="AJ138" i="21" s="1"/>
  <c r="AF126" i="21"/>
  <c r="AG138" i="21" s="1"/>
  <c r="AC126" i="21"/>
  <c r="AD138" i="21" s="1"/>
  <c r="Z126" i="21"/>
  <c r="AA138" i="21" s="1"/>
  <c r="X138" i="21"/>
  <c r="U138" i="21"/>
  <c r="Q126" i="21"/>
  <c r="R138" i="21" s="1"/>
  <c r="N126" i="21"/>
  <c r="O138" i="21" s="1"/>
  <c r="K126" i="21"/>
  <c r="L138" i="21" s="1"/>
  <c r="H126" i="21"/>
  <c r="I138" i="21" s="1"/>
  <c r="E126" i="21"/>
  <c r="F138" i="21" s="1"/>
  <c r="B126" i="21"/>
  <c r="C138" i="21" s="1"/>
  <c r="AX125" i="21"/>
  <c r="AY137" i="21" s="1"/>
  <c r="AU125" i="21"/>
  <c r="AV137" i="21" s="1"/>
  <c r="AR125" i="21"/>
  <c r="AS137" i="21" s="1"/>
  <c r="AO125" i="21"/>
  <c r="AP137" i="21" s="1"/>
  <c r="AL125" i="21"/>
  <c r="AM137" i="21" s="1"/>
  <c r="AI125" i="21"/>
  <c r="AJ137" i="21" s="1"/>
  <c r="AF125" i="21"/>
  <c r="AG137" i="21" s="1"/>
  <c r="AC125" i="21"/>
  <c r="AD137" i="21" s="1"/>
  <c r="Z125" i="21"/>
  <c r="AA137" i="21" s="1"/>
  <c r="X137" i="21"/>
  <c r="U137" i="21"/>
  <c r="Q125" i="21"/>
  <c r="R137" i="21" s="1"/>
  <c r="N125" i="21"/>
  <c r="O137" i="21" s="1"/>
  <c r="K125" i="21"/>
  <c r="L137" i="21" s="1"/>
  <c r="H125" i="21"/>
  <c r="I137" i="21" s="1"/>
  <c r="E125" i="21"/>
  <c r="F137" i="21" s="1"/>
  <c r="B125" i="21"/>
  <c r="C137" i="21" s="1"/>
  <c r="AX124" i="21"/>
  <c r="AY136" i="21" s="1"/>
  <c r="AU124" i="21"/>
  <c r="AR124" i="21"/>
  <c r="AO124" i="21"/>
  <c r="AL124" i="21"/>
  <c r="AI124" i="21"/>
  <c r="AF124" i="21"/>
  <c r="AC124" i="21"/>
  <c r="Z124" i="21"/>
  <c r="X136" i="21"/>
  <c r="U136" i="21"/>
  <c r="Q124" i="21"/>
  <c r="N124" i="21"/>
  <c r="K124" i="21"/>
  <c r="H124" i="21"/>
  <c r="E124" i="21"/>
  <c r="B124" i="21"/>
  <c r="AX123" i="21"/>
  <c r="AY135" i="21" s="1"/>
  <c r="AU123" i="21"/>
  <c r="AV135" i="21" s="1"/>
  <c r="AR123" i="21"/>
  <c r="AS135" i="21" s="1"/>
  <c r="AO123" i="21"/>
  <c r="AP135" i="21" s="1"/>
  <c r="AL123" i="21"/>
  <c r="AM135" i="21" s="1"/>
  <c r="AI123" i="21"/>
  <c r="AJ135" i="21" s="1"/>
  <c r="AF123" i="21"/>
  <c r="AG135" i="21" s="1"/>
  <c r="AC123" i="21"/>
  <c r="AD135" i="21" s="1"/>
  <c r="Z123" i="21"/>
  <c r="AA135" i="21" s="1"/>
  <c r="X135" i="21"/>
  <c r="U135" i="21"/>
  <c r="Q123" i="21"/>
  <c r="R135" i="21" s="1"/>
  <c r="N123" i="21"/>
  <c r="O135" i="21" s="1"/>
  <c r="K123" i="21"/>
  <c r="L135" i="21" s="1"/>
  <c r="H123" i="21"/>
  <c r="I135" i="21" s="1"/>
  <c r="E123" i="21"/>
  <c r="F135" i="21" s="1"/>
  <c r="B123" i="21"/>
  <c r="C135" i="21" s="1"/>
  <c r="AX122" i="21"/>
  <c r="AY134" i="21" s="1"/>
  <c r="AU122" i="21"/>
  <c r="AV134" i="21" s="1"/>
  <c r="AR122" i="21"/>
  <c r="AS134" i="21" s="1"/>
  <c r="AO122" i="21"/>
  <c r="AP134" i="21" s="1"/>
  <c r="AL122" i="21"/>
  <c r="AM134" i="21" s="1"/>
  <c r="AI122" i="21"/>
  <c r="AJ134" i="21" s="1"/>
  <c r="AF122" i="21"/>
  <c r="AG134" i="21" s="1"/>
  <c r="AC122" i="21"/>
  <c r="AD134" i="21" s="1"/>
  <c r="Z122" i="21"/>
  <c r="AA134" i="21" s="1"/>
  <c r="X134" i="21"/>
  <c r="U134" i="21"/>
  <c r="Q122" i="21"/>
  <c r="R134" i="21" s="1"/>
  <c r="N122" i="21"/>
  <c r="O134" i="21" s="1"/>
  <c r="K122" i="21"/>
  <c r="L134" i="21" s="1"/>
  <c r="H122" i="21"/>
  <c r="I134" i="21" s="1"/>
  <c r="E122" i="21"/>
  <c r="F134" i="21" s="1"/>
  <c r="B122" i="21"/>
  <c r="C134" i="21" s="1"/>
  <c r="AX121" i="21"/>
  <c r="AY133" i="21" s="1"/>
  <c r="AU121" i="21"/>
  <c r="AV133" i="21" s="1"/>
  <c r="AR121" i="21"/>
  <c r="AS133" i="21" s="1"/>
  <c r="AO121" i="21"/>
  <c r="AP133" i="21" s="1"/>
  <c r="AL121" i="21"/>
  <c r="AM133" i="21" s="1"/>
  <c r="AI121" i="21"/>
  <c r="AJ133" i="21" s="1"/>
  <c r="AF121" i="21"/>
  <c r="AG133" i="21" s="1"/>
  <c r="AC121" i="21"/>
  <c r="AD133" i="21" s="1"/>
  <c r="Z121" i="21"/>
  <c r="AA133" i="21" s="1"/>
  <c r="X133" i="21"/>
  <c r="U133" i="21"/>
  <c r="Q121" i="21"/>
  <c r="R133" i="21" s="1"/>
  <c r="N121" i="21"/>
  <c r="O133" i="21" s="1"/>
  <c r="K121" i="21"/>
  <c r="L133" i="21" s="1"/>
  <c r="H121" i="21"/>
  <c r="I133" i="21" s="1"/>
  <c r="E121" i="21"/>
  <c r="F133" i="21" s="1"/>
  <c r="B121" i="21"/>
  <c r="C133" i="21" s="1"/>
  <c r="AX120" i="21"/>
  <c r="AU120" i="21"/>
  <c r="AR120" i="21"/>
  <c r="AO120" i="21"/>
  <c r="AL120" i="21"/>
  <c r="AI120" i="21"/>
  <c r="AF120" i="21"/>
  <c r="AC120" i="21"/>
  <c r="Z120" i="21"/>
  <c r="Q120" i="21"/>
  <c r="N120" i="21"/>
  <c r="K120" i="21"/>
  <c r="H120" i="21"/>
  <c r="E120" i="21"/>
  <c r="B120" i="21"/>
  <c r="AX119" i="21"/>
  <c r="AU119" i="21"/>
  <c r="AR119" i="21"/>
  <c r="AO119" i="21"/>
  <c r="AL119" i="21"/>
  <c r="AI119" i="21"/>
  <c r="AF119" i="21"/>
  <c r="AC119" i="21"/>
  <c r="Z119" i="21"/>
  <c r="Q119" i="21"/>
  <c r="N119" i="21"/>
  <c r="K119" i="21"/>
  <c r="H119" i="21"/>
  <c r="E119" i="21"/>
  <c r="B119" i="21"/>
  <c r="AX118" i="21"/>
  <c r="AU118" i="21"/>
  <c r="AR118" i="21"/>
  <c r="AO118" i="21"/>
  <c r="AL118" i="21"/>
  <c r="AI118" i="21"/>
  <c r="AF118" i="21"/>
  <c r="AC118" i="21"/>
  <c r="Z118" i="21"/>
  <c r="Q118" i="21"/>
  <c r="N118" i="21"/>
  <c r="K118" i="21"/>
  <c r="H118" i="21"/>
  <c r="E118" i="21"/>
  <c r="B118" i="21"/>
  <c r="AX117" i="21"/>
  <c r="AU117" i="21"/>
  <c r="AR117" i="21"/>
  <c r="AO117" i="21"/>
  <c r="AL117" i="21"/>
  <c r="AI117" i="21"/>
  <c r="AF117" i="21"/>
  <c r="AC117" i="21"/>
  <c r="Z117" i="21"/>
  <c r="Q117" i="21"/>
  <c r="N117" i="21"/>
  <c r="K117" i="21"/>
  <c r="H117" i="21"/>
  <c r="E117" i="21"/>
  <c r="B117" i="21"/>
  <c r="AX116" i="21"/>
  <c r="AU116" i="21"/>
  <c r="AR116" i="21"/>
  <c r="AO116" i="21"/>
  <c r="AL116" i="21"/>
  <c r="AI116" i="21"/>
  <c r="AF116" i="21"/>
  <c r="AC116" i="21"/>
  <c r="Z116" i="21"/>
  <c r="Q116" i="21"/>
  <c r="N116" i="21"/>
  <c r="K116" i="21"/>
  <c r="H116" i="21"/>
  <c r="E116" i="21"/>
  <c r="B116" i="21"/>
  <c r="AX115" i="21"/>
  <c r="AU115" i="21"/>
  <c r="AR115" i="21"/>
  <c r="AO115" i="21"/>
  <c r="AL115" i="21"/>
  <c r="AI115" i="21"/>
  <c r="AF115" i="21"/>
  <c r="AC115" i="21"/>
  <c r="Z115" i="21"/>
  <c r="Q115" i="21"/>
  <c r="N115" i="21"/>
  <c r="K115" i="21"/>
  <c r="H115" i="21"/>
  <c r="E115" i="21"/>
  <c r="B115" i="21"/>
  <c r="AX114" i="21"/>
  <c r="AU114" i="21"/>
  <c r="AR114" i="21"/>
  <c r="AO114" i="21"/>
  <c r="AL114" i="21"/>
  <c r="AI114" i="21"/>
  <c r="AF114" i="21"/>
  <c r="AC114" i="21"/>
  <c r="Z114" i="21"/>
  <c r="Q114" i="21"/>
  <c r="N114" i="21"/>
  <c r="K114" i="21"/>
  <c r="H114" i="21"/>
  <c r="E114" i="21"/>
  <c r="B114" i="21"/>
  <c r="AX113" i="21"/>
  <c r="AU113" i="21"/>
  <c r="AR113" i="21"/>
  <c r="AO113" i="21"/>
  <c r="AL113" i="21"/>
  <c r="AI113" i="21"/>
  <c r="AF113" i="21"/>
  <c r="AC113" i="21"/>
  <c r="Z113" i="21"/>
  <c r="Q113" i="21"/>
  <c r="N113" i="21"/>
  <c r="K113" i="21"/>
  <c r="H113" i="21"/>
  <c r="E113" i="21"/>
  <c r="B113" i="21"/>
  <c r="AX112" i="21"/>
  <c r="AU112" i="21"/>
  <c r="AR112" i="21"/>
  <c r="AO112" i="21"/>
  <c r="AL112" i="21"/>
  <c r="AI112" i="21"/>
  <c r="AF112" i="21"/>
  <c r="AC112" i="21"/>
  <c r="Z112" i="21"/>
  <c r="Q112" i="21"/>
  <c r="N112" i="21"/>
  <c r="K112" i="21"/>
  <c r="H112" i="21"/>
  <c r="E112" i="21"/>
  <c r="B112" i="21"/>
  <c r="AX111" i="21"/>
  <c r="AU111" i="21"/>
  <c r="AR111" i="21"/>
  <c r="AO111" i="21"/>
  <c r="AL111" i="21"/>
  <c r="AI111" i="21"/>
  <c r="AF111" i="21"/>
  <c r="AC111" i="21"/>
  <c r="Z111" i="21"/>
  <c r="Q111" i="21"/>
  <c r="N111" i="21"/>
  <c r="K111" i="21"/>
  <c r="H111" i="21"/>
  <c r="E111" i="21"/>
  <c r="B111" i="21"/>
  <c r="AX110" i="21"/>
  <c r="AU110" i="21"/>
  <c r="AR110" i="21"/>
  <c r="AO110" i="21"/>
  <c r="AL110" i="21"/>
  <c r="AI110" i="21"/>
  <c r="AF110" i="21"/>
  <c r="AC110" i="21"/>
  <c r="Z110" i="21"/>
  <c r="Q110" i="21"/>
  <c r="N110" i="21"/>
  <c r="K110" i="21"/>
  <c r="H110" i="21"/>
  <c r="E110" i="21"/>
  <c r="B110" i="21"/>
  <c r="AX109" i="21"/>
  <c r="AU109" i="21"/>
  <c r="AR109" i="21"/>
  <c r="AO109" i="21"/>
  <c r="AL109" i="21"/>
  <c r="AI109" i="21"/>
  <c r="AF109" i="21"/>
  <c r="AC109" i="21"/>
  <c r="Z109" i="21"/>
  <c r="Q109" i="21"/>
  <c r="N109" i="21"/>
  <c r="K109" i="21"/>
  <c r="H109" i="21"/>
  <c r="E109" i="21"/>
  <c r="B109" i="21"/>
  <c r="AX108" i="21"/>
  <c r="AU108" i="21"/>
  <c r="AR108" i="21"/>
  <c r="AO108" i="21"/>
  <c r="AL108" i="21"/>
  <c r="AI108" i="21"/>
  <c r="AF108" i="21"/>
  <c r="AC108" i="21"/>
  <c r="Z108" i="21"/>
  <c r="Q108" i="21"/>
  <c r="N108" i="21"/>
  <c r="K108" i="21"/>
  <c r="H108" i="21"/>
  <c r="E108" i="21"/>
  <c r="B108" i="21"/>
  <c r="AX107" i="21"/>
  <c r="AU107" i="21"/>
  <c r="AR107" i="21"/>
  <c r="AO107" i="21"/>
  <c r="AL107" i="21"/>
  <c r="AI107" i="21"/>
  <c r="AF107" i="21"/>
  <c r="AC107" i="21"/>
  <c r="Z107" i="21"/>
  <c r="Q107" i="21"/>
  <c r="N107" i="21"/>
  <c r="K107" i="21"/>
  <c r="H107" i="21"/>
  <c r="E107" i="21"/>
  <c r="B107" i="21"/>
  <c r="AX106" i="21"/>
  <c r="AU106" i="21"/>
  <c r="AR106" i="21"/>
  <c r="AO106" i="21"/>
  <c r="AL106" i="21"/>
  <c r="AI106" i="21"/>
  <c r="AF106" i="21"/>
  <c r="AC106" i="21"/>
  <c r="Z106" i="21"/>
  <c r="Q106" i="21"/>
  <c r="N106" i="21"/>
  <c r="K106" i="21"/>
  <c r="H106" i="21"/>
  <c r="E106" i="21"/>
  <c r="B106" i="21"/>
  <c r="AX105" i="21"/>
  <c r="AU105" i="21"/>
  <c r="AR105" i="21"/>
  <c r="AO105" i="21"/>
  <c r="AL105" i="21"/>
  <c r="AI105" i="21"/>
  <c r="AF105" i="21"/>
  <c r="AC105" i="21"/>
  <c r="Z105" i="21"/>
  <c r="Q105" i="21"/>
  <c r="N105" i="21"/>
  <c r="K105" i="21"/>
  <c r="H105" i="21"/>
  <c r="E105" i="21"/>
  <c r="B105" i="21"/>
  <c r="AX104" i="21"/>
  <c r="AU104" i="21"/>
  <c r="AR104" i="21"/>
  <c r="AO104" i="21"/>
  <c r="AL104" i="21"/>
  <c r="AI104" i="21"/>
  <c r="AF104" i="21"/>
  <c r="AC104" i="21"/>
  <c r="Z104" i="21"/>
  <c r="Q104" i="21"/>
  <c r="N104" i="21"/>
  <c r="K104" i="21"/>
  <c r="H104" i="21"/>
  <c r="E104" i="21"/>
  <c r="B104" i="21"/>
  <c r="AX103" i="21"/>
  <c r="AU103" i="21"/>
  <c r="AR103" i="21"/>
  <c r="AO103" i="21"/>
  <c r="AL103" i="21"/>
  <c r="AI103" i="21"/>
  <c r="AF103" i="21"/>
  <c r="AC103" i="21"/>
  <c r="Z103" i="21"/>
  <c r="Q103" i="21"/>
  <c r="N103" i="21"/>
  <c r="K103" i="21"/>
  <c r="H103" i="21"/>
  <c r="E103" i="21"/>
  <c r="B103" i="21"/>
  <c r="AX102" i="21"/>
  <c r="AU102" i="21"/>
  <c r="AR102" i="21"/>
  <c r="AO102" i="21"/>
  <c r="AL102" i="21"/>
  <c r="AI102" i="21"/>
  <c r="AF102" i="21"/>
  <c r="AC102" i="21"/>
  <c r="Z102" i="21"/>
  <c r="Q102" i="21"/>
  <c r="N102" i="21"/>
  <c r="K102" i="21"/>
  <c r="H102" i="21"/>
  <c r="E102" i="21"/>
  <c r="B102" i="21"/>
  <c r="AX101" i="21"/>
  <c r="AU101" i="21"/>
  <c r="AR101" i="21"/>
  <c r="AO101" i="21"/>
  <c r="AL101" i="21"/>
  <c r="AI101" i="21"/>
  <c r="AF101" i="21"/>
  <c r="AC101" i="21"/>
  <c r="Z101" i="21"/>
  <c r="Q101" i="21"/>
  <c r="N101" i="21"/>
  <c r="K101" i="21"/>
  <c r="H101" i="21"/>
  <c r="E101" i="21"/>
  <c r="B101" i="21"/>
  <c r="AX100" i="21"/>
  <c r="AU100" i="21"/>
  <c r="AR100" i="21"/>
  <c r="AO100" i="21"/>
  <c r="AL100" i="21"/>
  <c r="AI100" i="21"/>
  <c r="AF100" i="21"/>
  <c r="AC100" i="21"/>
  <c r="Z100" i="21"/>
  <c r="Q100" i="21"/>
  <c r="N100" i="21"/>
  <c r="K100" i="21"/>
  <c r="H100" i="21"/>
  <c r="E100" i="21"/>
  <c r="B100" i="21"/>
  <c r="AX99" i="21"/>
  <c r="AU99" i="21"/>
  <c r="AR99" i="21"/>
  <c r="AO99" i="21"/>
  <c r="AL99" i="21"/>
  <c r="AI99" i="21"/>
  <c r="AF99" i="21"/>
  <c r="AC99" i="21"/>
  <c r="Z99" i="21"/>
  <c r="Q99" i="21"/>
  <c r="N99" i="21"/>
  <c r="K99" i="21"/>
  <c r="H99" i="21"/>
  <c r="E99" i="21"/>
  <c r="B99" i="21"/>
  <c r="AX98" i="21"/>
  <c r="AU98" i="21"/>
  <c r="AR98" i="21"/>
  <c r="AO98" i="21"/>
  <c r="AL98" i="21"/>
  <c r="AI98" i="21"/>
  <c r="AF98" i="21"/>
  <c r="AC98" i="21"/>
  <c r="Z98" i="21"/>
  <c r="Q98" i="21"/>
  <c r="N98" i="21"/>
  <c r="K98" i="21"/>
  <c r="H98" i="21"/>
  <c r="E98" i="21"/>
  <c r="B98" i="21"/>
  <c r="AX97" i="21"/>
  <c r="AU97" i="21"/>
  <c r="AU171" i="21" s="1"/>
  <c r="AR97" i="21"/>
  <c r="AO97" i="21"/>
  <c r="AO171" i="21" s="1"/>
  <c r="AL97" i="21"/>
  <c r="AL171" i="21" s="1"/>
  <c r="AI97" i="21"/>
  <c r="AI171" i="21" s="1"/>
  <c r="AF97" i="21"/>
  <c r="AC97" i="21"/>
  <c r="AC171" i="21" s="1"/>
  <c r="Z97" i="21"/>
  <c r="Q97" i="21"/>
  <c r="Q171" i="21" s="1"/>
  <c r="N97" i="21"/>
  <c r="N171" i="21" s="1"/>
  <c r="K97" i="21"/>
  <c r="K171" i="21" s="1"/>
  <c r="H97" i="21"/>
  <c r="E97" i="21"/>
  <c r="E171" i="21" s="1"/>
  <c r="B97" i="21"/>
  <c r="B171" i="21" s="1"/>
  <c r="AX96" i="21"/>
  <c r="AU96" i="21"/>
  <c r="AR96" i="21"/>
  <c r="AO96" i="21"/>
  <c r="AL96" i="21"/>
  <c r="AI96" i="21"/>
  <c r="AF96" i="21"/>
  <c r="AC96" i="21"/>
  <c r="Z96" i="21"/>
  <c r="Q96" i="21"/>
  <c r="N96" i="21"/>
  <c r="K96" i="21"/>
  <c r="H96" i="21"/>
  <c r="E96" i="21"/>
  <c r="B96" i="21"/>
  <c r="AX95" i="21"/>
  <c r="AU95" i="21"/>
  <c r="AR95" i="21"/>
  <c r="AO95" i="21"/>
  <c r="AL95" i="21"/>
  <c r="AI95" i="21"/>
  <c r="AF95" i="21"/>
  <c r="AC95" i="21"/>
  <c r="Z95" i="21"/>
  <c r="Q95" i="21"/>
  <c r="N95" i="21"/>
  <c r="K95" i="21"/>
  <c r="H95" i="21"/>
  <c r="E95" i="21"/>
  <c r="B95" i="21"/>
  <c r="AX94" i="21"/>
  <c r="AU94" i="21"/>
  <c r="AR94" i="21"/>
  <c r="AO94" i="21"/>
  <c r="AL94" i="21"/>
  <c r="AI94" i="21"/>
  <c r="AF94" i="21"/>
  <c r="AC94" i="21"/>
  <c r="Z94" i="21"/>
  <c r="Q94" i="21"/>
  <c r="N94" i="21"/>
  <c r="K94" i="21"/>
  <c r="H94" i="21"/>
  <c r="E94" i="21"/>
  <c r="B94" i="21"/>
  <c r="AX93" i="21"/>
  <c r="AU93" i="21"/>
  <c r="AR93" i="21"/>
  <c r="AO93" i="21"/>
  <c r="AL93" i="21"/>
  <c r="AI93" i="21"/>
  <c r="AF93" i="21"/>
  <c r="AC93" i="21"/>
  <c r="Z93" i="21"/>
  <c r="Q93" i="21"/>
  <c r="N93" i="21"/>
  <c r="K93" i="21"/>
  <c r="H93" i="21"/>
  <c r="E93" i="21"/>
  <c r="B93" i="21"/>
  <c r="AX92" i="21"/>
  <c r="AU92" i="21"/>
  <c r="AR92" i="21"/>
  <c r="AO92" i="21"/>
  <c r="AL92" i="21"/>
  <c r="AI92" i="21"/>
  <c r="AF92" i="21"/>
  <c r="AC92" i="21"/>
  <c r="Z92" i="21"/>
  <c r="Q92" i="21"/>
  <c r="N92" i="21"/>
  <c r="K92" i="21"/>
  <c r="H92" i="21"/>
  <c r="E92" i="21"/>
  <c r="B92" i="21"/>
  <c r="AX91" i="21"/>
  <c r="AU91" i="21"/>
  <c r="AR91" i="21"/>
  <c r="AO91" i="21"/>
  <c r="AL91" i="21"/>
  <c r="AI91" i="21"/>
  <c r="AF91" i="21"/>
  <c r="AC91" i="21"/>
  <c r="Z91" i="21"/>
  <c r="Q91" i="21"/>
  <c r="N91" i="21"/>
  <c r="K91" i="21"/>
  <c r="H91" i="21"/>
  <c r="E91" i="21"/>
  <c r="B91" i="21"/>
  <c r="AX90" i="21"/>
  <c r="AU90" i="21"/>
  <c r="AR90" i="21"/>
  <c r="AO90" i="21"/>
  <c r="AL90" i="21"/>
  <c r="AI90" i="21"/>
  <c r="AF90" i="21"/>
  <c r="AC90" i="21"/>
  <c r="Z90" i="21"/>
  <c r="Q90" i="21"/>
  <c r="N90" i="21"/>
  <c r="K90" i="21"/>
  <c r="H90" i="21"/>
  <c r="E90" i="21"/>
  <c r="B90" i="21"/>
  <c r="AX89" i="21"/>
  <c r="AU89" i="21"/>
  <c r="AR89" i="21"/>
  <c r="AO89" i="21"/>
  <c r="AL89" i="21"/>
  <c r="AI89" i="21"/>
  <c r="AF89" i="21"/>
  <c r="AC89" i="21"/>
  <c r="Z89" i="21"/>
  <c r="Q89" i="21"/>
  <c r="N89" i="21"/>
  <c r="K89" i="21"/>
  <c r="H89" i="21"/>
  <c r="E89" i="21"/>
  <c r="B89" i="21"/>
  <c r="AX88" i="21"/>
  <c r="AU88" i="21"/>
  <c r="AR88" i="21"/>
  <c r="AO88" i="21"/>
  <c r="AL88" i="21"/>
  <c r="AI88" i="21"/>
  <c r="AF88" i="21"/>
  <c r="AC88" i="21"/>
  <c r="Z88" i="21"/>
  <c r="Q88" i="21"/>
  <c r="N88" i="21"/>
  <c r="K88" i="21"/>
  <c r="H88" i="21"/>
  <c r="E88" i="21"/>
  <c r="B88" i="21"/>
  <c r="AX87" i="21"/>
  <c r="AU87" i="21"/>
  <c r="AR87" i="21"/>
  <c r="AO87" i="21"/>
  <c r="AL87" i="21"/>
  <c r="AI87" i="21"/>
  <c r="AF87" i="21"/>
  <c r="AC87" i="21"/>
  <c r="Z87" i="21"/>
  <c r="Q87" i="21"/>
  <c r="N87" i="21"/>
  <c r="K87" i="21"/>
  <c r="H87" i="21"/>
  <c r="E87" i="21"/>
  <c r="B87" i="21"/>
  <c r="AX86" i="21"/>
  <c r="AU86" i="21"/>
  <c r="AR86" i="21"/>
  <c r="AO86" i="21"/>
  <c r="AL86" i="21"/>
  <c r="AI86" i="21"/>
  <c r="AF86" i="21"/>
  <c r="AC86" i="21"/>
  <c r="Z86" i="21"/>
  <c r="Q86" i="21"/>
  <c r="N86" i="21"/>
  <c r="K86" i="21"/>
  <c r="H86" i="21"/>
  <c r="E86" i="21"/>
  <c r="B86" i="21"/>
  <c r="AX85" i="21"/>
  <c r="AU85" i="21"/>
  <c r="AR85" i="21"/>
  <c r="AO85" i="21"/>
  <c r="AL85" i="21"/>
  <c r="AI85" i="21"/>
  <c r="AF85" i="21"/>
  <c r="AC85" i="21"/>
  <c r="Z85" i="21"/>
  <c r="Q85" i="21"/>
  <c r="N85" i="21"/>
  <c r="K85" i="21"/>
  <c r="H85" i="21"/>
  <c r="E85" i="21"/>
  <c r="B85" i="21"/>
  <c r="AX84" i="21"/>
  <c r="AU84" i="21"/>
  <c r="AR84" i="21"/>
  <c r="AO84" i="21"/>
  <c r="AL84" i="21"/>
  <c r="AI84" i="21"/>
  <c r="AF84" i="21"/>
  <c r="AC84" i="21"/>
  <c r="Z84" i="21"/>
  <c r="Q84" i="21"/>
  <c r="N84" i="21"/>
  <c r="K84" i="21"/>
  <c r="H84" i="21"/>
  <c r="E84" i="21"/>
  <c r="B84" i="21"/>
  <c r="AX83" i="21"/>
  <c r="AU83" i="21"/>
  <c r="AR83" i="21"/>
  <c r="AO83" i="21"/>
  <c r="AL83" i="21"/>
  <c r="AI83" i="21"/>
  <c r="AF83" i="21"/>
  <c r="AC83" i="21"/>
  <c r="Z83" i="21"/>
  <c r="Q83" i="21"/>
  <c r="N83" i="21"/>
  <c r="K83" i="21"/>
  <c r="H83" i="21"/>
  <c r="E83" i="21"/>
  <c r="B83" i="21"/>
  <c r="AX82" i="21"/>
  <c r="AU82" i="21"/>
  <c r="AR82" i="21"/>
  <c r="AO82" i="21"/>
  <c r="AL82" i="21"/>
  <c r="AI82" i="21"/>
  <c r="AF82" i="21"/>
  <c r="AC82" i="21"/>
  <c r="Z82" i="21"/>
  <c r="Q82" i="21"/>
  <c r="N82" i="21"/>
  <c r="K82" i="21"/>
  <c r="H82" i="21"/>
  <c r="E82" i="21"/>
  <c r="B82" i="21"/>
  <c r="AX81" i="21"/>
  <c r="AU81" i="21"/>
  <c r="AR81" i="21"/>
  <c r="AO81" i="21"/>
  <c r="AL81" i="21"/>
  <c r="AI81" i="21"/>
  <c r="AF81" i="21"/>
  <c r="AC81" i="21"/>
  <c r="Z81" i="21"/>
  <c r="Q81" i="21"/>
  <c r="N81" i="21"/>
  <c r="K81" i="21"/>
  <c r="H81" i="21"/>
  <c r="E81" i="21"/>
  <c r="B81" i="21"/>
  <c r="AX80" i="21"/>
  <c r="AU80" i="21"/>
  <c r="AR80" i="21"/>
  <c r="AO80" i="21"/>
  <c r="AL80" i="21"/>
  <c r="AI80" i="21"/>
  <c r="AF80" i="21"/>
  <c r="AC80" i="21"/>
  <c r="Z80" i="21"/>
  <c r="Q80" i="21"/>
  <c r="N80" i="21"/>
  <c r="K80" i="21"/>
  <c r="H80" i="21"/>
  <c r="E80" i="21"/>
  <c r="B80" i="21"/>
  <c r="AX79" i="21"/>
  <c r="AU79" i="21"/>
  <c r="AR79" i="21"/>
  <c r="AO79" i="21"/>
  <c r="AL79" i="21"/>
  <c r="AI79" i="21"/>
  <c r="AF79" i="21"/>
  <c r="AC79" i="21"/>
  <c r="Z79" i="21"/>
  <c r="Q79" i="21"/>
  <c r="N79" i="21"/>
  <c r="K79" i="21"/>
  <c r="H79" i="21"/>
  <c r="E79" i="21"/>
  <c r="B79" i="21"/>
  <c r="AX78" i="21"/>
  <c r="AU78" i="21"/>
  <c r="AR78" i="21"/>
  <c r="AO78" i="21"/>
  <c r="AL78" i="21"/>
  <c r="AI78" i="21"/>
  <c r="AF78" i="21"/>
  <c r="AC78" i="21"/>
  <c r="Z78" i="21"/>
  <c r="Q78" i="21"/>
  <c r="N78" i="21"/>
  <c r="K78" i="21"/>
  <c r="H78" i="21"/>
  <c r="E78" i="21"/>
  <c r="B78" i="21"/>
  <c r="AX77" i="21"/>
  <c r="AU77" i="21"/>
  <c r="AR77" i="21"/>
  <c r="AO77" i="21"/>
  <c r="AL77" i="21"/>
  <c r="AI77" i="21"/>
  <c r="AF77" i="21"/>
  <c r="AC77" i="21"/>
  <c r="Z77" i="21"/>
  <c r="Q77" i="21"/>
  <c r="N77" i="21"/>
  <c r="K77" i="21"/>
  <c r="H77" i="21"/>
  <c r="E77" i="21"/>
  <c r="B77" i="21"/>
  <c r="AX76" i="21"/>
  <c r="AU76" i="21"/>
  <c r="AR76" i="21"/>
  <c r="AO76" i="21"/>
  <c r="AL76" i="21"/>
  <c r="AI76" i="21"/>
  <c r="AF76" i="21"/>
  <c r="AC76" i="21"/>
  <c r="Z76" i="21"/>
  <c r="Q76" i="21"/>
  <c r="N76" i="21"/>
  <c r="K76" i="21"/>
  <c r="H76" i="21"/>
  <c r="E76" i="21"/>
  <c r="B76" i="21"/>
  <c r="AX75" i="21"/>
  <c r="AU75" i="21"/>
  <c r="AR75" i="21"/>
  <c r="AO75" i="21"/>
  <c r="AL75" i="21"/>
  <c r="AI75" i="21"/>
  <c r="AF75" i="21"/>
  <c r="AC75" i="21"/>
  <c r="Z75" i="21"/>
  <c r="Y135" i="21"/>
  <c r="V135" i="21"/>
  <c r="Q75" i="21"/>
  <c r="N75" i="21"/>
  <c r="K75" i="21"/>
  <c r="H75" i="21"/>
  <c r="E75" i="21"/>
  <c r="B75" i="21"/>
  <c r="AX74" i="21"/>
  <c r="AU74" i="21"/>
  <c r="AR74" i="21"/>
  <c r="AO74" i="21"/>
  <c r="AL74" i="21"/>
  <c r="AI74" i="21"/>
  <c r="AF74" i="21"/>
  <c r="AC74" i="21"/>
  <c r="Z74" i="21"/>
  <c r="Y134" i="21"/>
  <c r="V134" i="21"/>
  <c r="Q74" i="21"/>
  <c r="N74" i="21"/>
  <c r="K74" i="21"/>
  <c r="H74" i="21"/>
  <c r="E74" i="21"/>
  <c r="B74" i="21"/>
  <c r="AX73" i="21"/>
  <c r="AU73" i="21"/>
  <c r="AR73" i="21"/>
  <c r="AO73" i="21"/>
  <c r="AL73" i="21"/>
  <c r="AI73" i="21"/>
  <c r="AF73" i="21"/>
  <c r="AC73" i="21"/>
  <c r="Z73" i="21"/>
  <c r="Y133" i="21"/>
  <c r="V133" i="21"/>
  <c r="Q73" i="21"/>
  <c r="N73" i="21"/>
  <c r="K73" i="21"/>
  <c r="H73" i="21"/>
  <c r="E73" i="21"/>
  <c r="B73" i="21"/>
  <c r="AX72" i="21"/>
  <c r="AZ144" i="21" s="1"/>
  <c r="AU72" i="21"/>
  <c r="AW144" i="21" s="1"/>
  <c r="AR72" i="21"/>
  <c r="AT144" i="21" s="1"/>
  <c r="AO72" i="21"/>
  <c r="AQ144" i="21" s="1"/>
  <c r="AL72" i="21"/>
  <c r="AN144" i="21" s="1"/>
  <c r="AI72" i="21"/>
  <c r="AK144" i="21" s="1"/>
  <c r="AF72" i="21"/>
  <c r="AH144" i="21" s="1"/>
  <c r="AC72" i="21"/>
  <c r="AE144" i="21" s="1"/>
  <c r="Z72" i="21"/>
  <c r="AB144" i="21" s="1"/>
  <c r="Q72" i="21"/>
  <c r="S144" i="21" s="1"/>
  <c r="N72" i="21"/>
  <c r="P144" i="21" s="1"/>
  <c r="K72" i="21"/>
  <c r="M144" i="21" s="1"/>
  <c r="H72" i="21"/>
  <c r="J144" i="21" s="1"/>
  <c r="E72" i="21"/>
  <c r="G144" i="21" s="1"/>
  <c r="B72" i="21"/>
  <c r="D144" i="21" s="1"/>
  <c r="AX71" i="21"/>
  <c r="AZ143" i="21" s="1"/>
  <c r="AU71" i="21"/>
  <c r="AW143" i="21" s="1"/>
  <c r="AR71" i="21"/>
  <c r="AT143" i="21" s="1"/>
  <c r="AO71" i="21"/>
  <c r="AQ143" i="21" s="1"/>
  <c r="AL71" i="21"/>
  <c r="AN143" i="21" s="1"/>
  <c r="AI71" i="21"/>
  <c r="AK143" i="21" s="1"/>
  <c r="AF71" i="21"/>
  <c r="AH143" i="21" s="1"/>
  <c r="AC71" i="21"/>
  <c r="AE143" i="21" s="1"/>
  <c r="Z71" i="21"/>
  <c r="AB143" i="21" s="1"/>
  <c r="Q71" i="21"/>
  <c r="S143" i="21" s="1"/>
  <c r="N71" i="21"/>
  <c r="P143" i="21" s="1"/>
  <c r="K71" i="21"/>
  <c r="M143" i="21" s="1"/>
  <c r="H71" i="21"/>
  <c r="J143" i="21" s="1"/>
  <c r="E71" i="21"/>
  <c r="G143" i="21" s="1"/>
  <c r="B71" i="21"/>
  <c r="D143" i="21" s="1"/>
  <c r="AX70" i="21"/>
  <c r="AZ142" i="21" s="1"/>
  <c r="AU70" i="21"/>
  <c r="AW142" i="21" s="1"/>
  <c r="AR70" i="21"/>
  <c r="AT142" i="21" s="1"/>
  <c r="AO70" i="21"/>
  <c r="AQ142" i="21" s="1"/>
  <c r="AL70" i="21"/>
  <c r="AN142" i="21" s="1"/>
  <c r="AI70" i="21"/>
  <c r="AK142" i="21" s="1"/>
  <c r="AF70" i="21"/>
  <c r="AH142" i="21" s="1"/>
  <c r="AC70" i="21"/>
  <c r="AE142" i="21" s="1"/>
  <c r="Z70" i="21"/>
  <c r="AB142" i="21" s="1"/>
  <c r="Q70" i="21"/>
  <c r="S142" i="21" s="1"/>
  <c r="N70" i="21"/>
  <c r="P142" i="21" s="1"/>
  <c r="K70" i="21"/>
  <c r="M142" i="21" s="1"/>
  <c r="H70" i="21"/>
  <c r="J142" i="21" s="1"/>
  <c r="E70" i="21"/>
  <c r="G142" i="21" s="1"/>
  <c r="B70" i="21"/>
  <c r="D142" i="21" s="1"/>
  <c r="AX69" i="21"/>
  <c r="AZ141" i="21" s="1"/>
  <c r="AU69" i="21"/>
  <c r="AW141" i="21" s="1"/>
  <c r="AR69" i="21"/>
  <c r="AT141" i="21" s="1"/>
  <c r="AO69" i="21"/>
  <c r="AQ141" i="21" s="1"/>
  <c r="AL69" i="21"/>
  <c r="AN141" i="21" s="1"/>
  <c r="AI69" i="21"/>
  <c r="AK141" i="21" s="1"/>
  <c r="AF69" i="21"/>
  <c r="AH141" i="21" s="1"/>
  <c r="AC69" i="21"/>
  <c r="AE141" i="21" s="1"/>
  <c r="Z69" i="21"/>
  <c r="AB141" i="21" s="1"/>
  <c r="Q69" i="21"/>
  <c r="S141" i="21" s="1"/>
  <c r="N69" i="21"/>
  <c r="P141" i="21" s="1"/>
  <c r="K69" i="21"/>
  <c r="M141" i="21" s="1"/>
  <c r="H69" i="21"/>
  <c r="J141" i="21" s="1"/>
  <c r="E69" i="21"/>
  <c r="G141" i="21" s="1"/>
  <c r="B69" i="21"/>
  <c r="D141" i="21" s="1"/>
  <c r="AX68" i="21"/>
  <c r="AZ140" i="21" s="1"/>
  <c r="AU68" i="21"/>
  <c r="AW140" i="21" s="1"/>
  <c r="AR68" i="21"/>
  <c r="AT140" i="21" s="1"/>
  <c r="AO68" i="21"/>
  <c r="AQ140" i="21" s="1"/>
  <c r="AL68" i="21"/>
  <c r="AN140" i="21" s="1"/>
  <c r="AI68" i="21"/>
  <c r="AK140" i="21" s="1"/>
  <c r="AF68" i="21"/>
  <c r="AH140" i="21" s="1"/>
  <c r="AC68" i="21"/>
  <c r="AE140" i="21" s="1"/>
  <c r="Z68" i="21"/>
  <c r="AB140" i="21" s="1"/>
  <c r="Q68" i="21"/>
  <c r="S140" i="21" s="1"/>
  <c r="N68" i="21"/>
  <c r="P140" i="21" s="1"/>
  <c r="K68" i="21"/>
  <c r="M140" i="21" s="1"/>
  <c r="H68" i="21"/>
  <c r="J140" i="21" s="1"/>
  <c r="E68" i="21"/>
  <c r="G140" i="21" s="1"/>
  <c r="B68" i="21"/>
  <c r="D140" i="21" s="1"/>
  <c r="AX67" i="21"/>
  <c r="AZ139" i="21" s="1"/>
  <c r="AU67" i="21"/>
  <c r="AW139" i="21" s="1"/>
  <c r="AR67" i="21"/>
  <c r="AT139" i="21" s="1"/>
  <c r="AO67" i="21"/>
  <c r="AQ139" i="21" s="1"/>
  <c r="AL67" i="21"/>
  <c r="AN139" i="21" s="1"/>
  <c r="AI67" i="21"/>
  <c r="AK139" i="21" s="1"/>
  <c r="AF67" i="21"/>
  <c r="AH139" i="21" s="1"/>
  <c r="AC67" i="21"/>
  <c r="AE139" i="21" s="1"/>
  <c r="Z67" i="21"/>
  <c r="AB139" i="21" s="1"/>
  <c r="Y139" i="21"/>
  <c r="V139" i="21"/>
  <c r="Q67" i="21"/>
  <c r="S139" i="21" s="1"/>
  <c r="N67" i="21"/>
  <c r="P139" i="21" s="1"/>
  <c r="K67" i="21"/>
  <c r="M139" i="21" s="1"/>
  <c r="H67" i="21"/>
  <c r="J139" i="21" s="1"/>
  <c r="E67" i="21"/>
  <c r="G139" i="21" s="1"/>
  <c r="B67" i="21"/>
  <c r="D139" i="21" s="1"/>
  <c r="AX66" i="21"/>
  <c r="AU66" i="21"/>
  <c r="AR66" i="21"/>
  <c r="AO66" i="21"/>
  <c r="AL66" i="21"/>
  <c r="AI66" i="21"/>
  <c r="AF66" i="21"/>
  <c r="AC66" i="21"/>
  <c r="Z66" i="21"/>
  <c r="Y138" i="21"/>
  <c r="V138" i="21"/>
  <c r="Q66" i="21"/>
  <c r="N66" i="21"/>
  <c r="K66" i="21"/>
  <c r="H66" i="21"/>
  <c r="E66" i="21"/>
  <c r="B66" i="21"/>
  <c r="AX65" i="21"/>
  <c r="AU65" i="21"/>
  <c r="AR65" i="21"/>
  <c r="AO65" i="21"/>
  <c r="AL65" i="21"/>
  <c r="AI65" i="21"/>
  <c r="AF65" i="21"/>
  <c r="AC65" i="21"/>
  <c r="Z65" i="21"/>
  <c r="Y137" i="21"/>
  <c r="V137" i="21"/>
  <c r="Q65" i="21"/>
  <c r="N65" i="21"/>
  <c r="K65" i="21"/>
  <c r="H65" i="21"/>
  <c r="E65" i="21"/>
  <c r="B65" i="21"/>
  <c r="AX64" i="21"/>
  <c r="AU64" i="21"/>
  <c r="AR64" i="21"/>
  <c r="AO64" i="21"/>
  <c r="AL64" i="21"/>
  <c r="AI64" i="21"/>
  <c r="AF64" i="21"/>
  <c r="AC64" i="21"/>
  <c r="Z64" i="21"/>
  <c r="Y136" i="21"/>
  <c r="V136" i="21"/>
  <c r="Q64" i="21"/>
  <c r="N64" i="21"/>
  <c r="K64" i="21"/>
  <c r="H64" i="21"/>
  <c r="E64" i="21"/>
  <c r="B64" i="21"/>
  <c r="AX63" i="21"/>
  <c r="AU63" i="21"/>
  <c r="AR63" i="21"/>
  <c r="AO63" i="21"/>
  <c r="AL63" i="21"/>
  <c r="AI63" i="21"/>
  <c r="AF63" i="21"/>
  <c r="AC63" i="21"/>
  <c r="Z63" i="21"/>
  <c r="Q63" i="21"/>
  <c r="N63" i="21"/>
  <c r="K63" i="21"/>
  <c r="H63" i="21"/>
  <c r="E63" i="21"/>
  <c r="B63" i="21"/>
  <c r="AX62" i="21"/>
  <c r="AU62" i="21"/>
  <c r="AR62" i="21"/>
  <c r="AO62" i="21"/>
  <c r="AL62" i="21"/>
  <c r="AI62" i="21"/>
  <c r="AF62" i="21"/>
  <c r="AC62" i="21"/>
  <c r="Z62" i="21"/>
  <c r="Q62" i="21"/>
  <c r="N62" i="21"/>
  <c r="K62" i="21"/>
  <c r="H62" i="21"/>
  <c r="E62" i="21"/>
  <c r="B62" i="21"/>
  <c r="AX61" i="21"/>
  <c r="AU61" i="21"/>
  <c r="AR61" i="21"/>
  <c r="AO61" i="21"/>
  <c r="AL61" i="21"/>
  <c r="AI61" i="21"/>
  <c r="AF61" i="21"/>
  <c r="AC61" i="21"/>
  <c r="Z61" i="21"/>
  <c r="Q61" i="21"/>
  <c r="N61" i="21"/>
  <c r="K61" i="21"/>
  <c r="H61" i="21"/>
  <c r="E61" i="21"/>
  <c r="B61" i="21"/>
  <c r="AX60" i="21"/>
  <c r="AU60" i="21"/>
  <c r="AR60" i="21"/>
  <c r="AO60" i="21"/>
  <c r="AL60" i="21"/>
  <c r="AI60" i="21"/>
  <c r="AF60" i="21"/>
  <c r="AC60" i="21"/>
  <c r="Z60" i="21"/>
  <c r="Q60" i="21"/>
  <c r="N60" i="21"/>
  <c r="K60" i="21"/>
  <c r="H60" i="21"/>
  <c r="E60" i="21"/>
  <c r="B60" i="21"/>
  <c r="AX59" i="21"/>
  <c r="AU59" i="21"/>
  <c r="AR59" i="21"/>
  <c r="AO59" i="21"/>
  <c r="AL59" i="21"/>
  <c r="AI59" i="21"/>
  <c r="AF59" i="21"/>
  <c r="AC59" i="21"/>
  <c r="Z59" i="21"/>
  <c r="Q59" i="21"/>
  <c r="N59" i="21"/>
  <c r="K59" i="21"/>
  <c r="H59" i="21"/>
  <c r="E59" i="21"/>
  <c r="B59" i="21"/>
  <c r="AX58" i="21"/>
  <c r="AU58" i="21"/>
  <c r="AR58" i="21"/>
  <c r="AO58" i="21"/>
  <c r="AL58" i="21"/>
  <c r="AI58" i="21"/>
  <c r="AF58" i="21"/>
  <c r="AC58" i="21"/>
  <c r="Z58" i="21"/>
  <c r="Q58" i="21"/>
  <c r="N58" i="21"/>
  <c r="K58" i="21"/>
  <c r="H58" i="21"/>
  <c r="E58" i="21"/>
  <c r="B58" i="21"/>
  <c r="AX57" i="21"/>
  <c r="AU57" i="21"/>
  <c r="AR57" i="21"/>
  <c r="AO57" i="21"/>
  <c r="AL57" i="21"/>
  <c r="AI57" i="21"/>
  <c r="AF57" i="21"/>
  <c r="AC57" i="21"/>
  <c r="Z57" i="21"/>
  <c r="Q57" i="21"/>
  <c r="N57" i="21"/>
  <c r="K57" i="21"/>
  <c r="H57" i="21"/>
  <c r="E57" i="21"/>
  <c r="B57" i="21"/>
  <c r="AX56" i="21"/>
  <c r="AU56" i="21"/>
  <c r="AR56" i="21"/>
  <c r="AO56" i="21"/>
  <c r="AL56" i="21"/>
  <c r="AI56" i="21"/>
  <c r="AF56" i="21"/>
  <c r="AC56" i="21"/>
  <c r="Z56" i="21"/>
  <c r="Q56" i="21"/>
  <c r="N56" i="21"/>
  <c r="K56" i="21"/>
  <c r="H56" i="21"/>
  <c r="E56" i="21"/>
  <c r="B56" i="21"/>
  <c r="AX55" i="21"/>
  <c r="AU55" i="21"/>
  <c r="AR55" i="21"/>
  <c r="AO55" i="21"/>
  <c r="AL55" i="21"/>
  <c r="AI55" i="21"/>
  <c r="AF55" i="21"/>
  <c r="AC55" i="21"/>
  <c r="Z55" i="21"/>
  <c r="Q55" i="21"/>
  <c r="N55" i="21"/>
  <c r="K55" i="21"/>
  <c r="H55" i="21"/>
  <c r="E55" i="21"/>
  <c r="B55" i="21"/>
  <c r="AX54" i="21"/>
  <c r="AU54" i="21"/>
  <c r="AR54" i="21"/>
  <c r="AO54" i="21"/>
  <c r="AL54" i="21"/>
  <c r="AI54" i="21"/>
  <c r="AF54" i="21"/>
  <c r="AC54" i="21"/>
  <c r="Z54" i="21"/>
  <c r="Q54" i="21"/>
  <c r="N54" i="21"/>
  <c r="K54" i="21"/>
  <c r="H54" i="21"/>
  <c r="E54" i="21"/>
  <c r="B54" i="21"/>
  <c r="AX53" i="21"/>
  <c r="AU53" i="21"/>
  <c r="AR53" i="21"/>
  <c r="AO53" i="21"/>
  <c r="AL53" i="21"/>
  <c r="AI53" i="21"/>
  <c r="AF53" i="21"/>
  <c r="AC53" i="21"/>
  <c r="Z53" i="21"/>
  <c r="Q53" i="21"/>
  <c r="N53" i="21"/>
  <c r="K53" i="21"/>
  <c r="H53" i="21"/>
  <c r="E53" i="21"/>
  <c r="B53" i="21"/>
  <c r="AX52" i="21"/>
  <c r="AU52" i="21"/>
  <c r="AR52" i="21"/>
  <c r="AO52" i="21"/>
  <c r="AL52" i="21"/>
  <c r="AI52" i="21"/>
  <c r="AF52" i="21"/>
  <c r="AC52" i="21"/>
  <c r="Z52" i="21"/>
  <c r="Q52" i="21"/>
  <c r="N52" i="21"/>
  <c r="K52" i="21"/>
  <c r="H52" i="21"/>
  <c r="E52" i="21"/>
  <c r="B52" i="21"/>
  <c r="AX51" i="21"/>
  <c r="AU51" i="21"/>
  <c r="AR51" i="21"/>
  <c r="AO51" i="21"/>
  <c r="AL51" i="21"/>
  <c r="AI51" i="21"/>
  <c r="AF51" i="21"/>
  <c r="AC51" i="21"/>
  <c r="Z51" i="21"/>
  <c r="Q51" i="21"/>
  <c r="N51" i="21"/>
  <c r="K51" i="21"/>
  <c r="H51" i="21"/>
  <c r="E51" i="21"/>
  <c r="B51" i="21"/>
  <c r="AX50" i="21"/>
  <c r="AU50" i="21"/>
  <c r="AR50" i="21"/>
  <c r="AO50" i="21"/>
  <c r="AL50" i="21"/>
  <c r="AI50" i="21"/>
  <c r="AF50" i="21"/>
  <c r="AC50" i="21"/>
  <c r="Z50" i="21"/>
  <c r="Q50" i="21"/>
  <c r="N50" i="21"/>
  <c r="K50" i="21"/>
  <c r="H50" i="21"/>
  <c r="E50" i="21"/>
  <c r="B50" i="21"/>
  <c r="AX49" i="21"/>
  <c r="AU49" i="21"/>
  <c r="AR49" i="21"/>
  <c r="AO49" i="21"/>
  <c r="AL49" i="21"/>
  <c r="AI49" i="21"/>
  <c r="AF49" i="21"/>
  <c r="AC49" i="21"/>
  <c r="Z49" i="21"/>
  <c r="Q49" i="21"/>
  <c r="N49" i="21"/>
  <c r="K49" i="21"/>
  <c r="H49" i="21"/>
  <c r="E49" i="21"/>
  <c r="B49" i="21"/>
  <c r="AX48" i="21"/>
  <c r="AU48" i="21"/>
  <c r="AR48" i="21"/>
  <c r="AO48" i="21"/>
  <c r="AL48" i="21"/>
  <c r="AI48" i="21"/>
  <c r="AF48" i="21"/>
  <c r="AC48" i="21"/>
  <c r="Z48" i="21"/>
  <c r="Q48" i="21"/>
  <c r="N48" i="21"/>
  <c r="K48" i="21"/>
  <c r="H48" i="21"/>
  <c r="E48" i="21"/>
  <c r="B48" i="21"/>
  <c r="AX47" i="21"/>
  <c r="AU47" i="21"/>
  <c r="AR47" i="21"/>
  <c r="AO47" i="21"/>
  <c r="AL47" i="21"/>
  <c r="AI47" i="21"/>
  <c r="AF47" i="21"/>
  <c r="AC47" i="21"/>
  <c r="Z47" i="21"/>
  <c r="Q47" i="21"/>
  <c r="N47" i="21"/>
  <c r="K47" i="21"/>
  <c r="H47" i="21"/>
  <c r="E47" i="21"/>
  <c r="B47" i="21"/>
  <c r="AX46" i="21"/>
  <c r="AU46" i="21"/>
  <c r="AR46" i="21"/>
  <c r="AO46" i="21"/>
  <c r="AL46" i="21"/>
  <c r="AI46" i="21"/>
  <c r="AF46" i="21"/>
  <c r="AC46" i="21"/>
  <c r="Z46" i="21"/>
  <c r="Q46" i="21"/>
  <c r="N46" i="21"/>
  <c r="K46" i="21"/>
  <c r="H46" i="21"/>
  <c r="E46" i="21"/>
  <c r="B46" i="21"/>
  <c r="AX45" i="21"/>
  <c r="AU45" i="21"/>
  <c r="AR45" i="21"/>
  <c r="AO45" i="21"/>
  <c r="AL45" i="21"/>
  <c r="AI45" i="21"/>
  <c r="AF45" i="21"/>
  <c r="AC45" i="21"/>
  <c r="Z45" i="21"/>
  <c r="Q45" i="21"/>
  <c r="N45" i="21"/>
  <c r="K45" i="21"/>
  <c r="H45" i="21"/>
  <c r="E45" i="21"/>
  <c r="B45" i="21"/>
  <c r="AX44" i="21"/>
  <c r="AU44" i="21"/>
  <c r="AR44" i="21"/>
  <c r="AO44" i="21"/>
  <c r="AL44" i="21"/>
  <c r="AI44" i="21"/>
  <c r="AF44" i="21"/>
  <c r="AC44" i="21"/>
  <c r="Z44" i="21"/>
  <c r="Q44" i="21"/>
  <c r="N44" i="21"/>
  <c r="K44" i="21"/>
  <c r="H44" i="21"/>
  <c r="E44" i="21"/>
  <c r="B44" i="21"/>
  <c r="AX43" i="21"/>
  <c r="AU43" i="21"/>
  <c r="AR43" i="21"/>
  <c r="AO43" i="21"/>
  <c r="AL43" i="21"/>
  <c r="AI43" i="21"/>
  <c r="AF43" i="21"/>
  <c r="AC43" i="21"/>
  <c r="Z43" i="21"/>
  <c r="Q43" i="21"/>
  <c r="N43" i="21"/>
  <c r="K43" i="21"/>
  <c r="H43" i="21"/>
  <c r="E43" i="21"/>
  <c r="B43" i="21"/>
  <c r="AX42" i="21"/>
  <c r="AU42" i="21"/>
  <c r="AR42" i="21"/>
  <c r="AO42" i="21"/>
  <c r="AL42" i="21"/>
  <c r="AI42" i="21"/>
  <c r="AF42" i="21"/>
  <c r="AC42" i="21"/>
  <c r="Z42" i="21"/>
  <c r="Q42" i="21"/>
  <c r="N42" i="21"/>
  <c r="K42" i="21"/>
  <c r="H42" i="21"/>
  <c r="E42" i="21"/>
  <c r="B42" i="21"/>
  <c r="AX41" i="21"/>
  <c r="AU41" i="21"/>
  <c r="AR41" i="21"/>
  <c r="AO41" i="21"/>
  <c r="AL41" i="21"/>
  <c r="AI41" i="21"/>
  <c r="AF41" i="21"/>
  <c r="AC41" i="21"/>
  <c r="Z41" i="21"/>
  <c r="Q41" i="21"/>
  <c r="N41" i="21"/>
  <c r="K41" i="21"/>
  <c r="H41" i="21"/>
  <c r="E41" i="21"/>
  <c r="B41" i="21"/>
  <c r="AX40" i="21"/>
  <c r="AU40" i="21"/>
  <c r="AR40" i="21"/>
  <c r="AO40" i="21"/>
  <c r="AL40" i="21"/>
  <c r="AI40" i="21"/>
  <c r="AF40" i="21"/>
  <c r="AC40" i="21"/>
  <c r="Z40" i="21"/>
  <c r="Q40" i="21"/>
  <c r="N40" i="21"/>
  <c r="K40" i="21"/>
  <c r="H40" i="21"/>
  <c r="E40" i="21"/>
  <c r="B40" i="21"/>
  <c r="AX39" i="21"/>
  <c r="AU39" i="21"/>
  <c r="AR39" i="21"/>
  <c r="AO39" i="21"/>
  <c r="AL39" i="21"/>
  <c r="AI39" i="21"/>
  <c r="AF39" i="21"/>
  <c r="AC39" i="21"/>
  <c r="Z39" i="21"/>
  <c r="Q39" i="21"/>
  <c r="N39" i="21"/>
  <c r="K39" i="21"/>
  <c r="H39" i="21"/>
  <c r="E39" i="21"/>
  <c r="B39" i="21"/>
  <c r="AX38" i="21"/>
  <c r="AU38" i="21"/>
  <c r="AR38" i="21"/>
  <c r="AO38" i="21"/>
  <c r="AL38" i="21"/>
  <c r="AI38" i="21"/>
  <c r="AF38" i="21"/>
  <c r="AC38" i="21"/>
  <c r="Z38" i="21"/>
  <c r="Q38" i="21"/>
  <c r="N38" i="21"/>
  <c r="K38" i="21"/>
  <c r="H38" i="21"/>
  <c r="E38" i="21"/>
  <c r="B38" i="21"/>
  <c r="AX37" i="21"/>
  <c r="AU37" i="21"/>
  <c r="AR37" i="21"/>
  <c r="AO37" i="21"/>
  <c r="AL37" i="21"/>
  <c r="AI37" i="21"/>
  <c r="AF37" i="21"/>
  <c r="AC37" i="21"/>
  <c r="Z37" i="21"/>
  <c r="Q37" i="21"/>
  <c r="N37" i="21"/>
  <c r="K37" i="21"/>
  <c r="H37" i="21"/>
  <c r="E37" i="21"/>
  <c r="B37" i="21"/>
  <c r="AX36" i="21"/>
  <c r="AU36" i="21"/>
  <c r="AR36" i="21"/>
  <c r="AO36" i="21"/>
  <c r="AL36" i="21"/>
  <c r="AI36" i="21"/>
  <c r="AF36" i="21"/>
  <c r="AC36" i="21"/>
  <c r="Z36" i="21"/>
  <c r="Q36" i="21"/>
  <c r="N36" i="21"/>
  <c r="K36" i="21"/>
  <c r="H36" i="21"/>
  <c r="E36" i="21"/>
  <c r="B36" i="21"/>
  <c r="AX35" i="21"/>
  <c r="AU35" i="21"/>
  <c r="AR35" i="21"/>
  <c r="AO35" i="21"/>
  <c r="AL35" i="21"/>
  <c r="AI35" i="21"/>
  <c r="AF35" i="21"/>
  <c r="AC35" i="21"/>
  <c r="Z35" i="21"/>
  <c r="Q35" i="21"/>
  <c r="N35" i="21"/>
  <c r="K35" i="21"/>
  <c r="H35" i="21"/>
  <c r="E35" i="21"/>
  <c r="B35" i="21"/>
  <c r="AX34" i="21"/>
  <c r="AU34" i="21"/>
  <c r="AR34" i="21"/>
  <c r="AO34" i="21"/>
  <c r="AL34" i="21"/>
  <c r="AI34" i="21"/>
  <c r="AF34" i="21"/>
  <c r="AC34" i="21"/>
  <c r="Z34" i="21"/>
  <c r="Q34" i="21"/>
  <c r="N34" i="21"/>
  <c r="K34" i="21"/>
  <c r="H34" i="21"/>
  <c r="E34" i="21"/>
  <c r="B34" i="21"/>
  <c r="AX33" i="21"/>
  <c r="AU33" i="21"/>
  <c r="AR33" i="21"/>
  <c r="AO33" i="21"/>
  <c r="AL33" i="21"/>
  <c r="AI33" i="21"/>
  <c r="AF33" i="21"/>
  <c r="AC33" i="21"/>
  <c r="Z33" i="21"/>
  <c r="Q33" i="21"/>
  <c r="N33" i="21"/>
  <c r="K33" i="21"/>
  <c r="H33" i="21"/>
  <c r="E33" i="21"/>
  <c r="B33" i="21"/>
  <c r="AX32" i="21"/>
  <c r="AU32" i="21"/>
  <c r="AR32" i="21"/>
  <c r="AO32" i="21"/>
  <c r="AL32" i="21"/>
  <c r="AI32" i="21"/>
  <c r="AF32" i="21"/>
  <c r="AC32" i="21"/>
  <c r="Z32" i="21"/>
  <c r="Q32" i="21"/>
  <c r="N32" i="21"/>
  <c r="K32" i="21"/>
  <c r="H32" i="21"/>
  <c r="E32" i="21"/>
  <c r="B32" i="21"/>
  <c r="AX31" i="21"/>
  <c r="AU31" i="21"/>
  <c r="AR31" i="21"/>
  <c r="AO31" i="21"/>
  <c r="AL31" i="21"/>
  <c r="AI31" i="21"/>
  <c r="AF31" i="21"/>
  <c r="AC31" i="21"/>
  <c r="Z31" i="21"/>
  <c r="Q31" i="21"/>
  <c r="N31" i="21"/>
  <c r="K31" i="21"/>
  <c r="H31" i="21"/>
  <c r="E31" i="21"/>
  <c r="B31" i="21"/>
  <c r="AX30" i="21"/>
  <c r="AU30" i="21"/>
  <c r="AR30" i="21"/>
  <c r="AO30" i="21"/>
  <c r="AL30" i="21"/>
  <c r="AI30" i="21"/>
  <c r="AF30" i="21"/>
  <c r="AC30" i="21"/>
  <c r="Z30" i="21"/>
  <c r="Q30" i="21"/>
  <c r="N30" i="21"/>
  <c r="K30" i="21"/>
  <c r="H30" i="21"/>
  <c r="E30" i="21"/>
  <c r="B30" i="21"/>
  <c r="AX29" i="21"/>
  <c r="AU29" i="21"/>
  <c r="AR29" i="21"/>
  <c r="AO29" i="21"/>
  <c r="AL29" i="21"/>
  <c r="AI29" i="21"/>
  <c r="AF29" i="21"/>
  <c r="AC29" i="21"/>
  <c r="Z29" i="21"/>
  <c r="Q29" i="21"/>
  <c r="N29" i="21"/>
  <c r="K29" i="21"/>
  <c r="H29" i="21"/>
  <c r="E29" i="21"/>
  <c r="B29" i="21"/>
  <c r="AX28" i="21"/>
  <c r="AU28" i="21"/>
  <c r="AR28" i="21"/>
  <c r="AO28" i="21"/>
  <c r="AL28" i="21"/>
  <c r="AI28" i="21"/>
  <c r="AF28" i="21"/>
  <c r="AC28" i="21"/>
  <c r="Z28" i="21"/>
  <c r="Q28" i="21"/>
  <c r="N28" i="21"/>
  <c r="K28" i="21"/>
  <c r="H28" i="21"/>
  <c r="E28" i="21"/>
  <c r="B28" i="21"/>
  <c r="AX27" i="21"/>
  <c r="AU27" i="21"/>
  <c r="AR27" i="21"/>
  <c r="AO27" i="21"/>
  <c r="AL27" i="21"/>
  <c r="AI27" i="21"/>
  <c r="AF27" i="21"/>
  <c r="AC27" i="21"/>
  <c r="Z27" i="21"/>
  <c r="Q27" i="21"/>
  <c r="N27" i="21"/>
  <c r="K27" i="21"/>
  <c r="H27" i="21"/>
  <c r="E27" i="21"/>
  <c r="B27" i="21"/>
  <c r="AX26" i="21"/>
  <c r="AU26" i="21"/>
  <c r="AR26" i="21"/>
  <c r="AO26" i="21"/>
  <c r="AL26" i="21"/>
  <c r="AI26" i="21"/>
  <c r="AF26" i="21"/>
  <c r="AC26" i="21"/>
  <c r="Z26" i="21"/>
  <c r="Q26" i="21"/>
  <c r="N26" i="21"/>
  <c r="K26" i="21"/>
  <c r="H26" i="21"/>
  <c r="E26" i="21"/>
  <c r="B26" i="21"/>
  <c r="AX25" i="21"/>
  <c r="AU25" i="21"/>
  <c r="AR25" i="21"/>
  <c r="AO25" i="21"/>
  <c r="AL25" i="21"/>
  <c r="AI25" i="21"/>
  <c r="AF25" i="21"/>
  <c r="AC25" i="21"/>
  <c r="Z25" i="21"/>
  <c r="Q25" i="21"/>
  <c r="N25" i="21"/>
  <c r="K25" i="21"/>
  <c r="H25" i="21"/>
  <c r="E25" i="21"/>
  <c r="B25" i="21"/>
  <c r="AX24" i="21"/>
  <c r="AU24" i="21"/>
  <c r="AR24" i="21"/>
  <c r="AO24" i="21"/>
  <c r="AL24" i="21"/>
  <c r="AI24" i="21"/>
  <c r="AF24" i="21"/>
  <c r="AC24" i="21"/>
  <c r="Z24" i="21"/>
  <c r="Q24" i="21"/>
  <c r="N24" i="21"/>
  <c r="K24" i="21"/>
  <c r="H24" i="21"/>
  <c r="E24" i="21"/>
  <c r="B24" i="21"/>
  <c r="AX23" i="21"/>
  <c r="AU23" i="21"/>
  <c r="AR23" i="21"/>
  <c r="AO23" i="21"/>
  <c r="AL23" i="21"/>
  <c r="AI23" i="21"/>
  <c r="AF23" i="21"/>
  <c r="AC23" i="21"/>
  <c r="Z23" i="21"/>
  <c r="Q23" i="21"/>
  <c r="N23" i="21"/>
  <c r="K23" i="21"/>
  <c r="H23" i="21"/>
  <c r="E23" i="21"/>
  <c r="B23" i="21"/>
  <c r="AX22" i="21"/>
  <c r="AU22" i="21"/>
  <c r="AR22" i="21"/>
  <c r="AO22" i="21"/>
  <c r="AL22" i="21"/>
  <c r="AI22" i="21"/>
  <c r="AF22" i="21"/>
  <c r="AC22" i="21"/>
  <c r="Z22" i="21"/>
  <c r="Q22" i="21"/>
  <c r="N22" i="21"/>
  <c r="K22" i="21"/>
  <c r="H22" i="21"/>
  <c r="E22" i="21"/>
  <c r="B22" i="21"/>
  <c r="AX21" i="21"/>
  <c r="AU21" i="21"/>
  <c r="AR21" i="21"/>
  <c r="AO21" i="21"/>
  <c r="AL21" i="21"/>
  <c r="AI21" i="21"/>
  <c r="AF21" i="21"/>
  <c r="AC21" i="21"/>
  <c r="Z21" i="21"/>
  <c r="Q21" i="21"/>
  <c r="N21" i="21"/>
  <c r="K21" i="21"/>
  <c r="H21" i="21"/>
  <c r="E21" i="21"/>
  <c r="B21" i="21"/>
  <c r="AX20" i="21"/>
  <c r="AU20" i="21"/>
  <c r="AR20" i="21"/>
  <c r="AO20" i="21"/>
  <c r="AL20" i="21"/>
  <c r="AI20" i="21"/>
  <c r="AF20" i="21"/>
  <c r="AC20" i="21"/>
  <c r="Z20" i="21"/>
  <c r="Q20" i="21"/>
  <c r="N20" i="21"/>
  <c r="K20" i="21"/>
  <c r="H20" i="21"/>
  <c r="E20" i="21"/>
  <c r="B20" i="21"/>
  <c r="AX19" i="21"/>
  <c r="AU19" i="21"/>
  <c r="AR19" i="21"/>
  <c r="AO19" i="21"/>
  <c r="AL19" i="21"/>
  <c r="AI19" i="21"/>
  <c r="AF19" i="21"/>
  <c r="AC19" i="21"/>
  <c r="Z19" i="21"/>
  <c r="Q19" i="21"/>
  <c r="N19" i="21"/>
  <c r="K19" i="21"/>
  <c r="H19" i="21"/>
  <c r="E19" i="21"/>
  <c r="B19" i="21"/>
  <c r="AX18" i="21"/>
  <c r="AU18" i="21"/>
  <c r="AR18" i="21"/>
  <c r="AO18" i="21"/>
  <c r="AL18" i="21"/>
  <c r="AI18" i="21"/>
  <c r="AF18" i="21"/>
  <c r="AC18" i="21"/>
  <c r="Z18" i="21"/>
  <c r="Q18" i="21"/>
  <c r="N18" i="21"/>
  <c r="K18" i="21"/>
  <c r="H18" i="21"/>
  <c r="E18" i="21"/>
  <c r="B18" i="21"/>
  <c r="AX17" i="21"/>
  <c r="AU17" i="21"/>
  <c r="AR17" i="21"/>
  <c r="AO17" i="21"/>
  <c r="AL17" i="21"/>
  <c r="AI17" i="21"/>
  <c r="AF17" i="21"/>
  <c r="AC17" i="21"/>
  <c r="Z17" i="21"/>
  <c r="Q17" i="21"/>
  <c r="N17" i="21"/>
  <c r="K17" i="21"/>
  <c r="H17" i="21"/>
  <c r="E17" i="21"/>
  <c r="B17" i="21"/>
  <c r="AX16" i="21"/>
  <c r="AU16" i="21"/>
  <c r="AR16" i="21"/>
  <c r="AO16" i="21"/>
  <c r="AL16" i="21"/>
  <c r="AI16" i="21"/>
  <c r="AF16" i="21"/>
  <c r="AC16" i="21"/>
  <c r="Z16" i="21"/>
  <c r="Q16" i="21"/>
  <c r="N16" i="21"/>
  <c r="K16" i="21"/>
  <c r="H16" i="21"/>
  <c r="E16" i="21"/>
  <c r="B16" i="21"/>
  <c r="AX15" i="21"/>
  <c r="AU15" i="21"/>
  <c r="AR15" i="21"/>
  <c r="AO15" i="21"/>
  <c r="AL15" i="21"/>
  <c r="AI15" i="21"/>
  <c r="AF15" i="21"/>
  <c r="AC15" i="21"/>
  <c r="Z15" i="21"/>
  <c r="Q15" i="21"/>
  <c r="N15" i="21"/>
  <c r="K15" i="21"/>
  <c r="H15" i="21"/>
  <c r="E15" i="21"/>
  <c r="B15" i="21"/>
  <c r="AX14" i="21"/>
  <c r="AU14" i="21"/>
  <c r="AR14" i="21"/>
  <c r="AO14" i="21"/>
  <c r="AL14" i="21"/>
  <c r="AI14" i="21"/>
  <c r="AF14" i="21"/>
  <c r="AC14" i="21"/>
  <c r="Z14" i="21"/>
  <c r="Q14" i="21"/>
  <c r="N14" i="21"/>
  <c r="K14" i="21"/>
  <c r="H14" i="21"/>
  <c r="E14" i="21"/>
  <c r="B14" i="21"/>
  <c r="AX13" i="21"/>
  <c r="AU13" i="21"/>
  <c r="AR13" i="21"/>
  <c r="AO13" i="21"/>
  <c r="AL13" i="21"/>
  <c r="AI13" i="21"/>
  <c r="AF13" i="21"/>
  <c r="AC13" i="21"/>
  <c r="Z13" i="21"/>
  <c r="Q13" i="21"/>
  <c r="N13" i="21"/>
  <c r="K13" i="21"/>
  <c r="H13" i="21"/>
  <c r="E13" i="21"/>
  <c r="B13" i="21"/>
  <c r="AX12" i="21"/>
  <c r="AU12" i="21"/>
  <c r="AR12" i="21"/>
  <c r="AO12" i="21"/>
  <c r="AL12" i="21"/>
  <c r="AI12" i="21"/>
  <c r="AF12" i="21"/>
  <c r="AC12" i="21"/>
  <c r="Z12" i="21"/>
  <c r="Q12" i="21"/>
  <c r="N12" i="21"/>
  <c r="K12" i="21"/>
  <c r="H12" i="21"/>
  <c r="E12" i="21"/>
  <c r="B12" i="21"/>
  <c r="AX11" i="21"/>
  <c r="AU11" i="21"/>
  <c r="AR11" i="21"/>
  <c r="AO11" i="21"/>
  <c r="AL11" i="21"/>
  <c r="AI11" i="21"/>
  <c r="AF11" i="21"/>
  <c r="AC11" i="21"/>
  <c r="Z11" i="21"/>
  <c r="Q11" i="21"/>
  <c r="N11" i="21"/>
  <c r="K11" i="21"/>
  <c r="H11" i="21"/>
  <c r="E11" i="21"/>
  <c r="B11" i="21"/>
  <c r="AX10" i="21"/>
  <c r="AU10" i="21"/>
  <c r="AR10" i="21"/>
  <c r="AO10" i="21"/>
  <c r="AL10" i="21"/>
  <c r="AI10" i="21"/>
  <c r="AF10" i="21"/>
  <c r="AC10" i="21"/>
  <c r="Z10" i="21"/>
  <c r="Q10" i="21"/>
  <c r="N10" i="21"/>
  <c r="K10" i="21"/>
  <c r="H10" i="21"/>
  <c r="E10" i="21"/>
  <c r="B10" i="21"/>
  <c r="AX9" i="21"/>
  <c r="AU9" i="21"/>
  <c r="AR9" i="21"/>
  <c r="AO9" i="21"/>
  <c r="AL9" i="21"/>
  <c r="AI9" i="21"/>
  <c r="AF9" i="21"/>
  <c r="AC9" i="21"/>
  <c r="Z9" i="21"/>
  <c r="Q9" i="21"/>
  <c r="N9" i="21"/>
  <c r="K9" i="21"/>
  <c r="H9" i="21"/>
  <c r="E9" i="21"/>
  <c r="B9" i="21"/>
  <c r="AX8" i="21"/>
  <c r="AU8" i="21"/>
  <c r="AR8" i="21"/>
  <c r="AO8" i="21"/>
  <c r="AL8" i="21"/>
  <c r="AI8" i="21"/>
  <c r="AF8" i="21"/>
  <c r="AC8" i="21"/>
  <c r="Z8" i="21"/>
  <c r="Q8" i="21"/>
  <c r="N8" i="21"/>
  <c r="K8" i="21"/>
  <c r="H8" i="21"/>
  <c r="E8" i="21"/>
  <c r="B8" i="21"/>
  <c r="AX7" i="21"/>
  <c r="AU7" i="21"/>
  <c r="AR7" i="21"/>
  <c r="AO7" i="21"/>
  <c r="AL7" i="21"/>
  <c r="AI7" i="21"/>
  <c r="AF7" i="21"/>
  <c r="AC7" i="21"/>
  <c r="Z7" i="21"/>
  <c r="Q7" i="21"/>
  <c r="N7" i="21"/>
  <c r="K7" i="21"/>
  <c r="H7" i="21"/>
  <c r="E7" i="21"/>
  <c r="B7" i="21"/>
  <c r="AX6" i="21"/>
  <c r="AU6" i="21"/>
  <c r="AR6" i="21"/>
  <c r="AO6" i="21"/>
  <c r="AL6" i="21"/>
  <c r="AI6" i="21"/>
  <c r="AF6" i="21"/>
  <c r="AC6" i="21"/>
  <c r="Z6" i="21"/>
  <c r="Q6" i="21"/>
  <c r="N6" i="21"/>
  <c r="K6" i="21"/>
  <c r="H6" i="21"/>
  <c r="E6" i="21"/>
  <c r="B6" i="21"/>
  <c r="AX5" i="21"/>
  <c r="AU5" i="21"/>
  <c r="AR5" i="21"/>
  <c r="AO5" i="21"/>
  <c r="AL5" i="21"/>
  <c r="AI5" i="21"/>
  <c r="AF5" i="21"/>
  <c r="AC5" i="21"/>
  <c r="Z5" i="21"/>
  <c r="Q5" i="21"/>
  <c r="N5" i="21"/>
  <c r="K5" i="21"/>
  <c r="H5" i="21"/>
  <c r="E5" i="21"/>
  <c r="B5" i="21"/>
  <c r="AX4" i="21"/>
  <c r="AU4" i="21"/>
  <c r="AR4" i="21"/>
  <c r="AO4" i="21"/>
  <c r="AL4" i="21"/>
  <c r="AI4" i="21"/>
  <c r="AF4" i="21"/>
  <c r="AC4" i="21"/>
  <c r="Z4" i="21"/>
  <c r="Q4" i="21"/>
  <c r="N4" i="21"/>
  <c r="K4" i="21"/>
  <c r="H4" i="21"/>
  <c r="E4" i="21"/>
  <c r="B4" i="21"/>
  <c r="S138" i="23" l="1"/>
  <c r="S150" i="23"/>
  <c r="J138" i="23"/>
  <c r="J150" i="23"/>
  <c r="AZ138" i="21"/>
  <c r="AZ150" i="21"/>
  <c r="AW138" i="21"/>
  <c r="AW150" i="21"/>
  <c r="AT138" i="21"/>
  <c r="AT150" i="21"/>
  <c r="AQ138" i="21"/>
  <c r="AQ150" i="21"/>
  <c r="AN138" i="21"/>
  <c r="AN150" i="21"/>
  <c r="AK138" i="21"/>
  <c r="AK150" i="21"/>
  <c r="AH138" i="21"/>
  <c r="AH150" i="21"/>
  <c r="AE138" i="21"/>
  <c r="AE150" i="21"/>
  <c r="AB138" i="21"/>
  <c r="AB150" i="21"/>
  <c r="S138" i="21"/>
  <c r="S150" i="21"/>
  <c r="P138" i="21"/>
  <c r="P150" i="21"/>
  <c r="M138" i="21"/>
  <c r="M150" i="21"/>
  <c r="J138" i="21"/>
  <c r="J150" i="21"/>
  <c r="G138" i="21"/>
  <c r="G150" i="21"/>
  <c r="D138" i="21"/>
  <c r="D150" i="21"/>
  <c r="S137" i="23"/>
  <c r="S149" i="23"/>
  <c r="J137" i="23"/>
  <c r="J149" i="23"/>
  <c r="AZ137" i="21"/>
  <c r="AZ149" i="21"/>
  <c r="AW137" i="21"/>
  <c r="AW149" i="21"/>
  <c r="AT137" i="21"/>
  <c r="AT149" i="21"/>
  <c r="AQ137" i="21"/>
  <c r="AQ149" i="21"/>
  <c r="AN137" i="21"/>
  <c r="AN149" i="21"/>
  <c r="AK137" i="21"/>
  <c r="AK149" i="21"/>
  <c r="AH137" i="21"/>
  <c r="AH149" i="21"/>
  <c r="AE137" i="21"/>
  <c r="AE149" i="21"/>
  <c r="AB137" i="21"/>
  <c r="AB149" i="21"/>
  <c r="S137" i="21"/>
  <c r="S149" i="21"/>
  <c r="P137" i="21"/>
  <c r="P149" i="21"/>
  <c r="M137" i="21"/>
  <c r="M149" i="21"/>
  <c r="J137" i="21"/>
  <c r="J149" i="21"/>
  <c r="G137" i="21"/>
  <c r="G149" i="21"/>
  <c r="D137" i="21"/>
  <c r="D149" i="21"/>
  <c r="AT136" i="21"/>
  <c r="AT148" i="21"/>
  <c r="AW136" i="21"/>
  <c r="AW148" i="21"/>
  <c r="D136" i="21"/>
  <c r="D148" i="21"/>
  <c r="AZ136" i="21"/>
  <c r="AZ148" i="21"/>
  <c r="G136" i="21"/>
  <c r="G148" i="21"/>
  <c r="P136" i="21"/>
  <c r="P148" i="21"/>
  <c r="AB136" i="21"/>
  <c r="AB148" i="21"/>
  <c r="AE136" i="21"/>
  <c r="AE148" i="21"/>
  <c r="AH136" i="21"/>
  <c r="AH148" i="21"/>
  <c r="AK136" i="21"/>
  <c r="AK148" i="21"/>
  <c r="J136" i="21"/>
  <c r="J148" i="21"/>
  <c r="M136" i="21"/>
  <c r="M148" i="21"/>
  <c r="S136" i="21"/>
  <c r="S148" i="21"/>
  <c r="AN136" i="21"/>
  <c r="AN148" i="21"/>
  <c r="AQ136" i="21"/>
  <c r="AQ148" i="21"/>
  <c r="J136" i="23"/>
  <c r="J148" i="23"/>
  <c r="S136" i="23"/>
  <c r="S148" i="23"/>
  <c r="AG222" i="23"/>
  <c r="AG223" i="23"/>
  <c r="C222" i="23"/>
  <c r="C223" i="23"/>
  <c r="X222" i="23"/>
  <c r="X223" i="23"/>
  <c r="AD222" i="23"/>
  <c r="AD223" i="23"/>
  <c r="R136" i="23"/>
  <c r="Q222" i="23"/>
  <c r="AA222" i="23"/>
  <c r="AA223" i="23"/>
  <c r="O222" i="23"/>
  <c r="O223" i="23"/>
  <c r="F222" i="23"/>
  <c r="F223" i="23"/>
  <c r="I136" i="23"/>
  <c r="H222" i="23"/>
  <c r="U223" i="23"/>
  <c r="U222" i="23"/>
  <c r="AJ222" i="23"/>
  <c r="AJ223" i="23"/>
  <c r="L222" i="23"/>
  <c r="L223" i="23"/>
  <c r="C136" i="21"/>
  <c r="B222" i="21"/>
  <c r="AA136" i="21"/>
  <c r="Z222" i="21"/>
  <c r="AD136" i="21"/>
  <c r="AC222" i="21"/>
  <c r="AS136" i="21"/>
  <c r="AR222" i="21"/>
  <c r="I136" i="21"/>
  <c r="H222" i="21"/>
  <c r="O136" i="21"/>
  <c r="N222" i="21"/>
  <c r="AG136" i="21"/>
  <c r="AF222" i="21"/>
  <c r="L136" i="21"/>
  <c r="K222" i="21"/>
  <c r="AJ136" i="21"/>
  <c r="AI222" i="21"/>
  <c r="F136" i="21"/>
  <c r="E222" i="21"/>
  <c r="R136" i="21"/>
  <c r="Q222" i="21"/>
  <c r="AV136" i="21"/>
  <c r="AU222" i="21"/>
  <c r="AM136" i="21"/>
  <c r="AL222" i="21"/>
  <c r="AP136" i="21"/>
  <c r="AO222" i="21"/>
  <c r="AE186" i="23"/>
  <c r="AE191" i="23"/>
  <c r="AB186" i="23"/>
  <c r="AB191" i="23"/>
  <c r="AK186" i="23"/>
  <c r="AK191" i="23"/>
  <c r="AH186" i="23"/>
  <c r="AH191" i="23"/>
  <c r="Y186" i="23"/>
  <c r="Y191" i="23"/>
  <c r="V186" i="23"/>
  <c r="V191" i="23"/>
  <c r="P186" i="23"/>
  <c r="P191" i="23"/>
  <c r="M186" i="23"/>
  <c r="M191" i="23"/>
  <c r="G186" i="23"/>
  <c r="G191" i="23"/>
  <c r="D186" i="23"/>
  <c r="D191" i="23"/>
  <c r="J135" i="23"/>
  <c r="J147" i="23"/>
  <c r="S135" i="23"/>
  <c r="S147" i="23"/>
  <c r="J134" i="23"/>
  <c r="J146" i="23"/>
  <c r="S134" i="23"/>
  <c r="S146" i="23"/>
  <c r="AB134" i="21"/>
  <c r="AB146" i="21"/>
  <c r="AW135" i="21"/>
  <c r="AW147" i="21"/>
  <c r="D135" i="21"/>
  <c r="D147" i="21"/>
  <c r="AE134" i="21"/>
  <c r="AE146" i="21"/>
  <c r="AB135" i="21"/>
  <c r="AB147" i="21"/>
  <c r="AT134" i="21"/>
  <c r="AT146" i="21"/>
  <c r="AT135" i="21"/>
  <c r="AT147" i="21"/>
  <c r="AZ134" i="21"/>
  <c r="AZ146" i="21"/>
  <c r="G134" i="21"/>
  <c r="G146" i="21"/>
  <c r="J135" i="21"/>
  <c r="J147" i="21"/>
  <c r="M135" i="21"/>
  <c r="M147" i="21"/>
  <c r="P135" i="21"/>
  <c r="P147" i="21"/>
  <c r="AQ135" i="21"/>
  <c r="AQ147" i="21"/>
  <c r="AW134" i="21"/>
  <c r="AW146" i="21"/>
  <c r="D134" i="21"/>
  <c r="D146" i="21"/>
  <c r="G135" i="21"/>
  <c r="G147" i="21"/>
  <c r="S134" i="21"/>
  <c r="S146" i="21"/>
  <c r="AH134" i="21"/>
  <c r="AH146" i="21"/>
  <c r="AK134" i="21"/>
  <c r="AK146" i="21"/>
  <c r="AH135" i="21"/>
  <c r="AH147" i="21"/>
  <c r="S135" i="21"/>
  <c r="S147" i="21"/>
  <c r="AE135" i="21"/>
  <c r="AE147" i="21"/>
  <c r="AN134" i="21"/>
  <c r="AN146" i="21"/>
  <c r="AK135" i="21"/>
  <c r="AK147" i="21"/>
  <c r="AZ135" i="21"/>
  <c r="AZ147" i="21"/>
  <c r="J134" i="21"/>
  <c r="J146" i="21"/>
  <c r="M134" i="21"/>
  <c r="M146" i="21"/>
  <c r="P134" i="21"/>
  <c r="P146" i="21"/>
  <c r="AQ134" i="21"/>
  <c r="AQ146" i="21"/>
  <c r="AN135" i="21"/>
  <c r="AN147" i="21"/>
  <c r="AZ133" i="21"/>
  <c r="AZ145" i="21"/>
  <c r="AW133" i="21"/>
  <c r="AW145" i="21"/>
  <c r="AT133" i="21"/>
  <c r="AT145" i="21"/>
  <c r="AQ133" i="21"/>
  <c r="AQ145" i="21"/>
  <c r="AN133" i="21"/>
  <c r="AN145" i="21"/>
  <c r="AK133" i="21"/>
  <c r="AK145" i="21"/>
  <c r="AH133" i="21"/>
  <c r="AH145" i="21"/>
  <c r="AE133" i="21"/>
  <c r="AE145" i="21"/>
  <c r="AB133" i="21"/>
  <c r="AB145" i="21"/>
  <c r="S133" i="21"/>
  <c r="S145" i="21"/>
  <c r="P133" i="21"/>
  <c r="P145" i="21"/>
  <c r="M133" i="21"/>
  <c r="M145" i="21"/>
  <c r="J133" i="21"/>
  <c r="J145" i="21"/>
  <c r="G133" i="21"/>
  <c r="G145" i="21"/>
  <c r="D133" i="21"/>
  <c r="D145" i="21"/>
  <c r="S133" i="23"/>
  <c r="S145" i="23"/>
  <c r="H164" i="23"/>
  <c r="I102" i="23"/>
  <c r="I84" i="23"/>
  <c r="I111" i="23"/>
  <c r="AH119" i="21"/>
  <c r="AT123" i="21"/>
  <c r="R96" i="23"/>
  <c r="AJ160" i="23"/>
  <c r="AH179" i="23"/>
  <c r="I110" i="23"/>
  <c r="F176" i="23"/>
  <c r="R58" i="23"/>
  <c r="I89" i="23"/>
  <c r="L164" i="23"/>
  <c r="R84" i="23"/>
  <c r="R98" i="23"/>
  <c r="V185" i="23"/>
  <c r="U185" i="23"/>
  <c r="R20" i="23"/>
  <c r="AS80" i="21"/>
  <c r="AT120" i="21"/>
  <c r="S132" i="23"/>
  <c r="AG160" i="23"/>
  <c r="R122" i="23"/>
  <c r="R134" i="23"/>
  <c r="R60" i="23"/>
  <c r="S116" i="23"/>
  <c r="R34" i="23"/>
  <c r="I27" i="23"/>
  <c r="R39" i="23"/>
  <c r="I82" i="23"/>
  <c r="R116" i="23"/>
  <c r="I65" i="23"/>
  <c r="R91" i="23"/>
  <c r="R124" i="23"/>
  <c r="R86" i="23"/>
  <c r="I115" i="23"/>
  <c r="R22" i="23"/>
  <c r="R127" i="23"/>
  <c r="S117" i="23"/>
  <c r="AD180" i="23"/>
  <c r="R36" i="23"/>
  <c r="Y127" i="21"/>
  <c r="AK181" i="23"/>
  <c r="AA170" i="23"/>
  <c r="R55" i="23"/>
  <c r="I38" i="23"/>
  <c r="AJ166" i="23"/>
  <c r="R129" i="21"/>
  <c r="AJ131" i="21"/>
  <c r="I132" i="21"/>
  <c r="AG132" i="21"/>
  <c r="R112" i="23"/>
  <c r="I51" i="23"/>
  <c r="R52" i="23"/>
  <c r="C170" i="23"/>
  <c r="Q174" i="23"/>
  <c r="Y185" i="23"/>
  <c r="I96" i="23"/>
  <c r="L176" i="23"/>
  <c r="R37" i="23"/>
  <c r="I73" i="23"/>
  <c r="J133" i="23"/>
  <c r="S118" i="23"/>
  <c r="R128" i="23"/>
  <c r="R44" i="23"/>
  <c r="R66" i="23"/>
  <c r="O176" i="23"/>
  <c r="J129" i="23"/>
  <c r="I69" i="23"/>
  <c r="L169" i="23"/>
  <c r="R118" i="23"/>
  <c r="R16" i="23"/>
  <c r="I88" i="23"/>
  <c r="S120" i="23"/>
  <c r="X202" i="23"/>
  <c r="R24" i="23"/>
  <c r="I81" i="23"/>
  <c r="I131" i="23"/>
  <c r="AK179" i="23"/>
  <c r="R28" i="23"/>
  <c r="I103" i="23"/>
  <c r="Q153" i="23"/>
  <c r="X169" i="23"/>
  <c r="X176" i="23"/>
  <c r="R64" i="23"/>
  <c r="I123" i="23"/>
  <c r="X185" i="23"/>
  <c r="R100" i="23"/>
  <c r="R125" i="23"/>
  <c r="J132" i="23"/>
  <c r="U161" i="23"/>
  <c r="R132" i="23"/>
  <c r="S112" i="23"/>
  <c r="R19" i="23"/>
  <c r="J123" i="23"/>
  <c r="I97" i="23"/>
  <c r="X174" i="23"/>
  <c r="S126" i="23"/>
  <c r="Q180" i="23"/>
  <c r="U219" i="23"/>
  <c r="AG175" i="23"/>
  <c r="I77" i="23"/>
  <c r="I60" i="23"/>
  <c r="AG170" i="23"/>
  <c r="R108" i="23"/>
  <c r="R18" i="23"/>
  <c r="Q170" i="23"/>
  <c r="R82" i="23"/>
  <c r="S130" i="23"/>
  <c r="R75" i="23"/>
  <c r="R46" i="23"/>
  <c r="I105" i="23"/>
  <c r="J116" i="23"/>
  <c r="R50" i="23"/>
  <c r="C174" i="23"/>
  <c r="R83" i="23"/>
  <c r="R114" i="23"/>
  <c r="I99" i="23"/>
  <c r="C60" i="21"/>
  <c r="AJ93" i="21"/>
  <c r="AY108" i="21"/>
  <c r="R130" i="23"/>
  <c r="AA163" i="23"/>
  <c r="AD160" i="23"/>
  <c r="Q176" i="23"/>
  <c r="R176" i="23" s="1"/>
  <c r="J122" i="23"/>
  <c r="Q184" i="23"/>
  <c r="R189" i="23" s="1"/>
  <c r="R65" i="23"/>
  <c r="R105" i="23"/>
  <c r="I40" i="23"/>
  <c r="AD168" i="23"/>
  <c r="H159" i="23"/>
  <c r="J189" i="23" s="1"/>
  <c r="I92" i="23"/>
  <c r="O185" i="23"/>
  <c r="AA164" i="23"/>
  <c r="V179" i="23"/>
  <c r="O158" i="23"/>
  <c r="Q156" i="23"/>
  <c r="R156" i="23" s="1"/>
  <c r="I101" i="23"/>
  <c r="I36" i="23"/>
  <c r="AD176" i="23"/>
  <c r="R67" i="23"/>
  <c r="I18" i="21"/>
  <c r="AG18" i="21"/>
  <c r="G120" i="21"/>
  <c r="AE120" i="21"/>
  <c r="V123" i="21"/>
  <c r="AP17" i="21"/>
  <c r="O18" i="21"/>
  <c r="L19" i="21"/>
  <c r="I20" i="21"/>
  <c r="C22" i="21"/>
  <c r="AS24" i="21"/>
  <c r="AP25" i="21"/>
  <c r="AJ27" i="21"/>
  <c r="AV31" i="21"/>
  <c r="O34" i="21"/>
  <c r="X39" i="21"/>
  <c r="U40" i="21"/>
  <c r="O42" i="21"/>
  <c r="C46" i="21"/>
  <c r="AP49" i="21"/>
  <c r="I52" i="21"/>
  <c r="R57" i="21"/>
  <c r="L59" i="21"/>
  <c r="AD61" i="21"/>
  <c r="AY62" i="21"/>
  <c r="AV63" i="21"/>
  <c r="AP65" i="21"/>
  <c r="AM66" i="21"/>
  <c r="AJ67" i="21"/>
  <c r="C70" i="21"/>
  <c r="AY70" i="21"/>
  <c r="U72" i="21"/>
  <c r="R73" i="21"/>
  <c r="AP73" i="21"/>
  <c r="L75" i="21"/>
  <c r="AJ75" i="21"/>
  <c r="F77" i="21"/>
  <c r="AY78" i="21"/>
  <c r="AM82" i="21"/>
  <c r="L83" i="21"/>
  <c r="AJ83" i="21"/>
  <c r="AG84" i="21"/>
  <c r="F85" i="21"/>
  <c r="AV87" i="21"/>
  <c r="AP89" i="21"/>
  <c r="O90" i="21"/>
  <c r="AM90" i="21"/>
  <c r="I92" i="21"/>
  <c r="AD93" i="21"/>
  <c r="X95" i="21"/>
  <c r="AV95" i="21"/>
  <c r="U96" i="21"/>
  <c r="AS96" i="21"/>
  <c r="O98" i="21"/>
  <c r="AM98" i="21"/>
  <c r="L99" i="21"/>
  <c r="AJ99" i="21"/>
  <c r="AD101" i="21"/>
  <c r="AA102" i="21"/>
  <c r="AY102" i="21"/>
  <c r="R105" i="21"/>
  <c r="L107" i="21"/>
  <c r="AG108" i="21"/>
  <c r="R17" i="21"/>
  <c r="AM18" i="21"/>
  <c r="AJ19" i="21"/>
  <c r="AG20" i="21"/>
  <c r="AA22" i="21"/>
  <c r="U24" i="21"/>
  <c r="R25" i="21"/>
  <c r="O26" i="21"/>
  <c r="L27" i="21"/>
  <c r="C30" i="21"/>
  <c r="U32" i="21"/>
  <c r="AA38" i="21"/>
  <c r="AV39" i="21"/>
  <c r="AS40" i="21"/>
  <c r="L43" i="21"/>
  <c r="F45" i="21"/>
  <c r="X47" i="21"/>
  <c r="O50" i="21"/>
  <c r="X55" i="21"/>
  <c r="AG60" i="21"/>
  <c r="X63" i="21"/>
  <c r="U64" i="21"/>
  <c r="R65" i="21"/>
  <c r="O66" i="21"/>
  <c r="I68" i="21"/>
  <c r="F69" i="21"/>
  <c r="AD69" i="21"/>
  <c r="AS72" i="21"/>
  <c r="C20" i="21"/>
  <c r="AA20" i="21"/>
  <c r="X21" i="21"/>
  <c r="AV21" i="21"/>
  <c r="U22" i="21"/>
  <c r="AS22" i="21"/>
  <c r="R23" i="21"/>
  <c r="AP23" i="21"/>
  <c r="O24" i="21"/>
  <c r="AM24" i="21"/>
  <c r="I26" i="21"/>
  <c r="AG26" i="21"/>
  <c r="F27" i="21"/>
  <c r="AD27" i="21"/>
  <c r="C28" i="21"/>
  <c r="U30" i="21"/>
  <c r="R31" i="21"/>
  <c r="AM32" i="21"/>
  <c r="AJ33" i="21"/>
  <c r="I34" i="21"/>
  <c r="AG34" i="21"/>
  <c r="F35" i="21"/>
  <c r="C36" i="21"/>
  <c r="AA36" i="21"/>
  <c r="AM28" i="21"/>
  <c r="AS46" i="21"/>
  <c r="AG38" i="21"/>
  <c r="AS54" i="21"/>
  <c r="AM56" i="21"/>
  <c r="AY60" i="21"/>
  <c r="AG54" i="21"/>
  <c r="C56" i="21"/>
  <c r="R71" i="21"/>
  <c r="AP71" i="21"/>
  <c r="O72" i="21"/>
  <c r="I74" i="21"/>
  <c r="AD63" i="21"/>
  <c r="C76" i="21"/>
  <c r="AV77" i="21"/>
  <c r="AP79" i="21"/>
  <c r="O80" i="21"/>
  <c r="AJ81" i="21"/>
  <c r="AD83" i="21"/>
  <c r="X85" i="21"/>
  <c r="AV85" i="21"/>
  <c r="AS86" i="21"/>
  <c r="AM88" i="21"/>
  <c r="L89" i="21"/>
  <c r="AG90" i="21"/>
  <c r="AA92" i="21"/>
  <c r="AY92" i="21"/>
  <c r="X93" i="21"/>
  <c r="U94" i="21"/>
  <c r="O96" i="21"/>
  <c r="AM96" i="21"/>
  <c r="C100" i="21"/>
  <c r="AY100" i="21"/>
  <c r="AV101" i="21"/>
  <c r="AS102" i="21"/>
  <c r="AP103" i="21"/>
  <c r="O104" i="21"/>
  <c r="L105" i="21"/>
  <c r="AJ105" i="21"/>
  <c r="F107" i="21"/>
  <c r="AD107" i="21"/>
  <c r="C108" i="21"/>
  <c r="AP111" i="21"/>
  <c r="O100" i="21"/>
  <c r="AJ113" i="21"/>
  <c r="F115" i="21"/>
  <c r="AD115" i="21"/>
  <c r="AA116" i="21"/>
  <c r="AV105" i="21"/>
  <c r="AS118" i="21"/>
  <c r="AP107" i="21"/>
  <c r="O120" i="21"/>
  <c r="L121" i="21"/>
  <c r="AS126" i="21"/>
  <c r="R127" i="21"/>
  <c r="AM128" i="21"/>
  <c r="L129" i="21"/>
  <c r="AJ117" i="21"/>
  <c r="AG130" i="21"/>
  <c r="F131" i="21"/>
  <c r="AB120" i="21"/>
  <c r="AA28" i="21"/>
  <c r="H181" i="23"/>
  <c r="I186" i="23" s="1"/>
  <c r="AD95" i="21"/>
  <c r="Q158" i="23"/>
  <c r="S188" i="23" s="1"/>
  <c r="R47" i="23"/>
  <c r="AY88" i="21"/>
  <c r="I87" i="23"/>
  <c r="S125" i="23"/>
  <c r="S114" i="23"/>
  <c r="X161" i="23"/>
  <c r="AV89" i="21"/>
  <c r="L70" i="21"/>
  <c r="P125" i="21"/>
  <c r="AN125" i="21"/>
  <c r="L78" i="21"/>
  <c r="AK126" i="21"/>
  <c r="G128" i="21"/>
  <c r="AE128" i="21"/>
  <c r="C81" i="21"/>
  <c r="AB129" i="21"/>
  <c r="U83" i="21"/>
  <c r="AS83" i="21"/>
  <c r="AP84" i="21"/>
  <c r="F88" i="21"/>
  <c r="C89" i="21"/>
  <c r="AA89" i="21"/>
  <c r="AS91" i="21"/>
  <c r="AP92" i="21"/>
  <c r="O93" i="21"/>
  <c r="AJ94" i="21"/>
  <c r="I95" i="21"/>
  <c r="AD96" i="21"/>
  <c r="AV98" i="21"/>
  <c r="AS99" i="21"/>
  <c r="R100" i="21"/>
  <c r="AP100" i="21"/>
  <c r="O101" i="21"/>
  <c r="AM101" i="21"/>
  <c r="AJ102" i="21"/>
  <c r="AG103" i="21"/>
  <c r="U107" i="21"/>
  <c r="AD112" i="21"/>
  <c r="AA113" i="21"/>
  <c r="U115" i="21"/>
  <c r="AS115" i="21"/>
  <c r="R116" i="21"/>
  <c r="O117" i="21"/>
  <c r="AM117" i="21"/>
  <c r="L118" i="21"/>
  <c r="AJ118" i="21"/>
  <c r="I119" i="21"/>
  <c r="AG119" i="21"/>
  <c r="F120" i="21"/>
  <c r="C121" i="21"/>
  <c r="AA121" i="21"/>
  <c r="AS123" i="21"/>
  <c r="AP124" i="21"/>
  <c r="AM125" i="21"/>
  <c r="I127" i="21"/>
  <c r="AG127" i="21"/>
  <c r="C129" i="21"/>
  <c r="AA129" i="21"/>
  <c r="X130" i="21"/>
  <c r="AV130" i="21"/>
  <c r="U131" i="21"/>
  <c r="AS131" i="21"/>
  <c r="AP132" i="21"/>
  <c r="I76" i="23"/>
  <c r="C96" i="21"/>
  <c r="AA104" i="21"/>
  <c r="R126" i="23"/>
  <c r="S124" i="23"/>
  <c r="R109" i="23"/>
  <c r="I78" i="23"/>
  <c r="H160" i="23"/>
  <c r="J190" i="23" s="1"/>
  <c r="AT114" i="21"/>
  <c r="R120" i="23"/>
  <c r="O170" i="23"/>
  <c r="F206" i="23"/>
  <c r="F161" i="23"/>
  <c r="R93" i="23"/>
  <c r="R17" i="23"/>
  <c r="I20" i="23"/>
  <c r="H179" i="23"/>
  <c r="S127" i="23"/>
  <c r="AA160" i="23"/>
  <c r="I39" i="23"/>
  <c r="I21" i="23"/>
  <c r="H154" i="23"/>
  <c r="I154" i="23" s="1"/>
  <c r="I66" i="23"/>
  <c r="I16" i="23"/>
  <c r="I117" i="23"/>
  <c r="R78" i="23"/>
  <c r="C161" i="23"/>
  <c r="R40" i="23"/>
  <c r="Q168" i="23"/>
  <c r="R87" i="23"/>
  <c r="H174" i="23"/>
  <c r="I19" i="23"/>
  <c r="R49" i="23"/>
  <c r="R89" i="23"/>
  <c r="I31" i="23"/>
  <c r="C24" i="21"/>
  <c r="AA161" i="23"/>
  <c r="O161" i="23"/>
  <c r="P185" i="23"/>
  <c r="R45" i="23"/>
  <c r="R27" i="23"/>
  <c r="I63" i="23"/>
  <c r="R53" i="23"/>
  <c r="AM119" i="21"/>
  <c r="I68" i="23"/>
  <c r="R30" i="23"/>
  <c r="I106" i="23"/>
  <c r="R51" i="23"/>
  <c r="J117" i="23"/>
  <c r="Q183" i="23"/>
  <c r="R188" i="23" s="1"/>
  <c r="S115" i="23"/>
  <c r="AG73" i="21"/>
  <c r="AS101" i="21"/>
  <c r="R103" i="23"/>
  <c r="Q210" i="23"/>
  <c r="J131" i="23"/>
  <c r="Q178" i="23"/>
  <c r="I83" i="23"/>
  <c r="R131" i="23"/>
  <c r="R115" i="23"/>
  <c r="S119" i="23"/>
  <c r="Q169" i="23"/>
  <c r="F185" i="23"/>
  <c r="Q208" i="23"/>
  <c r="I122" i="23"/>
  <c r="J119" i="23"/>
  <c r="I121" i="23"/>
  <c r="I71" i="23"/>
  <c r="T179" i="21"/>
  <c r="AA175" i="23"/>
  <c r="AJ171" i="23"/>
  <c r="AG166" i="23"/>
  <c r="F160" i="23"/>
  <c r="H165" i="23"/>
  <c r="R94" i="23"/>
  <c r="S113" i="23"/>
  <c r="AJ174" i="23"/>
  <c r="O166" i="23"/>
  <c r="L166" i="23"/>
  <c r="C159" i="23"/>
  <c r="U169" i="23"/>
  <c r="I43" i="23"/>
  <c r="R29" i="23"/>
  <c r="I28" i="23"/>
  <c r="I91" i="23"/>
  <c r="R85" i="23"/>
  <c r="I16" i="21"/>
  <c r="AG16" i="21"/>
  <c r="F17" i="21"/>
  <c r="AD17" i="21"/>
  <c r="AA18" i="21"/>
  <c r="X19" i="21"/>
  <c r="R77" i="23"/>
  <c r="I24" i="23"/>
  <c r="R92" i="23"/>
  <c r="C160" i="23"/>
  <c r="I100" i="23"/>
  <c r="I58" i="23"/>
  <c r="AO181" i="21"/>
  <c r="AP186" i="21" s="1"/>
  <c r="X163" i="23"/>
  <c r="I74" i="23"/>
  <c r="H161" i="23"/>
  <c r="AS20" i="21"/>
  <c r="AM22" i="21"/>
  <c r="L23" i="21"/>
  <c r="AJ23" i="21"/>
  <c r="I24" i="21"/>
  <c r="AG24" i="21"/>
  <c r="F25" i="21"/>
  <c r="AD25" i="21"/>
  <c r="C26" i="21"/>
  <c r="AJ31" i="21"/>
  <c r="I32" i="21"/>
  <c r="AG32" i="21"/>
  <c r="H184" i="21"/>
  <c r="I189" i="21" s="1"/>
  <c r="F173" i="23"/>
  <c r="C168" i="23"/>
  <c r="I72" i="23"/>
  <c r="I17" i="23"/>
  <c r="I57" i="23"/>
  <c r="Q163" i="23"/>
  <c r="I127" i="23"/>
  <c r="Q214" i="23"/>
  <c r="I124" i="23"/>
  <c r="Q198" i="23"/>
  <c r="I45" i="23"/>
  <c r="I26" i="23"/>
  <c r="I86" i="23"/>
  <c r="I118" i="23"/>
  <c r="H213" i="23"/>
  <c r="R56" i="21"/>
  <c r="W166" i="21"/>
  <c r="E169" i="21"/>
  <c r="AC169" i="21"/>
  <c r="AY93" i="21"/>
  <c r="AR170" i="21"/>
  <c r="AY125" i="21"/>
  <c r="AG174" i="23"/>
  <c r="I108" i="23"/>
  <c r="I44" i="23"/>
  <c r="R107" i="23"/>
  <c r="R111" i="23"/>
  <c r="J130" i="23"/>
  <c r="H217" i="23"/>
  <c r="J223" i="23" s="1"/>
  <c r="Q161" i="23"/>
  <c r="I55" i="23"/>
  <c r="R99" i="23"/>
  <c r="R18" i="21"/>
  <c r="AD22" i="21"/>
  <c r="H183" i="23"/>
  <c r="I188" i="23" s="1"/>
  <c r="S129" i="23"/>
  <c r="I94" i="23"/>
  <c r="H170" i="23"/>
  <c r="U38" i="21"/>
  <c r="AS38" i="21"/>
  <c r="R39" i="21"/>
  <c r="AP39" i="21"/>
  <c r="AJ41" i="21"/>
  <c r="I42" i="21"/>
  <c r="F43" i="21"/>
  <c r="C44" i="21"/>
  <c r="U46" i="21"/>
  <c r="O48" i="21"/>
  <c r="F51" i="21"/>
  <c r="AD51" i="21"/>
  <c r="U54" i="21"/>
  <c r="AD173" i="23"/>
  <c r="AA34" i="21"/>
  <c r="AV35" i="21"/>
  <c r="R37" i="21"/>
  <c r="AM38" i="21"/>
  <c r="L39" i="21"/>
  <c r="AJ39" i="21"/>
  <c r="AG40" i="21"/>
  <c r="AV43" i="21"/>
  <c r="U44" i="21"/>
  <c r="AS44" i="21"/>
  <c r="AP45" i="21"/>
  <c r="AJ47" i="21"/>
  <c r="F49" i="21"/>
  <c r="C50" i="21"/>
  <c r="AA50" i="21"/>
  <c r="AS52" i="21"/>
  <c r="I129" i="23"/>
  <c r="J121" i="23"/>
  <c r="AD166" i="23"/>
  <c r="I85" i="23"/>
  <c r="H185" i="23"/>
  <c r="I190" i="23" s="1"/>
  <c r="I104" i="23"/>
  <c r="H178" i="23"/>
  <c r="L175" i="23"/>
  <c r="X220" i="23"/>
  <c r="AD165" i="23"/>
  <c r="X160" i="23"/>
  <c r="J112" i="23"/>
  <c r="L161" i="23"/>
  <c r="Y180" i="23"/>
  <c r="I22" i="23"/>
  <c r="I35" i="23"/>
  <c r="I130" i="23"/>
  <c r="H168" i="23"/>
  <c r="L55" i="21"/>
  <c r="AA58" i="21"/>
  <c r="AV59" i="21"/>
  <c r="AM62" i="21"/>
  <c r="I64" i="21"/>
  <c r="AG64" i="21"/>
  <c r="AD65" i="21"/>
  <c r="C66" i="21"/>
  <c r="AA66" i="21"/>
  <c r="AV67" i="21"/>
  <c r="U68" i="21"/>
  <c r="R69" i="21"/>
  <c r="AP69" i="21"/>
  <c r="O70" i="21"/>
  <c r="I72" i="21"/>
  <c r="Z181" i="21"/>
  <c r="AA186" i="21" s="1"/>
  <c r="AF184" i="21"/>
  <c r="AG189" i="21" s="1"/>
  <c r="L163" i="23"/>
  <c r="R73" i="23"/>
  <c r="J124" i="23"/>
  <c r="R32" i="23"/>
  <c r="R21" i="23"/>
  <c r="R71" i="23"/>
  <c r="AD220" i="23"/>
  <c r="H180" i="23"/>
  <c r="R123" i="23"/>
  <c r="R59" i="23"/>
  <c r="I30" i="23"/>
  <c r="R25" i="23"/>
  <c r="I64" i="23"/>
  <c r="H214" i="23"/>
  <c r="J127" i="23"/>
  <c r="I98" i="23"/>
  <c r="C219" i="23"/>
  <c r="J118" i="23"/>
  <c r="AG158" i="23"/>
  <c r="S131" i="23"/>
  <c r="R81" i="23"/>
  <c r="I59" i="23"/>
  <c r="I46" i="23"/>
  <c r="R83" i="21"/>
  <c r="AE180" i="23"/>
  <c r="H220" i="23"/>
  <c r="R97" i="23"/>
  <c r="R95" i="23"/>
  <c r="Q165" i="23"/>
  <c r="S123" i="23"/>
  <c r="O160" i="23"/>
  <c r="Q218" i="23"/>
  <c r="Q166" i="23"/>
  <c r="I114" i="23"/>
  <c r="I34" i="23"/>
  <c r="I37" i="23"/>
  <c r="I25" i="23"/>
  <c r="I80" i="23"/>
  <c r="I53" i="23"/>
  <c r="AA166" i="23"/>
  <c r="R70" i="23"/>
  <c r="AJ168" i="23"/>
  <c r="I95" i="23"/>
  <c r="R33" i="23"/>
  <c r="H169" i="23"/>
  <c r="I67" i="23"/>
  <c r="U168" i="23"/>
  <c r="AD73" i="21"/>
  <c r="AY74" i="21"/>
  <c r="AS76" i="21"/>
  <c r="AG80" i="21"/>
  <c r="AP85" i="21"/>
  <c r="I132" i="23"/>
  <c r="J120" i="23"/>
  <c r="AG179" i="23"/>
  <c r="R104" i="23"/>
  <c r="AJ175" i="23"/>
  <c r="H204" i="23"/>
  <c r="AG164" i="23"/>
  <c r="I93" i="23"/>
  <c r="AA173" i="23"/>
  <c r="Q160" i="23"/>
  <c r="S190" i="23" s="1"/>
  <c r="AJ219" i="23"/>
  <c r="R41" i="23"/>
  <c r="I23" i="23"/>
  <c r="R117" i="23"/>
  <c r="H210" i="23"/>
  <c r="H166" i="23"/>
  <c r="I32" i="23"/>
  <c r="AY71" i="21"/>
  <c r="X72" i="21"/>
  <c r="AV72" i="21"/>
  <c r="I77" i="21"/>
  <c r="AA176" i="23"/>
  <c r="I116" i="23"/>
  <c r="C176" i="23"/>
  <c r="H219" i="23"/>
  <c r="AD161" i="23"/>
  <c r="J115" i="23"/>
  <c r="R74" i="23"/>
  <c r="AD159" i="23"/>
  <c r="AG161" i="23"/>
  <c r="Q213" i="23"/>
  <c r="I79" i="23"/>
  <c r="H218" i="23"/>
  <c r="F175" i="23"/>
  <c r="S122" i="23"/>
  <c r="I56" i="23"/>
  <c r="I33" i="23"/>
  <c r="C206" i="23"/>
  <c r="U206" i="23"/>
  <c r="AJ50" i="21"/>
  <c r="AP104" i="21"/>
  <c r="I86" i="21"/>
  <c r="F87" i="21"/>
  <c r="C88" i="21"/>
  <c r="AS90" i="21"/>
  <c r="O92" i="21"/>
  <c r="AM92" i="21"/>
  <c r="I94" i="21"/>
  <c r="AG94" i="21"/>
  <c r="AA96" i="21"/>
  <c r="X97" i="21"/>
  <c r="U98" i="21"/>
  <c r="AS98" i="21"/>
  <c r="R99" i="21"/>
  <c r="AM100" i="21"/>
  <c r="L101" i="21"/>
  <c r="AJ217" i="23"/>
  <c r="U158" i="23"/>
  <c r="R76" i="23"/>
  <c r="I18" i="23"/>
  <c r="R88" i="23"/>
  <c r="R48" i="23"/>
  <c r="F89" i="21"/>
  <c r="C90" i="21"/>
  <c r="AS92" i="21"/>
  <c r="AP93" i="21"/>
  <c r="AJ95" i="21"/>
  <c r="C98" i="21"/>
  <c r="AA98" i="21"/>
  <c r="AY98" i="21"/>
  <c r="X99" i="21"/>
  <c r="AV99" i="21"/>
  <c r="R101" i="21"/>
  <c r="AP101" i="21"/>
  <c r="O102" i="21"/>
  <c r="AM102" i="21"/>
  <c r="I104" i="21"/>
  <c r="AG104" i="21"/>
  <c r="F105" i="21"/>
  <c r="AD105" i="21"/>
  <c r="C106" i="21"/>
  <c r="AA106" i="21"/>
  <c r="AC184" i="21"/>
  <c r="AD189" i="21" s="1"/>
  <c r="Q217" i="23"/>
  <c r="S223" i="23" s="1"/>
  <c r="J113" i="23"/>
  <c r="H216" i="23"/>
  <c r="I216" i="23" s="1"/>
  <c r="I49" i="23"/>
  <c r="Q181" i="23"/>
  <c r="R186" i="23" s="1"/>
  <c r="Q216" i="23"/>
  <c r="R216" i="23" s="1"/>
  <c r="I50" i="23"/>
  <c r="F200" i="23"/>
  <c r="Q202" i="23"/>
  <c r="L202" i="23"/>
  <c r="C202" i="23"/>
  <c r="U202" i="23"/>
  <c r="AA202" i="23"/>
  <c r="AJ200" i="23"/>
  <c r="AJ164" i="23"/>
  <c r="AJ179" i="23"/>
  <c r="AG219" i="23"/>
  <c r="AG165" i="23"/>
  <c r="AG200" i="23"/>
  <c r="AA159" i="23"/>
  <c r="S121" i="23"/>
  <c r="H184" i="23"/>
  <c r="I189" i="23" s="1"/>
  <c r="Q221" i="23"/>
  <c r="I128" i="23"/>
  <c r="J128" i="23"/>
  <c r="AG168" i="23"/>
  <c r="I61" i="23"/>
  <c r="Q154" i="23"/>
  <c r="R154" i="23" s="1"/>
  <c r="Q155" i="23"/>
  <c r="R155" i="23" s="1"/>
  <c r="Q219" i="23"/>
  <c r="H175" i="23"/>
  <c r="R119" i="23"/>
  <c r="R121" i="23"/>
  <c r="AH180" i="23"/>
  <c r="I109" i="23"/>
  <c r="I70" i="23"/>
  <c r="R72" i="23"/>
  <c r="Q215" i="23"/>
  <c r="R63" i="23"/>
  <c r="P179" i="23"/>
  <c r="Q220" i="23"/>
  <c r="H176" i="23"/>
  <c r="F170" i="23"/>
  <c r="I90" i="23"/>
  <c r="H215" i="23"/>
  <c r="H153" i="23"/>
  <c r="R57" i="23"/>
  <c r="R56" i="23"/>
  <c r="R129" i="23"/>
  <c r="X173" i="23"/>
  <c r="L160" i="23"/>
  <c r="H163" i="23"/>
  <c r="R69" i="23"/>
  <c r="I52" i="23"/>
  <c r="H198" i="23"/>
  <c r="H156" i="23"/>
  <c r="I156" i="23" s="1"/>
  <c r="R79" i="23"/>
  <c r="Q164" i="23"/>
  <c r="C165" i="23"/>
  <c r="H202" i="23"/>
  <c r="I75" i="23"/>
  <c r="Q179" i="23"/>
  <c r="R31" i="23"/>
  <c r="R43" i="23"/>
  <c r="I62" i="23"/>
  <c r="X184" i="23"/>
  <c r="I112" i="23"/>
  <c r="Q175" i="23"/>
  <c r="X170" i="23"/>
  <c r="X218" i="23"/>
  <c r="R106" i="23"/>
  <c r="AA206" i="23"/>
  <c r="AD204" i="23"/>
  <c r="H155" i="23"/>
  <c r="I155" i="23" s="1"/>
  <c r="H200" i="23"/>
  <c r="R23" i="23"/>
  <c r="R35" i="23"/>
  <c r="S128" i="23"/>
  <c r="J114" i="23"/>
  <c r="H208" i="23"/>
  <c r="F180" i="23"/>
  <c r="X175" i="23"/>
  <c r="AD175" i="23"/>
  <c r="Q204" i="23"/>
  <c r="AJ159" i="23"/>
  <c r="R101" i="23"/>
  <c r="R61" i="23"/>
  <c r="I107" i="23"/>
  <c r="I41" i="23"/>
  <c r="I29" i="23"/>
  <c r="H221" i="23"/>
  <c r="C175" i="23"/>
  <c r="AD164" i="23"/>
  <c r="AA218" i="23"/>
  <c r="O206" i="23"/>
  <c r="AD219" i="23"/>
  <c r="AG159" i="23"/>
  <c r="U217" i="23"/>
  <c r="J125" i="23"/>
  <c r="I125" i="23"/>
  <c r="I126" i="23"/>
  <c r="J126" i="23"/>
  <c r="Q206" i="23"/>
  <c r="F166" i="23"/>
  <c r="AJ161" i="23"/>
  <c r="R68" i="23"/>
  <c r="I119" i="23"/>
  <c r="I54" i="23"/>
  <c r="I42" i="23"/>
  <c r="R113" i="23"/>
  <c r="Q173" i="23"/>
  <c r="F164" i="23"/>
  <c r="I120" i="23"/>
  <c r="AG220" i="23"/>
  <c r="O179" i="23"/>
  <c r="AJ220" i="23"/>
  <c r="AA174" i="23"/>
  <c r="L219" i="23"/>
  <c r="AG171" i="23"/>
  <c r="C166" i="23"/>
  <c r="F163" i="23"/>
  <c r="H158" i="23"/>
  <c r="J188" i="23" s="1"/>
  <c r="AB179" i="23"/>
  <c r="R26" i="23"/>
  <c r="R38" i="23"/>
  <c r="Q185" i="23"/>
  <c r="R190" i="23" s="1"/>
  <c r="R54" i="23"/>
  <c r="R42" i="23"/>
  <c r="H206" i="23"/>
  <c r="O174" i="23"/>
  <c r="AG202" i="23"/>
  <c r="Q200" i="23"/>
  <c r="Q159" i="23"/>
  <c r="S189" i="23" s="1"/>
  <c r="R80" i="23"/>
  <c r="I47" i="23"/>
  <c r="R62" i="23"/>
  <c r="R110" i="23"/>
  <c r="I48" i="23"/>
  <c r="I113" i="23"/>
  <c r="R90" i="23"/>
  <c r="R102" i="23"/>
  <c r="H173" i="23"/>
  <c r="O217" i="23"/>
  <c r="C179" i="23"/>
  <c r="AD200" i="23"/>
  <c r="U204" i="23"/>
  <c r="U173" i="23"/>
  <c r="U166" i="23"/>
  <c r="U174" i="23"/>
  <c r="U175" i="23"/>
  <c r="X159" i="23"/>
  <c r="O159" i="23"/>
  <c r="O164" i="23"/>
  <c r="O220" i="23"/>
  <c r="O165" i="23"/>
  <c r="O163" i="23"/>
  <c r="L206" i="23"/>
  <c r="L168" i="23"/>
  <c r="L217" i="23"/>
  <c r="L170" i="23"/>
  <c r="L200" i="23"/>
  <c r="AG218" i="23"/>
  <c r="C169" i="23"/>
  <c r="AJ206" i="23"/>
  <c r="X180" i="23"/>
  <c r="F218" i="23"/>
  <c r="C173" i="23"/>
  <c r="AG180" i="23"/>
  <c r="X168" i="23"/>
  <c r="O168" i="23"/>
  <c r="X204" i="23"/>
  <c r="AA158" i="23"/>
  <c r="AJ176" i="23"/>
  <c r="AG176" i="23"/>
  <c r="O202" i="23"/>
  <c r="AD169" i="23"/>
  <c r="O219" i="23"/>
  <c r="AA219" i="23"/>
  <c r="C158" i="23"/>
  <c r="X217" i="23"/>
  <c r="AD206" i="23"/>
  <c r="L218" i="23"/>
  <c r="F204" i="23"/>
  <c r="C217" i="23"/>
  <c r="Y181" i="23"/>
  <c r="X181" i="23"/>
  <c r="O181" i="23"/>
  <c r="P181" i="23"/>
  <c r="AH178" i="23"/>
  <c r="AG178" i="23"/>
  <c r="AE181" i="23"/>
  <c r="AD181" i="23"/>
  <c r="V221" i="23"/>
  <c r="U221" i="23"/>
  <c r="AE184" i="23"/>
  <c r="AD184" i="23"/>
  <c r="AE179" i="23"/>
  <c r="AD179" i="23"/>
  <c r="G210" i="23"/>
  <c r="F210" i="23"/>
  <c r="AA179" i="23"/>
  <c r="M208" i="23"/>
  <c r="L208" i="23"/>
  <c r="AA221" i="23"/>
  <c r="AB221" i="23"/>
  <c r="AH208" i="23"/>
  <c r="AG208" i="23"/>
  <c r="U210" i="23"/>
  <c r="V210" i="23"/>
  <c r="L174" i="23"/>
  <c r="P178" i="23"/>
  <c r="O178" i="23"/>
  <c r="F174" i="23"/>
  <c r="L220" i="23"/>
  <c r="L204" i="23"/>
  <c r="U165" i="23"/>
  <c r="F165" i="23"/>
  <c r="V178" i="23"/>
  <c r="U178" i="23"/>
  <c r="O204" i="23"/>
  <c r="AA204" i="23"/>
  <c r="F159" i="23"/>
  <c r="C218" i="23"/>
  <c r="X158" i="23"/>
  <c r="AG169" i="23"/>
  <c r="AJ218" i="23"/>
  <c r="L178" i="23"/>
  <c r="M178" i="23"/>
  <c r="AK221" i="23"/>
  <c r="AJ221" i="23"/>
  <c r="M183" i="23"/>
  <c r="L183" i="23"/>
  <c r="G184" i="23"/>
  <c r="F184" i="23"/>
  <c r="M221" i="23"/>
  <c r="L221" i="23"/>
  <c r="U184" i="23"/>
  <c r="V184" i="23"/>
  <c r="AB178" i="23"/>
  <c r="AA178" i="23"/>
  <c r="AH221" i="23"/>
  <c r="AG221" i="23"/>
  <c r="M184" i="23"/>
  <c r="L184" i="23"/>
  <c r="U183" i="23"/>
  <c r="V183" i="23"/>
  <c r="L180" i="23"/>
  <c r="M180" i="23"/>
  <c r="AE178" i="23"/>
  <c r="AD178" i="23"/>
  <c r="O175" i="23"/>
  <c r="AG181" i="23"/>
  <c r="AH181" i="23"/>
  <c r="P208" i="23"/>
  <c r="O208" i="23"/>
  <c r="AJ170" i="23"/>
  <c r="U208" i="23"/>
  <c r="V208" i="23"/>
  <c r="F168" i="23"/>
  <c r="X164" i="23"/>
  <c r="AA169" i="23"/>
  <c r="U159" i="23"/>
  <c r="AA168" i="23"/>
  <c r="C200" i="23"/>
  <c r="AD163" i="23"/>
  <c r="X200" i="23"/>
  <c r="U163" i="23"/>
  <c r="G183" i="23"/>
  <c r="F183" i="23"/>
  <c r="AA208" i="23"/>
  <c r="AB208" i="23"/>
  <c r="AA184" i="23"/>
  <c r="AB184" i="23"/>
  <c r="M210" i="23"/>
  <c r="L210" i="23"/>
  <c r="AA183" i="23"/>
  <c r="AB183" i="23"/>
  <c r="AE185" i="23"/>
  <c r="AD185" i="23"/>
  <c r="AG183" i="23"/>
  <c r="AH183" i="23"/>
  <c r="C208" i="23"/>
  <c r="D208" i="23"/>
  <c r="AA185" i="23"/>
  <c r="AB185" i="23"/>
  <c r="AJ181" i="23"/>
  <c r="U179" i="23"/>
  <c r="AE208" i="23"/>
  <c r="AD208" i="23"/>
  <c r="U220" i="23"/>
  <c r="P221" i="23"/>
  <c r="O221" i="23"/>
  <c r="AJ173" i="23"/>
  <c r="D180" i="23"/>
  <c r="C180" i="23"/>
  <c r="X166" i="23"/>
  <c r="F219" i="23"/>
  <c r="U160" i="23"/>
  <c r="AA200" i="23"/>
  <c r="L165" i="23"/>
  <c r="U164" i="23"/>
  <c r="AD202" i="23"/>
  <c r="U218" i="23"/>
  <c r="L159" i="23"/>
  <c r="X165" i="23"/>
  <c r="C210" i="23"/>
  <c r="D210" i="23"/>
  <c r="AJ202" i="23"/>
  <c r="AA210" i="23"/>
  <c r="AB210" i="23"/>
  <c r="AH210" i="23"/>
  <c r="AG210" i="23"/>
  <c r="D179" i="23"/>
  <c r="D178" i="23"/>
  <c r="C178" i="23"/>
  <c r="Y183" i="23"/>
  <c r="X183" i="23"/>
  <c r="G180" i="23"/>
  <c r="AE221" i="23"/>
  <c r="AD221" i="23"/>
  <c r="L179" i="23"/>
  <c r="M179" i="23"/>
  <c r="AG204" i="23"/>
  <c r="AJ169" i="23"/>
  <c r="AD158" i="23"/>
  <c r="AA217" i="23"/>
  <c r="AD218" i="23"/>
  <c r="M185" i="23"/>
  <c r="L185" i="23"/>
  <c r="Y221" i="23"/>
  <c r="X221" i="23"/>
  <c r="G221" i="23"/>
  <c r="F221" i="23"/>
  <c r="U181" i="23"/>
  <c r="V181" i="23"/>
  <c r="AK184" i="23"/>
  <c r="AJ184" i="23"/>
  <c r="O184" i="23"/>
  <c r="P184" i="23"/>
  <c r="G185" i="23"/>
  <c r="O183" i="23"/>
  <c r="P183" i="23"/>
  <c r="AE183" i="23"/>
  <c r="AD183" i="23"/>
  <c r="C221" i="23"/>
  <c r="D221" i="23"/>
  <c r="Y210" i="23"/>
  <c r="X210" i="23"/>
  <c r="U180" i="23"/>
  <c r="V180" i="23"/>
  <c r="C185" i="23"/>
  <c r="D185" i="23"/>
  <c r="AB180" i="23"/>
  <c r="AA180" i="23"/>
  <c r="AD174" i="23"/>
  <c r="X206" i="23"/>
  <c r="AG173" i="23"/>
  <c r="O218" i="23"/>
  <c r="C164" i="23"/>
  <c r="C204" i="23"/>
  <c r="AD170" i="23"/>
  <c r="AD217" i="23"/>
  <c r="F158" i="23"/>
  <c r="L158" i="23"/>
  <c r="C184" i="23"/>
  <c r="D184" i="23"/>
  <c r="AG185" i="23"/>
  <c r="AH185" i="23"/>
  <c r="AE210" i="23"/>
  <c r="AD210" i="23"/>
  <c r="AA181" i="23"/>
  <c r="AB181" i="23"/>
  <c r="AJ180" i="23"/>
  <c r="AK180" i="23"/>
  <c r="AJ185" i="23"/>
  <c r="AJ178" i="23"/>
  <c r="AK178" i="23"/>
  <c r="D181" i="23"/>
  <c r="C181" i="23"/>
  <c r="Y178" i="23"/>
  <c r="X178" i="23"/>
  <c r="F169" i="23"/>
  <c r="O173" i="23"/>
  <c r="AJ165" i="23"/>
  <c r="AA165" i="23"/>
  <c r="AG184" i="23"/>
  <c r="AH184" i="23"/>
  <c r="P210" i="23"/>
  <c r="O210" i="23"/>
  <c r="P180" i="23"/>
  <c r="O180" i="23"/>
  <c r="Y179" i="23"/>
  <c r="X179" i="23"/>
  <c r="G178" i="23"/>
  <c r="F178" i="23"/>
  <c r="AK183" i="23"/>
  <c r="AJ183" i="23"/>
  <c r="AK185" i="23"/>
  <c r="Y184" i="23"/>
  <c r="C183" i="23"/>
  <c r="D183" i="23"/>
  <c r="G181" i="23"/>
  <c r="F181" i="23"/>
  <c r="AK208" i="23"/>
  <c r="AJ208" i="23"/>
  <c r="Y208" i="23"/>
  <c r="X208" i="23"/>
  <c r="M181" i="23"/>
  <c r="L181" i="23"/>
  <c r="G179" i="23"/>
  <c r="F179" i="23"/>
  <c r="G208" i="23"/>
  <c r="F208" i="23"/>
  <c r="F220" i="23"/>
  <c r="AK210" i="23"/>
  <c r="AJ210" i="23"/>
  <c r="L173" i="23"/>
  <c r="C220" i="23"/>
  <c r="AG206" i="23"/>
  <c r="X219" i="23"/>
  <c r="AG163" i="23"/>
  <c r="U170" i="23"/>
  <c r="O169" i="23"/>
  <c r="AA220" i="23"/>
  <c r="AJ158" i="23"/>
  <c r="F217" i="23"/>
  <c r="AG217" i="23"/>
  <c r="O200" i="23"/>
  <c r="F202" i="23"/>
  <c r="C163" i="23"/>
  <c r="AJ204" i="23"/>
  <c r="U200" i="23"/>
  <c r="AJ163" i="23"/>
  <c r="O20" i="21"/>
  <c r="L21" i="21"/>
  <c r="O28" i="21"/>
  <c r="AD31" i="21"/>
  <c r="X33" i="21"/>
  <c r="AV33" i="21"/>
  <c r="R35" i="21"/>
  <c r="AP35" i="21"/>
  <c r="AM36" i="21"/>
  <c r="I38" i="21"/>
  <c r="X41" i="21"/>
  <c r="AV41" i="21"/>
  <c r="R43" i="21"/>
  <c r="AP43" i="21"/>
  <c r="O44" i="21"/>
  <c r="I46" i="21"/>
  <c r="C48" i="21"/>
  <c r="AA48" i="21"/>
  <c r="AV49" i="21"/>
  <c r="U62" i="21"/>
  <c r="R63" i="21"/>
  <c r="AP51" i="21"/>
  <c r="I54" i="21"/>
  <c r="U58" i="21"/>
  <c r="AS58" i="21"/>
  <c r="AM60" i="21"/>
  <c r="AJ77" i="21"/>
  <c r="I102" i="21"/>
  <c r="AG102" i="21"/>
  <c r="AS18" i="21"/>
  <c r="AP19" i="21"/>
  <c r="AD23" i="21"/>
  <c r="AG30" i="21"/>
  <c r="AM77" i="21"/>
  <c r="C53" i="21"/>
  <c r="X42" i="21"/>
  <c r="AP72" i="21"/>
  <c r="AJ74" i="21"/>
  <c r="AO164" i="21"/>
  <c r="AY106" i="21"/>
  <c r="X107" i="21"/>
  <c r="AV107" i="21"/>
  <c r="U108" i="21"/>
  <c r="AS108" i="21"/>
  <c r="AP109" i="21"/>
  <c r="O110" i="21"/>
  <c r="AM110" i="21"/>
  <c r="L111" i="21"/>
  <c r="AJ111" i="21"/>
  <c r="F113" i="21"/>
  <c r="AD113" i="21"/>
  <c r="C114" i="21"/>
  <c r="AV32" i="21"/>
  <c r="AJ44" i="21"/>
  <c r="AS57" i="21"/>
  <c r="X64" i="21"/>
  <c r="R66" i="21"/>
  <c r="N156" i="21"/>
  <c r="O156" i="21" s="1"/>
  <c r="AY114" i="21"/>
  <c r="AS116" i="21"/>
  <c r="AD121" i="21"/>
  <c r="X123" i="21"/>
  <c r="AQ125" i="21"/>
  <c r="P126" i="21"/>
  <c r="Y131" i="21"/>
  <c r="AW131" i="21"/>
  <c r="O19" i="21"/>
  <c r="I21" i="21"/>
  <c r="U26" i="21"/>
  <c r="AA17" i="21"/>
  <c r="AP20" i="21"/>
  <c r="AM21" i="21"/>
  <c r="I23" i="21"/>
  <c r="F24" i="21"/>
  <c r="C25" i="21"/>
  <c r="AV26" i="21"/>
  <c r="AM17" i="21"/>
  <c r="AJ18" i="21"/>
  <c r="AD32" i="21"/>
  <c r="C33" i="21"/>
  <c r="AV22" i="21"/>
  <c r="AS23" i="21"/>
  <c r="AP24" i="21"/>
  <c r="AM25" i="21"/>
  <c r="AJ38" i="21"/>
  <c r="AD28" i="21"/>
  <c r="AA29" i="21"/>
  <c r="X30" i="21"/>
  <c r="U43" i="21"/>
  <c r="AP32" i="21"/>
  <c r="O33" i="21"/>
  <c r="L34" i="21"/>
  <c r="AJ34" i="21"/>
  <c r="I47" i="21"/>
  <c r="F36" i="21"/>
  <c r="AD48" i="21"/>
  <c r="C37" i="21"/>
  <c r="AA37" i="21"/>
  <c r="X38" i="21"/>
  <c r="AV50" i="21"/>
  <c r="O53" i="21"/>
  <c r="L42" i="21"/>
  <c r="AJ42" i="21"/>
  <c r="I43" i="21"/>
  <c r="AG43" i="21"/>
  <c r="F56" i="21"/>
  <c r="C45" i="21"/>
  <c r="AA45" i="21"/>
  <c r="U47" i="21"/>
  <c r="AS59" i="21"/>
  <c r="R48" i="21"/>
  <c r="AP60" i="21"/>
  <c r="L62" i="21"/>
  <c r="AJ62" i="21"/>
  <c r="C65" i="21"/>
  <c r="AA53" i="21"/>
  <c r="AY65" i="21"/>
  <c r="U55" i="21"/>
  <c r="R68" i="21"/>
  <c r="AP56" i="21"/>
  <c r="L58" i="21"/>
  <c r="AJ70" i="21"/>
  <c r="F72" i="21"/>
  <c r="AD72" i="21"/>
  <c r="AY61" i="21"/>
  <c r="X62" i="21"/>
  <c r="AV62" i="21"/>
  <c r="AY69" i="21"/>
  <c r="X70" i="21"/>
  <c r="AV70" i="21"/>
  <c r="R72" i="21"/>
  <c r="L74" i="21"/>
  <c r="AD76" i="21"/>
  <c r="C77" i="21"/>
  <c r="AY77" i="21"/>
  <c r="X78" i="21"/>
  <c r="AV78" i="21"/>
  <c r="R80" i="21"/>
  <c r="L82" i="21"/>
  <c r="F84" i="21"/>
  <c r="AY85" i="21"/>
  <c r="U87" i="21"/>
  <c r="O89" i="21"/>
  <c r="C17" i="21"/>
  <c r="AV18" i="21"/>
  <c r="R20" i="21"/>
  <c r="L22" i="21"/>
  <c r="AJ22" i="21"/>
  <c r="AG23" i="21"/>
  <c r="AA25" i="21"/>
  <c r="X26" i="21"/>
  <c r="R28" i="21"/>
  <c r="O29" i="21"/>
  <c r="L18" i="21"/>
  <c r="F20" i="21"/>
  <c r="AA21" i="21"/>
  <c r="X22" i="21"/>
  <c r="U35" i="21"/>
  <c r="R24" i="21"/>
  <c r="O25" i="21"/>
  <c r="L38" i="21"/>
  <c r="F28" i="21"/>
  <c r="C41" i="21"/>
  <c r="AV42" i="21"/>
  <c r="R32" i="21"/>
  <c r="AM45" i="21"/>
  <c r="AM53" i="21"/>
  <c r="C104" i="21"/>
  <c r="AY104" i="21"/>
  <c r="AM108" i="21"/>
  <c r="AG110" i="21"/>
  <c r="AD111" i="21"/>
  <c r="I35" i="21"/>
  <c r="L50" i="21"/>
  <c r="U18" i="21"/>
  <c r="O36" i="21"/>
  <c r="I40" i="21"/>
  <c r="AA26" i="21"/>
  <c r="AQ117" i="21"/>
  <c r="M119" i="21"/>
  <c r="D122" i="21"/>
  <c r="AV19" i="21"/>
  <c r="AD35" i="21"/>
  <c r="L131" i="21"/>
  <c r="AD34" i="21"/>
  <c r="AJ48" i="21"/>
  <c r="AG65" i="21"/>
  <c r="AV68" i="21"/>
  <c r="AV84" i="21"/>
  <c r="AL174" i="21"/>
  <c r="AS35" i="21"/>
  <c r="AH124" i="21"/>
  <c r="AA110" i="21"/>
  <c r="O22" i="21"/>
  <c r="C102" i="21"/>
  <c r="AB114" i="21"/>
  <c r="AA30" i="21"/>
  <c r="AJ59" i="21"/>
  <c r="AY66" i="21"/>
  <c r="AG72" i="21"/>
  <c r="F23" i="21"/>
  <c r="I44" i="21"/>
  <c r="V116" i="21"/>
  <c r="AG96" i="21"/>
  <c r="L119" i="21"/>
  <c r="AG44" i="21"/>
  <c r="AY90" i="21"/>
  <c r="O86" i="21"/>
  <c r="AM34" i="21"/>
  <c r="AS104" i="21"/>
  <c r="L67" i="21"/>
  <c r="U20" i="21"/>
  <c r="X27" i="21"/>
  <c r="L31" i="21"/>
  <c r="AS32" i="21"/>
  <c r="L35" i="21"/>
  <c r="F37" i="21"/>
  <c r="AV47" i="21"/>
  <c r="AM50" i="21"/>
  <c r="AP61" i="21"/>
  <c r="AS64" i="21"/>
  <c r="X67" i="21"/>
  <c r="AM70" i="21"/>
  <c r="AD77" i="21"/>
  <c r="X79" i="21"/>
  <c r="R93" i="21"/>
  <c r="AA114" i="21"/>
  <c r="F125" i="21"/>
  <c r="AV71" i="21"/>
  <c r="AD89" i="21"/>
  <c r="X111" i="21"/>
  <c r="R81" i="21"/>
  <c r="F101" i="21"/>
  <c r="AD125" i="21"/>
  <c r="AA70" i="21"/>
  <c r="F65" i="21"/>
  <c r="AG120" i="21"/>
  <c r="AV27" i="21"/>
  <c r="C34" i="21"/>
  <c r="AD37" i="21"/>
  <c r="AJ55" i="21"/>
  <c r="F61" i="21"/>
  <c r="U52" i="21"/>
  <c r="U60" i="21"/>
  <c r="O74" i="21"/>
  <c r="I76" i="21"/>
  <c r="AV79" i="21"/>
  <c r="F73" i="21"/>
  <c r="R117" i="21"/>
  <c r="AL156" i="21"/>
  <c r="AM156" i="21" s="1"/>
  <c r="X31" i="21"/>
  <c r="AP37" i="21"/>
  <c r="AV55" i="21"/>
  <c r="O62" i="21"/>
  <c r="AE129" i="21"/>
  <c r="AG92" i="21"/>
  <c r="N166" i="21"/>
  <c r="L16" i="21"/>
  <c r="AJ16" i="21"/>
  <c r="F18" i="21"/>
  <c r="AD18" i="21"/>
  <c r="C19" i="21"/>
  <c r="AA19" i="21"/>
  <c r="U21" i="21"/>
  <c r="AS21" i="21"/>
  <c r="L24" i="21"/>
  <c r="AJ24" i="21"/>
  <c r="F26" i="21"/>
  <c r="AD26" i="21"/>
  <c r="C27" i="21"/>
  <c r="AA27" i="21"/>
  <c r="X16" i="21"/>
  <c r="AV16" i="21"/>
  <c r="U29" i="21"/>
  <c r="AS17" i="21"/>
  <c r="R30" i="21"/>
  <c r="AP18" i="21"/>
  <c r="AM19" i="21"/>
  <c r="L20" i="21"/>
  <c r="AJ20" i="21"/>
  <c r="I33" i="21"/>
  <c r="AG33" i="21"/>
  <c r="F22" i="21"/>
  <c r="X24" i="21"/>
  <c r="AV24" i="21"/>
  <c r="U25" i="21"/>
  <c r="AS37" i="21"/>
  <c r="R26" i="21"/>
  <c r="AP26" i="21"/>
  <c r="O27" i="21"/>
  <c r="AM27" i="21"/>
  <c r="L40" i="21"/>
  <c r="I41" i="21"/>
  <c r="AG41" i="21"/>
  <c r="F42" i="21"/>
  <c r="AD42" i="21"/>
  <c r="X32" i="21"/>
  <c r="U33" i="21"/>
  <c r="R34" i="21"/>
  <c r="AP34" i="21"/>
  <c r="AM47" i="21"/>
  <c r="AJ36" i="21"/>
  <c r="I49" i="21"/>
  <c r="AG37" i="21"/>
  <c r="F38" i="21"/>
  <c r="AD38" i="21"/>
  <c r="C39" i="21"/>
  <c r="L63" i="21"/>
  <c r="C38" i="21"/>
  <c r="J128" i="21"/>
  <c r="AD85" i="21"/>
  <c r="Z175" i="21"/>
  <c r="AA122" i="21"/>
  <c r="L47" i="21"/>
  <c r="L95" i="21"/>
  <c r="C62" i="21"/>
  <c r="AA62" i="21"/>
  <c r="C18" i="21"/>
  <c r="D114" i="21"/>
  <c r="AZ114" i="21"/>
  <c r="H161" i="21"/>
  <c r="AF161" i="21"/>
  <c r="N174" i="21"/>
  <c r="Q180" i="21"/>
  <c r="AA39" i="21"/>
  <c r="X52" i="21"/>
  <c r="AV52" i="21"/>
  <c r="U41" i="21"/>
  <c r="AS41" i="21"/>
  <c r="R54" i="21"/>
  <c r="AP42" i="21"/>
  <c r="AJ56" i="21"/>
  <c r="I57" i="21"/>
  <c r="AG45" i="21"/>
  <c r="F46" i="21"/>
  <c r="AD46" i="21"/>
  <c r="C47" i="21"/>
  <c r="AA59" i="21"/>
  <c r="AV60" i="21"/>
  <c r="U61" i="21"/>
  <c r="AS49" i="21"/>
  <c r="AP62" i="21"/>
  <c r="AM63" i="21"/>
  <c r="L52" i="21"/>
  <c r="AJ64" i="21"/>
  <c r="F66" i="21"/>
  <c r="AD54" i="21"/>
  <c r="AA67" i="21"/>
  <c r="AY67" i="21"/>
  <c r="X68" i="21"/>
  <c r="AV56" i="21"/>
  <c r="U69" i="21"/>
  <c r="AS69" i="21"/>
  <c r="AP70" i="21"/>
  <c r="O71" i="21"/>
  <c r="L60" i="21"/>
  <c r="AJ60" i="21"/>
  <c r="I61" i="21"/>
  <c r="AG61" i="21"/>
  <c r="F74" i="21"/>
  <c r="C63" i="21"/>
  <c r="AA75" i="21"/>
  <c r="AY63" i="21"/>
  <c r="AV64" i="21"/>
  <c r="U77" i="21"/>
  <c r="AS77" i="21"/>
  <c r="AP66" i="21"/>
  <c r="AM67" i="21"/>
  <c r="L68" i="21"/>
  <c r="AJ68" i="21"/>
  <c r="I81" i="21"/>
  <c r="AG69" i="21"/>
  <c r="AD70" i="21"/>
  <c r="C71" i="21"/>
  <c r="AA83" i="21"/>
  <c r="U73" i="21"/>
  <c r="AP86" i="21"/>
  <c r="O75" i="21"/>
  <c r="AM87" i="21"/>
  <c r="AG89" i="21"/>
  <c r="AD90" i="21"/>
  <c r="X92" i="21"/>
  <c r="AV80" i="21"/>
  <c r="L96" i="21"/>
  <c r="AJ84" i="21"/>
  <c r="AD86" i="21"/>
  <c r="R90" i="21"/>
  <c r="AP102" i="21"/>
  <c r="AJ104" i="21"/>
  <c r="I105" i="21"/>
  <c r="AD106" i="21"/>
  <c r="C107" i="21"/>
  <c r="X108" i="21"/>
  <c r="AD114" i="21"/>
  <c r="AY115" i="21"/>
  <c r="X116" i="21"/>
  <c r="U117" i="21"/>
  <c r="AS117" i="21"/>
  <c r="R118" i="21"/>
  <c r="O119" i="21"/>
  <c r="H176" i="21"/>
  <c r="C123" i="21"/>
  <c r="AA123" i="21"/>
  <c r="AY123" i="21"/>
  <c r="AV132" i="21"/>
  <c r="Q181" i="21"/>
  <c r="R186" i="21" s="1"/>
  <c r="AN131" i="21"/>
  <c r="M132" i="21"/>
  <c r="AK132" i="21"/>
  <c r="AO179" i="21"/>
  <c r="H180" i="21"/>
  <c r="AD119" i="21"/>
  <c r="W181" i="21"/>
  <c r="X186" i="21" s="1"/>
  <c r="S123" i="21"/>
  <c r="AQ123" i="21"/>
  <c r="E184" i="21"/>
  <c r="F189" i="21" s="1"/>
  <c r="T185" i="21"/>
  <c r="U190" i="21" s="1"/>
  <c r="AP54" i="21"/>
  <c r="X40" i="21"/>
  <c r="AS26" i="21"/>
  <c r="AG21" i="21"/>
  <c r="AV40" i="21"/>
  <c r="AS30" i="21"/>
  <c r="L33" i="21"/>
  <c r="F34" i="21"/>
  <c r="AP46" i="21"/>
  <c r="AP38" i="21"/>
  <c r="AD39" i="21"/>
  <c r="I58" i="21"/>
  <c r="O60" i="21"/>
  <c r="AS61" i="21"/>
  <c r="AP63" i="21"/>
  <c r="AS65" i="21"/>
  <c r="I69" i="21"/>
  <c r="I73" i="21"/>
  <c r="AY75" i="21"/>
  <c r="R95" i="21"/>
  <c r="H170" i="21"/>
  <c r="I98" i="21"/>
  <c r="F103" i="21"/>
  <c r="AM120" i="21"/>
  <c r="L132" i="21"/>
  <c r="AG29" i="21"/>
  <c r="AG49" i="21"/>
  <c r="R38" i="21"/>
  <c r="AD66" i="21"/>
  <c r="AV73" i="21"/>
  <c r="AM104" i="21"/>
  <c r="O108" i="21"/>
  <c r="AC174" i="21"/>
  <c r="Q179" i="21"/>
  <c r="X36" i="21"/>
  <c r="R42" i="21"/>
  <c r="AM48" i="21"/>
  <c r="AD43" i="21"/>
  <c r="O56" i="21"/>
  <c r="R46" i="21"/>
  <c r="U49" i="21"/>
  <c r="R51" i="21"/>
  <c r="AA60" i="21"/>
  <c r="F62" i="21"/>
  <c r="AP99" i="21"/>
  <c r="AO169" i="21"/>
  <c r="AF170" i="21"/>
  <c r="W171" i="21"/>
  <c r="AD103" i="21"/>
  <c r="AF180" i="21"/>
  <c r="AS25" i="21"/>
  <c r="I30" i="21"/>
  <c r="F54" i="21"/>
  <c r="AG57" i="21"/>
  <c r="L72" i="21"/>
  <c r="AJ72" i="21"/>
  <c r="AJ89" i="21"/>
  <c r="AP91" i="21"/>
  <c r="AA108" i="21"/>
  <c r="F99" i="21"/>
  <c r="AG81" i="21"/>
  <c r="AJ21" i="21"/>
  <c r="F31" i="21"/>
  <c r="AM20" i="21"/>
  <c r="AV36" i="21"/>
  <c r="L64" i="21"/>
  <c r="AG114" i="21"/>
  <c r="B156" i="21"/>
  <c r="C156" i="21" s="1"/>
  <c r="Z156" i="21"/>
  <c r="AA156" i="21" s="1"/>
  <c r="L90" i="21"/>
  <c r="I91" i="21"/>
  <c r="C93" i="21"/>
  <c r="AV94" i="21"/>
  <c r="AP96" i="21"/>
  <c r="AJ98" i="21"/>
  <c r="I99" i="21"/>
  <c r="AG99" i="21"/>
  <c r="F100" i="21"/>
  <c r="C101" i="21"/>
  <c r="AY101" i="21"/>
  <c r="X102" i="21"/>
  <c r="AV102" i="21"/>
  <c r="U103" i="21"/>
  <c r="AD108" i="21"/>
  <c r="U111" i="21"/>
  <c r="O113" i="21"/>
  <c r="L114" i="21"/>
  <c r="H181" i="21"/>
  <c r="I186" i="21" s="1"/>
  <c r="AI185" i="21"/>
  <c r="AJ190" i="21" s="1"/>
  <c r="O39" i="21"/>
  <c r="C83" i="21"/>
  <c r="AJ101" i="21"/>
  <c r="AJ114" i="21"/>
  <c r="AC185" i="21"/>
  <c r="AD190" i="21" s="1"/>
  <c r="L122" i="21"/>
  <c r="AK122" i="21"/>
  <c r="AH123" i="21"/>
  <c r="C125" i="21"/>
  <c r="AA125" i="21"/>
  <c r="X126" i="21"/>
  <c r="AV126" i="21"/>
  <c r="U127" i="21"/>
  <c r="R128" i="21"/>
  <c r="AP128" i="21"/>
  <c r="O129" i="21"/>
  <c r="AM129" i="21"/>
  <c r="I131" i="21"/>
  <c r="AD20" i="21"/>
  <c r="AM29" i="21"/>
  <c r="AM37" i="21"/>
  <c r="O17" i="21"/>
  <c r="AJ26" i="21"/>
  <c r="AJ30" i="21"/>
  <c r="O45" i="21"/>
  <c r="R60" i="21"/>
  <c r="O65" i="21"/>
  <c r="AD68" i="21"/>
  <c r="AD88" i="21"/>
  <c r="O77" i="21"/>
  <c r="X90" i="21"/>
  <c r="AP80" i="21"/>
  <c r="AY81" i="21"/>
  <c r="AD84" i="21"/>
  <c r="T170" i="21"/>
  <c r="U99" i="21"/>
  <c r="AD100" i="21"/>
  <c r="AA101" i="21"/>
  <c r="I103" i="21"/>
  <c r="AY113" i="21"/>
  <c r="O125" i="21"/>
  <c r="U23" i="21"/>
  <c r="F32" i="21"/>
  <c r="AD36" i="21"/>
  <c r="O37" i="21"/>
  <c r="X50" i="21"/>
  <c r="AA65" i="21"/>
  <c r="D129" i="21"/>
  <c r="AY73" i="21"/>
  <c r="J123" i="21"/>
  <c r="F92" i="21"/>
  <c r="AS95" i="21"/>
  <c r="AV90" i="21"/>
  <c r="X98" i="21"/>
  <c r="AD60" i="21"/>
  <c r="AP68" i="21"/>
  <c r="AG75" i="21"/>
  <c r="M126" i="21"/>
  <c r="I75" i="21"/>
  <c r="K165" i="21"/>
  <c r="AM113" i="21"/>
  <c r="L102" i="21"/>
  <c r="Q174" i="21"/>
  <c r="C113" i="21"/>
  <c r="AV30" i="21"/>
  <c r="F48" i="21"/>
  <c r="T213" i="21"/>
  <c r="C29" i="21"/>
  <c r="AV38" i="21"/>
  <c r="AM65" i="21"/>
  <c r="AA81" i="21"/>
  <c r="AU166" i="21"/>
  <c r="I87" i="21"/>
  <c r="X114" i="21"/>
  <c r="P113" i="21"/>
  <c r="F44" i="21"/>
  <c r="AJ58" i="21"/>
  <c r="F68" i="21"/>
  <c r="AZ129" i="21"/>
  <c r="R92" i="21"/>
  <c r="AJ82" i="21"/>
  <c r="AV114" i="21"/>
  <c r="L26" i="21"/>
  <c r="L30" i="21"/>
  <c r="C21" i="21"/>
  <c r="AP48" i="21"/>
  <c r="F96" i="21"/>
  <c r="AY97" i="21"/>
  <c r="T184" i="21"/>
  <c r="U189" i="21" s="1"/>
  <c r="F60" i="21"/>
  <c r="AL216" i="21"/>
  <c r="AM216" i="21" s="1"/>
  <c r="AL153" i="21"/>
  <c r="AM153" i="21" s="1"/>
  <c r="AL198" i="21"/>
  <c r="AM52" i="21"/>
  <c r="U16" i="21"/>
  <c r="AD19" i="21"/>
  <c r="I22" i="21"/>
  <c r="AM35" i="21"/>
  <c r="AM23" i="21"/>
  <c r="AG25" i="21"/>
  <c r="R27" i="21"/>
  <c r="F30" i="21"/>
  <c r="AP31" i="21"/>
  <c r="AA32" i="21"/>
  <c r="AA33" i="21"/>
  <c r="AS34" i="21"/>
  <c r="AG36" i="21"/>
  <c r="AA41" i="21"/>
  <c r="AS42" i="21"/>
  <c r="U57" i="21"/>
  <c r="U45" i="21"/>
  <c r="AJ45" i="21"/>
  <c r="X46" i="21"/>
  <c r="X58" i="21"/>
  <c r="X48" i="21"/>
  <c r="X60" i="21"/>
  <c r="AA49" i="21"/>
  <c r="AA61" i="21"/>
  <c r="AG50" i="21"/>
  <c r="O51" i="21"/>
  <c r="O63" i="21"/>
  <c r="I53" i="21"/>
  <c r="I65" i="21"/>
  <c r="F57" i="21"/>
  <c r="AA57" i="21"/>
  <c r="AA69" i="21"/>
  <c r="AG62" i="21"/>
  <c r="AG74" i="21"/>
  <c r="V114" i="21"/>
  <c r="U66" i="21"/>
  <c r="U78" i="21"/>
  <c r="D128" i="21"/>
  <c r="C68" i="21"/>
  <c r="AT130" i="21"/>
  <c r="AR160" i="21"/>
  <c r="AT190" i="21" s="1"/>
  <c r="AS70" i="21"/>
  <c r="AN122" i="21"/>
  <c r="AM86" i="21"/>
  <c r="AM74" i="21"/>
  <c r="C43" i="21"/>
  <c r="C31" i="21"/>
  <c r="B216" i="21"/>
  <c r="C216" i="21" s="1"/>
  <c r="B198" i="21"/>
  <c r="B153" i="21"/>
  <c r="C52" i="21"/>
  <c r="N202" i="21"/>
  <c r="N218" i="21"/>
  <c r="N163" i="21"/>
  <c r="O76" i="21"/>
  <c r="O88" i="21"/>
  <c r="E213" i="21"/>
  <c r="F16" i="21"/>
  <c r="AG17" i="21"/>
  <c r="H213" i="21"/>
  <c r="AJ29" i="21"/>
  <c r="AJ17" i="21"/>
  <c r="AG31" i="21"/>
  <c r="AG19" i="21"/>
  <c r="AD33" i="21"/>
  <c r="AD21" i="21"/>
  <c r="AP22" i="21"/>
  <c r="X23" i="21"/>
  <c r="AJ37" i="21"/>
  <c r="AJ25" i="21"/>
  <c r="U39" i="21"/>
  <c r="U27" i="21"/>
  <c r="AI214" i="21"/>
  <c r="AJ28" i="21"/>
  <c r="AP41" i="21"/>
  <c r="AP29" i="21"/>
  <c r="AM30" i="21"/>
  <c r="AA43" i="21"/>
  <c r="AA31" i="21"/>
  <c r="L32" i="21"/>
  <c r="AV34" i="21"/>
  <c r="AJ35" i="21"/>
  <c r="R36" i="21"/>
  <c r="U37" i="21"/>
  <c r="F39" i="21"/>
  <c r="AC215" i="21"/>
  <c r="AD40" i="21"/>
  <c r="L53" i="21"/>
  <c r="L41" i="21"/>
  <c r="AJ43" i="21"/>
  <c r="R44" i="21"/>
  <c r="X45" i="21"/>
  <c r="AD49" i="21"/>
  <c r="AJ51" i="21"/>
  <c r="AJ63" i="21"/>
  <c r="AJ53" i="21"/>
  <c r="X66" i="21"/>
  <c r="X54" i="21"/>
  <c r="I55" i="21"/>
  <c r="AC154" i="21"/>
  <c r="AD154" i="21" s="1"/>
  <c r="AD55" i="21"/>
  <c r="AM71" i="21"/>
  <c r="AM59" i="21"/>
  <c r="E159" i="21"/>
  <c r="G189" i="21" s="1"/>
  <c r="G127" i="21"/>
  <c r="F67" i="21"/>
  <c r="AV29" i="21"/>
  <c r="AV17" i="21"/>
  <c r="R41" i="21"/>
  <c r="R29" i="21"/>
  <c r="AO215" i="21"/>
  <c r="AP40" i="21"/>
  <c r="Q155" i="21"/>
  <c r="R155" i="21" s="1"/>
  <c r="R58" i="21"/>
  <c r="R70" i="21"/>
  <c r="AM93" i="21"/>
  <c r="AM81" i="21"/>
  <c r="AO213" i="21"/>
  <c r="AP16" i="21"/>
  <c r="U17" i="21"/>
  <c r="R19" i="21"/>
  <c r="AV20" i="21"/>
  <c r="O21" i="21"/>
  <c r="AA35" i="21"/>
  <c r="AA23" i="21"/>
  <c r="AM26" i="21"/>
  <c r="F41" i="21"/>
  <c r="F29" i="21"/>
  <c r="AP30" i="21"/>
  <c r="O32" i="21"/>
  <c r="U36" i="21"/>
  <c r="C42" i="21"/>
  <c r="C54" i="21"/>
  <c r="AG42" i="21"/>
  <c r="AA46" i="21"/>
  <c r="AS48" i="21"/>
  <c r="AS60" i="21"/>
  <c r="R50" i="21"/>
  <c r="R62" i="21"/>
  <c r="E155" i="21"/>
  <c r="F155" i="21" s="1"/>
  <c r="F58" i="21"/>
  <c r="F70" i="21"/>
  <c r="AI156" i="21"/>
  <c r="AJ156" i="21" s="1"/>
  <c r="AJ61" i="21"/>
  <c r="Y113" i="21"/>
  <c r="X65" i="21"/>
  <c r="J126" i="21"/>
  <c r="I66" i="21"/>
  <c r="AM72" i="21"/>
  <c r="AI161" i="21"/>
  <c r="AJ73" i="21"/>
  <c r="Y122" i="21"/>
  <c r="X74" i="21"/>
  <c r="X86" i="21"/>
  <c r="AS31" i="21"/>
  <c r="AS19" i="21"/>
  <c r="AS45" i="21"/>
  <c r="AS33" i="21"/>
  <c r="X29" i="21"/>
  <c r="X17" i="21"/>
  <c r="AS29" i="21"/>
  <c r="O41" i="21"/>
  <c r="AP44" i="21"/>
  <c r="O58" i="21"/>
  <c r="O46" i="21"/>
  <c r="I48" i="21"/>
  <c r="I60" i="21"/>
  <c r="AV48" i="21"/>
  <c r="C51" i="21"/>
  <c r="AG55" i="21"/>
  <c r="AS56" i="21"/>
  <c r="AS68" i="21"/>
  <c r="O57" i="21"/>
  <c r="O69" i="21"/>
  <c r="AC164" i="21"/>
  <c r="AD91" i="21"/>
  <c r="AD79" i="21"/>
  <c r="U102" i="21"/>
  <c r="U90" i="21"/>
  <c r="AR213" i="21"/>
  <c r="U31" i="21"/>
  <c r="U19" i="21"/>
  <c r="R33" i="21"/>
  <c r="R21" i="21"/>
  <c r="I39" i="21"/>
  <c r="I27" i="21"/>
  <c r="AP27" i="21"/>
  <c r="W214" i="21"/>
  <c r="X28" i="21"/>
  <c r="X56" i="21"/>
  <c r="X44" i="21"/>
  <c r="N154" i="21"/>
  <c r="O154" i="21" s="1"/>
  <c r="O55" i="21"/>
  <c r="O67" i="21"/>
  <c r="AC213" i="21"/>
  <c r="AD16" i="21"/>
  <c r="AS16" i="21"/>
  <c r="I17" i="21"/>
  <c r="X18" i="21"/>
  <c r="F19" i="21"/>
  <c r="AG22" i="21"/>
  <c r="O35" i="21"/>
  <c r="O23" i="21"/>
  <c r="AD24" i="21"/>
  <c r="I25" i="21"/>
  <c r="AS39" i="21"/>
  <c r="AS27" i="21"/>
  <c r="I29" i="21"/>
  <c r="AD41" i="21"/>
  <c r="AD29" i="21"/>
  <c r="AD30" i="21"/>
  <c r="O43" i="21"/>
  <c r="O31" i="21"/>
  <c r="C32" i="21"/>
  <c r="U34" i="21"/>
  <c r="X35" i="21"/>
  <c r="I36" i="21"/>
  <c r="I37" i="21"/>
  <c r="U42" i="21"/>
  <c r="AM54" i="21"/>
  <c r="AM42" i="21"/>
  <c r="X43" i="21"/>
  <c r="AS55" i="21"/>
  <c r="AS43" i="21"/>
  <c r="I45" i="21"/>
  <c r="AV45" i="21"/>
  <c r="AG58" i="21"/>
  <c r="AG46" i="21"/>
  <c r="AS47" i="21"/>
  <c r="R61" i="21"/>
  <c r="R49" i="21"/>
  <c r="AM49" i="21"/>
  <c r="AM61" i="21"/>
  <c r="U50" i="21"/>
  <c r="AS51" i="21"/>
  <c r="AS63" i="21"/>
  <c r="AD52" i="21"/>
  <c r="U53" i="21"/>
  <c r="U65" i="21"/>
  <c r="AM57" i="21"/>
  <c r="AM69" i="21"/>
  <c r="X59" i="21"/>
  <c r="X71" i="21"/>
  <c r="W156" i="21"/>
  <c r="X156" i="21" s="1"/>
  <c r="X61" i="21"/>
  <c r="Z217" i="21"/>
  <c r="AB223" i="21" s="1"/>
  <c r="Z158" i="21"/>
  <c r="AB188" i="21" s="1"/>
  <c r="Z200" i="21"/>
  <c r="AB112" i="21"/>
  <c r="AA64" i="21"/>
  <c r="AA76" i="21"/>
  <c r="AW129" i="21"/>
  <c r="AV69" i="21"/>
  <c r="R84" i="21"/>
  <c r="R96" i="21"/>
  <c r="AP33" i="21"/>
  <c r="AP21" i="21"/>
  <c r="AU214" i="21"/>
  <c r="AV28" i="21"/>
  <c r="AG47" i="21"/>
  <c r="AG35" i="21"/>
  <c r="AA24" i="21"/>
  <c r="X37" i="21"/>
  <c r="X25" i="21"/>
  <c r="Q215" i="21"/>
  <c r="R40" i="21"/>
  <c r="AF213" i="21"/>
  <c r="L29" i="21"/>
  <c r="L17" i="21"/>
  <c r="I31" i="21"/>
  <c r="I19" i="21"/>
  <c r="F33" i="21"/>
  <c r="F21" i="21"/>
  <c r="R22" i="21"/>
  <c r="AV23" i="21"/>
  <c r="L37" i="21"/>
  <c r="L25" i="21"/>
  <c r="K214" i="21"/>
  <c r="L28" i="21"/>
  <c r="AP28" i="21"/>
  <c r="O30" i="21"/>
  <c r="AJ32" i="21"/>
  <c r="AM33" i="21"/>
  <c r="X34" i="21"/>
  <c r="L48" i="21"/>
  <c r="L36" i="21"/>
  <c r="AP36" i="21"/>
  <c r="O38" i="21"/>
  <c r="E215" i="21"/>
  <c r="F52" i="21"/>
  <c r="F40" i="21"/>
  <c r="AJ40" i="21"/>
  <c r="AM41" i="21"/>
  <c r="L56" i="21"/>
  <c r="L44" i="21"/>
  <c r="AD56" i="21"/>
  <c r="AD44" i="21"/>
  <c r="L45" i="21"/>
  <c r="I50" i="21"/>
  <c r="AA63" i="21"/>
  <c r="AA51" i="21"/>
  <c r="Q198" i="21"/>
  <c r="Q216" i="21"/>
  <c r="R216" i="21" s="1"/>
  <c r="Q153" i="21"/>
  <c r="R64" i="21"/>
  <c r="R52" i="21"/>
  <c r="X53" i="21"/>
  <c r="AV53" i="21"/>
  <c r="O54" i="21"/>
  <c r="C59" i="21"/>
  <c r="M125" i="21"/>
  <c r="L65" i="21"/>
  <c r="R89" i="21"/>
  <c r="R77" i="21"/>
  <c r="AO165" i="21"/>
  <c r="AP82" i="21"/>
  <c r="W219" i="21"/>
  <c r="W204" i="21"/>
  <c r="W168" i="21"/>
  <c r="X88" i="21"/>
  <c r="Q213" i="21"/>
  <c r="R16" i="21"/>
  <c r="X20" i="21"/>
  <c r="C35" i="21"/>
  <c r="C23" i="21"/>
  <c r="AV37" i="21"/>
  <c r="AV25" i="21"/>
  <c r="AG39" i="21"/>
  <c r="AG27" i="21"/>
  <c r="AM43" i="21"/>
  <c r="AM31" i="21"/>
  <c r="AS36" i="21"/>
  <c r="AM51" i="21"/>
  <c r="AM39" i="21"/>
  <c r="AA54" i="21"/>
  <c r="AA42" i="21"/>
  <c r="AM58" i="21"/>
  <c r="AM46" i="21"/>
  <c r="AD47" i="21"/>
  <c r="AD59" i="21"/>
  <c r="AS50" i="21"/>
  <c r="I51" i="21"/>
  <c r="I63" i="21"/>
  <c r="B154" i="21"/>
  <c r="C154" i="21" s="1"/>
  <c r="C55" i="21"/>
  <c r="C67" i="21"/>
  <c r="AO154" i="21"/>
  <c r="AP154" i="21" s="1"/>
  <c r="AP55" i="21"/>
  <c r="AG56" i="21"/>
  <c r="AG68" i="21"/>
  <c r="N217" i="21"/>
  <c r="P223" i="21" s="1"/>
  <c r="N158" i="21"/>
  <c r="P188" i="21" s="1"/>
  <c r="N200" i="21"/>
  <c r="P124" i="21"/>
  <c r="O64" i="21"/>
  <c r="Q159" i="21"/>
  <c r="S189" i="21" s="1"/>
  <c r="S115" i="21"/>
  <c r="R67" i="21"/>
  <c r="P116" i="21"/>
  <c r="O68" i="21"/>
  <c r="AZ128" i="21"/>
  <c r="AY68" i="21"/>
  <c r="Z165" i="21"/>
  <c r="AA94" i="21"/>
  <c r="AA82" i="21"/>
  <c r="M117" i="21"/>
  <c r="L69" i="21"/>
  <c r="H160" i="21"/>
  <c r="J190" i="21" s="1"/>
  <c r="J118" i="21"/>
  <c r="I70" i="21"/>
  <c r="G119" i="21"/>
  <c r="F71" i="21"/>
  <c r="D120" i="21"/>
  <c r="C72" i="21"/>
  <c r="AZ120" i="21"/>
  <c r="AY72" i="21"/>
  <c r="B164" i="21"/>
  <c r="C79" i="21"/>
  <c r="AD80" i="21"/>
  <c r="AD92" i="21"/>
  <c r="AY96" i="21"/>
  <c r="AY84" i="21"/>
  <c r="AL166" i="21"/>
  <c r="AM171" i="21" s="1"/>
  <c r="AM97" i="21"/>
  <c r="AD99" i="21"/>
  <c r="AD87" i="21"/>
  <c r="L92" i="21"/>
  <c r="L104" i="21"/>
  <c r="AP117" i="21"/>
  <c r="AP105" i="21"/>
  <c r="K213" i="21"/>
  <c r="W213" i="21"/>
  <c r="AI213" i="21"/>
  <c r="AU213" i="21"/>
  <c r="E214" i="21"/>
  <c r="Q214" i="21"/>
  <c r="AC214" i="21"/>
  <c r="AO214" i="21"/>
  <c r="K215" i="21"/>
  <c r="W215" i="21"/>
  <c r="AI215" i="21"/>
  <c r="AU215" i="21"/>
  <c r="L46" i="21"/>
  <c r="F47" i="21"/>
  <c r="F59" i="21"/>
  <c r="X49" i="21"/>
  <c r="F50" i="21"/>
  <c r="L51" i="21"/>
  <c r="AJ52" i="21"/>
  <c r="R53" i="21"/>
  <c r="AF154" i="21"/>
  <c r="AG154" i="21" s="1"/>
  <c r="AG67" i="21"/>
  <c r="AJ57" i="21"/>
  <c r="C58" i="21"/>
  <c r="U59" i="21"/>
  <c r="V122" i="21"/>
  <c r="U74" i="21"/>
  <c r="U86" i="21"/>
  <c r="Y123" i="21"/>
  <c r="X87" i="21"/>
  <c r="X75" i="21"/>
  <c r="AP75" i="21"/>
  <c r="AM78" i="21"/>
  <c r="AR164" i="21"/>
  <c r="AS79" i="21"/>
  <c r="W165" i="21"/>
  <c r="X82" i="21"/>
  <c r="X94" i="21"/>
  <c r="O84" i="21"/>
  <c r="T166" i="21"/>
  <c r="U85" i="21"/>
  <c r="AM85" i="21"/>
  <c r="N213" i="21"/>
  <c r="Z213" i="21"/>
  <c r="H214" i="21"/>
  <c r="T214" i="21"/>
  <c r="AF214" i="21"/>
  <c r="AR214" i="21"/>
  <c r="B215" i="21"/>
  <c r="N215" i="21"/>
  <c r="Z215" i="21"/>
  <c r="AL215" i="21"/>
  <c r="AP47" i="21"/>
  <c r="AP59" i="21"/>
  <c r="AG48" i="21"/>
  <c r="L49" i="21"/>
  <c r="AV51" i="21"/>
  <c r="Z198" i="21"/>
  <c r="Z216" i="21"/>
  <c r="AA216" i="21" s="1"/>
  <c r="Z153" i="21"/>
  <c r="AA52" i="21"/>
  <c r="AO216" i="21"/>
  <c r="AP216" i="21" s="1"/>
  <c r="AO198" i="21"/>
  <c r="AO153" i="21"/>
  <c r="AP153" i="21" s="1"/>
  <c r="AP64" i="21"/>
  <c r="AP53" i="21"/>
  <c r="AV66" i="21"/>
  <c r="AV54" i="21"/>
  <c r="Q154" i="21"/>
  <c r="R154" i="21" s="1"/>
  <c r="R55" i="21"/>
  <c r="C57" i="21"/>
  <c r="C69" i="21"/>
  <c r="L71" i="21"/>
  <c r="AA71" i="21"/>
  <c r="AD75" i="21"/>
  <c r="Q218" i="21"/>
  <c r="Q163" i="21"/>
  <c r="Q202" i="21"/>
  <c r="R88" i="21"/>
  <c r="AF218" i="21"/>
  <c r="AF202" i="21"/>
  <c r="AF163" i="21"/>
  <c r="AG88" i="21"/>
  <c r="AG76" i="21"/>
  <c r="I78" i="21"/>
  <c r="I90" i="21"/>
  <c r="K164" i="21"/>
  <c r="L91" i="21"/>
  <c r="L79" i="21"/>
  <c r="I82" i="21"/>
  <c r="AG95" i="21"/>
  <c r="AG83" i="21"/>
  <c r="L86" i="21"/>
  <c r="L98" i="21"/>
  <c r="Z168" i="21"/>
  <c r="Z204" i="21"/>
  <c r="Z219" i="21"/>
  <c r="AA100" i="21"/>
  <c r="AA88" i="21"/>
  <c r="AY89" i="21"/>
  <c r="E180" i="21"/>
  <c r="G118" i="21"/>
  <c r="F118" i="21"/>
  <c r="F130" i="21"/>
  <c r="B213" i="21"/>
  <c r="AL213" i="21"/>
  <c r="C16" i="21"/>
  <c r="O16" i="21"/>
  <c r="AA16" i="21"/>
  <c r="AM16" i="21"/>
  <c r="I28" i="21"/>
  <c r="U28" i="21"/>
  <c r="AG28" i="21"/>
  <c r="AS28" i="21"/>
  <c r="C40" i="21"/>
  <c r="O40" i="21"/>
  <c r="AA40" i="21"/>
  <c r="AM40" i="21"/>
  <c r="AV44" i="21"/>
  <c r="AA47" i="21"/>
  <c r="U48" i="21"/>
  <c r="O49" i="21"/>
  <c r="O61" i="21"/>
  <c r="AG51" i="21"/>
  <c r="AG63" i="21"/>
  <c r="N198" i="21"/>
  <c r="N216" i="21"/>
  <c r="O216" i="21" s="1"/>
  <c r="N153" i="21"/>
  <c r="O52" i="21"/>
  <c r="AC198" i="21"/>
  <c r="AC216" i="21"/>
  <c r="AD216" i="21" s="1"/>
  <c r="AC153" i="21"/>
  <c r="AD64" i="21"/>
  <c r="AP52" i="21"/>
  <c r="F53" i="21"/>
  <c r="AS53" i="21"/>
  <c r="AJ66" i="21"/>
  <c r="AJ54" i="21"/>
  <c r="T154" i="21"/>
  <c r="U154" i="21" s="1"/>
  <c r="U67" i="21"/>
  <c r="AL154" i="21"/>
  <c r="AM154" i="21" s="1"/>
  <c r="AM55" i="21"/>
  <c r="U56" i="21"/>
  <c r="X57" i="21"/>
  <c r="AP57" i="21"/>
  <c r="AO155" i="21"/>
  <c r="AP155" i="21" s="1"/>
  <c r="AP58" i="21"/>
  <c r="I59" i="21"/>
  <c r="K156" i="21"/>
  <c r="L156" i="21" s="1"/>
  <c r="L61" i="21"/>
  <c r="I62" i="21"/>
  <c r="F75" i="21"/>
  <c r="F63" i="21"/>
  <c r="B217" i="21"/>
  <c r="D223" i="21" s="1"/>
  <c r="B200" i="21"/>
  <c r="B158" i="21"/>
  <c r="D188" i="21" s="1"/>
  <c r="D112" i="21"/>
  <c r="C64" i="21"/>
  <c r="AZ112" i="21"/>
  <c r="AY76" i="21"/>
  <c r="AY64" i="21"/>
  <c r="AW113" i="21"/>
  <c r="AV65" i="21"/>
  <c r="AS78" i="21"/>
  <c r="AS66" i="21"/>
  <c r="AO159" i="21"/>
  <c r="AQ189" i="21" s="1"/>
  <c r="AQ115" i="21"/>
  <c r="AP67" i="21"/>
  <c r="AN116" i="21"/>
  <c r="AM80" i="21"/>
  <c r="AM68" i="21"/>
  <c r="AK117" i="21"/>
  <c r="AJ69" i="21"/>
  <c r="AF160" i="21"/>
  <c r="AH190" i="21" s="1"/>
  <c r="AH118" i="21"/>
  <c r="AG82" i="21"/>
  <c r="AG70" i="21"/>
  <c r="AE119" i="21"/>
  <c r="AD71" i="21"/>
  <c r="AA84" i="21"/>
  <c r="AA72" i="21"/>
  <c r="W161" i="21"/>
  <c r="Y121" i="21"/>
  <c r="X73" i="21"/>
  <c r="AS74" i="21"/>
  <c r="R76" i="21"/>
  <c r="X77" i="21"/>
  <c r="AA90" i="21"/>
  <c r="AA78" i="21"/>
  <c r="N164" i="21"/>
  <c r="O79" i="21"/>
  <c r="C80" i="21"/>
  <c r="C92" i="21"/>
  <c r="F93" i="21"/>
  <c r="F81" i="21"/>
  <c r="X81" i="21"/>
  <c r="C84" i="21"/>
  <c r="U84" i="21"/>
  <c r="Z166" i="21"/>
  <c r="AA97" i="21"/>
  <c r="AA85" i="21"/>
  <c r="AG98" i="21"/>
  <c r="AG86" i="21"/>
  <c r="AW122" i="21"/>
  <c r="AV74" i="21"/>
  <c r="AV86" i="21"/>
  <c r="Q164" i="21"/>
  <c r="R79" i="21"/>
  <c r="U92" i="21"/>
  <c r="U80" i="21"/>
  <c r="AV81" i="21"/>
  <c r="AV93" i="21"/>
  <c r="AY94" i="21"/>
  <c r="AY82" i="21"/>
  <c r="K166" i="21"/>
  <c r="L97" i="21"/>
  <c r="AP87" i="21"/>
  <c r="N169" i="21"/>
  <c r="O91" i="21"/>
  <c r="AM44" i="21"/>
  <c r="AD45" i="21"/>
  <c r="AV46" i="21"/>
  <c r="O47" i="21"/>
  <c r="C49" i="21"/>
  <c r="C61" i="21"/>
  <c r="AP50" i="21"/>
  <c r="U51" i="21"/>
  <c r="U63" i="21"/>
  <c r="E198" i="21"/>
  <c r="E216" i="21"/>
  <c r="F216" i="21" s="1"/>
  <c r="E153" i="21"/>
  <c r="F64" i="21"/>
  <c r="AD53" i="21"/>
  <c r="L66" i="21"/>
  <c r="L54" i="21"/>
  <c r="E154" i="21"/>
  <c r="F154" i="21" s="1"/>
  <c r="F55" i="21"/>
  <c r="AR154" i="21"/>
  <c r="AS154" i="21" s="1"/>
  <c r="AS67" i="21"/>
  <c r="I56" i="21"/>
  <c r="AV57" i="21"/>
  <c r="AC155" i="21"/>
  <c r="AD155" i="21" s="1"/>
  <c r="AD58" i="21"/>
  <c r="AG59" i="21"/>
  <c r="AU156" i="21"/>
  <c r="AV61" i="21"/>
  <c r="AS62" i="21"/>
  <c r="AL200" i="21"/>
  <c r="AL217" i="21"/>
  <c r="AN223" i="21" s="1"/>
  <c r="AL158" i="21"/>
  <c r="AN188" i="21" s="1"/>
  <c r="AN124" i="21"/>
  <c r="AM64" i="21"/>
  <c r="AK125" i="21"/>
  <c r="AJ65" i="21"/>
  <c r="AH126" i="21"/>
  <c r="AG66" i="21"/>
  <c r="AC159" i="21"/>
  <c r="AE189" i="21" s="1"/>
  <c r="AE127" i="21"/>
  <c r="AD67" i="21"/>
  <c r="AB128" i="21"/>
  <c r="AA68" i="21"/>
  <c r="Y129" i="21"/>
  <c r="X69" i="21"/>
  <c r="T160" i="21"/>
  <c r="V190" i="21" s="1"/>
  <c r="V130" i="21"/>
  <c r="U70" i="21"/>
  <c r="K161" i="21"/>
  <c r="L73" i="21"/>
  <c r="AZ122" i="21"/>
  <c r="AY86" i="21"/>
  <c r="AO218" i="21"/>
  <c r="AO202" i="21"/>
  <c r="AO163" i="21"/>
  <c r="AP76" i="21"/>
  <c r="AP88" i="21"/>
  <c r="AG78" i="21"/>
  <c r="AL164" i="21"/>
  <c r="AM79" i="21"/>
  <c r="F80" i="21"/>
  <c r="L93" i="21"/>
  <c r="L81" i="21"/>
  <c r="N165" i="21"/>
  <c r="O94" i="21"/>
  <c r="O82" i="21"/>
  <c r="AP83" i="21"/>
  <c r="AP95" i="21"/>
  <c r="L85" i="21"/>
  <c r="U89" i="21"/>
  <c r="Q169" i="21"/>
  <c r="R103" i="21"/>
  <c r="R91" i="21"/>
  <c r="B214" i="21"/>
  <c r="N214" i="21"/>
  <c r="Z214" i="21"/>
  <c r="AL214" i="21"/>
  <c r="H215" i="21"/>
  <c r="T215" i="21"/>
  <c r="AF215" i="21"/>
  <c r="AR215" i="21"/>
  <c r="AA44" i="21"/>
  <c r="R45" i="21"/>
  <c r="AJ46" i="21"/>
  <c r="R47" i="21"/>
  <c r="R59" i="21"/>
  <c r="AJ49" i="21"/>
  <c r="AD50" i="21"/>
  <c r="X51" i="21"/>
  <c r="AG52" i="21"/>
  <c r="AG53" i="21"/>
  <c r="H154" i="21"/>
  <c r="I154" i="21" s="1"/>
  <c r="I67" i="21"/>
  <c r="Z154" i="21"/>
  <c r="AA154" i="21" s="1"/>
  <c r="AA55" i="21"/>
  <c r="AA56" i="21"/>
  <c r="L57" i="21"/>
  <c r="AD57" i="21"/>
  <c r="AV58" i="21"/>
  <c r="O59" i="21"/>
  <c r="AD62" i="21"/>
  <c r="AJ71" i="21"/>
  <c r="AU161" i="21"/>
  <c r="E218" i="21"/>
  <c r="E202" i="21"/>
  <c r="E163" i="21"/>
  <c r="F76" i="21"/>
  <c r="AR218" i="21"/>
  <c r="AR202" i="21"/>
  <c r="AR163" i="21"/>
  <c r="AS88" i="21"/>
  <c r="AJ78" i="21"/>
  <c r="AJ90" i="21"/>
  <c r="AA80" i="21"/>
  <c r="F95" i="21"/>
  <c r="F83" i="21"/>
  <c r="I96" i="21"/>
  <c r="I84" i="21"/>
  <c r="AI166" i="21"/>
  <c r="AJ85" i="21"/>
  <c r="AJ97" i="21"/>
  <c r="AA87" i="21"/>
  <c r="X101" i="21"/>
  <c r="X89" i="21"/>
  <c r="R107" i="21"/>
  <c r="R119" i="21"/>
  <c r="I120" i="21"/>
  <c r="I108" i="21"/>
  <c r="T176" i="21"/>
  <c r="U109" i="21"/>
  <c r="K154" i="21"/>
  <c r="L154" i="21" s="1"/>
  <c r="W154" i="21"/>
  <c r="X154" i="21" s="1"/>
  <c r="AI154" i="21"/>
  <c r="AJ154" i="21" s="1"/>
  <c r="AU154" i="21"/>
  <c r="AB122" i="21"/>
  <c r="AA86" i="21"/>
  <c r="C75" i="21"/>
  <c r="T218" i="21"/>
  <c r="T202" i="21"/>
  <c r="T163" i="21"/>
  <c r="U88" i="21"/>
  <c r="AU218" i="21"/>
  <c r="AU202" i="21"/>
  <c r="AU163" i="21"/>
  <c r="AV76" i="21"/>
  <c r="AP78" i="21"/>
  <c r="E164" i="21"/>
  <c r="AF164" i="21"/>
  <c r="AJ80" i="21"/>
  <c r="B165" i="21"/>
  <c r="C94" i="21"/>
  <c r="AC165" i="21"/>
  <c r="AD82" i="21"/>
  <c r="AR165" i="21"/>
  <c r="X84" i="21"/>
  <c r="C86" i="21"/>
  <c r="R86" i="21"/>
  <c r="O87" i="21"/>
  <c r="AS87" i="21"/>
  <c r="K219" i="21"/>
  <c r="K204" i="21"/>
  <c r="K168" i="21"/>
  <c r="L88" i="21"/>
  <c r="I89" i="21"/>
  <c r="AM89" i="21"/>
  <c r="F90" i="21"/>
  <c r="B169" i="21"/>
  <c r="C91" i="21"/>
  <c r="AG91" i="21"/>
  <c r="AY91" i="21"/>
  <c r="AY103" i="21"/>
  <c r="AV92" i="21"/>
  <c r="AA93" i="21"/>
  <c r="AS93" i="21"/>
  <c r="AS105" i="21"/>
  <c r="AO170" i="21"/>
  <c r="AP94" i="21"/>
  <c r="U95" i="21"/>
  <c r="AM95" i="21"/>
  <c r="AM107" i="21"/>
  <c r="AJ96" i="21"/>
  <c r="O97" i="21"/>
  <c r="AF171" i="21"/>
  <c r="AG97" i="21"/>
  <c r="AG109" i="21"/>
  <c r="AV97" i="21"/>
  <c r="AD98" i="21"/>
  <c r="AD110" i="21"/>
  <c r="AA99" i="21"/>
  <c r="AA111" i="21"/>
  <c r="W220" i="21"/>
  <c r="W173" i="21"/>
  <c r="W206" i="21"/>
  <c r="X100" i="21"/>
  <c r="U101" i="21"/>
  <c r="R102" i="21"/>
  <c r="AU174" i="21"/>
  <c r="AV115" i="21"/>
  <c r="AV103" i="21"/>
  <c r="X105" i="21"/>
  <c r="X117" i="21"/>
  <c r="N175" i="21"/>
  <c r="O118" i="21"/>
  <c r="O106" i="21"/>
  <c r="L108" i="21"/>
  <c r="AI179" i="21"/>
  <c r="AJ127" i="21"/>
  <c r="AJ115" i="21"/>
  <c r="AK115" i="21"/>
  <c r="H155" i="21"/>
  <c r="I155" i="21" s="1"/>
  <c r="T155" i="21"/>
  <c r="U155" i="21" s="1"/>
  <c r="AF155" i="21"/>
  <c r="AG155" i="21" s="1"/>
  <c r="AR155" i="21"/>
  <c r="AS155" i="21" s="1"/>
  <c r="E217" i="21"/>
  <c r="G223" i="21" s="1"/>
  <c r="E200" i="21"/>
  <c r="E158" i="21"/>
  <c r="G188" i="21" s="1"/>
  <c r="G124" i="21"/>
  <c r="Q217" i="21"/>
  <c r="S223" i="21" s="1"/>
  <c r="Q200" i="21"/>
  <c r="S124" i="21"/>
  <c r="Q158" i="21"/>
  <c r="S188" i="21" s="1"/>
  <c r="AC217" i="21"/>
  <c r="AE223" i="21" s="1"/>
  <c r="AC200" i="21"/>
  <c r="AE124" i="21"/>
  <c r="AC158" i="21"/>
  <c r="AE188" i="21" s="1"/>
  <c r="AE112" i="21"/>
  <c r="AO217" i="21"/>
  <c r="AQ223" i="21" s="1"/>
  <c r="AO200" i="21"/>
  <c r="AQ124" i="21"/>
  <c r="AO158" i="21"/>
  <c r="AQ188" i="21" s="1"/>
  <c r="D125" i="21"/>
  <c r="D113" i="21"/>
  <c r="AB125" i="21"/>
  <c r="AB113" i="21"/>
  <c r="AZ125" i="21"/>
  <c r="AZ113" i="21"/>
  <c r="Y126" i="21"/>
  <c r="Y114" i="21"/>
  <c r="AW126" i="21"/>
  <c r="AW114" i="21"/>
  <c r="H159" i="21"/>
  <c r="J189" i="21" s="1"/>
  <c r="J127" i="21"/>
  <c r="T159" i="21"/>
  <c r="V189" i="21" s="1"/>
  <c r="V127" i="21"/>
  <c r="V115" i="21"/>
  <c r="AF159" i="21"/>
  <c r="AH189" i="21" s="1"/>
  <c r="AH127" i="21"/>
  <c r="AR159" i="21"/>
  <c r="AT189" i="21" s="1"/>
  <c r="AT127" i="21"/>
  <c r="AT115" i="21"/>
  <c r="S128" i="21"/>
  <c r="S116" i="21"/>
  <c r="AQ128" i="21"/>
  <c r="AQ116" i="21"/>
  <c r="P129" i="21"/>
  <c r="P117" i="21"/>
  <c r="AN129" i="21"/>
  <c r="AN117" i="21"/>
  <c r="M130" i="21"/>
  <c r="K160" i="21"/>
  <c r="M190" i="21" s="1"/>
  <c r="M118" i="21"/>
  <c r="W160" i="21"/>
  <c r="Y190" i="21" s="1"/>
  <c r="Y130" i="21"/>
  <c r="AK130" i="21"/>
  <c r="AI160" i="21"/>
  <c r="AK190" i="21" s="1"/>
  <c r="AK118" i="21"/>
  <c r="AU160" i="21"/>
  <c r="AW190" i="21" s="1"/>
  <c r="AW130" i="21"/>
  <c r="J131" i="21"/>
  <c r="J119" i="21"/>
  <c r="B161" i="21"/>
  <c r="D121" i="21"/>
  <c r="N161" i="21"/>
  <c r="P121" i="21"/>
  <c r="Z161" i="21"/>
  <c r="AL161" i="21"/>
  <c r="AA74" i="21"/>
  <c r="AP74" i="21"/>
  <c r="R75" i="21"/>
  <c r="AS75" i="21"/>
  <c r="H218" i="21"/>
  <c r="H202" i="21"/>
  <c r="H163" i="21"/>
  <c r="I88" i="21"/>
  <c r="U76" i="21"/>
  <c r="AI218" i="21"/>
  <c r="AI202" i="21"/>
  <c r="AI163" i="21"/>
  <c r="AJ76" i="21"/>
  <c r="L77" i="21"/>
  <c r="O78" i="21"/>
  <c r="AD78" i="21"/>
  <c r="F79" i="21"/>
  <c r="T164" i="21"/>
  <c r="AG79" i="21"/>
  <c r="AU164" i="21"/>
  <c r="AV91" i="21"/>
  <c r="I80" i="21"/>
  <c r="X80" i="21"/>
  <c r="AY80" i="21"/>
  <c r="C82" i="21"/>
  <c r="Q165" i="21"/>
  <c r="R82" i="21"/>
  <c r="AF165" i="21"/>
  <c r="AS82" i="21"/>
  <c r="AV83" i="21"/>
  <c r="L84" i="21"/>
  <c r="AM84" i="21"/>
  <c r="B166" i="21"/>
  <c r="O85" i="21"/>
  <c r="F86" i="21"/>
  <c r="N219" i="21"/>
  <c r="N168" i="21"/>
  <c r="N204" i="21"/>
  <c r="U116" i="21"/>
  <c r="U104" i="21"/>
  <c r="AA105" i="21"/>
  <c r="AA117" i="21"/>
  <c r="Q175" i="21"/>
  <c r="R106" i="21"/>
  <c r="AS107" i="21"/>
  <c r="AS119" i="21"/>
  <c r="AV109" i="21"/>
  <c r="AU176" i="21"/>
  <c r="G112" i="21"/>
  <c r="L120" i="21"/>
  <c r="I71" i="21"/>
  <c r="U71" i="21"/>
  <c r="AG71" i="21"/>
  <c r="AS71" i="21"/>
  <c r="C73" i="21"/>
  <c r="O73" i="21"/>
  <c r="AA73" i="21"/>
  <c r="AM73" i="21"/>
  <c r="AD74" i="21"/>
  <c r="W218" i="21"/>
  <c r="W202" i="21"/>
  <c r="W163" i="21"/>
  <c r="X76" i="21"/>
  <c r="AL202" i="21"/>
  <c r="AL218" i="21"/>
  <c r="AL163" i="21"/>
  <c r="AA77" i="21"/>
  <c r="C78" i="21"/>
  <c r="R78" i="21"/>
  <c r="H164" i="21"/>
  <c r="U79" i="21"/>
  <c r="AI164" i="21"/>
  <c r="AJ91" i="21"/>
  <c r="L80" i="21"/>
  <c r="O81" i="21"/>
  <c r="AP81" i="21"/>
  <c r="E165" i="21"/>
  <c r="F82" i="21"/>
  <c r="T165" i="21"/>
  <c r="AU165" i="21"/>
  <c r="I83" i="21"/>
  <c r="AY83" i="21"/>
  <c r="C85" i="21"/>
  <c r="AR166" i="21"/>
  <c r="AS85" i="21"/>
  <c r="AJ86" i="21"/>
  <c r="C87" i="21"/>
  <c r="R87" i="21"/>
  <c r="AG87" i="21"/>
  <c r="AY87" i="21"/>
  <c r="AU219" i="21"/>
  <c r="AU204" i="21"/>
  <c r="AU168" i="21"/>
  <c r="AV88" i="21"/>
  <c r="AS89" i="21"/>
  <c r="AP90" i="21"/>
  <c r="F91" i="21"/>
  <c r="U91" i="21"/>
  <c r="AL169" i="21"/>
  <c r="AM91" i="21"/>
  <c r="AJ92" i="21"/>
  <c r="AG93" i="21"/>
  <c r="L94" i="21"/>
  <c r="AC170" i="21"/>
  <c r="AD94" i="21"/>
  <c r="AS94" i="21"/>
  <c r="AA95" i="21"/>
  <c r="X96" i="21"/>
  <c r="C97" i="21"/>
  <c r="T171" i="21"/>
  <c r="U97" i="21"/>
  <c r="R98" i="21"/>
  <c r="R110" i="21"/>
  <c r="O99" i="21"/>
  <c r="O111" i="21"/>
  <c r="K220" i="21"/>
  <c r="K206" i="21"/>
  <c r="K173" i="21"/>
  <c r="L112" i="21"/>
  <c r="L100" i="21"/>
  <c r="I113" i="21"/>
  <c r="I101" i="21"/>
  <c r="F102" i="21"/>
  <c r="F114" i="21"/>
  <c r="B174" i="21"/>
  <c r="C103" i="21"/>
  <c r="C115" i="21"/>
  <c r="X104" i="21"/>
  <c r="AY105" i="21"/>
  <c r="AY117" i="21"/>
  <c r="AA107" i="21"/>
  <c r="AJ108" i="21"/>
  <c r="AJ120" i="21"/>
  <c r="E176" i="21"/>
  <c r="F176" i="21" s="1"/>
  <c r="F121" i="21"/>
  <c r="F109" i="21"/>
  <c r="AS110" i="21"/>
  <c r="AS122" i="21"/>
  <c r="AP125" i="21"/>
  <c r="AP113" i="21"/>
  <c r="AQ113" i="21"/>
  <c r="M116" i="21"/>
  <c r="L116" i="21"/>
  <c r="L128" i="21"/>
  <c r="AY116" i="21"/>
  <c r="X131" i="21"/>
  <c r="X119" i="21"/>
  <c r="Y119" i="21"/>
  <c r="AG122" i="21"/>
  <c r="AH129" i="21"/>
  <c r="H216" i="21"/>
  <c r="I216" i="21" s="1"/>
  <c r="H198" i="21"/>
  <c r="H153" i="21"/>
  <c r="T216" i="21"/>
  <c r="U216" i="21" s="1"/>
  <c r="T198" i="21"/>
  <c r="T153" i="21"/>
  <c r="AF216" i="21"/>
  <c r="AG216" i="21" s="1"/>
  <c r="AF198" i="21"/>
  <c r="AF153" i="21"/>
  <c r="AR216" i="21"/>
  <c r="AS216" i="21" s="1"/>
  <c r="AR198" i="21"/>
  <c r="AR153" i="21"/>
  <c r="AS153" i="21" s="1"/>
  <c r="K155" i="21"/>
  <c r="L155" i="21" s="1"/>
  <c r="W155" i="21"/>
  <c r="X155" i="21" s="1"/>
  <c r="AI155" i="21"/>
  <c r="AJ155" i="21" s="1"/>
  <c r="AU155" i="21"/>
  <c r="E156" i="21"/>
  <c r="F156" i="21" s="1"/>
  <c r="Q156" i="21"/>
  <c r="R156" i="21" s="1"/>
  <c r="AC156" i="21"/>
  <c r="AD156" i="21" s="1"/>
  <c r="AO156" i="21"/>
  <c r="AP156" i="21" s="1"/>
  <c r="H217" i="21"/>
  <c r="J223" i="21" s="1"/>
  <c r="H200" i="21"/>
  <c r="H158" i="21"/>
  <c r="J188" i="21" s="1"/>
  <c r="J124" i="21"/>
  <c r="J112" i="21"/>
  <c r="T217" i="21"/>
  <c r="V223" i="21" s="1"/>
  <c r="T200" i="21"/>
  <c r="T158" i="21"/>
  <c r="V188" i="21" s="1"/>
  <c r="V124" i="21"/>
  <c r="V112" i="21"/>
  <c r="AF217" i="21"/>
  <c r="AH223" i="21" s="1"/>
  <c r="AF200" i="21"/>
  <c r="AF158" i="21"/>
  <c r="AH188" i="21" s="1"/>
  <c r="AH112" i="21"/>
  <c r="AR217" i="21"/>
  <c r="AT223" i="21" s="1"/>
  <c r="AR200" i="21"/>
  <c r="AR158" i="21"/>
  <c r="AT188" i="21" s="1"/>
  <c r="AT112" i="21"/>
  <c r="AT124" i="21"/>
  <c r="G125" i="21"/>
  <c r="G113" i="21"/>
  <c r="S113" i="21"/>
  <c r="S125" i="21"/>
  <c r="AE113" i="21"/>
  <c r="AE125" i="21"/>
  <c r="AN126" i="21"/>
  <c r="AN114" i="21"/>
  <c r="M127" i="21"/>
  <c r="K159" i="21"/>
  <c r="M189" i="21" s="1"/>
  <c r="M115" i="21"/>
  <c r="Y115" i="21"/>
  <c r="W159" i="21"/>
  <c r="Y189" i="21" s="1"/>
  <c r="AK127" i="21"/>
  <c r="AI159" i="21"/>
  <c r="AK189" i="21" s="1"/>
  <c r="AU159" i="21"/>
  <c r="AW189" i="21" s="1"/>
  <c r="AW115" i="21"/>
  <c r="AH128" i="21"/>
  <c r="AH116" i="21"/>
  <c r="AT116" i="21"/>
  <c r="AT128" i="21"/>
  <c r="G129" i="21"/>
  <c r="G117" i="21"/>
  <c r="S117" i="21"/>
  <c r="S129" i="21"/>
  <c r="B160" i="21"/>
  <c r="D190" i="21" s="1"/>
  <c r="D130" i="21"/>
  <c r="N160" i="21"/>
  <c r="P190" i="21" s="1"/>
  <c r="P118" i="21"/>
  <c r="Z160" i="21"/>
  <c r="AB190" i="21" s="1"/>
  <c r="AB130" i="21"/>
  <c r="AB118" i="21"/>
  <c r="AL160" i="21"/>
  <c r="AN190" i="21" s="1"/>
  <c r="AN118" i="21"/>
  <c r="AN130" i="21"/>
  <c r="AZ130" i="21"/>
  <c r="AZ118" i="21"/>
  <c r="AK131" i="21"/>
  <c r="AK119" i="21"/>
  <c r="J132" i="21"/>
  <c r="J120" i="21"/>
  <c r="V132" i="21"/>
  <c r="V120" i="21"/>
  <c r="AH120" i="21"/>
  <c r="AH132" i="21"/>
  <c r="E161" i="21"/>
  <c r="G121" i="21"/>
  <c r="Q161" i="21"/>
  <c r="AC161" i="21"/>
  <c r="AE121" i="21"/>
  <c r="AO161" i="21"/>
  <c r="C74" i="21"/>
  <c r="R74" i="21"/>
  <c r="U75" i="21"/>
  <c r="AK123" i="21"/>
  <c r="AJ87" i="21"/>
  <c r="AV75" i="21"/>
  <c r="K218" i="21"/>
  <c r="K202" i="21"/>
  <c r="K163" i="21"/>
  <c r="L76" i="21"/>
  <c r="Z218" i="21"/>
  <c r="Z202" i="21"/>
  <c r="Z163" i="21"/>
  <c r="AM76" i="21"/>
  <c r="AP77" i="21"/>
  <c r="F78" i="21"/>
  <c r="I79" i="21"/>
  <c r="W164" i="21"/>
  <c r="X91" i="21"/>
  <c r="AJ79" i="21"/>
  <c r="AY79" i="21"/>
  <c r="AD81" i="21"/>
  <c r="AS81" i="21"/>
  <c r="H165" i="21"/>
  <c r="U82" i="21"/>
  <c r="AI165" i="21"/>
  <c r="AV82" i="21"/>
  <c r="X83" i="21"/>
  <c r="AM83" i="21"/>
  <c r="R85" i="21"/>
  <c r="AF166" i="21"/>
  <c r="AG85" i="21"/>
  <c r="B219" i="21"/>
  <c r="B204" i="21"/>
  <c r="B168" i="21"/>
  <c r="F104" i="21"/>
  <c r="F116" i="21"/>
  <c r="AG105" i="21"/>
  <c r="AO175" i="21"/>
  <c r="AP106" i="21"/>
  <c r="AP118" i="21"/>
  <c r="C122" i="21"/>
  <c r="C110" i="21"/>
  <c r="P122" i="21"/>
  <c r="O122" i="21"/>
  <c r="AW123" i="21"/>
  <c r="AI219" i="21"/>
  <c r="AI204" i="21"/>
  <c r="AI168" i="21"/>
  <c r="AJ88" i="21"/>
  <c r="Z169" i="21"/>
  <c r="AA91" i="21"/>
  <c r="U105" i="21"/>
  <c r="U93" i="21"/>
  <c r="Q170" i="21"/>
  <c r="R94" i="21"/>
  <c r="O107" i="21"/>
  <c r="O95" i="21"/>
  <c r="H171" i="21"/>
  <c r="I97" i="21"/>
  <c r="I109" i="21"/>
  <c r="F98" i="21"/>
  <c r="F110" i="21"/>
  <c r="C99" i="21"/>
  <c r="C111" i="21"/>
  <c r="AY99" i="21"/>
  <c r="AY111" i="21"/>
  <c r="AU220" i="21"/>
  <c r="AU206" i="21"/>
  <c r="AU173" i="21"/>
  <c r="AV100" i="21"/>
  <c r="AV104" i="21"/>
  <c r="AV116" i="21"/>
  <c r="AR175" i="21"/>
  <c r="AS106" i="21"/>
  <c r="AI176" i="21"/>
  <c r="AJ176" i="21" s="1"/>
  <c r="AJ109" i="21"/>
  <c r="AY122" i="21"/>
  <c r="AY110" i="21"/>
  <c r="S114" i="21"/>
  <c r="R114" i="21"/>
  <c r="R126" i="21"/>
  <c r="AZ119" i="21"/>
  <c r="AY119" i="21"/>
  <c r="G126" i="21"/>
  <c r="F126" i="21"/>
  <c r="K216" i="21"/>
  <c r="L216" i="21" s="1"/>
  <c r="K198" i="21"/>
  <c r="K153" i="21"/>
  <c r="W198" i="21"/>
  <c r="W216" i="21"/>
  <c r="X216" i="21" s="1"/>
  <c r="W153" i="21"/>
  <c r="AI216" i="21"/>
  <c r="AJ216" i="21" s="1"/>
  <c r="AI198" i="21"/>
  <c r="AI153" i="21"/>
  <c r="AU198" i="21"/>
  <c r="AU216" i="21"/>
  <c r="AV216" i="21" s="1"/>
  <c r="AU153" i="21"/>
  <c r="B155" i="21"/>
  <c r="C155" i="21" s="1"/>
  <c r="N155" i="21"/>
  <c r="O155" i="21" s="1"/>
  <c r="Z155" i="21"/>
  <c r="AA155" i="21" s="1"/>
  <c r="AL155" i="21"/>
  <c r="AM155" i="21" s="1"/>
  <c r="H156" i="21"/>
  <c r="I156" i="21" s="1"/>
  <c r="T156" i="21"/>
  <c r="U156" i="21" s="1"/>
  <c r="AF156" i="21"/>
  <c r="AG156" i="21" s="1"/>
  <c r="AR156" i="21"/>
  <c r="AS156" i="21" s="1"/>
  <c r="K217" i="21"/>
  <c r="M223" i="21" s="1"/>
  <c r="K158" i="21"/>
  <c r="M188" i="21" s="1"/>
  <c r="K200" i="21"/>
  <c r="W217" i="21"/>
  <c r="Y223" i="21" s="1"/>
  <c r="W200" i="21"/>
  <c r="W158" i="21"/>
  <c r="Y188" i="21" s="1"/>
  <c r="AI217" i="21"/>
  <c r="AK223" i="21" s="1"/>
  <c r="AI200" i="21"/>
  <c r="AI158" i="21"/>
  <c r="AK188" i="21" s="1"/>
  <c r="AU217" i="21"/>
  <c r="AW223" i="21" s="1"/>
  <c r="AU200" i="21"/>
  <c r="AU158" i="21"/>
  <c r="AW188" i="21" s="1"/>
  <c r="B159" i="21"/>
  <c r="D189" i="21" s="1"/>
  <c r="N159" i="21"/>
  <c r="P189" i="21" s="1"/>
  <c r="Z159" i="21"/>
  <c r="AB189" i="21" s="1"/>
  <c r="AL159" i="21"/>
  <c r="AN189" i="21" s="1"/>
  <c r="E160" i="21"/>
  <c r="G190" i="21" s="1"/>
  <c r="Q160" i="21"/>
  <c r="S190" i="21" s="1"/>
  <c r="AC160" i="21"/>
  <c r="AE190" i="21" s="1"/>
  <c r="AO160" i="21"/>
  <c r="AQ190" i="21" s="1"/>
  <c r="T161" i="21"/>
  <c r="V121" i="21"/>
  <c r="AR161" i="21"/>
  <c r="AS73" i="21"/>
  <c r="L87" i="21"/>
  <c r="M123" i="21"/>
  <c r="AM75" i="21"/>
  <c r="B218" i="21"/>
  <c r="B163" i="21"/>
  <c r="B202" i="21"/>
  <c r="AC218" i="21"/>
  <c r="AC202" i="21"/>
  <c r="AC163" i="21"/>
  <c r="AG77" i="21"/>
  <c r="Z164" i="21"/>
  <c r="AA79" i="21"/>
  <c r="U81" i="21"/>
  <c r="AL165" i="21"/>
  <c r="AM94" i="21"/>
  <c r="O83" i="21"/>
  <c r="AS84" i="21"/>
  <c r="I85" i="21"/>
  <c r="H166" i="21"/>
  <c r="AL204" i="21"/>
  <c r="AL168" i="21"/>
  <c r="AL219" i="21"/>
  <c r="B170" i="21"/>
  <c r="AV123" i="21"/>
  <c r="AV111" i="21"/>
  <c r="Q221" i="21"/>
  <c r="Q208" i="21"/>
  <c r="Q178" i="21"/>
  <c r="S112" i="21"/>
  <c r="R124" i="21"/>
  <c r="R112" i="21"/>
  <c r="AD129" i="21"/>
  <c r="AD117" i="21"/>
  <c r="AE117" i="21"/>
  <c r="AV121" i="21"/>
  <c r="I93" i="21"/>
  <c r="E170" i="21"/>
  <c r="F94" i="21"/>
  <c r="F106" i="21"/>
  <c r="C95" i="21"/>
  <c r="AY95" i="21"/>
  <c r="AY107" i="21"/>
  <c r="AV108" i="21"/>
  <c r="AV96" i="21"/>
  <c r="AR171" i="21"/>
  <c r="AS109" i="21"/>
  <c r="AS97" i="21"/>
  <c r="AP110" i="21"/>
  <c r="AP98" i="21"/>
  <c r="AM111" i="21"/>
  <c r="AM99" i="21"/>
  <c r="AI220" i="21"/>
  <c r="AI206" i="21"/>
  <c r="AJ112" i="21"/>
  <c r="AJ100" i="21"/>
  <c r="AI173" i="21"/>
  <c r="AG113" i="21"/>
  <c r="AG101" i="21"/>
  <c r="AD102" i="21"/>
  <c r="AJ119" i="21"/>
  <c r="AJ107" i="21"/>
  <c r="Q176" i="21"/>
  <c r="R176" i="21" s="1"/>
  <c r="R121" i="21"/>
  <c r="R109" i="21"/>
  <c r="P123" i="21"/>
  <c r="O123" i="21"/>
  <c r="P128" i="21"/>
  <c r="O128" i="21"/>
  <c r="N221" i="21"/>
  <c r="N208" i="21"/>
  <c r="N178" i="21"/>
  <c r="P112" i="21"/>
  <c r="AL221" i="21"/>
  <c r="AL178" i="21"/>
  <c r="AL208" i="21"/>
  <c r="AN112" i="21"/>
  <c r="M113" i="21"/>
  <c r="O126" i="21"/>
  <c r="O114" i="21"/>
  <c r="AQ114" i="21"/>
  <c r="AP114" i="21"/>
  <c r="I128" i="21"/>
  <c r="I116" i="21"/>
  <c r="AK116" i="21"/>
  <c r="AJ116" i="21"/>
  <c r="B180" i="21"/>
  <c r="C130" i="21"/>
  <c r="C118" i="21"/>
  <c r="AC180" i="21"/>
  <c r="AE118" i="21"/>
  <c r="AD118" i="21"/>
  <c r="AV119" i="21"/>
  <c r="AV131" i="21"/>
  <c r="Y120" i="21"/>
  <c r="X120" i="21"/>
  <c r="AR181" i="21"/>
  <c r="AS186" i="21" s="1"/>
  <c r="AS121" i="21"/>
  <c r="AT121" i="21"/>
  <c r="AE122" i="21"/>
  <c r="AD122" i="21"/>
  <c r="V126" i="21"/>
  <c r="U126" i="21"/>
  <c r="E219" i="21"/>
  <c r="E204" i="21"/>
  <c r="E168" i="21"/>
  <c r="Q219" i="21"/>
  <c r="Q168" i="21"/>
  <c r="Q204" i="21"/>
  <c r="AC219" i="21"/>
  <c r="AC204" i="21"/>
  <c r="AC168" i="21"/>
  <c r="AO219" i="21"/>
  <c r="AO168" i="21"/>
  <c r="AO204" i="21"/>
  <c r="H169" i="21"/>
  <c r="T169" i="21"/>
  <c r="AF169" i="21"/>
  <c r="AR169" i="21"/>
  <c r="K170" i="21"/>
  <c r="W170" i="21"/>
  <c r="AI170" i="21"/>
  <c r="AU170" i="21"/>
  <c r="Z171" i="21"/>
  <c r="E220" i="21"/>
  <c r="E173" i="21"/>
  <c r="E206" i="21"/>
  <c r="Q220" i="21"/>
  <c r="Q173" i="21"/>
  <c r="Q206" i="21"/>
  <c r="AC220" i="21"/>
  <c r="AC173" i="21"/>
  <c r="AC206" i="21"/>
  <c r="AO220" i="21"/>
  <c r="AO173" i="21"/>
  <c r="AO206" i="21"/>
  <c r="H174" i="21"/>
  <c r="I115" i="21"/>
  <c r="T174" i="21"/>
  <c r="AF174" i="21"/>
  <c r="AG115" i="21"/>
  <c r="AR174" i="21"/>
  <c r="AS103" i="21"/>
  <c r="AM105" i="21"/>
  <c r="B175" i="21"/>
  <c r="AC175" i="21"/>
  <c r="AG107" i="21"/>
  <c r="B176" i="21"/>
  <c r="C176" i="21" s="1"/>
  <c r="C109" i="21"/>
  <c r="AY109" i="21"/>
  <c r="AY121" i="21"/>
  <c r="AV110" i="21"/>
  <c r="AV122" i="21"/>
  <c r="AS111" i="21"/>
  <c r="F112" i="21"/>
  <c r="O112" i="21"/>
  <c r="AM112" i="21"/>
  <c r="L113" i="21"/>
  <c r="AN113" i="21"/>
  <c r="P114" i="21"/>
  <c r="AE114" i="21"/>
  <c r="AS114" i="21"/>
  <c r="E179" i="21"/>
  <c r="G115" i="21"/>
  <c r="J116" i="21"/>
  <c r="Y116" i="21"/>
  <c r="AM116" i="21"/>
  <c r="AZ116" i="21"/>
  <c r="AB117" i="21"/>
  <c r="D118" i="21"/>
  <c r="S118" i="21"/>
  <c r="AR180" i="21"/>
  <c r="AT118" i="21"/>
  <c r="AW119" i="21"/>
  <c r="M120" i="21"/>
  <c r="AA120" i="21"/>
  <c r="AM132" i="21"/>
  <c r="AN120" i="21"/>
  <c r="AU181" i="21"/>
  <c r="AV186" i="21" s="1"/>
  <c r="AW121" i="21"/>
  <c r="M122" i="21"/>
  <c r="AH122" i="21"/>
  <c r="AF210" i="21"/>
  <c r="AF183" i="21"/>
  <c r="AG188" i="21" s="1"/>
  <c r="AG124" i="21"/>
  <c r="C126" i="21"/>
  <c r="D126" i="21"/>
  <c r="AP126" i="21"/>
  <c r="W184" i="21"/>
  <c r="X189" i="21" s="1"/>
  <c r="X127" i="21"/>
  <c r="E166" i="21"/>
  <c r="Q166" i="21"/>
  <c r="AC166" i="21"/>
  <c r="AO166" i="21"/>
  <c r="AP171" i="21" s="1"/>
  <c r="H219" i="21"/>
  <c r="H204" i="21"/>
  <c r="H168" i="21"/>
  <c r="T219" i="21"/>
  <c r="T204" i="21"/>
  <c r="T168" i="21"/>
  <c r="AF219" i="21"/>
  <c r="AF168" i="21"/>
  <c r="AF204" i="21"/>
  <c r="AR219" i="21"/>
  <c r="AR168" i="21"/>
  <c r="AR204" i="21"/>
  <c r="K169" i="21"/>
  <c r="W169" i="21"/>
  <c r="AI169" i="21"/>
  <c r="AU169" i="21"/>
  <c r="N170" i="21"/>
  <c r="Z170" i="21"/>
  <c r="AL170" i="21"/>
  <c r="H220" i="21"/>
  <c r="H173" i="21"/>
  <c r="H206" i="21"/>
  <c r="T220" i="21"/>
  <c r="T206" i="21"/>
  <c r="T173" i="21"/>
  <c r="AF220" i="21"/>
  <c r="AF173" i="21"/>
  <c r="AF206" i="21"/>
  <c r="AG112" i="21"/>
  <c r="AR220" i="21"/>
  <c r="AR173" i="21"/>
  <c r="AR206" i="21"/>
  <c r="K174" i="21"/>
  <c r="W174" i="21"/>
  <c r="X115" i="21"/>
  <c r="AI174" i="21"/>
  <c r="O105" i="21"/>
  <c r="E175" i="21"/>
  <c r="AF175" i="21"/>
  <c r="I107" i="21"/>
  <c r="AP108" i="21"/>
  <c r="AL176" i="21"/>
  <c r="AM176" i="21" s="1"/>
  <c r="AM109" i="21"/>
  <c r="AJ110" i="21"/>
  <c r="AJ122" i="21"/>
  <c r="AG123" i="21"/>
  <c r="AG111" i="21"/>
  <c r="AP112" i="21"/>
  <c r="G114" i="21"/>
  <c r="U114" i="21"/>
  <c r="AH114" i="21"/>
  <c r="AZ115" i="21"/>
  <c r="O116" i="21"/>
  <c r="AB116" i="21"/>
  <c r="D117" i="21"/>
  <c r="AT117" i="21"/>
  <c r="T180" i="21"/>
  <c r="V118" i="21"/>
  <c r="AN119" i="21"/>
  <c r="C120" i="21"/>
  <c r="O132" i="21"/>
  <c r="P120" i="21"/>
  <c r="AQ120" i="21"/>
  <c r="AZ121" i="21"/>
  <c r="D123" i="21"/>
  <c r="AJ123" i="21"/>
  <c r="I126" i="21"/>
  <c r="AE126" i="21"/>
  <c r="AD126" i="21"/>
  <c r="AU184" i="21"/>
  <c r="AV189" i="21" s="1"/>
  <c r="AV127" i="21"/>
  <c r="AW127" i="21"/>
  <c r="AJ128" i="21"/>
  <c r="AA131" i="21"/>
  <c r="AB131" i="21"/>
  <c r="F97" i="21"/>
  <c r="R97" i="21"/>
  <c r="AD97" i="21"/>
  <c r="AP97" i="21"/>
  <c r="I100" i="21"/>
  <c r="U100" i="21"/>
  <c r="AG100" i="21"/>
  <c r="AS100" i="21"/>
  <c r="L103" i="21"/>
  <c r="X103" i="21"/>
  <c r="AJ103" i="21"/>
  <c r="C105" i="21"/>
  <c r="C117" i="21"/>
  <c r="T175" i="21"/>
  <c r="AG106" i="21"/>
  <c r="AU175" i="21"/>
  <c r="AV106" i="21"/>
  <c r="W176" i="21"/>
  <c r="X109" i="21"/>
  <c r="X121" i="21"/>
  <c r="AO176" i="21"/>
  <c r="AP176" i="21" s="1"/>
  <c r="AP121" i="21"/>
  <c r="U110" i="21"/>
  <c r="R111" i="21"/>
  <c r="R123" i="21"/>
  <c r="I112" i="21"/>
  <c r="T221" i="21"/>
  <c r="U222" i="21" s="1"/>
  <c r="T208" i="21"/>
  <c r="U124" i="21"/>
  <c r="U112" i="21"/>
  <c r="T178" i="21"/>
  <c r="AR221" i="21"/>
  <c r="AR178" i="21"/>
  <c r="AR208" i="21"/>
  <c r="AS124" i="21"/>
  <c r="AS112" i="21"/>
  <c r="R125" i="21"/>
  <c r="R113" i="21"/>
  <c r="AT113" i="21"/>
  <c r="AS125" i="21"/>
  <c r="AS113" i="21"/>
  <c r="K179" i="21"/>
  <c r="L127" i="21"/>
  <c r="L115" i="21"/>
  <c r="AL179" i="21"/>
  <c r="AN115" i="21"/>
  <c r="AM127" i="21"/>
  <c r="AM115" i="21"/>
  <c r="AP116" i="21"/>
  <c r="F129" i="21"/>
  <c r="F117" i="21"/>
  <c r="AH117" i="21"/>
  <c r="AG129" i="21"/>
  <c r="AG117" i="21"/>
  <c r="U118" i="21"/>
  <c r="AY130" i="21"/>
  <c r="AY118" i="21"/>
  <c r="AB119" i="21"/>
  <c r="AA119" i="21"/>
  <c r="AD120" i="21"/>
  <c r="AS132" i="21"/>
  <c r="AS120" i="21"/>
  <c r="T181" i="21"/>
  <c r="U186" i="21" s="1"/>
  <c r="U121" i="21"/>
  <c r="AI181" i="21"/>
  <c r="AJ186" i="21" s="1"/>
  <c r="AK121" i="21"/>
  <c r="AJ121" i="21"/>
  <c r="U122" i="21"/>
  <c r="AZ127" i="21"/>
  <c r="AY127" i="21"/>
  <c r="J130" i="21"/>
  <c r="I130" i="21"/>
  <c r="X132" i="21"/>
  <c r="Y132" i="21"/>
  <c r="H185" i="21"/>
  <c r="I190" i="21" s="1"/>
  <c r="Z174" i="21"/>
  <c r="H175" i="21"/>
  <c r="U106" i="21"/>
  <c r="AI175" i="21"/>
  <c r="AJ106" i="21"/>
  <c r="Z176" i="21"/>
  <c r="AA109" i="21"/>
  <c r="X110" i="21"/>
  <c r="X122" i="21"/>
  <c r="AH113" i="21"/>
  <c r="AV113" i="21"/>
  <c r="J114" i="21"/>
  <c r="AK114" i="21"/>
  <c r="D116" i="21"/>
  <c r="AE116" i="21"/>
  <c r="V117" i="21"/>
  <c r="AW117" i="21"/>
  <c r="P119" i="21"/>
  <c r="AP131" i="21"/>
  <c r="AQ119" i="21"/>
  <c r="S120" i="21"/>
  <c r="AL181" i="21"/>
  <c r="AM186" i="21" s="1"/>
  <c r="AN121" i="21"/>
  <c r="U123" i="21"/>
  <c r="C128" i="21"/>
  <c r="Y128" i="21"/>
  <c r="X128" i="21"/>
  <c r="AP129" i="21"/>
  <c r="AQ129" i="21"/>
  <c r="AD130" i="21"/>
  <c r="O103" i="21"/>
  <c r="AA103" i="21"/>
  <c r="AM103" i="21"/>
  <c r="AD104" i="21"/>
  <c r="AD116" i="21"/>
  <c r="I106" i="21"/>
  <c r="W175" i="21"/>
  <c r="X106" i="21"/>
  <c r="X118" i="21"/>
  <c r="AL175" i="21"/>
  <c r="AM118" i="21"/>
  <c r="R108" i="21"/>
  <c r="K176" i="21"/>
  <c r="L176" i="21" s="1"/>
  <c r="L109" i="21"/>
  <c r="AC176" i="21"/>
  <c r="AD176" i="21" s="1"/>
  <c r="I110" i="21"/>
  <c r="F111" i="21"/>
  <c r="F123" i="21"/>
  <c r="B221" i="21"/>
  <c r="B178" i="21"/>
  <c r="B208" i="21"/>
  <c r="C112" i="21"/>
  <c r="W221" i="21"/>
  <c r="X222" i="21" s="1"/>
  <c r="W178" i="21"/>
  <c r="W208" i="21"/>
  <c r="X124" i="21"/>
  <c r="Y112" i="21"/>
  <c r="X112" i="21"/>
  <c r="AU221" i="21"/>
  <c r="AU178" i="21"/>
  <c r="AU208" i="21"/>
  <c r="AV124" i="21"/>
  <c r="AW112" i="21"/>
  <c r="AV112" i="21"/>
  <c r="J113" i="21"/>
  <c r="U125" i="21"/>
  <c r="V113" i="21"/>
  <c r="U113" i="21"/>
  <c r="I114" i="21"/>
  <c r="AM126" i="21"/>
  <c r="AM114" i="21"/>
  <c r="N179" i="21"/>
  <c r="O127" i="21"/>
  <c r="P115" i="21"/>
  <c r="O115" i="21"/>
  <c r="AA115" i="21"/>
  <c r="C116" i="21"/>
  <c r="AG128" i="21"/>
  <c r="AG116" i="21"/>
  <c r="I129" i="21"/>
  <c r="J117" i="21"/>
  <c r="I117" i="21"/>
  <c r="AV117" i="21"/>
  <c r="Z180" i="21"/>
  <c r="AA130" i="21"/>
  <c r="AA118" i="21"/>
  <c r="C131" i="21"/>
  <c r="D119" i="21"/>
  <c r="C119" i="21"/>
  <c r="AP119" i="21"/>
  <c r="U120" i="21"/>
  <c r="U132" i="21"/>
  <c r="AW120" i="21"/>
  <c r="AV120" i="21"/>
  <c r="I121" i="21"/>
  <c r="AM121" i="21"/>
  <c r="G122" i="21"/>
  <c r="F122" i="21"/>
  <c r="H210" i="21"/>
  <c r="H183" i="21"/>
  <c r="I188" i="21" s="1"/>
  <c r="I124" i="21"/>
  <c r="AT125" i="21"/>
  <c r="AT129" i="21"/>
  <c r="AS129" i="21"/>
  <c r="M131" i="21"/>
  <c r="AW132" i="21"/>
  <c r="H208" i="21"/>
  <c r="B220" i="21"/>
  <c r="B173" i="21"/>
  <c r="B206" i="21"/>
  <c r="N206" i="21"/>
  <c r="N220" i="21"/>
  <c r="N173" i="21"/>
  <c r="Z220" i="21"/>
  <c r="Z173" i="21"/>
  <c r="Z206" i="21"/>
  <c r="AL206" i="21"/>
  <c r="AL220" i="21"/>
  <c r="AL173" i="21"/>
  <c r="E174" i="21"/>
  <c r="AO174" i="21"/>
  <c r="R104" i="21"/>
  <c r="K175" i="21"/>
  <c r="L106" i="21"/>
  <c r="AM106" i="21"/>
  <c r="F108" i="21"/>
  <c r="N176" i="21"/>
  <c r="O176" i="21" s="1"/>
  <c r="O109" i="21"/>
  <c r="O121" i="21"/>
  <c r="AD109" i="21"/>
  <c r="L110" i="21"/>
  <c r="I111" i="21"/>
  <c r="I123" i="21"/>
  <c r="Z221" i="21"/>
  <c r="Z178" i="21"/>
  <c r="Z208" i="21"/>
  <c r="AA112" i="21"/>
  <c r="AY112" i="21"/>
  <c r="X113" i="21"/>
  <c r="AK113" i="21"/>
  <c r="M114" i="21"/>
  <c r="AC179" i="21"/>
  <c r="AE115" i="21"/>
  <c r="G116" i="21"/>
  <c r="AW116" i="21"/>
  <c r="L117" i="21"/>
  <c r="Y117" i="21"/>
  <c r="AZ117" i="21"/>
  <c r="F119" i="21"/>
  <c r="R131" i="21"/>
  <c r="S119" i="21"/>
  <c r="AT119" i="21"/>
  <c r="AK120" i="21"/>
  <c r="AY120" i="21"/>
  <c r="K181" i="21"/>
  <c r="L186" i="21" s="1"/>
  <c r="M121" i="21"/>
  <c r="AT122" i="21"/>
  <c r="AV129" i="21"/>
  <c r="Q185" i="21"/>
  <c r="R190" i="21" s="1"/>
  <c r="S130" i="21"/>
  <c r="R130" i="21"/>
  <c r="AF176" i="21"/>
  <c r="AR176" i="21"/>
  <c r="H221" i="21"/>
  <c r="H178" i="21"/>
  <c r="AF221" i="21"/>
  <c r="AF208" i="21"/>
  <c r="AF178" i="21"/>
  <c r="W179" i="21"/>
  <c r="AU179" i="21"/>
  <c r="N180" i="21"/>
  <c r="AL180" i="21"/>
  <c r="N181" i="21"/>
  <c r="O186" i="21" s="1"/>
  <c r="G123" i="21"/>
  <c r="AB123" i="21"/>
  <c r="AN123" i="21"/>
  <c r="AM123" i="21"/>
  <c r="AZ123" i="21"/>
  <c r="K210" i="21"/>
  <c r="K183" i="21"/>
  <c r="L188" i="21" s="1"/>
  <c r="M124" i="21"/>
  <c r="L124" i="21"/>
  <c r="AI210" i="21"/>
  <c r="AI183" i="21"/>
  <c r="AJ188" i="21" s="1"/>
  <c r="AK124" i="21"/>
  <c r="AJ124" i="21"/>
  <c r="J125" i="21"/>
  <c r="I125" i="21"/>
  <c r="V125" i="21"/>
  <c r="AH125" i="21"/>
  <c r="AG125" i="21"/>
  <c r="AJ126" i="21"/>
  <c r="AY126" i="21"/>
  <c r="Z184" i="21"/>
  <c r="AA189" i="21" s="1"/>
  <c r="AB127" i="21"/>
  <c r="AA127" i="21"/>
  <c r="AD128" i="21"/>
  <c r="AS128" i="21"/>
  <c r="V129" i="21"/>
  <c r="U129" i="21"/>
  <c r="AL185" i="21"/>
  <c r="AM190" i="21" s="1"/>
  <c r="AM130" i="21"/>
  <c r="O131" i="21"/>
  <c r="P131" i="21"/>
  <c r="AO221" i="21"/>
  <c r="AO208" i="21"/>
  <c r="AO178" i="21"/>
  <c r="H179" i="21"/>
  <c r="AF179" i="21"/>
  <c r="W180" i="21"/>
  <c r="AU180" i="21"/>
  <c r="AF181" i="21"/>
  <c r="AG186" i="21" s="1"/>
  <c r="AP123" i="21"/>
  <c r="N183" i="21"/>
  <c r="O188" i="21" s="1"/>
  <c r="N210" i="21"/>
  <c r="O124" i="21"/>
  <c r="AL210" i="21"/>
  <c r="AM124" i="21"/>
  <c r="AL183" i="21"/>
  <c r="AM188" i="21" s="1"/>
  <c r="L125" i="21"/>
  <c r="AJ125" i="21"/>
  <c r="AW125" i="21"/>
  <c r="AZ126" i="21"/>
  <c r="AO184" i="21"/>
  <c r="AP189" i="21" s="1"/>
  <c r="AQ127" i="21"/>
  <c r="J129" i="21"/>
  <c r="X129" i="21"/>
  <c r="AK129" i="21"/>
  <c r="D131" i="21"/>
  <c r="AY131" i="21"/>
  <c r="AZ131" i="21"/>
  <c r="R132" i="21"/>
  <c r="AJ132" i="21"/>
  <c r="AV118" i="21"/>
  <c r="U119" i="21"/>
  <c r="R120" i="21"/>
  <c r="AP120" i="21"/>
  <c r="AG121" i="21"/>
  <c r="J122" i="21"/>
  <c r="R122" i="21"/>
  <c r="AE123" i="21"/>
  <c r="B210" i="21"/>
  <c r="D124" i="21"/>
  <c r="Z210" i="21"/>
  <c r="Z183" i="21"/>
  <c r="AA188" i="21" s="1"/>
  <c r="AB124" i="21"/>
  <c r="AZ124" i="21"/>
  <c r="Y125" i="21"/>
  <c r="AV125" i="21"/>
  <c r="L126" i="21"/>
  <c r="AA126" i="21"/>
  <c r="B184" i="21"/>
  <c r="C189" i="21" s="1"/>
  <c r="D127" i="21"/>
  <c r="C127" i="21"/>
  <c r="AP127" i="21"/>
  <c r="F128" i="21"/>
  <c r="U128" i="21"/>
  <c r="AW128" i="21"/>
  <c r="AV128" i="21"/>
  <c r="AJ129" i="21"/>
  <c r="AY129" i="21"/>
  <c r="N185" i="21"/>
  <c r="O190" i="21" s="1"/>
  <c r="O130" i="21"/>
  <c r="AO185" i="21"/>
  <c r="AP190" i="21" s="1"/>
  <c r="AQ130" i="21"/>
  <c r="AP130" i="21"/>
  <c r="B183" i="21"/>
  <c r="C188" i="21" s="1"/>
  <c r="K221" i="21"/>
  <c r="K208" i="21"/>
  <c r="K178" i="21"/>
  <c r="AI221" i="21"/>
  <c r="AI208" i="21"/>
  <c r="AI178" i="21"/>
  <c r="AQ112" i="21"/>
  <c r="B179" i="21"/>
  <c r="J115" i="21"/>
  <c r="R115" i="21"/>
  <c r="Z179" i="21"/>
  <c r="AH115" i="21"/>
  <c r="AP115" i="21"/>
  <c r="I118" i="21"/>
  <c r="Y118" i="21"/>
  <c r="AG118" i="21"/>
  <c r="AO180" i="21"/>
  <c r="AW118" i="21"/>
  <c r="V119" i="21"/>
  <c r="AH121" i="21"/>
  <c r="AQ121" i="21"/>
  <c r="I122" i="21"/>
  <c r="S122" i="21"/>
  <c r="AM122" i="21"/>
  <c r="AD123" i="21"/>
  <c r="C124" i="21"/>
  <c r="AA124" i="21"/>
  <c r="AY124" i="21"/>
  <c r="X125" i="21"/>
  <c r="AB126" i="21"/>
  <c r="AQ126" i="21"/>
  <c r="Q184" i="21"/>
  <c r="R189" i="21" s="1"/>
  <c r="S127" i="21"/>
  <c r="AR184" i="21"/>
  <c r="AS189" i="21" s="1"/>
  <c r="V128" i="21"/>
  <c r="AK128" i="21"/>
  <c r="AY128" i="21"/>
  <c r="M129" i="21"/>
  <c r="P130" i="21"/>
  <c r="AS130" i="21"/>
  <c r="G131" i="21"/>
  <c r="AM131" i="21"/>
  <c r="E221" i="21"/>
  <c r="E208" i="21"/>
  <c r="E178" i="21"/>
  <c r="M112" i="21"/>
  <c r="AC221" i="21"/>
  <c r="AC208" i="21"/>
  <c r="AC178" i="21"/>
  <c r="AK112" i="21"/>
  <c r="D115" i="21"/>
  <c r="AB115" i="21"/>
  <c r="AR179" i="21"/>
  <c r="AS127" i="21"/>
  <c r="K180" i="21"/>
  <c r="L130" i="21"/>
  <c r="AI180" i="21"/>
  <c r="AJ130" i="21"/>
  <c r="AQ118" i="21"/>
  <c r="B181" i="21"/>
  <c r="C186" i="21" s="1"/>
  <c r="J121" i="21"/>
  <c r="S121" i="21"/>
  <c r="AB121" i="21"/>
  <c r="AQ122" i="21"/>
  <c r="AP122" i="21"/>
  <c r="L123" i="21"/>
  <c r="F124" i="21"/>
  <c r="AD124" i="21"/>
  <c r="S126" i="21"/>
  <c r="AG126" i="21"/>
  <c r="AT126" i="21"/>
  <c r="M128" i="21"/>
  <c r="AA128" i="21"/>
  <c r="AN128" i="21"/>
  <c r="AF185" i="21"/>
  <c r="AG190" i="21" s="1"/>
  <c r="AH130" i="21"/>
  <c r="E181" i="21"/>
  <c r="F186" i="21" s="1"/>
  <c r="AC181" i="21"/>
  <c r="AD186" i="21" s="1"/>
  <c r="T210" i="21"/>
  <c r="T183" i="21"/>
  <c r="U188" i="21" s="1"/>
  <c r="AR210" i="21"/>
  <c r="AR183" i="21"/>
  <c r="AS188" i="21" s="1"/>
  <c r="K184" i="21"/>
  <c r="L189" i="21" s="1"/>
  <c r="AI184" i="21"/>
  <c r="AJ189" i="21" s="1"/>
  <c r="B185" i="21"/>
  <c r="C190" i="21" s="1"/>
  <c r="Z185" i="21"/>
  <c r="AA190" i="21" s="1"/>
  <c r="AZ132" i="21"/>
  <c r="AY132" i="21"/>
  <c r="E210" i="21"/>
  <c r="E183" i="21"/>
  <c r="F188" i="21" s="1"/>
  <c r="AC210" i="21"/>
  <c r="AC183" i="21"/>
  <c r="AD188" i="21" s="1"/>
  <c r="K185" i="21"/>
  <c r="L190" i="21" s="1"/>
  <c r="S131" i="21"/>
  <c r="AE131" i="21"/>
  <c r="AD131" i="21"/>
  <c r="AQ131" i="21"/>
  <c r="D132" i="21"/>
  <c r="C132" i="21"/>
  <c r="P132" i="21"/>
  <c r="AB132" i="21"/>
  <c r="AA132" i="21"/>
  <c r="AN132" i="21"/>
  <c r="AG131" i="21"/>
  <c r="F132" i="21"/>
  <c r="AD132" i="21"/>
  <c r="AR185" i="21"/>
  <c r="AS190" i="21" s="1"/>
  <c r="W210" i="21"/>
  <c r="W183" i="21"/>
  <c r="X188" i="21" s="1"/>
  <c r="AU210" i="21"/>
  <c r="AU183" i="21"/>
  <c r="AV188" i="21" s="1"/>
  <c r="F127" i="21"/>
  <c r="N184" i="21"/>
  <c r="O189" i="21" s="1"/>
  <c r="AD127" i="21"/>
  <c r="AL184" i="21"/>
  <c r="AM189" i="21" s="1"/>
  <c r="E185" i="21"/>
  <c r="F190" i="21" s="1"/>
  <c r="U130" i="21"/>
  <c r="V131" i="21"/>
  <c r="AH131" i="21"/>
  <c r="AT131" i="21"/>
  <c r="G132" i="21"/>
  <c r="S132" i="21"/>
  <c r="AE132" i="21"/>
  <c r="AQ132" i="21"/>
  <c r="Q210" i="21"/>
  <c r="Q183" i="21"/>
  <c r="R188" i="21" s="1"/>
  <c r="Y124" i="21"/>
  <c r="AO210" i="21"/>
  <c r="AO183" i="21"/>
  <c r="AP188" i="21" s="1"/>
  <c r="AW124" i="21"/>
  <c r="P127" i="21"/>
  <c r="AN127" i="21"/>
  <c r="G130" i="21"/>
  <c r="W185" i="21"/>
  <c r="X190" i="21" s="1"/>
  <c r="AE130" i="21"/>
  <c r="AU185" i="21"/>
  <c r="AV190" i="21" s="1"/>
  <c r="AT132" i="21"/>
  <c r="B132" i="3"/>
  <c r="C144" i="3" s="1"/>
  <c r="E132" i="3"/>
  <c r="F144" i="3" s="1"/>
  <c r="H132" i="3"/>
  <c r="K132" i="3"/>
  <c r="L144" i="3" s="1"/>
  <c r="N132" i="3"/>
  <c r="O144" i="3" s="1"/>
  <c r="Q132" i="3"/>
  <c r="R144" i="3" s="1"/>
  <c r="T132" i="3"/>
  <c r="U144" i="3" s="1"/>
  <c r="W132" i="3"/>
  <c r="X144" i="3" s="1"/>
  <c r="Z132" i="3"/>
  <c r="AA144" i="3" s="1"/>
  <c r="AC132" i="3"/>
  <c r="AD144" i="3" s="1"/>
  <c r="AF132" i="3"/>
  <c r="AG144" i="3" s="1"/>
  <c r="AI132" i="3"/>
  <c r="AJ144" i="3" s="1"/>
  <c r="AL132" i="3"/>
  <c r="AM144" i="3" s="1"/>
  <c r="AO132" i="3"/>
  <c r="AP144" i="3" s="1"/>
  <c r="AR132" i="3"/>
  <c r="AS144" i="3" s="1"/>
  <c r="AU132" i="3"/>
  <c r="AV144" i="3" s="1"/>
  <c r="AX132" i="3"/>
  <c r="AY144" i="3" s="1"/>
  <c r="B132" i="2"/>
  <c r="C144" i="2" s="1"/>
  <c r="E132" i="2"/>
  <c r="F144" i="2" s="1"/>
  <c r="H132" i="2"/>
  <c r="K132" i="2"/>
  <c r="L144" i="2" s="1"/>
  <c r="N132" i="2"/>
  <c r="O144" i="2" s="1"/>
  <c r="Q132" i="2"/>
  <c r="R144" i="2" s="1"/>
  <c r="T132" i="2"/>
  <c r="U144" i="2" s="1"/>
  <c r="W132" i="2"/>
  <c r="X144" i="2" s="1"/>
  <c r="Z132" i="2"/>
  <c r="AA144" i="2" s="1"/>
  <c r="AC132" i="2"/>
  <c r="AD144" i="2" s="1"/>
  <c r="AF132" i="2"/>
  <c r="AG144" i="2" s="1"/>
  <c r="AI132" i="2"/>
  <c r="AJ144" i="2" s="1"/>
  <c r="AL132" i="2"/>
  <c r="AM144" i="2" s="1"/>
  <c r="AO132" i="2"/>
  <c r="AP144" i="2" s="1"/>
  <c r="AR132" i="2"/>
  <c r="AS144" i="2" s="1"/>
  <c r="AU132" i="2"/>
  <c r="AV144" i="2" s="1"/>
  <c r="AX132" i="2"/>
  <c r="AY144" i="2" s="1"/>
  <c r="B132" i="4"/>
  <c r="C144" i="4" s="1"/>
  <c r="E132" i="4"/>
  <c r="F144" i="4" s="1"/>
  <c r="H132" i="4"/>
  <c r="K132" i="4"/>
  <c r="L144" i="4" s="1"/>
  <c r="N132" i="4"/>
  <c r="O144" i="4" s="1"/>
  <c r="Q132" i="4"/>
  <c r="R144" i="4" s="1"/>
  <c r="T132" i="4"/>
  <c r="U144" i="4" s="1"/>
  <c r="W132" i="4"/>
  <c r="X144" i="4" s="1"/>
  <c r="Z132" i="4"/>
  <c r="AA144" i="4" s="1"/>
  <c r="AC132" i="4"/>
  <c r="AD144" i="4" s="1"/>
  <c r="AF132" i="4"/>
  <c r="AG144" i="4" s="1"/>
  <c r="AI132" i="4"/>
  <c r="AJ144" i="4" s="1"/>
  <c r="AL132" i="4"/>
  <c r="AM144" i="4" s="1"/>
  <c r="AO132" i="4"/>
  <c r="AP144" i="4" s="1"/>
  <c r="AR132" i="4"/>
  <c r="AS144" i="4" s="1"/>
  <c r="AU132" i="4"/>
  <c r="AV144" i="4" s="1"/>
  <c r="AX132" i="4"/>
  <c r="AY144" i="4" s="1"/>
  <c r="B132" i="1"/>
  <c r="C144" i="1" s="1"/>
  <c r="E132" i="1"/>
  <c r="F144" i="1" s="1"/>
  <c r="H132" i="1"/>
  <c r="K132" i="1"/>
  <c r="L144" i="1" s="1"/>
  <c r="N132" i="1"/>
  <c r="O144" i="1" s="1"/>
  <c r="Q132" i="1"/>
  <c r="R144" i="1" s="1"/>
  <c r="T132" i="1"/>
  <c r="U144" i="1" s="1"/>
  <c r="W132" i="1"/>
  <c r="X144" i="1" s="1"/>
  <c r="Z132" i="1"/>
  <c r="AA144" i="1" s="1"/>
  <c r="AC132" i="1"/>
  <c r="AD144" i="1" s="1"/>
  <c r="AF132" i="1"/>
  <c r="AG144" i="1" s="1"/>
  <c r="AI132" i="1"/>
  <c r="AJ144" i="1" s="1"/>
  <c r="AL132" i="1"/>
  <c r="AM144" i="1" s="1"/>
  <c r="AO132" i="1"/>
  <c r="AP144" i="1" s="1"/>
  <c r="AR132" i="1"/>
  <c r="AS144" i="1" s="1"/>
  <c r="AU132" i="1"/>
  <c r="AV144" i="1" s="1"/>
  <c r="AX132" i="1"/>
  <c r="AY144" i="1" s="1"/>
  <c r="B132" i="5"/>
  <c r="C144" i="5" s="1"/>
  <c r="E132" i="5"/>
  <c r="F144" i="5" s="1"/>
  <c r="H132" i="5"/>
  <c r="K132" i="5"/>
  <c r="L144" i="5" s="1"/>
  <c r="N132" i="5"/>
  <c r="O144" i="5" s="1"/>
  <c r="Q132" i="5"/>
  <c r="R144" i="5" s="1"/>
  <c r="T132" i="5"/>
  <c r="U144" i="5" s="1"/>
  <c r="W132" i="5"/>
  <c r="X144" i="5" s="1"/>
  <c r="Z132" i="5"/>
  <c r="AA144" i="5" s="1"/>
  <c r="AC132" i="5"/>
  <c r="AD144" i="5" s="1"/>
  <c r="AF132" i="5"/>
  <c r="AG144" i="5" s="1"/>
  <c r="AI132" i="5"/>
  <c r="AJ144" i="5" s="1"/>
  <c r="AL132" i="5"/>
  <c r="AM144" i="5" s="1"/>
  <c r="AO132" i="5"/>
  <c r="AP144" i="5" s="1"/>
  <c r="AR132" i="5"/>
  <c r="AS144" i="5" s="1"/>
  <c r="AU132" i="5"/>
  <c r="AV144" i="5" s="1"/>
  <c r="AX132" i="5"/>
  <c r="AY144" i="5" s="1"/>
  <c r="I6" i="17"/>
  <c r="I42" i="10"/>
  <c r="I45" i="17"/>
  <c r="I55" i="10"/>
  <c r="I49" i="10"/>
  <c r="I9" i="17"/>
  <c r="I22" i="17"/>
  <c r="I32" i="10"/>
  <c r="I36" i="10"/>
  <c r="I10" i="10"/>
  <c r="I7" i="10"/>
  <c r="I15" i="17"/>
  <c r="I48" i="17"/>
  <c r="I41" i="17"/>
  <c r="I28" i="17"/>
  <c r="I16" i="10"/>
  <c r="I19" i="17"/>
  <c r="I25" i="17"/>
  <c r="I54" i="17"/>
  <c r="I45" i="10"/>
  <c r="I35" i="17"/>
  <c r="I32" i="17"/>
  <c r="I12" i="17"/>
  <c r="I29" i="10"/>
  <c r="I51" i="17"/>
  <c r="I13" i="10"/>
  <c r="I19" i="10"/>
  <c r="I26" i="10"/>
  <c r="I58" i="10"/>
  <c r="I23" i="10"/>
  <c r="I38" i="17"/>
  <c r="R222" i="23" l="1"/>
  <c r="R223" i="23"/>
  <c r="I222" i="23"/>
  <c r="I223" i="23"/>
  <c r="L222" i="21"/>
  <c r="L223" i="21"/>
  <c r="AG222" i="21"/>
  <c r="AG223" i="21"/>
  <c r="O222" i="21"/>
  <c r="O223" i="21"/>
  <c r="AP222" i="21"/>
  <c r="AP223" i="21"/>
  <c r="AD222" i="21"/>
  <c r="AD223" i="21"/>
  <c r="R222" i="21"/>
  <c r="R223" i="21"/>
  <c r="F222" i="21"/>
  <c r="F223" i="21"/>
  <c r="AA222" i="21"/>
  <c r="AA223" i="21"/>
  <c r="I222" i="21"/>
  <c r="I223" i="21"/>
  <c r="AS222" i="21"/>
  <c r="AS223" i="21"/>
  <c r="AJ222" i="21"/>
  <c r="AJ223" i="21"/>
  <c r="C222" i="21"/>
  <c r="C223" i="21"/>
  <c r="AM222" i="21"/>
  <c r="AM223" i="21"/>
  <c r="AV222" i="21"/>
  <c r="AV223" i="21"/>
  <c r="AW186" i="21"/>
  <c r="AW191" i="21"/>
  <c r="AT186" i="21"/>
  <c r="AT191" i="21"/>
  <c r="AQ186" i="21"/>
  <c r="AQ191" i="21"/>
  <c r="AN186" i="21"/>
  <c r="AN191" i="21"/>
  <c r="AK186" i="21"/>
  <c r="AK191" i="21"/>
  <c r="AH186" i="21"/>
  <c r="AH191" i="21"/>
  <c r="AE186" i="21"/>
  <c r="AE191" i="21"/>
  <c r="AB186" i="21"/>
  <c r="AB191" i="21"/>
  <c r="V186" i="21"/>
  <c r="V191" i="21"/>
  <c r="Y186" i="21"/>
  <c r="Y191" i="21"/>
  <c r="S186" i="21"/>
  <c r="S191" i="21"/>
  <c r="P186" i="21"/>
  <c r="P191" i="21"/>
  <c r="M186" i="21"/>
  <c r="M191" i="21"/>
  <c r="J186" i="21"/>
  <c r="J191" i="21"/>
  <c r="G186" i="21"/>
  <c r="G191" i="21"/>
  <c r="D186" i="21"/>
  <c r="D191" i="21"/>
  <c r="S186" i="23"/>
  <c r="S191" i="23"/>
  <c r="J186" i="23"/>
  <c r="J191" i="23"/>
  <c r="H23" i="24"/>
  <c r="I144" i="3"/>
  <c r="C23" i="24"/>
  <c r="I144" i="5"/>
  <c r="G23" i="24"/>
  <c r="I144" i="2"/>
  <c r="E23" i="24"/>
  <c r="I144" i="4"/>
  <c r="D23" i="24"/>
  <c r="I144" i="1"/>
  <c r="S178" i="23"/>
  <c r="C217" i="21"/>
  <c r="R161" i="23"/>
  <c r="C158" i="21"/>
  <c r="R174" i="23"/>
  <c r="AP169" i="21"/>
  <c r="O161" i="21"/>
  <c r="C200" i="21"/>
  <c r="I169" i="23"/>
  <c r="X164" i="21"/>
  <c r="AG158" i="21"/>
  <c r="AG217" i="21"/>
  <c r="J179" i="23"/>
  <c r="I184" i="21"/>
  <c r="R158" i="23"/>
  <c r="AG200" i="21"/>
  <c r="AP170" i="21"/>
  <c r="O174" i="21"/>
  <c r="J180" i="21"/>
  <c r="R179" i="23"/>
  <c r="S180" i="23"/>
  <c r="R210" i="23"/>
  <c r="R170" i="23"/>
  <c r="I175" i="21"/>
  <c r="AM174" i="21"/>
  <c r="I218" i="23"/>
  <c r="I164" i="23"/>
  <c r="AS175" i="21"/>
  <c r="I159" i="23"/>
  <c r="I181" i="23"/>
  <c r="AD174" i="21"/>
  <c r="I184" i="23"/>
  <c r="J221" i="23"/>
  <c r="J181" i="23"/>
  <c r="S183" i="23"/>
  <c r="R181" i="23"/>
  <c r="I210" i="23"/>
  <c r="I180" i="23"/>
  <c r="J180" i="23"/>
  <c r="I219" i="23"/>
  <c r="U184" i="21"/>
  <c r="AA161" i="21"/>
  <c r="R208" i="23"/>
  <c r="S181" i="21"/>
  <c r="I165" i="23"/>
  <c r="I174" i="23"/>
  <c r="S208" i="23"/>
  <c r="AB181" i="21"/>
  <c r="R168" i="23"/>
  <c r="I179" i="23"/>
  <c r="C161" i="21"/>
  <c r="F174" i="21"/>
  <c r="I183" i="23"/>
  <c r="R183" i="23"/>
  <c r="R169" i="23"/>
  <c r="R173" i="23"/>
  <c r="I178" i="23"/>
  <c r="J184" i="23"/>
  <c r="R163" i="23"/>
  <c r="J183" i="23"/>
  <c r="J210" i="23"/>
  <c r="I166" i="23"/>
  <c r="R159" i="23"/>
  <c r="S221" i="23"/>
  <c r="X176" i="21"/>
  <c r="AQ181" i="21"/>
  <c r="X166" i="21"/>
  <c r="J184" i="21"/>
  <c r="I170" i="23"/>
  <c r="J178" i="23"/>
  <c r="AD184" i="21"/>
  <c r="AD218" i="21"/>
  <c r="R158" i="21"/>
  <c r="AE184" i="21"/>
  <c r="I176" i="23"/>
  <c r="I168" i="23"/>
  <c r="I217" i="23"/>
  <c r="J208" i="23"/>
  <c r="R178" i="23"/>
  <c r="I163" i="23"/>
  <c r="AG184" i="21"/>
  <c r="I185" i="23"/>
  <c r="R218" i="23"/>
  <c r="I219" i="21"/>
  <c r="AS165" i="21"/>
  <c r="AD217" i="21"/>
  <c r="I173" i="23"/>
  <c r="R166" i="23"/>
  <c r="AD168" i="21"/>
  <c r="R164" i="23"/>
  <c r="S179" i="23"/>
  <c r="R204" i="23"/>
  <c r="S181" i="23"/>
  <c r="I206" i="23"/>
  <c r="I175" i="23"/>
  <c r="R219" i="23"/>
  <c r="J185" i="23"/>
  <c r="I221" i="23"/>
  <c r="O220" i="21"/>
  <c r="AM159" i="21"/>
  <c r="AG159" i="21"/>
  <c r="R179" i="21"/>
  <c r="I220" i="23"/>
  <c r="R184" i="23"/>
  <c r="AS169" i="21"/>
  <c r="AM219" i="21"/>
  <c r="AS171" i="21"/>
  <c r="L159" i="21"/>
  <c r="I204" i="23"/>
  <c r="U175" i="21"/>
  <c r="AA170" i="21"/>
  <c r="R168" i="21"/>
  <c r="AP159" i="21"/>
  <c r="I160" i="23"/>
  <c r="R165" i="23"/>
  <c r="AD163" i="21"/>
  <c r="R180" i="21"/>
  <c r="R220" i="23"/>
  <c r="Y181" i="21"/>
  <c r="U168" i="21"/>
  <c r="X159" i="21"/>
  <c r="I158" i="23"/>
  <c r="AS161" i="21"/>
  <c r="R160" i="23"/>
  <c r="AG169" i="21"/>
  <c r="R217" i="23"/>
  <c r="I180" i="21"/>
  <c r="S184" i="23"/>
  <c r="AM206" i="21"/>
  <c r="AG170" i="21"/>
  <c r="AE185" i="21"/>
  <c r="I200" i="23"/>
  <c r="I202" i="23"/>
  <c r="I208" i="23"/>
  <c r="R221" i="23"/>
  <c r="R175" i="23"/>
  <c r="R180" i="23"/>
  <c r="R206" i="23"/>
  <c r="I161" i="23"/>
  <c r="S210" i="23"/>
  <c r="R200" i="23"/>
  <c r="R202" i="23"/>
  <c r="R185" i="23"/>
  <c r="S185" i="23"/>
  <c r="AP174" i="21"/>
  <c r="U161" i="21"/>
  <c r="AV200" i="21"/>
  <c r="AD185" i="21"/>
  <c r="AJ169" i="21"/>
  <c r="F175" i="21"/>
  <c r="C202" i="21"/>
  <c r="L200" i="21"/>
  <c r="G184" i="21"/>
  <c r="O219" i="21"/>
  <c r="I174" i="21"/>
  <c r="R173" i="21"/>
  <c r="AP219" i="21"/>
  <c r="I176" i="21"/>
  <c r="AA176" i="21"/>
  <c r="L169" i="21"/>
  <c r="AA173" i="21"/>
  <c r="AS204" i="21"/>
  <c r="O159" i="21"/>
  <c r="I165" i="21"/>
  <c r="AD170" i="21"/>
  <c r="C159" i="21"/>
  <c r="AP175" i="21"/>
  <c r="C218" i="21"/>
  <c r="AP160" i="21"/>
  <c r="I164" i="21"/>
  <c r="O170" i="21"/>
  <c r="F184" i="21"/>
  <c r="AD160" i="21"/>
  <c r="AG168" i="21"/>
  <c r="AA202" i="21"/>
  <c r="F164" i="21"/>
  <c r="AD200" i="21"/>
  <c r="AG161" i="21"/>
  <c r="F219" i="21"/>
  <c r="AS200" i="21"/>
  <c r="AM163" i="21"/>
  <c r="AJ185" i="21"/>
  <c r="I181" i="21"/>
  <c r="J181" i="21"/>
  <c r="AS174" i="21"/>
  <c r="AM170" i="21"/>
  <c r="U169" i="21"/>
  <c r="C163" i="21"/>
  <c r="AP161" i="21"/>
  <c r="U217" i="21"/>
  <c r="AM161" i="21"/>
  <c r="U219" i="21"/>
  <c r="AM173" i="21"/>
  <c r="X174" i="21"/>
  <c r="R170" i="21"/>
  <c r="AJ219" i="21"/>
  <c r="AG166" i="21"/>
  <c r="U159" i="21"/>
  <c r="C169" i="21"/>
  <c r="C206" i="21"/>
  <c r="U185" i="21"/>
  <c r="R219" i="21"/>
  <c r="I166" i="21"/>
  <c r="AA164" i="21"/>
  <c r="AD161" i="21"/>
  <c r="V185" i="21"/>
  <c r="AH184" i="21"/>
  <c r="AJ170" i="21"/>
  <c r="F168" i="21"/>
  <c r="AS176" i="21"/>
  <c r="L175" i="21"/>
  <c r="C220" i="21"/>
  <c r="C175" i="21"/>
  <c r="X170" i="21"/>
  <c r="F204" i="21"/>
  <c r="AJ173" i="21"/>
  <c r="R160" i="21"/>
  <c r="AS170" i="21"/>
  <c r="O168" i="21"/>
  <c r="AA206" i="21"/>
  <c r="AG219" i="21"/>
  <c r="AD166" i="21"/>
  <c r="AJ159" i="21"/>
  <c r="F158" i="21"/>
  <c r="R166" i="21"/>
  <c r="L170" i="21"/>
  <c r="AA218" i="21"/>
  <c r="AK185" i="21"/>
  <c r="F206" i="21"/>
  <c r="AJ165" i="21"/>
  <c r="AP158" i="21"/>
  <c r="O173" i="21"/>
  <c r="AG206" i="21"/>
  <c r="I220" i="21"/>
  <c r="F170" i="21"/>
  <c r="X206" i="21"/>
  <c r="AP181" i="21"/>
  <c r="X158" i="21"/>
  <c r="AP200" i="21"/>
  <c r="AM158" i="21"/>
  <c r="O206" i="21"/>
  <c r="I204" i="21"/>
  <c r="R200" i="21"/>
  <c r="AJ166" i="21"/>
  <c r="R169" i="21"/>
  <c r="AA158" i="21"/>
  <c r="AD164" i="21"/>
  <c r="AA220" i="21"/>
  <c r="AP168" i="21"/>
  <c r="AV218" i="21"/>
  <c r="AM200" i="21"/>
  <c r="X181" i="21"/>
  <c r="R174" i="21"/>
  <c r="V184" i="21"/>
  <c r="AP206" i="21"/>
  <c r="R220" i="21"/>
  <c r="C174" i="21"/>
  <c r="AJ174" i="21"/>
  <c r="AP173" i="21"/>
  <c r="R159" i="21"/>
  <c r="AG173" i="21"/>
  <c r="V179" i="21"/>
  <c r="I168" i="21"/>
  <c r="AG176" i="21"/>
  <c r="AP179" i="21"/>
  <c r="AG204" i="21"/>
  <c r="U174" i="21"/>
  <c r="AA159" i="21"/>
  <c r="AJ217" i="21"/>
  <c r="AA175" i="21"/>
  <c r="U158" i="21"/>
  <c r="X160" i="21"/>
  <c r="L166" i="21"/>
  <c r="AD169" i="21"/>
  <c r="R206" i="21"/>
  <c r="AP204" i="21"/>
  <c r="AJ168" i="21"/>
  <c r="L163" i="21"/>
  <c r="O160" i="21"/>
  <c r="U200" i="21"/>
  <c r="AM218" i="21"/>
  <c r="C166" i="21"/>
  <c r="S180" i="21"/>
  <c r="O166" i="21"/>
  <c r="AG164" i="21"/>
  <c r="AS218" i="21"/>
  <c r="AA168" i="21"/>
  <c r="X219" i="21"/>
  <c r="AS220" i="21"/>
  <c r="I206" i="21"/>
  <c r="X200" i="21"/>
  <c r="AJ204" i="21"/>
  <c r="L202" i="21"/>
  <c r="AJ164" i="21"/>
  <c r="AM202" i="21"/>
  <c r="L160" i="21"/>
  <c r="O175" i="21"/>
  <c r="L168" i="21"/>
  <c r="U202" i="21"/>
  <c r="AM164" i="21"/>
  <c r="I161" i="21"/>
  <c r="AG160" i="21"/>
  <c r="R202" i="21"/>
  <c r="O202" i="21"/>
  <c r="AM220" i="21"/>
  <c r="X217" i="21"/>
  <c r="L218" i="21"/>
  <c r="C160" i="21"/>
  <c r="U165" i="21"/>
  <c r="I163" i="21"/>
  <c r="F163" i="21"/>
  <c r="AJ202" i="21"/>
  <c r="AS163" i="21"/>
  <c r="AA181" i="21"/>
  <c r="C173" i="21"/>
  <c r="F166" i="21"/>
  <c r="R181" i="21"/>
  <c r="AM175" i="21"/>
  <c r="AA174" i="21"/>
  <c r="AP220" i="21"/>
  <c r="F173" i="21"/>
  <c r="AD204" i="21"/>
  <c r="U179" i="21"/>
  <c r="AV206" i="21"/>
  <c r="AD158" i="21"/>
  <c r="AS168" i="21"/>
  <c r="AD219" i="21"/>
  <c r="C170" i="21"/>
  <c r="Y185" i="21"/>
  <c r="X185" i="21"/>
  <c r="P179" i="21"/>
  <c r="O179" i="21"/>
  <c r="AD206" i="21"/>
  <c r="F220" i="21"/>
  <c r="P178" i="21"/>
  <c r="O178" i="21"/>
  <c r="AM160" i="21"/>
  <c r="L173" i="21"/>
  <c r="X163" i="21"/>
  <c r="F169" i="21"/>
  <c r="AP217" i="21"/>
  <c r="L204" i="21"/>
  <c r="U218" i="21"/>
  <c r="G180" i="21"/>
  <c r="F180" i="21"/>
  <c r="R163" i="21"/>
  <c r="AA165" i="21"/>
  <c r="AP165" i="21"/>
  <c r="M208" i="21"/>
  <c r="L208" i="21"/>
  <c r="AA208" i="21"/>
  <c r="AB208" i="21"/>
  <c r="AS183" i="21"/>
  <c r="AT183" i="21"/>
  <c r="AP180" i="21"/>
  <c r="AQ180" i="21"/>
  <c r="M221" i="21"/>
  <c r="L221" i="21"/>
  <c r="AA210" i="21"/>
  <c r="AB210" i="21"/>
  <c r="S179" i="21"/>
  <c r="AM183" i="21"/>
  <c r="AN183" i="21"/>
  <c r="AG208" i="21"/>
  <c r="AH208" i="21"/>
  <c r="Y184" i="21"/>
  <c r="X184" i="21"/>
  <c r="AQ210" i="21"/>
  <c r="AP210" i="21"/>
  <c r="P184" i="21"/>
  <c r="O184" i="21"/>
  <c r="G210" i="21"/>
  <c r="F210" i="21"/>
  <c r="AS210" i="21"/>
  <c r="AT210" i="21"/>
  <c r="AK180" i="21"/>
  <c r="AJ180" i="21"/>
  <c r="AE178" i="21"/>
  <c r="AD178" i="21"/>
  <c r="AS184" i="21"/>
  <c r="AT184" i="21"/>
  <c r="D179" i="21"/>
  <c r="C179" i="21"/>
  <c r="C183" i="21"/>
  <c r="D183" i="21"/>
  <c r="AG181" i="21"/>
  <c r="AH181" i="21"/>
  <c r="M183" i="21"/>
  <c r="L183" i="21"/>
  <c r="AG221" i="21"/>
  <c r="AH221" i="21"/>
  <c r="AE179" i="21"/>
  <c r="AD179" i="21"/>
  <c r="AB221" i="21"/>
  <c r="AA221" i="21"/>
  <c r="I170" i="21"/>
  <c r="X178" i="21"/>
  <c r="Y178" i="21"/>
  <c r="AN181" i="21"/>
  <c r="AM181" i="21"/>
  <c r="I185" i="21"/>
  <c r="J185" i="21"/>
  <c r="V221" i="21"/>
  <c r="U221" i="21"/>
  <c r="V180" i="21"/>
  <c r="U180" i="21"/>
  <c r="L174" i="21"/>
  <c r="U173" i="21"/>
  <c r="AS219" i="21"/>
  <c r="AT180" i="21"/>
  <c r="AS180" i="21"/>
  <c r="AG174" i="21"/>
  <c r="AD173" i="21"/>
  <c r="R204" i="21"/>
  <c r="D180" i="21"/>
  <c r="C180" i="21"/>
  <c r="P208" i="21"/>
  <c r="O208" i="21"/>
  <c r="AV217" i="21"/>
  <c r="L158" i="21"/>
  <c r="AA163" i="21"/>
  <c r="R161" i="21"/>
  <c r="I158" i="21"/>
  <c r="L206" i="21"/>
  <c r="F165" i="21"/>
  <c r="X202" i="21"/>
  <c r="O204" i="21"/>
  <c r="I202" i="21"/>
  <c r="R217" i="21"/>
  <c r="X173" i="21"/>
  <c r="L219" i="21"/>
  <c r="U176" i="21"/>
  <c r="F202" i="21"/>
  <c r="L161" i="21"/>
  <c r="R218" i="21"/>
  <c r="X165" i="21"/>
  <c r="AG185" i="21"/>
  <c r="AH185" i="21"/>
  <c r="AA183" i="21"/>
  <c r="AB183" i="21"/>
  <c r="AQ183" i="21"/>
  <c r="AP183" i="21"/>
  <c r="G183" i="21"/>
  <c r="F183" i="21"/>
  <c r="C184" i="21"/>
  <c r="D184" i="21"/>
  <c r="AQ221" i="21"/>
  <c r="AP221" i="21"/>
  <c r="S185" i="21"/>
  <c r="R185" i="21"/>
  <c r="AB178" i="21"/>
  <c r="AA178" i="21"/>
  <c r="U170" i="21"/>
  <c r="Y208" i="21"/>
  <c r="X208" i="21"/>
  <c r="U208" i="21"/>
  <c r="V208" i="21"/>
  <c r="AG220" i="21"/>
  <c r="U183" i="21"/>
  <c r="V183" i="21"/>
  <c r="AD208" i="21"/>
  <c r="AE208" i="21"/>
  <c r="C210" i="21"/>
  <c r="D210" i="21"/>
  <c r="AN210" i="21"/>
  <c r="AM210" i="21"/>
  <c r="AV180" i="21"/>
  <c r="AW180" i="21"/>
  <c r="M210" i="21"/>
  <c r="L210" i="21"/>
  <c r="P181" i="21"/>
  <c r="O181" i="21"/>
  <c r="J178" i="21"/>
  <c r="I178" i="21"/>
  <c r="AW208" i="21"/>
  <c r="AV208" i="21"/>
  <c r="Y221" i="21"/>
  <c r="X221" i="21"/>
  <c r="X175" i="21"/>
  <c r="M179" i="21"/>
  <c r="L179" i="21"/>
  <c r="AS208" i="21"/>
  <c r="AT208" i="21"/>
  <c r="AS206" i="21"/>
  <c r="U206" i="21"/>
  <c r="AW181" i="21"/>
  <c r="AV181" i="21"/>
  <c r="G179" i="21"/>
  <c r="F179" i="21"/>
  <c r="AD220" i="21"/>
  <c r="I169" i="21"/>
  <c r="P221" i="21"/>
  <c r="O221" i="21"/>
  <c r="AJ206" i="21"/>
  <c r="AM168" i="21"/>
  <c r="AM165" i="21"/>
  <c r="AD202" i="21"/>
  <c r="F160" i="21"/>
  <c r="AJ158" i="21"/>
  <c r="L217" i="21"/>
  <c r="I200" i="21"/>
  <c r="AV204" i="21"/>
  <c r="AS166" i="21"/>
  <c r="X218" i="21"/>
  <c r="I218" i="21"/>
  <c r="AJ160" i="21"/>
  <c r="I159" i="21"/>
  <c r="AD165" i="21"/>
  <c r="F218" i="21"/>
  <c r="O165" i="21"/>
  <c r="O169" i="21"/>
  <c r="C164" i="21"/>
  <c r="O200" i="21"/>
  <c r="AS160" i="21"/>
  <c r="G221" i="21"/>
  <c r="F221" i="21"/>
  <c r="S183" i="21"/>
  <c r="R183" i="21"/>
  <c r="AW183" i="21"/>
  <c r="AV183" i="21"/>
  <c r="U210" i="21"/>
  <c r="V210" i="21"/>
  <c r="M180" i="21"/>
  <c r="L180" i="21"/>
  <c r="AE221" i="21"/>
  <c r="AD221" i="21"/>
  <c r="S184" i="21"/>
  <c r="R184" i="21"/>
  <c r="AK178" i="21"/>
  <c r="AJ178" i="21"/>
  <c r="AH180" i="21"/>
  <c r="AQ184" i="21"/>
  <c r="AP184" i="21"/>
  <c r="X180" i="21"/>
  <c r="Y180" i="21"/>
  <c r="AA184" i="21"/>
  <c r="AB184" i="21"/>
  <c r="AN180" i="21"/>
  <c r="AM180" i="21"/>
  <c r="I221" i="21"/>
  <c r="J221" i="21"/>
  <c r="I183" i="21"/>
  <c r="J183" i="21"/>
  <c r="AB180" i="21"/>
  <c r="AA180" i="21"/>
  <c r="AV178" i="21"/>
  <c r="AW178" i="21"/>
  <c r="AJ175" i="21"/>
  <c r="AK181" i="21"/>
  <c r="AJ181" i="21"/>
  <c r="AT178" i="21"/>
  <c r="AS178" i="21"/>
  <c r="AG175" i="21"/>
  <c r="AG180" i="21"/>
  <c r="AS173" i="21"/>
  <c r="U220" i="21"/>
  <c r="AP166" i="21"/>
  <c r="AD175" i="21"/>
  <c r="R178" i="21"/>
  <c r="S178" i="21"/>
  <c r="AM204" i="21"/>
  <c r="L165" i="21"/>
  <c r="AJ200" i="21"/>
  <c r="AA169" i="21"/>
  <c r="C168" i="21"/>
  <c r="F161" i="21"/>
  <c r="AA160" i="21"/>
  <c r="AS158" i="21"/>
  <c r="I217" i="21"/>
  <c r="AM169" i="21"/>
  <c r="AV219" i="21"/>
  <c r="R175" i="21"/>
  <c r="AG165" i="21"/>
  <c r="AJ163" i="21"/>
  <c r="AS159" i="21"/>
  <c r="AK179" i="21"/>
  <c r="AJ179" i="21"/>
  <c r="AV202" i="21"/>
  <c r="AP163" i="21"/>
  <c r="AD159" i="21"/>
  <c r="AM217" i="21"/>
  <c r="AG163" i="21"/>
  <c r="AS164" i="21"/>
  <c r="I160" i="21"/>
  <c r="O158" i="21"/>
  <c r="AA200" i="21"/>
  <c r="F159" i="21"/>
  <c r="AS185" i="21"/>
  <c r="AT185" i="21"/>
  <c r="AH178" i="21"/>
  <c r="AG178" i="21"/>
  <c r="AW210" i="21"/>
  <c r="AV210" i="21"/>
  <c r="AA185" i="21"/>
  <c r="AB185" i="21"/>
  <c r="AK208" i="21"/>
  <c r="AJ208" i="21"/>
  <c r="P210" i="21"/>
  <c r="O210" i="21"/>
  <c r="AH179" i="21"/>
  <c r="AG179" i="21"/>
  <c r="P180" i="21"/>
  <c r="O180" i="21"/>
  <c r="M181" i="21"/>
  <c r="L181" i="21"/>
  <c r="I208" i="21"/>
  <c r="J208" i="21"/>
  <c r="C208" i="21"/>
  <c r="D208" i="21"/>
  <c r="AT221" i="21"/>
  <c r="AS221" i="21"/>
  <c r="AW184" i="21"/>
  <c r="AV184" i="21"/>
  <c r="AN208" i="21"/>
  <c r="AM208" i="21"/>
  <c r="S208" i="21"/>
  <c r="R208" i="21"/>
  <c r="C204" i="21"/>
  <c r="F200" i="21"/>
  <c r="C165" i="21"/>
  <c r="AP202" i="21"/>
  <c r="U160" i="21"/>
  <c r="AA219" i="21"/>
  <c r="AG202" i="21"/>
  <c r="AM166" i="21"/>
  <c r="O217" i="21"/>
  <c r="X168" i="21"/>
  <c r="AM184" i="21"/>
  <c r="AN184" i="21"/>
  <c r="M184" i="21"/>
  <c r="L184" i="21"/>
  <c r="AQ208" i="21"/>
  <c r="AP208" i="21"/>
  <c r="S210" i="21"/>
  <c r="R210" i="21"/>
  <c r="AE181" i="21"/>
  <c r="AD181" i="21"/>
  <c r="AQ185" i="21"/>
  <c r="AP185" i="21"/>
  <c r="AN185" i="21"/>
  <c r="AM185" i="21"/>
  <c r="I210" i="21"/>
  <c r="J210" i="21"/>
  <c r="AW221" i="21"/>
  <c r="AV221" i="21"/>
  <c r="AW185" i="21"/>
  <c r="AV185" i="21"/>
  <c r="Y183" i="21"/>
  <c r="X183" i="21"/>
  <c r="M185" i="21"/>
  <c r="L185" i="21"/>
  <c r="C185" i="21"/>
  <c r="D185" i="21"/>
  <c r="G181" i="21"/>
  <c r="F181" i="21"/>
  <c r="AT179" i="21"/>
  <c r="AS179" i="21"/>
  <c r="G178" i="21"/>
  <c r="F178" i="21"/>
  <c r="AK221" i="21"/>
  <c r="AJ221" i="21"/>
  <c r="P183" i="21"/>
  <c r="O183" i="21"/>
  <c r="J179" i="21"/>
  <c r="I179" i="21"/>
  <c r="AK183" i="21"/>
  <c r="AJ183" i="21"/>
  <c r="AV179" i="21"/>
  <c r="AW179" i="21"/>
  <c r="C178" i="21"/>
  <c r="D178" i="21"/>
  <c r="U181" i="21"/>
  <c r="V181" i="21"/>
  <c r="V178" i="21"/>
  <c r="U178" i="21"/>
  <c r="I173" i="21"/>
  <c r="X169" i="21"/>
  <c r="AG183" i="21"/>
  <c r="AH183" i="21"/>
  <c r="AN178" i="21"/>
  <c r="AM178" i="21"/>
  <c r="S221" i="21"/>
  <c r="R221" i="21"/>
  <c r="AP164" i="21"/>
  <c r="C219" i="21"/>
  <c r="AS217" i="21"/>
  <c r="R165" i="21"/>
  <c r="U164" i="21"/>
  <c r="AJ218" i="21"/>
  <c r="F217" i="21"/>
  <c r="AS202" i="21"/>
  <c r="AP218" i="21"/>
  <c r="R164" i="21"/>
  <c r="AA166" i="21"/>
  <c r="AA204" i="21"/>
  <c r="AG218" i="21"/>
  <c r="U166" i="21"/>
  <c r="X204" i="21"/>
  <c r="AA217" i="21"/>
  <c r="AJ161" i="21"/>
  <c r="O163" i="21"/>
  <c r="AE210" i="21"/>
  <c r="AD210" i="21"/>
  <c r="AN179" i="21"/>
  <c r="AM179" i="21"/>
  <c r="AS181" i="21"/>
  <c r="AT181" i="21"/>
  <c r="G185" i="21"/>
  <c r="F185" i="21"/>
  <c r="Y210" i="21"/>
  <c r="X210" i="21"/>
  <c r="AE183" i="21"/>
  <c r="AD183" i="21"/>
  <c r="AK184" i="21"/>
  <c r="AJ184" i="21"/>
  <c r="C181" i="21"/>
  <c r="D181" i="21"/>
  <c r="G208" i="21"/>
  <c r="F208" i="21"/>
  <c r="AB179" i="21"/>
  <c r="AA179" i="21"/>
  <c r="M178" i="21"/>
  <c r="L178" i="21"/>
  <c r="P185" i="21"/>
  <c r="O185" i="21"/>
  <c r="AQ179" i="21"/>
  <c r="AP178" i="21"/>
  <c r="AQ178" i="21"/>
  <c r="AK210" i="21"/>
  <c r="AJ210" i="21"/>
  <c r="X179" i="21"/>
  <c r="Y179" i="21"/>
  <c r="D221" i="21"/>
  <c r="C221" i="21"/>
  <c r="U204" i="21"/>
  <c r="AG210" i="21"/>
  <c r="AH210" i="21"/>
  <c r="AE180" i="21"/>
  <c r="AD180" i="21"/>
  <c r="AN221" i="21"/>
  <c r="AM221" i="21"/>
  <c r="U163" i="21"/>
  <c r="O164" i="21"/>
  <c r="X161" i="21"/>
  <c r="L164" i="21"/>
  <c r="O218" i="21"/>
  <c r="B131" i="3"/>
  <c r="C143" i="3" s="1"/>
  <c r="E131" i="3"/>
  <c r="F143" i="3" s="1"/>
  <c r="H131" i="3"/>
  <c r="K131" i="3"/>
  <c r="L143" i="3" s="1"/>
  <c r="N131" i="3"/>
  <c r="O143" i="3" s="1"/>
  <c r="Q131" i="3"/>
  <c r="R143" i="3" s="1"/>
  <c r="T131" i="3"/>
  <c r="U143" i="3" s="1"/>
  <c r="W131" i="3"/>
  <c r="X143" i="3" s="1"/>
  <c r="Z131" i="3"/>
  <c r="AA143" i="3" s="1"/>
  <c r="AC131" i="3"/>
  <c r="AD143" i="3" s="1"/>
  <c r="AF131" i="3"/>
  <c r="AG143" i="3" s="1"/>
  <c r="AI131" i="3"/>
  <c r="AJ143" i="3" s="1"/>
  <c r="AL131" i="3"/>
  <c r="AM143" i="3" s="1"/>
  <c r="AO131" i="3"/>
  <c r="AP143" i="3" s="1"/>
  <c r="AR131" i="3"/>
  <c r="AS143" i="3" s="1"/>
  <c r="AU131" i="3"/>
  <c r="AV143" i="3" s="1"/>
  <c r="AX131" i="3"/>
  <c r="AY143" i="3" s="1"/>
  <c r="I20" i="17"/>
  <c r="I29" i="17"/>
  <c r="I49" i="17"/>
  <c r="I10" i="17"/>
  <c r="I13" i="17"/>
  <c r="I23" i="17"/>
  <c r="I36" i="17"/>
  <c r="I46" i="17"/>
  <c r="I26" i="17"/>
  <c r="I16" i="17"/>
  <c r="I7" i="17"/>
  <c r="I55" i="17"/>
  <c r="I52" i="17"/>
  <c r="I39" i="17"/>
  <c r="I42" i="17"/>
  <c r="I33" i="17"/>
  <c r="H22" i="24" l="1"/>
  <c r="I143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K139" i="3" s="1"/>
  <c r="AI68" i="3"/>
  <c r="AK140" i="3" s="1"/>
  <c r="AI69" i="3"/>
  <c r="AK141" i="3" s="1"/>
  <c r="AI70" i="3"/>
  <c r="AK142" i="3" s="1"/>
  <c r="AI71" i="3"/>
  <c r="AI72" i="3"/>
  <c r="AI73" i="3"/>
  <c r="AK145" i="3" s="1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J131" i="3" s="1"/>
  <c r="AI120" i="3"/>
  <c r="AJ132" i="3" s="1"/>
  <c r="AI121" i="3"/>
  <c r="AJ133" i="3" s="1"/>
  <c r="AI122" i="3"/>
  <c r="AJ134" i="3" s="1"/>
  <c r="AI123" i="3"/>
  <c r="AJ135" i="3" s="1"/>
  <c r="AI124" i="3"/>
  <c r="AI125" i="3"/>
  <c r="AJ137" i="3" s="1"/>
  <c r="AI126" i="3"/>
  <c r="AJ138" i="3" s="1"/>
  <c r="AI127" i="3"/>
  <c r="AJ139" i="3" s="1"/>
  <c r="AI128" i="3"/>
  <c r="AJ140" i="3" s="1"/>
  <c r="AI129" i="3"/>
  <c r="AJ141" i="3" s="1"/>
  <c r="AI130" i="3"/>
  <c r="AI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H139" i="3" s="1"/>
  <c r="AF68" i="3"/>
  <c r="AH140" i="3" s="1"/>
  <c r="AF69" i="3"/>
  <c r="AH141" i="3" s="1"/>
  <c r="AF70" i="3"/>
  <c r="AH142" i="3" s="1"/>
  <c r="AF71" i="3"/>
  <c r="AF72" i="3"/>
  <c r="AF73" i="3"/>
  <c r="AH145" i="3" s="1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G131" i="3" s="1"/>
  <c r="AF120" i="3"/>
  <c r="AG132" i="3" s="1"/>
  <c r="AF121" i="3"/>
  <c r="AG133" i="3" s="1"/>
  <c r="AF122" i="3"/>
  <c r="AG134" i="3" s="1"/>
  <c r="AF123" i="3"/>
  <c r="AG135" i="3" s="1"/>
  <c r="AF124" i="3"/>
  <c r="AF125" i="3"/>
  <c r="AG137" i="3" s="1"/>
  <c r="AF126" i="3"/>
  <c r="AG138" i="3" s="1"/>
  <c r="AF127" i="3"/>
  <c r="AG139" i="3" s="1"/>
  <c r="AF128" i="3"/>
  <c r="AG140" i="3" s="1"/>
  <c r="AF129" i="3"/>
  <c r="AG141" i="3" s="1"/>
  <c r="AF130" i="3"/>
  <c r="AF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E139" i="3" s="1"/>
  <c r="AC68" i="3"/>
  <c r="AE140" i="3" s="1"/>
  <c r="AC69" i="3"/>
  <c r="AE141" i="3" s="1"/>
  <c r="AC70" i="3"/>
  <c r="AE142" i="3" s="1"/>
  <c r="AC71" i="3"/>
  <c r="AC72" i="3"/>
  <c r="AC73" i="3"/>
  <c r="AE145" i="3" s="1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D131" i="3" s="1"/>
  <c r="AC120" i="3"/>
  <c r="AD132" i="3" s="1"/>
  <c r="AC121" i="3"/>
  <c r="AD133" i="3" s="1"/>
  <c r="AC122" i="3"/>
  <c r="AD134" i="3" s="1"/>
  <c r="AC123" i="3"/>
  <c r="AD135" i="3" s="1"/>
  <c r="AC124" i="3"/>
  <c r="AC125" i="3"/>
  <c r="AD137" i="3" s="1"/>
  <c r="AC126" i="3"/>
  <c r="AD138" i="3" s="1"/>
  <c r="AC127" i="3"/>
  <c r="AD139" i="3" s="1"/>
  <c r="AC128" i="3"/>
  <c r="AD140" i="3" s="1"/>
  <c r="AC129" i="3"/>
  <c r="AD141" i="3" s="1"/>
  <c r="AC130" i="3"/>
  <c r="AC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AB139" i="3" s="1"/>
  <c r="Z68" i="3"/>
  <c r="AB140" i="3" s="1"/>
  <c r="Z69" i="3"/>
  <c r="AB141" i="3" s="1"/>
  <c r="Z70" i="3"/>
  <c r="AB142" i="3" s="1"/>
  <c r="Z71" i="3"/>
  <c r="Z72" i="3"/>
  <c r="Z73" i="3"/>
  <c r="AB145" i="3" s="1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AA131" i="3" s="1"/>
  <c r="Z120" i="3"/>
  <c r="AA132" i="3" s="1"/>
  <c r="Z121" i="3"/>
  <c r="AA133" i="3" s="1"/>
  <c r="Z122" i="3"/>
  <c r="AA134" i="3" s="1"/>
  <c r="Z123" i="3"/>
  <c r="AA135" i="3" s="1"/>
  <c r="Z124" i="3"/>
  <c r="Z125" i="3"/>
  <c r="AA137" i="3" s="1"/>
  <c r="Z126" i="3"/>
  <c r="AA138" i="3" s="1"/>
  <c r="Z127" i="3"/>
  <c r="AA139" i="3" s="1"/>
  <c r="Z128" i="3"/>
  <c r="AA140" i="3" s="1"/>
  <c r="Z129" i="3"/>
  <c r="AA141" i="3" s="1"/>
  <c r="Z130" i="3"/>
  <c r="Z25" i="3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K139" i="2" s="1"/>
  <c r="AI68" i="2"/>
  <c r="AK140" i="2" s="1"/>
  <c r="AI69" i="2"/>
  <c r="AK141" i="2" s="1"/>
  <c r="AI70" i="2"/>
  <c r="AK142" i="2" s="1"/>
  <c r="AI71" i="2"/>
  <c r="AK143" i="2" s="1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J132" i="2" s="1"/>
  <c r="AI121" i="2"/>
  <c r="AJ133" i="2" s="1"/>
  <c r="AI122" i="2"/>
  <c r="AJ134" i="2" s="1"/>
  <c r="AI123" i="2"/>
  <c r="AJ135" i="2" s="1"/>
  <c r="AI124" i="2"/>
  <c r="AI125" i="2"/>
  <c r="AJ137" i="2" s="1"/>
  <c r="AI126" i="2"/>
  <c r="AJ138" i="2" s="1"/>
  <c r="AI127" i="2"/>
  <c r="AJ139" i="2" s="1"/>
  <c r="AI128" i="2"/>
  <c r="AJ140" i="2" s="1"/>
  <c r="AI129" i="2"/>
  <c r="AJ141" i="2" s="1"/>
  <c r="AI130" i="2"/>
  <c r="AJ142" i="2" s="1"/>
  <c r="AI131" i="2"/>
  <c r="AJ143" i="2" s="1"/>
  <c r="AI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H139" i="2" s="1"/>
  <c r="AF68" i="2"/>
  <c r="AH140" i="2" s="1"/>
  <c r="AF69" i="2"/>
  <c r="AH141" i="2" s="1"/>
  <c r="AF70" i="2"/>
  <c r="AH142" i="2" s="1"/>
  <c r="AF71" i="2"/>
  <c r="AH143" i="2" s="1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G132" i="2" s="1"/>
  <c r="AF121" i="2"/>
  <c r="AG133" i="2" s="1"/>
  <c r="AF122" i="2"/>
  <c r="AG134" i="2" s="1"/>
  <c r="AF123" i="2"/>
  <c r="AG135" i="2" s="1"/>
  <c r="AF124" i="2"/>
  <c r="AF125" i="2"/>
  <c r="AG137" i="2" s="1"/>
  <c r="AF126" i="2"/>
  <c r="AG138" i="2" s="1"/>
  <c r="AF127" i="2"/>
  <c r="AG139" i="2" s="1"/>
  <c r="AF128" i="2"/>
  <c r="AG140" i="2" s="1"/>
  <c r="AF129" i="2"/>
  <c r="AG141" i="2" s="1"/>
  <c r="AF130" i="2"/>
  <c r="AG142" i="2" s="1"/>
  <c r="AF131" i="2"/>
  <c r="AG143" i="2" s="1"/>
  <c r="AF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E139" i="2" s="1"/>
  <c r="AC68" i="2"/>
  <c r="AE140" i="2" s="1"/>
  <c r="AC69" i="2"/>
  <c r="AE141" i="2" s="1"/>
  <c r="AC70" i="2"/>
  <c r="AE142" i="2" s="1"/>
  <c r="AC71" i="2"/>
  <c r="AE143" i="2" s="1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D132" i="2" s="1"/>
  <c r="AC121" i="2"/>
  <c r="AD133" i="2" s="1"/>
  <c r="AC122" i="2"/>
  <c r="AD134" i="2" s="1"/>
  <c r="AC123" i="2"/>
  <c r="AD135" i="2" s="1"/>
  <c r="AC124" i="2"/>
  <c r="AC125" i="2"/>
  <c r="AD137" i="2" s="1"/>
  <c r="AC126" i="2"/>
  <c r="AD138" i="2" s="1"/>
  <c r="AC127" i="2"/>
  <c r="AD139" i="2" s="1"/>
  <c r="AC128" i="2"/>
  <c r="AD140" i="2" s="1"/>
  <c r="AC129" i="2"/>
  <c r="AD141" i="2" s="1"/>
  <c r="AC130" i="2"/>
  <c r="AD142" i="2" s="1"/>
  <c r="AC131" i="2"/>
  <c r="AD143" i="2" s="1"/>
  <c r="AC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AB139" i="2" s="1"/>
  <c r="Z68" i="2"/>
  <c r="AB140" i="2" s="1"/>
  <c r="Z69" i="2"/>
  <c r="AB141" i="2" s="1"/>
  <c r="Z70" i="2"/>
  <c r="AB142" i="2" s="1"/>
  <c r="Z71" i="2"/>
  <c r="AB143" i="2" s="1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AA132" i="2" s="1"/>
  <c r="Z121" i="2"/>
  <c r="AA133" i="2" s="1"/>
  <c r="Z122" i="2"/>
  <c r="AA134" i="2" s="1"/>
  <c r="Z123" i="2"/>
  <c r="AA135" i="2" s="1"/>
  <c r="Z124" i="2"/>
  <c r="Z125" i="2"/>
  <c r="AA137" i="2" s="1"/>
  <c r="Z126" i="2"/>
  <c r="AA138" i="2" s="1"/>
  <c r="Z127" i="2"/>
  <c r="AA139" i="2" s="1"/>
  <c r="Z128" i="2"/>
  <c r="AA140" i="2" s="1"/>
  <c r="Z129" i="2"/>
  <c r="AA141" i="2" s="1"/>
  <c r="Z130" i="2"/>
  <c r="AA142" i="2" s="1"/>
  <c r="Z131" i="2"/>
  <c r="AA143" i="2" s="1"/>
  <c r="Z4" i="2"/>
  <c r="AK138" i="2" l="1"/>
  <c r="AK150" i="2"/>
  <c r="AH138" i="2"/>
  <c r="AH150" i="2"/>
  <c r="AE138" i="2"/>
  <c r="AE150" i="2"/>
  <c r="AB138" i="2"/>
  <c r="AB150" i="2"/>
  <c r="AK138" i="3"/>
  <c r="AK150" i="3"/>
  <c r="AH138" i="3"/>
  <c r="AH150" i="3"/>
  <c r="AE138" i="3"/>
  <c r="AE150" i="3"/>
  <c r="AB138" i="3"/>
  <c r="AB150" i="3"/>
  <c r="AK137" i="2"/>
  <c r="AK149" i="2"/>
  <c r="AH137" i="2"/>
  <c r="AH149" i="2"/>
  <c r="AE137" i="2"/>
  <c r="AE149" i="2"/>
  <c r="AB137" i="2"/>
  <c r="AB149" i="2"/>
  <c r="AK137" i="3"/>
  <c r="AK149" i="3"/>
  <c r="AH137" i="3"/>
  <c r="AH149" i="3"/>
  <c r="AE137" i="3"/>
  <c r="AE149" i="3"/>
  <c r="AB137" i="3"/>
  <c r="AB149" i="3"/>
  <c r="AK136" i="3"/>
  <c r="AK148" i="3"/>
  <c r="AH136" i="3"/>
  <c r="AH148" i="3"/>
  <c r="AE136" i="3"/>
  <c r="AE148" i="3"/>
  <c r="AB136" i="3"/>
  <c r="AB148" i="3"/>
  <c r="AK136" i="2"/>
  <c r="AK148" i="2"/>
  <c r="AH136" i="2"/>
  <c r="AH148" i="2"/>
  <c r="AE136" i="2"/>
  <c r="AE148" i="2"/>
  <c r="AB136" i="2"/>
  <c r="AB148" i="2"/>
  <c r="AJ136" i="3"/>
  <c r="AI222" i="3"/>
  <c r="AA136" i="3"/>
  <c r="Z222" i="3"/>
  <c r="AG136" i="3"/>
  <c r="AF222" i="3"/>
  <c r="AD136" i="3"/>
  <c r="AC222" i="3"/>
  <c r="AA136" i="2"/>
  <c r="Z222" i="2"/>
  <c r="AD136" i="2"/>
  <c r="AC222" i="2"/>
  <c r="AG136" i="2"/>
  <c r="AF222" i="2"/>
  <c r="AJ136" i="2"/>
  <c r="AI222" i="2"/>
  <c r="AE134" i="3"/>
  <c r="AE146" i="3"/>
  <c r="AK134" i="3"/>
  <c r="AK146" i="3"/>
  <c r="AH134" i="3"/>
  <c r="AH146" i="3"/>
  <c r="AE135" i="3"/>
  <c r="AE147" i="3"/>
  <c r="AK135" i="3"/>
  <c r="AK147" i="3"/>
  <c r="AB135" i="3"/>
  <c r="AB147" i="3"/>
  <c r="AH135" i="3"/>
  <c r="AH147" i="3"/>
  <c r="AB134" i="3"/>
  <c r="AB146" i="3"/>
  <c r="AB134" i="2"/>
  <c r="AB146" i="2"/>
  <c r="AE134" i="2"/>
  <c r="AE146" i="2"/>
  <c r="AH134" i="2"/>
  <c r="AH146" i="2"/>
  <c r="AK134" i="2"/>
  <c r="AK146" i="2"/>
  <c r="AB135" i="2"/>
  <c r="AB147" i="2"/>
  <c r="AE135" i="2"/>
  <c r="AE147" i="2"/>
  <c r="AH135" i="2"/>
  <c r="AH147" i="2"/>
  <c r="AK135" i="2"/>
  <c r="AK147" i="2"/>
  <c r="AK133" i="2"/>
  <c r="AK145" i="2"/>
  <c r="AH133" i="2"/>
  <c r="AH145" i="2"/>
  <c r="AE133" i="2"/>
  <c r="AE145" i="2"/>
  <c r="AB133" i="2"/>
  <c r="AB145" i="2"/>
  <c r="AB133" i="3"/>
  <c r="AE133" i="3"/>
  <c r="AH133" i="3"/>
  <c r="AK133" i="3"/>
  <c r="AK132" i="3"/>
  <c r="AK144" i="3"/>
  <c r="AH132" i="3"/>
  <c r="AH144" i="3"/>
  <c r="AE132" i="3"/>
  <c r="AE144" i="3"/>
  <c r="AB132" i="3"/>
  <c r="AB144" i="3"/>
  <c r="AK132" i="2"/>
  <c r="AK144" i="2"/>
  <c r="AH132" i="2"/>
  <c r="AH144" i="2"/>
  <c r="AE132" i="2"/>
  <c r="AE144" i="2"/>
  <c r="AB132" i="2"/>
  <c r="AB144" i="2"/>
  <c r="AK131" i="3"/>
  <c r="AK143" i="3"/>
  <c r="AB131" i="3"/>
  <c r="AB143" i="3"/>
  <c r="AH131" i="3"/>
  <c r="AH143" i="3"/>
  <c r="AE131" i="3"/>
  <c r="AE143" i="3"/>
  <c r="AI185" i="3"/>
  <c r="AJ190" i="3" s="1"/>
  <c r="AJ142" i="3"/>
  <c r="AF185" i="3"/>
  <c r="AG190" i="3" s="1"/>
  <c r="AG142" i="3"/>
  <c r="AC185" i="3"/>
  <c r="AD190" i="3" s="1"/>
  <c r="AD142" i="3"/>
  <c r="Z185" i="3"/>
  <c r="AA190" i="3" s="1"/>
  <c r="AA142" i="3"/>
  <c r="Z185" i="2"/>
  <c r="AA190" i="2" s="1"/>
  <c r="AI185" i="2"/>
  <c r="AJ190" i="2" s="1"/>
  <c r="AF185" i="2"/>
  <c r="AG190" i="2" s="1"/>
  <c r="AC185" i="2"/>
  <c r="AD190" i="2" s="1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D139" i="3" s="1"/>
  <c r="B68" i="3"/>
  <c r="D140" i="3" s="1"/>
  <c r="B69" i="3"/>
  <c r="D141" i="3" s="1"/>
  <c r="B70" i="3"/>
  <c r="D142" i="3" s="1"/>
  <c r="B71" i="3"/>
  <c r="B72" i="3"/>
  <c r="B73" i="3"/>
  <c r="D145" i="3" s="1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C131" i="3" s="1"/>
  <c r="B120" i="3"/>
  <c r="C132" i="3" s="1"/>
  <c r="B121" i="3"/>
  <c r="C133" i="3" s="1"/>
  <c r="B122" i="3"/>
  <c r="C134" i="3" s="1"/>
  <c r="B123" i="3"/>
  <c r="C135" i="3" s="1"/>
  <c r="B124" i="3"/>
  <c r="B125" i="3"/>
  <c r="C137" i="3" s="1"/>
  <c r="B126" i="3"/>
  <c r="C138" i="3" s="1"/>
  <c r="B127" i="3"/>
  <c r="C139" i="3" s="1"/>
  <c r="B128" i="3"/>
  <c r="C140" i="3" s="1"/>
  <c r="B129" i="3"/>
  <c r="C141" i="3" s="1"/>
  <c r="B130" i="3"/>
  <c r="G55" i="10"/>
  <c r="H42" i="10"/>
  <c r="G13" i="10"/>
  <c r="H29" i="10"/>
  <c r="G29" i="10"/>
  <c r="H13" i="10"/>
  <c r="G42" i="10"/>
  <c r="H55" i="10"/>
  <c r="D138" i="3" l="1"/>
  <c r="D150" i="3"/>
  <c r="D137" i="3"/>
  <c r="D149" i="3"/>
  <c r="D136" i="3"/>
  <c r="D148" i="3"/>
  <c r="C136" i="3"/>
  <c r="B222" i="3"/>
  <c r="AJ223" i="3"/>
  <c r="AD223" i="3"/>
  <c r="AG223" i="3"/>
  <c r="AA223" i="3"/>
  <c r="AD223" i="2"/>
  <c r="AA223" i="2"/>
  <c r="AJ223" i="2"/>
  <c r="AG223" i="2"/>
  <c r="D135" i="3"/>
  <c r="D147" i="3"/>
  <c r="D134" i="3"/>
  <c r="D146" i="3"/>
  <c r="D133" i="3"/>
  <c r="D132" i="3"/>
  <c r="D144" i="3"/>
  <c r="D131" i="3"/>
  <c r="D143" i="3"/>
  <c r="B185" i="3"/>
  <c r="C190" i="3" s="1"/>
  <c r="C142" i="3"/>
  <c r="A25" i="3"/>
  <c r="B25" i="3"/>
  <c r="B131" i="2"/>
  <c r="C143" i="2" s="1"/>
  <c r="E131" i="2"/>
  <c r="F143" i="2" s="1"/>
  <c r="H131" i="2"/>
  <c r="K131" i="2"/>
  <c r="L143" i="2" s="1"/>
  <c r="N131" i="2"/>
  <c r="O143" i="2" s="1"/>
  <c r="Q131" i="2"/>
  <c r="R143" i="2" s="1"/>
  <c r="T131" i="2"/>
  <c r="U143" i="2" s="1"/>
  <c r="W131" i="2"/>
  <c r="X143" i="2" s="1"/>
  <c r="AL131" i="2"/>
  <c r="AM143" i="2" s="1"/>
  <c r="AO131" i="2"/>
  <c r="AP143" i="2" s="1"/>
  <c r="AR131" i="2"/>
  <c r="AS143" i="2" s="1"/>
  <c r="AU131" i="2"/>
  <c r="AV143" i="2" s="1"/>
  <c r="AX131" i="2"/>
  <c r="AY143" i="2" s="1"/>
  <c r="B131" i="4"/>
  <c r="C143" i="4" s="1"/>
  <c r="E131" i="4"/>
  <c r="F143" i="4" s="1"/>
  <c r="H131" i="4"/>
  <c r="K131" i="4"/>
  <c r="L143" i="4" s="1"/>
  <c r="N131" i="4"/>
  <c r="O143" i="4" s="1"/>
  <c r="Q131" i="4"/>
  <c r="R143" i="4" s="1"/>
  <c r="T131" i="4"/>
  <c r="U143" i="4" s="1"/>
  <c r="W131" i="4"/>
  <c r="X143" i="4" s="1"/>
  <c r="Z131" i="4"/>
  <c r="AA143" i="4" s="1"/>
  <c r="AC131" i="4"/>
  <c r="AD143" i="4" s="1"/>
  <c r="AF131" i="4"/>
  <c r="AG143" i="4" s="1"/>
  <c r="AI131" i="4"/>
  <c r="AJ143" i="4" s="1"/>
  <c r="AL131" i="4"/>
  <c r="AM143" i="4" s="1"/>
  <c r="AO131" i="4"/>
  <c r="AP143" i="4" s="1"/>
  <c r="AR131" i="4"/>
  <c r="AS143" i="4" s="1"/>
  <c r="AU131" i="4"/>
  <c r="AV143" i="4" s="1"/>
  <c r="AX131" i="4"/>
  <c r="AY143" i="4" s="1"/>
  <c r="B131" i="1"/>
  <c r="C143" i="1" s="1"/>
  <c r="E131" i="1"/>
  <c r="F143" i="1" s="1"/>
  <c r="H131" i="1"/>
  <c r="K131" i="1"/>
  <c r="L143" i="1" s="1"/>
  <c r="N131" i="1"/>
  <c r="O143" i="1" s="1"/>
  <c r="Q131" i="1"/>
  <c r="R143" i="1" s="1"/>
  <c r="T131" i="1"/>
  <c r="U143" i="1" s="1"/>
  <c r="W131" i="1"/>
  <c r="X143" i="1" s="1"/>
  <c r="Z131" i="1"/>
  <c r="AA143" i="1" s="1"/>
  <c r="AC131" i="1"/>
  <c r="AD143" i="1" s="1"/>
  <c r="AF131" i="1"/>
  <c r="AG143" i="1" s="1"/>
  <c r="AI131" i="1"/>
  <c r="AJ143" i="1" s="1"/>
  <c r="AL131" i="1"/>
  <c r="AM143" i="1" s="1"/>
  <c r="AO131" i="1"/>
  <c r="AP143" i="1" s="1"/>
  <c r="AR131" i="1"/>
  <c r="AS143" i="1" s="1"/>
  <c r="AU131" i="1"/>
  <c r="AV143" i="1" s="1"/>
  <c r="AX131" i="1"/>
  <c r="AY143" i="1" s="1"/>
  <c r="B131" i="5"/>
  <c r="C143" i="5" s="1"/>
  <c r="E131" i="5"/>
  <c r="F143" i="5" s="1"/>
  <c r="H131" i="5"/>
  <c r="K131" i="5"/>
  <c r="L143" i="5" s="1"/>
  <c r="N131" i="5"/>
  <c r="O143" i="5" s="1"/>
  <c r="Q131" i="5"/>
  <c r="R143" i="5" s="1"/>
  <c r="T131" i="5"/>
  <c r="U143" i="5" s="1"/>
  <c r="W131" i="5"/>
  <c r="X143" i="5" s="1"/>
  <c r="Z131" i="5"/>
  <c r="AA143" i="5" s="1"/>
  <c r="AC131" i="5"/>
  <c r="AD143" i="5" s="1"/>
  <c r="AF131" i="5"/>
  <c r="AG143" i="5" s="1"/>
  <c r="AI131" i="5"/>
  <c r="AJ143" i="5" s="1"/>
  <c r="AL131" i="5"/>
  <c r="AM143" i="5" s="1"/>
  <c r="AO131" i="5"/>
  <c r="AP143" i="5" s="1"/>
  <c r="AR131" i="5"/>
  <c r="AS143" i="5" s="1"/>
  <c r="AU131" i="5"/>
  <c r="AV143" i="5" s="1"/>
  <c r="AX131" i="5"/>
  <c r="AY143" i="5" s="1"/>
  <c r="G7" i="10"/>
  <c r="C223" i="3" l="1"/>
  <c r="C22" i="24"/>
  <c r="I143" i="5"/>
  <c r="G22" i="24"/>
  <c r="I143" i="2"/>
  <c r="E22" i="24"/>
  <c r="I143" i="4"/>
  <c r="D22" i="24"/>
  <c r="I143" i="1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Z139" i="2" s="1"/>
  <c r="AX68" i="2"/>
  <c r="AZ140" i="2" s="1"/>
  <c r="AX69" i="2"/>
  <c r="AZ141" i="2" s="1"/>
  <c r="AX70" i="2"/>
  <c r="AZ142" i="2" s="1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Y131" i="2" s="1"/>
  <c r="AX120" i="2"/>
  <c r="AY132" i="2" s="1"/>
  <c r="AX121" i="2"/>
  <c r="AY133" i="2" s="1"/>
  <c r="AX122" i="2"/>
  <c r="AY134" i="2" s="1"/>
  <c r="AX123" i="2"/>
  <c r="AY135" i="2" s="1"/>
  <c r="AX124" i="2"/>
  <c r="AY136" i="2" s="1"/>
  <c r="AX125" i="2"/>
  <c r="AY137" i="2" s="1"/>
  <c r="AX126" i="2"/>
  <c r="AY138" i="2" s="1"/>
  <c r="AX127" i="2"/>
  <c r="AY139" i="2" s="1"/>
  <c r="AX128" i="2"/>
  <c r="AY140" i="2" s="1"/>
  <c r="AX129" i="2"/>
  <c r="AY141" i="2" s="1"/>
  <c r="AX130" i="2"/>
  <c r="AY142" i="2" s="1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W139" i="2" s="1"/>
  <c r="AU68" i="2"/>
  <c r="AW140" i="2" s="1"/>
  <c r="AU69" i="2"/>
  <c r="AW141" i="2" s="1"/>
  <c r="AU70" i="2"/>
  <c r="AW142" i="2" s="1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V131" i="2" s="1"/>
  <c r="AU120" i="2"/>
  <c r="AU121" i="2"/>
  <c r="AV133" i="2" s="1"/>
  <c r="AU122" i="2"/>
  <c r="AU123" i="2"/>
  <c r="AV135" i="2" s="1"/>
  <c r="AU124" i="2"/>
  <c r="AU125" i="2"/>
  <c r="AV137" i="2" s="1"/>
  <c r="AU126" i="2"/>
  <c r="AV138" i="2" s="1"/>
  <c r="AU127" i="2"/>
  <c r="AV139" i="2" s="1"/>
  <c r="AU128" i="2"/>
  <c r="AV140" i="2" s="1"/>
  <c r="AU129" i="2"/>
  <c r="AV141" i="2" s="1"/>
  <c r="AU130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T139" i="2" s="1"/>
  <c r="AR68" i="2"/>
  <c r="AT140" i="2" s="1"/>
  <c r="AR69" i="2"/>
  <c r="AT141" i="2" s="1"/>
  <c r="AR70" i="2"/>
  <c r="AT142" i="2" s="1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AR106" i="2"/>
  <c r="AR107" i="2"/>
  <c r="AR108" i="2"/>
  <c r="AR109" i="2"/>
  <c r="AR110" i="2"/>
  <c r="AR111" i="2"/>
  <c r="AR112" i="2"/>
  <c r="AR113" i="2"/>
  <c r="AR114" i="2"/>
  <c r="AR115" i="2"/>
  <c r="AR116" i="2"/>
  <c r="AR117" i="2"/>
  <c r="AR118" i="2"/>
  <c r="AR119" i="2"/>
  <c r="AR120" i="2"/>
  <c r="AR121" i="2"/>
  <c r="AR122" i="2"/>
  <c r="AR123" i="2"/>
  <c r="AS135" i="2" s="1"/>
  <c r="AR124" i="2"/>
  <c r="AR125" i="2"/>
  <c r="AS137" i="2" s="1"/>
  <c r="AR126" i="2"/>
  <c r="AS138" i="2" s="1"/>
  <c r="AR127" i="2"/>
  <c r="AS139" i="2" s="1"/>
  <c r="AR128" i="2"/>
  <c r="AS140" i="2" s="1"/>
  <c r="AR129" i="2"/>
  <c r="AS141" i="2" s="1"/>
  <c r="AR130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Q139" i="2" s="1"/>
  <c r="AO68" i="2"/>
  <c r="AQ140" i="2" s="1"/>
  <c r="AO69" i="2"/>
  <c r="AQ141" i="2" s="1"/>
  <c r="AO70" i="2"/>
  <c r="AQ142" i="2" s="1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171" i="2" s="1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P135" i="2" s="1"/>
  <c r="AO124" i="2"/>
  <c r="AO125" i="2"/>
  <c r="AP137" i="2" s="1"/>
  <c r="AO126" i="2"/>
  <c r="AP138" i="2" s="1"/>
  <c r="AO127" i="2"/>
  <c r="AP139" i="2" s="1"/>
  <c r="AO128" i="2"/>
  <c r="AP140" i="2" s="1"/>
  <c r="AO129" i="2"/>
  <c r="AP141" i="2" s="1"/>
  <c r="AO130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N139" i="2" s="1"/>
  <c r="AL68" i="2"/>
  <c r="AN140" i="2" s="1"/>
  <c r="AL69" i="2"/>
  <c r="AN141" i="2" s="1"/>
  <c r="AL70" i="2"/>
  <c r="AN142" i="2" s="1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M135" i="2" s="1"/>
  <c r="AL124" i="2"/>
  <c r="AL125" i="2"/>
  <c r="AM137" i="2" s="1"/>
  <c r="AL126" i="2"/>
  <c r="AM138" i="2" s="1"/>
  <c r="AL127" i="2"/>
  <c r="AM139" i="2" s="1"/>
  <c r="AL128" i="2"/>
  <c r="AM140" i="2" s="1"/>
  <c r="AL129" i="2"/>
  <c r="AM141" i="2" s="1"/>
  <c r="AL130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K131" i="2"/>
  <c r="AJ131" i="2"/>
  <c r="AH131" i="2"/>
  <c r="AG131" i="2"/>
  <c r="AE131" i="2"/>
  <c r="AD131" i="2"/>
  <c r="AB131" i="2"/>
  <c r="AA131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Y139" i="2" s="1"/>
  <c r="W68" i="2"/>
  <c r="Y140" i="2" s="1"/>
  <c r="W69" i="2"/>
  <c r="Y141" i="2" s="1"/>
  <c r="W70" i="2"/>
  <c r="Y142" i="2" s="1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X131" i="2" s="1"/>
  <c r="W120" i="2"/>
  <c r="X132" i="2" s="1"/>
  <c r="W121" i="2"/>
  <c r="X133" i="2" s="1"/>
  <c r="W122" i="2"/>
  <c r="X134" i="2" s="1"/>
  <c r="W123" i="2"/>
  <c r="X135" i="2" s="1"/>
  <c r="W124" i="2"/>
  <c r="W125" i="2"/>
  <c r="X137" i="2" s="1"/>
  <c r="W126" i="2"/>
  <c r="X138" i="2" s="1"/>
  <c r="W127" i="2"/>
  <c r="X139" i="2" s="1"/>
  <c r="W128" i="2"/>
  <c r="X140" i="2" s="1"/>
  <c r="W129" i="2"/>
  <c r="X141" i="2" s="1"/>
  <c r="W130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V139" i="2" s="1"/>
  <c r="T68" i="2"/>
  <c r="V140" i="2" s="1"/>
  <c r="T69" i="2"/>
  <c r="V141" i="2" s="1"/>
  <c r="T70" i="2"/>
  <c r="V142" i="2" s="1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U131" i="2" s="1"/>
  <c r="T120" i="2"/>
  <c r="U132" i="2" s="1"/>
  <c r="T121" i="2"/>
  <c r="U133" i="2" s="1"/>
  <c r="T122" i="2"/>
  <c r="U134" i="2" s="1"/>
  <c r="T123" i="2"/>
  <c r="U135" i="2" s="1"/>
  <c r="T124" i="2"/>
  <c r="T125" i="2"/>
  <c r="U137" i="2" s="1"/>
  <c r="T126" i="2"/>
  <c r="U138" i="2" s="1"/>
  <c r="T127" i="2"/>
  <c r="U139" i="2" s="1"/>
  <c r="T128" i="2"/>
  <c r="U140" i="2" s="1"/>
  <c r="T129" i="2"/>
  <c r="U141" i="2" s="1"/>
  <c r="T130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S139" i="2" s="1"/>
  <c r="Q68" i="2"/>
  <c r="S140" i="2" s="1"/>
  <c r="Q69" i="2"/>
  <c r="S141" i="2" s="1"/>
  <c r="Q70" i="2"/>
  <c r="S142" i="2" s="1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R131" i="2" s="1"/>
  <c r="Q120" i="2"/>
  <c r="Q121" i="2"/>
  <c r="R133" i="2" s="1"/>
  <c r="Q122" i="2"/>
  <c r="R134" i="2" s="1"/>
  <c r="Q123" i="2"/>
  <c r="R135" i="2" s="1"/>
  <c r="Q124" i="2"/>
  <c r="Q125" i="2"/>
  <c r="R137" i="2" s="1"/>
  <c r="Q126" i="2"/>
  <c r="R138" i="2" s="1"/>
  <c r="Q127" i="2"/>
  <c r="R139" i="2" s="1"/>
  <c r="Q128" i="2"/>
  <c r="R140" i="2" s="1"/>
  <c r="Q129" i="2"/>
  <c r="R141" i="2" s="1"/>
  <c r="Q130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P139" i="2" s="1"/>
  <c r="N68" i="2"/>
  <c r="P140" i="2" s="1"/>
  <c r="N69" i="2"/>
  <c r="P141" i="2" s="1"/>
  <c r="N70" i="2"/>
  <c r="P142" i="2" s="1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O131" i="2" s="1"/>
  <c r="N120" i="2"/>
  <c r="N121" i="2"/>
  <c r="O133" i="2" s="1"/>
  <c r="N122" i="2"/>
  <c r="O134" i="2" s="1"/>
  <c r="N123" i="2"/>
  <c r="O135" i="2" s="1"/>
  <c r="N124" i="2"/>
  <c r="N125" i="2"/>
  <c r="O137" i="2" s="1"/>
  <c r="N126" i="2"/>
  <c r="O138" i="2" s="1"/>
  <c r="N127" i="2"/>
  <c r="O139" i="2" s="1"/>
  <c r="N128" i="2"/>
  <c r="O140" i="2" s="1"/>
  <c r="N129" i="2"/>
  <c r="O141" i="2" s="1"/>
  <c r="N130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M139" i="2" s="1"/>
  <c r="K68" i="2"/>
  <c r="M140" i="2" s="1"/>
  <c r="K69" i="2"/>
  <c r="M141" i="2" s="1"/>
  <c r="K70" i="2"/>
  <c r="M142" i="2" s="1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L131" i="2" s="1"/>
  <c r="K120" i="2"/>
  <c r="K121" i="2"/>
  <c r="L133" i="2" s="1"/>
  <c r="K122" i="2"/>
  <c r="L134" i="2" s="1"/>
  <c r="K123" i="2"/>
  <c r="L135" i="2" s="1"/>
  <c r="K124" i="2"/>
  <c r="K125" i="2"/>
  <c r="L137" i="2" s="1"/>
  <c r="K126" i="2"/>
  <c r="L138" i="2" s="1"/>
  <c r="K127" i="2"/>
  <c r="L139" i="2" s="1"/>
  <c r="K128" i="2"/>
  <c r="L140" i="2" s="1"/>
  <c r="K129" i="2"/>
  <c r="L141" i="2" s="1"/>
  <c r="K130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J139" i="2" s="1"/>
  <c r="H68" i="2"/>
  <c r="J140" i="2" s="1"/>
  <c r="H69" i="2"/>
  <c r="J141" i="2" s="1"/>
  <c r="H70" i="2"/>
  <c r="J142" i="2" s="1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G3" i="24" s="1"/>
  <c r="H113" i="2"/>
  <c r="G4" i="24" s="1"/>
  <c r="H114" i="2"/>
  <c r="G5" i="24" s="1"/>
  <c r="H115" i="2"/>
  <c r="G6" i="24" s="1"/>
  <c r="H116" i="2"/>
  <c r="H117" i="2"/>
  <c r="G8" i="24" s="1"/>
  <c r="H118" i="2"/>
  <c r="G9" i="24" s="1"/>
  <c r="H119" i="2"/>
  <c r="H120" i="2"/>
  <c r="H121" i="2"/>
  <c r="G12" i="24" s="1"/>
  <c r="H122" i="2"/>
  <c r="H123" i="2"/>
  <c r="H124" i="2"/>
  <c r="H125" i="2"/>
  <c r="H126" i="2"/>
  <c r="H127" i="2"/>
  <c r="H128" i="2"/>
  <c r="H129" i="2"/>
  <c r="H130" i="2"/>
  <c r="I142" i="2" s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G139" i="2" s="1"/>
  <c r="E68" i="2"/>
  <c r="G140" i="2" s="1"/>
  <c r="E69" i="2"/>
  <c r="G141" i="2" s="1"/>
  <c r="E70" i="2"/>
  <c r="G142" i="2" s="1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171" i="2" s="1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F131" i="2" s="1"/>
  <c r="E120" i="2"/>
  <c r="F132" i="2" s="1"/>
  <c r="E121" i="2"/>
  <c r="F133" i="2" s="1"/>
  <c r="E122" i="2"/>
  <c r="F134" i="2" s="1"/>
  <c r="E123" i="2"/>
  <c r="F135" i="2" s="1"/>
  <c r="E124" i="2"/>
  <c r="E125" i="2"/>
  <c r="F137" i="2" s="1"/>
  <c r="E126" i="2"/>
  <c r="F138" i="2" s="1"/>
  <c r="E127" i="2"/>
  <c r="F139" i="2" s="1"/>
  <c r="E128" i="2"/>
  <c r="F140" i="2" s="1"/>
  <c r="E129" i="2"/>
  <c r="F141" i="2" s="1"/>
  <c r="E130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D139" i="2" s="1"/>
  <c r="B68" i="2"/>
  <c r="D140" i="2" s="1"/>
  <c r="B69" i="2"/>
  <c r="D141" i="2" s="1"/>
  <c r="B70" i="2"/>
  <c r="D142" i="2" s="1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C131" i="2" s="1"/>
  <c r="B120" i="2"/>
  <c r="C132" i="2" s="1"/>
  <c r="B121" i="2"/>
  <c r="C133" i="2" s="1"/>
  <c r="B122" i="2"/>
  <c r="C134" i="2" s="1"/>
  <c r="B123" i="2"/>
  <c r="C135" i="2" s="1"/>
  <c r="B124" i="2"/>
  <c r="B125" i="2"/>
  <c r="C137" i="2" s="1"/>
  <c r="B126" i="2"/>
  <c r="C138" i="2" s="1"/>
  <c r="B127" i="2"/>
  <c r="C139" i="2" s="1"/>
  <c r="B128" i="2"/>
  <c r="C140" i="2" s="1"/>
  <c r="B129" i="2"/>
  <c r="C141" i="2" s="1"/>
  <c r="B130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4" i="2"/>
  <c r="E4" i="2"/>
  <c r="H4" i="2"/>
  <c r="K4" i="2"/>
  <c r="N4" i="2"/>
  <c r="Q4" i="2"/>
  <c r="T4" i="2"/>
  <c r="W4" i="2"/>
  <c r="AL4" i="2"/>
  <c r="AO4" i="2"/>
  <c r="AR4" i="2"/>
  <c r="AU4" i="2"/>
  <c r="AX4" i="2"/>
  <c r="AX26" i="3"/>
  <c r="AX27" i="3"/>
  <c r="AX28" i="3"/>
  <c r="AX29" i="3"/>
  <c r="AX30" i="3"/>
  <c r="AX31" i="3"/>
  <c r="AX32" i="3"/>
  <c r="AX33" i="3"/>
  <c r="AX34" i="3"/>
  <c r="AX35" i="3"/>
  <c r="AX36" i="3"/>
  <c r="AX37" i="3"/>
  <c r="AX38" i="3"/>
  <c r="AX39" i="3"/>
  <c r="AX40" i="3"/>
  <c r="AX41" i="3"/>
  <c r="AX42" i="3"/>
  <c r="AX43" i="3"/>
  <c r="AX44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X63" i="3"/>
  <c r="AX64" i="3"/>
  <c r="AX65" i="3"/>
  <c r="AX66" i="3"/>
  <c r="AX67" i="3"/>
  <c r="AZ139" i="3" s="1"/>
  <c r="AX68" i="3"/>
  <c r="AZ140" i="3" s="1"/>
  <c r="AX69" i="3"/>
  <c r="AZ141" i="3" s="1"/>
  <c r="AX70" i="3"/>
  <c r="AZ142" i="3" s="1"/>
  <c r="AX71" i="3"/>
  <c r="AX72" i="3"/>
  <c r="AX73" i="3"/>
  <c r="AX74" i="3"/>
  <c r="AX75" i="3"/>
  <c r="AX76" i="3"/>
  <c r="AX77" i="3"/>
  <c r="AX78" i="3"/>
  <c r="AX79" i="3"/>
  <c r="AX80" i="3"/>
  <c r="AX81" i="3"/>
  <c r="AX82" i="3"/>
  <c r="AX83" i="3"/>
  <c r="AX84" i="3"/>
  <c r="AX85" i="3"/>
  <c r="AX86" i="3"/>
  <c r="AX87" i="3"/>
  <c r="AX88" i="3"/>
  <c r="AX89" i="3"/>
  <c r="AX90" i="3"/>
  <c r="AX91" i="3"/>
  <c r="AX92" i="3"/>
  <c r="AX93" i="3"/>
  <c r="AX94" i="3"/>
  <c r="AX95" i="3"/>
  <c r="AX96" i="3"/>
  <c r="AX97" i="3"/>
  <c r="AX98" i="3"/>
  <c r="AX99" i="3"/>
  <c r="AX100" i="3"/>
  <c r="AX101" i="3"/>
  <c r="AX102" i="3"/>
  <c r="AX103" i="3"/>
  <c r="AX104" i="3"/>
  <c r="AX105" i="3"/>
  <c r="AX106" i="3"/>
  <c r="AX107" i="3"/>
  <c r="AX108" i="3"/>
  <c r="AX109" i="3"/>
  <c r="AX110" i="3"/>
  <c r="AX111" i="3"/>
  <c r="AX112" i="3"/>
  <c r="AX113" i="3"/>
  <c r="AX114" i="3"/>
  <c r="AX115" i="3"/>
  <c r="AX116" i="3"/>
  <c r="AX117" i="3"/>
  <c r="AX118" i="3"/>
  <c r="AX119" i="3"/>
  <c r="AY131" i="3" s="1"/>
  <c r="AX120" i="3"/>
  <c r="AY132" i="3" s="1"/>
  <c r="AX121" i="3"/>
  <c r="AY133" i="3" s="1"/>
  <c r="AX122" i="3"/>
  <c r="AX123" i="3"/>
  <c r="AY135" i="3" s="1"/>
  <c r="AX124" i="3"/>
  <c r="AY136" i="3" s="1"/>
  <c r="AX125" i="3"/>
  <c r="AY137" i="3" s="1"/>
  <c r="AX126" i="3"/>
  <c r="AY138" i="3" s="1"/>
  <c r="AX127" i="3"/>
  <c r="AY139" i="3" s="1"/>
  <c r="AX128" i="3"/>
  <c r="AY140" i="3" s="1"/>
  <c r="AX129" i="3"/>
  <c r="AY141" i="3" s="1"/>
  <c r="AX130" i="3"/>
  <c r="AY142" i="3" s="1"/>
  <c r="AX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W139" i="3" s="1"/>
  <c r="AU68" i="3"/>
  <c r="AW140" i="3" s="1"/>
  <c r="AU69" i="3"/>
  <c r="AW141" i="3" s="1"/>
  <c r="AU70" i="3"/>
  <c r="AW142" i="3" s="1"/>
  <c r="AU71" i="3"/>
  <c r="AU72" i="3"/>
  <c r="AU73" i="3"/>
  <c r="AW145" i="3" s="1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V131" i="3" s="1"/>
  <c r="AU120" i="3"/>
  <c r="AU121" i="3"/>
  <c r="AU122" i="3"/>
  <c r="AU123" i="3"/>
  <c r="AV135" i="3" s="1"/>
  <c r="AU124" i="3"/>
  <c r="AU125" i="3"/>
  <c r="AV137" i="3" s="1"/>
  <c r="AU126" i="3"/>
  <c r="AV138" i="3" s="1"/>
  <c r="AU127" i="3"/>
  <c r="AV139" i="3" s="1"/>
  <c r="AU128" i="3"/>
  <c r="AV140" i="3" s="1"/>
  <c r="AU129" i="3"/>
  <c r="AV141" i="3" s="1"/>
  <c r="AU130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T139" i="3" s="1"/>
  <c r="AR68" i="3"/>
  <c r="AT140" i="3" s="1"/>
  <c r="AR69" i="3"/>
  <c r="AT141" i="3" s="1"/>
  <c r="AR70" i="3"/>
  <c r="AT142" i="3" s="1"/>
  <c r="AR71" i="3"/>
  <c r="AR72" i="3"/>
  <c r="AR73" i="3"/>
  <c r="AT145" i="3" s="1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S131" i="3" s="1"/>
  <c r="AR120" i="3"/>
  <c r="AR121" i="3"/>
  <c r="AR122" i="3"/>
  <c r="AR123" i="3"/>
  <c r="AS135" i="3" s="1"/>
  <c r="AR124" i="3"/>
  <c r="AR125" i="3"/>
  <c r="AS137" i="3" s="1"/>
  <c r="AR126" i="3"/>
  <c r="AS138" i="3" s="1"/>
  <c r="AR127" i="3"/>
  <c r="AS139" i="3" s="1"/>
  <c r="AR128" i="3"/>
  <c r="AS140" i="3" s="1"/>
  <c r="AR129" i="3"/>
  <c r="AS141" i="3" s="1"/>
  <c r="AR130" i="3"/>
  <c r="AU25" i="3"/>
  <c r="AR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Q139" i="3" s="1"/>
  <c r="AO68" i="3"/>
  <c r="AQ140" i="3" s="1"/>
  <c r="AO69" i="3"/>
  <c r="AQ141" i="3" s="1"/>
  <c r="AO70" i="3"/>
  <c r="AQ142" i="3" s="1"/>
  <c r="AO71" i="3"/>
  <c r="AO72" i="3"/>
  <c r="AO73" i="3"/>
  <c r="AQ145" i="3" s="1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P131" i="3" s="1"/>
  <c r="AO120" i="3"/>
  <c r="AO121" i="3"/>
  <c r="AO122" i="3"/>
  <c r="AO123" i="3"/>
  <c r="AP135" i="3" s="1"/>
  <c r="AO124" i="3"/>
  <c r="AO125" i="3"/>
  <c r="AP137" i="3" s="1"/>
  <c r="AO126" i="3"/>
  <c r="AP138" i="3" s="1"/>
  <c r="AO127" i="3"/>
  <c r="AP139" i="3" s="1"/>
  <c r="AO128" i="3"/>
  <c r="AP140" i="3" s="1"/>
  <c r="AO129" i="3"/>
  <c r="AP141" i="3" s="1"/>
  <c r="AO130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N139" i="3" s="1"/>
  <c r="AL68" i="3"/>
  <c r="AN140" i="3" s="1"/>
  <c r="AL69" i="3"/>
  <c r="AN141" i="3" s="1"/>
  <c r="AL70" i="3"/>
  <c r="AN142" i="3" s="1"/>
  <c r="AL71" i="3"/>
  <c r="AL72" i="3"/>
  <c r="AL73" i="3"/>
  <c r="AN145" i="3" s="1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M131" i="3" s="1"/>
  <c r="AL120" i="3"/>
  <c r="AL121" i="3"/>
  <c r="AM133" i="3" s="1"/>
  <c r="AL122" i="3"/>
  <c r="AL123" i="3"/>
  <c r="AM135" i="3" s="1"/>
  <c r="AL124" i="3"/>
  <c r="AL125" i="3"/>
  <c r="AM137" i="3" s="1"/>
  <c r="AL126" i="3"/>
  <c r="AM138" i="3" s="1"/>
  <c r="AL127" i="3"/>
  <c r="AM139" i="3" s="1"/>
  <c r="AL128" i="3"/>
  <c r="AM140" i="3" s="1"/>
  <c r="AL129" i="3"/>
  <c r="AM141" i="3" s="1"/>
  <c r="AL130" i="3"/>
  <c r="AO25" i="3"/>
  <c r="AL25" i="3"/>
  <c r="AK113" i="3"/>
  <c r="AK115" i="3"/>
  <c r="AK123" i="3"/>
  <c r="AH116" i="3"/>
  <c r="AE120" i="3"/>
  <c r="AA122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Y139" i="3" s="1"/>
  <c r="W68" i="3"/>
  <c r="Y140" i="3" s="1"/>
  <c r="W69" i="3"/>
  <c r="Y141" i="3" s="1"/>
  <c r="W70" i="3"/>
  <c r="Y142" i="3" s="1"/>
  <c r="W71" i="3"/>
  <c r="W72" i="3"/>
  <c r="W73" i="3"/>
  <c r="Y145" i="3" s="1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X131" i="3" s="1"/>
  <c r="W120" i="3"/>
  <c r="X132" i="3" s="1"/>
  <c r="W121" i="3"/>
  <c r="X133" i="3" s="1"/>
  <c r="W122" i="3"/>
  <c r="X134" i="3" s="1"/>
  <c r="W123" i="3"/>
  <c r="X135" i="3" s="1"/>
  <c r="W124" i="3"/>
  <c r="W125" i="3"/>
  <c r="X137" i="3" s="1"/>
  <c r="W126" i="3"/>
  <c r="X138" i="3" s="1"/>
  <c r="W127" i="3"/>
  <c r="X139" i="3" s="1"/>
  <c r="W128" i="3"/>
  <c r="X140" i="3" s="1"/>
  <c r="W129" i="3"/>
  <c r="X141" i="3" s="1"/>
  <c r="W130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V139" i="3" s="1"/>
  <c r="T68" i="3"/>
  <c r="V140" i="3" s="1"/>
  <c r="T69" i="3"/>
  <c r="V141" i="3" s="1"/>
  <c r="T70" i="3"/>
  <c r="V142" i="3" s="1"/>
  <c r="T71" i="3"/>
  <c r="T72" i="3"/>
  <c r="T73" i="3"/>
  <c r="V145" i="3" s="1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U131" i="3" s="1"/>
  <c r="T120" i="3"/>
  <c r="T121" i="3"/>
  <c r="U133" i="3" s="1"/>
  <c r="T122" i="3"/>
  <c r="U134" i="3" s="1"/>
  <c r="T123" i="3"/>
  <c r="U135" i="3" s="1"/>
  <c r="T124" i="3"/>
  <c r="T125" i="3"/>
  <c r="U137" i="3" s="1"/>
  <c r="T126" i="3"/>
  <c r="U138" i="3" s="1"/>
  <c r="T127" i="3"/>
  <c r="U139" i="3" s="1"/>
  <c r="T128" i="3"/>
  <c r="U140" i="3" s="1"/>
  <c r="T129" i="3"/>
  <c r="U141" i="3" s="1"/>
  <c r="T130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S139" i="3" s="1"/>
  <c r="Q68" i="3"/>
  <c r="S140" i="3" s="1"/>
  <c r="Q69" i="3"/>
  <c r="S141" i="3" s="1"/>
  <c r="Q70" i="3"/>
  <c r="S142" i="3" s="1"/>
  <c r="Q71" i="3"/>
  <c r="Q72" i="3"/>
  <c r="Q73" i="3"/>
  <c r="S145" i="3" s="1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R131" i="3" s="1"/>
  <c r="Q120" i="3"/>
  <c r="R132" i="3" s="1"/>
  <c r="Q121" i="3"/>
  <c r="R133" i="3" s="1"/>
  <c r="Q122" i="3"/>
  <c r="R134" i="3" s="1"/>
  <c r="Q123" i="3"/>
  <c r="R135" i="3" s="1"/>
  <c r="Q124" i="3"/>
  <c r="Q125" i="3"/>
  <c r="R137" i="3" s="1"/>
  <c r="Q126" i="3"/>
  <c r="R138" i="3" s="1"/>
  <c r="Q127" i="3"/>
  <c r="R139" i="3" s="1"/>
  <c r="Q128" i="3"/>
  <c r="R140" i="3" s="1"/>
  <c r="Q129" i="3"/>
  <c r="R141" i="3" s="1"/>
  <c r="Q130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P139" i="3" s="1"/>
  <c r="N68" i="3"/>
  <c r="P140" i="3" s="1"/>
  <c r="N69" i="3"/>
  <c r="P141" i="3" s="1"/>
  <c r="N70" i="3"/>
  <c r="P142" i="3" s="1"/>
  <c r="N71" i="3"/>
  <c r="N72" i="3"/>
  <c r="N73" i="3"/>
  <c r="P145" i="3" s="1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O131" i="3" s="1"/>
  <c r="N120" i="3"/>
  <c r="O132" i="3" s="1"/>
  <c r="N121" i="3"/>
  <c r="O133" i="3" s="1"/>
  <c r="N122" i="3"/>
  <c r="N123" i="3"/>
  <c r="O135" i="3" s="1"/>
  <c r="N124" i="3"/>
  <c r="N125" i="3"/>
  <c r="O137" i="3" s="1"/>
  <c r="N126" i="3"/>
  <c r="O138" i="3" s="1"/>
  <c r="N127" i="3"/>
  <c r="O139" i="3" s="1"/>
  <c r="N128" i="3"/>
  <c r="O140" i="3" s="1"/>
  <c r="N129" i="3"/>
  <c r="O141" i="3" s="1"/>
  <c r="N130" i="3"/>
  <c r="W25" i="3"/>
  <c r="T25" i="3"/>
  <c r="Q25" i="3"/>
  <c r="N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M139" i="3" s="1"/>
  <c r="K68" i="3"/>
  <c r="M140" i="3" s="1"/>
  <c r="K69" i="3"/>
  <c r="M141" i="3" s="1"/>
  <c r="K70" i="3"/>
  <c r="M142" i="3" s="1"/>
  <c r="K71" i="3"/>
  <c r="K72" i="3"/>
  <c r="K73" i="3"/>
  <c r="M145" i="3" s="1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L131" i="3" s="1"/>
  <c r="K120" i="3"/>
  <c r="L132" i="3" s="1"/>
  <c r="K121" i="3"/>
  <c r="L133" i="3" s="1"/>
  <c r="K122" i="3"/>
  <c r="L134" i="3" s="1"/>
  <c r="K123" i="3"/>
  <c r="L135" i="3" s="1"/>
  <c r="K124" i="3"/>
  <c r="K125" i="3"/>
  <c r="L137" i="3" s="1"/>
  <c r="K126" i="3"/>
  <c r="L138" i="3" s="1"/>
  <c r="K127" i="3"/>
  <c r="L139" i="3" s="1"/>
  <c r="K128" i="3"/>
  <c r="L140" i="3" s="1"/>
  <c r="K129" i="3"/>
  <c r="L141" i="3" s="1"/>
  <c r="K130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J139" i="3" s="1"/>
  <c r="H68" i="3"/>
  <c r="J140" i="3" s="1"/>
  <c r="H69" i="3"/>
  <c r="J141" i="3" s="1"/>
  <c r="H70" i="3"/>
  <c r="J142" i="3" s="1"/>
  <c r="H71" i="3"/>
  <c r="H72" i="3"/>
  <c r="H73" i="3"/>
  <c r="J145" i="3" s="1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3" i="24" s="1"/>
  <c r="H113" i="3"/>
  <c r="H4" i="24" s="1"/>
  <c r="H114" i="3"/>
  <c r="H5" i="24" s="1"/>
  <c r="H115" i="3"/>
  <c r="H6" i="24" s="1"/>
  <c r="H116" i="3"/>
  <c r="H7" i="24" s="1"/>
  <c r="H117" i="3"/>
  <c r="H8" i="24" s="1"/>
  <c r="H118" i="3"/>
  <c r="H9" i="24" s="1"/>
  <c r="H119" i="3"/>
  <c r="H120" i="3"/>
  <c r="H11" i="24" s="1"/>
  <c r="H121" i="3"/>
  <c r="H122" i="3"/>
  <c r="H123" i="3"/>
  <c r="H124" i="3"/>
  <c r="H125" i="3"/>
  <c r="H126" i="3"/>
  <c r="H127" i="3"/>
  <c r="H128" i="3"/>
  <c r="H129" i="3"/>
  <c r="H130" i="3"/>
  <c r="I142" i="3" s="1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G139" i="3" s="1"/>
  <c r="E68" i="3"/>
  <c r="G140" i="3" s="1"/>
  <c r="E69" i="3"/>
  <c r="G141" i="3" s="1"/>
  <c r="E70" i="3"/>
  <c r="G142" i="3" s="1"/>
  <c r="E71" i="3"/>
  <c r="E72" i="3"/>
  <c r="E73" i="3"/>
  <c r="G145" i="3" s="1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F131" i="3" s="1"/>
  <c r="E120" i="3"/>
  <c r="E121" i="3"/>
  <c r="F133" i="3" s="1"/>
  <c r="E122" i="3"/>
  <c r="F134" i="3" s="1"/>
  <c r="E123" i="3"/>
  <c r="F135" i="3" s="1"/>
  <c r="E124" i="3"/>
  <c r="E125" i="3"/>
  <c r="F137" i="3" s="1"/>
  <c r="E126" i="3"/>
  <c r="F138" i="3" s="1"/>
  <c r="E127" i="3"/>
  <c r="F139" i="3" s="1"/>
  <c r="E128" i="3"/>
  <c r="F140" i="3" s="1"/>
  <c r="E129" i="3"/>
  <c r="F141" i="3" s="1"/>
  <c r="E130" i="3"/>
  <c r="D118" i="3"/>
  <c r="D122" i="3"/>
  <c r="K25" i="3"/>
  <c r="H25" i="3"/>
  <c r="E25" i="3"/>
  <c r="AG108" i="3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Z139" i="4" s="1"/>
  <c r="AX68" i="4"/>
  <c r="AZ140" i="4" s="1"/>
  <c r="AX69" i="4"/>
  <c r="AZ141" i="4" s="1"/>
  <c r="AX70" i="4"/>
  <c r="AZ142" i="4" s="1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Y131" i="4" s="1"/>
  <c r="AX120" i="4"/>
  <c r="AY132" i="4" s="1"/>
  <c r="AX121" i="4"/>
  <c r="AY133" i="4" s="1"/>
  <c r="AX122" i="4"/>
  <c r="AX123" i="4"/>
  <c r="AY135" i="4" s="1"/>
  <c r="AX124" i="4"/>
  <c r="AY136" i="4" s="1"/>
  <c r="AX125" i="4"/>
  <c r="AY137" i="4" s="1"/>
  <c r="AX126" i="4"/>
  <c r="AY138" i="4" s="1"/>
  <c r="AX127" i="4"/>
  <c r="AY139" i="4" s="1"/>
  <c r="AX128" i="4"/>
  <c r="AY140" i="4" s="1"/>
  <c r="AX129" i="4"/>
  <c r="AY141" i="4" s="1"/>
  <c r="AX130" i="4"/>
  <c r="AY142" i="4" s="1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W139" i="4" s="1"/>
  <c r="AU68" i="4"/>
  <c r="AW140" i="4" s="1"/>
  <c r="AU69" i="4"/>
  <c r="AW141" i="4" s="1"/>
  <c r="AU70" i="4"/>
  <c r="AW142" i="4" s="1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171" i="4" s="1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V135" i="4" s="1"/>
  <c r="AU124" i="4"/>
  <c r="AU125" i="4"/>
  <c r="AV137" i="4" s="1"/>
  <c r="AU126" i="4"/>
  <c r="AV138" i="4" s="1"/>
  <c r="AU127" i="4"/>
  <c r="AV139" i="4" s="1"/>
  <c r="AU128" i="4"/>
  <c r="AV140" i="4" s="1"/>
  <c r="AU129" i="4"/>
  <c r="AV141" i="4" s="1"/>
  <c r="AU130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T139" i="4" s="1"/>
  <c r="AR68" i="4"/>
  <c r="AT140" i="4" s="1"/>
  <c r="AR69" i="4"/>
  <c r="AT141" i="4" s="1"/>
  <c r="AR70" i="4"/>
  <c r="AT142" i="4" s="1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S134" i="4" s="1"/>
  <c r="AR123" i="4"/>
  <c r="AS135" i="4" s="1"/>
  <c r="AR124" i="4"/>
  <c r="AR125" i="4"/>
  <c r="AS137" i="4" s="1"/>
  <c r="AR126" i="4"/>
  <c r="AS138" i="4" s="1"/>
  <c r="AR127" i="4"/>
  <c r="AS139" i="4" s="1"/>
  <c r="AR128" i="4"/>
  <c r="AS140" i="4" s="1"/>
  <c r="AR129" i="4"/>
  <c r="AS141" i="4" s="1"/>
  <c r="AR130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Q139" i="4" s="1"/>
  <c r="AO68" i="4"/>
  <c r="AQ140" i="4" s="1"/>
  <c r="AO69" i="4"/>
  <c r="AQ141" i="4" s="1"/>
  <c r="AO70" i="4"/>
  <c r="AQ142" i="4" s="1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P132" i="4" s="1"/>
  <c r="AO121" i="4"/>
  <c r="AO122" i="4"/>
  <c r="AP134" i="4" s="1"/>
  <c r="AO123" i="4"/>
  <c r="AP135" i="4" s="1"/>
  <c r="AO124" i="4"/>
  <c r="AO125" i="4"/>
  <c r="AP137" i="4" s="1"/>
  <c r="AO126" i="4"/>
  <c r="AP138" i="4" s="1"/>
  <c r="AO127" i="4"/>
  <c r="AP139" i="4" s="1"/>
  <c r="AO128" i="4"/>
  <c r="AP140" i="4" s="1"/>
  <c r="AO129" i="4"/>
  <c r="AP141" i="4" s="1"/>
  <c r="AO130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N139" i="4" s="1"/>
  <c r="AL68" i="4"/>
  <c r="AN140" i="4" s="1"/>
  <c r="AL69" i="4"/>
  <c r="AN141" i="4" s="1"/>
  <c r="AL70" i="4"/>
  <c r="AN142" i="4" s="1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M134" i="4" s="1"/>
  <c r="AL123" i="4"/>
  <c r="AM135" i="4" s="1"/>
  <c r="AL124" i="4"/>
  <c r="AL125" i="4"/>
  <c r="AM137" i="4" s="1"/>
  <c r="AL126" i="4"/>
  <c r="AM138" i="4" s="1"/>
  <c r="AL127" i="4"/>
  <c r="AM139" i="4" s="1"/>
  <c r="AL128" i="4"/>
  <c r="AM140" i="4" s="1"/>
  <c r="AL129" i="4"/>
  <c r="AM141" i="4" s="1"/>
  <c r="AL130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K139" i="4" s="1"/>
  <c r="AI68" i="4"/>
  <c r="AK140" i="4" s="1"/>
  <c r="AI69" i="4"/>
  <c r="AK141" i="4" s="1"/>
  <c r="AI70" i="4"/>
  <c r="AK142" i="4" s="1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171" i="4" s="1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J133" i="4" s="1"/>
  <c r="AI122" i="4"/>
  <c r="AJ134" i="4" s="1"/>
  <c r="AI123" i="4"/>
  <c r="AJ135" i="4" s="1"/>
  <c r="AI124" i="4"/>
  <c r="AI125" i="4"/>
  <c r="AJ137" i="4" s="1"/>
  <c r="AI126" i="4"/>
  <c r="AJ138" i="4" s="1"/>
  <c r="AI127" i="4"/>
  <c r="AJ139" i="4" s="1"/>
  <c r="AI128" i="4"/>
  <c r="AJ140" i="4" s="1"/>
  <c r="AI129" i="4"/>
  <c r="AJ141" i="4" s="1"/>
  <c r="AI130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H139" i="4" s="1"/>
  <c r="AF68" i="4"/>
  <c r="AH140" i="4" s="1"/>
  <c r="AF69" i="4"/>
  <c r="AH141" i="4" s="1"/>
  <c r="AF70" i="4"/>
  <c r="AH142" i="4" s="1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G131" i="4" s="1"/>
  <c r="AF120" i="4"/>
  <c r="AF121" i="4"/>
  <c r="AG133" i="4" s="1"/>
  <c r="AF122" i="4"/>
  <c r="AG134" i="4" s="1"/>
  <c r="AF123" i="4"/>
  <c r="AG135" i="4" s="1"/>
  <c r="AF124" i="4"/>
  <c r="AF125" i="4"/>
  <c r="AG137" i="4" s="1"/>
  <c r="AF126" i="4"/>
  <c r="AG138" i="4" s="1"/>
  <c r="AF127" i="4"/>
  <c r="AG139" i="4" s="1"/>
  <c r="AF128" i="4"/>
  <c r="AG140" i="4" s="1"/>
  <c r="AF129" i="4"/>
  <c r="AG141" i="4" s="1"/>
  <c r="AF130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E139" i="4" s="1"/>
  <c r="AC68" i="4"/>
  <c r="AE140" i="4" s="1"/>
  <c r="AC69" i="4"/>
  <c r="AE141" i="4" s="1"/>
  <c r="AC70" i="4"/>
  <c r="AE142" i="4" s="1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D131" i="4" s="1"/>
  <c r="AC120" i="4"/>
  <c r="AD132" i="4" s="1"/>
  <c r="AC121" i="4"/>
  <c r="AC122" i="4"/>
  <c r="AD134" i="4" s="1"/>
  <c r="AC123" i="4"/>
  <c r="AD135" i="4" s="1"/>
  <c r="AC124" i="4"/>
  <c r="AC125" i="4"/>
  <c r="AD137" i="4" s="1"/>
  <c r="AC126" i="4"/>
  <c r="AD138" i="4" s="1"/>
  <c r="AC127" i="4"/>
  <c r="AD139" i="4" s="1"/>
  <c r="AC128" i="4"/>
  <c r="AD140" i="4" s="1"/>
  <c r="AC129" i="4"/>
  <c r="AD141" i="4" s="1"/>
  <c r="AC130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AB139" i="4" s="1"/>
  <c r="Z68" i="4"/>
  <c r="AB140" i="4" s="1"/>
  <c r="Z69" i="4"/>
  <c r="AB141" i="4" s="1"/>
  <c r="Z70" i="4"/>
  <c r="AB142" i="4" s="1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AA131" i="4" s="1"/>
  <c r="Z120" i="4"/>
  <c r="AA132" i="4" s="1"/>
  <c r="Z121" i="4"/>
  <c r="AA133" i="4" s="1"/>
  <c r="Z122" i="4"/>
  <c r="Z123" i="4"/>
  <c r="AA135" i="4" s="1"/>
  <c r="Z124" i="4"/>
  <c r="Z125" i="4"/>
  <c r="AA137" i="4" s="1"/>
  <c r="Z126" i="4"/>
  <c r="AA138" i="4" s="1"/>
  <c r="Z127" i="4"/>
  <c r="AA139" i="4" s="1"/>
  <c r="Z128" i="4"/>
  <c r="AA140" i="4" s="1"/>
  <c r="Z129" i="4"/>
  <c r="AA141" i="4" s="1"/>
  <c r="Z130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Y139" i="4" s="1"/>
  <c r="W68" i="4"/>
  <c r="Y140" i="4" s="1"/>
  <c r="W69" i="4"/>
  <c r="Y141" i="4" s="1"/>
  <c r="W70" i="4"/>
  <c r="Y142" i="4" s="1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171" i="4" s="1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X131" i="4" s="1"/>
  <c r="W120" i="4"/>
  <c r="X132" i="4" s="1"/>
  <c r="W121" i="4"/>
  <c r="X133" i="4" s="1"/>
  <c r="W122" i="4"/>
  <c r="X134" i="4" s="1"/>
  <c r="W123" i="4"/>
  <c r="X135" i="4" s="1"/>
  <c r="W124" i="4"/>
  <c r="W125" i="4"/>
  <c r="X137" i="4" s="1"/>
  <c r="W126" i="4"/>
  <c r="X138" i="4" s="1"/>
  <c r="W127" i="4"/>
  <c r="X139" i="4" s="1"/>
  <c r="W128" i="4"/>
  <c r="X140" i="4" s="1"/>
  <c r="W129" i="4"/>
  <c r="X141" i="4" s="1"/>
  <c r="W130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V139" i="4" s="1"/>
  <c r="T68" i="4"/>
  <c r="V140" i="4" s="1"/>
  <c r="T69" i="4"/>
  <c r="V141" i="4" s="1"/>
  <c r="T70" i="4"/>
  <c r="V142" i="4" s="1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U131" i="4" s="1"/>
  <c r="T120" i="4"/>
  <c r="U132" i="4" s="1"/>
  <c r="T121" i="4"/>
  <c r="U133" i="4" s="1"/>
  <c r="T122" i="4"/>
  <c r="U134" i="4" s="1"/>
  <c r="T123" i="4"/>
  <c r="U135" i="4" s="1"/>
  <c r="T124" i="4"/>
  <c r="T125" i="4"/>
  <c r="U137" i="4" s="1"/>
  <c r="T126" i="4"/>
  <c r="U138" i="4" s="1"/>
  <c r="T127" i="4"/>
  <c r="U139" i="4" s="1"/>
  <c r="T128" i="4"/>
  <c r="U140" i="4" s="1"/>
  <c r="T129" i="4"/>
  <c r="U141" i="4" s="1"/>
  <c r="T130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S139" i="4" s="1"/>
  <c r="Q68" i="4"/>
  <c r="S140" i="4" s="1"/>
  <c r="Q69" i="4"/>
  <c r="S141" i="4" s="1"/>
  <c r="Q70" i="4"/>
  <c r="S142" i="4" s="1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R131" i="4" s="1"/>
  <c r="Q120" i="4"/>
  <c r="R132" i="4" s="1"/>
  <c r="Q121" i="4"/>
  <c r="R133" i="4" s="1"/>
  <c r="Q122" i="4"/>
  <c r="R134" i="4" s="1"/>
  <c r="Q123" i="4"/>
  <c r="R135" i="4" s="1"/>
  <c r="Q124" i="4"/>
  <c r="Q125" i="4"/>
  <c r="R137" i="4" s="1"/>
  <c r="Q126" i="4"/>
  <c r="R138" i="4" s="1"/>
  <c r="Q127" i="4"/>
  <c r="R139" i="4" s="1"/>
  <c r="Q128" i="4"/>
  <c r="R140" i="4" s="1"/>
  <c r="Q129" i="4"/>
  <c r="R141" i="4" s="1"/>
  <c r="Q130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P139" i="4" s="1"/>
  <c r="N68" i="4"/>
  <c r="P140" i="4" s="1"/>
  <c r="N69" i="4"/>
  <c r="P141" i="4" s="1"/>
  <c r="N70" i="4"/>
  <c r="P142" i="4" s="1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O131" i="4" s="1"/>
  <c r="N120" i="4"/>
  <c r="O132" i="4" s="1"/>
  <c r="N121" i="4"/>
  <c r="O133" i="4" s="1"/>
  <c r="N122" i="4"/>
  <c r="O134" i="4" s="1"/>
  <c r="N123" i="4"/>
  <c r="O135" i="4" s="1"/>
  <c r="N124" i="4"/>
  <c r="N125" i="4"/>
  <c r="O137" i="4" s="1"/>
  <c r="N126" i="4"/>
  <c r="O138" i="4" s="1"/>
  <c r="N127" i="4"/>
  <c r="O139" i="4" s="1"/>
  <c r="N128" i="4"/>
  <c r="O140" i="4" s="1"/>
  <c r="N129" i="4"/>
  <c r="O141" i="4" s="1"/>
  <c r="N130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M139" i="4" s="1"/>
  <c r="K68" i="4"/>
  <c r="M140" i="4" s="1"/>
  <c r="K69" i="4"/>
  <c r="M141" i="4" s="1"/>
  <c r="K70" i="4"/>
  <c r="M142" i="4" s="1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171" i="4" s="1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L133" i="4" s="1"/>
  <c r="K122" i="4"/>
  <c r="L134" i="4" s="1"/>
  <c r="K123" i="4"/>
  <c r="L135" i="4" s="1"/>
  <c r="K124" i="4"/>
  <c r="K125" i="4"/>
  <c r="L137" i="4" s="1"/>
  <c r="K126" i="4"/>
  <c r="L138" i="4" s="1"/>
  <c r="K127" i="4"/>
  <c r="L139" i="4" s="1"/>
  <c r="K128" i="4"/>
  <c r="L140" i="4" s="1"/>
  <c r="K129" i="4"/>
  <c r="L141" i="4" s="1"/>
  <c r="K130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J139" i="4" s="1"/>
  <c r="H68" i="4"/>
  <c r="J140" i="4" s="1"/>
  <c r="H69" i="4"/>
  <c r="J141" i="4" s="1"/>
  <c r="H70" i="4"/>
  <c r="J142" i="4" s="1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E3" i="24" s="1"/>
  <c r="H113" i="4"/>
  <c r="E4" i="24" s="1"/>
  <c r="H114" i="4"/>
  <c r="H115" i="4"/>
  <c r="E6" i="24" s="1"/>
  <c r="H116" i="4"/>
  <c r="E7" i="24" s="1"/>
  <c r="H117" i="4"/>
  <c r="E8" i="24" s="1"/>
  <c r="H118" i="4"/>
  <c r="E9" i="24" s="1"/>
  <c r="H119" i="4"/>
  <c r="H120" i="4"/>
  <c r="E11" i="24" s="1"/>
  <c r="H121" i="4"/>
  <c r="H122" i="4"/>
  <c r="H123" i="4"/>
  <c r="H124" i="4"/>
  <c r="H125" i="4"/>
  <c r="H126" i="4"/>
  <c r="H127" i="4"/>
  <c r="H128" i="4"/>
  <c r="H129" i="4"/>
  <c r="H130" i="4"/>
  <c r="I142" i="4" s="1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G139" i="4" s="1"/>
  <c r="E68" i="4"/>
  <c r="G140" i="4" s="1"/>
  <c r="E69" i="4"/>
  <c r="G141" i="4" s="1"/>
  <c r="E70" i="4"/>
  <c r="G142" i="4" s="1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F131" i="4" s="1"/>
  <c r="E120" i="4"/>
  <c r="F132" i="4" s="1"/>
  <c r="E121" i="4"/>
  <c r="F133" i="4" s="1"/>
  <c r="E122" i="4"/>
  <c r="E123" i="4"/>
  <c r="F135" i="4" s="1"/>
  <c r="E124" i="4"/>
  <c r="E125" i="4"/>
  <c r="F137" i="4" s="1"/>
  <c r="E126" i="4"/>
  <c r="F138" i="4" s="1"/>
  <c r="E127" i="4"/>
  <c r="F139" i="4" s="1"/>
  <c r="E128" i="4"/>
  <c r="F140" i="4" s="1"/>
  <c r="E129" i="4"/>
  <c r="F141" i="4" s="1"/>
  <c r="E130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D139" i="4" s="1"/>
  <c r="B68" i="4"/>
  <c r="D140" i="4" s="1"/>
  <c r="B69" i="4"/>
  <c r="D141" i="4" s="1"/>
  <c r="B70" i="4"/>
  <c r="D142" i="4" s="1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C131" i="4" s="1"/>
  <c r="B120" i="4"/>
  <c r="C132" i="4" s="1"/>
  <c r="B121" i="4"/>
  <c r="C133" i="4" s="1"/>
  <c r="B122" i="4"/>
  <c r="B123" i="4"/>
  <c r="C135" i="4" s="1"/>
  <c r="B124" i="4"/>
  <c r="B125" i="4"/>
  <c r="C137" i="4" s="1"/>
  <c r="B126" i="4"/>
  <c r="C138" i="4" s="1"/>
  <c r="B127" i="4"/>
  <c r="C139" i="4" s="1"/>
  <c r="B128" i="4"/>
  <c r="C140" i="4" s="1"/>
  <c r="B129" i="4"/>
  <c r="C141" i="4" s="1"/>
  <c r="B130" i="4"/>
  <c r="AX4" i="4"/>
  <c r="AU4" i="4"/>
  <c r="AR4" i="4"/>
  <c r="AO4" i="4"/>
  <c r="AL4" i="4"/>
  <c r="AI4" i="4"/>
  <c r="AF4" i="4"/>
  <c r="AC4" i="4"/>
  <c r="Z4" i="4"/>
  <c r="W4" i="4"/>
  <c r="T4" i="4"/>
  <c r="Q4" i="4"/>
  <c r="N4" i="4"/>
  <c r="K4" i="4"/>
  <c r="H4" i="4"/>
  <c r="E4" i="4"/>
  <c r="B4" i="4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Z139" i="1" s="1"/>
  <c r="AX68" i="1"/>
  <c r="AZ140" i="1" s="1"/>
  <c r="AX69" i="1"/>
  <c r="AZ141" i="1" s="1"/>
  <c r="AX70" i="1"/>
  <c r="AZ142" i="1" s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Y132" i="1" s="1"/>
  <c r="AX121" i="1"/>
  <c r="AY133" i="1" s="1"/>
  <c r="AX122" i="1"/>
  <c r="AY134" i="1" s="1"/>
  <c r="AX123" i="1"/>
  <c r="AY135" i="1" s="1"/>
  <c r="AX124" i="1"/>
  <c r="AY136" i="1" s="1"/>
  <c r="AX125" i="1"/>
  <c r="AY137" i="1" s="1"/>
  <c r="AX126" i="1"/>
  <c r="AY138" i="1" s="1"/>
  <c r="AX127" i="1"/>
  <c r="AY139" i="1" s="1"/>
  <c r="AX128" i="1"/>
  <c r="AY140" i="1" s="1"/>
  <c r="AX129" i="1"/>
  <c r="AY141" i="1" s="1"/>
  <c r="AX130" i="1"/>
  <c r="AY142" i="1" s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W139" i="1" s="1"/>
  <c r="AU68" i="1"/>
  <c r="AW140" i="1" s="1"/>
  <c r="AU69" i="1"/>
  <c r="AW141" i="1" s="1"/>
  <c r="AU70" i="1"/>
  <c r="AW142" i="1" s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V135" i="1" s="1"/>
  <c r="AU124" i="1"/>
  <c r="AU125" i="1"/>
  <c r="AV137" i="1" s="1"/>
  <c r="AU126" i="1"/>
  <c r="AV138" i="1" s="1"/>
  <c r="AU127" i="1"/>
  <c r="AV139" i="1" s="1"/>
  <c r="AU128" i="1"/>
  <c r="AV140" i="1" s="1"/>
  <c r="AU129" i="1"/>
  <c r="AV141" i="1" s="1"/>
  <c r="AU130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T139" i="1" s="1"/>
  <c r="AR68" i="1"/>
  <c r="AT140" i="1" s="1"/>
  <c r="AR69" i="1"/>
  <c r="AT141" i="1" s="1"/>
  <c r="AR70" i="1"/>
  <c r="AT142" i="1" s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171" i="1" s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S132" i="1" s="1"/>
  <c r="AR121" i="1"/>
  <c r="AR122" i="1"/>
  <c r="AR123" i="1"/>
  <c r="AS135" i="1" s="1"/>
  <c r="AR124" i="1"/>
  <c r="AR125" i="1"/>
  <c r="AS137" i="1" s="1"/>
  <c r="AR126" i="1"/>
  <c r="AS138" i="1" s="1"/>
  <c r="AR127" i="1"/>
  <c r="AS139" i="1" s="1"/>
  <c r="AR128" i="1"/>
  <c r="AS140" i="1" s="1"/>
  <c r="AR129" i="1"/>
  <c r="AS141" i="1" s="1"/>
  <c r="AR130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Q139" i="1" s="1"/>
  <c r="AO68" i="1"/>
  <c r="AQ140" i="1" s="1"/>
  <c r="AO69" i="1"/>
  <c r="AQ141" i="1" s="1"/>
  <c r="AO70" i="1"/>
  <c r="AQ142" i="1" s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171" i="1" s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P135" i="1" s="1"/>
  <c r="AO124" i="1"/>
  <c r="AO125" i="1"/>
  <c r="AP137" i="1" s="1"/>
  <c r="AO126" i="1"/>
  <c r="AP138" i="1" s="1"/>
  <c r="AO127" i="1"/>
  <c r="AP139" i="1" s="1"/>
  <c r="AO128" i="1"/>
  <c r="AP140" i="1" s="1"/>
  <c r="AO129" i="1"/>
  <c r="AP141" i="1" s="1"/>
  <c r="AO130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N139" i="1" s="1"/>
  <c r="AL68" i="1"/>
  <c r="AN140" i="1" s="1"/>
  <c r="AL69" i="1"/>
  <c r="AN141" i="1" s="1"/>
  <c r="AL70" i="1"/>
  <c r="AN142" i="1" s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171" i="1" s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M131" i="1" s="1"/>
  <c r="AL120" i="1"/>
  <c r="AL121" i="1"/>
  <c r="AL122" i="1"/>
  <c r="AL123" i="1"/>
  <c r="AM135" i="1" s="1"/>
  <c r="AL124" i="1"/>
  <c r="AL125" i="1"/>
  <c r="AM137" i="1" s="1"/>
  <c r="AL126" i="1"/>
  <c r="AM138" i="1" s="1"/>
  <c r="AL127" i="1"/>
  <c r="AM139" i="1" s="1"/>
  <c r="AL128" i="1"/>
  <c r="AM140" i="1" s="1"/>
  <c r="AL129" i="1"/>
  <c r="AM141" i="1" s="1"/>
  <c r="AL130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K139" i="1" s="1"/>
  <c r="AI68" i="1"/>
  <c r="AK140" i="1" s="1"/>
  <c r="AI69" i="1"/>
  <c r="AK141" i="1" s="1"/>
  <c r="AI70" i="1"/>
  <c r="AK142" i="1" s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J132" i="1" s="1"/>
  <c r="AI121" i="1"/>
  <c r="AJ133" i="1" s="1"/>
  <c r="AI122" i="1"/>
  <c r="AJ134" i="1" s="1"/>
  <c r="AI123" i="1"/>
  <c r="AJ135" i="1" s="1"/>
  <c r="AI124" i="1"/>
  <c r="AI125" i="1"/>
  <c r="AJ137" i="1" s="1"/>
  <c r="AI126" i="1"/>
  <c r="AJ138" i="1" s="1"/>
  <c r="AI127" i="1"/>
  <c r="AJ139" i="1" s="1"/>
  <c r="AI128" i="1"/>
  <c r="AJ140" i="1" s="1"/>
  <c r="AI129" i="1"/>
  <c r="AJ141" i="1" s="1"/>
  <c r="AI130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H139" i="1" s="1"/>
  <c r="AF68" i="1"/>
  <c r="AH140" i="1" s="1"/>
  <c r="AF69" i="1"/>
  <c r="AH141" i="1" s="1"/>
  <c r="AF70" i="1"/>
  <c r="AH142" i="1" s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G131" i="1" s="1"/>
  <c r="AF120" i="1"/>
  <c r="AF121" i="1"/>
  <c r="AG133" i="1" s="1"/>
  <c r="AF122" i="1"/>
  <c r="AG134" i="1" s="1"/>
  <c r="AF123" i="1"/>
  <c r="AG135" i="1" s="1"/>
  <c r="AF124" i="1"/>
  <c r="AF125" i="1"/>
  <c r="AG137" i="1" s="1"/>
  <c r="AF126" i="1"/>
  <c r="AG138" i="1" s="1"/>
  <c r="AF127" i="1"/>
  <c r="AG139" i="1" s="1"/>
  <c r="AF128" i="1"/>
  <c r="AG140" i="1" s="1"/>
  <c r="AF129" i="1"/>
  <c r="AG141" i="1" s="1"/>
  <c r="AF130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E139" i="1" s="1"/>
  <c r="AC68" i="1"/>
  <c r="AE140" i="1" s="1"/>
  <c r="AC69" i="1"/>
  <c r="AE141" i="1" s="1"/>
  <c r="AC70" i="1"/>
  <c r="AE142" i="1" s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171" i="1" s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D131" i="1" s="1"/>
  <c r="AC120" i="1"/>
  <c r="AD132" i="1" s="1"/>
  <c r="AC121" i="1"/>
  <c r="AD133" i="1" s="1"/>
  <c r="AC122" i="1"/>
  <c r="AD134" i="1" s="1"/>
  <c r="AC123" i="1"/>
  <c r="AD135" i="1" s="1"/>
  <c r="AC124" i="1"/>
  <c r="AC125" i="1"/>
  <c r="AD137" i="1" s="1"/>
  <c r="AC126" i="1"/>
  <c r="AD138" i="1" s="1"/>
  <c r="AC127" i="1"/>
  <c r="AD139" i="1" s="1"/>
  <c r="AC128" i="1"/>
  <c r="AD140" i="1" s="1"/>
  <c r="AC129" i="1"/>
  <c r="AD141" i="1" s="1"/>
  <c r="AC130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AB139" i="1" s="1"/>
  <c r="Z68" i="1"/>
  <c r="AB140" i="1" s="1"/>
  <c r="Z69" i="1"/>
  <c r="AB141" i="1" s="1"/>
  <c r="Z70" i="1"/>
  <c r="AB142" i="1" s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AA132" i="1" s="1"/>
  <c r="Z121" i="1"/>
  <c r="AA133" i="1" s="1"/>
  <c r="Z122" i="1"/>
  <c r="AA134" i="1" s="1"/>
  <c r="Z123" i="1"/>
  <c r="AA135" i="1" s="1"/>
  <c r="Z124" i="1"/>
  <c r="Z125" i="1"/>
  <c r="AA137" i="1" s="1"/>
  <c r="Z126" i="1"/>
  <c r="AA138" i="1" s="1"/>
  <c r="Z127" i="1"/>
  <c r="AA139" i="1" s="1"/>
  <c r="Z128" i="1"/>
  <c r="AA140" i="1" s="1"/>
  <c r="Z129" i="1"/>
  <c r="AA141" i="1" s="1"/>
  <c r="Z130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Y139" i="1" s="1"/>
  <c r="W68" i="1"/>
  <c r="Y140" i="1" s="1"/>
  <c r="W69" i="1"/>
  <c r="Y141" i="1" s="1"/>
  <c r="W70" i="1"/>
  <c r="Y142" i="1" s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X133" i="1" s="1"/>
  <c r="W122" i="1"/>
  <c r="X134" i="1" s="1"/>
  <c r="W123" i="1"/>
  <c r="X135" i="1" s="1"/>
  <c r="W124" i="1"/>
  <c r="W125" i="1"/>
  <c r="X137" i="1" s="1"/>
  <c r="W126" i="1"/>
  <c r="X138" i="1" s="1"/>
  <c r="W127" i="1"/>
  <c r="X139" i="1" s="1"/>
  <c r="W128" i="1"/>
  <c r="X140" i="1" s="1"/>
  <c r="W129" i="1"/>
  <c r="X141" i="1" s="1"/>
  <c r="W130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V139" i="1" s="1"/>
  <c r="T68" i="1"/>
  <c r="V140" i="1" s="1"/>
  <c r="T69" i="1"/>
  <c r="V141" i="1" s="1"/>
  <c r="T70" i="1"/>
  <c r="V142" i="1" s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171" i="1" s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U131" i="1" s="1"/>
  <c r="T120" i="1"/>
  <c r="U132" i="1" s="1"/>
  <c r="T121" i="1"/>
  <c r="U133" i="1" s="1"/>
  <c r="T122" i="1"/>
  <c r="U134" i="1" s="1"/>
  <c r="T123" i="1"/>
  <c r="U135" i="1" s="1"/>
  <c r="T124" i="1"/>
  <c r="T125" i="1"/>
  <c r="U137" i="1" s="1"/>
  <c r="T126" i="1"/>
  <c r="U138" i="1" s="1"/>
  <c r="T127" i="1"/>
  <c r="U139" i="1" s="1"/>
  <c r="T128" i="1"/>
  <c r="U140" i="1" s="1"/>
  <c r="T129" i="1"/>
  <c r="U141" i="1" s="1"/>
  <c r="T130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S139" i="1" s="1"/>
  <c r="Q68" i="1"/>
  <c r="S140" i="1" s="1"/>
  <c r="Q69" i="1"/>
  <c r="S141" i="1" s="1"/>
  <c r="Q70" i="1"/>
  <c r="S142" i="1" s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171" i="1" s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R131" i="1" s="1"/>
  <c r="Q120" i="1"/>
  <c r="R132" i="1" s="1"/>
  <c r="Q121" i="1"/>
  <c r="R133" i="1" s="1"/>
  <c r="Q122" i="1"/>
  <c r="Q123" i="1"/>
  <c r="R135" i="1" s="1"/>
  <c r="Q124" i="1"/>
  <c r="Q125" i="1"/>
  <c r="R137" i="1" s="1"/>
  <c r="Q126" i="1"/>
  <c r="R138" i="1" s="1"/>
  <c r="Q127" i="1"/>
  <c r="R139" i="1" s="1"/>
  <c r="Q128" i="1"/>
  <c r="R140" i="1" s="1"/>
  <c r="Q129" i="1"/>
  <c r="R141" i="1" s="1"/>
  <c r="Q130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P139" i="1" s="1"/>
  <c r="N68" i="1"/>
  <c r="P140" i="1" s="1"/>
  <c r="N69" i="1"/>
  <c r="P141" i="1" s="1"/>
  <c r="N70" i="1"/>
  <c r="P142" i="1" s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171" i="1" s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O131" i="1" s="1"/>
  <c r="N120" i="1"/>
  <c r="N121" i="1"/>
  <c r="O133" i="1" s="1"/>
  <c r="N122" i="1"/>
  <c r="O134" i="1" s="1"/>
  <c r="N123" i="1"/>
  <c r="O135" i="1" s="1"/>
  <c r="N124" i="1"/>
  <c r="N125" i="1"/>
  <c r="O137" i="1" s="1"/>
  <c r="N126" i="1"/>
  <c r="O138" i="1" s="1"/>
  <c r="N127" i="1"/>
  <c r="O139" i="1" s="1"/>
  <c r="N128" i="1"/>
  <c r="O140" i="1" s="1"/>
  <c r="N129" i="1"/>
  <c r="O141" i="1" s="1"/>
  <c r="N130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M139" i="1" s="1"/>
  <c r="K68" i="1"/>
  <c r="M140" i="1" s="1"/>
  <c r="K69" i="1"/>
  <c r="M141" i="1" s="1"/>
  <c r="K70" i="1"/>
  <c r="M142" i="1" s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L132" i="1" s="1"/>
  <c r="K121" i="1"/>
  <c r="L133" i="1" s="1"/>
  <c r="K122" i="1"/>
  <c r="L134" i="1" s="1"/>
  <c r="K123" i="1"/>
  <c r="L135" i="1" s="1"/>
  <c r="K124" i="1"/>
  <c r="K125" i="1"/>
  <c r="L137" i="1" s="1"/>
  <c r="K126" i="1"/>
  <c r="L138" i="1" s="1"/>
  <c r="K127" i="1"/>
  <c r="L139" i="1" s="1"/>
  <c r="K128" i="1"/>
  <c r="L140" i="1" s="1"/>
  <c r="K129" i="1"/>
  <c r="L141" i="1" s="1"/>
  <c r="K13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J139" i="1" s="1"/>
  <c r="H68" i="1"/>
  <c r="J140" i="1" s="1"/>
  <c r="H69" i="1"/>
  <c r="J141" i="1" s="1"/>
  <c r="H70" i="1"/>
  <c r="J142" i="1" s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171" i="1" s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D3" i="24" s="1"/>
  <c r="H113" i="1"/>
  <c r="D4" i="24" s="1"/>
  <c r="H114" i="1"/>
  <c r="D5" i="24" s="1"/>
  <c r="H115" i="1"/>
  <c r="D6" i="24" s="1"/>
  <c r="H116" i="1"/>
  <c r="D7" i="24" s="1"/>
  <c r="H117" i="1"/>
  <c r="D8" i="24" s="1"/>
  <c r="H118" i="1"/>
  <c r="D9" i="24" s="1"/>
  <c r="H119" i="1"/>
  <c r="H120" i="1"/>
  <c r="D11" i="24" s="1"/>
  <c r="H121" i="1"/>
  <c r="H122" i="1"/>
  <c r="H123" i="1"/>
  <c r="H124" i="1"/>
  <c r="H125" i="1"/>
  <c r="H126" i="1"/>
  <c r="H127" i="1"/>
  <c r="H128" i="1"/>
  <c r="H129" i="1"/>
  <c r="H130" i="1"/>
  <c r="I142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G139" i="1" s="1"/>
  <c r="E68" i="1"/>
  <c r="G140" i="1" s="1"/>
  <c r="E69" i="1"/>
  <c r="G141" i="1" s="1"/>
  <c r="E70" i="1"/>
  <c r="G142" i="1" s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F131" i="1" s="1"/>
  <c r="E120" i="1"/>
  <c r="F132" i="1" s="1"/>
  <c r="E121" i="1"/>
  <c r="F133" i="1" s="1"/>
  <c r="E122" i="1"/>
  <c r="F134" i="1" s="1"/>
  <c r="E123" i="1"/>
  <c r="F135" i="1" s="1"/>
  <c r="E124" i="1"/>
  <c r="E125" i="1"/>
  <c r="F137" i="1" s="1"/>
  <c r="E126" i="1"/>
  <c r="F138" i="1" s="1"/>
  <c r="E127" i="1"/>
  <c r="F139" i="1" s="1"/>
  <c r="E128" i="1"/>
  <c r="F140" i="1" s="1"/>
  <c r="E129" i="1"/>
  <c r="F141" i="1" s="1"/>
  <c r="E130" i="1"/>
  <c r="AX4" i="1"/>
  <c r="AU4" i="1"/>
  <c r="AR4" i="1"/>
  <c r="AO4" i="1"/>
  <c r="AL4" i="1"/>
  <c r="AI4" i="1"/>
  <c r="AF4" i="1"/>
  <c r="AC4" i="1"/>
  <c r="Z4" i="1"/>
  <c r="W4" i="1"/>
  <c r="T4" i="1"/>
  <c r="Q4" i="1"/>
  <c r="N4" i="1"/>
  <c r="K4" i="1"/>
  <c r="H4" i="1"/>
  <c r="E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D139" i="1" s="1"/>
  <c r="B68" i="1"/>
  <c r="D140" i="1" s="1"/>
  <c r="B69" i="1"/>
  <c r="D141" i="1" s="1"/>
  <c r="B70" i="1"/>
  <c r="D142" i="1" s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171" i="1" s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C132" i="1" s="1"/>
  <c r="B121" i="1"/>
  <c r="C133" i="1" s="1"/>
  <c r="B122" i="1"/>
  <c r="C134" i="1" s="1"/>
  <c r="B123" i="1"/>
  <c r="C135" i="1" s="1"/>
  <c r="B124" i="1"/>
  <c r="B125" i="1"/>
  <c r="C137" i="1" s="1"/>
  <c r="B126" i="1"/>
  <c r="C138" i="1" s="1"/>
  <c r="B127" i="1"/>
  <c r="C139" i="1" s="1"/>
  <c r="B128" i="1"/>
  <c r="C140" i="1" s="1"/>
  <c r="B129" i="1"/>
  <c r="C141" i="1" s="1"/>
  <c r="B130" i="1"/>
  <c r="B4" i="1"/>
  <c r="AX5" i="5"/>
  <c r="AX6" i="5"/>
  <c r="AX7" i="5"/>
  <c r="AX8" i="5"/>
  <c r="AX9" i="5"/>
  <c r="AX10" i="5"/>
  <c r="AX11" i="5"/>
  <c r="AX12" i="5"/>
  <c r="AX13" i="5"/>
  <c r="AX14" i="5"/>
  <c r="AX15" i="5"/>
  <c r="AX16" i="5"/>
  <c r="AX17" i="5"/>
  <c r="AX18" i="5"/>
  <c r="AX19" i="5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AX34" i="5"/>
  <c r="AX35" i="5"/>
  <c r="AX36" i="5"/>
  <c r="AX37" i="5"/>
  <c r="AX38" i="5"/>
  <c r="AX39" i="5"/>
  <c r="AX40" i="5"/>
  <c r="AX41" i="5"/>
  <c r="AX42" i="5"/>
  <c r="AX43" i="5"/>
  <c r="AX44" i="5"/>
  <c r="AX45" i="5"/>
  <c r="AX46" i="5"/>
  <c r="AX47" i="5"/>
  <c r="AX48" i="5"/>
  <c r="AX49" i="5"/>
  <c r="AX50" i="5"/>
  <c r="AX51" i="5"/>
  <c r="AX52" i="5"/>
  <c r="AX53" i="5"/>
  <c r="AX54" i="5"/>
  <c r="AX55" i="5"/>
  <c r="AX56" i="5"/>
  <c r="AX57" i="5"/>
  <c r="AX58" i="5"/>
  <c r="AX59" i="5"/>
  <c r="AX60" i="5"/>
  <c r="AX61" i="5"/>
  <c r="AX62" i="5"/>
  <c r="AX63" i="5"/>
  <c r="AX64" i="5"/>
  <c r="AX65" i="5"/>
  <c r="AX66" i="5"/>
  <c r="AX67" i="5"/>
  <c r="AZ139" i="5" s="1"/>
  <c r="AX68" i="5"/>
  <c r="AZ140" i="5" s="1"/>
  <c r="AX69" i="5"/>
  <c r="AZ141" i="5" s="1"/>
  <c r="AX70" i="5"/>
  <c r="AZ142" i="5" s="1"/>
  <c r="AX71" i="5"/>
  <c r="AX72" i="5"/>
  <c r="AX73" i="5"/>
  <c r="AX74" i="5"/>
  <c r="AX75" i="5"/>
  <c r="AX76" i="5"/>
  <c r="AX77" i="5"/>
  <c r="AX78" i="5"/>
  <c r="AX79" i="5"/>
  <c r="AX80" i="5"/>
  <c r="AX81" i="5"/>
  <c r="AX82" i="5"/>
  <c r="AX83" i="5"/>
  <c r="AX84" i="5"/>
  <c r="AX85" i="5"/>
  <c r="AX86" i="5"/>
  <c r="AX87" i="5"/>
  <c r="AX88" i="5"/>
  <c r="AX89" i="5"/>
  <c r="AX90" i="5"/>
  <c r="AX91" i="5"/>
  <c r="AX92" i="5"/>
  <c r="AX93" i="5"/>
  <c r="AX94" i="5"/>
  <c r="AX95" i="5"/>
  <c r="AX96" i="5"/>
  <c r="AX97" i="5"/>
  <c r="AX98" i="5"/>
  <c r="AX99" i="5"/>
  <c r="AX100" i="5"/>
  <c r="AX101" i="5"/>
  <c r="AX102" i="5"/>
  <c r="AX103" i="5"/>
  <c r="AX104" i="5"/>
  <c r="AX105" i="5"/>
  <c r="AX106" i="5"/>
  <c r="AX107" i="5"/>
  <c r="AX108" i="5"/>
  <c r="AX109" i="5"/>
  <c r="AX110" i="5"/>
  <c r="AX111" i="5"/>
  <c r="AX112" i="5"/>
  <c r="AX113" i="5"/>
  <c r="AX114" i="5"/>
  <c r="AX115" i="5"/>
  <c r="AX116" i="5"/>
  <c r="AX117" i="5"/>
  <c r="AX118" i="5"/>
  <c r="AX119" i="5"/>
  <c r="AY131" i="5" s="1"/>
  <c r="AX120" i="5"/>
  <c r="AX121" i="5"/>
  <c r="AX122" i="5"/>
  <c r="AY134" i="5" s="1"/>
  <c r="AX123" i="5"/>
  <c r="AY135" i="5" s="1"/>
  <c r="AX124" i="5"/>
  <c r="AY136" i="5" s="1"/>
  <c r="AX125" i="5"/>
  <c r="AY137" i="5" s="1"/>
  <c r="AX126" i="5"/>
  <c r="AY138" i="5" s="1"/>
  <c r="AX127" i="5"/>
  <c r="AY139" i="5" s="1"/>
  <c r="AX128" i="5"/>
  <c r="AY140" i="5" s="1"/>
  <c r="AX129" i="5"/>
  <c r="AY141" i="5" s="1"/>
  <c r="AX130" i="5"/>
  <c r="AY142" i="5" s="1"/>
  <c r="AU5" i="5"/>
  <c r="AU6" i="5"/>
  <c r="AU7" i="5"/>
  <c r="AU8" i="5"/>
  <c r="AU9" i="5"/>
  <c r="AU10" i="5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52" i="5"/>
  <c r="AU53" i="5"/>
  <c r="AU54" i="5"/>
  <c r="AU55" i="5"/>
  <c r="AU56" i="5"/>
  <c r="AU57" i="5"/>
  <c r="AU58" i="5"/>
  <c r="AU59" i="5"/>
  <c r="AU60" i="5"/>
  <c r="AU61" i="5"/>
  <c r="AU62" i="5"/>
  <c r="AU63" i="5"/>
  <c r="AU64" i="5"/>
  <c r="AU65" i="5"/>
  <c r="AU66" i="5"/>
  <c r="AU67" i="5"/>
  <c r="AW139" i="5" s="1"/>
  <c r="AU68" i="5"/>
  <c r="AW140" i="5" s="1"/>
  <c r="AU69" i="5"/>
  <c r="AW141" i="5" s="1"/>
  <c r="AU70" i="5"/>
  <c r="AW142" i="5" s="1"/>
  <c r="AU71" i="5"/>
  <c r="AU72" i="5"/>
  <c r="AU73" i="5"/>
  <c r="AU74" i="5"/>
  <c r="AU75" i="5"/>
  <c r="AU76" i="5"/>
  <c r="AU77" i="5"/>
  <c r="AU78" i="5"/>
  <c r="AU79" i="5"/>
  <c r="AU80" i="5"/>
  <c r="AU81" i="5"/>
  <c r="AU82" i="5"/>
  <c r="AU83" i="5"/>
  <c r="AU84" i="5"/>
  <c r="AU85" i="5"/>
  <c r="AU86" i="5"/>
  <c r="AU87" i="5"/>
  <c r="AU88" i="5"/>
  <c r="AU89" i="5"/>
  <c r="AU90" i="5"/>
  <c r="AU91" i="5"/>
  <c r="AU92" i="5"/>
  <c r="AU93" i="5"/>
  <c r="AU94" i="5"/>
  <c r="AU95" i="5"/>
  <c r="AU96" i="5"/>
  <c r="AU97" i="5"/>
  <c r="AU98" i="5"/>
  <c r="AU99" i="5"/>
  <c r="AU100" i="5"/>
  <c r="AU101" i="5"/>
  <c r="AU102" i="5"/>
  <c r="AU103" i="5"/>
  <c r="AU104" i="5"/>
  <c r="AU105" i="5"/>
  <c r="AU106" i="5"/>
  <c r="AU107" i="5"/>
  <c r="AU108" i="5"/>
  <c r="AU109" i="5"/>
  <c r="AU110" i="5"/>
  <c r="AU111" i="5"/>
  <c r="AU112" i="5"/>
  <c r="AU113" i="5"/>
  <c r="AU114" i="5"/>
  <c r="AU115" i="5"/>
  <c r="AU116" i="5"/>
  <c r="AU117" i="5"/>
  <c r="AU118" i="5"/>
  <c r="AU119" i="5"/>
  <c r="AU120" i="5"/>
  <c r="AU121" i="5"/>
  <c r="AU122" i="5"/>
  <c r="AV134" i="5" s="1"/>
  <c r="AU123" i="5"/>
  <c r="AV135" i="5" s="1"/>
  <c r="AU124" i="5"/>
  <c r="AU125" i="5"/>
  <c r="AV137" i="5" s="1"/>
  <c r="AU126" i="5"/>
  <c r="AV138" i="5" s="1"/>
  <c r="AU127" i="5"/>
  <c r="AV139" i="5" s="1"/>
  <c r="AU128" i="5"/>
  <c r="AV140" i="5" s="1"/>
  <c r="AU129" i="5"/>
  <c r="AV141" i="5" s="1"/>
  <c r="AU130" i="5"/>
  <c r="AR5" i="5"/>
  <c r="AR6" i="5"/>
  <c r="AR7" i="5"/>
  <c r="AR8" i="5"/>
  <c r="AR9" i="5"/>
  <c r="AR10" i="5"/>
  <c r="AR11" i="5"/>
  <c r="AR12" i="5"/>
  <c r="AR13" i="5"/>
  <c r="AR14" i="5"/>
  <c r="AR15" i="5"/>
  <c r="AR16" i="5"/>
  <c r="AR17" i="5"/>
  <c r="AR18" i="5"/>
  <c r="AR19" i="5"/>
  <c r="AR20" i="5"/>
  <c r="AR21" i="5"/>
  <c r="AR22" i="5"/>
  <c r="AR23" i="5"/>
  <c r="AR24" i="5"/>
  <c r="AR25" i="5"/>
  <c r="AR26" i="5"/>
  <c r="AR27" i="5"/>
  <c r="AR28" i="5"/>
  <c r="AR29" i="5"/>
  <c r="AR30" i="5"/>
  <c r="AR31" i="5"/>
  <c r="AR32" i="5"/>
  <c r="AR33" i="5"/>
  <c r="AR34" i="5"/>
  <c r="AR35" i="5"/>
  <c r="AR36" i="5"/>
  <c r="AR37" i="5"/>
  <c r="AR38" i="5"/>
  <c r="AR39" i="5"/>
  <c r="AR40" i="5"/>
  <c r="AR41" i="5"/>
  <c r="AR42" i="5"/>
  <c r="AR43" i="5"/>
  <c r="AR44" i="5"/>
  <c r="AR45" i="5"/>
  <c r="AR46" i="5"/>
  <c r="AR47" i="5"/>
  <c r="AR48" i="5"/>
  <c r="AR49" i="5"/>
  <c r="AR50" i="5"/>
  <c r="AR51" i="5"/>
  <c r="AR52" i="5"/>
  <c r="AR53" i="5"/>
  <c r="AR54" i="5"/>
  <c r="AR55" i="5"/>
  <c r="AR56" i="5"/>
  <c r="AR57" i="5"/>
  <c r="AR58" i="5"/>
  <c r="AR59" i="5"/>
  <c r="AR60" i="5"/>
  <c r="AR61" i="5"/>
  <c r="AR62" i="5"/>
  <c r="AR63" i="5"/>
  <c r="AR64" i="5"/>
  <c r="AR65" i="5"/>
  <c r="AR66" i="5"/>
  <c r="AR67" i="5"/>
  <c r="AT139" i="5" s="1"/>
  <c r="AR68" i="5"/>
  <c r="AT140" i="5" s="1"/>
  <c r="AR69" i="5"/>
  <c r="AT141" i="5" s="1"/>
  <c r="AR70" i="5"/>
  <c r="AT142" i="5" s="1"/>
  <c r="AR71" i="5"/>
  <c r="AR72" i="5"/>
  <c r="AR73" i="5"/>
  <c r="AR74" i="5"/>
  <c r="AR75" i="5"/>
  <c r="AR76" i="5"/>
  <c r="AR77" i="5"/>
  <c r="AR78" i="5"/>
  <c r="AR79" i="5"/>
  <c r="AR80" i="5"/>
  <c r="AR81" i="5"/>
  <c r="AR82" i="5"/>
  <c r="AR83" i="5"/>
  <c r="AR84" i="5"/>
  <c r="AR85" i="5"/>
  <c r="AR86" i="5"/>
  <c r="AR87" i="5"/>
  <c r="AR88" i="5"/>
  <c r="AR89" i="5"/>
  <c r="AR90" i="5"/>
  <c r="AR91" i="5"/>
  <c r="AR92" i="5"/>
  <c r="AR93" i="5"/>
  <c r="AR94" i="5"/>
  <c r="AR95" i="5"/>
  <c r="AR96" i="5"/>
  <c r="AR97" i="5"/>
  <c r="AR98" i="5"/>
  <c r="AR99" i="5"/>
  <c r="AR100" i="5"/>
  <c r="AR101" i="5"/>
  <c r="AR102" i="5"/>
  <c r="AR103" i="5"/>
  <c r="AR104" i="5"/>
  <c r="AR105" i="5"/>
  <c r="AR106" i="5"/>
  <c r="AR107" i="5"/>
  <c r="AR108" i="5"/>
  <c r="AR109" i="5"/>
  <c r="AR110" i="5"/>
  <c r="AR111" i="5"/>
  <c r="AR112" i="5"/>
  <c r="AR113" i="5"/>
  <c r="AR114" i="5"/>
  <c r="AR115" i="5"/>
  <c r="AR116" i="5"/>
  <c r="AR117" i="5"/>
  <c r="AR118" i="5"/>
  <c r="AR119" i="5"/>
  <c r="AS131" i="5" s="1"/>
  <c r="AR120" i="5"/>
  <c r="AR121" i="5"/>
  <c r="AR122" i="5"/>
  <c r="AR123" i="5"/>
  <c r="AS135" i="5" s="1"/>
  <c r="AR124" i="5"/>
  <c r="AR125" i="5"/>
  <c r="AS137" i="5" s="1"/>
  <c r="AR126" i="5"/>
  <c r="AS138" i="5" s="1"/>
  <c r="AR127" i="5"/>
  <c r="AS139" i="5" s="1"/>
  <c r="AR128" i="5"/>
  <c r="AS140" i="5" s="1"/>
  <c r="AR129" i="5"/>
  <c r="AS141" i="5" s="1"/>
  <c r="AR130" i="5"/>
  <c r="AO5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6" i="5"/>
  <c r="AO27" i="5"/>
  <c r="AO28" i="5"/>
  <c r="AO29" i="5"/>
  <c r="AO30" i="5"/>
  <c r="AO31" i="5"/>
  <c r="AO32" i="5"/>
  <c r="AO33" i="5"/>
  <c r="AO34" i="5"/>
  <c r="AO35" i="5"/>
  <c r="AO36" i="5"/>
  <c r="AO37" i="5"/>
  <c r="AO38" i="5"/>
  <c r="AO39" i="5"/>
  <c r="AO40" i="5"/>
  <c r="AO41" i="5"/>
  <c r="AO42" i="5"/>
  <c r="AO43" i="5"/>
  <c r="AO44" i="5"/>
  <c r="AO45" i="5"/>
  <c r="AO46" i="5"/>
  <c r="AO47" i="5"/>
  <c r="AO48" i="5"/>
  <c r="AO49" i="5"/>
  <c r="AO50" i="5"/>
  <c r="AO51" i="5"/>
  <c r="AO52" i="5"/>
  <c r="AO53" i="5"/>
  <c r="AO54" i="5"/>
  <c r="AO55" i="5"/>
  <c r="AO56" i="5"/>
  <c r="AO57" i="5"/>
  <c r="AO58" i="5"/>
  <c r="AO59" i="5"/>
  <c r="AO60" i="5"/>
  <c r="AO61" i="5"/>
  <c r="AO62" i="5"/>
  <c r="AO63" i="5"/>
  <c r="AO64" i="5"/>
  <c r="AO65" i="5"/>
  <c r="AO66" i="5"/>
  <c r="AO67" i="5"/>
  <c r="AQ139" i="5" s="1"/>
  <c r="AO68" i="5"/>
  <c r="AQ140" i="5" s="1"/>
  <c r="AO69" i="5"/>
  <c r="AQ141" i="5" s="1"/>
  <c r="AO70" i="5"/>
  <c r="AQ142" i="5" s="1"/>
  <c r="AO71" i="5"/>
  <c r="AO72" i="5"/>
  <c r="AO73" i="5"/>
  <c r="AO74" i="5"/>
  <c r="AO75" i="5"/>
  <c r="AO76" i="5"/>
  <c r="AO77" i="5"/>
  <c r="AO78" i="5"/>
  <c r="AO79" i="5"/>
  <c r="AO80" i="5"/>
  <c r="AO81" i="5"/>
  <c r="AO82" i="5"/>
  <c r="AO83" i="5"/>
  <c r="AO84" i="5"/>
  <c r="AO85" i="5"/>
  <c r="AO86" i="5"/>
  <c r="AO87" i="5"/>
  <c r="AO88" i="5"/>
  <c r="AO89" i="5"/>
  <c r="AO90" i="5"/>
  <c r="AO91" i="5"/>
  <c r="AO92" i="5"/>
  <c r="AO93" i="5"/>
  <c r="AO94" i="5"/>
  <c r="AO95" i="5"/>
  <c r="AO96" i="5"/>
  <c r="AO97" i="5"/>
  <c r="AO98" i="5"/>
  <c r="AO99" i="5"/>
  <c r="AO100" i="5"/>
  <c r="AO101" i="5"/>
  <c r="AO102" i="5"/>
  <c r="AO103" i="5"/>
  <c r="AO104" i="5"/>
  <c r="AO105" i="5"/>
  <c r="AO106" i="5"/>
  <c r="AO107" i="5"/>
  <c r="AO108" i="5"/>
  <c r="AO109" i="5"/>
  <c r="AO110" i="5"/>
  <c r="AO111" i="5"/>
  <c r="AO112" i="5"/>
  <c r="AO113" i="5"/>
  <c r="AO114" i="5"/>
  <c r="AO115" i="5"/>
  <c r="AO116" i="5"/>
  <c r="AO117" i="5"/>
  <c r="AO118" i="5"/>
  <c r="AO119" i="5"/>
  <c r="AO120" i="5"/>
  <c r="AO121" i="5"/>
  <c r="AO122" i="5"/>
  <c r="AO123" i="5"/>
  <c r="AP135" i="5" s="1"/>
  <c r="AO124" i="5"/>
  <c r="AO125" i="5"/>
  <c r="AP137" i="5" s="1"/>
  <c r="AO126" i="5"/>
  <c r="AP138" i="5" s="1"/>
  <c r="AO127" i="5"/>
  <c r="AP139" i="5" s="1"/>
  <c r="AO128" i="5"/>
  <c r="AP140" i="5" s="1"/>
  <c r="AO129" i="5"/>
  <c r="AP141" i="5" s="1"/>
  <c r="AO130" i="5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2" i="5"/>
  <c r="AL53" i="5"/>
  <c r="AL54" i="5"/>
  <c r="AL55" i="5"/>
  <c r="AL56" i="5"/>
  <c r="AL57" i="5"/>
  <c r="AL58" i="5"/>
  <c r="AL59" i="5"/>
  <c r="AL60" i="5"/>
  <c r="AL61" i="5"/>
  <c r="AL62" i="5"/>
  <c r="AL63" i="5"/>
  <c r="AL64" i="5"/>
  <c r="AL65" i="5"/>
  <c r="AL66" i="5"/>
  <c r="AL67" i="5"/>
  <c r="AN139" i="5" s="1"/>
  <c r="AL68" i="5"/>
  <c r="AN140" i="5" s="1"/>
  <c r="AL69" i="5"/>
  <c r="AN141" i="5" s="1"/>
  <c r="AL70" i="5"/>
  <c r="AN142" i="5" s="1"/>
  <c r="AL71" i="5"/>
  <c r="AL72" i="5"/>
  <c r="AL73" i="5"/>
  <c r="AL74" i="5"/>
  <c r="AL75" i="5"/>
  <c r="AL76" i="5"/>
  <c r="AL77" i="5"/>
  <c r="AL78" i="5"/>
  <c r="AL79" i="5"/>
  <c r="AL80" i="5"/>
  <c r="AL81" i="5"/>
  <c r="AL82" i="5"/>
  <c r="AL83" i="5"/>
  <c r="AL84" i="5"/>
  <c r="AL85" i="5"/>
  <c r="AL86" i="5"/>
  <c r="AL87" i="5"/>
  <c r="AL88" i="5"/>
  <c r="AL89" i="5"/>
  <c r="AL90" i="5"/>
  <c r="AL91" i="5"/>
  <c r="AL92" i="5"/>
  <c r="AL93" i="5"/>
  <c r="AL94" i="5"/>
  <c r="AL95" i="5"/>
  <c r="AL96" i="5"/>
  <c r="AL97" i="5"/>
  <c r="AL98" i="5"/>
  <c r="AL99" i="5"/>
  <c r="AL100" i="5"/>
  <c r="AL101" i="5"/>
  <c r="AL102" i="5"/>
  <c r="AL103" i="5"/>
  <c r="AL104" i="5"/>
  <c r="AL105" i="5"/>
  <c r="AL106" i="5"/>
  <c r="AL107" i="5"/>
  <c r="AL108" i="5"/>
  <c r="AL109" i="5"/>
  <c r="AL110" i="5"/>
  <c r="AL111" i="5"/>
  <c r="AL112" i="5"/>
  <c r="AL113" i="5"/>
  <c r="AL114" i="5"/>
  <c r="AL115" i="5"/>
  <c r="AL116" i="5"/>
  <c r="AL117" i="5"/>
  <c r="AL118" i="5"/>
  <c r="AL119" i="5"/>
  <c r="AL120" i="5"/>
  <c r="AL121" i="5"/>
  <c r="AL122" i="5"/>
  <c r="AL123" i="5"/>
  <c r="AM135" i="5" s="1"/>
  <c r="AL124" i="5"/>
  <c r="AL125" i="5"/>
  <c r="AM137" i="5" s="1"/>
  <c r="AL126" i="5"/>
  <c r="AM138" i="5" s="1"/>
  <c r="AL127" i="5"/>
  <c r="AM139" i="5" s="1"/>
  <c r="AL128" i="5"/>
  <c r="AM140" i="5" s="1"/>
  <c r="AL129" i="5"/>
  <c r="AM141" i="5" s="1"/>
  <c r="AL130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K139" i="5" s="1"/>
  <c r="AI68" i="5"/>
  <c r="AK140" i="5" s="1"/>
  <c r="AI69" i="5"/>
  <c r="AK141" i="5" s="1"/>
  <c r="AI70" i="5"/>
  <c r="AK142" i="5" s="1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J131" i="5" s="1"/>
  <c r="AI120" i="5"/>
  <c r="AJ132" i="5" s="1"/>
  <c r="AI121" i="5"/>
  <c r="AJ133" i="5" s="1"/>
  <c r="AI122" i="5"/>
  <c r="AJ134" i="5" s="1"/>
  <c r="AI123" i="5"/>
  <c r="AJ135" i="5" s="1"/>
  <c r="AI124" i="5"/>
  <c r="AI125" i="5"/>
  <c r="AJ137" i="5" s="1"/>
  <c r="AI126" i="5"/>
  <c r="AJ138" i="5" s="1"/>
  <c r="AI127" i="5"/>
  <c r="AJ139" i="5" s="1"/>
  <c r="AI128" i="5"/>
  <c r="AJ140" i="5" s="1"/>
  <c r="AI129" i="5"/>
  <c r="AJ141" i="5" s="1"/>
  <c r="AI130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H139" i="5" s="1"/>
  <c r="AF68" i="5"/>
  <c r="AH140" i="5" s="1"/>
  <c r="AF69" i="5"/>
  <c r="AH141" i="5" s="1"/>
  <c r="AF70" i="5"/>
  <c r="AH142" i="5" s="1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G131" i="5" s="1"/>
  <c r="AF120" i="5"/>
  <c r="AG132" i="5" s="1"/>
  <c r="AF121" i="5"/>
  <c r="AF122" i="5"/>
  <c r="AG134" i="5" s="1"/>
  <c r="AF123" i="5"/>
  <c r="AG135" i="5" s="1"/>
  <c r="AF124" i="5"/>
  <c r="AF125" i="5"/>
  <c r="AG137" i="5" s="1"/>
  <c r="AF126" i="5"/>
  <c r="AG138" i="5" s="1"/>
  <c r="AF127" i="5"/>
  <c r="AG139" i="5" s="1"/>
  <c r="AF128" i="5"/>
  <c r="AG140" i="5" s="1"/>
  <c r="AF129" i="5"/>
  <c r="AG141" i="5" s="1"/>
  <c r="AF130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E139" i="5" s="1"/>
  <c r="AC68" i="5"/>
  <c r="AE140" i="5" s="1"/>
  <c r="AC69" i="5"/>
  <c r="AE141" i="5" s="1"/>
  <c r="AC70" i="5"/>
  <c r="AE142" i="5" s="1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D131" i="5" s="1"/>
  <c r="AC120" i="5"/>
  <c r="AD132" i="5" s="1"/>
  <c r="AC121" i="5"/>
  <c r="AD133" i="5" s="1"/>
  <c r="AC122" i="5"/>
  <c r="AD134" i="5" s="1"/>
  <c r="AC123" i="5"/>
  <c r="AD135" i="5" s="1"/>
  <c r="AC124" i="5"/>
  <c r="AC125" i="5"/>
  <c r="AD137" i="5" s="1"/>
  <c r="AC126" i="5"/>
  <c r="AD138" i="5" s="1"/>
  <c r="AC127" i="5"/>
  <c r="AD139" i="5" s="1"/>
  <c r="AC128" i="5"/>
  <c r="AD140" i="5" s="1"/>
  <c r="AC129" i="5"/>
  <c r="AD141" i="5" s="1"/>
  <c r="AC130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AB139" i="5" s="1"/>
  <c r="Z68" i="5"/>
  <c r="AB140" i="5" s="1"/>
  <c r="Z69" i="5"/>
  <c r="AB141" i="5" s="1"/>
  <c r="Z70" i="5"/>
  <c r="AB142" i="5" s="1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AA135" i="5" s="1"/>
  <c r="Z124" i="5"/>
  <c r="Z125" i="5"/>
  <c r="AA137" i="5" s="1"/>
  <c r="Z126" i="5"/>
  <c r="AA138" i="5" s="1"/>
  <c r="Z127" i="5"/>
  <c r="AA139" i="5" s="1"/>
  <c r="Z128" i="5"/>
  <c r="AA140" i="5" s="1"/>
  <c r="Z129" i="5"/>
  <c r="AA141" i="5" s="1"/>
  <c r="Z130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Y139" i="5" s="1"/>
  <c r="W68" i="5"/>
  <c r="Y140" i="5" s="1"/>
  <c r="W69" i="5"/>
  <c r="Y141" i="5" s="1"/>
  <c r="W70" i="5"/>
  <c r="Y142" i="5" s="1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X133" i="5" s="1"/>
  <c r="W122" i="5"/>
  <c r="X134" i="5" s="1"/>
  <c r="W123" i="5"/>
  <c r="X135" i="5" s="1"/>
  <c r="W124" i="5"/>
  <c r="W125" i="5"/>
  <c r="X137" i="5" s="1"/>
  <c r="W126" i="5"/>
  <c r="X138" i="5" s="1"/>
  <c r="W127" i="5"/>
  <c r="X139" i="5" s="1"/>
  <c r="W128" i="5"/>
  <c r="X140" i="5" s="1"/>
  <c r="W129" i="5"/>
  <c r="X141" i="5" s="1"/>
  <c r="W130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V139" i="5" s="1"/>
  <c r="T68" i="5"/>
  <c r="V140" i="5" s="1"/>
  <c r="T69" i="5"/>
  <c r="V141" i="5" s="1"/>
  <c r="T70" i="5"/>
  <c r="V142" i="5" s="1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U132" i="5" s="1"/>
  <c r="T121" i="5"/>
  <c r="T122" i="5"/>
  <c r="U134" i="5" s="1"/>
  <c r="T123" i="5"/>
  <c r="U135" i="5" s="1"/>
  <c r="T124" i="5"/>
  <c r="T125" i="5"/>
  <c r="U137" i="5" s="1"/>
  <c r="T126" i="5"/>
  <c r="U138" i="5" s="1"/>
  <c r="T127" i="5"/>
  <c r="U139" i="5" s="1"/>
  <c r="T128" i="5"/>
  <c r="U140" i="5" s="1"/>
  <c r="T129" i="5"/>
  <c r="U141" i="5" s="1"/>
  <c r="T130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S139" i="5" s="1"/>
  <c r="Q68" i="5"/>
  <c r="S140" i="5" s="1"/>
  <c r="Q69" i="5"/>
  <c r="S141" i="5" s="1"/>
  <c r="Q70" i="5"/>
  <c r="S142" i="5" s="1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R134" i="5" s="1"/>
  <c r="Q123" i="5"/>
  <c r="R135" i="5" s="1"/>
  <c r="Q124" i="5"/>
  <c r="Q125" i="5"/>
  <c r="R137" i="5" s="1"/>
  <c r="Q126" i="5"/>
  <c r="R138" i="5" s="1"/>
  <c r="Q127" i="5"/>
  <c r="R139" i="5" s="1"/>
  <c r="Q128" i="5"/>
  <c r="R140" i="5" s="1"/>
  <c r="Q129" i="5"/>
  <c r="R141" i="5" s="1"/>
  <c r="Q130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P139" i="5" s="1"/>
  <c r="N68" i="5"/>
  <c r="P140" i="5" s="1"/>
  <c r="N69" i="5"/>
  <c r="P141" i="5" s="1"/>
  <c r="N70" i="5"/>
  <c r="P142" i="5" s="1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O131" i="5" s="1"/>
  <c r="N120" i="5"/>
  <c r="N121" i="5"/>
  <c r="N122" i="5"/>
  <c r="O134" i="5" s="1"/>
  <c r="N123" i="5"/>
  <c r="O135" i="5" s="1"/>
  <c r="N124" i="5"/>
  <c r="N125" i="5"/>
  <c r="O137" i="5" s="1"/>
  <c r="N126" i="5"/>
  <c r="O138" i="5" s="1"/>
  <c r="N127" i="5"/>
  <c r="O139" i="5" s="1"/>
  <c r="N128" i="5"/>
  <c r="O140" i="5" s="1"/>
  <c r="N129" i="5"/>
  <c r="O141" i="5" s="1"/>
  <c r="N130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M139" i="5" s="1"/>
  <c r="K68" i="5"/>
  <c r="M140" i="5" s="1"/>
  <c r="K69" i="5"/>
  <c r="M141" i="5" s="1"/>
  <c r="K70" i="5"/>
  <c r="M142" i="5" s="1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L133" i="5" s="1"/>
  <c r="K122" i="5"/>
  <c r="L134" i="5" s="1"/>
  <c r="K123" i="5"/>
  <c r="L135" i="5" s="1"/>
  <c r="K124" i="5"/>
  <c r="K125" i="5"/>
  <c r="L137" i="5" s="1"/>
  <c r="K126" i="5"/>
  <c r="L138" i="5" s="1"/>
  <c r="K127" i="5"/>
  <c r="L139" i="5" s="1"/>
  <c r="K128" i="5"/>
  <c r="L140" i="5" s="1"/>
  <c r="K129" i="5"/>
  <c r="L141" i="5" s="1"/>
  <c r="K130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J139" i="5" s="1"/>
  <c r="H68" i="5"/>
  <c r="J140" i="5" s="1"/>
  <c r="H69" i="5"/>
  <c r="J141" i="5" s="1"/>
  <c r="H70" i="5"/>
  <c r="J142" i="5" s="1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C5" i="24" s="1"/>
  <c r="H115" i="5"/>
  <c r="C6" i="24" s="1"/>
  <c r="H116" i="5"/>
  <c r="H117" i="5"/>
  <c r="C8" i="24" s="1"/>
  <c r="H118" i="5"/>
  <c r="H119" i="5"/>
  <c r="C10" i="24" s="1"/>
  <c r="H120" i="5"/>
  <c r="H121" i="5"/>
  <c r="C12" i="24" s="1"/>
  <c r="H122" i="5"/>
  <c r="H123" i="5"/>
  <c r="I135" i="5" s="1"/>
  <c r="H124" i="5"/>
  <c r="H125" i="5"/>
  <c r="H126" i="5"/>
  <c r="H127" i="5"/>
  <c r="H128" i="5"/>
  <c r="H129" i="5"/>
  <c r="H130" i="5"/>
  <c r="I142" i="5" s="1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G139" i="5" s="1"/>
  <c r="E68" i="5"/>
  <c r="G140" i="5" s="1"/>
  <c r="E69" i="5"/>
  <c r="G141" i="5" s="1"/>
  <c r="E70" i="5"/>
  <c r="G142" i="5" s="1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F131" i="5" s="1"/>
  <c r="E120" i="5"/>
  <c r="F132" i="5" s="1"/>
  <c r="E121" i="5"/>
  <c r="E122" i="5"/>
  <c r="E123" i="5"/>
  <c r="F135" i="5" s="1"/>
  <c r="E124" i="5"/>
  <c r="E125" i="5"/>
  <c r="F137" i="5" s="1"/>
  <c r="E126" i="5"/>
  <c r="F138" i="5" s="1"/>
  <c r="E127" i="5"/>
  <c r="F139" i="5" s="1"/>
  <c r="E128" i="5"/>
  <c r="F140" i="5" s="1"/>
  <c r="E129" i="5"/>
  <c r="F141" i="5" s="1"/>
  <c r="E130" i="5"/>
  <c r="AX4" i="5"/>
  <c r="AU4" i="5"/>
  <c r="AR4" i="5"/>
  <c r="AO4" i="5"/>
  <c r="AL4" i="5"/>
  <c r="AI4" i="5"/>
  <c r="AF4" i="5"/>
  <c r="AC4" i="5"/>
  <c r="Z4" i="5"/>
  <c r="W4" i="5"/>
  <c r="T4" i="5"/>
  <c r="Q4" i="5"/>
  <c r="N4" i="5"/>
  <c r="K4" i="5"/>
  <c r="H4" i="5"/>
  <c r="E4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D139" i="5" s="1"/>
  <c r="B68" i="5"/>
  <c r="D140" i="5" s="1"/>
  <c r="B69" i="5"/>
  <c r="D141" i="5" s="1"/>
  <c r="B70" i="5"/>
  <c r="D142" i="5" s="1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C135" i="5" s="1"/>
  <c r="B124" i="5"/>
  <c r="B125" i="5"/>
  <c r="C137" i="5" s="1"/>
  <c r="B126" i="5"/>
  <c r="C138" i="5" s="1"/>
  <c r="B127" i="5"/>
  <c r="C139" i="5" s="1"/>
  <c r="B128" i="5"/>
  <c r="C140" i="5" s="1"/>
  <c r="B129" i="5"/>
  <c r="C141" i="5" s="1"/>
  <c r="B130" i="5"/>
  <c r="AZ138" i="2" l="1"/>
  <c r="AZ150" i="2"/>
  <c r="AW138" i="2"/>
  <c r="AW150" i="2"/>
  <c r="AT138" i="2"/>
  <c r="AT150" i="2"/>
  <c r="AQ138" i="2"/>
  <c r="AQ150" i="2"/>
  <c r="AN138" i="2"/>
  <c r="AN150" i="2"/>
  <c r="Y138" i="2"/>
  <c r="Y150" i="2"/>
  <c r="V138" i="2"/>
  <c r="V150" i="2"/>
  <c r="S138" i="2"/>
  <c r="S150" i="2"/>
  <c r="P138" i="2"/>
  <c r="P150" i="2"/>
  <c r="M138" i="2"/>
  <c r="M150" i="2"/>
  <c r="J138" i="2"/>
  <c r="J150" i="2"/>
  <c r="G138" i="2"/>
  <c r="G150" i="2"/>
  <c r="D138" i="2"/>
  <c r="D150" i="2"/>
  <c r="AZ138" i="4"/>
  <c r="AZ150" i="4"/>
  <c r="AW138" i="4"/>
  <c r="AW150" i="4"/>
  <c r="AT138" i="4"/>
  <c r="AT150" i="4"/>
  <c r="AQ138" i="4"/>
  <c r="AQ150" i="4"/>
  <c r="AN138" i="4"/>
  <c r="AN150" i="4"/>
  <c r="AK138" i="4"/>
  <c r="AK150" i="4"/>
  <c r="AH138" i="4"/>
  <c r="AH150" i="4"/>
  <c r="AE138" i="4"/>
  <c r="AE150" i="4"/>
  <c r="AB138" i="4"/>
  <c r="AB150" i="4"/>
  <c r="Y138" i="4"/>
  <c r="Y150" i="4"/>
  <c r="V138" i="4"/>
  <c r="V150" i="4"/>
  <c r="S138" i="4"/>
  <c r="S150" i="4"/>
  <c r="P138" i="4"/>
  <c r="P150" i="4"/>
  <c r="M138" i="4"/>
  <c r="M150" i="4"/>
  <c r="J138" i="4"/>
  <c r="J150" i="4"/>
  <c r="G138" i="4"/>
  <c r="G150" i="4"/>
  <c r="D138" i="4"/>
  <c r="D150" i="4"/>
  <c r="AZ138" i="3"/>
  <c r="AZ150" i="3"/>
  <c r="AW138" i="3"/>
  <c r="AW150" i="3"/>
  <c r="AT138" i="3"/>
  <c r="AT150" i="3"/>
  <c r="AQ138" i="3"/>
  <c r="AQ150" i="3"/>
  <c r="AN138" i="3"/>
  <c r="AN150" i="3"/>
  <c r="Y138" i="3"/>
  <c r="Y150" i="3"/>
  <c r="V138" i="3"/>
  <c r="V150" i="3"/>
  <c r="S138" i="3"/>
  <c r="S150" i="3"/>
  <c r="P138" i="3"/>
  <c r="P150" i="3"/>
  <c r="M138" i="3"/>
  <c r="M150" i="3"/>
  <c r="J138" i="3"/>
  <c r="J150" i="3"/>
  <c r="G138" i="3"/>
  <c r="G150" i="3"/>
  <c r="AZ138" i="1"/>
  <c r="AZ150" i="1"/>
  <c r="AW138" i="1"/>
  <c r="AW150" i="1"/>
  <c r="AT138" i="1"/>
  <c r="AT150" i="1"/>
  <c r="AQ138" i="1"/>
  <c r="AQ150" i="1"/>
  <c r="AN138" i="1"/>
  <c r="AN150" i="1"/>
  <c r="AK138" i="1"/>
  <c r="AK150" i="1"/>
  <c r="AH138" i="1"/>
  <c r="AH150" i="1"/>
  <c r="AE138" i="1"/>
  <c r="AE150" i="1"/>
  <c r="AB138" i="1"/>
  <c r="AB150" i="1"/>
  <c r="Y138" i="1"/>
  <c r="Y150" i="1"/>
  <c r="V138" i="1"/>
  <c r="V150" i="1"/>
  <c r="S138" i="1"/>
  <c r="S150" i="1"/>
  <c r="P138" i="1"/>
  <c r="P150" i="1"/>
  <c r="M138" i="1"/>
  <c r="M150" i="1"/>
  <c r="J138" i="1"/>
  <c r="J150" i="1"/>
  <c r="G138" i="1"/>
  <c r="G150" i="1"/>
  <c r="D138" i="1"/>
  <c r="D150" i="1"/>
  <c r="AZ138" i="5"/>
  <c r="AZ150" i="5"/>
  <c r="AW138" i="5"/>
  <c r="AW150" i="5"/>
  <c r="AT138" i="5"/>
  <c r="AT150" i="5"/>
  <c r="AQ138" i="5"/>
  <c r="AQ150" i="5"/>
  <c r="AN138" i="5"/>
  <c r="AN150" i="5"/>
  <c r="AK138" i="5"/>
  <c r="AK150" i="5"/>
  <c r="AH138" i="5"/>
  <c r="AH150" i="5"/>
  <c r="AE138" i="5"/>
  <c r="AE150" i="5"/>
  <c r="AB138" i="5"/>
  <c r="AB150" i="5"/>
  <c r="Y138" i="5"/>
  <c r="Y150" i="5"/>
  <c r="V138" i="5"/>
  <c r="V150" i="5"/>
  <c r="S138" i="5"/>
  <c r="S150" i="5"/>
  <c r="P138" i="5"/>
  <c r="P150" i="5"/>
  <c r="M138" i="5"/>
  <c r="M150" i="5"/>
  <c r="J138" i="5"/>
  <c r="J150" i="5"/>
  <c r="G138" i="5"/>
  <c r="G150" i="5"/>
  <c r="D138" i="5"/>
  <c r="D150" i="5"/>
  <c r="AZ137" i="4"/>
  <c r="AZ149" i="4"/>
  <c r="AW137" i="4"/>
  <c r="AW149" i="4"/>
  <c r="AT137" i="4"/>
  <c r="AT149" i="4"/>
  <c r="AQ137" i="4"/>
  <c r="AQ149" i="4"/>
  <c r="AN137" i="4"/>
  <c r="AN149" i="4"/>
  <c r="AK137" i="4"/>
  <c r="AK149" i="4"/>
  <c r="AH137" i="4"/>
  <c r="AH149" i="4"/>
  <c r="AE137" i="4"/>
  <c r="AE149" i="4"/>
  <c r="AB137" i="4"/>
  <c r="AB149" i="4"/>
  <c r="Y137" i="4"/>
  <c r="Y149" i="4"/>
  <c r="V137" i="4"/>
  <c r="V149" i="4"/>
  <c r="S137" i="4"/>
  <c r="S149" i="4"/>
  <c r="P137" i="4"/>
  <c r="P149" i="4"/>
  <c r="M137" i="4"/>
  <c r="M149" i="4"/>
  <c r="J137" i="4"/>
  <c r="J149" i="4"/>
  <c r="G137" i="4"/>
  <c r="G149" i="4"/>
  <c r="D137" i="4"/>
  <c r="D149" i="4"/>
  <c r="AZ137" i="5"/>
  <c r="AZ149" i="5"/>
  <c r="AW137" i="5"/>
  <c r="AW149" i="5"/>
  <c r="AT137" i="5"/>
  <c r="AT149" i="5"/>
  <c r="AQ137" i="5"/>
  <c r="AQ149" i="5"/>
  <c r="AN137" i="5"/>
  <c r="AN149" i="5"/>
  <c r="AK137" i="5"/>
  <c r="AK149" i="5"/>
  <c r="AH137" i="5"/>
  <c r="AH149" i="5"/>
  <c r="AE137" i="5"/>
  <c r="AE149" i="5"/>
  <c r="AB137" i="5"/>
  <c r="AB149" i="5"/>
  <c r="Y137" i="5"/>
  <c r="Y149" i="5"/>
  <c r="V137" i="5"/>
  <c r="V149" i="5"/>
  <c r="S137" i="5"/>
  <c r="S149" i="5"/>
  <c r="P137" i="5"/>
  <c r="P149" i="5"/>
  <c r="M137" i="5"/>
  <c r="M149" i="5"/>
  <c r="J137" i="5"/>
  <c r="J149" i="5"/>
  <c r="G137" i="5"/>
  <c r="G149" i="5"/>
  <c r="D137" i="5"/>
  <c r="D149" i="5"/>
  <c r="AZ137" i="2"/>
  <c r="AZ149" i="2"/>
  <c r="AW137" i="2"/>
  <c r="AW149" i="2"/>
  <c r="AT137" i="2"/>
  <c r="AT149" i="2"/>
  <c r="AQ137" i="2"/>
  <c r="AQ149" i="2"/>
  <c r="AN137" i="2"/>
  <c r="AN149" i="2"/>
  <c r="Y137" i="2"/>
  <c r="Y149" i="2"/>
  <c r="V137" i="2"/>
  <c r="V149" i="2"/>
  <c r="S137" i="2"/>
  <c r="S149" i="2"/>
  <c r="P137" i="2"/>
  <c r="P149" i="2"/>
  <c r="M137" i="2"/>
  <c r="M149" i="2"/>
  <c r="J137" i="2"/>
  <c r="J149" i="2"/>
  <c r="G137" i="2"/>
  <c r="G149" i="2"/>
  <c r="D137" i="2"/>
  <c r="D149" i="2"/>
  <c r="AZ137" i="3"/>
  <c r="AZ149" i="3"/>
  <c r="AW137" i="3"/>
  <c r="AW149" i="3"/>
  <c r="AT137" i="3"/>
  <c r="AT149" i="3"/>
  <c r="AQ137" i="3"/>
  <c r="AQ149" i="3"/>
  <c r="AN137" i="3"/>
  <c r="AN149" i="3"/>
  <c r="Y137" i="3"/>
  <c r="Y149" i="3"/>
  <c r="V137" i="3"/>
  <c r="V149" i="3"/>
  <c r="S137" i="3"/>
  <c r="S149" i="3"/>
  <c r="P137" i="3"/>
  <c r="P149" i="3"/>
  <c r="M137" i="3"/>
  <c r="M149" i="3"/>
  <c r="J137" i="3"/>
  <c r="J149" i="3"/>
  <c r="G137" i="3"/>
  <c r="G149" i="3"/>
  <c r="AZ137" i="1"/>
  <c r="AZ149" i="1"/>
  <c r="AW137" i="1"/>
  <c r="AW149" i="1"/>
  <c r="AT137" i="1"/>
  <c r="AT149" i="1"/>
  <c r="AQ137" i="1"/>
  <c r="AQ149" i="1"/>
  <c r="AN137" i="1"/>
  <c r="AN149" i="1"/>
  <c r="AK137" i="1"/>
  <c r="AK149" i="1"/>
  <c r="AH137" i="1"/>
  <c r="AH149" i="1"/>
  <c r="AE137" i="1"/>
  <c r="AE149" i="1"/>
  <c r="AB137" i="1"/>
  <c r="AB149" i="1"/>
  <c r="Y137" i="1"/>
  <c r="Y149" i="1"/>
  <c r="V137" i="1"/>
  <c r="V149" i="1"/>
  <c r="S137" i="1"/>
  <c r="S149" i="1"/>
  <c r="P137" i="1"/>
  <c r="P149" i="1"/>
  <c r="M137" i="1"/>
  <c r="M149" i="1"/>
  <c r="J137" i="1"/>
  <c r="J149" i="1"/>
  <c r="G137" i="1"/>
  <c r="G149" i="1"/>
  <c r="D137" i="1"/>
  <c r="D149" i="1"/>
  <c r="AB136" i="5"/>
  <c r="AB148" i="5"/>
  <c r="AZ136" i="5"/>
  <c r="AZ148" i="5"/>
  <c r="AW136" i="5"/>
  <c r="AW148" i="5"/>
  <c r="V136" i="4"/>
  <c r="V148" i="4"/>
  <c r="AT136" i="5"/>
  <c r="AT148" i="5"/>
  <c r="M136" i="4"/>
  <c r="M148" i="4"/>
  <c r="AH136" i="4"/>
  <c r="AH148" i="4"/>
  <c r="AH136" i="5"/>
  <c r="AH148" i="5"/>
  <c r="G136" i="4"/>
  <c r="G148" i="4"/>
  <c r="D136" i="5"/>
  <c r="D148" i="5"/>
  <c r="Y136" i="4"/>
  <c r="Y148" i="4"/>
  <c r="AW136" i="4"/>
  <c r="AW148" i="4"/>
  <c r="Y136" i="5"/>
  <c r="Y148" i="5"/>
  <c r="AT136" i="4"/>
  <c r="AT148" i="4"/>
  <c r="V136" i="5"/>
  <c r="V148" i="5"/>
  <c r="S136" i="4"/>
  <c r="S148" i="4"/>
  <c r="AQ136" i="4"/>
  <c r="AQ148" i="4"/>
  <c r="S136" i="5"/>
  <c r="S148" i="5"/>
  <c r="AQ136" i="5"/>
  <c r="AQ148" i="5"/>
  <c r="P136" i="4"/>
  <c r="P148" i="4"/>
  <c r="AN136" i="4"/>
  <c r="AN148" i="4"/>
  <c r="P136" i="5"/>
  <c r="P148" i="5"/>
  <c r="AN136" i="5"/>
  <c r="AN148" i="5"/>
  <c r="AK136" i="4"/>
  <c r="AK148" i="4"/>
  <c r="M136" i="5"/>
  <c r="M148" i="5"/>
  <c r="AK136" i="5"/>
  <c r="AK148" i="5"/>
  <c r="J136" i="4"/>
  <c r="J148" i="4"/>
  <c r="J136" i="5"/>
  <c r="J148" i="5"/>
  <c r="AE136" i="4"/>
  <c r="AE148" i="4"/>
  <c r="G136" i="5"/>
  <c r="G148" i="5"/>
  <c r="AE136" i="5"/>
  <c r="AE148" i="5"/>
  <c r="D136" i="4"/>
  <c r="D148" i="4"/>
  <c r="AB136" i="4"/>
  <c r="AB148" i="4"/>
  <c r="AZ136" i="4"/>
  <c r="AZ148" i="4"/>
  <c r="AZ136" i="3"/>
  <c r="AZ148" i="3"/>
  <c r="AW136" i="3"/>
  <c r="AW148" i="3"/>
  <c r="AT136" i="3"/>
  <c r="AT148" i="3"/>
  <c r="AQ136" i="3"/>
  <c r="AQ148" i="3"/>
  <c r="AN136" i="3"/>
  <c r="AN148" i="3"/>
  <c r="Y136" i="3"/>
  <c r="Y148" i="3"/>
  <c r="V136" i="3"/>
  <c r="V148" i="3"/>
  <c r="S136" i="3"/>
  <c r="S148" i="3"/>
  <c r="P136" i="3"/>
  <c r="P148" i="3"/>
  <c r="M136" i="3"/>
  <c r="M148" i="3"/>
  <c r="J136" i="3"/>
  <c r="J148" i="3"/>
  <c r="G136" i="3"/>
  <c r="G148" i="3"/>
  <c r="AZ136" i="2"/>
  <c r="AZ148" i="2"/>
  <c r="AW136" i="2"/>
  <c r="AW148" i="2"/>
  <c r="AT136" i="2"/>
  <c r="AT148" i="2"/>
  <c r="AQ136" i="2"/>
  <c r="AQ148" i="2"/>
  <c r="AN136" i="2"/>
  <c r="AN148" i="2"/>
  <c r="Y136" i="2"/>
  <c r="Y148" i="2"/>
  <c r="V136" i="2"/>
  <c r="V148" i="2"/>
  <c r="S136" i="2"/>
  <c r="S148" i="2"/>
  <c r="P136" i="2"/>
  <c r="P148" i="2"/>
  <c r="M136" i="2"/>
  <c r="M148" i="2"/>
  <c r="J136" i="2"/>
  <c r="J148" i="2"/>
  <c r="G136" i="2"/>
  <c r="G148" i="2"/>
  <c r="D136" i="2"/>
  <c r="D148" i="2"/>
  <c r="AZ136" i="1"/>
  <c r="AZ148" i="1"/>
  <c r="AW136" i="1"/>
  <c r="AW148" i="1"/>
  <c r="AT136" i="1"/>
  <c r="AT148" i="1"/>
  <c r="AQ136" i="1"/>
  <c r="AQ148" i="1"/>
  <c r="AN136" i="1"/>
  <c r="AN148" i="1"/>
  <c r="AK136" i="1"/>
  <c r="AK148" i="1"/>
  <c r="AH136" i="1"/>
  <c r="AH148" i="1"/>
  <c r="AE136" i="1"/>
  <c r="AE148" i="1"/>
  <c r="AB136" i="1"/>
  <c r="AB148" i="1"/>
  <c r="Y136" i="1"/>
  <c r="Y148" i="1"/>
  <c r="V136" i="1"/>
  <c r="V148" i="1"/>
  <c r="S136" i="1"/>
  <c r="S148" i="1"/>
  <c r="P136" i="1"/>
  <c r="P148" i="1"/>
  <c r="M136" i="1"/>
  <c r="M148" i="1"/>
  <c r="J136" i="1"/>
  <c r="J148" i="1"/>
  <c r="G136" i="1"/>
  <c r="G148" i="1"/>
  <c r="D136" i="1"/>
  <c r="D148" i="1"/>
  <c r="H222" i="4"/>
  <c r="I223" i="4" s="1"/>
  <c r="X136" i="3"/>
  <c r="W222" i="3"/>
  <c r="AM136" i="3"/>
  <c r="AL222" i="3"/>
  <c r="O136" i="3"/>
  <c r="N222" i="3"/>
  <c r="AS136" i="3"/>
  <c r="AR222" i="3"/>
  <c r="U136" i="3"/>
  <c r="T222" i="3"/>
  <c r="L136" i="3"/>
  <c r="K222" i="3"/>
  <c r="AP136" i="3"/>
  <c r="AO222" i="3"/>
  <c r="R136" i="3"/>
  <c r="Q222" i="3"/>
  <c r="AV136" i="3"/>
  <c r="AU222" i="3"/>
  <c r="F136" i="3"/>
  <c r="E222" i="3"/>
  <c r="H222" i="3"/>
  <c r="X136" i="2"/>
  <c r="W222" i="2"/>
  <c r="AV136" i="2"/>
  <c r="AU222" i="2"/>
  <c r="U136" i="2"/>
  <c r="T222" i="2"/>
  <c r="AS136" i="2"/>
  <c r="AR222" i="2"/>
  <c r="R136" i="2"/>
  <c r="Q222" i="2"/>
  <c r="AP136" i="2"/>
  <c r="AO222" i="2"/>
  <c r="C136" i="2"/>
  <c r="B222" i="2"/>
  <c r="O136" i="2"/>
  <c r="N222" i="2"/>
  <c r="AM136" i="2"/>
  <c r="AL222" i="2"/>
  <c r="H222" i="2"/>
  <c r="F136" i="2"/>
  <c r="E222" i="2"/>
  <c r="L136" i="2"/>
  <c r="K222" i="2"/>
  <c r="X136" i="4"/>
  <c r="W222" i="4"/>
  <c r="O136" i="4"/>
  <c r="N222" i="4"/>
  <c r="AM136" i="4"/>
  <c r="AL222" i="4"/>
  <c r="AG136" i="4"/>
  <c r="AF222" i="4"/>
  <c r="F136" i="4"/>
  <c r="E222" i="4"/>
  <c r="AD136" i="4"/>
  <c r="AC222" i="4"/>
  <c r="AA136" i="4"/>
  <c r="Z222" i="4"/>
  <c r="AV136" i="4"/>
  <c r="AU222" i="4"/>
  <c r="C136" i="4"/>
  <c r="B222" i="4"/>
  <c r="U136" i="4"/>
  <c r="T222" i="4"/>
  <c r="AS136" i="4"/>
  <c r="AR222" i="4"/>
  <c r="AP136" i="4"/>
  <c r="AO222" i="4"/>
  <c r="L136" i="4"/>
  <c r="K222" i="4"/>
  <c r="AJ136" i="4"/>
  <c r="AI222" i="4"/>
  <c r="R136" i="4"/>
  <c r="Q222" i="4"/>
  <c r="F136" i="1"/>
  <c r="E222" i="1"/>
  <c r="C136" i="1"/>
  <c r="B222" i="1"/>
  <c r="AA136" i="1"/>
  <c r="Z222" i="1"/>
  <c r="AD136" i="1"/>
  <c r="AC222" i="1"/>
  <c r="U136" i="1"/>
  <c r="T222" i="1"/>
  <c r="AS136" i="1"/>
  <c r="AR222" i="1"/>
  <c r="H222" i="1"/>
  <c r="AV136" i="1"/>
  <c r="AU222" i="1"/>
  <c r="R136" i="1"/>
  <c r="Q222" i="1"/>
  <c r="AP136" i="1"/>
  <c r="AO222" i="1"/>
  <c r="X136" i="1"/>
  <c r="W222" i="1"/>
  <c r="AG136" i="1"/>
  <c r="AF222" i="1"/>
  <c r="O136" i="1"/>
  <c r="N222" i="1"/>
  <c r="AM136" i="1"/>
  <c r="AL222" i="1"/>
  <c r="L136" i="1"/>
  <c r="K222" i="1"/>
  <c r="AJ136" i="1"/>
  <c r="AI222" i="1"/>
  <c r="H222" i="5"/>
  <c r="AG136" i="5"/>
  <c r="AF222" i="5"/>
  <c r="F136" i="5"/>
  <c r="E222" i="5"/>
  <c r="AD136" i="5"/>
  <c r="AC222" i="5"/>
  <c r="C136" i="5"/>
  <c r="B222" i="5"/>
  <c r="U136" i="5"/>
  <c r="T222" i="5"/>
  <c r="AS136" i="5"/>
  <c r="AR222" i="5"/>
  <c r="AJ136" i="5"/>
  <c r="AI222" i="5"/>
  <c r="R136" i="5"/>
  <c r="Q222" i="5"/>
  <c r="AP136" i="5"/>
  <c r="AO222" i="5"/>
  <c r="AA136" i="5"/>
  <c r="Z222" i="5"/>
  <c r="X136" i="5"/>
  <c r="W222" i="5"/>
  <c r="AV136" i="5"/>
  <c r="AU222" i="5"/>
  <c r="L136" i="5"/>
  <c r="K222" i="5"/>
  <c r="O136" i="5"/>
  <c r="N222" i="5"/>
  <c r="AM136" i="5"/>
  <c r="AL222" i="5"/>
  <c r="AW135" i="3"/>
  <c r="AW147" i="3"/>
  <c r="AW134" i="3"/>
  <c r="AW146" i="3"/>
  <c r="Y135" i="3"/>
  <c r="Y147" i="3"/>
  <c r="Y134" i="3"/>
  <c r="Y146" i="3"/>
  <c r="AN135" i="3"/>
  <c r="AN147" i="3"/>
  <c r="M134" i="3"/>
  <c r="M146" i="3"/>
  <c r="AZ134" i="3"/>
  <c r="AZ146" i="3"/>
  <c r="AQ135" i="3"/>
  <c r="AQ147" i="3"/>
  <c r="S135" i="3"/>
  <c r="S147" i="3"/>
  <c r="J135" i="3"/>
  <c r="J147" i="3"/>
  <c r="S134" i="3"/>
  <c r="S146" i="3"/>
  <c r="J134" i="3"/>
  <c r="J146" i="3"/>
  <c r="AT135" i="3"/>
  <c r="AT147" i="3"/>
  <c r="G135" i="3"/>
  <c r="G147" i="3"/>
  <c r="G134" i="3"/>
  <c r="G146" i="3"/>
  <c r="V135" i="3"/>
  <c r="V147" i="3"/>
  <c r="M135" i="3"/>
  <c r="M147" i="3"/>
  <c r="AZ135" i="3"/>
  <c r="AZ147" i="3"/>
  <c r="AQ134" i="3"/>
  <c r="AQ146" i="3"/>
  <c r="AN134" i="3"/>
  <c r="AN146" i="3"/>
  <c r="P135" i="3"/>
  <c r="P147" i="3"/>
  <c r="P134" i="3"/>
  <c r="P146" i="3"/>
  <c r="AT134" i="3"/>
  <c r="AT146" i="3"/>
  <c r="V134" i="3"/>
  <c r="V146" i="3"/>
  <c r="V134" i="2"/>
  <c r="V146" i="2"/>
  <c r="AT134" i="2"/>
  <c r="AT146" i="2"/>
  <c r="AZ135" i="2"/>
  <c r="AZ147" i="2"/>
  <c r="D134" i="2"/>
  <c r="D146" i="2"/>
  <c r="AZ134" i="2"/>
  <c r="AZ146" i="2"/>
  <c r="Y135" i="2"/>
  <c r="Y147" i="2"/>
  <c r="AW135" i="2"/>
  <c r="AW147" i="2"/>
  <c r="Y134" i="2"/>
  <c r="Y146" i="2"/>
  <c r="AW134" i="2"/>
  <c r="AW146" i="2"/>
  <c r="AT135" i="2"/>
  <c r="AT147" i="2"/>
  <c r="S135" i="2"/>
  <c r="S147" i="2"/>
  <c r="AQ135" i="2"/>
  <c r="AQ147" i="2"/>
  <c r="V135" i="2"/>
  <c r="V147" i="2"/>
  <c r="S134" i="2"/>
  <c r="S146" i="2"/>
  <c r="AQ134" i="2"/>
  <c r="AQ146" i="2"/>
  <c r="M134" i="2"/>
  <c r="M146" i="2"/>
  <c r="J134" i="2"/>
  <c r="J146" i="2"/>
  <c r="P135" i="2"/>
  <c r="P147" i="2"/>
  <c r="AN135" i="2"/>
  <c r="AN147" i="2"/>
  <c r="M135" i="2"/>
  <c r="M147" i="2"/>
  <c r="J135" i="2"/>
  <c r="J147" i="2"/>
  <c r="G135" i="2"/>
  <c r="G147" i="2"/>
  <c r="G134" i="2"/>
  <c r="G146" i="2"/>
  <c r="D135" i="2"/>
  <c r="D147" i="2"/>
  <c r="P134" i="2"/>
  <c r="P146" i="2"/>
  <c r="AN134" i="2"/>
  <c r="AN146" i="2"/>
  <c r="M134" i="4"/>
  <c r="M146" i="4"/>
  <c r="AK134" i="4"/>
  <c r="AK146" i="4"/>
  <c r="J135" i="4"/>
  <c r="J147" i="4"/>
  <c r="AH135" i="4"/>
  <c r="AH147" i="4"/>
  <c r="J134" i="4"/>
  <c r="J146" i="4"/>
  <c r="AH134" i="4"/>
  <c r="AH146" i="4"/>
  <c r="D135" i="4"/>
  <c r="D147" i="4"/>
  <c r="Y135" i="4"/>
  <c r="Y147" i="4"/>
  <c r="AW135" i="4"/>
  <c r="AW147" i="4"/>
  <c r="AB135" i="4"/>
  <c r="AB147" i="4"/>
  <c r="D134" i="4"/>
  <c r="D146" i="4"/>
  <c r="Y134" i="4"/>
  <c r="Y146" i="4"/>
  <c r="AW134" i="4"/>
  <c r="AW146" i="4"/>
  <c r="G135" i="4"/>
  <c r="G147" i="4"/>
  <c r="AE134" i="4"/>
  <c r="AE146" i="4"/>
  <c r="AZ135" i="4"/>
  <c r="AZ147" i="4"/>
  <c r="AB134" i="4"/>
  <c r="AB146" i="4"/>
  <c r="AZ134" i="4"/>
  <c r="AZ146" i="4"/>
  <c r="V135" i="4"/>
  <c r="V147" i="4"/>
  <c r="AT135" i="4"/>
  <c r="AT147" i="4"/>
  <c r="AE135" i="4"/>
  <c r="AE147" i="4"/>
  <c r="V134" i="4"/>
  <c r="V146" i="4"/>
  <c r="AT134" i="4"/>
  <c r="AT146" i="4"/>
  <c r="S135" i="4"/>
  <c r="S147" i="4"/>
  <c r="AQ135" i="4"/>
  <c r="AQ147" i="4"/>
  <c r="G134" i="4"/>
  <c r="G146" i="4"/>
  <c r="S134" i="4"/>
  <c r="S146" i="4"/>
  <c r="AQ134" i="4"/>
  <c r="AQ146" i="4"/>
  <c r="P135" i="4"/>
  <c r="P147" i="4"/>
  <c r="AN135" i="4"/>
  <c r="AN147" i="4"/>
  <c r="P134" i="4"/>
  <c r="P146" i="4"/>
  <c r="AN134" i="4"/>
  <c r="AN146" i="4"/>
  <c r="M135" i="4"/>
  <c r="M147" i="4"/>
  <c r="AK135" i="4"/>
  <c r="AK147" i="4"/>
  <c r="J134" i="1"/>
  <c r="J146" i="1"/>
  <c r="G134" i="1"/>
  <c r="G146" i="1"/>
  <c r="AE134" i="1"/>
  <c r="AE146" i="1"/>
  <c r="Y135" i="1"/>
  <c r="Y147" i="1"/>
  <c r="Y134" i="1"/>
  <c r="Y146" i="1"/>
  <c r="AW134" i="1"/>
  <c r="AW146" i="1"/>
  <c r="J135" i="1"/>
  <c r="J147" i="1"/>
  <c r="AH134" i="1"/>
  <c r="AH146" i="1"/>
  <c r="D134" i="1"/>
  <c r="D146" i="1"/>
  <c r="AZ134" i="1"/>
  <c r="AZ146" i="1"/>
  <c r="V135" i="1"/>
  <c r="V147" i="1"/>
  <c r="AT135" i="1"/>
  <c r="AT147" i="1"/>
  <c r="M135" i="1"/>
  <c r="M147" i="1"/>
  <c r="AK135" i="1"/>
  <c r="AK147" i="1"/>
  <c r="M134" i="1"/>
  <c r="M146" i="1"/>
  <c r="AK134" i="1"/>
  <c r="AK146" i="1"/>
  <c r="D135" i="1"/>
  <c r="D147" i="1"/>
  <c r="AB135" i="1"/>
  <c r="AB147" i="1"/>
  <c r="AZ135" i="1"/>
  <c r="AZ147" i="1"/>
  <c r="AB134" i="1"/>
  <c r="AB146" i="1"/>
  <c r="AW135" i="1"/>
  <c r="AW147" i="1"/>
  <c r="V134" i="1"/>
  <c r="V146" i="1"/>
  <c r="AT134" i="1"/>
  <c r="AT146" i="1"/>
  <c r="S135" i="1"/>
  <c r="S147" i="1"/>
  <c r="AQ135" i="1"/>
  <c r="AQ147" i="1"/>
  <c r="G135" i="1"/>
  <c r="G147" i="1"/>
  <c r="AE135" i="1"/>
  <c r="AE147" i="1"/>
  <c r="AH135" i="1"/>
  <c r="AH147" i="1"/>
  <c r="S134" i="1"/>
  <c r="S146" i="1"/>
  <c r="AQ134" i="1"/>
  <c r="AQ146" i="1"/>
  <c r="P135" i="1"/>
  <c r="P147" i="1"/>
  <c r="AN135" i="1"/>
  <c r="AN147" i="1"/>
  <c r="P134" i="1"/>
  <c r="P146" i="1"/>
  <c r="AN134" i="1"/>
  <c r="AN146" i="1"/>
  <c r="AB134" i="5"/>
  <c r="AB146" i="5"/>
  <c r="AZ134" i="5"/>
  <c r="AZ146" i="5"/>
  <c r="Y135" i="5"/>
  <c r="Y147" i="5"/>
  <c r="AW135" i="5"/>
  <c r="AW147" i="5"/>
  <c r="Y134" i="5"/>
  <c r="Y146" i="5"/>
  <c r="AW134" i="5"/>
  <c r="AW146" i="5"/>
  <c r="V135" i="5"/>
  <c r="V147" i="5"/>
  <c r="AT135" i="5"/>
  <c r="AT147" i="5"/>
  <c r="AK134" i="5"/>
  <c r="AK146" i="5"/>
  <c r="J135" i="5"/>
  <c r="J147" i="5"/>
  <c r="J134" i="5"/>
  <c r="J146" i="5"/>
  <c r="V134" i="5"/>
  <c r="V146" i="5"/>
  <c r="AT134" i="5"/>
  <c r="AT146" i="5"/>
  <c r="P134" i="5"/>
  <c r="P146" i="5"/>
  <c r="AE135" i="5"/>
  <c r="AE147" i="5"/>
  <c r="D135" i="5"/>
  <c r="D147" i="5"/>
  <c r="AE134" i="5"/>
  <c r="AE146" i="5"/>
  <c r="D134" i="5"/>
  <c r="D146" i="5"/>
  <c r="S135" i="5"/>
  <c r="S147" i="5"/>
  <c r="AQ135" i="5"/>
  <c r="AQ147" i="5"/>
  <c r="AN134" i="5"/>
  <c r="AN146" i="5"/>
  <c r="M135" i="5"/>
  <c r="M147" i="5"/>
  <c r="AK135" i="5"/>
  <c r="AK147" i="5"/>
  <c r="AH135" i="5"/>
  <c r="AH147" i="5"/>
  <c r="G135" i="5"/>
  <c r="G147" i="5"/>
  <c r="G134" i="5"/>
  <c r="G146" i="5"/>
  <c r="S134" i="5"/>
  <c r="S146" i="5"/>
  <c r="AQ134" i="5"/>
  <c r="AQ146" i="5"/>
  <c r="M134" i="5"/>
  <c r="M146" i="5"/>
  <c r="AH134" i="5"/>
  <c r="AH146" i="5"/>
  <c r="AB135" i="5"/>
  <c r="AB147" i="5"/>
  <c r="AZ135" i="5"/>
  <c r="AZ147" i="5"/>
  <c r="P135" i="5"/>
  <c r="P147" i="5"/>
  <c r="AN135" i="5"/>
  <c r="AN147" i="5"/>
  <c r="AZ133" i="2"/>
  <c r="AZ145" i="2"/>
  <c r="AW133" i="2"/>
  <c r="AW145" i="2"/>
  <c r="AT133" i="2"/>
  <c r="AT145" i="2"/>
  <c r="AQ133" i="2"/>
  <c r="AQ145" i="2"/>
  <c r="AN133" i="2"/>
  <c r="AN145" i="2"/>
  <c r="Y133" i="2"/>
  <c r="Y145" i="2"/>
  <c r="V133" i="2"/>
  <c r="V145" i="2"/>
  <c r="S133" i="2"/>
  <c r="S145" i="2"/>
  <c r="P133" i="2"/>
  <c r="P145" i="2"/>
  <c r="M133" i="2"/>
  <c r="M145" i="2"/>
  <c r="J133" i="2"/>
  <c r="J145" i="2"/>
  <c r="G133" i="2"/>
  <c r="G145" i="2"/>
  <c r="D133" i="2"/>
  <c r="D145" i="2"/>
  <c r="AZ133" i="4"/>
  <c r="AZ145" i="4"/>
  <c r="AW133" i="4"/>
  <c r="AW145" i="4"/>
  <c r="AT133" i="4"/>
  <c r="AT145" i="4"/>
  <c r="AQ133" i="4"/>
  <c r="AQ145" i="4"/>
  <c r="AN133" i="4"/>
  <c r="AN145" i="4"/>
  <c r="AK133" i="4"/>
  <c r="AK145" i="4"/>
  <c r="AH133" i="4"/>
  <c r="AH145" i="4"/>
  <c r="AE133" i="4"/>
  <c r="AE145" i="4"/>
  <c r="AB133" i="4"/>
  <c r="AB145" i="4"/>
  <c r="Y133" i="4"/>
  <c r="Y145" i="4"/>
  <c r="V133" i="4"/>
  <c r="V145" i="4"/>
  <c r="S133" i="4"/>
  <c r="S145" i="4"/>
  <c r="P133" i="4"/>
  <c r="P145" i="4"/>
  <c r="M133" i="4"/>
  <c r="M145" i="4"/>
  <c r="J133" i="4"/>
  <c r="J145" i="4"/>
  <c r="G133" i="4"/>
  <c r="G145" i="4"/>
  <c r="D133" i="4"/>
  <c r="D145" i="4"/>
  <c r="AZ133" i="1"/>
  <c r="AZ145" i="1"/>
  <c r="AW133" i="1"/>
  <c r="AW145" i="1"/>
  <c r="AT133" i="1"/>
  <c r="AT145" i="1"/>
  <c r="AQ133" i="1"/>
  <c r="AQ145" i="1"/>
  <c r="AN133" i="1"/>
  <c r="AN145" i="1"/>
  <c r="AK133" i="1"/>
  <c r="AK145" i="1"/>
  <c r="AH133" i="1"/>
  <c r="AH145" i="1"/>
  <c r="AE133" i="1"/>
  <c r="AE145" i="1"/>
  <c r="AB133" i="1"/>
  <c r="AB145" i="1"/>
  <c r="Y133" i="1"/>
  <c r="Y145" i="1"/>
  <c r="V133" i="1"/>
  <c r="V145" i="1"/>
  <c r="S133" i="1"/>
  <c r="S145" i="1"/>
  <c r="P133" i="1"/>
  <c r="P145" i="1"/>
  <c r="M133" i="1"/>
  <c r="M145" i="1"/>
  <c r="J133" i="1"/>
  <c r="J145" i="1"/>
  <c r="G133" i="1"/>
  <c r="G145" i="1"/>
  <c r="D133" i="1"/>
  <c r="D145" i="1"/>
  <c r="P133" i="5"/>
  <c r="P145" i="5"/>
  <c r="AN133" i="5"/>
  <c r="AN145" i="5"/>
  <c r="AH133" i="5"/>
  <c r="AH145" i="5"/>
  <c r="AN133" i="3"/>
  <c r="M133" i="5"/>
  <c r="M145" i="5"/>
  <c r="G133" i="5"/>
  <c r="G145" i="5"/>
  <c r="AE133" i="5"/>
  <c r="AE145" i="5"/>
  <c r="D133" i="5"/>
  <c r="D145" i="5"/>
  <c r="AW133" i="3"/>
  <c r="J133" i="3"/>
  <c r="Y133" i="3"/>
  <c r="AB133" i="5"/>
  <c r="AB145" i="5"/>
  <c r="AZ133" i="5"/>
  <c r="AZ145" i="5"/>
  <c r="P133" i="3"/>
  <c r="AT133" i="3"/>
  <c r="AK133" i="5"/>
  <c r="AK145" i="5"/>
  <c r="Y133" i="5"/>
  <c r="Y145" i="5"/>
  <c r="AW133" i="5"/>
  <c r="AW145" i="5"/>
  <c r="G133" i="3"/>
  <c r="V133" i="3"/>
  <c r="AT133" i="5"/>
  <c r="AT145" i="5"/>
  <c r="M133" i="3"/>
  <c r="AZ133" i="3"/>
  <c r="AZ145" i="3"/>
  <c r="V133" i="5"/>
  <c r="V145" i="5"/>
  <c r="S133" i="3"/>
  <c r="J133" i="5"/>
  <c r="J145" i="5"/>
  <c r="S133" i="5"/>
  <c r="S145" i="5"/>
  <c r="AQ133" i="5"/>
  <c r="AQ145" i="5"/>
  <c r="AQ133" i="3"/>
  <c r="AZ132" i="3"/>
  <c r="AZ144" i="3"/>
  <c r="AW132" i="3"/>
  <c r="AW144" i="3"/>
  <c r="AT132" i="3"/>
  <c r="AT144" i="3"/>
  <c r="AQ132" i="3"/>
  <c r="AQ144" i="3"/>
  <c r="AN132" i="3"/>
  <c r="AN144" i="3"/>
  <c r="Y132" i="3"/>
  <c r="Y144" i="3"/>
  <c r="V132" i="3"/>
  <c r="V144" i="3"/>
  <c r="S132" i="3"/>
  <c r="S144" i="3"/>
  <c r="P132" i="3"/>
  <c r="P144" i="3"/>
  <c r="M132" i="3"/>
  <c r="M144" i="3"/>
  <c r="J132" i="3"/>
  <c r="J144" i="3"/>
  <c r="G132" i="3"/>
  <c r="G144" i="3"/>
  <c r="AZ132" i="5"/>
  <c r="AZ144" i="5"/>
  <c r="AW132" i="5"/>
  <c r="AW144" i="5"/>
  <c r="AT132" i="5"/>
  <c r="AT144" i="5"/>
  <c r="AQ132" i="5"/>
  <c r="AQ144" i="5"/>
  <c r="AN132" i="5"/>
  <c r="AN144" i="5"/>
  <c r="AK132" i="5"/>
  <c r="AK144" i="5"/>
  <c r="AH132" i="5"/>
  <c r="AH144" i="5"/>
  <c r="AE132" i="5"/>
  <c r="AE144" i="5"/>
  <c r="AB132" i="5"/>
  <c r="AB144" i="5"/>
  <c r="Y132" i="5"/>
  <c r="Y144" i="5"/>
  <c r="V132" i="5"/>
  <c r="V144" i="5"/>
  <c r="S132" i="5"/>
  <c r="S144" i="5"/>
  <c r="P132" i="5"/>
  <c r="P144" i="5"/>
  <c r="M132" i="5"/>
  <c r="M144" i="5"/>
  <c r="J132" i="5"/>
  <c r="J144" i="5"/>
  <c r="G132" i="5"/>
  <c r="G144" i="5"/>
  <c r="D132" i="5"/>
  <c r="D144" i="5"/>
  <c r="AZ132" i="2"/>
  <c r="AZ144" i="2"/>
  <c r="AW132" i="2"/>
  <c r="AW144" i="2"/>
  <c r="AT132" i="2"/>
  <c r="AT144" i="2"/>
  <c r="AQ132" i="2"/>
  <c r="AQ144" i="2"/>
  <c r="AN132" i="2"/>
  <c r="AN144" i="2"/>
  <c r="Y132" i="2"/>
  <c r="Y144" i="2"/>
  <c r="V132" i="2"/>
  <c r="V144" i="2"/>
  <c r="S132" i="2"/>
  <c r="S144" i="2"/>
  <c r="P132" i="2"/>
  <c r="P144" i="2"/>
  <c r="M132" i="2"/>
  <c r="M144" i="2"/>
  <c r="J132" i="2"/>
  <c r="J144" i="2"/>
  <c r="G132" i="2"/>
  <c r="G144" i="2"/>
  <c r="D132" i="2"/>
  <c r="D144" i="2"/>
  <c r="M132" i="4"/>
  <c r="M144" i="4"/>
  <c r="AK132" i="1"/>
  <c r="AK144" i="1"/>
  <c r="AE132" i="1"/>
  <c r="AE144" i="1"/>
  <c r="D132" i="4"/>
  <c r="D144" i="4"/>
  <c r="V132" i="4"/>
  <c r="V144" i="4"/>
  <c r="AT132" i="4"/>
  <c r="AT144" i="4"/>
  <c r="P132" i="1"/>
  <c r="P144" i="1"/>
  <c r="AN132" i="1"/>
  <c r="AN144" i="1"/>
  <c r="J132" i="4"/>
  <c r="J144" i="4"/>
  <c r="J132" i="1"/>
  <c r="J144" i="1"/>
  <c r="Y132" i="1"/>
  <c r="Y144" i="1"/>
  <c r="AW132" i="1"/>
  <c r="AW144" i="1"/>
  <c r="V132" i="1"/>
  <c r="V144" i="1"/>
  <c r="AT132" i="1"/>
  <c r="AT144" i="1"/>
  <c r="AN132" i="4"/>
  <c r="AN144" i="4"/>
  <c r="AH132" i="4"/>
  <c r="AH144" i="4"/>
  <c r="AH132" i="1"/>
  <c r="AH144" i="1"/>
  <c r="AE132" i="4"/>
  <c r="AE144" i="4"/>
  <c r="AB132" i="1"/>
  <c r="AB144" i="1"/>
  <c r="AZ132" i="1"/>
  <c r="AZ144" i="1"/>
  <c r="AW132" i="4"/>
  <c r="AW144" i="4"/>
  <c r="S132" i="4"/>
  <c r="S144" i="4"/>
  <c r="AQ132" i="4"/>
  <c r="AQ144" i="4"/>
  <c r="P132" i="4"/>
  <c r="P144" i="4"/>
  <c r="AK132" i="4"/>
  <c r="AK144" i="4"/>
  <c r="M132" i="1"/>
  <c r="M144" i="1"/>
  <c r="G132" i="4"/>
  <c r="G144" i="4"/>
  <c r="G132" i="1"/>
  <c r="G144" i="1"/>
  <c r="AB132" i="4"/>
  <c r="AB144" i="4"/>
  <c r="AZ132" i="4"/>
  <c r="AZ144" i="4"/>
  <c r="D132" i="1"/>
  <c r="D144" i="1"/>
  <c r="Y132" i="4"/>
  <c r="Y144" i="4"/>
  <c r="S132" i="1"/>
  <c r="S144" i="1"/>
  <c r="AQ132" i="1"/>
  <c r="AQ144" i="1"/>
  <c r="S131" i="2"/>
  <c r="S143" i="2"/>
  <c r="AQ131" i="2"/>
  <c r="AQ143" i="2"/>
  <c r="AN131" i="5"/>
  <c r="AN143" i="5"/>
  <c r="AK131" i="1"/>
  <c r="AK143" i="1"/>
  <c r="AK131" i="5"/>
  <c r="AK143" i="5"/>
  <c r="AH131" i="4"/>
  <c r="AH143" i="4"/>
  <c r="AH131" i="5"/>
  <c r="AH143" i="5"/>
  <c r="G131" i="1"/>
  <c r="G143" i="1"/>
  <c r="AE131" i="1"/>
  <c r="AE143" i="1"/>
  <c r="AN131" i="3"/>
  <c r="AN143" i="3"/>
  <c r="G131" i="2"/>
  <c r="G143" i="2"/>
  <c r="AN131" i="4"/>
  <c r="AN143" i="4"/>
  <c r="AK131" i="4"/>
  <c r="AK143" i="4"/>
  <c r="M131" i="5"/>
  <c r="M143" i="5"/>
  <c r="AW131" i="3"/>
  <c r="AW143" i="3"/>
  <c r="J131" i="3"/>
  <c r="J143" i="3"/>
  <c r="AE131" i="4"/>
  <c r="AE143" i="4"/>
  <c r="G131" i="5"/>
  <c r="G143" i="5"/>
  <c r="AE131" i="5"/>
  <c r="AE143" i="5"/>
  <c r="D131" i="4"/>
  <c r="D143" i="4"/>
  <c r="AB131" i="4"/>
  <c r="AB143" i="4"/>
  <c r="AZ131" i="4"/>
  <c r="AZ143" i="4"/>
  <c r="S131" i="1"/>
  <c r="S143" i="1"/>
  <c r="AN131" i="2"/>
  <c r="AN143" i="2"/>
  <c r="J131" i="2"/>
  <c r="J143" i="2"/>
  <c r="D131" i="5"/>
  <c r="D143" i="5"/>
  <c r="D131" i="1"/>
  <c r="D143" i="1"/>
  <c r="AB131" i="1"/>
  <c r="AB143" i="1"/>
  <c r="AZ131" i="1"/>
  <c r="AZ143" i="1"/>
  <c r="D131" i="2"/>
  <c r="D143" i="2"/>
  <c r="AZ131" i="2"/>
  <c r="AZ143" i="2"/>
  <c r="P131" i="1"/>
  <c r="P143" i="1"/>
  <c r="M131" i="4"/>
  <c r="M143" i="4"/>
  <c r="M131" i="1"/>
  <c r="M143" i="1"/>
  <c r="AB131" i="5"/>
  <c r="AB143" i="5"/>
  <c r="AZ131" i="5"/>
  <c r="AZ143" i="5"/>
  <c r="Y131" i="4"/>
  <c r="Y143" i="4"/>
  <c r="AW131" i="4"/>
  <c r="AW143" i="4"/>
  <c r="S131" i="5"/>
  <c r="S143" i="5"/>
  <c r="AQ131" i="3"/>
  <c r="AQ143" i="3"/>
  <c r="P131" i="5"/>
  <c r="P143" i="5"/>
  <c r="J131" i="4"/>
  <c r="J143" i="4"/>
  <c r="Y131" i="1"/>
  <c r="Y143" i="1"/>
  <c r="AW131" i="1"/>
  <c r="AW143" i="1"/>
  <c r="P131" i="3"/>
  <c r="P143" i="3"/>
  <c r="AT131" i="3"/>
  <c r="AT143" i="3"/>
  <c r="Y131" i="2"/>
  <c r="Y143" i="2"/>
  <c r="AW131" i="2"/>
  <c r="AW143" i="2"/>
  <c r="AQ131" i="1"/>
  <c r="AQ143" i="1"/>
  <c r="P131" i="4"/>
  <c r="P143" i="4"/>
  <c r="M131" i="2"/>
  <c r="M143" i="2"/>
  <c r="Y131" i="5"/>
  <c r="Y143" i="5"/>
  <c r="AW131" i="5"/>
  <c r="AW143" i="5"/>
  <c r="V131" i="4"/>
  <c r="V143" i="4"/>
  <c r="AT131" i="4"/>
  <c r="AT143" i="4"/>
  <c r="G131" i="3"/>
  <c r="G143" i="3"/>
  <c r="AQ131" i="5"/>
  <c r="AQ143" i="5"/>
  <c r="P131" i="2"/>
  <c r="P143" i="2"/>
  <c r="G131" i="4"/>
  <c r="G143" i="4"/>
  <c r="Y131" i="3"/>
  <c r="Y143" i="3"/>
  <c r="V131" i="1"/>
  <c r="V143" i="1"/>
  <c r="AT131" i="1"/>
  <c r="AT143" i="1"/>
  <c r="V131" i="3"/>
  <c r="V143" i="3"/>
  <c r="V131" i="2"/>
  <c r="V143" i="2"/>
  <c r="AT131" i="2"/>
  <c r="AT143" i="2"/>
  <c r="AN131" i="1"/>
  <c r="AN143" i="1"/>
  <c r="S131" i="3"/>
  <c r="S143" i="3"/>
  <c r="J131" i="1"/>
  <c r="J143" i="1"/>
  <c r="AH131" i="1"/>
  <c r="AH143" i="1"/>
  <c r="J131" i="5"/>
  <c r="J143" i="5"/>
  <c r="V131" i="5"/>
  <c r="V143" i="5"/>
  <c r="AT131" i="5"/>
  <c r="AT143" i="5"/>
  <c r="S131" i="4"/>
  <c r="S143" i="4"/>
  <c r="AQ131" i="4"/>
  <c r="AQ143" i="4"/>
  <c r="M131" i="3"/>
  <c r="M143" i="3"/>
  <c r="AZ131" i="3"/>
  <c r="AZ143" i="3"/>
  <c r="AU185" i="2"/>
  <c r="AV190" i="2" s="1"/>
  <c r="AV142" i="2"/>
  <c r="AR185" i="2"/>
  <c r="AS190" i="2" s="1"/>
  <c r="AS142" i="2"/>
  <c r="AO185" i="2"/>
  <c r="AP190" i="2" s="1"/>
  <c r="AP142" i="2"/>
  <c r="AL185" i="2"/>
  <c r="AM190" i="2" s="1"/>
  <c r="AM142" i="2"/>
  <c r="W185" i="2"/>
  <c r="X190" i="2" s="1"/>
  <c r="X142" i="2"/>
  <c r="T185" i="2"/>
  <c r="U190" i="2" s="1"/>
  <c r="U142" i="2"/>
  <c r="Q185" i="2"/>
  <c r="R190" i="2" s="1"/>
  <c r="R142" i="2"/>
  <c r="N185" i="2"/>
  <c r="O190" i="2" s="1"/>
  <c r="O142" i="2"/>
  <c r="K185" i="2"/>
  <c r="L190" i="2" s="1"/>
  <c r="L142" i="2"/>
  <c r="E185" i="2"/>
  <c r="F190" i="2" s="1"/>
  <c r="F142" i="2"/>
  <c r="B185" i="2"/>
  <c r="C190" i="2" s="1"/>
  <c r="C142" i="2"/>
  <c r="AU185" i="3"/>
  <c r="AV190" i="3" s="1"/>
  <c r="AV142" i="3"/>
  <c r="AR185" i="3"/>
  <c r="AS190" i="3" s="1"/>
  <c r="AS142" i="3"/>
  <c r="AO185" i="3"/>
  <c r="AP190" i="3" s="1"/>
  <c r="AP142" i="3"/>
  <c r="AL185" i="3"/>
  <c r="AM190" i="3" s="1"/>
  <c r="AM142" i="3"/>
  <c r="W185" i="3"/>
  <c r="X190" i="3" s="1"/>
  <c r="X142" i="3"/>
  <c r="T185" i="3"/>
  <c r="U190" i="3" s="1"/>
  <c r="U142" i="3"/>
  <c r="Q185" i="3"/>
  <c r="R190" i="3" s="1"/>
  <c r="R142" i="3"/>
  <c r="N185" i="3"/>
  <c r="O190" i="3" s="1"/>
  <c r="O142" i="3"/>
  <c r="K185" i="3"/>
  <c r="L190" i="3" s="1"/>
  <c r="L142" i="3"/>
  <c r="E185" i="3"/>
  <c r="F190" i="3" s="1"/>
  <c r="F142" i="3"/>
  <c r="AU185" i="5"/>
  <c r="AV190" i="5" s="1"/>
  <c r="AV142" i="5"/>
  <c r="AR185" i="5"/>
  <c r="AS190" i="5" s="1"/>
  <c r="AS142" i="5"/>
  <c r="AO185" i="5"/>
  <c r="AP190" i="5" s="1"/>
  <c r="AP142" i="5"/>
  <c r="AL185" i="5"/>
  <c r="AM190" i="5" s="1"/>
  <c r="AM142" i="5"/>
  <c r="AI185" i="5"/>
  <c r="AJ190" i="5" s="1"/>
  <c r="AJ142" i="5"/>
  <c r="AF185" i="5"/>
  <c r="AG190" i="5" s="1"/>
  <c r="AG142" i="5"/>
  <c r="AC185" i="5"/>
  <c r="AD190" i="5" s="1"/>
  <c r="AD142" i="5"/>
  <c r="Z185" i="5"/>
  <c r="AA190" i="5" s="1"/>
  <c r="AA142" i="5"/>
  <c r="W185" i="5"/>
  <c r="X190" i="5" s="1"/>
  <c r="X142" i="5"/>
  <c r="T185" i="5"/>
  <c r="U190" i="5" s="1"/>
  <c r="U142" i="5"/>
  <c r="Q185" i="5"/>
  <c r="R190" i="5" s="1"/>
  <c r="R142" i="5"/>
  <c r="N185" i="5"/>
  <c r="O190" i="5" s="1"/>
  <c r="O142" i="5"/>
  <c r="K185" i="5"/>
  <c r="L190" i="5" s="1"/>
  <c r="L142" i="5"/>
  <c r="E185" i="5"/>
  <c r="F190" i="5" s="1"/>
  <c r="F142" i="5"/>
  <c r="B185" i="5"/>
  <c r="C190" i="5" s="1"/>
  <c r="C142" i="5"/>
  <c r="AU185" i="4"/>
  <c r="AV190" i="4" s="1"/>
  <c r="AV142" i="4"/>
  <c r="AR185" i="4"/>
  <c r="AS190" i="4" s="1"/>
  <c r="AS142" i="4"/>
  <c r="AO185" i="4"/>
  <c r="AP190" i="4" s="1"/>
  <c r="AP142" i="4"/>
  <c r="AL185" i="4"/>
  <c r="AM190" i="4" s="1"/>
  <c r="AM142" i="4"/>
  <c r="AI185" i="4"/>
  <c r="AJ190" i="4" s="1"/>
  <c r="AJ142" i="4"/>
  <c r="AF185" i="4"/>
  <c r="AG190" i="4" s="1"/>
  <c r="AG142" i="4"/>
  <c r="AC185" i="4"/>
  <c r="AD190" i="4" s="1"/>
  <c r="AD142" i="4"/>
  <c r="Z185" i="4"/>
  <c r="AA190" i="4" s="1"/>
  <c r="AA142" i="4"/>
  <c r="W185" i="4"/>
  <c r="X190" i="4" s="1"/>
  <c r="X142" i="4"/>
  <c r="T185" i="4"/>
  <c r="U190" i="4" s="1"/>
  <c r="U142" i="4"/>
  <c r="Q185" i="4"/>
  <c r="R190" i="4" s="1"/>
  <c r="R142" i="4"/>
  <c r="N185" i="4"/>
  <c r="O190" i="4" s="1"/>
  <c r="O142" i="4"/>
  <c r="K185" i="4"/>
  <c r="L190" i="4" s="1"/>
  <c r="L142" i="4"/>
  <c r="E185" i="4"/>
  <c r="F190" i="4" s="1"/>
  <c r="F142" i="4"/>
  <c r="B185" i="4"/>
  <c r="C190" i="4" s="1"/>
  <c r="C142" i="4"/>
  <c r="AU185" i="1"/>
  <c r="AV190" i="1" s="1"/>
  <c r="AV142" i="1"/>
  <c r="AR185" i="1"/>
  <c r="AS190" i="1" s="1"/>
  <c r="AS142" i="1"/>
  <c r="AO185" i="1"/>
  <c r="AP190" i="1" s="1"/>
  <c r="AP142" i="1"/>
  <c r="AL185" i="1"/>
  <c r="AM190" i="1" s="1"/>
  <c r="AM142" i="1"/>
  <c r="AI185" i="1"/>
  <c r="AJ190" i="1" s="1"/>
  <c r="AJ142" i="1"/>
  <c r="AF185" i="1"/>
  <c r="AG190" i="1" s="1"/>
  <c r="AG142" i="1"/>
  <c r="AC185" i="1"/>
  <c r="AD190" i="1" s="1"/>
  <c r="AD142" i="1"/>
  <c r="Z185" i="1"/>
  <c r="AA190" i="1" s="1"/>
  <c r="AA142" i="1"/>
  <c r="W185" i="1"/>
  <c r="X190" i="1" s="1"/>
  <c r="X142" i="1"/>
  <c r="T185" i="1"/>
  <c r="U190" i="1" s="1"/>
  <c r="U142" i="1"/>
  <c r="Q185" i="1"/>
  <c r="R190" i="1" s="1"/>
  <c r="R142" i="1"/>
  <c r="N185" i="1"/>
  <c r="O190" i="1" s="1"/>
  <c r="O142" i="1"/>
  <c r="K185" i="1"/>
  <c r="L190" i="1" s="1"/>
  <c r="L142" i="1"/>
  <c r="E185" i="1"/>
  <c r="F190" i="1" s="1"/>
  <c r="F142" i="1"/>
  <c r="B185" i="1"/>
  <c r="C190" i="1" s="1"/>
  <c r="C142" i="1"/>
  <c r="D20" i="24"/>
  <c r="I141" i="1"/>
  <c r="H20" i="24"/>
  <c r="I141" i="3"/>
  <c r="G20" i="24"/>
  <c r="I141" i="2"/>
  <c r="E20" i="24"/>
  <c r="I141" i="4"/>
  <c r="C20" i="24"/>
  <c r="I141" i="5"/>
  <c r="D19" i="24"/>
  <c r="I140" i="1"/>
  <c r="H19" i="24"/>
  <c r="I140" i="3"/>
  <c r="G19" i="24"/>
  <c r="I140" i="2"/>
  <c r="E19" i="24"/>
  <c r="I140" i="4"/>
  <c r="C19" i="24"/>
  <c r="I140" i="5"/>
  <c r="E18" i="24"/>
  <c r="I139" i="4"/>
  <c r="D18" i="24"/>
  <c r="I139" i="1"/>
  <c r="H18" i="24"/>
  <c r="I139" i="3"/>
  <c r="G18" i="24"/>
  <c r="I139" i="2"/>
  <c r="C18" i="24"/>
  <c r="I139" i="5"/>
  <c r="H17" i="24"/>
  <c r="I138" i="3"/>
  <c r="G17" i="24"/>
  <c r="I138" i="2"/>
  <c r="E17" i="24"/>
  <c r="I138" i="4"/>
  <c r="D17" i="24"/>
  <c r="I138" i="1"/>
  <c r="C17" i="24"/>
  <c r="I138" i="5"/>
  <c r="H16" i="24"/>
  <c r="I137" i="3"/>
  <c r="G16" i="24"/>
  <c r="I137" i="2"/>
  <c r="E16" i="24"/>
  <c r="I137" i="4"/>
  <c r="D16" i="24"/>
  <c r="I137" i="1"/>
  <c r="C16" i="24"/>
  <c r="I137" i="5"/>
  <c r="H15" i="24"/>
  <c r="I136" i="3"/>
  <c r="H14" i="24"/>
  <c r="I135" i="3"/>
  <c r="G15" i="24"/>
  <c r="I136" i="2"/>
  <c r="G14" i="24"/>
  <c r="I135" i="2"/>
  <c r="E15" i="24"/>
  <c r="I136" i="4"/>
  <c r="E14" i="24"/>
  <c r="I135" i="4"/>
  <c r="D15" i="24"/>
  <c r="I136" i="1"/>
  <c r="D14" i="24"/>
  <c r="I135" i="1"/>
  <c r="C15" i="24"/>
  <c r="I136" i="5"/>
  <c r="AE122" i="1"/>
  <c r="AN112" i="3"/>
  <c r="AW118" i="1"/>
  <c r="AW113" i="3"/>
  <c r="AQ114" i="2"/>
  <c r="AN117" i="2"/>
  <c r="AW117" i="4"/>
  <c r="AQ113" i="4"/>
  <c r="AT118" i="3"/>
  <c r="AQ123" i="3"/>
  <c r="AZ115" i="4"/>
  <c r="AQ112" i="5"/>
  <c r="AT118" i="2"/>
  <c r="AN112" i="2"/>
  <c r="AN116" i="3"/>
  <c r="AW123" i="3"/>
  <c r="AT114" i="2"/>
  <c r="AT118" i="1"/>
  <c r="S112" i="5"/>
  <c r="G117" i="3"/>
  <c r="AT112" i="2"/>
  <c r="AW116" i="2"/>
  <c r="AW116" i="5"/>
  <c r="AN115" i="3"/>
  <c r="Y116" i="4"/>
  <c r="AN123" i="1"/>
  <c r="AW112" i="4"/>
  <c r="AN116" i="4"/>
  <c r="AQ115" i="4"/>
  <c r="AB116" i="1"/>
  <c r="AW118" i="5"/>
  <c r="AN117" i="4"/>
  <c r="D115" i="1"/>
  <c r="AN118" i="1"/>
  <c r="AQ123" i="4"/>
  <c r="AQ117" i="1"/>
  <c r="AT116" i="2"/>
  <c r="AN116" i="1"/>
  <c r="AW112" i="1"/>
  <c r="AT112" i="1"/>
  <c r="G114" i="4"/>
  <c r="AN114" i="3"/>
  <c r="AQ112" i="2"/>
  <c r="AQ117" i="3"/>
  <c r="AN114" i="2"/>
  <c r="AQ123" i="2"/>
  <c r="AQ115" i="2"/>
  <c r="AN116" i="5"/>
  <c r="G118" i="2"/>
  <c r="AW116" i="1"/>
  <c r="AQ112" i="4"/>
  <c r="AW114" i="2"/>
  <c r="Y116" i="5"/>
  <c r="AQ116" i="2"/>
  <c r="AT114" i="4"/>
  <c r="AN118" i="4"/>
  <c r="G117" i="1"/>
  <c r="Y123" i="4"/>
  <c r="AW117" i="3"/>
  <c r="AT114" i="3"/>
  <c r="V116" i="3"/>
  <c r="AN123" i="4"/>
  <c r="AN115" i="4"/>
  <c r="V118" i="5"/>
  <c r="AN118" i="3"/>
  <c r="AN116" i="2"/>
  <c r="AZ116" i="2"/>
  <c r="AT113" i="4"/>
  <c r="AT112" i="5"/>
  <c r="AW123" i="4"/>
  <c r="AW117" i="1"/>
  <c r="AT118" i="5"/>
  <c r="AE114" i="4"/>
  <c r="AW117" i="2"/>
  <c r="AT116" i="5"/>
  <c r="AT113" i="2"/>
  <c r="S114" i="4"/>
  <c r="AQ117" i="2"/>
  <c r="G115" i="1"/>
  <c r="AQ115" i="5"/>
  <c r="M116" i="5"/>
  <c r="AB112" i="5"/>
  <c r="V116" i="5"/>
  <c r="S118" i="5"/>
  <c r="S123" i="1"/>
  <c r="AN123" i="2"/>
  <c r="AN115" i="2"/>
  <c r="AB123" i="1"/>
  <c r="AN115" i="1"/>
  <c r="AH113" i="5"/>
  <c r="AT123" i="1"/>
  <c r="D123" i="5"/>
  <c r="AQ116" i="3"/>
  <c r="AZ123" i="4"/>
  <c r="AN114" i="1"/>
  <c r="AQ115" i="3"/>
  <c r="AZ116" i="5"/>
  <c r="AT112" i="3"/>
  <c r="P118" i="5"/>
  <c r="AT114" i="5"/>
  <c r="AQ113" i="3"/>
  <c r="AW115" i="2"/>
  <c r="AQ116" i="1"/>
  <c r="AT115" i="5"/>
  <c r="M112" i="5"/>
  <c r="Y113" i="1"/>
  <c r="AQ118" i="2"/>
  <c r="AQ114" i="1"/>
  <c r="AB114" i="5"/>
  <c r="AW118" i="4"/>
  <c r="G123" i="5"/>
  <c r="AW113" i="5"/>
  <c r="AQ116" i="5"/>
  <c r="AT114" i="1"/>
  <c r="AN115" i="5"/>
  <c r="AZ117" i="1"/>
  <c r="D115" i="5"/>
  <c r="AN112" i="5"/>
  <c r="AQ118" i="3"/>
  <c r="AE116" i="5"/>
  <c r="AN117" i="1"/>
  <c r="S115" i="5"/>
  <c r="AW116" i="4"/>
  <c r="P117" i="3"/>
  <c r="AZ118" i="1"/>
  <c r="Y123" i="3"/>
  <c r="AQ113" i="2"/>
  <c r="AW112" i="3"/>
  <c r="P117" i="5"/>
  <c r="AQ113" i="5"/>
  <c r="M123" i="1"/>
  <c r="AW118" i="3"/>
  <c r="AZ114" i="5"/>
  <c r="AN123" i="5"/>
  <c r="AB115" i="5"/>
  <c r="M118" i="5"/>
  <c r="G112" i="5"/>
  <c r="P116" i="5"/>
  <c r="AQ114" i="3"/>
  <c r="G113" i="2"/>
  <c r="AT117" i="4"/>
  <c r="AQ113" i="1"/>
  <c r="P123" i="5"/>
  <c r="AT123" i="2"/>
  <c r="AK114" i="5"/>
  <c r="S113" i="5"/>
  <c r="M123" i="3"/>
  <c r="S123" i="5"/>
  <c r="AT112" i="4"/>
  <c r="AN117" i="3"/>
  <c r="Y112" i="5"/>
  <c r="AT113" i="3"/>
  <c r="AN113" i="2"/>
  <c r="S116" i="5"/>
  <c r="AW112" i="5"/>
  <c r="S113" i="1"/>
  <c r="AB113" i="5"/>
  <c r="AT117" i="2"/>
  <c r="AB123" i="4"/>
  <c r="AW123" i="5"/>
  <c r="AW123" i="2"/>
  <c r="AT118" i="4"/>
  <c r="AT117" i="3"/>
  <c r="AW117" i="5"/>
  <c r="Y123" i="5"/>
  <c r="P113" i="5"/>
  <c r="AB117" i="1"/>
  <c r="AT117" i="5"/>
  <c r="AW115" i="5"/>
  <c r="AW116" i="3"/>
  <c r="G113" i="5"/>
  <c r="AN117" i="5"/>
  <c r="AN112" i="4"/>
  <c r="AT117" i="1"/>
  <c r="D113" i="5"/>
  <c r="AN113" i="4"/>
  <c r="AW115" i="4"/>
  <c r="AN114" i="5"/>
  <c r="AQ123" i="5"/>
  <c r="Y115" i="5"/>
  <c r="M115" i="5"/>
  <c r="AZ113" i="5"/>
  <c r="M123" i="5"/>
  <c r="AT116" i="4"/>
  <c r="AT123" i="3"/>
  <c r="AN113" i="1"/>
  <c r="AT115" i="3"/>
  <c r="AB118" i="5"/>
  <c r="AM64" i="3"/>
  <c r="AW122" i="4"/>
  <c r="AV134" i="4"/>
  <c r="J116" i="5"/>
  <c r="C7" i="24"/>
  <c r="P122" i="3"/>
  <c r="O134" i="3"/>
  <c r="AT122" i="3"/>
  <c r="AS134" i="3"/>
  <c r="J116" i="2"/>
  <c r="G7" i="24"/>
  <c r="AW122" i="2"/>
  <c r="AV134" i="2"/>
  <c r="J123" i="5"/>
  <c r="C14" i="24"/>
  <c r="H185" i="4"/>
  <c r="I190" i="4" s="1"/>
  <c r="E21" i="24"/>
  <c r="I134" i="4"/>
  <c r="E13" i="24"/>
  <c r="J114" i="4"/>
  <c r="E5" i="24"/>
  <c r="AW122" i="3"/>
  <c r="AV134" i="3"/>
  <c r="H185" i="5"/>
  <c r="I190" i="5" s="1"/>
  <c r="C21" i="24"/>
  <c r="I134" i="5"/>
  <c r="C13" i="24"/>
  <c r="H185" i="1"/>
  <c r="I190" i="1" s="1"/>
  <c r="D21" i="24"/>
  <c r="I134" i="1"/>
  <c r="D13" i="24"/>
  <c r="I133" i="4"/>
  <c r="E12" i="24"/>
  <c r="H185" i="3"/>
  <c r="I190" i="3" s="1"/>
  <c r="H21" i="24"/>
  <c r="H13" i="24"/>
  <c r="I134" i="3"/>
  <c r="H185" i="2"/>
  <c r="I190" i="2" s="1"/>
  <c r="G21" i="24"/>
  <c r="G13" i="24"/>
  <c r="I134" i="2"/>
  <c r="AT122" i="2"/>
  <c r="AS134" i="2"/>
  <c r="J113" i="5"/>
  <c r="C4" i="24"/>
  <c r="I133" i="1"/>
  <c r="D12" i="24"/>
  <c r="G122" i="4"/>
  <c r="F134" i="4"/>
  <c r="I133" i="3"/>
  <c r="H12" i="24"/>
  <c r="AZ122" i="3"/>
  <c r="AY134" i="3"/>
  <c r="I132" i="5"/>
  <c r="C11" i="24"/>
  <c r="J112" i="5"/>
  <c r="C3" i="24"/>
  <c r="I131" i="4"/>
  <c r="E10" i="24"/>
  <c r="AN122" i="3"/>
  <c r="AM134" i="3"/>
  <c r="I132" i="2"/>
  <c r="G11" i="24"/>
  <c r="AQ122" i="2"/>
  <c r="AP134" i="2"/>
  <c r="I131" i="1"/>
  <c r="D10" i="24"/>
  <c r="D122" i="4"/>
  <c r="C134" i="4"/>
  <c r="AB122" i="4"/>
  <c r="AA134" i="4"/>
  <c r="AZ122" i="4"/>
  <c r="AY134" i="4"/>
  <c r="I131" i="3"/>
  <c r="H10" i="24"/>
  <c r="AQ122" i="3"/>
  <c r="AP134" i="3"/>
  <c r="I131" i="2"/>
  <c r="G10" i="24"/>
  <c r="J118" i="5"/>
  <c r="C9" i="24"/>
  <c r="AN122" i="2"/>
  <c r="AM134" i="2"/>
  <c r="AQ118" i="1"/>
  <c r="Y114" i="5"/>
  <c r="AW122" i="1"/>
  <c r="AV134" i="1"/>
  <c r="AT122" i="5"/>
  <c r="AS134" i="5"/>
  <c r="AT122" i="1"/>
  <c r="AS134" i="1"/>
  <c r="G122" i="5"/>
  <c r="F134" i="5"/>
  <c r="AQ122" i="5"/>
  <c r="AP134" i="5"/>
  <c r="S122" i="1"/>
  <c r="R134" i="1"/>
  <c r="AQ122" i="1"/>
  <c r="AP134" i="1"/>
  <c r="D122" i="5"/>
  <c r="C134" i="5"/>
  <c r="AB122" i="5"/>
  <c r="AA134" i="5"/>
  <c r="AN122" i="5"/>
  <c r="AM134" i="5"/>
  <c r="AN122" i="1"/>
  <c r="AM134" i="1"/>
  <c r="AN118" i="5"/>
  <c r="AW121" i="4"/>
  <c r="AV133" i="4"/>
  <c r="AN121" i="2"/>
  <c r="AM133" i="2"/>
  <c r="AW121" i="5"/>
  <c r="AV133" i="5"/>
  <c r="AW121" i="1"/>
  <c r="AV133" i="1"/>
  <c r="AT121" i="4"/>
  <c r="AS133" i="4"/>
  <c r="AT121" i="3"/>
  <c r="AS133" i="3"/>
  <c r="AW121" i="3"/>
  <c r="AV133" i="3"/>
  <c r="AT121" i="5"/>
  <c r="AS133" i="5"/>
  <c r="AE121" i="4"/>
  <c r="AD133" i="4"/>
  <c r="AQ121" i="4"/>
  <c r="AP133" i="4"/>
  <c r="J121" i="2"/>
  <c r="I133" i="2"/>
  <c r="AT121" i="2"/>
  <c r="AS133" i="2"/>
  <c r="AT121" i="1"/>
  <c r="AS133" i="1"/>
  <c r="G121" i="5"/>
  <c r="F133" i="5"/>
  <c r="S121" i="5"/>
  <c r="R133" i="5"/>
  <c r="AQ121" i="5"/>
  <c r="AP133" i="5"/>
  <c r="AQ121" i="1"/>
  <c r="AP133" i="1"/>
  <c r="J121" i="5"/>
  <c r="I133" i="5"/>
  <c r="D121" i="5"/>
  <c r="C133" i="5"/>
  <c r="AN121" i="4"/>
  <c r="AM133" i="4"/>
  <c r="AQ121" i="2"/>
  <c r="AP133" i="2"/>
  <c r="V121" i="5"/>
  <c r="U133" i="5"/>
  <c r="AH121" i="5"/>
  <c r="AG133" i="5"/>
  <c r="P121" i="5"/>
  <c r="O133" i="5"/>
  <c r="AB121" i="5"/>
  <c r="AA133" i="5"/>
  <c r="AN121" i="5"/>
  <c r="AM133" i="5"/>
  <c r="AZ121" i="5"/>
  <c r="AY133" i="5"/>
  <c r="AN121" i="1"/>
  <c r="AM133" i="1"/>
  <c r="AQ121" i="3"/>
  <c r="AP133" i="3"/>
  <c r="AZ112" i="1"/>
  <c r="AW113" i="4"/>
  <c r="AN118" i="2"/>
  <c r="V123" i="5"/>
  <c r="AN113" i="5"/>
  <c r="AW114" i="1"/>
  <c r="V113" i="5"/>
  <c r="AT115" i="1"/>
  <c r="AQ117" i="5"/>
  <c r="AW113" i="1"/>
  <c r="AN112" i="1"/>
  <c r="AQ118" i="5"/>
  <c r="D116" i="5"/>
  <c r="G115" i="5"/>
  <c r="AZ112" i="5"/>
  <c r="AQ122" i="4"/>
  <c r="AT113" i="5"/>
  <c r="AT113" i="1"/>
  <c r="AQ114" i="4"/>
  <c r="AQ117" i="4"/>
  <c r="AT115" i="4"/>
  <c r="S117" i="5"/>
  <c r="J117" i="5"/>
  <c r="J115" i="5"/>
  <c r="AW122" i="5"/>
  <c r="M115" i="2"/>
  <c r="G118" i="5"/>
  <c r="AT115" i="2"/>
  <c r="M122" i="5"/>
  <c r="B208" i="5"/>
  <c r="AT120" i="3"/>
  <c r="AS132" i="3"/>
  <c r="AQ120" i="3"/>
  <c r="AP132" i="3"/>
  <c r="G120" i="3"/>
  <c r="F132" i="3"/>
  <c r="AW120" i="3"/>
  <c r="AV132" i="3"/>
  <c r="J120" i="3"/>
  <c r="I132" i="3"/>
  <c r="V120" i="3"/>
  <c r="U132" i="3"/>
  <c r="AN120" i="3"/>
  <c r="AM132" i="3"/>
  <c r="P120" i="2"/>
  <c r="O132" i="2"/>
  <c r="AN120" i="2"/>
  <c r="AM132" i="2"/>
  <c r="M120" i="2"/>
  <c r="L132" i="2"/>
  <c r="AW120" i="2"/>
  <c r="AV132" i="2"/>
  <c r="AT120" i="2"/>
  <c r="AS132" i="2"/>
  <c r="S120" i="2"/>
  <c r="R132" i="2"/>
  <c r="AQ120" i="2"/>
  <c r="AP132" i="2"/>
  <c r="AW120" i="4"/>
  <c r="AV132" i="4"/>
  <c r="AK120" i="4"/>
  <c r="AJ132" i="4"/>
  <c r="J120" i="4"/>
  <c r="I132" i="4"/>
  <c r="AH120" i="4"/>
  <c r="AG132" i="4"/>
  <c r="AT120" i="4"/>
  <c r="AS132" i="4"/>
  <c r="M120" i="4"/>
  <c r="L132" i="4"/>
  <c r="AT122" i="4"/>
  <c r="AN120" i="4"/>
  <c r="AM132" i="4"/>
  <c r="P120" i="1"/>
  <c r="O132" i="1"/>
  <c r="AN120" i="1"/>
  <c r="AM132" i="1"/>
  <c r="Y120" i="1"/>
  <c r="X132" i="1"/>
  <c r="AW120" i="1"/>
  <c r="AV132" i="1"/>
  <c r="J120" i="1"/>
  <c r="I132" i="1"/>
  <c r="AH120" i="1"/>
  <c r="AG132" i="1"/>
  <c r="AQ120" i="1"/>
  <c r="AP132" i="1"/>
  <c r="M120" i="5"/>
  <c r="L132" i="5"/>
  <c r="Y120" i="5"/>
  <c r="X132" i="5"/>
  <c r="AW120" i="5"/>
  <c r="AV132" i="5"/>
  <c r="AN120" i="5"/>
  <c r="AM132" i="5"/>
  <c r="AB120" i="5"/>
  <c r="AA132" i="5"/>
  <c r="AT120" i="5"/>
  <c r="AS132" i="5"/>
  <c r="AZ120" i="5"/>
  <c r="AY132" i="5"/>
  <c r="P120" i="5"/>
  <c r="O132" i="5"/>
  <c r="S120" i="5"/>
  <c r="R132" i="5"/>
  <c r="AQ120" i="5"/>
  <c r="AP132" i="5"/>
  <c r="D120" i="5"/>
  <c r="C132" i="5"/>
  <c r="U39" i="4"/>
  <c r="AD89" i="4"/>
  <c r="AD17" i="4"/>
  <c r="AG47" i="4"/>
  <c r="AG39" i="4"/>
  <c r="F98" i="1"/>
  <c r="F90" i="1"/>
  <c r="F26" i="1"/>
  <c r="F18" i="1"/>
  <c r="O116" i="1"/>
  <c r="O108" i="1"/>
  <c r="O92" i="1"/>
  <c r="O84" i="1"/>
  <c r="O76" i="1"/>
  <c r="O60" i="1"/>
  <c r="O28" i="1"/>
  <c r="O20" i="1"/>
  <c r="U128" i="1"/>
  <c r="U96" i="1"/>
  <c r="U56" i="1"/>
  <c r="U48" i="1"/>
  <c r="U24" i="1"/>
  <c r="X86" i="1"/>
  <c r="X78" i="1"/>
  <c r="X54" i="1"/>
  <c r="X46" i="1"/>
  <c r="X30" i="1"/>
  <c r="V122" i="5"/>
  <c r="AQ123" i="1"/>
  <c r="AQ115" i="1"/>
  <c r="X29" i="4"/>
  <c r="X21" i="4"/>
  <c r="S130" i="1"/>
  <c r="R98" i="1"/>
  <c r="R90" i="1"/>
  <c r="R50" i="1"/>
  <c r="R26" i="1"/>
  <c r="R18" i="1"/>
  <c r="L86" i="1"/>
  <c r="L70" i="1"/>
  <c r="L62" i="1"/>
  <c r="L46" i="1"/>
  <c r="L30" i="1"/>
  <c r="L22" i="1"/>
  <c r="C128" i="1"/>
  <c r="C120" i="1"/>
  <c r="C104" i="1"/>
  <c r="C96" i="1"/>
  <c r="C68" i="1"/>
  <c r="C28" i="1"/>
  <c r="C20" i="1"/>
  <c r="I60" i="3"/>
  <c r="C88" i="1"/>
  <c r="O50" i="3"/>
  <c r="O42" i="3"/>
  <c r="AQ114" i="5"/>
  <c r="J116" i="3"/>
  <c r="AT123" i="5"/>
  <c r="C64" i="1"/>
  <c r="AW123" i="1"/>
  <c r="AJ29" i="4"/>
  <c r="AM51" i="4"/>
  <c r="AM35" i="4"/>
  <c r="AP41" i="4"/>
  <c r="AS127" i="4"/>
  <c r="AS31" i="4"/>
  <c r="AV69" i="4"/>
  <c r="AV21" i="4"/>
  <c r="AY91" i="4"/>
  <c r="AE120" i="5"/>
  <c r="X22" i="1"/>
  <c r="AA108" i="1"/>
  <c r="AA84" i="1"/>
  <c r="AA28" i="1"/>
  <c r="AA20" i="1"/>
  <c r="AD98" i="1"/>
  <c r="AD90" i="1"/>
  <c r="AD50" i="1"/>
  <c r="AD34" i="1"/>
  <c r="AD26" i="1"/>
  <c r="AD18" i="1"/>
  <c r="AJ126" i="1"/>
  <c r="AJ54" i="1"/>
  <c r="AJ46" i="1"/>
  <c r="AJ30" i="1"/>
  <c r="AJ22" i="1"/>
  <c r="AN124" i="1"/>
  <c r="AM108" i="1"/>
  <c r="AM84" i="1"/>
  <c r="AM76" i="1"/>
  <c r="AM60" i="1"/>
  <c r="AM44" i="1"/>
  <c r="AM28" i="1"/>
  <c r="AM20" i="1"/>
  <c r="AQ130" i="1"/>
  <c r="AP90" i="1"/>
  <c r="AP50" i="1"/>
  <c r="AP42" i="1"/>
  <c r="AP26" i="1"/>
  <c r="AT128" i="1"/>
  <c r="AW126" i="1"/>
  <c r="AV110" i="1"/>
  <c r="AV86" i="1"/>
  <c r="AV78" i="1"/>
  <c r="AV82" i="1"/>
  <c r="AV54" i="1"/>
  <c r="AV46" i="1"/>
  <c r="AV30" i="1"/>
  <c r="AV22" i="1"/>
  <c r="AY116" i="1"/>
  <c r="AY108" i="1"/>
  <c r="AY100" i="1"/>
  <c r="AY84" i="1"/>
  <c r="AY76" i="1"/>
  <c r="AY60" i="1"/>
  <c r="AV74" i="1"/>
  <c r="L90" i="1"/>
  <c r="C105" i="2"/>
  <c r="I109" i="2"/>
  <c r="I93" i="2"/>
  <c r="I45" i="2"/>
  <c r="L59" i="2"/>
  <c r="L66" i="1"/>
  <c r="AJ82" i="1"/>
  <c r="AJ18" i="1"/>
  <c r="G116" i="5"/>
  <c r="L74" i="1"/>
  <c r="AJ58" i="1"/>
  <c r="AY96" i="1"/>
  <c r="AN121" i="3"/>
  <c r="AU154" i="4"/>
  <c r="AD29" i="1"/>
  <c r="C106" i="4"/>
  <c r="C42" i="4"/>
  <c r="C34" i="4"/>
  <c r="C26" i="4"/>
  <c r="C18" i="4"/>
  <c r="I110" i="4"/>
  <c r="L108" i="4"/>
  <c r="L92" i="4"/>
  <c r="L84" i="4"/>
  <c r="L36" i="4"/>
  <c r="O122" i="4"/>
  <c r="O50" i="4"/>
  <c r="O42" i="4"/>
  <c r="O34" i="4"/>
  <c r="R72" i="4"/>
  <c r="U126" i="4"/>
  <c r="U110" i="4"/>
  <c r="U94" i="4"/>
  <c r="U78" i="4"/>
  <c r="U54" i="4"/>
  <c r="U38" i="4"/>
  <c r="X92" i="4"/>
  <c r="X76" i="4"/>
  <c r="X36" i="4"/>
  <c r="AA58" i="4"/>
  <c r="AA26" i="4"/>
  <c r="AA18" i="4"/>
  <c r="AD120" i="4"/>
  <c r="AD32" i="4"/>
  <c r="AD24" i="4"/>
  <c r="AG110" i="4"/>
  <c r="AG102" i="4"/>
  <c r="AG94" i="4"/>
  <c r="AG54" i="4"/>
  <c r="AG22" i="4"/>
  <c r="AJ84" i="4"/>
  <c r="AJ36" i="4"/>
  <c r="AM66" i="4"/>
  <c r="AM34" i="4"/>
  <c r="AP32" i="4"/>
  <c r="AS110" i="4"/>
  <c r="AS46" i="4"/>
  <c r="AS38" i="4"/>
  <c r="AY82" i="4"/>
  <c r="L26" i="1"/>
  <c r="O80" i="1"/>
  <c r="O24" i="1"/>
  <c r="AJ90" i="1"/>
  <c r="AP110" i="1"/>
  <c r="AV26" i="1"/>
  <c r="L57" i="3"/>
  <c r="L43" i="2"/>
  <c r="L18" i="1"/>
  <c r="R78" i="1"/>
  <c r="R22" i="1"/>
  <c r="U92" i="1"/>
  <c r="U76" i="1"/>
  <c r="U20" i="1"/>
  <c r="X130" i="1"/>
  <c r="X82" i="1"/>
  <c r="X74" i="1"/>
  <c r="X26" i="1"/>
  <c r="X18" i="1"/>
  <c r="AA104" i="1"/>
  <c r="AD126" i="1"/>
  <c r="AD94" i="1"/>
  <c r="AD78" i="1"/>
  <c r="AD22" i="1"/>
  <c r="AJ74" i="1"/>
  <c r="AJ26" i="1"/>
  <c r="AP94" i="1"/>
  <c r="AP30" i="1"/>
  <c r="AP22" i="1"/>
  <c r="AS92" i="1"/>
  <c r="AV18" i="1"/>
  <c r="AN119" i="2"/>
  <c r="AM131" i="2"/>
  <c r="AT119" i="4"/>
  <c r="AS131" i="4"/>
  <c r="AM56" i="3"/>
  <c r="AN119" i="3"/>
  <c r="AQ119" i="4"/>
  <c r="AP131" i="4"/>
  <c r="AQ119" i="3"/>
  <c r="AT119" i="2"/>
  <c r="AS131" i="2"/>
  <c r="AN119" i="4"/>
  <c r="AM131" i="4"/>
  <c r="J119" i="3"/>
  <c r="AH119" i="3"/>
  <c r="AT119" i="3"/>
  <c r="AQ119" i="2"/>
  <c r="AP131" i="2"/>
  <c r="M119" i="4"/>
  <c r="L131" i="4"/>
  <c r="AK119" i="4"/>
  <c r="AJ131" i="4"/>
  <c r="AW119" i="4"/>
  <c r="AV131" i="4"/>
  <c r="Y119" i="3"/>
  <c r="AK119" i="3"/>
  <c r="AW119" i="3"/>
  <c r="AY92" i="2"/>
  <c r="AY68" i="2"/>
  <c r="AB122" i="3"/>
  <c r="L37" i="3"/>
  <c r="AJ37" i="3"/>
  <c r="AG116" i="3"/>
  <c r="AV37" i="3"/>
  <c r="C54" i="3"/>
  <c r="C46" i="3"/>
  <c r="I72" i="3"/>
  <c r="I56" i="3"/>
  <c r="I48" i="3"/>
  <c r="L81" i="3"/>
  <c r="O126" i="3"/>
  <c r="O118" i="3"/>
  <c r="O62" i="3"/>
  <c r="O54" i="3"/>
  <c r="O46" i="3"/>
  <c r="U120" i="3"/>
  <c r="U64" i="3"/>
  <c r="U48" i="3"/>
  <c r="AB126" i="3"/>
  <c r="AA110" i="3"/>
  <c r="AA62" i="3"/>
  <c r="AA54" i="3"/>
  <c r="AA46" i="3"/>
  <c r="AD111" i="3"/>
  <c r="AD95" i="3"/>
  <c r="AG120" i="3"/>
  <c r="AG104" i="3"/>
  <c r="AG56" i="3"/>
  <c r="AG40" i="3"/>
  <c r="AJ49" i="3"/>
  <c r="AM44" i="3"/>
  <c r="AQ125" i="3"/>
  <c r="AT128" i="3"/>
  <c r="AS104" i="3"/>
  <c r="AS108" i="3"/>
  <c r="AS92" i="3"/>
  <c r="AS56" i="3"/>
  <c r="AW129" i="3"/>
  <c r="AT120" i="1"/>
  <c r="O72" i="1"/>
  <c r="X118" i="1"/>
  <c r="AV62" i="1"/>
  <c r="L82" i="1"/>
  <c r="AM120" i="1"/>
  <c r="U60" i="1"/>
  <c r="L78" i="1"/>
  <c r="AV122" i="1"/>
  <c r="R30" i="1"/>
  <c r="AJ66" i="1"/>
  <c r="AJ62" i="1"/>
  <c r="AJ78" i="1"/>
  <c r="O96" i="1"/>
  <c r="O104" i="1"/>
  <c r="AP18" i="1"/>
  <c r="C122" i="3"/>
  <c r="F83" i="3"/>
  <c r="I44" i="3"/>
  <c r="AG60" i="3"/>
  <c r="AS60" i="3"/>
  <c r="L45" i="4"/>
  <c r="O99" i="4"/>
  <c r="R89" i="4"/>
  <c r="C50" i="3"/>
  <c r="C42" i="3"/>
  <c r="F59" i="3"/>
  <c r="I116" i="3"/>
  <c r="O122" i="3"/>
  <c r="R115" i="3"/>
  <c r="R107" i="3"/>
  <c r="R99" i="3"/>
  <c r="R59" i="3"/>
  <c r="R51" i="3"/>
  <c r="U124" i="3"/>
  <c r="U116" i="3"/>
  <c r="U68" i="3"/>
  <c r="AA50" i="3"/>
  <c r="AA42" i="3"/>
  <c r="AD59" i="3"/>
  <c r="AD51" i="3"/>
  <c r="AG44" i="3"/>
  <c r="AM48" i="3"/>
  <c r="AP49" i="3"/>
  <c r="AS44" i="3"/>
  <c r="AS39" i="4"/>
  <c r="AW114" i="5"/>
  <c r="P126" i="3"/>
  <c r="AH120" i="3"/>
  <c r="AS116" i="3"/>
  <c r="AP37" i="3"/>
  <c r="AG48" i="3"/>
  <c r="I120" i="3"/>
  <c r="AS128" i="3"/>
  <c r="AP125" i="3"/>
  <c r="C74" i="3"/>
  <c r="F51" i="3"/>
  <c r="I108" i="3"/>
  <c r="AG92" i="1"/>
  <c r="AG20" i="1"/>
  <c r="AP93" i="4"/>
  <c r="AV105" i="4"/>
  <c r="AY99" i="2"/>
  <c r="AA123" i="4"/>
  <c r="X33" i="4"/>
  <c r="AM63" i="4"/>
  <c r="AY112" i="3"/>
  <c r="J119" i="5"/>
  <c r="I131" i="5"/>
  <c r="V119" i="5"/>
  <c r="U131" i="5"/>
  <c r="M119" i="1"/>
  <c r="L131" i="1"/>
  <c r="Q155" i="1"/>
  <c r="R155" i="1" s="1"/>
  <c r="W180" i="1"/>
  <c r="X131" i="1"/>
  <c r="AK119" i="1"/>
  <c r="AJ131" i="1"/>
  <c r="AW119" i="1"/>
  <c r="AV131" i="1"/>
  <c r="U53" i="2"/>
  <c r="AN129" i="2"/>
  <c r="AQ127" i="2"/>
  <c r="S119" i="5"/>
  <c r="R131" i="5"/>
  <c r="AQ119" i="5"/>
  <c r="AP131" i="5"/>
  <c r="AT119" i="1"/>
  <c r="AS131" i="1"/>
  <c r="D119" i="5"/>
  <c r="C131" i="5"/>
  <c r="C98" i="1"/>
  <c r="C82" i="1"/>
  <c r="C26" i="1"/>
  <c r="C18" i="1"/>
  <c r="I126" i="1"/>
  <c r="I118" i="1"/>
  <c r="I110" i="1"/>
  <c r="I102" i="1"/>
  <c r="I94" i="1"/>
  <c r="U90" i="3"/>
  <c r="X115" i="3"/>
  <c r="X83" i="3"/>
  <c r="C25" i="2"/>
  <c r="C17" i="2"/>
  <c r="C127" i="2"/>
  <c r="C119" i="2"/>
  <c r="C111" i="2"/>
  <c r="C103" i="2"/>
  <c r="C95" i="2"/>
  <c r="C87" i="2"/>
  <c r="C79" i="2"/>
  <c r="C71" i="2"/>
  <c r="C63" i="2"/>
  <c r="C55" i="2"/>
  <c r="C47" i="2"/>
  <c r="C39" i="2"/>
  <c r="F23" i="2"/>
  <c r="F117" i="2"/>
  <c r="F109" i="2"/>
  <c r="F101" i="2"/>
  <c r="F93" i="2"/>
  <c r="F85" i="2"/>
  <c r="F77" i="2"/>
  <c r="F69" i="2"/>
  <c r="U67" i="2"/>
  <c r="U59" i="2"/>
  <c r="U51" i="2"/>
  <c r="U43" i="2"/>
  <c r="X19" i="2"/>
  <c r="AJ41" i="2"/>
  <c r="AM25" i="2"/>
  <c r="AM17" i="2"/>
  <c r="AN127" i="2"/>
  <c r="AM111" i="2"/>
  <c r="AM103" i="2"/>
  <c r="AM95" i="2"/>
  <c r="AM87" i="2"/>
  <c r="AM79" i="2"/>
  <c r="AM71" i="2"/>
  <c r="AM63" i="2"/>
  <c r="AM55" i="2"/>
  <c r="AM47" i="2"/>
  <c r="AM39" i="2"/>
  <c r="AP23" i="2"/>
  <c r="AQ125" i="2"/>
  <c r="AP109" i="2"/>
  <c r="AP101" i="2"/>
  <c r="AP93" i="2"/>
  <c r="AP85" i="2"/>
  <c r="AP77" i="2"/>
  <c r="AP69" i="2"/>
  <c r="AP61" i="2"/>
  <c r="AP53" i="2"/>
  <c r="AP45" i="2"/>
  <c r="AS21" i="2"/>
  <c r="AB119" i="5"/>
  <c r="AA131" i="5"/>
  <c r="AN119" i="5"/>
  <c r="AM131" i="5"/>
  <c r="AQ119" i="1"/>
  <c r="AP131" i="1"/>
  <c r="M119" i="5"/>
  <c r="L131" i="5"/>
  <c r="Y119" i="5"/>
  <c r="X131" i="5"/>
  <c r="AW119" i="5"/>
  <c r="AV131" i="5"/>
  <c r="D119" i="1"/>
  <c r="C131" i="1"/>
  <c r="B170" i="1"/>
  <c r="AB119" i="1"/>
  <c r="AA131" i="1"/>
  <c r="AZ119" i="1"/>
  <c r="AY131" i="1"/>
  <c r="AI176" i="2"/>
  <c r="AY96" i="2"/>
  <c r="AT125" i="2"/>
  <c r="AV51" i="2"/>
  <c r="AV43" i="2"/>
  <c r="AY129" i="2"/>
  <c r="AY121" i="2"/>
  <c r="AY94" i="1"/>
  <c r="O92" i="3"/>
  <c r="O44" i="3"/>
  <c r="X47" i="3"/>
  <c r="C102" i="4"/>
  <c r="AY113" i="2"/>
  <c r="AY105" i="2"/>
  <c r="AY89" i="2"/>
  <c r="AY73" i="2"/>
  <c r="AY69" i="2"/>
  <c r="AY61" i="2"/>
  <c r="AN130" i="5"/>
  <c r="AQ128" i="5"/>
  <c r="AT126" i="5"/>
  <c r="AW124" i="5"/>
  <c r="AZ130" i="5"/>
  <c r="C44" i="3"/>
  <c r="I54" i="3"/>
  <c r="I46" i="3"/>
  <c r="L127" i="3"/>
  <c r="L111" i="3"/>
  <c r="L63" i="3"/>
  <c r="L47" i="3"/>
  <c r="R45" i="3"/>
  <c r="U54" i="3"/>
  <c r="U46" i="3"/>
  <c r="X63" i="3"/>
  <c r="AA71" i="4"/>
  <c r="AV57" i="4"/>
  <c r="AV17" i="4"/>
  <c r="AY71" i="4"/>
  <c r="I111" i="1"/>
  <c r="I79" i="1"/>
  <c r="U55" i="1"/>
  <c r="AP25" i="1"/>
  <c r="I42" i="3"/>
  <c r="X123" i="3"/>
  <c r="X107" i="3"/>
  <c r="AN128" i="2"/>
  <c r="AQ126" i="2"/>
  <c r="AT124" i="2"/>
  <c r="AY104" i="2"/>
  <c r="AY108" i="2"/>
  <c r="AY80" i="2"/>
  <c r="AY76" i="2"/>
  <c r="AE117" i="1"/>
  <c r="AN119" i="1"/>
  <c r="L107" i="3"/>
  <c r="X59" i="3"/>
  <c r="F22" i="1"/>
  <c r="I84" i="1"/>
  <c r="I59" i="4"/>
  <c r="U59" i="4"/>
  <c r="AA63" i="4"/>
  <c r="AD109" i="4"/>
  <c r="AG19" i="4"/>
  <c r="AJ113" i="4"/>
  <c r="AM119" i="4"/>
  <c r="AM23" i="4"/>
  <c r="C99" i="1"/>
  <c r="C91" i="1"/>
  <c r="C83" i="1"/>
  <c r="C87" i="1"/>
  <c r="C59" i="1"/>
  <c r="C63" i="1"/>
  <c r="C55" i="1"/>
  <c r="C27" i="1"/>
  <c r="M119" i="3"/>
  <c r="L119" i="3"/>
  <c r="AL155" i="3"/>
  <c r="AM155" i="3" s="1"/>
  <c r="AY100" i="2"/>
  <c r="AY88" i="2"/>
  <c r="AY72" i="2"/>
  <c r="AY84" i="2"/>
  <c r="C80" i="1"/>
  <c r="G120" i="5"/>
  <c r="B155" i="4"/>
  <c r="C155" i="4" s="1"/>
  <c r="AM102" i="4"/>
  <c r="AL155" i="4"/>
  <c r="AM155" i="4" s="1"/>
  <c r="AC179" i="2"/>
  <c r="L21" i="1"/>
  <c r="O59" i="1"/>
  <c r="O27" i="1"/>
  <c r="X29" i="1"/>
  <c r="AG79" i="1"/>
  <c r="AG63" i="1"/>
  <c r="C57" i="4"/>
  <c r="C33" i="4"/>
  <c r="C25" i="4"/>
  <c r="C17" i="4"/>
  <c r="F111" i="4"/>
  <c r="F103" i="4"/>
  <c r="F55" i="4"/>
  <c r="F39" i="4"/>
  <c r="F31" i="4"/>
  <c r="F23" i="4"/>
  <c r="I117" i="4"/>
  <c r="I101" i="4"/>
  <c r="I77" i="4"/>
  <c r="I69" i="4"/>
  <c r="I37" i="4"/>
  <c r="I29" i="4"/>
  <c r="I21" i="4"/>
  <c r="L83" i="4"/>
  <c r="L59" i="4"/>
  <c r="L35" i="4"/>
  <c r="L27" i="4"/>
  <c r="L19" i="4"/>
  <c r="O129" i="4"/>
  <c r="O57" i="4"/>
  <c r="O41" i="4"/>
  <c r="O33" i="4"/>
  <c r="O25" i="4"/>
  <c r="O17" i="4"/>
  <c r="R111" i="4"/>
  <c r="R103" i="4"/>
  <c r="R95" i="4"/>
  <c r="R71" i="4"/>
  <c r="R55" i="4"/>
  <c r="R39" i="4"/>
  <c r="R31" i="4"/>
  <c r="R23" i="4"/>
  <c r="U101" i="4"/>
  <c r="U37" i="4"/>
  <c r="L92" i="1"/>
  <c r="L84" i="1"/>
  <c r="L20" i="1"/>
  <c r="O130" i="1"/>
  <c r="O90" i="1"/>
  <c r="O26" i="1"/>
  <c r="O18" i="1"/>
  <c r="R120" i="1"/>
  <c r="R80" i="1"/>
  <c r="U110" i="1"/>
  <c r="U70" i="1"/>
  <c r="X92" i="1"/>
  <c r="X44" i="1"/>
  <c r="X36" i="1"/>
  <c r="AS70" i="1"/>
  <c r="C22" i="2"/>
  <c r="C124" i="2"/>
  <c r="C108" i="2"/>
  <c r="C100" i="2"/>
  <c r="C92" i="2"/>
  <c r="C84" i="2"/>
  <c r="C76" i="2"/>
  <c r="C68" i="2"/>
  <c r="C60" i="2"/>
  <c r="C52" i="2"/>
  <c r="C44" i="2"/>
  <c r="F20" i="2"/>
  <c r="F106" i="2"/>
  <c r="F98" i="2"/>
  <c r="F90" i="2"/>
  <c r="F82" i="2"/>
  <c r="F74" i="2"/>
  <c r="F66" i="2"/>
  <c r="F50" i="2"/>
  <c r="F42" i="2"/>
  <c r="I18" i="2"/>
  <c r="I104" i="2"/>
  <c r="I96" i="2"/>
  <c r="I88" i="2"/>
  <c r="I80" i="2"/>
  <c r="I72" i="2"/>
  <c r="I64" i="2"/>
  <c r="I56" i="2"/>
  <c r="I48" i="2"/>
  <c r="I40" i="2"/>
  <c r="L24" i="2"/>
  <c r="L110" i="2"/>
  <c r="L102" i="2"/>
  <c r="L94" i="2"/>
  <c r="L86" i="2"/>
  <c r="L78" i="2"/>
  <c r="L70" i="2"/>
  <c r="L62" i="2"/>
  <c r="L54" i="2"/>
  <c r="L46" i="2"/>
  <c r="L38" i="2"/>
  <c r="O22" i="2"/>
  <c r="O108" i="2"/>
  <c r="O100" i="2"/>
  <c r="O84" i="2"/>
  <c r="O76" i="2"/>
  <c r="O68" i="2"/>
  <c r="O60" i="2"/>
  <c r="O52" i="2"/>
  <c r="O44" i="2"/>
  <c r="R20" i="2"/>
  <c r="R106" i="2"/>
  <c r="R98" i="2"/>
  <c r="R90" i="2"/>
  <c r="R82" i="2"/>
  <c r="R74" i="2"/>
  <c r="R66" i="2"/>
  <c r="R58" i="2"/>
  <c r="R50" i="2"/>
  <c r="R42" i="2"/>
  <c r="C119" i="4"/>
  <c r="C87" i="4"/>
  <c r="C71" i="4"/>
  <c r="C63" i="4"/>
  <c r="C59" i="4"/>
  <c r="C51" i="4"/>
  <c r="C43" i="4"/>
  <c r="C35" i="4"/>
  <c r="C27" i="4"/>
  <c r="C19" i="4"/>
  <c r="F125" i="4"/>
  <c r="F117" i="4"/>
  <c r="I123" i="4"/>
  <c r="L113" i="4"/>
  <c r="L105" i="4"/>
  <c r="L57" i="4"/>
  <c r="L25" i="4"/>
  <c r="R125" i="4"/>
  <c r="R21" i="4"/>
  <c r="U91" i="4"/>
  <c r="U43" i="4"/>
  <c r="U35" i="4"/>
  <c r="U27" i="4"/>
  <c r="U19" i="4"/>
  <c r="X105" i="4"/>
  <c r="X25" i="4"/>
  <c r="X17" i="4"/>
  <c r="AA119" i="4"/>
  <c r="AA111" i="4"/>
  <c r="AA79" i="4"/>
  <c r="AA55" i="4"/>
  <c r="AA39" i="4"/>
  <c r="AA31" i="4"/>
  <c r="AA23" i="4"/>
  <c r="AD125" i="4"/>
  <c r="AD93" i="4"/>
  <c r="AD53" i="4"/>
  <c r="AD29" i="4"/>
  <c r="AD21" i="4"/>
  <c r="AG123" i="4"/>
  <c r="AG59" i="4"/>
  <c r="AG27" i="4"/>
  <c r="AJ105" i="4"/>
  <c r="AJ33" i="4"/>
  <c r="AJ25" i="4"/>
  <c r="AJ17" i="4"/>
  <c r="AN127" i="4"/>
  <c r="AM87" i="4"/>
  <c r="AM71" i="4"/>
  <c r="AM55" i="4"/>
  <c r="AM39" i="4"/>
  <c r="AQ125" i="4"/>
  <c r="AP29" i="4"/>
  <c r="AP21" i="4"/>
  <c r="AS27" i="4"/>
  <c r="AS19" i="4"/>
  <c r="AS23" i="4"/>
  <c r="AW129" i="4"/>
  <c r="AV65" i="4"/>
  <c r="AV25" i="4"/>
  <c r="AY127" i="4"/>
  <c r="AY119" i="4"/>
  <c r="AY103" i="4"/>
  <c r="AY90" i="2"/>
  <c r="AY74" i="2"/>
  <c r="U34" i="4"/>
  <c r="AM38" i="4"/>
  <c r="F85" i="1"/>
  <c r="I75" i="1"/>
  <c r="L57" i="1"/>
  <c r="O23" i="1"/>
  <c r="AG51" i="1"/>
  <c r="AJ117" i="1"/>
  <c r="AJ49" i="1"/>
  <c r="AT127" i="1"/>
  <c r="AS95" i="1"/>
  <c r="AS87" i="1"/>
  <c r="AS79" i="1"/>
  <c r="AS63" i="1"/>
  <c r="AS59" i="1"/>
  <c r="AS39" i="1"/>
  <c r="AS31" i="1"/>
  <c r="AS23" i="1"/>
  <c r="AS27" i="1"/>
  <c r="AS19" i="1"/>
  <c r="AW125" i="1"/>
  <c r="AV101" i="1"/>
  <c r="AV93" i="1"/>
  <c r="AV77" i="1"/>
  <c r="AV61" i="1"/>
  <c r="AV29" i="1"/>
  <c r="AV21" i="1"/>
  <c r="AY123" i="1"/>
  <c r="AY115" i="1"/>
  <c r="N155" i="3"/>
  <c r="O155" i="3" s="1"/>
  <c r="Q179" i="3"/>
  <c r="AE128" i="3"/>
  <c r="C33" i="2"/>
  <c r="Q170" i="2"/>
  <c r="R31" i="2"/>
  <c r="U37" i="2"/>
  <c r="U29" i="2"/>
  <c r="X35" i="2"/>
  <c r="X27" i="2"/>
  <c r="AA33" i="2"/>
  <c r="AC170" i="2"/>
  <c r="AD31" i="2"/>
  <c r="AF166" i="2"/>
  <c r="AG37" i="2"/>
  <c r="AJ35" i="2"/>
  <c r="AJ27" i="2"/>
  <c r="AM33" i="2"/>
  <c r="AO170" i="2"/>
  <c r="AP31" i="2"/>
  <c r="AS37" i="2"/>
  <c r="AS29" i="2"/>
  <c r="AV35" i="2"/>
  <c r="AV27" i="2"/>
  <c r="AS26" i="1"/>
  <c r="AS107" i="2"/>
  <c r="AS99" i="2"/>
  <c r="AS91" i="2"/>
  <c r="AS83" i="2"/>
  <c r="AS75" i="2"/>
  <c r="AS67" i="2"/>
  <c r="AS59" i="2"/>
  <c r="AS51" i="2"/>
  <c r="AS43" i="2"/>
  <c r="AV19" i="2"/>
  <c r="AV105" i="2"/>
  <c r="AV97" i="2"/>
  <c r="AV89" i="2"/>
  <c r="AV81" i="2"/>
  <c r="AV73" i="2"/>
  <c r="AV65" i="2"/>
  <c r="AV57" i="2"/>
  <c r="AV49" i="2"/>
  <c r="AV41" i="2"/>
  <c r="AY127" i="2"/>
  <c r="AY119" i="2"/>
  <c r="AY111" i="2"/>
  <c r="AY103" i="2"/>
  <c r="AY95" i="2"/>
  <c r="AY87" i="2"/>
  <c r="AY79" i="2"/>
  <c r="AY71" i="2"/>
  <c r="AY75" i="2"/>
  <c r="AY67" i="2"/>
  <c r="AN128" i="1"/>
  <c r="C56" i="3"/>
  <c r="F129" i="3"/>
  <c r="F113" i="3"/>
  <c r="F105" i="3"/>
  <c r="F73" i="3"/>
  <c r="F65" i="3"/>
  <c r="F57" i="3"/>
  <c r="F49" i="3"/>
  <c r="F41" i="3"/>
  <c r="I90" i="3"/>
  <c r="I50" i="3"/>
  <c r="C70" i="2"/>
  <c r="F124" i="2"/>
  <c r="F100" i="2"/>
  <c r="F84" i="2"/>
  <c r="I82" i="2"/>
  <c r="I66" i="2"/>
  <c r="AJ104" i="2"/>
  <c r="AJ96" i="2"/>
  <c r="AJ88" i="2"/>
  <c r="AJ80" i="2"/>
  <c r="AJ72" i="2"/>
  <c r="AJ64" i="2"/>
  <c r="AJ56" i="2"/>
  <c r="AJ48" i="2"/>
  <c r="AJ40" i="2"/>
  <c r="AM24" i="2"/>
  <c r="AN126" i="2"/>
  <c r="AM110" i="2"/>
  <c r="AM102" i="2"/>
  <c r="AM94" i="2"/>
  <c r="AM86" i="2"/>
  <c r="AM78" i="2"/>
  <c r="AM70" i="2"/>
  <c r="AM62" i="2"/>
  <c r="AM54" i="2"/>
  <c r="AM46" i="2"/>
  <c r="AM38" i="2"/>
  <c r="AP22" i="2"/>
  <c r="AQ124" i="2"/>
  <c r="AP108" i="2"/>
  <c r="AP100" i="2"/>
  <c r="AP92" i="2"/>
  <c r="AP84" i="2"/>
  <c r="AP76" i="2"/>
  <c r="AP68" i="2"/>
  <c r="AP60" i="2"/>
  <c r="AP52" i="2"/>
  <c r="AP44" i="2"/>
  <c r="AS20" i="2"/>
  <c r="AT130" i="2"/>
  <c r="AS106" i="2"/>
  <c r="AS98" i="2"/>
  <c r="AS90" i="2"/>
  <c r="AS82" i="2"/>
  <c r="AS74" i="2"/>
  <c r="AS66" i="2"/>
  <c r="AS58" i="2"/>
  <c r="AS50" i="2"/>
  <c r="AS42" i="2"/>
  <c r="AV18" i="2"/>
  <c r="AV104" i="2"/>
  <c r="AV96" i="2"/>
  <c r="AV88" i="2"/>
  <c r="AV80" i="2"/>
  <c r="AV72" i="2"/>
  <c r="AV64" i="2"/>
  <c r="AV48" i="2"/>
  <c r="AV40" i="2"/>
  <c r="AY102" i="2"/>
  <c r="AY78" i="2"/>
  <c r="AY62" i="2"/>
  <c r="AY66" i="2"/>
  <c r="AU184" i="1"/>
  <c r="AV189" i="1" s="1"/>
  <c r="R37" i="3"/>
  <c r="AD37" i="3"/>
  <c r="AV105" i="1"/>
  <c r="AD28" i="1"/>
  <c r="AS18" i="1"/>
  <c r="D123" i="1"/>
  <c r="AN125" i="5"/>
  <c r="AT129" i="5"/>
  <c r="AW127" i="5"/>
  <c r="F93" i="1"/>
  <c r="I59" i="1"/>
  <c r="L49" i="1"/>
  <c r="L25" i="1"/>
  <c r="R93" i="1"/>
  <c r="U27" i="1"/>
  <c r="X65" i="1"/>
  <c r="X17" i="1"/>
  <c r="AD93" i="1"/>
  <c r="AJ89" i="1"/>
  <c r="AJ25" i="1"/>
  <c r="AV117" i="1"/>
  <c r="AS51" i="1"/>
  <c r="K156" i="1"/>
  <c r="L156" i="1" s="1"/>
  <c r="W156" i="1"/>
  <c r="X156" i="1" s="1"/>
  <c r="AS75" i="1"/>
  <c r="I34" i="4"/>
  <c r="O110" i="4"/>
  <c r="O38" i="4"/>
  <c r="U26" i="4"/>
  <c r="AA54" i="4"/>
  <c r="AA38" i="4"/>
  <c r="AD68" i="4"/>
  <c r="AM30" i="4"/>
  <c r="AM22" i="4"/>
  <c r="AP36" i="4"/>
  <c r="AS106" i="4"/>
  <c r="AS34" i="4"/>
  <c r="AY62" i="4"/>
  <c r="AQ112" i="1"/>
  <c r="AN128" i="5"/>
  <c r="AQ126" i="5"/>
  <c r="AT124" i="5"/>
  <c r="C22" i="1"/>
  <c r="O30" i="4"/>
  <c r="O22" i="4"/>
  <c r="R60" i="4"/>
  <c r="AS26" i="4"/>
  <c r="C47" i="1"/>
  <c r="C19" i="1"/>
  <c r="F129" i="1"/>
  <c r="F97" i="1"/>
  <c r="F57" i="1"/>
  <c r="AB123" i="5"/>
  <c r="F27" i="4"/>
  <c r="C126" i="3"/>
  <c r="C110" i="3"/>
  <c r="H169" i="3"/>
  <c r="F61" i="2"/>
  <c r="F53" i="2"/>
  <c r="F45" i="2"/>
  <c r="I21" i="2"/>
  <c r="I123" i="2"/>
  <c r="I115" i="2"/>
  <c r="I107" i="2"/>
  <c r="I99" i="2"/>
  <c r="I91" i="2"/>
  <c r="I83" i="2"/>
  <c r="I75" i="2"/>
  <c r="I67" i="2"/>
  <c r="I59" i="2"/>
  <c r="I51" i="2"/>
  <c r="I43" i="2"/>
  <c r="L19" i="2"/>
  <c r="L105" i="2"/>
  <c r="L97" i="2"/>
  <c r="L89" i="2"/>
  <c r="L81" i="2"/>
  <c r="L73" i="2"/>
  <c r="L65" i="2"/>
  <c r="L57" i="2"/>
  <c r="L49" i="2"/>
  <c r="L41" i="2"/>
  <c r="O25" i="2"/>
  <c r="O17" i="2"/>
  <c r="O111" i="2"/>
  <c r="O103" i="2"/>
  <c r="O95" i="2"/>
  <c r="O87" i="2"/>
  <c r="O79" i="2"/>
  <c r="O71" i="2"/>
  <c r="O63" i="2"/>
  <c r="O55" i="2"/>
  <c r="O47" i="2"/>
  <c r="O39" i="2"/>
  <c r="R23" i="2"/>
  <c r="R109" i="2"/>
  <c r="R101" i="2"/>
  <c r="R93" i="2"/>
  <c r="R85" i="2"/>
  <c r="R77" i="2"/>
  <c r="R69" i="2"/>
  <c r="R61" i="2"/>
  <c r="R53" i="2"/>
  <c r="R45" i="2"/>
  <c r="U21" i="2"/>
  <c r="U107" i="2"/>
  <c r="U99" i="2"/>
  <c r="U91" i="2"/>
  <c r="U83" i="2"/>
  <c r="U75" i="2"/>
  <c r="C52" i="3"/>
  <c r="C16" i="2"/>
  <c r="AT119" i="5"/>
  <c r="D117" i="1"/>
  <c r="I89" i="1"/>
  <c r="AD95" i="1"/>
  <c r="AM77" i="1"/>
  <c r="AP122" i="3"/>
  <c r="C111" i="3"/>
  <c r="C59" i="3"/>
  <c r="C51" i="3"/>
  <c r="C43" i="3"/>
  <c r="F128" i="3"/>
  <c r="AA111" i="3"/>
  <c r="AA103" i="3"/>
  <c r="AA47" i="3"/>
  <c r="AA51" i="3"/>
  <c r="AA43" i="3"/>
  <c r="AD128" i="3"/>
  <c r="AD56" i="3"/>
  <c r="AD48" i="3"/>
  <c r="AM93" i="3"/>
  <c r="AM77" i="3"/>
  <c r="AP114" i="3"/>
  <c r="AP62" i="3"/>
  <c r="AP54" i="3"/>
  <c r="AP58" i="3"/>
  <c r="AP50" i="3"/>
  <c r="AP42" i="3"/>
  <c r="AT129" i="3"/>
  <c r="AV98" i="3"/>
  <c r="AV90" i="3"/>
  <c r="AV78" i="3"/>
  <c r="AV50" i="3"/>
  <c r="AV42" i="3"/>
  <c r="AV46" i="3"/>
  <c r="AY84" i="3"/>
  <c r="AY60" i="3"/>
  <c r="AY124" i="1"/>
  <c r="AU160" i="3"/>
  <c r="AW190" i="3" s="1"/>
  <c r="Y119" i="1"/>
  <c r="L29" i="1"/>
  <c r="O19" i="1"/>
  <c r="S129" i="1"/>
  <c r="W184" i="1"/>
  <c r="X189" i="1" s="1"/>
  <c r="X101" i="1"/>
  <c r="X45" i="1"/>
  <c r="X37" i="1"/>
  <c r="Z170" i="1"/>
  <c r="AA59" i="1"/>
  <c r="AD57" i="1"/>
  <c r="AK125" i="1"/>
  <c r="AJ45" i="1"/>
  <c r="AL170" i="1"/>
  <c r="AM71" i="1"/>
  <c r="AM43" i="1"/>
  <c r="AP29" i="1"/>
  <c r="AS119" i="1"/>
  <c r="AU180" i="1"/>
  <c r="AY106" i="2"/>
  <c r="AY94" i="2"/>
  <c r="AY98" i="2"/>
  <c r="AY86" i="2"/>
  <c r="AY82" i="2"/>
  <c r="AY70" i="2"/>
  <c r="C23" i="1"/>
  <c r="F125" i="1"/>
  <c r="F77" i="1"/>
  <c r="AY91" i="1"/>
  <c r="C70" i="1"/>
  <c r="F84" i="1"/>
  <c r="F68" i="1"/>
  <c r="I50" i="1"/>
  <c r="I42" i="1"/>
  <c r="I26" i="1"/>
  <c r="I18" i="1"/>
  <c r="L48" i="1"/>
  <c r="L24" i="1"/>
  <c r="O62" i="1"/>
  <c r="AA26" i="1"/>
  <c r="AA22" i="1"/>
  <c r="AH126" i="1"/>
  <c r="AG110" i="1"/>
  <c r="AG102" i="1"/>
  <c r="AG94" i="1"/>
  <c r="AG98" i="1"/>
  <c r="AG66" i="1"/>
  <c r="AG58" i="1"/>
  <c r="AG22" i="1"/>
  <c r="AJ92" i="1"/>
  <c r="AJ20" i="1"/>
  <c r="AM98" i="1"/>
  <c r="AM90" i="1"/>
  <c r="AM70" i="1"/>
  <c r="AM26" i="1"/>
  <c r="AM18" i="1"/>
  <c r="AQ128" i="1"/>
  <c r="AP60" i="1"/>
  <c r="AT126" i="1"/>
  <c r="AS122" i="1"/>
  <c r="AS102" i="1"/>
  <c r="AS94" i="1"/>
  <c r="F79" i="1"/>
  <c r="AS53" i="1"/>
  <c r="AS45" i="1"/>
  <c r="AV83" i="1"/>
  <c r="AV43" i="1"/>
  <c r="AV35" i="1"/>
  <c r="AV27" i="1"/>
  <c r="AV19" i="1"/>
  <c r="AY129" i="1"/>
  <c r="AY121" i="1"/>
  <c r="AY113" i="1"/>
  <c r="AY89" i="1"/>
  <c r="AY73" i="1"/>
  <c r="AY65" i="1"/>
  <c r="L54" i="4"/>
  <c r="AG29" i="2"/>
  <c r="AD92" i="3"/>
  <c r="AD84" i="3"/>
  <c r="AD44" i="3"/>
  <c r="AM81" i="3"/>
  <c r="Z156" i="2"/>
  <c r="AA156" i="2" s="1"/>
  <c r="U16" i="4"/>
  <c r="AF154" i="4"/>
  <c r="AG154" i="4" s="1"/>
  <c r="AQ129" i="4"/>
  <c r="AT127" i="4"/>
  <c r="AW125" i="4"/>
  <c r="U18" i="4"/>
  <c r="X64" i="4"/>
  <c r="X32" i="4"/>
  <c r="AA126" i="4"/>
  <c r="AA22" i="4"/>
  <c r="AG74" i="4"/>
  <c r="AG46" i="4"/>
  <c r="AG38" i="4"/>
  <c r="AG30" i="4"/>
  <c r="AG26" i="4"/>
  <c r="AG18" i="4"/>
  <c r="AS18" i="4"/>
  <c r="AV96" i="4"/>
  <c r="F111" i="3"/>
  <c r="U21" i="4"/>
  <c r="AA129" i="4"/>
  <c r="AA49" i="4"/>
  <c r="AA41" i="4"/>
  <c r="AA25" i="4"/>
  <c r="AA17" i="4"/>
  <c r="AD111" i="4"/>
  <c r="AD71" i="4"/>
  <c r="AD55" i="4"/>
  <c r="AD59" i="4"/>
  <c r="AD39" i="4"/>
  <c r="AD31" i="4"/>
  <c r="AD35" i="4"/>
  <c r="AG117" i="4"/>
  <c r="AG101" i="4"/>
  <c r="AG89" i="4"/>
  <c r="AG69" i="4"/>
  <c r="AG53" i="4"/>
  <c r="AG45" i="4"/>
  <c r="AG29" i="4"/>
  <c r="AJ83" i="4"/>
  <c r="AJ59" i="4"/>
  <c r="AJ51" i="4"/>
  <c r="AM57" i="4"/>
  <c r="AM33" i="4"/>
  <c r="AM25" i="4"/>
  <c r="AM17" i="4"/>
  <c r="AQ127" i="4"/>
  <c r="AP111" i="4"/>
  <c r="AP103" i="4"/>
  <c r="AP71" i="4"/>
  <c r="AP55" i="4"/>
  <c r="AP31" i="4"/>
  <c r="AP35" i="4"/>
  <c r="AT125" i="4"/>
  <c r="AS69" i="4"/>
  <c r="AS37" i="4"/>
  <c r="AS29" i="4"/>
  <c r="AS21" i="4"/>
  <c r="AV83" i="4"/>
  <c r="AV59" i="4"/>
  <c r="AV35" i="4"/>
  <c r="AV27" i="4"/>
  <c r="AY129" i="4"/>
  <c r="AY121" i="4"/>
  <c r="I87" i="3"/>
  <c r="I67" i="3"/>
  <c r="I51" i="3"/>
  <c r="I55" i="3"/>
  <c r="I47" i="3"/>
  <c r="R42" i="3"/>
  <c r="U107" i="3"/>
  <c r="U83" i="3"/>
  <c r="U79" i="3"/>
  <c r="U59" i="3"/>
  <c r="U51" i="3"/>
  <c r="U43" i="3"/>
  <c r="U47" i="3"/>
  <c r="U39" i="3"/>
  <c r="X56" i="3"/>
  <c r="AD78" i="3"/>
  <c r="AD42" i="3"/>
  <c r="AG111" i="3"/>
  <c r="AG83" i="3"/>
  <c r="AG59" i="3"/>
  <c r="AG47" i="3"/>
  <c r="AJ112" i="3"/>
  <c r="AM107" i="3"/>
  <c r="AM99" i="3"/>
  <c r="AP80" i="3"/>
  <c r="AP76" i="3"/>
  <c r="AS107" i="3"/>
  <c r="AS83" i="3"/>
  <c r="AS51" i="3"/>
  <c r="AS55" i="3"/>
  <c r="AS47" i="3"/>
  <c r="AV108" i="3"/>
  <c r="AV60" i="3"/>
  <c r="AV44" i="3"/>
  <c r="AZ126" i="3"/>
  <c r="AY106" i="3"/>
  <c r="AW114" i="3"/>
  <c r="AV126" i="3"/>
  <c r="B184" i="1"/>
  <c r="C189" i="1" s="1"/>
  <c r="C117" i="1"/>
  <c r="C81" i="1"/>
  <c r="C73" i="1"/>
  <c r="C77" i="1"/>
  <c r="C69" i="1"/>
  <c r="C49" i="1"/>
  <c r="C41" i="1"/>
  <c r="C45" i="1"/>
  <c r="C37" i="1"/>
  <c r="C17" i="1"/>
  <c r="F119" i="1"/>
  <c r="F111" i="1"/>
  <c r="F99" i="1"/>
  <c r="F83" i="1"/>
  <c r="F63" i="1"/>
  <c r="F47" i="1"/>
  <c r="AV54" i="3"/>
  <c r="AZ123" i="5"/>
  <c r="P122" i="5"/>
  <c r="G125" i="1"/>
  <c r="AG86" i="1"/>
  <c r="AJ77" i="1"/>
  <c r="AO181" i="1"/>
  <c r="AP186" i="1" s="1"/>
  <c r="B183" i="1"/>
  <c r="C188" i="1" s="1"/>
  <c r="AL175" i="4"/>
  <c r="F41" i="1"/>
  <c r="F45" i="1"/>
  <c r="F25" i="1"/>
  <c r="F17" i="1"/>
  <c r="I127" i="1"/>
  <c r="I71" i="1"/>
  <c r="I63" i="1"/>
  <c r="I67" i="1"/>
  <c r="I51" i="1"/>
  <c r="I31" i="1"/>
  <c r="I23" i="1"/>
  <c r="I27" i="1"/>
  <c r="M125" i="1"/>
  <c r="L117" i="1"/>
  <c r="L37" i="1"/>
  <c r="O123" i="1"/>
  <c r="O99" i="1"/>
  <c r="O91" i="1"/>
  <c r="O75" i="1"/>
  <c r="R129" i="1"/>
  <c r="R89" i="1"/>
  <c r="Q161" i="1"/>
  <c r="R57" i="1"/>
  <c r="R61" i="1"/>
  <c r="R53" i="1"/>
  <c r="R33" i="1"/>
  <c r="R25" i="1"/>
  <c r="R17" i="1"/>
  <c r="U119" i="1"/>
  <c r="U95" i="1"/>
  <c r="U79" i="1"/>
  <c r="U83" i="1"/>
  <c r="U75" i="1"/>
  <c r="U67" i="1"/>
  <c r="U31" i="1"/>
  <c r="U23" i="1"/>
  <c r="X117" i="1"/>
  <c r="X113" i="1"/>
  <c r="X93" i="1"/>
  <c r="X77" i="1"/>
  <c r="X81" i="1"/>
  <c r="X73" i="1"/>
  <c r="X57" i="1"/>
  <c r="X21" i="1"/>
  <c r="AA83" i="1"/>
  <c r="AA35" i="1"/>
  <c r="AA27" i="1"/>
  <c r="AA19" i="1"/>
  <c r="AD129" i="1"/>
  <c r="AD89" i="1"/>
  <c r="AC161" i="1"/>
  <c r="AD65" i="1"/>
  <c r="AD33" i="1"/>
  <c r="AD25" i="1"/>
  <c r="AD17" i="1"/>
  <c r="AG95" i="1"/>
  <c r="AG39" i="1"/>
  <c r="AG31" i="1"/>
  <c r="AG23" i="1"/>
  <c r="AJ101" i="1"/>
  <c r="AJ69" i="1"/>
  <c r="AJ61" i="1"/>
  <c r="AJ37" i="1"/>
  <c r="AJ29" i="1"/>
  <c r="AJ21" i="1"/>
  <c r="AM91" i="1"/>
  <c r="AM75" i="1"/>
  <c r="AM59" i="1"/>
  <c r="AM35" i="1"/>
  <c r="AM27" i="1"/>
  <c r="AM19" i="1"/>
  <c r="AQ129" i="1"/>
  <c r="AP97" i="1"/>
  <c r="AP65" i="1"/>
  <c r="AP57" i="1"/>
  <c r="AP33" i="1"/>
  <c r="AP17" i="1"/>
  <c r="AS111" i="1"/>
  <c r="O102" i="4"/>
  <c r="O90" i="4"/>
  <c r="U30" i="4"/>
  <c r="U42" i="4"/>
  <c r="AN122" i="4"/>
  <c r="AM122" i="4"/>
  <c r="AN114" i="4"/>
  <c r="AM114" i="4"/>
  <c r="AQ120" i="4"/>
  <c r="AP120" i="4"/>
  <c r="AS30" i="4"/>
  <c r="AS42" i="4"/>
  <c r="F39" i="1"/>
  <c r="F43" i="1"/>
  <c r="F35" i="1"/>
  <c r="F19" i="1"/>
  <c r="I125" i="1"/>
  <c r="I93" i="1"/>
  <c r="I85" i="1"/>
  <c r="I57" i="1"/>
  <c r="I49" i="1"/>
  <c r="I41" i="1"/>
  <c r="I17" i="1"/>
  <c r="L95" i="1"/>
  <c r="L51" i="1"/>
  <c r="L43" i="1"/>
  <c r="L27" i="1"/>
  <c r="L19" i="1"/>
  <c r="O81" i="1"/>
  <c r="O73" i="1"/>
  <c r="O65" i="1"/>
  <c r="O69" i="1"/>
  <c r="O49" i="1"/>
  <c r="O41" i="1"/>
  <c r="O25" i="1"/>
  <c r="O17" i="1"/>
  <c r="R119" i="1"/>
  <c r="R111" i="1"/>
  <c r="R115" i="1"/>
  <c r="R79" i="1"/>
  <c r="R83" i="1"/>
  <c r="R63" i="1"/>
  <c r="R47" i="1"/>
  <c r="R39" i="1"/>
  <c r="R31" i="1"/>
  <c r="R23" i="1"/>
  <c r="U93" i="1"/>
  <c r="U21" i="1"/>
  <c r="X123" i="1"/>
  <c r="X127" i="1"/>
  <c r="X99" i="1"/>
  <c r="X95" i="1"/>
  <c r="X87" i="1"/>
  <c r="X67" i="1"/>
  <c r="X63" i="1"/>
  <c r="X27" i="1"/>
  <c r="X19" i="1"/>
  <c r="AA113" i="1"/>
  <c r="AA73" i="1"/>
  <c r="Z154" i="1"/>
  <c r="AA154" i="1" s="1"/>
  <c r="AA49" i="1"/>
  <c r="AA41" i="1"/>
  <c r="AA33" i="1"/>
  <c r="AA25" i="1"/>
  <c r="AA17" i="1"/>
  <c r="AD119" i="1"/>
  <c r="AD87" i="1"/>
  <c r="AD91" i="1"/>
  <c r="AD71" i="1"/>
  <c r="AC156" i="1"/>
  <c r="AD156" i="1" s="1"/>
  <c r="AD47" i="1"/>
  <c r="AD31" i="1"/>
  <c r="AD23" i="1"/>
  <c r="AH125" i="1"/>
  <c r="AG85" i="1"/>
  <c r="AG45" i="1"/>
  <c r="AG21" i="1"/>
  <c r="AJ123" i="1"/>
  <c r="AJ59" i="1"/>
  <c r="AJ43" i="1"/>
  <c r="AJ35" i="1"/>
  <c r="AJ27" i="1"/>
  <c r="AJ19" i="1"/>
  <c r="AN129" i="1"/>
  <c r="AM81" i="1"/>
  <c r="AM73" i="1"/>
  <c r="AM49" i="1"/>
  <c r="AM33" i="1"/>
  <c r="AM25" i="1"/>
  <c r="AM17" i="1"/>
  <c r="AQ127" i="1"/>
  <c r="AP87" i="1"/>
  <c r="AP79" i="1"/>
  <c r="AO156" i="1"/>
  <c r="AP156" i="1" s="1"/>
  <c r="AP47" i="1"/>
  <c r="AP31" i="1"/>
  <c r="AQ126" i="1"/>
  <c r="AT124" i="1"/>
  <c r="O56" i="3"/>
  <c r="O48" i="3"/>
  <c r="R65" i="3"/>
  <c r="R49" i="3"/>
  <c r="R41" i="3"/>
  <c r="U74" i="3"/>
  <c r="U50" i="3"/>
  <c r="AY95" i="1"/>
  <c r="AG16" i="4"/>
  <c r="H166" i="4"/>
  <c r="O21" i="4"/>
  <c r="Q184" i="4"/>
  <c r="R189" i="4" s="1"/>
  <c r="T176" i="4"/>
  <c r="U25" i="4"/>
  <c r="AD27" i="4"/>
  <c r="AF156" i="4"/>
  <c r="AG156" i="4" s="1"/>
  <c r="AM21" i="4"/>
  <c r="AP107" i="4"/>
  <c r="AR176" i="4"/>
  <c r="L65" i="3"/>
  <c r="L49" i="3"/>
  <c r="X105" i="3"/>
  <c r="X57" i="3"/>
  <c r="Z166" i="3"/>
  <c r="AN124" i="3"/>
  <c r="X104" i="2"/>
  <c r="X96" i="2"/>
  <c r="X88" i="2"/>
  <c r="X80" i="2"/>
  <c r="X72" i="2"/>
  <c r="X64" i="2"/>
  <c r="X56" i="2"/>
  <c r="X48" i="2"/>
  <c r="X40" i="2"/>
  <c r="AA24" i="2"/>
  <c r="AA110" i="2"/>
  <c r="AA102" i="2"/>
  <c r="AA94" i="2"/>
  <c r="AA86" i="2"/>
  <c r="AA78" i="2"/>
  <c r="AA70" i="2"/>
  <c r="AA62" i="2"/>
  <c r="AA54" i="2"/>
  <c r="AA46" i="2"/>
  <c r="AA38" i="2"/>
  <c r="AD22" i="2"/>
  <c r="AD108" i="2"/>
  <c r="AD100" i="2"/>
  <c r="AD92" i="2"/>
  <c r="AD84" i="2"/>
  <c r="AD76" i="2"/>
  <c r="AD68" i="2"/>
  <c r="AD60" i="2"/>
  <c r="AD52" i="2"/>
  <c r="AD44" i="2"/>
  <c r="AG20" i="2"/>
  <c r="AG106" i="2"/>
  <c r="AG98" i="2"/>
  <c r="AG90" i="2"/>
  <c r="AG82" i="2"/>
  <c r="AG74" i="2"/>
  <c r="AG66" i="2"/>
  <c r="AG58" i="2"/>
  <c r="AG50" i="2"/>
  <c r="AG42" i="2"/>
  <c r="AJ18" i="2"/>
  <c r="AS98" i="1"/>
  <c r="AS78" i="1"/>
  <c r="AS82" i="1"/>
  <c r="AW124" i="1"/>
  <c r="AV92" i="1"/>
  <c r="AV44" i="1"/>
  <c r="AY130" i="1"/>
  <c r="AY122" i="1"/>
  <c r="AY114" i="1"/>
  <c r="AY98" i="1"/>
  <c r="AY86" i="1"/>
  <c r="AY66" i="1"/>
  <c r="C20" i="4"/>
  <c r="F86" i="4"/>
  <c r="F70" i="4"/>
  <c r="F62" i="4"/>
  <c r="F46" i="4"/>
  <c r="F22" i="4"/>
  <c r="I116" i="4"/>
  <c r="I84" i="4"/>
  <c r="I44" i="4"/>
  <c r="I36" i="4"/>
  <c r="I20" i="4"/>
  <c r="L122" i="4"/>
  <c r="L74" i="4"/>
  <c r="L42" i="4"/>
  <c r="L46" i="4"/>
  <c r="L26" i="4"/>
  <c r="L18" i="4"/>
  <c r="R38" i="4"/>
  <c r="R22" i="4"/>
  <c r="U44" i="4"/>
  <c r="U36" i="4"/>
  <c r="U20" i="4"/>
  <c r="X122" i="4"/>
  <c r="X50" i="4"/>
  <c r="X26" i="4"/>
  <c r="X18" i="4"/>
  <c r="AA48" i="4"/>
  <c r="AD86" i="4"/>
  <c r="AD78" i="4"/>
  <c r="AG116" i="4"/>
  <c r="AG84" i="4"/>
  <c r="AG44" i="4"/>
  <c r="AJ130" i="4"/>
  <c r="AJ122" i="4"/>
  <c r="AJ90" i="4"/>
  <c r="AJ50" i="4"/>
  <c r="AJ34" i="4"/>
  <c r="AJ26" i="4"/>
  <c r="AN128" i="4"/>
  <c r="AQ126" i="4"/>
  <c r="AP110" i="4"/>
  <c r="AP102" i="4"/>
  <c r="AP70" i="4"/>
  <c r="AP62" i="4"/>
  <c r="AP54" i="4"/>
  <c r="AP46" i="4"/>
  <c r="AP38" i="4"/>
  <c r="AP22" i="4"/>
  <c r="AS84" i="4"/>
  <c r="AS36" i="4"/>
  <c r="AS20" i="4"/>
  <c r="AV46" i="4"/>
  <c r="AV26" i="4"/>
  <c r="AV18" i="4"/>
  <c r="AV22" i="4"/>
  <c r="AY128" i="4"/>
  <c r="AY120" i="4"/>
  <c r="AY107" i="2"/>
  <c r="AY83" i="2"/>
  <c r="AS49" i="1"/>
  <c r="AV71" i="1"/>
  <c r="F89" i="4"/>
  <c r="AA99" i="4"/>
  <c r="AA59" i="4"/>
  <c r="AD57" i="4"/>
  <c r="AS71" i="4"/>
  <c r="AV53" i="4"/>
  <c r="AV45" i="4"/>
  <c r="AV29" i="4"/>
  <c r="AY107" i="4"/>
  <c r="AY87" i="4"/>
  <c r="AY63" i="4"/>
  <c r="AS68" i="1"/>
  <c r="AS60" i="1"/>
  <c r="AY128" i="1"/>
  <c r="AY120" i="1"/>
  <c r="F124" i="4"/>
  <c r="F20" i="4"/>
  <c r="I42" i="4"/>
  <c r="I18" i="4"/>
  <c r="R124" i="4"/>
  <c r="R116" i="4"/>
  <c r="R44" i="4"/>
  <c r="R36" i="4"/>
  <c r="R20" i="4"/>
  <c r="AN126" i="4"/>
  <c r="AQ124" i="4"/>
  <c r="AP84" i="4"/>
  <c r="AP20" i="4"/>
  <c r="AT130" i="4"/>
  <c r="AW128" i="4"/>
  <c r="AY126" i="4"/>
  <c r="AY118" i="4"/>
  <c r="X37" i="3"/>
  <c r="AN129" i="3"/>
  <c r="AM89" i="3"/>
  <c r="AQ130" i="3"/>
  <c r="AT125" i="3"/>
  <c r="AS16" i="4"/>
  <c r="H154" i="4"/>
  <c r="I154" i="4" s="1"/>
  <c r="K176" i="4"/>
  <c r="L176" i="4" s="1"/>
  <c r="K170" i="4"/>
  <c r="T154" i="4"/>
  <c r="U154" i="4" s="1"/>
  <c r="AY63" i="2"/>
  <c r="AA45" i="1"/>
  <c r="F126" i="1"/>
  <c r="F86" i="1"/>
  <c r="F46" i="1"/>
  <c r="I92" i="1"/>
  <c r="I60" i="1"/>
  <c r="I20" i="1"/>
  <c r="C69" i="4"/>
  <c r="L22" i="4"/>
  <c r="AY108" i="4"/>
  <c r="AD129" i="3"/>
  <c r="AD113" i="3"/>
  <c r="AD105" i="3"/>
  <c r="AD81" i="3"/>
  <c r="AD57" i="3"/>
  <c r="AD49" i="3"/>
  <c r="AD41" i="3"/>
  <c r="AG38" i="3"/>
  <c r="AJ111" i="3"/>
  <c r="F57" i="4"/>
  <c r="F48" i="3"/>
  <c r="L90" i="3"/>
  <c r="L42" i="3"/>
  <c r="O55" i="3"/>
  <c r="R88" i="3"/>
  <c r="R72" i="3"/>
  <c r="X130" i="3"/>
  <c r="AN125" i="3"/>
  <c r="AQ126" i="3"/>
  <c r="AN125" i="1"/>
  <c r="AT129" i="1"/>
  <c r="AW127" i="1"/>
  <c r="AY125" i="1"/>
  <c r="N176" i="4"/>
  <c r="K184" i="3"/>
  <c r="L189" i="3" s="1"/>
  <c r="J125" i="1"/>
  <c r="AG83" i="1"/>
  <c r="AY87" i="1"/>
  <c r="AW126" i="3"/>
  <c r="AY128" i="3"/>
  <c r="AY120" i="3"/>
  <c r="R43" i="1"/>
  <c r="AP91" i="1"/>
  <c r="D126" i="1"/>
  <c r="C54" i="1"/>
  <c r="O22" i="1"/>
  <c r="U74" i="1"/>
  <c r="U66" i="1"/>
  <c r="AB126" i="1"/>
  <c r="AG42" i="1"/>
  <c r="AG26" i="1"/>
  <c r="AG18" i="1"/>
  <c r="AM62" i="1"/>
  <c r="AM38" i="1"/>
  <c r="AM22" i="1"/>
  <c r="AS74" i="1"/>
  <c r="AS66" i="1"/>
  <c r="AS58" i="1"/>
  <c r="AS42" i="1"/>
  <c r="Z155" i="3"/>
  <c r="AA155" i="3" s="1"/>
  <c r="F122" i="4"/>
  <c r="F50" i="4"/>
  <c r="F26" i="4"/>
  <c r="F18" i="4"/>
  <c r="I24" i="4"/>
  <c r="L126" i="4"/>
  <c r="L118" i="4"/>
  <c r="L110" i="4"/>
  <c r="R122" i="4"/>
  <c r="X22" i="4"/>
  <c r="AA44" i="4"/>
  <c r="AA28" i="4"/>
  <c r="AD74" i="4"/>
  <c r="AJ126" i="4"/>
  <c r="AJ110" i="4"/>
  <c r="AJ86" i="4"/>
  <c r="AJ54" i="4"/>
  <c r="AJ18" i="4"/>
  <c r="AJ22" i="4"/>
  <c r="AS40" i="4"/>
  <c r="F49" i="4"/>
  <c r="F41" i="4"/>
  <c r="F25" i="4"/>
  <c r="F17" i="4"/>
  <c r="I47" i="4"/>
  <c r="I31" i="4"/>
  <c r="R57" i="4"/>
  <c r="R49" i="4"/>
  <c r="R41" i="4"/>
  <c r="X69" i="4"/>
  <c r="AD49" i="4"/>
  <c r="AD23" i="4"/>
  <c r="AA53" i="4"/>
  <c r="C21" i="4"/>
  <c r="F91" i="4"/>
  <c r="F51" i="4"/>
  <c r="F35" i="4"/>
  <c r="F19" i="4"/>
  <c r="I65" i="4"/>
  <c r="I49" i="4"/>
  <c r="I41" i="4"/>
  <c r="I33" i="4"/>
  <c r="L31" i="4"/>
  <c r="L23" i="4"/>
  <c r="O117" i="4"/>
  <c r="R107" i="4"/>
  <c r="R59" i="4"/>
  <c r="R43" i="4"/>
  <c r="R35" i="4"/>
  <c r="R27" i="4"/>
  <c r="R19" i="4"/>
  <c r="U129" i="4"/>
  <c r="U113" i="4"/>
  <c r="AN125" i="4"/>
  <c r="AP23" i="4"/>
  <c r="AD43" i="4"/>
  <c r="AD51" i="4"/>
  <c r="AS81" i="4"/>
  <c r="C29" i="4"/>
  <c r="H155" i="3"/>
  <c r="I155" i="3" s="1"/>
  <c r="I59" i="3"/>
  <c r="AP84" i="3"/>
  <c r="AP72" i="3"/>
  <c r="AN126" i="5"/>
  <c r="AQ124" i="5"/>
  <c r="AT130" i="5"/>
  <c r="AW128" i="5"/>
  <c r="C78" i="1"/>
  <c r="U82" i="1"/>
  <c r="AS63" i="3"/>
  <c r="AG75" i="3"/>
  <c r="AG87" i="3"/>
  <c r="AS59" i="3"/>
  <c r="AS71" i="3"/>
  <c r="I86" i="1"/>
  <c r="I98" i="1"/>
  <c r="I90" i="1"/>
  <c r="I78" i="1"/>
  <c r="I82" i="1"/>
  <c r="I70" i="1"/>
  <c r="I62" i="1"/>
  <c r="I74" i="1"/>
  <c r="I22" i="1"/>
  <c r="I34" i="1"/>
  <c r="AG78" i="1"/>
  <c r="AG90" i="1"/>
  <c r="AG70" i="1"/>
  <c r="AG82" i="1"/>
  <c r="AG74" i="1"/>
  <c r="AG62" i="1"/>
  <c r="AN130" i="1"/>
  <c r="AM130" i="1"/>
  <c r="AS34" i="1"/>
  <c r="AS22" i="1"/>
  <c r="AY78" i="1"/>
  <c r="AZ126" i="1"/>
  <c r="V115" i="5"/>
  <c r="AJ56" i="3"/>
  <c r="AJ44" i="3"/>
  <c r="AS75" i="3"/>
  <c r="AS87" i="3"/>
  <c r="AN124" i="5"/>
  <c r="AQ130" i="5"/>
  <c r="AT128" i="5"/>
  <c r="AW126" i="5"/>
  <c r="AQ112" i="3"/>
  <c r="AP124" i="3"/>
  <c r="AQ129" i="5"/>
  <c r="AT127" i="5"/>
  <c r="AW125" i="5"/>
  <c r="U75" i="3"/>
  <c r="U87" i="3"/>
  <c r="AG43" i="3"/>
  <c r="AG55" i="3"/>
  <c r="E170" i="1"/>
  <c r="L47" i="1"/>
  <c r="O125" i="1"/>
  <c r="O45" i="1"/>
  <c r="Q170" i="1"/>
  <c r="R75" i="1"/>
  <c r="U57" i="1"/>
  <c r="U49" i="1"/>
  <c r="W155" i="1"/>
  <c r="X155" i="1" s="1"/>
  <c r="X55" i="1"/>
  <c r="AA61" i="1"/>
  <c r="AD107" i="1"/>
  <c r="AG97" i="1"/>
  <c r="AG89" i="1"/>
  <c r="AG49" i="1"/>
  <c r="AM101" i="1"/>
  <c r="AV63" i="1"/>
  <c r="AY93" i="1"/>
  <c r="AI165" i="3"/>
  <c r="AV47" i="3"/>
  <c r="I80" i="1"/>
  <c r="F116" i="3"/>
  <c r="F84" i="3"/>
  <c r="L126" i="3"/>
  <c r="L110" i="3"/>
  <c r="K155" i="3"/>
  <c r="L155" i="3" s="1"/>
  <c r="L46" i="3"/>
  <c r="O123" i="3"/>
  <c r="O107" i="3"/>
  <c r="O59" i="3"/>
  <c r="R60" i="3"/>
  <c r="X126" i="3"/>
  <c r="X86" i="3"/>
  <c r="X46" i="3"/>
  <c r="X105" i="2"/>
  <c r="X97" i="2"/>
  <c r="X89" i="2"/>
  <c r="X81" i="2"/>
  <c r="X73" i="2"/>
  <c r="X65" i="2"/>
  <c r="X49" i="2"/>
  <c r="X41" i="2"/>
  <c r="AA25" i="2"/>
  <c r="AA17" i="2"/>
  <c r="AA119" i="2"/>
  <c r="AA111" i="2"/>
  <c r="AA103" i="2"/>
  <c r="AA95" i="2"/>
  <c r="AA87" i="2"/>
  <c r="AA79" i="2"/>
  <c r="AA71" i="2"/>
  <c r="AA63" i="2"/>
  <c r="AA55" i="2"/>
  <c r="AA47" i="2"/>
  <c r="AA39" i="2"/>
  <c r="AD23" i="2"/>
  <c r="AD109" i="2"/>
  <c r="AD101" i="2"/>
  <c r="AD93" i="2"/>
  <c r="AD85" i="2"/>
  <c r="AD77" i="2"/>
  <c r="AD69" i="2"/>
  <c r="AD61" i="2"/>
  <c r="AD53" i="2"/>
  <c r="AD45" i="2"/>
  <c r="AG21" i="2"/>
  <c r="AG107" i="2"/>
  <c r="AG99" i="2"/>
  <c r="AG91" i="2"/>
  <c r="AG83" i="2"/>
  <c r="AG75" i="2"/>
  <c r="AG67" i="2"/>
  <c r="AG59" i="2"/>
  <c r="AG51" i="2"/>
  <c r="AG43" i="2"/>
  <c r="AJ19" i="2"/>
  <c r="AJ105" i="2"/>
  <c r="AJ97" i="2"/>
  <c r="AJ89" i="2"/>
  <c r="AJ81" i="2"/>
  <c r="AJ73" i="2"/>
  <c r="AJ65" i="2"/>
  <c r="AJ57" i="2"/>
  <c r="AJ49" i="2"/>
  <c r="L32" i="2"/>
  <c r="O30" i="2"/>
  <c r="R36" i="2"/>
  <c r="R28" i="2"/>
  <c r="U34" i="2"/>
  <c r="U26" i="2"/>
  <c r="X32" i="2"/>
  <c r="AA30" i="2"/>
  <c r="F112" i="1"/>
  <c r="F92" i="1"/>
  <c r="F76" i="1"/>
  <c r="F80" i="1"/>
  <c r="F60" i="1"/>
  <c r="F36" i="1"/>
  <c r="F28" i="1"/>
  <c r="F20" i="1"/>
  <c r="R84" i="1"/>
  <c r="R76" i="1"/>
  <c r="R68" i="1"/>
  <c r="R60" i="1"/>
  <c r="R52" i="1"/>
  <c r="R36" i="1"/>
  <c r="R28" i="1"/>
  <c r="R20" i="1"/>
  <c r="U122" i="1"/>
  <c r="U78" i="1"/>
  <c r="U62" i="1"/>
  <c r="U42" i="1"/>
  <c r="U34" i="1"/>
  <c r="U26" i="1"/>
  <c r="U18" i="1"/>
  <c r="AA78" i="1"/>
  <c r="AA62" i="1"/>
  <c r="AA38" i="1"/>
  <c r="AD84" i="1"/>
  <c r="AD76" i="1"/>
  <c r="AD68" i="1"/>
  <c r="AD60" i="1"/>
  <c r="AD20" i="1"/>
  <c r="AN126" i="1"/>
  <c r="AQ124" i="1"/>
  <c r="AP76" i="1"/>
  <c r="AP36" i="1"/>
  <c r="AP28" i="1"/>
  <c r="AP20" i="1"/>
  <c r="AT130" i="1"/>
  <c r="AW128" i="1"/>
  <c r="E213" i="3"/>
  <c r="C69" i="3"/>
  <c r="C53" i="3"/>
  <c r="F110" i="3"/>
  <c r="F86" i="3"/>
  <c r="F54" i="3"/>
  <c r="F58" i="3"/>
  <c r="I111" i="3"/>
  <c r="I79" i="3"/>
  <c r="I63" i="3"/>
  <c r="L104" i="3"/>
  <c r="L56" i="3"/>
  <c r="L48" i="3"/>
  <c r="R102" i="3"/>
  <c r="R62" i="3"/>
  <c r="U63" i="3"/>
  <c r="U55" i="3"/>
  <c r="X120" i="3"/>
  <c r="X80" i="3"/>
  <c r="AQ124" i="3"/>
  <c r="AT127" i="3"/>
  <c r="AW128" i="3"/>
  <c r="AY130" i="3"/>
  <c r="AY122" i="3"/>
  <c r="AY114" i="3"/>
  <c r="F24" i="2"/>
  <c r="F21" i="1"/>
  <c r="I19" i="1"/>
  <c r="L89" i="1"/>
  <c r="L81" i="1"/>
  <c r="L65" i="1"/>
  <c r="L17" i="1"/>
  <c r="O95" i="1"/>
  <c r="O71" i="1"/>
  <c r="O55" i="1"/>
  <c r="O47" i="1"/>
  <c r="R21" i="1"/>
  <c r="U123" i="1"/>
  <c r="U51" i="1"/>
  <c r="U19" i="1"/>
  <c r="X49" i="1"/>
  <c r="X25" i="1"/>
  <c r="AA87" i="1"/>
  <c r="AA55" i="1"/>
  <c r="AA23" i="1"/>
  <c r="AD125" i="1"/>
  <c r="AD53" i="1"/>
  <c r="AD21" i="1"/>
  <c r="AG75" i="1"/>
  <c r="AG67" i="1"/>
  <c r="AG59" i="1"/>
  <c r="AG27" i="1"/>
  <c r="AG19" i="1"/>
  <c r="AJ105" i="1"/>
  <c r="AJ65" i="1"/>
  <c r="AJ57" i="1"/>
  <c r="AJ17" i="1"/>
  <c r="AM111" i="1"/>
  <c r="AM55" i="1"/>
  <c r="AM23" i="1"/>
  <c r="AP61" i="1"/>
  <c r="AP53" i="1"/>
  <c r="AP21" i="1"/>
  <c r="AS83" i="1"/>
  <c r="AS67" i="1"/>
  <c r="AV89" i="1"/>
  <c r="AV81" i="1"/>
  <c r="AV73" i="1"/>
  <c r="AV65" i="1"/>
  <c r="AV57" i="1"/>
  <c r="AV49" i="1"/>
  <c r="AV25" i="1"/>
  <c r="AV17" i="1"/>
  <c r="AZ127" i="1"/>
  <c r="AR169" i="3"/>
  <c r="F68" i="3"/>
  <c r="F56" i="3"/>
  <c r="L78" i="3"/>
  <c r="L66" i="3"/>
  <c r="L62" i="3"/>
  <c r="L50" i="3"/>
  <c r="R112" i="3"/>
  <c r="R124" i="3"/>
  <c r="R92" i="3"/>
  <c r="R80" i="3"/>
  <c r="AY97" i="2"/>
  <c r="AY109" i="2"/>
  <c r="AY93" i="2"/>
  <c r="AY81" i="2"/>
  <c r="AZ125" i="2"/>
  <c r="AY65" i="2"/>
  <c r="R41" i="1"/>
  <c r="AA43" i="1"/>
  <c r="I55" i="1"/>
  <c r="U63" i="1"/>
  <c r="AE125" i="1"/>
  <c r="AD97" i="1"/>
  <c r="AJ93" i="1"/>
  <c r="AP129" i="1"/>
  <c r="O43" i="1"/>
  <c r="M114" i="3"/>
  <c r="AY85" i="2"/>
  <c r="AV37" i="1"/>
  <c r="I39" i="1"/>
  <c r="AD41" i="1"/>
  <c r="F53" i="1"/>
  <c r="AG55" i="1"/>
  <c r="X69" i="1"/>
  <c r="AI156" i="1"/>
  <c r="AJ156" i="1" s="1"/>
  <c r="F65" i="1"/>
  <c r="R69" i="1"/>
  <c r="V119" i="1"/>
  <c r="P123" i="1"/>
  <c r="I83" i="1"/>
  <c r="F60" i="3"/>
  <c r="AN129" i="5"/>
  <c r="AQ127" i="5"/>
  <c r="AT125" i="5"/>
  <c r="F29" i="1"/>
  <c r="F33" i="1"/>
  <c r="U39" i="1"/>
  <c r="AS55" i="1"/>
  <c r="AV69" i="1"/>
  <c r="Y117" i="1"/>
  <c r="L77" i="1"/>
  <c r="AJ81" i="1"/>
  <c r="AP113" i="1"/>
  <c r="F78" i="4"/>
  <c r="F90" i="4"/>
  <c r="F54" i="4"/>
  <c r="F66" i="4"/>
  <c r="U84" i="4"/>
  <c r="U96" i="4"/>
  <c r="X42" i="4"/>
  <c r="X54" i="4"/>
  <c r="X34" i="4"/>
  <c r="X46" i="4"/>
  <c r="AQ118" i="4"/>
  <c r="AP130" i="4"/>
  <c r="AV50" i="4"/>
  <c r="AV62" i="4"/>
  <c r="AP41" i="1"/>
  <c r="X61" i="1"/>
  <c r="AU156" i="1"/>
  <c r="E171" i="1"/>
  <c r="AV113" i="1"/>
  <c r="R125" i="1"/>
  <c r="AN127" i="5"/>
  <c r="AQ125" i="5"/>
  <c r="AW129" i="5"/>
  <c r="R29" i="1"/>
  <c r="X105" i="1"/>
  <c r="C95" i="1"/>
  <c r="F82" i="4"/>
  <c r="N165" i="1"/>
  <c r="B210" i="4"/>
  <c r="E176" i="4"/>
  <c r="I119" i="4"/>
  <c r="I23" i="4"/>
  <c r="L77" i="4"/>
  <c r="L53" i="4"/>
  <c r="AI154" i="4"/>
  <c r="AJ154" i="4" s="1"/>
  <c r="AP57" i="4"/>
  <c r="AR161" i="4"/>
  <c r="AU174" i="4"/>
  <c r="AA32" i="2"/>
  <c r="AD30" i="2"/>
  <c r="AG36" i="2"/>
  <c r="AG28" i="2"/>
  <c r="AJ34" i="2"/>
  <c r="AJ26" i="2"/>
  <c r="AM32" i="2"/>
  <c r="AP30" i="2"/>
  <c r="AS36" i="2"/>
  <c r="AS28" i="2"/>
  <c r="AV34" i="2"/>
  <c r="AV26" i="2"/>
  <c r="E154" i="1"/>
  <c r="F154" i="1" s="1"/>
  <c r="Q154" i="1"/>
  <c r="R154" i="1" s="1"/>
  <c r="AC154" i="1"/>
  <c r="AD154" i="1" s="1"/>
  <c r="K178" i="3"/>
  <c r="N166" i="3"/>
  <c r="C31" i="2"/>
  <c r="F37" i="2"/>
  <c r="F29" i="2"/>
  <c r="I35" i="2"/>
  <c r="I27" i="2"/>
  <c r="K181" i="2"/>
  <c r="L186" i="2" s="1"/>
  <c r="L33" i="2"/>
  <c r="O31" i="2"/>
  <c r="R37" i="2"/>
  <c r="R29" i="2"/>
  <c r="U35" i="2"/>
  <c r="U27" i="2"/>
  <c r="X33" i="2"/>
  <c r="AA31" i="2"/>
  <c r="I128" i="1"/>
  <c r="I56" i="1"/>
  <c r="AT129" i="4"/>
  <c r="AW127" i="4"/>
  <c r="B198" i="3"/>
  <c r="AJ48" i="3"/>
  <c r="AM59" i="3"/>
  <c r="AM51" i="3"/>
  <c r="AM55" i="3"/>
  <c r="AP48" i="3"/>
  <c r="C30" i="2"/>
  <c r="F36" i="2"/>
  <c r="F28" i="2"/>
  <c r="I34" i="2"/>
  <c r="I26" i="2"/>
  <c r="AN127" i="1"/>
  <c r="AQ125" i="1"/>
  <c r="AW129" i="1"/>
  <c r="AY127" i="1"/>
  <c r="AY119" i="1"/>
  <c r="C108" i="4"/>
  <c r="C104" i="4"/>
  <c r="C44" i="4"/>
  <c r="C48" i="4"/>
  <c r="C32" i="4"/>
  <c r="O108" i="4"/>
  <c r="O80" i="4"/>
  <c r="O60" i="4"/>
  <c r="O52" i="4"/>
  <c r="O44" i="4"/>
  <c r="O28" i="4"/>
  <c r="O20" i="4"/>
  <c r="R106" i="4"/>
  <c r="R110" i="4"/>
  <c r="R90" i="4"/>
  <c r="R74" i="4"/>
  <c r="R46" i="4"/>
  <c r="R26" i="4"/>
  <c r="X126" i="4"/>
  <c r="AA108" i="4"/>
  <c r="AA52" i="4"/>
  <c r="AA20" i="4"/>
  <c r="AD122" i="4"/>
  <c r="AD106" i="4"/>
  <c r="AN124" i="4"/>
  <c r="AQ130" i="4"/>
  <c r="AT128" i="4"/>
  <c r="AW126" i="4"/>
  <c r="F37" i="3"/>
  <c r="C115" i="3"/>
  <c r="F44" i="3"/>
  <c r="L118" i="3"/>
  <c r="O51" i="3"/>
  <c r="Q155" i="3"/>
  <c r="R155" i="3" s="1"/>
  <c r="X54" i="3"/>
  <c r="AN130" i="3"/>
  <c r="AT126" i="3"/>
  <c r="AW127" i="3"/>
  <c r="H155" i="2"/>
  <c r="I155" i="2" s="1"/>
  <c r="C23" i="2"/>
  <c r="C125" i="2"/>
  <c r="C117" i="2"/>
  <c r="C109" i="2"/>
  <c r="C101" i="2"/>
  <c r="C93" i="2"/>
  <c r="C85" i="2"/>
  <c r="C77" i="2"/>
  <c r="C69" i="2"/>
  <c r="C61" i="2"/>
  <c r="C53" i="2"/>
  <c r="C45" i="2"/>
  <c r="F21" i="2"/>
  <c r="F107" i="2"/>
  <c r="F99" i="2"/>
  <c r="F91" i="2"/>
  <c r="F83" i="2"/>
  <c r="F75" i="2"/>
  <c r="F67" i="2"/>
  <c r="F59" i="2"/>
  <c r="F51" i="2"/>
  <c r="F43" i="2"/>
  <c r="I19" i="2"/>
  <c r="J129" i="2"/>
  <c r="I57" i="2"/>
  <c r="I41" i="2"/>
  <c r="F128" i="1"/>
  <c r="AY126" i="1"/>
  <c r="AY118" i="1"/>
  <c r="R26" i="2"/>
  <c r="AY117" i="1"/>
  <c r="AJ68" i="4"/>
  <c r="AN130" i="4"/>
  <c r="AQ128" i="4"/>
  <c r="AT126" i="4"/>
  <c r="AW124" i="4"/>
  <c r="AC155" i="3"/>
  <c r="AD155" i="3" s="1"/>
  <c r="AJ93" i="3"/>
  <c r="AN128" i="3"/>
  <c r="AQ129" i="3"/>
  <c r="AP117" i="3"/>
  <c r="AP65" i="3"/>
  <c r="AP57" i="3"/>
  <c r="AP61" i="3"/>
  <c r="AP41" i="3"/>
  <c r="AP45" i="3"/>
  <c r="AT124" i="3"/>
  <c r="AW125" i="3"/>
  <c r="AY127" i="3"/>
  <c r="AY119" i="3"/>
  <c r="AY111" i="3"/>
  <c r="AY87" i="3"/>
  <c r="C24" i="1"/>
  <c r="E181" i="1"/>
  <c r="F186" i="1" s="1"/>
  <c r="Z169" i="1"/>
  <c r="AL169" i="1"/>
  <c r="W155" i="3"/>
  <c r="X155" i="3" s="1"/>
  <c r="AN130" i="2"/>
  <c r="AQ128" i="2"/>
  <c r="AM80" i="1"/>
  <c r="AM48" i="1"/>
  <c r="AY80" i="1"/>
  <c r="F107" i="4"/>
  <c r="I17" i="4"/>
  <c r="U105" i="4"/>
  <c r="U97" i="4"/>
  <c r="U17" i="4"/>
  <c r="X111" i="4"/>
  <c r="AA21" i="4"/>
  <c r="AD19" i="4"/>
  <c r="AJ47" i="4"/>
  <c r="AJ39" i="4"/>
  <c r="AJ31" i="4"/>
  <c r="AJ23" i="4"/>
  <c r="AM129" i="4"/>
  <c r="AN129" i="4"/>
  <c r="AM29" i="4"/>
  <c r="AP59" i="4"/>
  <c r="AP27" i="4"/>
  <c r="AP19" i="4"/>
  <c r="AS105" i="4"/>
  <c r="AS57" i="4"/>
  <c r="AS25" i="4"/>
  <c r="AS17" i="4"/>
  <c r="AV31" i="4"/>
  <c r="C60" i="3"/>
  <c r="I38" i="3"/>
  <c r="R117" i="3"/>
  <c r="R69" i="3"/>
  <c r="X111" i="3"/>
  <c r="AN127" i="3"/>
  <c r="AQ128" i="3"/>
  <c r="AW124" i="3"/>
  <c r="C115" i="2"/>
  <c r="C107" i="2"/>
  <c r="C83" i="2"/>
  <c r="C35" i="2"/>
  <c r="I71" i="2"/>
  <c r="I55" i="2"/>
  <c r="L37" i="2"/>
  <c r="O51" i="2"/>
  <c r="O27" i="2"/>
  <c r="U71" i="2"/>
  <c r="L130" i="4"/>
  <c r="AG48" i="4"/>
  <c r="AG24" i="4"/>
  <c r="AP98" i="4"/>
  <c r="AP26" i="4"/>
  <c r="AP18" i="4"/>
  <c r="AS124" i="4"/>
  <c r="AT124" i="4"/>
  <c r="AS56" i="4"/>
  <c r="AS24" i="4"/>
  <c r="AW130" i="4"/>
  <c r="AV126" i="4"/>
  <c r="AW114" i="4"/>
  <c r="AV54" i="4"/>
  <c r="AA52" i="3"/>
  <c r="AA44" i="3"/>
  <c r="AG90" i="3"/>
  <c r="AG50" i="3"/>
  <c r="AG42" i="3"/>
  <c r="AG46" i="3"/>
  <c r="AJ123" i="3"/>
  <c r="AJ59" i="3"/>
  <c r="AJ47" i="3"/>
  <c r="AN126" i="3"/>
  <c r="AM110" i="3"/>
  <c r="AM114" i="3"/>
  <c r="AM74" i="3"/>
  <c r="AM54" i="3"/>
  <c r="AM58" i="3"/>
  <c r="AM50" i="3"/>
  <c r="AM42" i="3"/>
  <c r="AQ127" i="3"/>
  <c r="AP59" i="3"/>
  <c r="AT130" i="3"/>
  <c r="AS90" i="3"/>
  <c r="AS86" i="3"/>
  <c r="AS46" i="3"/>
  <c r="AS38" i="3"/>
  <c r="AV115" i="3"/>
  <c r="AW115" i="3"/>
  <c r="AV119" i="3"/>
  <c r="AV111" i="3"/>
  <c r="AV75" i="3"/>
  <c r="AV63" i="3"/>
  <c r="AY125" i="3"/>
  <c r="AY117" i="3"/>
  <c r="AY105" i="3"/>
  <c r="AY85" i="3"/>
  <c r="AY73" i="3"/>
  <c r="C20" i="2"/>
  <c r="C122" i="2"/>
  <c r="C114" i="2"/>
  <c r="C106" i="2"/>
  <c r="C98" i="2"/>
  <c r="C90" i="2"/>
  <c r="C82" i="2"/>
  <c r="C74" i="2"/>
  <c r="C66" i="2"/>
  <c r="C58" i="2"/>
  <c r="C50" i="2"/>
  <c r="C42" i="2"/>
  <c r="F18" i="2"/>
  <c r="F104" i="2"/>
  <c r="F96" i="2"/>
  <c r="F88" i="2"/>
  <c r="F80" i="2"/>
  <c r="F72" i="2"/>
  <c r="F64" i="2"/>
  <c r="F56" i="2"/>
  <c r="F48" i="2"/>
  <c r="F40" i="2"/>
  <c r="I24" i="2"/>
  <c r="I110" i="2"/>
  <c r="I102" i="2"/>
  <c r="I94" i="2"/>
  <c r="I86" i="2"/>
  <c r="I78" i="2"/>
  <c r="I70" i="2"/>
  <c r="I54" i="2"/>
  <c r="I46" i="2"/>
  <c r="I38" i="2"/>
  <c r="L22" i="2"/>
  <c r="L108" i="2"/>
  <c r="L100" i="2"/>
  <c r="L92" i="2"/>
  <c r="L84" i="2"/>
  <c r="L76" i="2"/>
  <c r="L68" i="2"/>
  <c r="L52" i="2"/>
  <c r="L44" i="2"/>
  <c r="O106" i="2"/>
  <c r="O98" i="2"/>
  <c r="O90" i="2"/>
  <c r="O82" i="2"/>
  <c r="O74" i="2"/>
  <c r="O66" i="2"/>
  <c r="O58" i="2"/>
  <c r="O50" i="2"/>
  <c r="O42" i="2"/>
  <c r="R18" i="2"/>
  <c r="R104" i="2"/>
  <c r="R96" i="2"/>
  <c r="R88" i="2"/>
  <c r="R80" i="2"/>
  <c r="R72" i="2"/>
  <c r="R64" i="2"/>
  <c r="R56" i="2"/>
  <c r="R48" i="2"/>
  <c r="R40" i="2"/>
  <c r="U24" i="2"/>
  <c r="U16" i="2"/>
  <c r="U110" i="2"/>
  <c r="U102" i="2"/>
  <c r="U94" i="2"/>
  <c r="U78" i="2"/>
  <c r="U70" i="2"/>
  <c r="U62" i="2"/>
  <c r="U54" i="2"/>
  <c r="U46" i="2"/>
  <c r="U38" i="2"/>
  <c r="X22" i="2"/>
  <c r="X108" i="2"/>
  <c r="X100" i="2"/>
  <c r="X60" i="2"/>
  <c r="X52" i="2"/>
  <c r="O78" i="1"/>
  <c r="I111" i="4"/>
  <c r="L21" i="4"/>
  <c r="O123" i="4"/>
  <c r="O107" i="4"/>
  <c r="O59" i="4"/>
  <c r="R25" i="4"/>
  <c r="R17" i="4"/>
  <c r="U119" i="4"/>
  <c r="U71" i="4"/>
  <c r="X53" i="4"/>
  <c r="AD25" i="4"/>
  <c r="AG111" i="4"/>
  <c r="AG23" i="4"/>
  <c r="AJ53" i="4"/>
  <c r="AJ21" i="4"/>
  <c r="AM123" i="4"/>
  <c r="AM107" i="4"/>
  <c r="AM19" i="4"/>
  <c r="AP89" i="4"/>
  <c r="AP81" i="4"/>
  <c r="AP49" i="4"/>
  <c r="AP25" i="4"/>
  <c r="AP17" i="4"/>
  <c r="AR181" i="4"/>
  <c r="AS186" i="4" s="1"/>
  <c r="AT123" i="4"/>
  <c r="AY67" i="4"/>
  <c r="X77" i="3"/>
  <c r="X53" i="3"/>
  <c r="X45" i="3"/>
  <c r="AW130" i="3"/>
  <c r="C19" i="2"/>
  <c r="C129" i="2"/>
  <c r="C97" i="2"/>
  <c r="C49" i="2"/>
  <c r="F31" i="2"/>
  <c r="I37" i="2"/>
  <c r="I29" i="2"/>
  <c r="L35" i="2"/>
  <c r="L27" i="2"/>
  <c r="O33" i="2"/>
  <c r="AW130" i="5"/>
  <c r="U89" i="1"/>
  <c r="U41" i="1"/>
  <c r="U17" i="1"/>
  <c r="X47" i="1"/>
  <c r="AA93" i="1"/>
  <c r="AA77" i="1"/>
  <c r="AA69" i="1"/>
  <c r="AD51" i="1"/>
  <c r="AG129" i="1"/>
  <c r="AG81" i="1"/>
  <c r="AG41" i="1"/>
  <c r="AJ127" i="1"/>
  <c r="AJ79" i="1"/>
  <c r="AJ63" i="1"/>
  <c r="AJ47" i="1"/>
  <c r="AM69" i="1"/>
  <c r="AM53" i="1"/>
  <c r="AP123" i="1"/>
  <c r="AP115" i="1"/>
  <c r="AS125" i="1"/>
  <c r="AT125" i="1"/>
  <c r="AS89" i="1"/>
  <c r="AV127" i="1"/>
  <c r="AW115" i="1"/>
  <c r="AV95" i="1"/>
  <c r="AY69" i="1"/>
  <c r="AY61" i="1"/>
  <c r="AP116" i="4"/>
  <c r="AQ116" i="4"/>
  <c r="C37" i="3"/>
  <c r="F130" i="3"/>
  <c r="F50" i="3"/>
  <c r="L108" i="3"/>
  <c r="L84" i="3"/>
  <c r="L44" i="3"/>
  <c r="R122" i="3"/>
  <c r="AW130" i="2"/>
  <c r="I48" i="1"/>
  <c r="AG112" i="1"/>
  <c r="AS128" i="1"/>
  <c r="AT116" i="1"/>
  <c r="AS96" i="1"/>
  <c r="AW130" i="1"/>
  <c r="B176" i="4"/>
  <c r="C53" i="4"/>
  <c r="K154" i="4"/>
  <c r="L154" i="4" s="1"/>
  <c r="O77" i="4"/>
  <c r="AA105" i="3"/>
  <c r="AD130" i="3"/>
  <c r="AD98" i="3"/>
  <c r="AD50" i="3"/>
  <c r="AM123" i="3"/>
  <c r="AN123" i="3"/>
  <c r="F125" i="2"/>
  <c r="G125" i="2"/>
  <c r="C24" i="4"/>
  <c r="R94" i="4"/>
  <c r="C119" i="3"/>
  <c r="C47" i="3"/>
  <c r="F80" i="3"/>
  <c r="R128" i="3"/>
  <c r="R96" i="3"/>
  <c r="R48" i="3"/>
  <c r="U105" i="3"/>
  <c r="U102" i="1"/>
  <c r="U22" i="1"/>
  <c r="AD104" i="1"/>
  <c r="AP56" i="1"/>
  <c r="AM125" i="3"/>
  <c r="AN113" i="3"/>
  <c r="AM117" i="3"/>
  <c r="AM53" i="3"/>
  <c r="E179" i="2"/>
  <c r="I105" i="2"/>
  <c r="I89" i="2"/>
  <c r="I81" i="2"/>
  <c r="I73" i="2"/>
  <c r="I65" i="2"/>
  <c r="I49" i="2"/>
  <c r="L25" i="2"/>
  <c r="L17" i="2"/>
  <c r="L103" i="2"/>
  <c r="L95" i="2"/>
  <c r="L87" i="2"/>
  <c r="L79" i="2"/>
  <c r="L71" i="2"/>
  <c r="L63" i="2"/>
  <c r="L55" i="2"/>
  <c r="L47" i="2"/>
  <c r="L39" i="2"/>
  <c r="O23" i="2"/>
  <c r="O109" i="2"/>
  <c r="O101" i="2"/>
  <c r="O93" i="2"/>
  <c r="O85" i="2"/>
  <c r="O77" i="2"/>
  <c r="O69" i="2"/>
  <c r="O61" i="2"/>
  <c r="O53" i="2"/>
  <c r="O45" i="2"/>
  <c r="R21" i="2"/>
  <c r="R107" i="2"/>
  <c r="R99" i="2"/>
  <c r="R91" i="2"/>
  <c r="R83" i="2"/>
  <c r="R75" i="2"/>
  <c r="R67" i="2"/>
  <c r="R59" i="2"/>
  <c r="R51" i="2"/>
  <c r="R43" i="2"/>
  <c r="U19" i="2"/>
  <c r="U105" i="2"/>
  <c r="U97" i="2"/>
  <c r="U89" i="2"/>
  <c r="U81" i="2"/>
  <c r="U73" i="2"/>
  <c r="U65" i="2"/>
  <c r="U57" i="2"/>
  <c r="U49" i="2"/>
  <c r="U41" i="2"/>
  <c r="X25" i="2"/>
  <c r="X17" i="2"/>
  <c r="X111" i="2"/>
  <c r="X103" i="2"/>
  <c r="X95" i="2"/>
  <c r="X87" i="2"/>
  <c r="X79" i="2"/>
  <c r="X71" i="2"/>
  <c r="X63" i="2"/>
  <c r="X55" i="2"/>
  <c r="X47" i="2"/>
  <c r="X39" i="2"/>
  <c r="AA23" i="2"/>
  <c r="AA109" i="2"/>
  <c r="AA101" i="2"/>
  <c r="AA93" i="2"/>
  <c r="AA85" i="2"/>
  <c r="AA77" i="2"/>
  <c r="AA69" i="2"/>
  <c r="AA61" i="2"/>
  <c r="AA53" i="2"/>
  <c r="AA45" i="2"/>
  <c r="AD21" i="2"/>
  <c r="AD107" i="2"/>
  <c r="AD99" i="2"/>
  <c r="AD91" i="2"/>
  <c r="AD83" i="2"/>
  <c r="AJ57" i="3"/>
  <c r="AJ41" i="3"/>
  <c r="AM52" i="3"/>
  <c r="AR179" i="3"/>
  <c r="AT116" i="3"/>
  <c r="C36" i="2"/>
  <c r="C28" i="2"/>
  <c r="F34" i="2"/>
  <c r="F26" i="2"/>
  <c r="I32" i="2"/>
  <c r="L16" i="2"/>
  <c r="L30" i="2"/>
  <c r="O36" i="2"/>
  <c r="O28" i="2"/>
  <c r="R34" i="2"/>
  <c r="U18" i="2"/>
  <c r="U104" i="2"/>
  <c r="U96" i="2"/>
  <c r="U88" i="2"/>
  <c r="U80" i="2"/>
  <c r="U72" i="2"/>
  <c r="U64" i="2"/>
  <c r="U56" i="2"/>
  <c r="U48" i="2"/>
  <c r="U40" i="2"/>
  <c r="U32" i="2"/>
  <c r="X24" i="2"/>
  <c r="X16" i="2"/>
  <c r="W180" i="2"/>
  <c r="X102" i="2"/>
  <c r="X94" i="2"/>
  <c r="X86" i="2"/>
  <c r="X78" i="2"/>
  <c r="X70" i="2"/>
  <c r="X62" i="2"/>
  <c r="X54" i="2"/>
  <c r="X46" i="2"/>
  <c r="X38" i="2"/>
  <c r="X30" i="2"/>
  <c r="AA22" i="2"/>
  <c r="AA108" i="2"/>
  <c r="AA100" i="2"/>
  <c r="AA84" i="2"/>
  <c r="AA76" i="2"/>
  <c r="AA68" i="2"/>
  <c r="AA60" i="2"/>
  <c r="AA52" i="2"/>
  <c r="AA44" i="2"/>
  <c r="AA36" i="2"/>
  <c r="AD20" i="2"/>
  <c r="AD106" i="2"/>
  <c r="AD98" i="2"/>
  <c r="AD90" i="2"/>
  <c r="R120" i="2"/>
  <c r="AD75" i="2"/>
  <c r="AD67" i="2"/>
  <c r="AD59" i="2"/>
  <c r="AD51" i="2"/>
  <c r="AD43" i="2"/>
  <c r="AG19" i="2"/>
  <c r="AG105" i="2"/>
  <c r="AG97" i="2"/>
  <c r="AG89" i="2"/>
  <c r="AG81" i="2"/>
  <c r="AG73" i="2"/>
  <c r="AG65" i="2"/>
  <c r="AG57" i="2"/>
  <c r="AG49" i="2"/>
  <c r="AG41" i="2"/>
  <c r="AJ25" i="2"/>
  <c r="AJ17" i="2"/>
  <c r="AJ111" i="2"/>
  <c r="AJ103" i="2"/>
  <c r="AJ95" i="2"/>
  <c r="AJ87" i="2"/>
  <c r="AJ79" i="2"/>
  <c r="AJ71" i="2"/>
  <c r="AJ63" i="2"/>
  <c r="AJ55" i="2"/>
  <c r="AJ47" i="2"/>
  <c r="AJ39" i="2"/>
  <c r="AM23" i="2"/>
  <c r="AN125" i="2"/>
  <c r="AM109" i="2"/>
  <c r="AM101" i="2"/>
  <c r="AM93" i="2"/>
  <c r="AM85" i="2"/>
  <c r="AM77" i="2"/>
  <c r="AM69" i="2"/>
  <c r="AM61" i="2"/>
  <c r="AM53" i="2"/>
  <c r="AM45" i="2"/>
  <c r="AP21" i="2"/>
  <c r="AP107" i="2"/>
  <c r="AP99" i="2"/>
  <c r="AP91" i="2"/>
  <c r="AP83" i="2"/>
  <c r="AP75" i="2"/>
  <c r="AP67" i="2"/>
  <c r="AP59" i="2"/>
  <c r="AP51" i="2"/>
  <c r="AP43" i="2"/>
  <c r="AS19" i="2"/>
  <c r="AT129" i="2"/>
  <c r="AS105" i="2"/>
  <c r="AS97" i="2"/>
  <c r="AS89" i="2"/>
  <c r="AS81" i="2"/>
  <c r="AS73" i="2"/>
  <c r="AS65" i="2"/>
  <c r="AS57" i="2"/>
  <c r="AS49" i="2"/>
  <c r="AV25" i="2"/>
  <c r="AV17" i="2"/>
  <c r="AV127" i="2"/>
  <c r="AW127" i="2"/>
  <c r="AV119" i="2"/>
  <c r="AW119" i="2"/>
  <c r="AV111" i="2"/>
  <c r="AV103" i="2"/>
  <c r="AV95" i="2"/>
  <c r="AV87" i="2"/>
  <c r="AV79" i="2"/>
  <c r="AV71" i="2"/>
  <c r="AV63" i="2"/>
  <c r="AV55" i="2"/>
  <c r="AV47" i="2"/>
  <c r="AV39" i="2"/>
  <c r="AD74" i="2"/>
  <c r="AD66" i="2"/>
  <c r="AD58" i="2"/>
  <c r="AD50" i="2"/>
  <c r="AD42" i="2"/>
  <c r="AD34" i="2"/>
  <c r="AD26" i="2"/>
  <c r="AG18" i="2"/>
  <c r="AG104" i="2"/>
  <c r="AG96" i="2"/>
  <c r="AG88" i="2"/>
  <c r="AG80" i="2"/>
  <c r="AG72" i="2"/>
  <c r="AG64" i="2"/>
  <c r="AG56" i="2"/>
  <c r="AG48" i="2"/>
  <c r="AG40" i="2"/>
  <c r="AG32" i="2"/>
  <c r="AJ24" i="2"/>
  <c r="AJ16" i="2"/>
  <c r="AJ110" i="2"/>
  <c r="AJ102" i="2"/>
  <c r="AJ94" i="2"/>
  <c r="AJ86" i="2"/>
  <c r="AJ78" i="2"/>
  <c r="AJ70" i="2"/>
  <c r="AJ62" i="2"/>
  <c r="AJ54" i="2"/>
  <c r="AJ46" i="2"/>
  <c r="AJ38" i="2"/>
  <c r="AJ30" i="2"/>
  <c r="AM22" i="2"/>
  <c r="AN124" i="2"/>
  <c r="AM108" i="2"/>
  <c r="AM100" i="2"/>
  <c r="AM84" i="2"/>
  <c r="AM76" i="2"/>
  <c r="AM68" i="2"/>
  <c r="AM52" i="2"/>
  <c r="AM44" i="2"/>
  <c r="AM36" i="2"/>
  <c r="AM28" i="2"/>
  <c r="AP20" i="2"/>
  <c r="AQ130" i="2"/>
  <c r="AP106" i="2"/>
  <c r="AP98" i="2"/>
  <c r="AP90" i="2"/>
  <c r="AP74" i="2"/>
  <c r="AP66" i="2"/>
  <c r="AP58" i="2"/>
  <c r="AP50" i="2"/>
  <c r="AP42" i="2"/>
  <c r="AP34" i="2"/>
  <c r="AP26" i="2"/>
  <c r="AS18" i="2"/>
  <c r="AT128" i="2"/>
  <c r="AS104" i="2"/>
  <c r="AS96" i="2"/>
  <c r="AS88" i="2"/>
  <c r="AS80" i="2"/>
  <c r="AS72" i="2"/>
  <c r="AS64" i="2"/>
  <c r="AS56" i="2"/>
  <c r="AS48" i="2"/>
  <c r="AS40" i="2"/>
  <c r="AS32" i="2"/>
  <c r="AV24" i="2"/>
  <c r="AV16" i="2"/>
  <c r="AV126" i="2"/>
  <c r="AW126" i="2"/>
  <c r="AV118" i="2"/>
  <c r="AW118" i="2"/>
  <c r="AV110" i="2"/>
  <c r="AV102" i="2"/>
  <c r="AV94" i="2"/>
  <c r="AV86" i="2"/>
  <c r="AV78" i="2"/>
  <c r="AV70" i="2"/>
  <c r="AV62" i="2"/>
  <c r="AV54" i="2"/>
  <c r="AV46" i="2"/>
  <c r="AV38" i="2"/>
  <c r="AV30" i="2"/>
  <c r="AY124" i="2"/>
  <c r="AY116" i="2"/>
  <c r="AY60" i="2"/>
  <c r="AQ129" i="2"/>
  <c r="AT127" i="2"/>
  <c r="AW125" i="2"/>
  <c r="AT126" i="2"/>
  <c r="AW124" i="2"/>
  <c r="AV52" i="2"/>
  <c r="AV44" i="2"/>
  <c r="AY130" i="2"/>
  <c r="AY122" i="2"/>
  <c r="AY114" i="2"/>
  <c r="AD37" i="2"/>
  <c r="AD29" i="2"/>
  <c r="AG35" i="2"/>
  <c r="AG27" i="2"/>
  <c r="AJ33" i="2"/>
  <c r="AM31" i="2"/>
  <c r="AP37" i="2"/>
  <c r="AP29" i="2"/>
  <c r="AS35" i="2"/>
  <c r="AS27" i="2"/>
  <c r="AV129" i="2"/>
  <c r="AW129" i="2"/>
  <c r="AV121" i="2"/>
  <c r="AW121" i="2"/>
  <c r="AV113" i="2"/>
  <c r="AW113" i="2"/>
  <c r="AV33" i="2"/>
  <c r="AD36" i="2"/>
  <c r="AD28" i="2"/>
  <c r="AV128" i="2"/>
  <c r="AW128" i="2"/>
  <c r="AV112" i="2"/>
  <c r="AW112" i="2"/>
  <c r="X43" i="1"/>
  <c r="AM45" i="1"/>
  <c r="W215" i="1"/>
  <c r="AV47" i="1"/>
  <c r="R51" i="1"/>
  <c r="AV51" i="1"/>
  <c r="R71" i="1"/>
  <c r="F75" i="1"/>
  <c r="AD75" i="1"/>
  <c r="AY81" i="1"/>
  <c r="R123" i="1"/>
  <c r="AC170" i="1"/>
  <c r="I37" i="1"/>
  <c r="AG57" i="1"/>
  <c r="H214" i="1"/>
  <c r="I24" i="1"/>
  <c r="AG128" i="1"/>
  <c r="AG96" i="1"/>
  <c r="AG88" i="1"/>
  <c r="AG72" i="1"/>
  <c r="AG48" i="1"/>
  <c r="AG24" i="1"/>
  <c r="AR214" i="1"/>
  <c r="AS20" i="1"/>
  <c r="AS24" i="1"/>
  <c r="AG29" i="1"/>
  <c r="L35" i="1"/>
  <c r="AM41" i="1"/>
  <c r="AM61" i="1"/>
  <c r="C65" i="1"/>
  <c r="B154" i="1"/>
  <c r="C154" i="1" s="1"/>
  <c r="AJ55" i="1"/>
  <c r="O77" i="1"/>
  <c r="AY85" i="1"/>
  <c r="AM93" i="1"/>
  <c r="F107" i="1"/>
  <c r="AG37" i="1"/>
  <c r="AD43" i="1"/>
  <c r="C61" i="1"/>
  <c r="X51" i="1"/>
  <c r="S119" i="1"/>
  <c r="AY77" i="1"/>
  <c r="AA81" i="1"/>
  <c r="F95" i="1"/>
  <c r="C129" i="1"/>
  <c r="F24" i="1"/>
  <c r="AA66" i="1"/>
  <c r="AA18" i="1"/>
  <c r="AD128" i="1"/>
  <c r="AD64" i="1"/>
  <c r="AD24" i="1"/>
  <c r="AP120" i="1"/>
  <c r="AP80" i="1"/>
  <c r="AP72" i="1"/>
  <c r="AP24" i="1"/>
  <c r="AD63" i="1"/>
  <c r="AA65" i="1"/>
  <c r="L55" i="1"/>
  <c r="AD79" i="1"/>
  <c r="AD83" i="1"/>
  <c r="R107" i="1"/>
  <c r="L127" i="1"/>
  <c r="V129" i="1"/>
  <c r="U113" i="1"/>
  <c r="U53" i="1"/>
  <c r="AP119" i="1"/>
  <c r="AP83" i="1"/>
  <c r="AP75" i="1"/>
  <c r="AP67" i="1"/>
  <c r="AP51" i="1"/>
  <c r="AP43" i="1"/>
  <c r="AP39" i="1"/>
  <c r="AP23" i="1"/>
  <c r="C33" i="1"/>
  <c r="X35" i="1"/>
  <c r="AD39" i="1"/>
  <c r="F51" i="1"/>
  <c r="L63" i="1"/>
  <c r="R95" i="1"/>
  <c r="Q156" i="1"/>
  <c r="R156" i="1" s="1"/>
  <c r="E155" i="1"/>
  <c r="F155" i="1" s="1"/>
  <c r="AA88" i="1"/>
  <c r="AA80" i="1"/>
  <c r="AA24" i="1"/>
  <c r="AM24" i="1"/>
  <c r="AY64" i="1"/>
  <c r="U45" i="1"/>
  <c r="AM89" i="1"/>
  <c r="K215" i="1"/>
  <c r="O70" i="1"/>
  <c r="O54" i="1"/>
  <c r="X96" i="1"/>
  <c r="X80" i="1"/>
  <c r="X32" i="1"/>
  <c r="X24" i="1"/>
  <c r="AJ112" i="1"/>
  <c r="AJ96" i="1"/>
  <c r="AJ80" i="1"/>
  <c r="AJ56" i="1"/>
  <c r="AJ24" i="1"/>
  <c r="AV32" i="1"/>
  <c r="AV24" i="1"/>
  <c r="AC176" i="4"/>
  <c r="AV71" i="5"/>
  <c r="AV63" i="5"/>
  <c r="AV55" i="5"/>
  <c r="AV47" i="5"/>
  <c r="AV39" i="5"/>
  <c r="AV31" i="5"/>
  <c r="AV23" i="5"/>
  <c r="AY125" i="5"/>
  <c r="AY117" i="5"/>
  <c r="AY109" i="5"/>
  <c r="AY101" i="5"/>
  <c r="AY93" i="5"/>
  <c r="AY85" i="5"/>
  <c r="AY77" i="5"/>
  <c r="AY69" i="5"/>
  <c r="AY61" i="5"/>
  <c r="C37" i="4"/>
  <c r="L37" i="4"/>
  <c r="C23" i="4"/>
  <c r="I85" i="4"/>
  <c r="AJ93" i="5"/>
  <c r="AJ85" i="5"/>
  <c r="AJ77" i="5"/>
  <c r="AJ69" i="5"/>
  <c r="AJ61" i="5"/>
  <c r="AJ53" i="5"/>
  <c r="AJ45" i="5"/>
  <c r="AJ37" i="5"/>
  <c r="AJ29" i="5"/>
  <c r="AJ21" i="5"/>
  <c r="AM107" i="5"/>
  <c r="AM99" i="5"/>
  <c r="AM91" i="5"/>
  <c r="AM83" i="5"/>
  <c r="AM75" i="5"/>
  <c r="AM67" i="5"/>
  <c r="AM59" i="5"/>
  <c r="AM51" i="5"/>
  <c r="AM43" i="5"/>
  <c r="AM35" i="5"/>
  <c r="AM27" i="5"/>
  <c r="AM19" i="5"/>
  <c r="AP105" i="5"/>
  <c r="AP97" i="5"/>
  <c r="AP89" i="5"/>
  <c r="AP81" i="5"/>
  <c r="AP73" i="5"/>
  <c r="AP65" i="5"/>
  <c r="AP57" i="5"/>
  <c r="AP49" i="5"/>
  <c r="AP41" i="5"/>
  <c r="AP33" i="5"/>
  <c r="AP25" i="5"/>
  <c r="AP17" i="5"/>
  <c r="AS111" i="5"/>
  <c r="AS103" i="5"/>
  <c r="AS95" i="5"/>
  <c r="AS87" i="5"/>
  <c r="AS79" i="5"/>
  <c r="AS71" i="5"/>
  <c r="AS63" i="5"/>
  <c r="AS55" i="5"/>
  <c r="AS47" i="5"/>
  <c r="AS39" i="5"/>
  <c r="AS31" i="5"/>
  <c r="AS23" i="5"/>
  <c r="AV109" i="5"/>
  <c r="AV101" i="5"/>
  <c r="AV93" i="5"/>
  <c r="AV85" i="5"/>
  <c r="AV77" i="5"/>
  <c r="AV69" i="5"/>
  <c r="AV61" i="5"/>
  <c r="AV53" i="5"/>
  <c r="AV45" i="5"/>
  <c r="AV37" i="5"/>
  <c r="AV29" i="5"/>
  <c r="AV21" i="5"/>
  <c r="F71" i="4"/>
  <c r="E160" i="4"/>
  <c r="J125" i="4"/>
  <c r="I125" i="4"/>
  <c r="T156" i="4"/>
  <c r="U156" i="4" s="1"/>
  <c r="U61" i="4"/>
  <c r="U41" i="4"/>
  <c r="U29" i="4"/>
  <c r="X35" i="4"/>
  <c r="X47" i="4"/>
  <c r="X27" i="4"/>
  <c r="X39" i="4"/>
  <c r="X19" i="4"/>
  <c r="X31" i="4"/>
  <c r="AD107" i="4"/>
  <c r="AD95" i="4"/>
  <c r="AG37" i="4"/>
  <c r="AG49" i="4"/>
  <c r="AG21" i="4"/>
  <c r="AG33" i="4"/>
  <c r="AJ123" i="4"/>
  <c r="AK123" i="4"/>
  <c r="AM53" i="4"/>
  <c r="AM41" i="4"/>
  <c r="AP39" i="4"/>
  <c r="AP51" i="4"/>
  <c r="AS117" i="4"/>
  <c r="AS129" i="4"/>
  <c r="Y122" i="5"/>
  <c r="AG41" i="4"/>
  <c r="R51" i="4"/>
  <c r="AV19" i="4"/>
  <c r="AV39" i="4"/>
  <c r="AG77" i="4"/>
  <c r="C111" i="4"/>
  <c r="C123" i="4"/>
  <c r="C95" i="4"/>
  <c r="C107" i="4"/>
  <c r="C67" i="4"/>
  <c r="C55" i="4"/>
  <c r="F33" i="4"/>
  <c r="F21" i="4"/>
  <c r="I27" i="4"/>
  <c r="I39" i="4"/>
  <c r="L17" i="4"/>
  <c r="L29" i="4"/>
  <c r="AJ107" i="3"/>
  <c r="AJ119" i="3"/>
  <c r="AM130" i="3"/>
  <c r="AM118" i="3"/>
  <c r="AS50" i="3"/>
  <c r="AS62" i="3"/>
  <c r="AS54" i="3"/>
  <c r="AS42" i="3"/>
  <c r="AV123" i="3"/>
  <c r="AY81" i="3"/>
  <c r="AZ129" i="3"/>
  <c r="AY69" i="3"/>
  <c r="AY123" i="5"/>
  <c r="AY115" i="5"/>
  <c r="AY107" i="5"/>
  <c r="AY99" i="5"/>
  <c r="AY91" i="5"/>
  <c r="AY83" i="5"/>
  <c r="AY75" i="5"/>
  <c r="AY67" i="5"/>
  <c r="AV37" i="4"/>
  <c r="X109" i="4"/>
  <c r="AD41" i="4"/>
  <c r="R33" i="4"/>
  <c r="AY95" i="4"/>
  <c r="O119" i="4"/>
  <c r="O111" i="4"/>
  <c r="O95" i="4"/>
  <c r="O75" i="4"/>
  <c r="N159" i="4"/>
  <c r="P189" i="4" s="1"/>
  <c r="O51" i="4"/>
  <c r="O55" i="4"/>
  <c r="O35" i="4"/>
  <c r="O39" i="4"/>
  <c r="O19" i="4"/>
  <c r="AO184" i="4"/>
  <c r="AP189" i="4" s="1"/>
  <c r="AY123" i="4"/>
  <c r="AY115" i="4"/>
  <c r="X20" i="2"/>
  <c r="X130" i="2"/>
  <c r="O56" i="2"/>
  <c r="X57" i="4"/>
  <c r="AM95" i="4"/>
  <c r="Z176" i="4"/>
  <c r="AA47" i="4"/>
  <c r="C22" i="4"/>
  <c r="K179" i="4"/>
  <c r="L80" i="4"/>
  <c r="L72" i="4"/>
  <c r="L64" i="4"/>
  <c r="K214" i="4"/>
  <c r="L32" i="4"/>
  <c r="X128" i="4"/>
  <c r="X120" i="4"/>
  <c r="X96" i="4"/>
  <c r="X72" i="4"/>
  <c r="W214" i="4"/>
  <c r="X24" i="4"/>
  <c r="AI175" i="4"/>
  <c r="AJ104" i="4"/>
  <c r="AJ72" i="4"/>
  <c r="AJ44" i="4"/>
  <c r="AI214" i="4"/>
  <c r="AJ20" i="4"/>
  <c r="AV128" i="4"/>
  <c r="AV120" i="4"/>
  <c r="AV80" i="4"/>
  <c r="AV72" i="4"/>
  <c r="AV44" i="4"/>
  <c r="AV36" i="4"/>
  <c r="AU214" i="4"/>
  <c r="AV20" i="4"/>
  <c r="AV24" i="4"/>
  <c r="AY130" i="4"/>
  <c r="AY122" i="4"/>
  <c r="AY114" i="4"/>
  <c r="G128" i="3"/>
  <c r="AJ57" i="4"/>
  <c r="AL176" i="4"/>
  <c r="AO213" i="4"/>
  <c r="U31" i="4"/>
  <c r="AM99" i="4"/>
  <c r="I104" i="4"/>
  <c r="I40" i="4"/>
  <c r="Q170" i="4"/>
  <c r="U120" i="4"/>
  <c r="T169" i="4"/>
  <c r="U40" i="4"/>
  <c r="AF175" i="4"/>
  <c r="AO170" i="4"/>
  <c r="AR175" i="4"/>
  <c r="AU175" i="4"/>
  <c r="B169" i="2"/>
  <c r="C116" i="2"/>
  <c r="D116" i="2"/>
  <c r="G130" i="2"/>
  <c r="F130" i="2"/>
  <c r="G122" i="2"/>
  <c r="F122" i="2"/>
  <c r="G114" i="2"/>
  <c r="F114" i="2"/>
  <c r="F58" i="2"/>
  <c r="E155" i="2"/>
  <c r="F155" i="2" s="1"/>
  <c r="J128" i="2"/>
  <c r="I128" i="2"/>
  <c r="J120" i="2"/>
  <c r="I120" i="2"/>
  <c r="J112" i="2"/>
  <c r="I112" i="2"/>
  <c r="M126" i="2"/>
  <c r="L126" i="2"/>
  <c r="M118" i="2"/>
  <c r="L118" i="2"/>
  <c r="P124" i="2"/>
  <c r="O124" i="2"/>
  <c r="P116" i="2"/>
  <c r="O116" i="2"/>
  <c r="O92" i="2"/>
  <c r="N169" i="2"/>
  <c r="R130" i="2"/>
  <c r="S130" i="2"/>
  <c r="R122" i="2"/>
  <c r="S122" i="2"/>
  <c r="R114" i="2"/>
  <c r="S114" i="2"/>
  <c r="V128" i="2"/>
  <c r="U128" i="2"/>
  <c r="V120" i="2"/>
  <c r="U120" i="2"/>
  <c r="V112" i="2"/>
  <c r="U112" i="2"/>
  <c r="Y126" i="2"/>
  <c r="X126" i="2"/>
  <c r="Y118" i="2"/>
  <c r="X118" i="2"/>
  <c r="X110" i="2"/>
  <c r="W176" i="2"/>
  <c r="AA124" i="2"/>
  <c r="AB124" i="2"/>
  <c r="AA116" i="2"/>
  <c r="AB116" i="2"/>
  <c r="AA92" i="2"/>
  <c r="Z169" i="2"/>
  <c r="Z214" i="2"/>
  <c r="AA28" i="2"/>
  <c r="AD130" i="2"/>
  <c r="AE130" i="2"/>
  <c r="AD122" i="2"/>
  <c r="AE122" i="2"/>
  <c r="AD114" i="2"/>
  <c r="AE114" i="2"/>
  <c r="AD82" i="2"/>
  <c r="AC165" i="2"/>
  <c r="AH128" i="2"/>
  <c r="AG128" i="2"/>
  <c r="AH120" i="2"/>
  <c r="AG120" i="2"/>
  <c r="AH112" i="2"/>
  <c r="AG112" i="2"/>
  <c r="AK126" i="2"/>
  <c r="AJ126" i="2"/>
  <c r="AK118" i="2"/>
  <c r="AJ118" i="2"/>
  <c r="AM124" i="2"/>
  <c r="AM116" i="2"/>
  <c r="AM92" i="2"/>
  <c r="AL169" i="2"/>
  <c r="AM60" i="2"/>
  <c r="AL155" i="2"/>
  <c r="AM155" i="2" s="1"/>
  <c r="AP130" i="2"/>
  <c r="AP122" i="2"/>
  <c r="AP114" i="2"/>
  <c r="AP82" i="2"/>
  <c r="AO165" i="2"/>
  <c r="AS128" i="2"/>
  <c r="AR184" i="2"/>
  <c r="AS189" i="2" s="1"/>
  <c r="AS120" i="2"/>
  <c r="AR180" i="2"/>
  <c r="AS112" i="2"/>
  <c r="X37" i="4"/>
  <c r="C126" i="4"/>
  <c r="F120" i="4"/>
  <c r="E169" i="4"/>
  <c r="E215" i="4"/>
  <c r="F24" i="4"/>
  <c r="I38" i="4"/>
  <c r="AO215" i="4"/>
  <c r="B169" i="3"/>
  <c r="AP33" i="4"/>
  <c r="AJ37" i="4"/>
  <c r="AM111" i="4"/>
  <c r="X83" i="4"/>
  <c r="AS89" i="4"/>
  <c r="AY125" i="4"/>
  <c r="AY117" i="4"/>
  <c r="AY69" i="4"/>
  <c r="D130" i="2"/>
  <c r="C130" i="2"/>
  <c r="C34" i="2"/>
  <c r="C26" i="2"/>
  <c r="G128" i="2"/>
  <c r="F128" i="2"/>
  <c r="G120" i="2"/>
  <c r="F120" i="2"/>
  <c r="G112" i="2"/>
  <c r="F112" i="2"/>
  <c r="F32" i="2"/>
  <c r="I16" i="2"/>
  <c r="I126" i="2"/>
  <c r="J126" i="2"/>
  <c r="I118" i="2"/>
  <c r="J118" i="2"/>
  <c r="I62" i="2"/>
  <c r="H156" i="2"/>
  <c r="I156" i="2" s="1"/>
  <c r="I30" i="2"/>
  <c r="M124" i="2"/>
  <c r="L124" i="2"/>
  <c r="M116" i="2"/>
  <c r="L116" i="2"/>
  <c r="L60" i="2"/>
  <c r="K155" i="2"/>
  <c r="L155" i="2" s="1"/>
  <c r="L36" i="2"/>
  <c r="L28" i="2"/>
  <c r="N213" i="2"/>
  <c r="O20" i="2"/>
  <c r="O130" i="2"/>
  <c r="P130" i="2"/>
  <c r="O122" i="2"/>
  <c r="P122" i="2"/>
  <c r="N181" i="2"/>
  <c r="O186" i="2" s="1"/>
  <c r="O114" i="2"/>
  <c r="P114" i="2"/>
  <c r="O34" i="2"/>
  <c r="O26" i="2"/>
  <c r="S128" i="2"/>
  <c r="R128" i="2"/>
  <c r="S112" i="2"/>
  <c r="R112" i="2"/>
  <c r="R32" i="2"/>
  <c r="U126" i="2"/>
  <c r="V126" i="2"/>
  <c r="U118" i="2"/>
  <c r="V118" i="2"/>
  <c r="T180" i="2"/>
  <c r="U86" i="2"/>
  <c r="T166" i="2"/>
  <c r="U30" i="2"/>
  <c r="Y124" i="2"/>
  <c r="X124" i="2"/>
  <c r="Y116" i="2"/>
  <c r="X116" i="2"/>
  <c r="AV33" i="4"/>
  <c r="C52" i="4"/>
  <c r="B198" i="4"/>
  <c r="O96" i="4"/>
  <c r="O48" i="4"/>
  <c r="O24" i="4"/>
  <c r="Q215" i="4"/>
  <c r="Q213" i="4"/>
  <c r="AA104" i="4"/>
  <c r="AA56" i="4"/>
  <c r="AA24" i="4"/>
  <c r="AD126" i="4"/>
  <c r="AD102" i="4"/>
  <c r="AD62" i="4"/>
  <c r="AD42" i="4"/>
  <c r="AD38" i="4"/>
  <c r="AD22" i="4"/>
  <c r="AM104" i="4"/>
  <c r="AM72" i="4"/>
  <c r="AM44" i="4"/>
  <c r="AM48" i="4"/>
  <c r="AM28" i="4"/>
  <c r="AM32" i="4"/>
  <c r="AM24" i="4"/>
  <c r="AY124" i="4"/>
  <c r="AY116" i="4"/>
  <c r="AY104" i="4"/>
  <c r="AY68" i="4"/>
  <c r="N155" i="2"/>
  <c r="O155" i="2" s="1"/>
  <c r="Z184" i="3"/>
  <c r="AA189" i="3" s="1"/>
  <c r="AA121" i="3"/>
  <c r="AA89" i="3"/>
  <c r="AA53" i="3"/>
  <c r="AY126" i="3"/>
  <c r="AZ118" i="3"/>
  <c r="AY118" i="3"/>
  <c r="AY110" i="3"/>
  <c r="AY74" i="3"/>
  <c r="C21" i="2"/>
  <c r="C123" i="2"/>
  <c r="C99" i="2"/>
  <c r="C91" i="2"/>
  <c r="C75" i="2"/>
  <c r="C67" i="2"/>
  <c r="C59" i="2"/>
  <c r="C51" i="2"/>
  <c r="C43" i="2"/>
  <c r="C27" i="2"/>
  <c r="F19" i="2"/>
  <c r="G129" i="2"/>
  <c r="F129" i="2"/>
  <c r="G121" i="2"/>
  <c r="F121" i="2"/>
  <c r="F105" i="2"/>
  <c r="F97" i="2"/>
  <c r="F89" i="2"/>
  <c r="F81" i="2"/>
  <c r="F73" i="2"/>
  <c r="F65" i="2"/>
  <c r="F57" i="2"/>
  <c r="F49" i="2"/>
  <c r="F41" i="2"/>
  <c r="F33" i="2"/>
  <c r="I25" i="2"/>
  <c r="I17" i="2"/>
  <c r="I127" i="2"/>
  <c r="J127" i="2"/>
  <c r="I119" i="2"/>
  <c r="J119" i="2"/>
  <c r="I111" i="2"/>
  <c r="I103" i="2"/>
  <c r="I95" i="2"/>
  <c r="I87" i="2"/>
  <c r="I79" i="2"/>
  <c r="I63" i="2"/>
  <c r="I47" i="2"/>
  <c r="I39" i="2"/>
  <c r="I31" i="2"/>
  <c r="L23" i="2"/>
  <c r="L125" i="2"/>
  <c r="M125" i="2"/>
  <c r="L117" i="2"/>
  <c r="M117" i="2"/>
  <c r="L109" i="2"/>
  <c r="L101" i="2"/>
  <c r="L93" i="2"/>
  <c r="L85" i="2"/>
  <c r="L77" i="2"/>
  <c r="L69" i="2"/>
  <c r="L61" i="2"/>
  <c r="L53" i="2"/>
  <c r="L45" i="2"/>
  <c r="L29" i="2"/>
  <c r="O21" i="2"/>
  <c r="P123" i="2"/>
  <c r="O123" i="2"/>
  <c r="P115" i="2"/>
  <c r="O115" i="2"/>
  <c r="O107" i="2"/>
  <c r="O99" i="2"/>
  <c r="O91" i="2"/>
  <c r="O83" i="2"/>
  <c r="O75" i="2"/>
  <c r="O67" i="2"/>
  <c r="O59" i="2"/>
  <c r="O43" i="2"/>
  <c r="O35" i="2"/>
  <c r="R19" i="2"/>
  <c r="Q184" i="2"/>
  <c r="R189" i="2" s="1"/>
  <c r="S129" i="2"/>
  <c r="R129" i="2"/>
  <c r="S121" i="2"/>
  <c r="R121" i="2"/>
  <c r="S113" i="2"/>
  <c r="R113" i="2"/>
  <c r="R105" i="2"/>
  <c r="R97" i="2"/>
  <c r="R89" i="2"/>
  <c r="R81" i="2"/>
  <c r="R73" i="2"/>
  <c r="R65" i="2"/>
  <c r="R57" i="2"/>
  <c r="R49" i="2"/>
  <c r="R41" i="2"/>
  <c r="R33" i="2"/>
  <c r="U25" i="2"/>
  <c r="U17" i="2"/>
  <c r="U127" i="2"/>
  <c r="V127" i="2"/>
  <c r="U119" i="2"/>
  <c r="V119" i="2"/>
  <c r="U111" i="2"/>
  <c r="U103" i="2"/>
  <c r="U95" i="2"/>
  <c r="U87" i="2"/>
  <c r="U79" i="2"/>
  <c r="U63" i="2"/>
  <c r="U55" i="2"/>
  <c r="U47" i="2"/>
  <c r="U39" i="2"/>
  <c r="U31" i="2"/>
  <c r="X23" i="2"/>
  <c r="Y125" i="2"/>
  <c r="X125" i="2"/>
  <c r="Y117" i="2"/>
  <c r="X117" i="2"/>
  <c r="X109" i="2"/>
  <c r="X101" i="2"/>
  <c r="X93" i="2"/>
  <c r="X85" i="2"/>
  <c r="J115" i="2"/>
  <c r="AF184" i="3"/>
  <c r="AG189" i="3" s="1"/>
  <c r="AG113" i="3"/>
  <c r="AF164" i="3"/>
  <c r="AG57" i="3"/>
  <c r="AG49" i="3"/>
  <c r="AF215" i="3"/>
  <c r="AJ126" i="3"/>
  <c r="AJ90" i="3"/>
  <c r="AJ82" i="3"/>
  <c r="AJ86" i="3"/>
  <c r="AJ50" i="3"/>
  <c r="AJ54" i="3"/>
  <c r="AR184" i="3"/>
  <c r="AS189" i="3" s="1"/>
  <c r="AS89" i="3"/>
  <c r="AS57" i="3"/>
  <c r="AS49" i="3"/>
  <c r="AY124" i="3"/>
  <c r="AY116" i="3"/>
  <c r="AY91" i="2"/>
  <c r="C121" i="2"/>
  <c r="C113" i="2"/>
  <c r="C89" i="2"/>
  <c r="C81" i="2"/>
  <c r="C73" i="2"/>
  <c r="C65" i="2"/>
  <c r="C57" i="2"/>
  <c r="C41" i="2"/>
  <c r="F25" i="2"/>
  <c r="F17" i="2"/>
  <c r="G127" i="2"/>
  <c r="F127" i="2"/>
  <c r="G119" i="2"/>
  <c r="F119" i="2"/>
  <c r="F111" i="2"/>
  <c r="F103" i="2"/>
  <c r="F95" i="2"/>
  <c r="F87" i="2"/>
  <c r="F79" i="2"/>
  <c r="F71" i="2"/>
  <c r="F63" i="2"/>
  <c r="F55" i="2"/>
  <c r="F47" i="2"/>
  <c r="F39" i="2"/>
  <c r="I23" i="2"/>
  <c r="J125" i="2"/>
  <c r="I125" i="2"/>
  <c r="J117" i="2"/>
  <c r="I117" i="2"/>
  <c r="I101" i="2"/>
  <c r="I85" i="2"/>
  <c r="I77" i="2"/>
  <c r="I69" i="2"/>
  <c r="I61" i="2"/>
  <c r="I53" i="2"/>
  <c r="L21" i="2"/>
  <c r="M123" i="2"/>
  <c r="L123" i="2"/>
  <c r="L107" i="2"/>
  <c r="L99" i="2"/>
  <c r="L91" i="2"/>
  <c r="L83" i="2"/>
  <c r="L75" i="2"/>
  <c r="L67" i="2"/>
  <c r="L51" i="2"/>
  <c r="O19" i="2"/>
  <c r="N184" i="2"/>
  <c r="O189" i="2" s="1"/>
  <c r="O129" i="2"/>
  <c r="P129" i="2"/>
  <c r="O121" i="2"/>
  <c r="P121" i="2"/>
  <c r="O113" i="2"/>
  <c r="P113" i="2"/>
  <c r="O105" i="2"/>
  <c r="O97" i="2"/>
  <c r="O89" i="2"/>
  <c r="O81" i="2"/>
  <c r="O73" i="2"/>
  <c r="O65" i="2"/>
  <c r="O57" i="2"/>
  <c r="O49" i="2"/>
  <c r="O41" i="2"/>
  <c r="R25" i="2"/>
  <c r="R17" i="2"/>
  <c r="S127" i="2"/>
  <c r="R127" i="2"/>
  <c r="S119" i="2"/>
  <c r="R119" i="2"/>
  <c r="R111" i="2"/>
  <c r="R103" i="2"/>
  <c r="R95" i="2"/>
  <c r="R87" i="2"/>
  <c r="R79" i="2"/>
  <c r="R71" i="2"/>
  <c r="R63" i="2"/>
  <c r="R55" i="2"/>
  <c r="R47" i="2"/>
  <c r="R39" i="2"/>
  <c r="U23" i="2"/>
  <c r="V125" i="2"/>
  <c r="U125" i="2"/>
  <c r="V117" i="2"/>
  <c r="U117" i="2"/>
  <c r="U109" i="2"/>
  <c r="U101" i="2"/>
  <c r="U93" i="2"/>
  <c r="U85" i="2"/>
  <c r="U77" i="2"/>
  <c r="U69" i="2"/>
  <c r="U61" i="2"/>
  <c r="U45" i="2"/>
  <c r="X21" i="2"/>
  <c r="Y123" i="2"/>
  <c r="X123" i="2"/>
  <c r="Y115" i="2"/>
  <c r="X115" i="2"/>
  <c r="X107" i="2"/>
  <c r="X99" i="2"/>
  <c r="X91" i="2"/>
  <c r="X83" i="2"/>
  <c r="X75" i="2"/>
  <c r="X67" i="2"/>
  <c r="X59" i="2"/>
  <c r="X51" i="2"/>
  <c r="X43" i="2"/>
  <c r="AA19" i="2"/>
  <c r="AB129" i="2"/>
  <c r="AA129" i="2"/>
  <c r="AB121" i="2"/>
  <c r="AA121" i="2"/>
  <c r="AB113" i="2"/>
  <c r="AA113" i="2"/>
  <c r="AA105" i="2"/>
  <c r="AA97" i="2"/>
  <c r="AA89" i="2"/>
  <c r="AA81" i="2"/>
  <c r="AA73" i="2"/>
  <c r="AA65" i="2"/>
  <c r="AA57" i="2"/>
  <c r="AA49" i="2"/>
  <c r="AA41" i="2"/>
  <c r="AD25" i="2"/>
  <c r="AD17" i="2"/>
  <c r="AD127" i="2"/>
  <c r="AE127" i="2"/>
  <c r="AD119" i="2"/>
  <c r="AD111" i="2"/>
  <c r="AD103" i="2"/>
  <c r="AD95" i="2"/>
  <c r="AD87" i="2"/>
  <c r="AD79" i="2"/>
  <c r="AD71" i="2"/>
  <c r="AD63" i="2"/>
  <c r="AD55" i="2"/>
  <c r="AD47" i="2"/>
  <c r="AD39" i="2"/>
  <c r="AG23" i="2"/>
  <c r="AH125" i="2"/>
  <c r="AG125" i="2"/>
  <c r="AH117" i="2"/>
  <c r="AG117" i="2"/>
  <c r="AG109" i="2"/>
  <c r="AG101" i="2"/>
  <c r="AG93" i="2"/>
  <c r="AG85" i="2"/>
  <c r="AG77" i="2"/>
  <c r="AG69" i="2"/>
  <c r="AG61" i="2"/>
  <c r="AG53" i="2"/>
  <c r="AG45" i="2"/>
  <c r="AJ21" i="2"/>
  <c r="AJ123" i="2"/>
  <c r="AK123" i="2"/>
  <c r="AJ115" i="2"/>
  <c r="AK115" i="2"/>
  <c r="AJ107" i="2"/>
  <c r="AJ99" i="2"/>
  <c r="I121" i="2"/>
  <c r="L115" i="2"/>
  <c r="AB119" i="2"/>
  <c r="B184" i="3"/>
  <c r="C189" i="3" s="1"/>
  <c r="C113" i="3"/>
  <c r="C89" i="3"/>
  <c r="C85" i="3"/>
  <c r="C77" i="3"/>
  <c r="O125" i="3"/>
  <c r="O89" i="3"/>
  <c r="N161" i="3"/>
  <c r="O77" i="3"/>
  <c r="AI174" i="3"/>
  <c r="AJ53" i="3"/>
  <c r="AV105" i="3"/>
  <c r="AV101" i="3"/>
  <c r="AV49" i="3"/>
  <c r="AV53" i="3"/>
  <c r="AV45" i="3"/>
  <c r="AY123" i="3"/>
  <c r="AY115" i="3"/>
  <c r="H179" i="2"/>
  <c r="H181" i="2"/>
  <c r="I186" i="2" s="1"/>
  <c r="C18" i="2"/>
  <c r="C128" i="2"/>
  <c r="C120" i="2"/>
  <c r="B221" i="2"/>
  <c r="C112" i="2"/>
  <c r="C104" i="2"/>
  <c r="C96" i="2"/>
  <c r="C88" i="2"/>
  <c r="C80" i="2"/>
  <c r="C72" i="2"/>
  <c r="C64" i="2"/>
  <c r="C56" i="2"/>
  <c r="C48" i="2"/>
  <c r="C40" i="2"/>
  <c r="C32" i="2"/>
  <c r="F16" i="2"/>
  <c r="G126" i="2"/>
  <c r="F126" i="2"/>
  <c r="F118" i="2"/>
  <c r="F110" i="2"/>
  <c r="F102" i="2"/>
  <c r="F94" i="2"/>
  <c r="F86" i="2"/>
  <c r="F78" i="2"/>
  <c r="F70" i="2"/>
  <c r="F62" i="2"/>
  <c r="F54" i="2"/>
  <c r="F46" i="2"/>
  <c r="F38" i="2"/>
  <c r="F30" i="2"/>
  <c r="I22" i="2"/>
  <c r="J124" i="2"/>
  <c r="I124" i="2"/>
  <c r="I116" i="2"/>
  <c r="I108" i="2"/>
  <c r="I100" i="2"/>
  <c r="I92" i="2"/>
  <c r="I84" i="2"/>
  <c r="I76" i="2"/>
  <c r="I68" i="2"/>
  <c r="I60" i="2"/>
  <c r="I52" i="2"/>
  <c r="I44" i="2"/>
  <c r="I36" i="2"/>
  <c r="I28" i="2"/>
  <c r="K213" i="2"/>
  <c r="L20" i="2"/>
  <c r="M130" i="2"/>
  <c r="L130" i="2"/>
  <c r="M122" i="2"/>
  <c r="L122" i="2"/>
  <c r="M114" i="2"/>
  <c r="L114" i="2"/>
  <c r="L106" i="2"/>
  <c r="L98" i="2"/>
  <c r="L90" i="2"/>
  <c r="L82" i="2"/>
  <c r="L74" i="2"/>
  <c r="L66" i="2"/>
  <c r="L58" i="2"/>
  <c r="L50" i="2"/>
  <c r="L42" i="2"/>
  <c r="L34" i="2"/>
  <c r="L26" i="2"/>
  <c r="O18" i="2"/>
  <c r="P128" i="2"/>
  <c r="O128" i="2"/>
  <c r="P112" i="2"/>
  <c r="O112" i="2"/>
  <c r="O104" i="2"/>
  <c r="O96" i="2"/>
  <c r="O88" i="2"/>
  <c r="O80" i="2"/>
  <c r="O72" i="2"/>
  <c r="O64" i="2"/>
  <c r="O48" i="2"/>
  <c r="O40" i="2"/>
  <c r="O32" i="2"/>
  <c r="R24" i="2"/>
  <c r="R16" i="2"/>
  <c r="R126" i="2"/>
  <c r="S126" i="2"/>
  <c r="R118" i="2"/>
  <c r="S118" i="2"/>
  <c r="R110" i="2"/>
  <c r="R102" i="2"/>
  <c r="R94" i="2"/>
  <c r="R86" i="2"/>
  <c r="R78" i="2"/>
  <c r="R70" i="2"/>
  <c r="R62" i="2"/>
  <c r="R54" i="2"/>
  <c r="R46" i="2"/>
  <c r="R38" i="2"/>
  <c r="R30" i="2"/>
  <c r="U22" i="2"/>
  <c r="V124" i="2"/>
  <c r="U124" i="2"/>
  <c r="V116" i="2"/>
  <c r="U116" i="2"/>
  <c r="U108" i="2"/>
  <c r="U100" i="2"/>
  <c r="U92" i="2"/>
  <c r="U84" i="2"/>
  <c r="U76" i="2"/>
  <c r="U68" i="2"/>
  <c r="U60" i="2"/>
  <c r="U52" i="2"/>
  <c r="U44" i="2"/>
  <c r="U36" i="2"/>
  <c r="U28" i="2"/>
  <c r="Y130" i="2"/>
  <c r="Y122" i="2"/>
  <c r="X122" i="2"/>
  <c r="Y114" i="2"/>
  <c r="X114" i="2"/>
  <c r="X106" i="2"/>
  <c r="X98" i="2"/>
  <c r="X90" i="2"/>
  <c r="X82" i="2"/>
  <c r="X74" i="2"/>
  <c r="X66" i="2"/>
  <c r="X58" i="2"/>
  <c r="X50" i="2"/>
  <c r="X42" i="2"/>
  <c r="X34" i="2"/>
  <c r="X26" i="2"/>
  <c r="AA18" i="2"/>
  <c r="AA128" i="2"/>
  <c r="AA120" i="2"/>
  <c r="AB120" i="2"/>
  <c r="AA112" i="2"/>
  <c r="AB112" i="2"/>
  <c r="AA104" i="2"/>
  <c r="AA96" i="2"/>
  <c r="AA88" i="2"/>
  <c r="AA80" i="2"/>
  <c r="AA72" i="2"/>
  <c r="AA64" i="2"/>
  <c r="AA56" i="2"/>
  <c r="AA48" i="2"/>
  <c r="AA40" i="2"/>
  <c r="AD24" i="2"/>
  <c r="AD16" i="2"/>
  <c r="AD126" i="2"/>
  <c r="AE126" i="2"/>
  <c r="AD118" i="2"/>
  <c r="AE118" i="2"/>
  <c r="AD110" i="2"/>
  <c r="AD102" i="2"/>
  <c r="AD94" i="2"/>
  <c r="AD86" i="2"/>
  <c r="AD78" i="2"/>
  <c r="AD70" i="2"/>
  <c r="AD62" i="2"/>
  <c r="AD54" i="2"/>
  <c r="AD46" i="2"/>
  <c r="AD38" i="2"/>
  <c r="AG22" i="2"/>
  <c r="AH124" i="2"/>
  <c r="AG124" i="2"/>
  <c r="AH116" i="2"/>
  <c r="AG116" i="2"/>
  <c r="AG108" i="2"/>
  <c r="AG100" i="2"/>
  <c r="AG92" i="2"/>
  <c r="AG84" i="2"/>
  <c r="AG76" i="2"/>
  <c r="AG68" i="2"/>
  <c r="AG60" i="2"/>
  <c r="AG52" i="2"/>
  <c r="AG44" i="2"/>
  <c r="AI213" i="2"/>
  <c r="AJ20" i="2"/>
  <c r="AK130" i="2"/>
  <c r="AJ130" i="2"/>
  <c r="AK122" i="2"/>
  <c r="AJ122" i="2"/>
  <c r="J123" i="2"/>
  <c r="L120" i="2"/>
  <c r="AB128" i="2"/>
  <c r="L129" i="2"/>
  <c r="M129" i="2"/>
  <c r="L121" i="2"/>
  <c r="M121" i="2"/>
  <c r="L113" i="2"/>
  <c r="M113" i="2"/>
  <c r="P127" i="2"/>
  <c r="O127" i="2"/>
  <c r="P119" i="2"/>
  <c r="O119" i="2"/>
  <c r="S125" i="2"/>
  <c r="R125" i="2"/>
  <c r="S117" i="2"/>
  <c r="R117" i="2"/>
  <c r="U123" i="2"/>
  <c r="V123" i="2"/>
  <c r="U115" i="2"/>
  <c r="V115" i="2"/>
  <c r="Y129" i="2"/>
  <c r="X129" i="2"/>
  <c r="Y121" i="2"/>
  <c r="X121" i="2"/>
  <c r="Y113" i="2"/>
  <c r="X113" i="2"/>
  <c r="W154" i="2"/>
  <c r="X154" i="2" s="1"/>
  <c r="X57" i="2"/>
  <c r="AA127" i="2"/>
  <c r="AB127" i="2"/>
  <c r="AE125" i="2"/>
  <c r="AD125" i="2"/>
  <c r="AE117" i="2"/>
  <c r="AD117" i="2"/>
  <c r="AH123" i="2"/>
  <c r="AG123" i="2"/>
  <c r="AH115" i="2"/>
  <c r="AG115" i="2"/>
  <c r="AK129" i="2"/>
  <c r="AJ129" i="2"/>
  <c r="AI181" i="2"/>
  <c r="AJ186" i="2" s="1"/>
  <c r="AK121" i="2"/>
  <c r="AJ121" i="2"/>
  <c r="AK113" i="2"/>
  <c r="AJ113" i="2"/>
  <c r="AM127" i="2"/>
  <c r="AM119" i="2"/>
  <c r="AP125" i="2"/>
  <c r="AP117" i="2"/>
  <c r="AS123" i="2"/>
  <c r="AS115" i="2"/>
  <c r="AE119" i="2"/>
  <c r="H184" i="3"/>
  <c r="I189" i="3" s="1"/>
  <c r="I125" i="3"/>
  <c r="I117" i="3"/>
  <c r="I101" i="3"/>
  <c r="I57" i="3"/>
  <c r="U129" i="3"/>
  <c r="U65" i="3"/>
  <c r="U57" i="3"/>
  <c r="AP107" i="3"/>
  <c r="AO155" i="3"/>
  <c r="AP155" i="3" s="1"/>
  <c r="AP51" i="3"/>
  <c r="AY129" i="3"/>
  <c r="AY121" i="3"/>
  <c r="AF179" i="2"/>
  <c r="C24" i="2"/>
  <c r="C126" i="2"/>
  <c r="C118" i="2"/>
  <c r="C110" i="2"/>
  <c r="C102" i="2"/>
  <c r="C94" i="2"/>
  <c r="C86" i="2"/>
  <c r="C78" i="2"/>
  <c r="C62" i="2"/>
  <c r="C54" i="2"/>
  <c r="C46" i="2"/>
  <c r="C38" i="2"/>
  <c r="F22" i="2"/>
  <c r="G124" i="2"/>
  <c r="G116" i="2"/>
  <c r="F116" i="2"/>
  <c r="F108" i="2"/>
  <c r="F92" i="2"/>
  <c r="F76" i="2"/>
  <c r="F68" i="2"/>
  <c r="F60" i="2"/>
  <c r="F52" i="2"/>
  <c r="F44" i="2"/>
  <c r="I20" i="2"/>
  <c r="I130" i="2"/>
  <c r="J130" i="2"/>
  <c r="I122" i="2"/>
  <c r="J122" i="2"/>
  <c r="I114" i="2"/>
  <c r="J114" i="2"/>
  <c r="I106" i="2"/>
  <c r="I98" i="2"/>
  <c r="I90" i="2"/>
  <c r="I74" i="2"/>
  <c r="I58" i="2"/>
  <c r="I50" i="2"/>
  <c r="I42" i="2"/>
  <c r="L18" i="2"/>
  <c r="M128" i="2"/>
  <c r="L128" i="2"/>
  <c r="M112" i="2"/>
  <c r="L112" i="2"/>
  <c r="L104" i="2"/>
  <c r="L96" i="2"/>
  <c r="L88" i="2"/>
  <c r="L80" i="2"/>
  <c r="L72" i="2"/>
  <c r="L64" i="2"/>
  <c r="L56" i="2"/>
  <c r="L48" i="2"/>
  <c r="L40" i="2"/>
  <c r="O24" i="2"/>
  <c r="O16" i="2"/>
  <c r="O126" i="2"/>
  <c r="P126" i="2"/>
  <c r="O118" i="2"/>
  <c r="P118" i="2"/>
  <c r="O110" i="2"/>
  <c r="O102" i="2"/>
  <c r="O94" i="2"/>
  <c r="O86" i="2"/>
  <c r="O78" i="2"/>
  <c r="O70" i="2"/>
  <c r="O62" i="2"/>
  <c r="O54" i="2"/>
  <c r="O46" i="2"/>
  <c r="O38" i="2"/>
  <c r="R22" i="2"/>
  <c r="S124" i="2"/>
  <c r="R124" i="2"/>
  <c r="S116" i="2"/>
  <c r="R116" i="2"/>
  <c r="R108" i="2"/>
  <c r="R100" i="2"/>
  <c r="R92" i="2"/>
  <c r="R84" i="2"/>
  <c r="R76" i="2"/>
  <c r="R68" i="2"/>
  <c r="R60" i="2"/>
  <c r="R52" i="2"/>
  <c r="R44" i="2"/>
  <c r="U20" i="2"/>
  <c r="U130" i="2"/>
  <c r="V130" i="2"/>
  <c r="U122" i="2"/>
  <c r="V122" i="2"/>
  <c r="U114" i="2"/>
  <c r="V114" i="2"/>
  <c r="U106" i="2"/>
  <c r="U98" i="2"/>
  <c r="U90" i="2"/>
  <c r="U82" i="2"/>
  <c r="U74" i="2"/>
  <c r="U66" i="2"/>
  <c r="U58" i="2"/>
  <c r="U50" i="2"/>
  <c r="U42" i="2"/>
  <c r="X18" i="2"/>
  <c r="Y128" i="2"/>
  <c r="X128" i="2"/>
  <c r="Y120" i="2"/>
  <c r="X120" i="2"/>
  <c r="Y112" i="2"/>
  <c r="X112" i="2"/>
  <c r="AA16" i="2"/>
  <c r="AB126" i="2"/>
  <c r="AA126" i="2"/>
  <c r="AB118" i="2"/>
  <c r="AA118" i="2"/>
  <c r="AE124" i="2"/>
  <c r="AD124" i="2"/>
  <c r="AE116" i="2"/>
  <c r="AD116" i="2"/>
  <c r="AH130" i="2"/>
  <c r="AG130" i="2"/>
  <c r="AH122" i="2"/>
  <c r="AG122" i="2"/>
  <c r="AH114" i="2"/>
  <c r="AG114" i="2"/>
  <c r="AG34" i="2"/>
  <c r="AG26" i="2"/>
  <c r="AJ128" i="2"/>
  <c r="AK128" i="2"/>
  <c r="AJ120" i="2"/>
  <c r="AK120" i="2"/>
  <c r="F113" i="2"/>
  <c r="I129" i="2"/>
  <c r="O120" i="2"/>
  <c r="L53" i="3"/>
  <c r="L45" i="3"/>
  <c r="W184" i="3"/>
  <c r="X189" i="3" s="1"/>
  <c r="AL161" i="3"/>
  <c r="AL214" i="3"/>
  <c r="Z154" i="2"/>
  <c r="AA154" i="2" s="1"/>
  <c r="K171" i="2"/>
  <c r="C37" i="2"/>
  <c r="C29" i="2"/>
  <c r="G123" i="2"/>
  <c r="F123" i="2"/>
  <c r="G115" i="2"/>
  <c r="F115" i="2"/>
  <c r="F35" i="2"/>
  <c r="F27" i="2"/>
  <c r="J113" i="2"/>
  <c r="I113" i="2"/>
  <c r="H171" i="2"/>
  <c r="I97" i="2"/>
  <c r="I33" i="2"/>
  <c r="M127" i="2"/>
  <c r="L127" i="2"/>
  <c r="M119" i="2"/>
  <c r="L119" i="2"/>
  <c r="K176" i="2"/>
  <c r="L111" i="2"/>
  <c r="L31" i="2"/>
  <c r="O125" i="2"/>
  <c r="P125" i="2"/>
  <c r="O117" i="2"/>
  <c r="P117" i="2"/>
  <c r="O37" i="2"/>
  <c r="O29" i="2"/>
  <c r="S123" i="2"/>
  <c r="R123" i="2"/>
  <c r="S115" i="2"/>
  <c r="R115" i="2"/>
  <c r="R35" i="2"/>
  <c r="R27" i="2"/>
  <c r="T184" i="2"/>
  <c r="U189" i="2" s="1"/>
  <c r="V129" i="2"/>
  <c r="U129" i="2"/>
  <c r="V121" i="2"/>
  <c r="U121" i="2"/>
  <c r="V113" i="2"/>
  <c r="U113" i="2"/>
  <c r="U33" i="2"/>
  <c r="Y127" i="2"/>
  <c r="X127" i="2"/>
  <c r="Y119" i="2"/>
  <c r="X119" i="2"/>
  <c r="X31" i="2"/>
  <c r="AB125" i="2"/>
  <c r="AA125" i="2"/>
  <c r="AB117" i="2"/>
  <c r="AA117" i="2"/>
  <c r="AA37" i="2"/>
  <c r="AA29" i="2"/>
  <c r="AD123" i="2"/>
  <c r="AE123" i="2"/>
  <c r="AD115" i="2"/>
  <c r="AE115" i="2"/>
  <c r="AD35" i="2"/>
  <c r="AD27" i="2"/>
  <c r="AH129" i="2"/>
  <c r="AG129" i="2"/>
  <c r="AF181" i="2"/>
  <c r="AG186" i="2" s="1"/>
  <c r="AH121" i="2"/>
  <c r="AG121" i="2"/>
  <c r="AH113" i="2"/>
  <c r="AG113" i="2"/>
  <c r="AG33" i="2"/>
  <c r="AJ127" i="2"/>
  <c r="AK127" i="2"/>
  <c r="AJ119" i="2"/>
  <c r="AK119" i="2"/>
  <c r="AJ31" i="2"/>
  <c r="AM125" i="2"/>
  <c r="AM117" i="2"/>
  <c r="AM37" i="2"/>
  <c r="AM29" i="2"/>
  <c r="AP123" i="2"/>
  <c r="AP115" i="2"/>
  <c r="AP35" i="2"/>
  <c r="AP27" i="2"/>
  <c r="AS129" i="2"/>
  <c r="AS121" i="2"/>
  <c r="AS113" i="2"/>
  <c r="AR215" i="2"/>
  <c r="AS41" i="2"/>
  <c r="AS33" i="2"/>
  <c r="G117" i="2"/>
  <c r="AJ112" i="2"/>
  <c r="AK112" i="2"/>
  <c r="AJ32" i="2"/>
  <c r="AM16" i="2"/>
  <c r="AM126" i="2"/>
  <c r="AM118" i="2"/>
  <c r="AM30" i="2"/>
  <c r="AP124" i="2"/>
  <c r="AP116" i="2"/>
  <c r="AP36" i="2"/>
  <c r="AP28" i="2"/>
  <c r="AS130" i="2"/>
  <c r="AS122" i="2"/>
  <c r="AS114" i="2"/>
  <c r="AS34" i="2"/>
  <c r="AS26" i="2"/>
  <c r="AU180" i="2"/>
  <c r="AV120" i="2"/>
  <c r="AU154" i="2"/>
  <c r="AV56" i="2"/>
  <c r="X77" i="2"/>
  <c r="X69" i="2"/>
  <c r="X61" i="2"/>
  <c r="X53" i="2"/>
  <c r="X45" i="2"/>
  <c r="X37" i="2"/>
  <c r="X29" i="2"/>
  <c r="AA21" i="2"/>
  <c r="AA123" i="2"/>
  <c r="AB123" i="2"/>
  <c r="AA115" i="2"/>
  <c r="AB115" i="2"/>
  <c r="AA107" i="2"/>
  <c r="AA99" i="2"/>
  <c r="AA91" i="2"/>
  <c r="AA83" i="2"/>
  <c r="AA75" i="2"/>
  <c r="AA67" i="2"/>
  <c r="AA59" i="2"/>
  <c r="AA51" i="2"/>
  <c r="AA43" i="2"/>
  <c r="AA35" i="2"/>
  <c r="AA27" i="2"/>
  <c r="AD19" i="2"/>
  <c r="AE129" i="2"/>
  <c r="AD129" i="2"/>
  <c r="AE121" i="2"/>
  <c r="AD121" i="2"/>
  <c r="AE113" i="2"/>
  <c r="AD113" i="2"/>
  <c r="AD105" i="2"/>
  <c r="AD97" i="2"/>
  <c r="AD89" i="2"/>
  <c r="AD81" i="2"/>
  <c r="AD73" i="2"/>
  <c r="AD65" i="2"/>
  <c r="AD57" i="2"/>
  <c r="AD49" i="2"/>
  <c r="AD41" i="2"/>
  <c r="AD33" i="2"/>
  <c r="AG25" i="2"/>
  <c r="AG17" i="2"/>
  <c r="AH127" i="2"/>
  <c r="AG127" i="2"/>
  <c r="AH119" i="2"/>
  <c r="AG119" i="2"/>
  <c r="AG111" i="2"/>
  <c r="AG103" i="2"/>
  <c r="AG95" i="2"/>
  <c r="AG87" i="2"/>
  <c r="AG79" i="2"/>
  <c r="AG71" i="2"/>
  <c r="AG63" i="2"/>
  <c r="AG55" i="2"/>
  <c r="AG47" i="2"/>
  <c r="AG39" i="2"/>
  <c r="AG31" i="2"/>
  <c r="AJ23" i="2"/>
  <c r="AK125" i="2"/>
  <c r="AJ125" i="2"/>
  <c r="AK117" i="2"/>
  <c r="AJ117" i="2"/>
  <c r="AJ109" i="2"/>
  <c r="AJ101" i="2"/>
  <c r="AJ93" i="2"/>
  <c r="AJ85" i="2"/>
  <c r="AJ77" i="2"/>
  <c r="AJ69" i="2"/>
  <c r="AJ61" i="2"/>
  <c r="AJ53" i="2"/>
  <c r="AJ45" i="2"/>
  <c r="AJ37" i="2"/>
  <c r="AJ29" i="2"/>
  <c r="AM21" i="2"/>
  <c r="AM123" i="2"/>
  <c r="AM115" i="2"/>
  <c r="AM107" i="2"/>
  <c r="AM99" i="2"/>
  <c r="AM91" i="2"/>
  <c r="AM83" i="2"/>
  <c r="AM75" i="2"/>
  <c r="AM67" i="2"/>
  <c r="AM59" i="2"/>
  <c r="AM51" i="2"/>
  <c r="AM43" i="2"/>
  <c r="AM35" i="2"/>
  <c r="AM27" i="2"/>
  <c r="AP19" i="2"/>
  <c r="AP129" i="2"/>
  <c r="AP121" i="2"/>
  <c r="AP113" i="2"/>
  <c r="AP105" i="2"/>
  <c r="AP97" i="2"/>
  <c r="AP89" i="2"/>
  <c r="AP81" i="2"/>
  <c r="AP73" i="2"/>
  <c r="AP65" i="2"/>
  <c r="AP57" i="2"/>
  <c r="AP49" i="2"/>
  <c r="AP41" i="2"/>
  <c r="AP33" i="2"/>
  <c r="AS25" i="2"/>
  <c r="AS17" i="2"/>
  <c r="AS127" i="2"/>
  <c r="AS119" i="2"/>
  <c r="AS111" i="2"/>
  <c r="AS103" i="2"/>
  <c r="AS95" i="2"/>
  <c r="AS87" i="2"/>
  <c r="AS79" i="2"/>
  <c r="AS71" i="2"/>
  <c r="AS63" i="2"/>
  <c r="AS55" i="2"/>
  <c r="AS47" i="2"/>
  <c r="AS39" i="2"/>
  <c r="AS31" i="2"/>
  <c r="AV23" i="2"/>
  <c r="AV125" i="2"/>
  <c r="AV117" i="2"/>
  <c r="AV109" i="2"/>
  <c r="AV101" i="2"/>
  <c r="AV93" i="2"/>
  <c r="AV85" i="2"/>
  <c r="AV77" i="2"/>
  <c r="AV69" i="2"/>
  <c r="AV61" i="2"/>
  <c r="AV53" i="2"/>
  <c r="AV45" i="2"/>
  <c r="AV37" i="2"/>
  <c r="AV29" i="2"/>
  <c r="AY123" i="2"/>
  <c r="AY115" i="2"/>
  <c r="X92" i="2"/>
  <c r="X84" i="2"/>
  <c r="X76" i="2"/>
  <c r="X68" i="2"/>
  <c r="X44" i="2"/>
  <c r="X36" i="2"/>
  <c r="X28" i="2"/>
  <c r="AA20" i="2"/>
  <c r="AB130" i="2"/>
  <c r="AA130" i="2"/>
  <c r="AB122" i="2"/>
  <c r="AA122" i="2"/>
  <c r="AB114" i="2"/>
  <c r="AA114" i="2"/>
  <c r="AA106" i="2"/>
  <c r="AA98" i="2"/>
  <c r="AA90" i="2"/>
  <c r="AA82" i="2"/>
  <c r="AA74" i="2"/>
  <c r="AA66" i="2"/>
  <c r="AA58" i="2"/>
  <c r="AA50" i="2"/>
  <c r="AA42" i="2"/>
  <c r="AA34" i="2"/>
  <c r="AA26" i="2"/>
  <c r="AD18" i="2"/>
  <c r="AE128" i="2"/>
  <c r="AD128" i="2"/>
  <c r="AE120" i="2"/>
  <c r="AD120" i="2"/>
  <c r="AE112" i="2"/>
  <c r="AD112" i="2"/>
  <c r="AD104" i="2"/>
  <c r="AD96" i="2"/>
  <c r="AD88" i="2"/>
  <c r="AD80" i="2"/>
  <c r="AD72" i="2"/>
  <c r="AD64" i="2"/>
  <c r="AD56" i="2"/>
  <c r="AD48" i="2"/>
  <c r="AD40" i="2"/>
  <c r="AD32" i="2"/>
  <c r="AG24" i="2"/>
  <c r="AG16" i="2"/>
  <c r="AH126" i="2"/>
  <c r="AG126" i="2"/>
  <c r="AH118" i="2"/>
  <c r="AG118" i="2"/>
  <c r="AG110" i="2"/>
  <c r="AG102" i="2"/>
  <c r="AG94" i="2"/>
  <c r="AG86" i="2"/>
  <c r="AG78" i="2"/>
  <c r="AG70" i="2"/>
  <c r="AG62" i="2"/>
  <c r="AG54" i="2"/>
  <c r="AG46" i="2"/>
  <c r="AG38" i="2"/>
  <c r="AG30" i="2"/>
  <c r="AJ22" i="2"/>
  <c r="AJ124" i="2"/>
  <c r="AJ116" i="2"/>
  <c r="AK116" i="2"/>
  <c r="AJ108" i="2"/>
  <c r="AJ100" i="2"/>
  <c r="AJ92" i="2"/>
  <c r="AJ84" i="2"/>
  <c r="AJ76" i="2"/>
  <c r="AJ68" i="2"/>
  <c r="AJ60" i="2"/>
  <c r="AJ52" i="2"/>
  <c r="AJ44" i="2"/>
  <c r="AJ36" i="2"/>
  <c r="AJ28" i="2"/>
  <c r="AL213" i="2"/>
  <c r="AM20" i="2"/>
  <c r="AM130" i="2"/>
  <c r="AM122" i="2"/>
  <c r="AM114" i="2"/>
  <c r="AM106" i="2"/>
  <c r="AM98" i="2"/>
  <c r="AM90" i="2"/>
  <c r="AM82" i="2"/>
  <c r="AM74" i="2"/>
  <c r="AM66" i="2"/>
  <c r="AM58" i="2"/>
  <c r="AM50" i="2"/>
  <c r="AM42" i="2"/>
  <c r="AM34" i="2"/>
  <c r="AM26" i="2"/>
  <c r="AP18" i="2"/>
  <c r="AP128" i="2"/>
  <c r="AP120" i="2"/>
  <c r="AP112" i="2"/>
  <c r="AP104" i="2"/>
  <c r="AP96" i="2"/>
  <c r="AP88" i="2"/>
  <c r="AP80" i="2"/>
  <c r="AP72" i="2"/>
  <c r="AP64" i="2"/>
  <c r="AP56" i="2"/>
  <c r="AP48" i="2"/>
  <c r="AP40" i="2"/>
  <c r="AP32" i="2"/>
  <c r="AS24" i="2"/>
  <c r="AS16" i="2"/>
  <c r="AS126" i="2"/>
  <c r="AS118" i="2"/>
  <c r="AS110" i="2"/>
  <c r="AS102" i="2"/>
  <c r="AS94" i="2"/>
  <c r="AS86" i="2"/>
  <c r="AS78" i="2"/>
  <c r="AS70" i="2"/>
  <c r="AS62" i="2"/>
  <c r="AS54" i="2"/>
  <c r="AS46" i="2"/>
  <c r="AS38" i="2"/>
  <c r="AS30" i="2"/>
  <c r="AV22" i="2"/>
  <c r="AV124" i="2"/>
  <c r="AV116" i="2"/>
  <c r="AV108" i="2"/>
  <c r="AV100" i="2"/>
  <c r="AV92" i="2"/>
  <c r="AV84" i="2"/>
  <c r="AV76" i="2"/>
  <c r="AV68" i="2"/>
  <c r="AV60" i="2"/>
  <c r="AV36" i="2"/>
  <c r="AV28" i="2"/>
  <c r="AK124" i="2"/>
  <c r="AJ91" i="2"/>
  <c r="AJ83" i="2"/>
  <c r="AJ75" i="2"/>
  <c r="AJ67" i="2"/>
  <c r="AJ59" i="2"/>
  <c r="AJ51" i="2"/>
  <c r="AJ43" i="2"/>
  <c r="AM19" i="2"/>
  <c r="AM129" i="2"/>
  <c r="AM121" i="2"/>
  <c r="AM113" i="2"/>
  <c r="AM105" i="2"/>
  <c r="AL171" i="2"/>
  <c r="AM97" i="2"/>
  <c r="AM89" i="2"/>
  <c r="AM81" i="2"/>
  <c r="AM73" i="2"/>
  <c r="AM65" i="2"/>
  <c r="AL154" i="2"/>
  <c r="AM154" i="2" s="1"/>
  <c r="AM57" i="2"/>
  <c r="AM49" i="2"/>
  <c r="AM41" i="2"/>
  <c r="AP25" i="2"/>
  <c r="AP17" i="2"/>
  <c r="AO184" i="2"/>
  <c r="AP189" i="2" s="1"/>
  <c r="AP127" i="2"/>
  <c r="AP119" i="2"/>
  <c r="AP111" i="2"/>
  <c r="AP103" i="2"/>
  <c r="AP95" i="2"/>
  <c r="AP87" i="2"/>
  <c r="AP79" i="2"/>
  <c r="AP71" i="2"/>
  <c r="AP63" i="2"/>
  <c r="AP55" i="2"/>
  <c r="AP47" i="2"/>
  <c r="AP39" i="2"/>
  <c r="AS23" i="2"/>
  <c r="AS125" i="2"/>
  <c r="AS117" i="2"/>
  <c r="AS109" i="2"/>
  <c r="AS101" i="2"/>
  <c r="AS93" i="2"/>
  <c r="AS85" i="2"/>
  <c r="AS77" i="2"/>
  <c r="AS69" i="2"/>
  <c r="AS61" i="2"/>
  <c r="AS53" i="2"/>
  <c r="AS45" i="2"/>
  <c r="AV21" i="2"/>
  <c r="AV123" i="2"/>
  <c r="AV115" i="2"/>
  <c r="AV107" i="2"/>
  <c r="AV99" i="2"/>
  <c r="AV91" i="2"/>
  <c r="AV83" i="2"/>
  <c r="AV75" i="2"/>
  <c r="AV67" i="2"/>
  <c r="AV59" i="2"/>
  <c r="AK114" i="2"/>
  <c r="AJ114" i="2"/>
  <c r="AJ106" i="2"/>
  <c r="AJ98" i="2"/>
  <c r="AJ90" i="2"/>
  <c r="AJ82" i="2"/>
  <c r="AJ74" i="2"/>
  <c r="AJ66" i="2"/>
  <c r="AJ58" i="2"/>
  <c r="AJ50" i="2"/>
  <c r="AJ42" i="2"/>
  <c r="AM18" i="2"/>
  <c r="AM128" i="2"/>
  <c r="AM120" i="2"/>
  <c r="AM112" i="2"/>
  <c r="AM104" i="2"/>
  <c r="AM96" i="2"/>
  <c r="AM88" i="2"/>
  <c r="AM80" i="2"/>
  <c r="AM72" i="2"/>
  <c r="AM64" i="2"/>
  <c r="AM56" i="2"/>
  <c r="AM48" i="2"/>
  <c r="AM40" i="2"/>
  <c r="AP24" i="2"/>
  <c r="AP16" i="2"/>
  <c r="AP126" i="2"/>
  <c r="AP118" i="2"/>
  <c r="AP110" i="2"/>
  <c r="AP102" i="2"/>
  <c r="AP94" i="2"/>
  <c r="AP86" i="2"/>
  <c r="AP78" i="2"/>
  <c r="AP70" i="2"/>
  <c r="AP62" i="2"/>
  <c r="AP54" i="2"/>
  <c r="AP46" i="2"/>
  <c r="AP38" i="2"/>
  <c r="AS22" i="2"/>
  <c r="AS124" i="2"/>
  <c r="AS116" i="2"/>
  <c r="AS108" i="2"/>
  <c r="AS100" i="2"/>
  <c r="AS92" i="2"/>
  <c r="AS84" i="2"/>
  <c r="AS76" i="2"/>
  <c r="AS68" i="2"/>
  <c r="AS60" i="2"/>
  <c r="AS52" i="2"/>
  <c r="AS44" i="2"/>
  <c r="AV20" i="2"/>
  <c r="AV130" i="2"/>
  <c r="AV122" i="2"/>
  <c r="AV114" i="2"/>
  <c r="AV106" i="2"/>
  <c r="AV98" i="2"/>
  <c r="AV90" i="2"/>
  <c r="AV82" i="2"/>
  <c r="AV74" i="2"/>
  <c r="AV66" i="2"/>
  <c r="AV58" i="2"/>
  <c r="AV50" i="2"/>
  <c r="AV42" i="2"/>
  <c r="AY128" i="2"/>
  <c r="AY120" i="2"/>
  <c r="AZ112" i="2"/>
  <c r="AY112" i="2"/>
  <c r="AY64" i="2"/>
  <c r="AV32" i="2"/>
  <c r="AY126" i="2"/>
  <c r="AY118" i="2"/>
  <c r="AV31" i="2"/>
  <c r="AY125" i="2"/>
  <c r="AY117" i="2"/>
  <c r="AL204" i="5"/>
  <c r="AP62" i="5"/>
  <c r="AV74" i="5"/>
  <c r="AV66" i="5"/>
  <c r="AV58" i="5"/>
  <c r="AV50" i="5"/>
  <c r="AV42" i="5"/>
  <c r="AV34" i="5"/>
  <c r="AV26" i="5"/>
  <c r="AV18" i="5"/>
  <c r="AY128" i="5"/>
  <c r="AY104" i="5"/>
  <c r="AY96" i="5"/>
  <c r="AY88" i="5"/>
  <c r="AY80" i="5"/>
  <c r="AY72" i="5"/>
  <c r="AY64" i="5"/>
  <c r="AI200" i="5"/>
  <c r="AU208" i="5"/>
  <c r="AC198" i="5"/>
  <c r="AO204" i="5"/>
  <c r="AR204" i="5"/>
  <c r="AL202" i="5"/>
  <c r="AG70" i="5"/>
  <c r="AG62" i="5"/>
  <c r="AG54" i="5"/>
  <c r="AG46" i="5"/>
  <c r="AG38" i="5"/>
  <c r="AU206" i="5"/>
  <c r="AY130" i="5"/>
  <c r="AY122" i="5"/>
  <c r="AI202" i="5"/>
  <c r="E200" i="5"/>
  <c r="K202" i="5"/>
  <c r="K200" i="5"/>
  <c r="Q204" i="5"/>
  <c r="W208" i="5"/>
  <c r="AI206" i="5"/>
  <c r="AI198" i="5"/>
  <c r="AO208" i="5"/>
  <c r="AO200" i="5"/>
  <c r="H198" i="5"/>
  <c r="T206" i="5"/>
  <c r="AY127" i="5"/>
  <c r="AY119" i="5"/>
  <c r="N204" i="5"/>
  <c r="AF198" i="5"/>
  <c r="AL208" i="5"/>
  <c r="AL200" i="5"/>
  <c r="AO202" i="5"/>
  <c r="AR206" i="5"/>
  <c r="AY126" i="5"/>
  <c r="AY118" i="5"/>
  <c r="E198" i="5"/>
  <c r="Q206" i="5"/>
  <c r="AD106" i="5"/>
  <c r="AD98" i="5"/>
  <c r="AD82" i="5"/>
  <c r="AD74" i="5"/>
  <c r="AD66" i="5"/>
  <c r="AD58" i="5"/>
  <c r="AD50" i="5"/>
  <c r="AD42" i="5"/>
  <c r="AD34" i="5"/>
  <c r="AD26" i="5"/>
  <c r="AD18" i="5"/>
  <c r="AG104" i="5"/>
  <c r="AG96" i="5"/>
  <c r="AG88" i="5"/>
  <c r="AG80" i="5"/>
  <c r="AG72" i="5"/>
  <c r="AG64" i="5"/>
  <c r="AY124" i="5"/>
  <c r="N202" i="5"/>
  <c r="AG30" i="5"/>
  <c r="AL210" i="5"/>
  <c r="AR208" i="5"/>
  <c r="H200" i="5"/>
  <c r="T208" i="5"/>
  <c r="AD111" i="5"/>
  <c r="AD103" i="5"/>
  <c r="AD95" i="5"/>
  <c r="AD87" i="5"/>
  <c r="AD79" i="5"/>
  <c r="AD71" i="5"/>
  <c r="AD63" i="5"/>
  <c r="AD55" i="5"/>
  <c r="AD47" i="5"/>
  <c r="AD39" i="5"/>
  <c r="AD31" i="5"/>
  <c r="AD23" i="5"/>
  <c r="AG109" i="5"/>
  <c r="AG101" i="5"/>
  <c r="AG93" i="5"/>
  <c r="AG85" i="5"/>
  <c r="AG77" i="5"/>
  <c r="AG69" i="5"/>
  <c r="AY129" i="5"/>
  <c r="E208" i="5"/>
  <c r="H206" i="5"/>
  <c r="R108" i="5"/>
  <c r="R68" i="5"/>
  <c r="R20" i="5"/>
  <c r="U106" i="5"/>
  <c r="U50" i="5"/>
  <c r="Z204" i="5"/>
  <c r="AH114" i="5"/>
  <c r="AF210" i="5"/>
  <c r="AR210" i="5"/>
  <c r="AR202" i="5"/>
  <c r="AR198" i="5"/>
  <c r="Z210" i="5"/>
  <c r="R84" i="5"/>
  <c r="R52" i="5"/>
  <c r="R36" i="5"/>
  <c r="U98" i="5"/>
  <c r="U74" i="5"/>
  <c r="U66" i="5"/>
  <c r="T202" i="5"/>
  <c r="Z208" i="5"/>
  <c r="AF202" i="5"/>
  <c r="V117" i="5"/>
  <c r="E204" i="5"/>
  <c r="K206" i="5"/>
  <c r="K198" i="5"/>
  <c r="W206" i="5"/>
  <c r="W198" i="5"/>
  <c r="AC208" i="5"/>
  <c r="AC200" i="5"/>
  <c r="P119" i="5"/>
  <c r="W210" i="5"/>
  <c r="H202" i="5"/>
  <c r="N200" i="5"/>
  <c r="S124" i="5"/>
  <c r="R92" i="5"/>
  <c r="R60" i="5"/>
  <c r="R28" i="5"/>
  <c r="V114" i="5"/>
  <c r="T210" i="5"/>
  <c r="U90" i="5"/>
  <c r="U58" i="5"/>
  <c r="G114" i="5"/>
  <c r="E210" i="5"/>
  <c r="E206" i="5"/>
  <c r="E202" i="5"/>
  <c r="K208" i="5"/>
  <c r="K204" i="5"/>
  <c r="Q210" i="5"/>
  <c r="Q202" i="5"/>
  <c r="Q198" i="5"/>
  <c r="W204" i="5"/>
  <c r="W200" i="5"/>
  <c r="AE114" i="5"/>
  <c r="AC210" i="5"/>
  <c r="AD90" i="5"/>
  <c r="AC206" i="5"/>
  <c r="AI208" i="5"/>
  <c r="AI204" i="5"/>
  <c r="AO210" i="5"/>
  <c r="AO206" i="5"/>
  <c r="AO198" i="5"/>
  <c r="AU204" i="5"/>
  <c r="AU200" i="5"/>
  <c r="M114" i="5"/>
  <c r="K210" i="5"/>
  <c r="Q208" i="5"/>
  <c r="Q200" i="5"/>
  <c r="W202" i="5"/>
  <c r="AC204" i="5"/>
  <c r="J114" i="5"/>
  <c r="H210" i="5"/>
  <c r="N208" i="5"/>
  <c r="R100" i="5"/>
  <c r="R76" i="5"/>
  <c r="R44" i="5"/>
  <c r="V130" i="5"/>
  <c r="U82" i="5"/>
  <c r="T198" i="5"/>
  <c r="Z200" i="5"/>
  <c r="AF206" i="5"/>
  <c r="D114" i="5"/>
  <c r="B210" i="5"/>
  <c r="AF200" i="5"/>
  <c r="H208" i="5"/>
  <c r="H204" i="5"/>
  <c r="P114" i="5"/>
  <c r="N210" i="5"/>
  <c r="N206" i="5"/>
  <c r="N198" i="5"/>
  <c r="T204" i="5"/>
  <c r="T200" i="5"/>
  <c r="Z206" i="5"/>
  <c r="Z202" i="5"/>
  <c r="Z198" i="5"/>
  <c r="AF208" i="5"/>
  <c r="AG78" i="5"/>
  <c r="AF204" i="5"/>
  <c r="AC202" i="5"/>
  <c r="AY120" i="5"/>
  <c r="AG22" i="5"/>
  <c r="AJ108" i="5"/>
  <c r="AJ100" i="5"/>
  <c r="AJ92" i="5"/>
  <c r="AJ84" i="5"/>
  <c r="AJ76" i="5"/>
  <c r="AJ68" i="5"/>
  <c r="AJ60" i="5"/>
  <c r="AJ52" i="5"/>
  <c r="AJ44" i="5"/>
  <c r="AJ36" i="5"/>
  <c r="AJ28" i="5"/>
  <c r="AJ20" i="5"/>
  <c r="AM106" i="5"/>
  <c r="AM98" i="5"/>
  <c r="AM90" i="5"/>
  <c r="AM82" i="5"/>
  <c r="AM74" i="5"/>
  <c r="AM66" i="5"/>
  <c r="AM58" i="5"/>
  <c r="AM50" i="5"/>
  <c r="AM42" i="5"/>
  <c r="AM34" i="5"/>
  <c r="AM26" i="5"/>
  <c r="AM18" i="5"/>
  <c r="AP104" i="5"/>
  <c r="AP96" i="5"/>
  <c r="AP88" i="5"/>
  <c r="AP80" i="5"/>
  <c r="AP72" i="5"/>
  <c r="AP64" i="5"/>
  <c r="AP56" i="5"/>
  <c r="AP48" i="5"/>
  <c r="AP40" i="5"/>
  <c r="AS78" i="5"/>
  <c r="AS70" i="5"/>
  <c r="AS62" i="5"/>
  <c r="AS54" i="5"/>
  <c r="AS38" i="5"/>
  <c r="AS30" i="5"/>
  <c r="AV84" i="5"/>
  <c r="AV76" i="5"/>
  <c r="AV68" i="5"/>
  <c r="AV60" i="5"/>
  <c r="AV52" i="5"/>
  <c r="AV44" i="5"/>
  <c r="AV36" i="5"/>
  <c r="AV28" i="5"/>
  <c r="AV20" i="5"/>
  <c r="AY106" i="5"/>
  <c r="AY98" i="5"/>
  <c r="AY90" i="5"/>
  <c r="AY82" i="5"/>
  <c r="AY74" i="5"/>
  <c r="AY66" i="5"/>
  <c r="AU198" i="5"/>
  <c r="AG61" i="5"/>
  <c r="AG53" i="5"/>
  <c r="AG45" i="5"/>
  <c r="AG37" i="5"/>
  <c r="AG29" i="5"/>
  <c r="AG21" i="5"/>
  <c r="AJ107" i="5"/>
  <c r="AJ99" i="5"/>
  <c r="AJ91" i="5"/>
  <c r="AJ83" i="5"/>
  <c r="AJ75" i="5"/>
  <c r="AJ67" i="5"/>
  <c r="AJ59" i="5"/>
  <c r="AJ51" i="5"/>
  <c r="AJ43" i="5"/>
  <c r="AJ35" i="5"/>
  <c r="AJ27" i="5"/>
  <c r="AJ19" i="5"/>
  <c r="AM105" i="5"/>
  <c r="AM97" i="5"/>
  <c r="AM89" i="5"/>
  <c r="AM81" i="5"/>
  <c r="AM73" i="5"/>
  <c r="AM65" i="5"/>
  <c r="AM57" i="5"/>
  <c r="AM49" i="5"/>
  <c r="AM41" i="5"/>
  <c r="AM33" i="5"/>
  <c r="AM25" i="5"/>
  <c r="AM17" i="5"/>
  <c r="AP111" i="5"/>
  <c r="AP103" i="5"/>
  <c r="AP95" i="5"/>
  <c r="AP87" i="5"/>
  <c r="AP79" i="5"/>
  <c r="AP71" i="5"/>
  <c r="AP63" i="5"/>
  <c r="AP55" i="5"/>
  <c r="AP47" i="5"/>
  <c r="AP39" i="5"/>
  <c r="AP31" i="5"/>
  <c r="AP23" i="5"/>
  <c r="AS109" i="5"/>
  <c r="AS101" i="5"/>
  <c r="AS93" i="5"/>
  <c r="AS85" i="5"/>
  <c r="AS77" i="5"/>
  <c r="AI210" i="5"/>
  <c r="AL198" i="5"/>
  <c r="AR200" i="5"/>
  <c r="AU202" i="5"/>
  <c r="AY116" i="5"/>
  <c r="AY114" i="5"/>
  <c r="AL206" i="5"/>
  <c r="AU210" i="5"/>
  <c r="AY121" i="5"/>
  <c r="AY101" i="2"/>
  <c r="AY77" i="2"/>
  <c r="AR213" i="2"/>
  <c r="AL184" i="2"/>
  <c r="AM189" i="2" s="1"/>
  <c r="AL181" i="2"/>
  <c r="AM186" i="2" s="1"/>
  <c r="AI171" i="2"/>
  <c r="AI154" i="2"/>
  <c r="AJ154" i="2" s="1"/>
  <c r="AF171" i="2"/>
  <c r="AC171" i="2"/>
  <c r="W171" i="2"/>
  <c r="T213" i="2"/>
  <c r="Q171" i="2"/>
  <c r="K154" i="2"/>
  <c r="L154" i="2" s="1"/>
  <c r="E170" i="2"/>
  <c r="E156" i="2"/>
  <c r="F156" i="2" s="1"/>
  <c r="B171" i="2"/>
  <c r="B154" i="2"/>
  <c r="C154" i="2" s="1"/>
  <c r="D125" i="2"/>
  <c r="AR176" i="2"/>
  <c r="T176" i="2"/>
  <c r="W174" i="2"/>
  <c r="B214" i="2"/>
  <c r="Q155" i="2"/>
  <c r="R155" i="2" s="1"/>
  <c r="AL156" i="2"/>
  <c r="AM156" i="2" s="1"/>
  <c r="H215" i="2"/>
  <c r="Z155" i="2"/>
  <c r="AA155" i="2" s="1"/>
  <c r="T215" i="2"/>
  <c r="AF215" i="2"/>
  <c r="N154" i="2"/>
  <c r="O154" i="2" s="1"/>
  <c r="B155" i="2"/>
  <c r="C155" i="2" s="1"/>
  <c r="E213" i="2"/>
  <c r="AC213" i="2"/>
  <c r="T214" i="2"/>
  <c r="AR214" i="2"/>
  <c r="E215" i="2"/>
  <c r="Q215" i="2"/>
  <c r="AC215" i="2"/>
  <c r="AO215" i="2"/>
  <c r="K216" i="2"/>
  <c r="L216" i="2" s="1"/>
  <c r="K198" i="2"/>
  <c r="K153" i="2"/>
  <c r="W198" i="2"/>
  <c r="W216" i="2"/>
  <c r="X216" i="2" s="1"/>
  <c r="W153" i="2"/>
  <c r="AI216" i="2"/>
  <c r="AJ216" i="2" s="1"/>
  <c r="AI198" i="2"/>
  <c r="AI153" i="2"/>
  <c r="AU198" i="2"/>
  <c r="AU216" i="2"/>
  <c r="AV216" i="2" s="1"/>
  <c r="AU153" i="2"/>
  <c r="AF156" i="2"/>
  <c r="AG156" i="2" s="1"/>
  <c r="AU156" i="2"/>
  <c r="H217" i="2"/>
  <c r="J223" i="2" s="1"/>
  <c r="H200" i="2"/>
  <c r="H158" i="2"/>
  <c r="J188" i="2" s="1"/>
  <c r="AC217" i="2"/>
  <c r="AE223" i="2" s="1"/>
  <c r="AC200" i="2"/>
  <c r="AC158" i="2"/>
  <c r="AE188" i="2" s="1"/>
  <c r="AU217" i="2"/>
  <c r="AW223" i="2" s="1"/>
  <c r="AU200" i="2"/>
  <c r="AU158" i="2"/>
  <c r="AW188" i="2" s="1"/>
  <c r="D126" i="2"/>
  <c r="D114" i="2"/>
  <c r="AF159" i="2"/>
  <c r="AH189" i="2" s="1"/>
  <c r="T160" i="2"/>
  <c r="V190" i="2" s="1"/>
  <c r="K161" i="2"/>
  <c r="B218" i="2"/>
  <c r="B202" i="2"/>
  <c r="B163" i="2"/>
  <c r="AO164" i="2"/>
  <c r="AC220" i="2"/>
  <c r="AC206" i="2"/>
  <c r="AC173" i="2"/>
  <c r="Q175" i="2"/>
  <c r="H213" i="2"/>
  <c r="AF213" i="2"/>
  <c r="W214" i="2"/>
  <c r="AU214" i="2"/>
  <c r="H154" i="2"/>
  <c r="I154" i="2" s="1"/>
  <c r="T154" i="2"/>
  <c r="U154" i="2" s="1"/>
  <c r="AF154" i="2"/>
  <c r="AG154" i="2" s="1"/>
  <c r="AR154" i="2"/>
  <c r="AS154" i="2" s="1"/>
  <c r="T156" i="2"/>
  <c r="U156" i="2" s="1"/>
  <c r="K217" i="2"/>
  <c r="M223" i="2" s="1"/>
  <c r="K200" i="2"/>
  <c r="K158" i="2"/>
  <c r="M188" i="2" s="1"/>
  <c r="AZ124" i="2"/>
  <c r="AI159" i="2"/>
  <c r="AK189" i="2" s="1"/>
  <c r="W160" i="2"/>
  <c r="N161" i="2"/>
  <c r="E218" i="2"/>
  <c r="E202" i="2"/>
  <c r="E163" i="2"/>
  <c r="AR164" i="2"/>
  <c r="AI165" i="2"/>
  <c r="B216" i="2"/>
  <c r="C216" i="2" s="1"/>
  <c r="B153" i="2"/>
  <c r="B198" i="2"/>
  <c r="AC155" i="2"/>
  <c r="AD155" i="2" s="1"/>
  <c r="AC214" i="2"/>
  <c r="W156" i="2"/>
  <c r="X156" i="2" s="1"/>
  <c r="Q217" i="2"/>
  <c r="S223" i="2" s="1"/>
  <c r="Q200" i="2"/>
  <c r="Q158" i="2"/>
  <c r="S188" i="2" s="1"/>
  <c r="Z164" i="2"/>
  <c r="Q165" i="2"/>
  <c r="H166" i="2"/>
  <c r="Q213" i="2"/>
  <c r="AO213" i="2"/>
  <c r="H214" i="2"/>
  <c r="AF214" i="2"/>
  <c r="K215" i="2"/>
  <c r="W215" i="2"/>
  <c r="AI215" i="2"/>
  <c r="AU215" i="2"/>
  <c r="E216" i="2"/>
  <c r="F216" i="2" s="1"/>
  <c r="E198" i="2"/>
  <c r="E153" i="2"/>
  <c r="Q198" i="2"/>
  <c r="Q216" i="2"/>
  <c r="R216" i="2" s="1"/>
  <c r="Q153" i="2"/>
  <c r="AC216" i="2"/>
  <c r="AD216" i="2" s="1"/>
  <c r="AC198" i="2"/>
  <c r="AC153" i="2"/>
  <c r="AO198" i="2"/>
  <c r="AO216" i="2"/>
  <c r="AP216" i="2" s="1"/>
  <c r="AO153" i="2"/>
  <c r="AP153" i="2" s="1"/>
  <c r="T155" i="2"/>
  <c r="U155" i="2" s="1"/>
  <c r="AF155" i="2"/>
  <c r="AG155" i="2" s="1"/>
  <c r="K156" i="2"/>
  <c r="L156" i="2" s="1"/>
  <c r="AL200" i="2"/>
  <c r="AL217" i="2"/>
  <c r="AN223" i="2" s="1"/>
  <c r="AL158" i="2"/>
  <c r="AN188" i="2" s="1"/>
  <c r="E159" i="2"/>
  <c r="G189" i="2" s="1"/>
  <c r="H160" i="2"/>
  <c r="J190" i="2" s="1"/>
  <c r="AU161" i="2"/>
  <c r="AL202" i="2"/>
  <c r="AL218" i="2"/>
  <c r="AL163" i="2"/>
  <c r="AC164" i="2"/>
  <c r="W179" i="2"/>
  <c r="AL198" i="2"/>
  <c r="AL216" i="2"/>
  <c r="AM216" i="2" s="1"/>
  <c r="AL153" i="2"/>
  <c r="AM153" i="2" s="1"/>
  <c r="AO155" i="2"/>
  <c r="AP155" i="2" s="1"/>
  <c r="AI156" i="2"/>
  <c r="AJ156" i="2" s="1"/>
  <c r="AF217" i="2"/>
  <c r="AH223" i="2" s="1"/>
  <c r="AF200" i="2"/>
  <c r="AF158" i="2"/>
  <c r="AH188" i="2" s="1"/>
  <c r="E214" i="2"/>
  <c r="AI217" i="2"/>
  <c r="AK223" i="2" s="1"/>
  <c r="AI200" i="2"/>
  <c r="AI158" i="2"/>
  <c r="AK188" i="2" s="1"/>
  <c r="B159" i="2"/>
  <c r="D189" i="2" s="1"/>
  <c r="E160" i="2"/>
  <c r="G190" i="2" s="1"/>
  <c r="AI218" i="2"/>
  <c r="AI202" i="2"/>
  <c r="AI163" i="2"/>
  <c r="AU219" i="2"/>
  <c r="AU204" i="2"/>
  <c r="AU168" i="2"/>
  <c r="K214" i="2"/>
  <c r="AI214" i="2"/>
  <c r="AU155" i="2"/>
  <c r="N156" i="2"/>
  <c r="O156" i="2" s="1"/>
  <c r="AO156" i="2"/>
  <c r="AP156" i="2" s="1"/>
  <c r="B200" i="2"/>
  <c r="B158" i="2"/>
  <c r="D188" i="2" s="1"/>
  <c r="B217" i="2"/>
  <c r="D223" i="2" s="1"/>
  <c r="D124" i="2"/>
  <c r="T217" i="2"/>
  <c r="V223" i="2" s="1"/>
  <c r="T200" i="2"/>
  <c r="T158" i="2"/>
  <c r="V188" i="2" s="1"/>
  <c r="AO217" i="2"/>
  <c r="AQ223" i="2" s="1"/>
  <c r="AO200" i="2"/>
  <c r="AO158" i="2"/>
  <c r="AQ188" i="2" s="1"/>
  <c r="H159" i="2"/>
  <c r="J189" i="2" s="1"/>
  <c r="AI160" i="2"/>
  <c r="Z161" i="2"/>
  <c r="Q218" i="2"/>
  <c r="Q202" i="2"/>
  <c r="Q163" i="2"/>
  <c r="H164" i="2"/>
  <c r="AU165" i="2"/>
  <c r="N198" i="2"/>
  <c r="N216" i="2"/>
  <c r="O216" i="2" s="1"/>
  <c r="N153" i="2"/>
  <c r="W213" i="2"/>
  <c r="AU213" i="2"/>
  <c r="N214" i="2"/>
  <c r="AL214" i="2"/>
  <c r="B215" i="2"/>
  <c r="N215" i="2"/>
  <c r="Z215" i="2"/>
  <c r="AL215" i="2"/>
  <c r="H216" i="2"/>
  <c r="I216" i="2" s="1"/>
  <c r="H198" i="2"/>
  <c r="H153" i="2"/>
  <c r="T198" i="2"/>
  <c r="T216" i="2"/>
  <c r="U216" i="2" s="1"/>
  <c r="T153" i="2"/>
  <c r="AF216" i="2"/>
  <c r="AG216" i="2" s="1"/>
  <c r="AF198" i="2"/>
  <c r="AF153" i="2"/>
  <c r="AR198" i="2"/>
  <c r="AR216" i="2"/>
  <c r="AS216" i="2" s="1"/>
  <c r="AR153" i="2"/>
  <c r="AS153" i="2" s="1"/>
  <c r="W155" i="2"/>
  <c r="X155" i="2" s="1"/>
  <c r="AI155" i="2"/>
  <c r="AJ155" i="2" s="1"/>
  <c r="B156" i="2"/>
  <c r="C156" i="2" s="1"/>
  <c r="AC156" i="2"/>
  <c r="AD156" i="2" s="1"/>
  <c r="E217" i="2"/>
  <c r="G223" i="2" s="1"/>
  <c r="E200" i="2"/>
  <c r="E158" i="2"/>
  <c r="G188" i="2" s="1"/>
  <c r="W217" i="2"/>
  <c r="Y223" i="2" s="1"/>
  <c r="W200" i="2"/>
  <c r="W158" i="2"/>
  <c r="Y188" i="2" s="1"/>
  <c r="AL174" i="2"/>
  <c r="Z198" i="2"/>
  <c r="Z216" i="2"/>
  <c r="AA216" i="2" s="1"/>
  <c r="Z153" i="2"/>
  <c r="N200" i="2"/>
  <c r="N217" i="2"/>
  <c r="P223" i="2" s="1"/>
  <c r="N158" i="2"/>
  <c r="P188" i="2" s="1"/>
  <c r="AR155" i="2"/>
  <c r="AS155" i="2" s="1"/>
  <c r="AR161" i="2"/>
  <c r="B213" i="2"/>
  <c r="Z213" i="2"/>
  <c r="Q214" i="2"/>
  <c r="AO214" i="2"/>
  <c r="E154" i="2"/>
  <c r="F154" i="2" s="1"/>
  <c r="Q154" i="2"/>
  <c r="R154" i="2" s="1"/>
  <c r="AC154" i="2"/>
  <c r="AD154" i="2" s="1"/>
  <c r="AO154" i="2"/>
  <c r="AP154" i="2" s="1"/>
  <c r="Q156" i="2"/>
  <c r="R156" i="2" s="1"/>
  <c r="AR156" i="2"/>
  <c r="AS156" i="2" s="1"/>
  <c r="Z200" i="2"/>
  <c r="Z217" i="2"/>
  <c r="AB223" i="2" s="1"/>
  <c r="Z158" i="2"/>
  <c r="AB188" i="2" s="1"/>
  <c r="AR217" i="2"/>
  <c r="AT223" i="2" s="1"/>
  <c r="AR200" i="2"/>
  <c r="AR158" i="2"/>
  <c r="AT188" i="2" s="1"/>
  <c r="AO160" i="2"/>
  <c r="AQ190" i="2" s="1"/>
  <c r="AF161" i="2"/>
  <c r="W218" i="2"/>
  <c r="W202" i="2"/>
  <c r="W163" i="2"/>
  <c r="N164" i="2"/>
  <c r="E165" i="2"/>
  <c r="AR166" i="2"/>
  <c r="AI219" i="2"/>
  <c r="AI204" i="2"/>
  <c r="AI168" i="2"/>
  <c r="T159" i="2"/>
  <c r="V189" i="2" s="1"/>
  <c r="AU159" i="2"/>
  <c r="AW189" i="2" s="1"/>
  <c r="AL160" i="2"/>
  <c r="AN190" i="2" s="1"/>
  <c r="AC161" i="2"/>
  <c r="T218" i="2"/>
  <c r="T202" i="2"/>
  <c r="T163" i="2"/>
  <c r="K164" i="2"/>
  <c r="B165" i="2"/>
  <c r="Q176" i="2"/>
  <c r="Z179" i="2"/>
  <c r="W159" i="2"/>
  <c r="Y189" i="2" s="1"/>
  <c r="AL159" i="2"/>
  <c r="AN189" i="2" s="1"/>
  <c r="Z160" i="2"/>
  <c r="Q161" i="2"/>
  <c r="H218" i="2"/>
  <c r="H202" i="2"/>
  <c r="H163" i="2"/>
  <c r="AU164" i="2"/>
  <c r="AZ126" i="2"/>
  <c r="AZ114" i="2"/>
  <c r="K159" i="2"/>
  <c r="M189" i="2" s="1"/>
  <c r="Z159" i="2"/>
  <c r="AB189" i="2" s="1"/>
  <c r="K160" i="2"/>
  <c r="M190" i="2" s="1"/>
  <c r="AC160" i="2"/>
  <c r="AR160" i="2"/>
  <c r="AT190" i="2" s="1"/>
  <c r="B161" i="2"/>
  <c r="T161" i="2"/>
  <c r="AI161" i="2"/>
  <c r="K218" i="2"/>
  <c r="K202" i="2"/>
  <c r="K163" i="2"/>
  <c r="Z163" i="2"/>
  <c r="Z218" i="2"/>
  <c r="Z202" i="2"/>
  <c r="AO218" i="2"/>
  <c r="AO202" i="2"/>
  <c r="AO163" i="2"/>
  <c r="B164" i="2"/>
  <c r="Q164" i="2"/>
  <c r="AF164" i="2"/>
  <c r="W165" i="2"/>
  <c r="W219" i="2"/>
  <c r="W204" i="2"/>
  <c r="W168" i="2"/>
  <c r="AC221" i="2"/>
  <c r="AD222" i="2" s="1"/>
  <c r="AC208" i="2"/>
  <c r="AC178" i="2"/>
  <c r="N159" i="2"/>
  <c r="P189" i="2" s="1"/>
  <c r="AO159" i="2"/>
  <c r="AQ189" i="2" s="1"/>
  <c r="N160" i="2"/>
  <c r="P190" i="2" s="1"/>
  <c r="E161" i="2"/>
  <c r="AR218" i="2"/>
  <c r="AR202" i="2"/>
  <c r="AR163" i="2"/>
  <c r="AI164" i="2"/>
  <c r="K174" i="2"/>
  <c r="Z178" i="2"/>
  <c r="AC159" i="2"/>
  <c r="AE189" i="2" s="1"/>
  <c r="D117" i="2"/>
  <c r="AZ117" i="2"/>
  <c r="Q160" i="2"/>
  <c r="AU160" i="2"/>
  <c r="AW190" i="2" s="1"/>
  <c r="H161" i="2"/>
  <c r="W161" i="2"/>
  <c r="AL161" i="2"/>
  <c r="N218" i="2"/>
  <c r="N202" i="2"/>
  <c r="N163" i="2"/>
  <c r="AC218" i="2"/>
  <c r="AC202" i="2"/>
  <c r="AC163" i="2"/>
  <c r="AU218" i="2"/>
  <c r="AU202" i="2"/>
  <c r="AU163" i="2"/>
  <c r="E164" i="2"/>
  <c r="T164" i="2"/>
  <c r="AL164" i="2"/>
  <c r="K165" i="2"/>
  <c r="K219" i="2"/>
  <c r="K204" i="2"/>
  <c r="K168" i="2"/>
  <c r="AR220" i="2"/>
  <c r="AR206" i="2"/>
  <c r="AR173" i="2"/>
  <c r="N174" i="2"/>
  <c r="AC175" i="2"/>
  <c r="AF176" i="2"/>
  <c r="AF160" i="2"/>
  <c r="Q159" i="2"/>
  <c r="S189" i="2" s="1"/>
  <c r="AR159" i="2"/>
  <c r="AT189" i="2" s="1"/>
  <c r="B160" i="2"/>
  <c r="D190" i="2" s="1"/>
  <c r="D118" i="2"/>
  <c r="AZ118" i="2"/>
  <c r="AO161" i="2"/>
  <c r="AF218" i="2"/>
  <c r="AF202" i="2"/>
  <c r="AF163" i="2"/>
  <c r="W164" i="2"/>
  <c r="Z173" i="2"/>
  <c r="Z220" i="2"/>
  <c r="Z206" i="2"/>
  <c r="H165" i="2"/>
  <c r="T165" i="2"/>
  <c r="AF165" i="2"/>
  <c r="AR165" i="2"/>
  <c r="K166" i="2"/>
  <c r="W166" i="2"/>
  <c r="AI166" i="2"/>
  <c r="AU166" i="2"/>
  <c r="B168" i="2"/>
  <c r="B204" i="2"/>
  <c r="B219" i="2"/>
  <c r="N168" i="2"/>
  <c r="N204" i="2"/>
  <c r="N219" i="2"/>
  <c r="Z204" i="2"/>
  <c r="Z168" i="2"/>
  <c r="Z219" i="2"/>
  <c r="AL204" i="2"/>
  <c r="AL168" i="2"/>
  <c r="AL219" i="2"/>
  <c r="E169" i="2"/>
  <c r="Q169" i="2"/>
  <c r="AC169" i="2"/>
  <c r="AO169" i="2"/>
  <c r="H170" i="2"/>
  <c r="T170" i="2"/>
  <c r="AF170" i="2"/>
  <c r="AR170" i="2"/>
  <c r="AU171" i="2"/>
  <c r="B220" i="2"/>
  <c r="B173" i="2"/>
  <c r="B206" i="2"/>
  <c r="N220" i="2"/>
  <c r="N173" i="2"/>
  <c r="N206" i="2"/>
  <c r="AO220" i="2"/>
  <c r="AO206" i="2"/>
  <c r="AO173" i="2"/>
  <c r="Z174" i="2"/>
  <c r="AU175" i="2"/>
  <c r="AZ120" i="2"/>
  <c r="AZ122" i="2"/>
  <c r="B166" i="2"/>
  <c r="N166" i="2"/>
  <c r="Z166" i="2"/>
  <c r="AL166" i="2"/>
  <c r="E219" i="2"/>
  <c r="E204" i="2"/>
  <c r="E168" i="2"/>
  <c r="Q219" i="2"/>
  <c r="Q204" i="2"/>
  <c r="Q168" i="2"/>
  <c r="AC219" i="2"/>
  <c r="AC204" i="2"/>
  <c r="AC168" i="2"/>
  <c r="AO219" i="2"/>
  <c r="AO204" i="2"/>
  <c r="AO168" i="2"/>
  <c r="H169" i="2"/>
  <c r="T169" i="2"/>
  <c r="AF169" i="2"/>
  <c r="AR169" i="2"/>
  <c r="K170" i="2"/>
  <c r="W170" i="2"/>
  <c r="AI170" i="2"/>
  <c r="AU170" i="2"/>
  <c r="N171" i="2"/>
  <c r="Z171" i="2"/>
  <c r="E220" i="2"/>
  <c r="E206" i="2"/>
  <c r="E173" i="2"/>
  <c r="Q220" i="2"/>
  <c r="Q206" i="2"/>
  <c r="Q173" i="2"/>
  <c r="AF220" i="2"/>
  <c r="AF206" i="2"/>
  <c r="AF173" i="2"/>
  <c r="B174" i="2"/>
  <c r="AI221" i="2"/>
  <c r="AJ222" i="2" s="1"/>
  <c r="AI208" i="2"/>
  <c r="AI178" i="2"/>
  <c r="AZ115" i="2"/>
  <c r="E181" i="2"/>
  <c r="F186" i="2" s="1"/>
  <c r="T220" i="2"/>
  <c r="T206" i="2"/>
  <c r="T173" i="2"/>
  <c r="AU220" i="2"/>
  <c r="AU206" i="2"/>
  <c r="AU173" i="2"/>
  <c r="AR174" i="2"/>
  <c r="E175" i="2"/>
  <c r="H221" i="2"/>
  <c r="H208" i="2"/>
  <c r="H178" i="2"/>
  <c r="AL180" i="2"/>
  <c r="AU181" i="2"/>
  <c r="AV186" i="2" s="1"/>
  <c r="AR171" i="2"/>
  <c r="N165" i="2"/>
  <c r="Z165" i="2"/>
  <c r="AL165" i="2"/>
  <c r="E166" i="2"/>
  <c r="Q166" i="2"/>
  <c r="AC166" i="2"/>
  <c r="AO166" i="2"/>
  <c r="H219" i="2"/>
  <c r="H204" i="2"/>
  <c r="H168" i="2"/>
  <c r="T219" i="2"/>
  <c r="T204" i="2"/>
  <c r="T168" i="2"/>
  <c r="AF219" i="2"/>
  <c r="AF204" i="2"/>
  <c r="AF168" i="2"/>
  <c r="AR219" i="2"/>
  <c r="AR204" i="2"/>
  <c r="AR168" i="2"/>
  <c r="K169" i="2"/>
  <c r="W169" i="2"/>
  <c r="AI169" i="2"/>
  <c r="AU169" i="2"/>
  <c r="B170" i="2"/>
  <c r="N170" i="2"/>
  <c r="Z170" i="2"/>
  <c r="AL170" i="2"/>
  <c r="H220" i="2"/>
  <c r="H206" i="2"/>
  <c r="H173" i="2"/>
  <c r="AI220" i="2"/>
  <c r="AI206" i="2"/>
  <c r="AI173" i="2"/>
  <c r="AF174" i="2"/>
  <c r="W175" i="2"/>
  <c r="AZ121" i="2"/>
  <c r="AU174" i="2"/>
  <c r="W220" i="2"/>
  <c r="W206" i="2"/>
  <c r="W173" i="2"/>
  <c r="T174" i="2"/>
  <c r="AI174" i="2"/>
  <c r="AO175" i="2"/>
  <c r="AO221" i="2"/>
  <c r="AO208" i="2"/>
  <c r="AO178" i="2"/>
  <c r="Q179" i="2"/>
  <c r="H180" i="2"/>
  <c r="D122" i="2"/>
  <c r="AR210" i="2"/>
  <c r="AR183" i="2"/>
  <c r="AS188" i="2" s="1"/>
  <c r="AI175" i="2"/>
  <c r="T171" i="2"/>
  <c r="K220" i="2"/>
  <c r="K206" i="2"/>
  <c r="K173" i="2"/>
  <c r="AL173" i="2"/>
  <c r="AL206" i="2"/>
  <c r="AL220" i="2"/>
  <c r="H174" i="2"/>
  <c r="K175" i="2"/>
  <c r="N221" i="2"/>
  <c r="N208" i="2"/>
  <c r="N178" i="2"/>
  <c r="AZ113" i="2"/>
  <c r="D120" i="2"/>
  <c r="AU210" i="2"/>
  <c r="AU183" i="2"/>
  <c r="AV188" i="2" s="1"/>
  <c r="E174" i="2"/>
  <c r="Q174" i="2"/>
  <c r="AC174" i="2"/>
  <c r="AO174" i="2"/>
  <c r="H175" i="2"/>
  <c r="T175" i="2"/>
  <c r="AF175" i="2"/>
  <c r="AR175" i="2"/>
  <c r="AO176" i="2"/>
  <c r="AP176" i="2" s="1"/>
  <c r="K221" i="2"/>
  <c r="K208" i="2"/>
  <c r="K178" i="2"/>
  <c r="AF221" i="2"/>
  <c r="AG222" i="2" s="1"/>
  <c r="AF208" i="2"/>
  <c r="AF178" i="2"/>
  <c r="D113" i="2"/>
  <c r="AO179" i="2"/>
  <c r="D119" i="2"/>
  <c r="AZ123" i="2"/>
  <c r="AC184" i="2"/>
  <c r="AD189" i="2" s="1"/>
  <c r="AC176" i="2"/>
  <c r="B179" i="2"/>
  <c r="D115" i="2"/>
  <c r="N180" i="2"/>
  <c r="AO180" i="2"/>
  <c r="W181" i="2"/>
  <c r="X186" i="2" s="1"/>
  <c r="D123" i="2"/>
  <c r="K184" i="2"/>
  <c r="L189" i="2" s="1"/>
  <c r="AZ130" i="2"/>
  <c r="E176" i="2"/>
  <c r="F176" i="2" s="1"/>
  <c r="AU176" i="2"/>
  <c r="AY110" i="2"/>
  <c r="AU179" i="2"/>
  <c r="Q180" i="2"/>
  <c r="AZ119" i="2"/>
  <c r="AC181" i="2"/>
  <c r="AD186" i="2" s="1"/>
  <c r="B175" i="2"/>
  <c r="N175" i="2"/>
  <c r="Z175" i="2"/>
  <c r="AL175" i="2"/>
  <c r="H176" i="2"/>
  <c r="E221" i="2"/>
  <c r="E208" i="2"/>
  <c r="E178" i="2"/>
  <c r="Q221" i="2"/>
  <c r="Q208" i="2"/>
  <c r="Q178" i="2"/>
  <c r="AL221" i="2"/>
  <c r="AL208" i="2"/>
  <c r="AL178" i="2"/>
  <c r="AF180" i="2"/>
  <c r="AG185" i="2" s="1"/>
  <c r="Z210" i="2"/>
  <c r="Z183" i="2"/>
  <c r="AA188" i="2" s="1"/>
  <c r="B176" i="2"/>
  <c r="N176" i="2"/>
  <c r="AL176" i="2"/>
  <c r="D112" i="2"/>
  <c r="T221" i="2"/>
  <c r="T208" i="2"/>
  <c r="T178" i="2"/>
  <c r="AR221" i="2"/>
  <c r="AR208" i="2"/>
  <c r="AR178" i="2"/>
  <c r="Q210" i="2"/>
  <c r="Q183" i="2"/>
  <c r="R188" i="2" s="1"/>
  <c r="AI210" i="2"/>
  <c r="AI183" i="2"/>
  <c r="AJ188" i="2" s="1"/>
  <c r="AL210" i="2"/>
  <c r="AL183" i="2"/>
  <c r="AM188" i="2" s="1"/>
  <c r="W221" i="2"/>
  <c r="W208" i="2"/>
  <c r="W178" i="2"/>
  <c r="AU221" i="2"/>
  <c r="AU208" i="2"/>
  <c r="AU178" i="2"/>
  <c r="K179" i="2"/>
  <c r="AI179" i="2"/>
  <c r="B180" i="2"/>
  <c r="Z180" i="2"/>
  <c r="AA185" i="2" s="1"/>
  <c r="Q181" i="2"/>
  <c r="R186" i="2" s="1"/>
  <c r="AO181" i="2"/>
  <c r="AP186" i="2" s="1"/>
  <c r="B183" i="2"/>
  <c r="C188" i="2" s="1"/>
  <c r="B210" i="2"/>
  <c r="T210" i="2"/>
  <c r="T183" i="2"/>
  <c r="U188" i="2" s="1"/>
  <c r="D127" i="2"/>
  <c r="AI184" i="2"/>
  <c r="AJ189" i="2" s="1"/>
  <c r="AZ127" i="2"/>
  <c r="T179" i="2"/>
  <c r="AR179" i="2"/>
  <c r="K180" i="2"/>
  <c r="AI180" i="2"/>
  <c r="AJ185" i="2" s="1"/>
  <c r="B181" i="2"/>
  <c r="C186" i="2" s="1"/>
  <c r="Z181" i="2"/>
  <c r="AA186" i="2" s="1"/>
  <c r="K210" i="2"/>
  <c r="K183" i="2"/>
  <c r="L188" i="2" s="1"/>
  <c r="AO210" i="2"/>
  <c r="AO183" i="2"/>
  <c r="AP188" i="2" s="1"/>
  <c r="Z176" i="2"/>
  <c r="W210" i="2"/>
  <c r="W183" i="2"/>
  <c r="X188" i="2" s="1"/>
  <c r="E184" i="2"/>
  <c r="F189" i="2" s="1"/>
  <c r="D128" i="2"/>
  <c r="AZ128" i="2"/>
  <c r="B208" i="2"/>
  <c r="B178" i="2"/>
  <c r="Z208" i="2"/>
  <c r="Z221" i="2"/>
  <c r="AA222" i="2" s="1"/>
  <c r="N179" i="2"/>
  <c r="AL179" i="2"/>
  <c r="E180" i="2"/>
  <c r="AC180" i="2"/>
  <c r="AD185" i="2" s="1"/>
  <c r="D121" i="2"/>
  <c r="T181" i="2"/>
  <c r="U186" i="2" s="1"/>
  <c r="AR181" i="2"/>
  <c r="AS186" i="2" s="1"/>
  <c r="N210" i="2"/>
  <c r="N183" i="2"/>
  <c r="O188" i="2" s="1"/>
  <c r="D129" i="2"/>
  <c r="AZ129" i="2"/>
  <c r="E210" i="2"/>
  <c r="E183" i="2"/>
  <c r="F188" i="2" s="1"/>
  <c r="AC210" i="2"/>
  <c r="AC183" i="2"/>
  <c r="AD188" i="2" s="1"/>
  <c r="H210" i="2"/>
  <c r="H183" i="2"/>
  <c r="I188" i="2" s="1"/>
  <c r="AF210" i="2"/>
  <c r="AF183" i="2"/>
  <c r="AG188" i="2" s="1"/>
  <c r="W184" i="2"/>
  <c r="X189" i="2" s="1"/>
  <c r="AU184" i="2"/>
  <c r="AV189" i="2" s="1"/>
  <c r="H184" i="2"/>
  <c r="I189" i="2" s="1"/>
  <c r="AF184" i="2"/>
  <c r="AG189" i="2" s="1"/>
  <c r="B184" i="2"/>
  <c r="C189" i="2" s="1"/>
  <c r="Z184" i="2"/>
  <c r="AA189" i="2" s="1"/>
  <c r="AY62" i="3"/>
  <c r="AV41" i="3"/>
  <c r="AP105" i="3"/>
  <c r="AP53" i="3"/>
  <c r="AJ42" i="3"/>
  <c r="AD53" i="3"/>
  <c r="AD61" i="3"/>
  <c r="AD125" i="3"/>
  <c r="AD45" i="3"/>
  <c r="AB129" i="3"/>
  <c r="AG101" i="3"/>
  <c r="AE117" i="3"/>
  <c r="X41" i="3"/>
  <c r="R57" i="3"/>
  <c r="S125" i="3"/>
  <c r="R53" i="3"/>
  <c r="O113" i="3"/>
  <c r="F45" i="3"/>
  <c r="F53" i="3"/>
  <c r="F61" i="3"/>
  <c r="D129" i="3"/>
  <c r="C92" i="3"/>
  <c r="AA92" i="3"/>
  <c r="AY92" i="3"/>
  <c r="O96" i="3"/>
  <c r="AM96" i="3"/>
  <c r="I98" i="3"/>
  <c r="AG98" i="3"/>
  <c r="U102" i="3"/>
  <c r="O104" i="3"/>
  <c r="AM104" i="3"/>
  <c r="M113" i="3"/>
  <c r="F115" i="3"/>
  <c r="C48" i="3"/>
  <c r="U38" i="3"/>
  <c r="AV65" i="3"/>
  <c r="AG54" i="3"/>
  <c r="X49" i="3"/>
  <c r="U42" i="3"/>
  <c r="AJ45" i="3"/>
  <c r="AV57" i="3"/>
  <c r="L41" i="3"/>
  <c r="I39" i="3"/>
  <c r="R44" i="3"/>
  <c r="AV38" i="3"/>
  <c r="AS39" i="3"/>
  <c r="AG39" i="3"/>
  <c r="AP44" i="3"/>
  <c r="AJ46" i="3"/>
  <c r="AS43" i="3"/>
  <c r="L38" i="3"/>
  <c r="AP56" i="3"/>
  <c r="N214" i="3"/>
  <c r="AG51" i="3"/>
  <c r="I43" i="3"/>
  <c r="R56" i="3"/>
  <c r="Q213" i="3"/>
  <c r="AM43" i="3"/>
  <c r="O99" i="3"/>
  <c r="AC213" i="3"/>
  <c r="AA39" i="3"/>
  <c r="O47" i="3"/>
  <c r="C55" i="3"/>
  <c r="F46" i="3"/>
  <c r="L60" i="3"/>
  <c r="AO156" i="3"/>
  <c r="AP156" i="3" s="1"/>
  <c r="AS105" i="3"/>
  <c r="T179" i="3"/>
  <c r="AJ116" i="3"/>
  <c r="AV120" i="3"/>
  <c r="AO213" i="3"/>
  <c r="AV48" i="3"/>
  <c r="AA59" i="3"/>
  <c r="AM39" i="3"/>
  <c r="AP46" i="3"/>
  <c r="X60" i="3"/>
  <c r="AM47" i="3"/>
  <c r="O43" i="3"/>
  <c r="F62" i="3"/>
  <c r="C63" i="3"/>
  <c r="AU155" i="3"/>
  <c r="AJ60" i="3"/>
  <c r="AG129" i="3"/>
  <c r="C39" i="3"/>
  <c r="AA55" i="3"/>
  <c r="Z169" i="3"/>
  <c r="AV56" i="3"/>
  <c r="AG125" i="3"/>
  <c r="O39" i="3"/>
  <c r="X44" i="3"/>
  <c r="AI214" i="3"/>
  <c r="AV43" i="3"/>
  <c r="R47" i="3"/>
  <c r="O49" i="3"/>
  <c r="O37" i="3"/>
  <c r="C38" i="3"/>
  <c r="AP38" i="3"/>
  <c r="AV51" i="3"/>
  <c r="AV39" i="3"/>
  <c r="R55" i="3"/>
  <c r="R43" i="3"/>
  <c r="O57" i="3"/>
  <c r="O45" i="3"/>
  <c r="Z216" i="3"/>
  <c r="AA216" i="3" s="1"/>
  <c r="Z153" i="3"/>
  <c r="AA153" i="3" s="1"/>
  <c r="Z198" i="3"/>
  <c r="O65" i="3"/>
  <c r="O53" i="3"/>
  <c r="AU154" i="3"/>
  <c r="AV55" i="3"/>
  <c r="AD58" i="3"/>
  <c r="Y114" i="3"/>
  <c r="X66" i="3"/>
  <c r="AV66" i="3"/>
  <c r="AI164" i="3"/>
  <c r="AJ79" i="3"/>
  <c r="I37" i="3"/>
  <c r="U61" i="3"/>
  <c r="U49" i="3"/>
  <c r="H213" i="3"/>
  <c r="T213" i="3"/>
  <c r="AF213" i="3"/>
  <c r="AR213" i="3"/>
  <c r="AM41" i="3"/>
  <c r="L43" i="3"/>
  <c r="AS45" i="3"/>
  <c r="F38" i="3"/>
  <c r="X38" i="3"/>
  <c r="L51" i="3"/>
  <c r="L39" i="3"/>
  <c r="T215" i="3"/>
  <c r="AS53" i="3"/>
  <c r="AS41" i="3"/>
  <c r="AS61" i="3"/>
  <c r="D126" i="3"/>
  <c r="C66" i="3"/>
  <c r="AF160" i="3"/>
  <c r="AG70" i="3"/>
  <c r="B214" i="3"/>
  <c r="T214" i="3"/>
  <c r="I45" i="3"/>
  <c r="AP47" i="3"/>
  <c r="AM49" i="3"/>
  <c r="AM37" i="3"/>
  <c r="AA38" i="3"/>
  <c r="U40" i="3"/>
  <c r="I53" i="3"/>
  <c r="I41" i="3"/>
  <c r="AP55" i="3"/>
  <c r="AP43" i="3"/>
  <c r="AM57" i="3"/>
  <c r="AM45" i="3"/>
  <c r="I61" i="3"/>
  <c r="I49" i="3"/>
  <c r="U56" i="3"/>
  <c r="AU156" i="3"/>
  <c r="AV61" i="3"/>
  <c r="G126" i="3"/>
  <c r="F66" i="3"/>
  <c r="F39" i="3"/>
  <c r="K213" i="3"/>
  <c r="W213" i="3"/>
  <c r="AI213" i="3"/>
  <c r="AU213" i="3"/>
  <c r="W214" i="3"/>
  <c r="AA41" i="3"/>
  <c r="AJ43" i="3"/>
  <c r="F47" i="3"/>
  <c r="C49" i="3"/>
  <c r="AD38" i="3"/>
  <c r="AJ51" i="3"/>
  <c r="AJ39" i="3"/>
  <c r="AR215" i="3"/>
  <c r="F55" i="3"/>
  <c r="F43" i="3"/>
  <c r="C57" i="3"/>
  <c r="C45" i="3"/>
  <c r="AD46" i="3"/>
  <c r="R50" i="3"/>
  <c r="N198" i="3"/>
  <c r="N216" i="3"/>
  <c r="O216" i="3" s="1"/>
  <c r="N153" i="3"/>
  <c r="O153" i="3" s="1"/>
  <c r="O64" i="3"/>
  <c r="AD54" i="3"/>
  <c r="AI154" i="3"/>
  <c r="AJ154" i="3" s="1"/>
  <c r="AJ55" i="3"/>
  <c r="R58" i="3"/>
  <c r="E200" i="3"/>
  <c r="E158" i="3"/>
  <c r="G188" i="3" s="1"/>
  <c r="E217" i="3"/>
  <c r="G223" i="3" s="1"/>
  <c r="G112" i="3"/>
  <c r="F64" i="3"/>
  <c r="C41" i="3"/>
  <c r="U45" i="3"/>
  <c r="AM38" i="3"/>
  <c r="R105" i="3"/>
  <c r="R93" i="3"/>
  <c r="K154" i="3"/>
  <c r="L154" i="3" s="1"/>
  <c r="L55" i="3"/>
  <c r="AS37" i="3"/>
  <c r="AP39" i="3"/>
  <c r="Z214" i="3"/>
  <c r="AR214" i="3"/>
  <c r="AG45" i="3"/>
  <c r="H215" i="3"/>
  <c r="AS40" i="3"/>
  <c r="AG53" i="3"/>
  <c r="AG41" i="3"/>
  <c r="AA48" i="3"/>
  <c r="AS48" i="3"/>
  <c r="O52" i="3"/>
  <c r="L54" i="3"/>
  <c r="AA56" i="3"/>
  <c r="AV59" i="3"/>
  <c r="U60" i="3"/>
  <c r="AF156" i="3"/>
  <c r="AG156" i="3" s="1"/>
  <c r="AG61" i="3"/>
  <c r="R63" i="3"/>
  <c r="H217" i="3"/>
  <c r="J223" i="3" s="1"/>
  <c r="H200" i="3"/>
  <c r="H158" i="3"/>
  <c r="J188" i="3" s="1"/>
  <c r="J124" i="3"/>
  <c r="J112" i="3"/>
  <c r="I64" i="3"/>
  <c r="AM65" i="3"/>
  <c r="B213" i="3"/>
  <c r="N213" i="3"/>
  <c r="Z213" i="3"/>
  <c r="AL213" i="3"/>
  <c r="AG37" i="3"/>
  <c r="AD39" i="3"/>
  <c r="H214" i="3"/>
  <c r="AU214" i="3"/>
  <c r="O41" i="3"/>
  <c r="AD47" i="3"/>
  <c r="AA49" i="3"/>
  <c r="AA37" i="3"/>
  <c r="O38" i="3"/>
  <c r="I40" i="3"/>
  <c r="X42" i="3"/>
  <c r="AD55" i="3"/>
  <c r="AD43" i="3"/>
  <c r="AA57" i="3"/>
  <c r="AA45" i="3"/>
  <c r="X50" i="3"/>
  <c r="AL198" i="3"/>
  <c r="AL216" i="3"/>
  <c r="AM216" i="3" s="1"/>
  <c r="AL153" i="3"/>
  <c r="AM153" i="3" s="1"/>
  <c r="E155" i="3"/>
  <c r="F155" i="3" s="1"/>
  <c r="L59" i="3"/>
  <c r="N156" i="3"/>
  <c r="O156" i="3" s="1"/>
  <c r="O61" i="3"/>
  <c r="AF214" i="3"/>
  <c r="U53" i="3"/>
  <c r="U41" i="3"/>
  <c r="AS66" i="3"/>
  <c r="U37" i="3"/>
  <c r="R39" i="3"/>
  <c r="K214" i="3"/>
  <c r="X43" i="3"/>
  <c r="R38" i="3"/>
  <c r="AJ38" i="3"/>
  <c r="X51" i="3"/>
  <c r="X39" i="3"/>
  <c r="F42" i="3"/>
  <c r="U44" i="3"/>
  <c r="R46" i="3"/>
  <c r="B216" i="3"/>
  <c r="C216" i="3" s="1"/>
  <c r="B153" i="3"/>
  <c r="R54" i="3"/>
  <c r="W154" i="3"/>
  <c r="X154" i="3" s="1"/>
  <c r="X67" i="3"/>
  <c r="X55" i="3"/>
  <c r="Q156" i="3"/>
  <c r="R156" i="3" s="1"/>
  <c r="R61" i="3"/>
  <c r="AD62" i="3"/>
  <c r="AP63" i="3"/>
  <c r="G125" i="3"/>
  <c r="G113" i="3"/>
  <c r="E214" i="3"/>
  <c r="Q214" i="3"/>
  <c r="AC214" i="3"/>
  <c r="AO214" i="3"/>
  <c r="K215" i="3"/>
  <c r="W215" i="3"/>
  <c r="AI215" i="3"/>
  <c r="AU215" i="3"/>
  <c r="E198" i="3"/>
  <c r="E216" i="3"/>
  <c r="F216" i="3" s="1"/>
  <c r="E153" i="3"/>
  <c r="F153" i="3" s="1"/>
  <c r="Q216" i="3"/>
  <c r="R216" i="3" s="1"/>
  <c r="Q198" i="3"/>
  <c r="Q153" i="3"/>
  <c r="R153" i="3" s="1"/>
  <c r="AC198" i="3"/>
  <c r="AC216" i="3"/>
  <c r="AD216" i="3" s="1"/>
  <c r="AC153" i="3"/>
  <c r="AD153" i="3" s="1"/>
  <c r="AO216" i="3"/>
  <c r="AP216" i="3" s="1"/>
  <c r="AO198" i="3"/>
  <c r="AO153" i="3"/>
  <c r="AP153" i="3" s="1"/>
  <c r="T155" i="3"/>
  <c r="U155" i="3" s="1"/>
  <c r="AF155" i="3"/>
  <c r="AG155" i="3" s="1"/>
  <c r="AR155" i="3"/>
  <c r="AS155" i="3" s="1"/>
  <c r="B156" i="3"/>
  <c r="C156" i="3" s="1"/>
  <c r="C61" i="3"/>
  <c r="AY61" i="3"/>
  <c r="AV62" i="3"/>
  <c r="AA63" i="3"/>
  <c r="K217" i="3"/>
  <c r="M223" i="3" s="1"/>
  <c r="K200" i="3"/>
  <c r="K158" i="3"/>
  <c r="M188" i="3" s="1"/>
  <c r="M124" i="3"/>
  <c r="M112" i="3"/>
  <c r="L64" i="3"/>
  <c r="Z217" i="3"/>
  <c r="AB223" i="3" s="1"/>
  <c r="Z200" i="3"/>
  <c r="Z158" i="3"/>
  <c r="AB188" i="3" s="1"/>
  <c r="AB112" i="3"/>
  <c r="AA64" i="3"/>
  <c r="AP64" i="3"/>
  <c r="J125" i="3"/>
  <c r="J113" i="3"/>
  <c r="I65" i="3"/>
  <c r="Y113" i="3"/>
  <c r="X65" i="3"/>
  <c r="AA66" i="3"/>
  <c r="AO159" i="3"/>
  <c r="AQ189" i="3" s="1"/>
  <c r="AP67" i="3"/>
  <c r="O70" i="3"/>
  <c r="AD71" i="3"/>
  <c r="AV74" i="3"/>
  <c r="R75" i="3"/>
  <c r="AY77" i="3"/>
  <c r="X78" i="3"/>
  <c r="AL166" i="3"/>
  <c r="AM85" i="3"/>
  <c r="F92" i="3"/>
  <c r="L40" i="3"/>
  <c r="X40" i="3"/>
  <c r="AJ40" i="3"/>
  <c r="AV40" i="3"/>
  <c r="AM46" i="3"/>
  <c r="X48" i="3"/>
  <c r="F52" i="3"/>
  <c r="R52" i="3"/>
  <c r="AD52" i="3"/>
  <c r="AP52" i="3"/>
  <c r="B154" i="3"/>
  <c r="C154" i="3" s="1"/>
  <c r="N154" i="3"/>
  <c r="O154" i="3" s="1"/>
  <c r="Z154" i="3"/>
  <c r="AA154" i="3" s="1"/>
  <c r="AL154" i="3"/>
  <c r="AM154" i="3" s="1"/>
  <c r="I58" i="3"/>
  <c r="U58" i="3"/>
  <c r="AG58" i="3"/>
  <c r="AS58" i="3"/>
  <c r="AM60" i="3"/>
  <c r="E156" i="3"/>
  <c r="F156" i="3" s="1"/>
  <c r="T156" i="3"/>
  <c r="U156" i="3" s="1"/>
  <c r="AI156" i="3"/>
  <c r="AJ156" i="3" s="1"/>
  <c r="AJ61" i="3"/>
  <c r="AG62" i="3"/>
  <c r="O63" i="3"/>
  <c r="AD63" i="3"/>
  <c r="AC217" i="3"/>
  <c r="AE223" i="3" s="1"/>
  <c r="AC200" i="3"/>
  <c r="AC158" i="3"/>
  <c r="AE188" i="3" s="1"/>
  <c r="AE112" i="3"/>
  <c r="AR217" i="3"/>
  <c r="AT223" i="3" s="1"/>
  <c r="AR200" i="3"/>
  <c r="AR158" i="3"/>
  <c r="AT188" i="3" s="1"/>
  <c r="AB113" i="3"/>
  <c r="AA65" i="3"/>
  <c r="AA77" i="3"/>
  <c r="AI218" i="3"/>
  <c r="AI202" i="3"/>
  <c r="AI163" i="3"/>
  <c r="AJ76" i="3"/>
  <c r="Q166" i="3"/>
  <c r="R97" i="3"/>
  <c r="R85" i="3"/>
  <c r="B215" i="3"/>
  <c r="N215" i="3"/>
  <c r="Z215" i="3"/>
  <c r="AL215" i="3"/>
  <c r="H216" i="3"/>
  <c r="I216" i="3" s="1"/>
  <c r="H198" i="3"/>
  <c r="H153" i="3"/>
  <c r="I153" i="3" s="1"/>
  <c r="T198" i="3"/>
  <c r="T216" i="3"/>
  <c r="U216" i="3" s="1"/>
  <c r="T153" i="3"/>
  <c r="U153" i="3" s="1"/>
  <c r="AF216" i="3"/>
  <c r="AG216" i="3" s="1"/>
  <c r="AF198" i="3"/>
  <c r="AF153" i="3"/>
  <c r="AG153" i="3" s="1"/>
  <c r="AR198" i="3"/>
  <c r="AR216" i="3"/>
  <c r="AS216" i="3" s="1"/>
  <c r="AR153" i="3"/>
  <c r="AS153" i="3" s="1"/>
  <c r="AI155" i="3"/>
  <c r="AJ155" i="3" s="1"/>
  <c r="AP60" i="3"/>
  <c r="AL156" i="3"/>
  <c r="AM156" i="3" s="1"/>
  <c r="AM61" i="3"/>
  <c r="C62" i="3"/>
  <c r="AJ62" i="3"/>
  <c r="AG63" i="3"/>
  <c r="AD64" i="3"/>
  <c r="AS64" i="3"/>
  <c r="AE125" i="3"/>
  <c r="AE113" i="3"/>
  <c r="AD65" i="3"/>
  <c r="AM68" i="3"/>
  <c r="L71" i="3"/>
  <c r="AA72" i="3"/>
  <c r="AM73" i="3"/>
  <c r="L99" i="3"/>
  <c r="L87" i="3"/>
  <c r="AV107" i="3"/>
  <c r="AV95" i="3"/>
  <c r="C40" i="3"/>
  <c r="O40" i="3"/>
  <c r="AA40" i="3"/>
  <c r="AM40" i="3"/>
  <c r="I52" i="3"/>
  <c r="U52" i="3"/>
  <c r="AG52" i="3"/>
  <c r="AS52" i="3"/>
  <c r="E154" i="3"/>
  <c r="F154" i="3" s="1"/>
  <c r="Q154" i="3"/>
  <c r="R154" i="3" s="1"/>
  <c r="AC154" i="3"/>
  <c r="AD154" i="3" s="1"/>
  <c r="AO154" i="3"/>
  <c r="AP154" i="3" s="1"/>
  <c r="L58" i="3"/>
  <c r="X58" i="3"/>
  <c r="AJ58" i="3"/>
  <c r="AV58" i="3"/>
  <c r="AA60" i="3"/>
  <c r="H156" i="3"/>
  <c r="I156" i="3" s="1"/>
  <c r="W156" i="3"/>
  <c r="X156" i="3" s="1"/>
  <c r="X61" i="3"/>
  <c r="U62" i="3"/>
  <c r="AJ63" i="3"/>
  <c r="AJ75" i="3"/>
  <c r="Q217" i="3"/>
  <c r="S223" i="3" s="1"/>
  <c r="Q200" i="3"/>
  <c r="Q158" i="3"/>
  <c r="S188" i="3" s="1"/>
  <c r="AF217" i="3"/>
  <c r="AH223" i="3" s="1"/>
  <c r="AF200" i="3"/>
  <c r="AF158" i="3"/>
  <c r="AH188" i="3" s="1"/>
  <c r="AH124" i="3"/>
  <c r="AH112" i="3"/>
  <c r="AG64" i="3"/>
  <c r="AH125" i="3"/>
  <c r="AH113" i="3"/>
  <c r="AG65" i="3"/>
  <c r="AK114" i="3"/>
  <c r="AJ66" i="3"/>
  <c r="AJ78" i="3"/>
  <c r="L74" i="3"/>
  <c r="Q218" i="3"/>
  <c r="Q202" i="3"/>
  <c r="Q163" i="3"/>
  <c r="R76" i="3"/>
  <c r="F101" i="3"/>
  <c r="F89" i="3"/>
  <c r="T169" i="3"/>
  <c r="U91" i="3"/>
  <c r="E215" i="3"/>
  <c r="Q215" i="3"/>
  <c r="AC215" i="3"/>
  <c r="AO215" i="3"/>
  <c r="K216" i="3"/>
  <c r="L216" i="3" s="1"/>
  <c r="K198" i="3"/>
  <c r="K153" i="3"/>
  <c r="L153" i="3" s="1"/>
  <c r="W198" i="3"/>
  <c r="W216" i="3"/>
  <c r="X216" i="3" s="1"/>
  <c r="W153" i="3"/>
  <c r="X153" i="3" s="1"/>
  <c r="AI216" i="3"/>
  <c r="AJ216" i="3" s="1"/>
  <c r="AI198" i="3"/>
  <c r="AI153" i="3"/>
  <c r="AJ153" i="3" s="1"/>
  <c r="AU198" i="3"/>
  <c r="AU216" i="3"/>
  <c r="AV216" i="3" s="1"/>
  <c r="AU153" i="3"/>
  <c r="B155" i="3"/>
  <c r="C155" i="3" s="1"/>
  <c r="AD60" i="3"/>
  <c r="Z156" i="3"/>
  <c r="AA156" i="3" s="1"/>
  <c r="AA61" i="3"/>
  <c r="X62" i="3"/>
  <c r="X74" i="3"/>
  <c r="AM62" i="3"/>
  <c r="AM63" i="3"/>
  <c r="B217" i="3"/>
  <c r="D223" i="3" s="1"/>
  <c r="B200" i="3"/>
  <c r="B158" i="3"/>
  <c r="D188" i="3" s="1"/>
  <c r="R64" i="3"/>
  <c r="AI217" i="3"/>
  <c r="AK223" i="3" s="1"/>
  <c r="AI200" i="3"/>
  <c r="AI158" i="3"/>
  <c r="AK188" i="3" s="1"/>
  <c r="AK112" i="3"/>
  <c r="AK124" i="3"/>
  <c r="AJ64" i="3"/>
  <c r="AY64" i="3"/>
  <c r="AZ112" i="3"/>
  <c r="R66" i="3"/>
  <c r="AJ69" i="3"/>
  <c r="AV70" i="3"/>
  <c r="W161" i="3"/>
  <c r="X73" i="3"/>
  <c r="AJ74" i="3"/>
  <c r="Q165" i="3"/>
  <c r="R82" i="3"/>
  <c r="AY102" i="3"/>
  <c r="AY90" i="3"/>
  <c r="F40" i="3"/>
  <c r="R40" i="3"/>
  <c r="AD40" i="3"/>
  <c r="AP40" i="3"/>
  <c r="L52" i="3"/>
  <c r="X52" i="3"/>
  <c r="AJ52" i="3"/>
  <c r="AV52" i="3"/>
  <c r="H154" i="3"/>
  <c r="I154" i="3" s="1"/>
  <c r="T154" i="3"/>
  <c r="U154" i="3" s="1"/>
  <c r="AF154" i="3"/>
  <c r="AG154" i="3" s="1"/>
  <c r="AR154" i="3"/>
  <c r="AS154" i="3" s="1"/>
  <c r="C58" i="3"/>
  <c r="O58" i="3"/>
  <c r="AA58" i="3"/>
  <c r="O60" i="3"/>
  <c r="K156" i="3"/>
  <c r="L156" i="3" s="1"/>
  <c r="L61" i="3"/>
  <c r="AC156" i="3"/>
  <c r="AD156" i="3" s="1"/>
  <c r="AR156" i="3"/>
  <c r="AS156" i="3" s="1"/>
  <c r="I62" i="3"/>
  <c r="F63" i="3"/>
  <c r="C64" i="3"/>
  <c r="D113" i="3"/>
  <c r="C65" i="3"/>
  <c r="AJ65" i="3"/>
  <c r="AZ113" i="3"/>
  <c r="AY65" i="3"/>
  <c r="AP77" i="3"/>
  <c r="C117" i="3"/>
  <c r="C105" i="3"/>
  <c r="W175" i="3"/>
  <c r="X106" i="3"/>
  <c r="AU175" i="3"/>
  <c r="AV118" i="3"/>
  <c r="AV106" i="3"/>
  <c r="R108" i="3"/>
  <c r="AP120" i="3"/>
  <c r="AP108" i="3"/>
  <c r="N176" i="3"/>
  <c r="O109" i="3"/>
  <c r="AL176" i="3"/>
  <c r="AM109" i="3"/>
  <c r="AJ122" i="3"/>
  <c r="AJ110" i="3"/>
  <c r="D112" i="3"/>
  <c r="AE126" i="3"/>
  <c r="AD66" i="3"/>
  <c r="K159" i="3"/>
  <c r="M189" i="3" s="1"/>
  <c r="M115" i="3"/>
  <c r="M127" i="3"/>
  <c r="Z159" i="3"/>
  <c r="AB189" i="3" s="1"/>
  <c r="AB127" i="3"/>
  <c r="AA67" i="3"/>
  <c r="AR159" i="3"/>
  <c r="AT189" i="3" s="1"/>
  <c r="Y128" i="3"/>
  <c r="X68" i="3"/>
  <c r="V129" i="3"/>
  <c r="U69" i="3"/>
  <c r="S130" i="3"/>
  <c r="Q160" i="3"/>
  <c r="S190" i="3" s="1"/>
  <c r="R70" i="3"/>
  <c r="AI160" i="3"/>
  <c r="AK118" i="3"/>
  <c r="O71" i="3"/>
  <c r="L72" i="3"/>
  <c r="H161" i="3"/>
  <c r="I73" i="3"/>
  <c r="Z161" i="3"/>
  <c r="AB121" i="3"/>
  <c r="AO161" i="3"/>
  <c r="F74" i="3"/>
  <c r="C75" i="3"/>
  <c r="AY75" i="3"/>
  <c r="AL218" i="3"/>
  <c r="AL163" i="3"/>
  <c r="AL202" i="3"/>
  <c r="AM76" i="3"/>
  <c r="F77" i="3"/>
  <c r="AS77" i="3"/>
  <c r="AG78" i="3"/>
  <c r="AY78" i="3"/>
  <c r="T164" i="3"/>
  <c r="AL164" i="3"/>
  <c r="AM79" i="3"/>
  <c r="AA80" i="3"/>
  <c r="AS80" i="3"/>
  <c r="AG81" i="3"/>
  <c r="AL165" i="3"/>
  <c r="AM82" i="3"/>
  <c r="AA83" i="3"/>
  <c r="O84" i="3"/>
  <c r="AG84" i="3"/>
  <c r="B166" i="3"/>
  <c r="I86" i="3"/>
  <c r="AA86" i="3"/>
  <c r="O87" i="3"/>
  <c r="T219" i="3"/>
  <c r="T204" i="3"/>
  <c r="T168" i="3"/>
  <c r="U88" i="3"/>
  <c r="AO204" i="3"/>
  <c r="AO219" i="3"/>
  <c r="AO168" i="3"/>
  <c r="I89" i="3"/>
  <c r="AV89" i="3"/>
  <c r="O90" i="3"/>
  <c r="O102" i="3"/>
  <c r="I92" i="3"/>
  <c r="I104" i="3"/>
  <c r="AV92" i="3"/>
  <c r="AA95" i="3"/>
  <c r="U108" i="3"/>
  <c r="U96" i="3"/>
  <c r="AA98" i="3"/>
  <c r="U99" i="3"/>
  <c r="AY101" i="3"/>
  <c r="T217" i="3"/>
  <c r="V223" i="3" s="1"/>
  <c r="T200" i="3"/>
  <c r="T158" i="3"/>
  <c r="V188" i="3" s="1"/>
  <c r="V124" i="3"/>
  <c r="AU217" i="3"/>
  <c r="AW223" i="3" s="1"/>
  <c r="AU200" i="3"/>
  <c r="AU158" i="3"/>
  <c r="AW188" i="3" s="1"/>
  <c r="AV64" i="3"/>
  <c r="O66" i="3"/>
  <c r="AG66" i="3"/>
  <c r="L67" i="3"/>
  <c r="AC159" i="3"/>
  <c r="AE189" i="3" s="1"/>
  <c r="AD67" i="3"/>
  <c r="AS67" i="3"/>
  <c r="I68" i="3"/>
  <c r="AB128" i="3"/>
  <c r="AA68" i="3"/>
  <c r="AP68" i="3"/>
  <c r="F69" i="3"/>
  <c r="Y129" i="3"/>
  <c r="X69" i="3"/>
  <c r="AM69" i="3"/>
  <c r="C70" i="3"/>
  <c r="T160" i="3"/>
  <c r="V190" i="3" s="1"/>
  <c r="V130" i="3"/>
  <c r="U70" i="3"/>
  <c r="AJ70" i="3"/>
  <c r="AY70" i="3"/>
  <c r="R71" i="3"/>
  <c r="AG71" i="3"/>
  <c r="AV71" i="3"/>
  <c r="O72" i="3"/>
  <c r="AD72" i="3"/>
  <c r="AS72" i="3"/>
  <c r="K161" i="3"/>
  <c r="L73" i="3"/>
  <c r="AA73" i="3"/>
  <c r="AP73" i="3"/>
  <c r="I74" i="3"/>
  <c r="F75" i="3"/>
  <c r="B218" i="3"/>
  <c r="B202" i="3"/>
  <c r="B163" i="3"/>
  <c r="C76" i="3"/>
  <c r="T218" i="3"/>
  <c r="T202" i="3"/>
  <c r="T163" i="3"/>
  <c r="U76" i="3"/>
  <c r="AO218" i="3"/>
  <c r="AO202" i="3"/>
  <c r="AO163" i="3"/>
  <c r="I77" i="3"/>
  <c r="AV77" i="3"/>
  <c r="O78" i="3"/>
  <c r="B164" i="3"/>
  <c r="C79" i="3"/>
  <c r="I80" i="3"/>
  <c r="AV80" i="3"/>
  <c r="O81" i="3"/>
  <c r="AJ81" i="3"/>
  <c r="B165" i="3"/>
  <c r="C82" i="3"/>
  <c r="W165" i="3"/>
  <c r="AO165" i="3"/>
  <c r="AP82" i="3"/>
  <c r="I83" i="3"/>
  <c r="AD83" i="3"/>
  <c r="AV83" i="3"/>
  <c r="AJ84" i="3"/>
  <c r="AO166" i="3"/>
  <c r="AP85" i="3"/>
  <c r="AD86" i="3"/>
  <c r="AV86" i="3"/>
  <c r="R87" i="3"/>
  <c r="AJ87" i="3"/>
  <c r="E204" i="3"/>
  <c r="E219" i="3"/>
  <c r="E168" i="3"/>
  <c r="AP88" i="3"/>
  <c r="L89" i="3"/>
  <c r="AD89" i="3"/>
  <c r="R90" i="3"/>
  <c r="W169" i="3"/>
  <c r="X91" i="3"/>
  <c r="L92" i="3"/>
  <c r="I95" i="3"/>
  <c r="AY95" i="3"/>
  <c r="AY98" i="3"/>
  <c r="AD101" i="3"/>
  <c r="N159" i="3"/>
  <c r="P189" i="3" s="1"/>
  <c r="P115" i="3"/>
  <c r="O67" i="3"/>
  <c r="AF159" i="3"/>
  <c r="AH189" i="3" s="1"/>
  <c r="AH115" i="3"/>
  <c r="AU159" i="3"/>
  <c r="AW189" i="3" s="1"/>
  <c r="M116" i="3"/>
  <c r="L68" i="3"/>
  <c r="J117" i="3"/>
  <c r="I69" i="3"/>
  <c r="G130" i="3"/>
  <c r="G118" i="3"/>
  <c r="E160" i="3"/>
  <c r="G190" i="3" s="1"/>
  <c r="F70" i="3"/>
  <c r="W160" i="3"/>
  <c r="Y190" i="3" s="1"/>
  <c r="Y130" i="3"/>
  <c r="AL160" i="3"/>
  <c r="AN190" i="3" s="1"/>
  <c r="D119" i="3"/>
  <c r="C71" i="3"/>
  <c r="AZ119" i="3"/>
  <c r="AY71" i="3"/>
  <c r="AV72" i="3"/>
  <c r="AC161" i="3"/>
  <c r="AE121" i="3"/>
  <c r="AR161" i="3"/>
  <c r="AS73" i="3"/>
  <c r="AP74" i="3"/>
  <c r="AM75" i="3"/>
  <c r="E218" i="3"/>
  <c r="E202" i="3"/>
  <c r="E163" i="3"/>
  <c r="W218" i="3"/>
  <c r="W202" i="3"/>
  <c r="W163" i="3"/>
  <c r="X76" i="3"/>
  <c r="L77" i="3"/>
  <c r="AD77" i="3"/>
  <c r="R78" i="3"/>
  <c r="W164" i="3"/>
  <c r="X79" i="3"/>
  <c r="AR164" i="3"/>
  <c r="L80" i="3"/>
  <c r="AD80" i="3"/>
  <c r="AY80" i="3"/>
  <c r="R81" i="3"/>
  <c r="E165" i="3"/>
  <c r="F82" i="3"/>
  <c r="X82" i="3"/>
  <c r="L83" i="3"/>
  <c r="AY83" i="3"/>
  <c r="R84" i="3"/>
  <c r="AM84" i="3"/>
  <c r="E166" i="3"/>
  <c r="F85" i="3"/>
  <c r="L86" i="3"/>
  <c r="AG86" i="3"/>
  <c r="AY86" i="3"/>
  <c r="AM87" i="3"/>
  <c r="F88" i="3"/>
  <c r="AR219" i="3"/>
  <c r="AR204" i="3"/>
  <c r="AR168" i="3"/>
  <c r="AS88" i="3"/>
  <c r="AG89" i="3"/>
  <c r="AY89" i="3"/>
  <c r="AM90" i="3"/>
  <c r="AS91" i="3"/>
  <c r="AG92" i="3"/>
  <c r="AM94" i="3"/>
  <c r="AG95" i="3"/>
  <c r="AO171" i="3"/>
  <c r="AP109" i="3"/>
  <c r="L98" i="3"/>
  <c r="AO220" i="3"/>
  <c r="AO206" i="3"/>
  <c r="AO173" i="3"/>
  <c r="AP100" i="3"/>
  <c r="AP112" i="3"/>
  <c r="L113" i="3"/>
  <c r="L101" i="3"/>
  <c r="AR174" i="3"/>
  <c r="AS103" i="3"/>
  <c r="AS115" i="3"/>
  <c r="W217" i="3"/>
  <c r="Y223" i="3" s="1"/>
  <c r="W200" i="3"/>
  <c r="W158" i="3"/>
  <c r="Y188" i="3" s="1"/>
  <c r="X64" i="3"/>
  <c r="AL200" i="3"/>
  <c r="AL158" i="3"/>
  <c r="AN188" i="3" s="1"/>
  <c r="AL217" i="3"/>
  <c r="AN223" i="3" s="1"/>
  <c r="U66" i="3"/>
  <c r="AY66" i="3"/>
  <c r="Q159" i="3"/>
  <c r="S189" i="3" s="1"/>
  <c r="S115" i="3"/>
  <c r="R67" i="3"/>
  <c r="AG67" i="3"/>
  <c r="AV67" i="3"/>
  <c r="O68" i="3"/>
  <c r="AD68" i="3"/>
  <c r="AS68" i="3"/>
  <c r="L69" i="3"/>
  <c r="AA69" i="3"/>
  <c r="AP69" i="3"/>
  <c r="H160" i="3"/>
  <c r="J190" i="3" s="1"/>
  <c r="I70" i="3"/>
  <c r="X70" i="3"/>
  <c r="AM70" i="3"/>
  <c r="F71" i="3"/>
  <c r="U71" i="3"/>
  <c r="AJ71" i="3"/>
  <c r="C72" i="3"/>
  <c r="AG72" i="3"/>
  <c r="AY72" i="3"/>
  <c r="O73" i="3"/>
  <c r="AD73" i="3"/>
  <c r="AU161" i="3"/>
  <c r="AV73" i="3"/>
  <c r="AA74" i="3"/>
  <c r="AS74" i="3"/>
  <c r="I75" i="3"/>
  <c r="X75" i="3"/>
  <c r="AP75" i="3"/>
  <c r="F76" i="3"/>
  <c r="Z202" i="3"/>
  <c r="Z218" i="3"/>
  <c r="Z163" i="3"/>
  <c r="AA76" i="3"/>
  <c r="AR218" i="3"/>
  <c r="AR202" i="3"/>
  <c r="AR163" i="3"/>
  <c r="AS76" i="3"/>
  <c r="AG77" i="3"/>
  <c r="U78" i="3"/>
  <c r="AM78" i="3"/>
  <c r="H164" i="3"/>
  <c r="Z164" i="3"/>
  <c r="AA79" i="3"/>
  <c r="AS79" i="3"/>
  <c r="O80" i="3"/>
  <c r="AG80" i="3"/>
  <c r="U81" i="3"/>
  <c r="I82" i="3"/>
  <c r="Z165" i="3"/>
  <c r="AA82" i="3"/>
  <c r="AU165" i="3"/>
  <c r="O83" i="3"/>
  <c r="C84" i="3"/>
  <c r="U84" i="3"/>
  <c r="AA85" i="3"/>
  <c r="O86" i="3"/>
  <c r="C87" i="3"/>
  <c r="AP87" i="3"/>
  <c r="H219" i="3"/>
  <c r="H204" i="3"/>
  <c r="H168" i="3"/>
  <c r="I100" i="3"/>
  <c r="I88" i="3"/>
  <c r="AC219" i="3"/>
  <c r="AC204" i="3"/>
  <c r="AC168" i="3"/>
  <c r="AJ89" i="3"/>
  <c r="C102" i="3"/>
  <c r="C90" i="3"/>
  <c r="AP90" i="3"/>
  <c r="I91" i="3"/>
  <c r="AU169" i="3"/>
  <c r="AV103" i="3"/>
  <c r="AV91" i="3"/>
  <c r="T170" i="3"/>
  <c r="U94" i="3"/>
  <c r="AO170" i="3"/>
  <c r="AP94" i="3"/>
  <c r="L95" i="3"/>
  <c r="T171" i="3"/>
  <c r="U97" i="3"/>
  <c r="AP97" i="3"/>
  <c r="O110" i="3"/>
  <c r="O98" i="3"/>
  <c r="U100" i="3"/>
  <c r="O101" i="3"/>
  <c r="X103" i="3"/>
  <c r="B159" i="3"/>
  <c r="D189" i="3" s="1"/>
  <c r="D115" i="3"/>
  <c r="D127" i="3"/>
  <c r="C67" i="3"/>
  <c r="T159" i="3"/>
  <c r="V189" i="3" s="1"/>
  <c r="V115" i="3"/>
  <c r="AI159" i="3"/>
  <c r="AK189" i="3" s="1"/>
  <c r="AK127" i="3"/>
  <c r="AY67" i="3"/>
  <c r="S116" i="3"/>
  <c r="S128" i="3"/>
  <c r="AV68" i="3"/>
  <c r="AS69" i="3"/>
  <c r="K160" i="3"/>
  <c r="M190" i="3" s="1"/>
  <c r="M118" i="3"/>
  <c r="Z160" i="3"/>
  <c r="AB118" i="3"/>
  <c r="AO160" i="3"/>
  <c r="AQ190" i="3" s="1"/>
  <c r="AP70" i="3"/>
  <c r="AM71" i="3"/>
  <c r="AJ72" i="3"/>
  <c r="B161" i="3"/>
  <c r="D121" i="3"/>
  <c r="Q161" i="3"/>
  <c r="S121" i="3"/>
  <c r="AF161" i="3"/>
  <c r="AG73" i="3"/>
  <c r="AD74" i="3"/>
  <c r="AA75" i="3"/>
  <c r="H218" i="3"/>
  <c r="H202" i="3"/>
  <c r="H163" i="3"/>
  <c r="I76" i="3"/>
  <c r="AC218" i="3"/>
  <c r="AC202" i="3"/>
  <c r="AC163" i="3"/>
  <c r="AU218" i="3"/>
  <c r="AU202" i="3"/>
  <c r="AU163" i="3"/>
  <c r="AV76" i="3"/>
  <c r="AJ77" i="3"/>
  <c r="C78" i="3"/>
  <c r="AP78" i="3"/>
  <c r="AU164" i="3"/>
  <c r="AV79" i="3"/>
  <c r="AJ80" i="3"/>
  <c r="C81" i="3"/>
  <c r="X81" i="3"/>
  <c r="AP81" i="3"/>
  <c r="K165" i="3"/>
  <c r="AC165" i="3"/>
  <c r="AD82" i="3"/>
  <c r="AV82" i="3"/>
  <c r="R83" i="3"/>
  <c r="AJ83" i="3"/>
  <c r="X84" i="3"/>
  <c r="AC166" i="3"/>
  <c r="AD85" i="3"/>
  <c r="R86" i="3"/>
  <c r="F87" i="3"/>
  <c r="X87" i="3"/>
  <c r="AD88" i="3"/>
  <c r="AY88" i="3"/>
  <c r="R101" i="3"/>
  <c r="R89" i="3"/>
  <c r="F90" i="3"/>
  <c r="X90" i="3"/>
  <c r="K169" i="3"/>
  <c r="L103" i="3"/>
  <c r="L91" i="3"/>
  <c r="AF169" i="3"/>
  <c r="AY91" i="3"/>
  <c r="B170" i="3"/>
  <c r="C106" i="3"/>
  <c r="W170" i="3"/>
  <c r="X94" i="3"/>
  <c r="AR170" i="3"/>
  <c r="AS94" i="3"/>
  <c r="B171" i="3"/>
  <c r="C97" i="3"/>
  <c r="W171" i="3"/>
  <c r="X97" i="3"/>
  <c r="AR171" i="3"/>
  <c r="AS97" i="3"/>
  <c r="B220" i="3"/>
  <c r="B173" i="3"/>
  <c r="B206" i="3"/>
  <c r="C100" i="3"/>
  <c r="W220" i="3"/>
  <c r="W206" i="3"/>
  <c r="W173" i="3"/>
  <c r="X100" i="3"/>
  <c r="AS100" i="3"/>
  <c r="E174" i="3"/>
  <c r="F103" i="3"/>
  <c r="AH123" i="3"/>
  <c r="AG123" i="3"/>
  <c r="AY63" i="3"/>
  <c r="N200" i="3"/>
  <c r="N217" i="3"/>
  <c r="P223" i="3" s="1"/>
  <c r="N158" i="3"/>
  <c r="P188" i="3" s="1"/>
  <c r="P112" i="3"/>
  <c r="AO200" i="3"/>
  <c r="AO217" i="3"/>
  <c r="AQ223" i="3" s="1"/>
  <c r="AO158" i="3"/>
  <c r="AQ188" i="3" s="1"/>
  <c r="AS65" i="3"/>
  <c r="I66" i="3"/>
  <c r="AM66" i="3"/>
  <c r="E159" i="3"/>
  <c r="G189" i="3" s="1"/>
  <c r="F67" i="3"/>
  <c r="U67" i="3"/>
  <c r="AJ67" i="3"/>
  <c r="D128" i="3"/>
  <c r="C68" i="3"/>
  <c r="R68" i="3"/>
  <c r="AG68" i="3"/>
  <c r="AZ128" i="3"/>
  <c r="AY68" i="3"/>
  <c r="O69" i="3"/>
  <c r="AD69" i="3"/>
  <c r="AV69" i="3"/>
  <c r="L70" i="3"/>
  <c r="AA70" i="3"/>
  <c r="AR160" i="3"/>
  <c r="AS70" i="3"/>
  <c r="I71" i="3"/>
  <c r="X71" i="3"/>
  <c r="AP71" i="3"/>
  <c r="F72" i="3"/>
  <c r="U72" i="3"/>
  <c r="AM72" i="3"/>
  <c r="C73" i="3"/>
  <c r="R73" i="3"/>
  <c r="AI161" i="3"/>
  <c r="AJ73" i="3"/>
  <c r="O74" i="3"/>
  <c r="AG74" i="3"/>
  <c r="L75" i="3"/>
  <c r="AD75" i="3"/>
  <c r="K218" i="3"/>
  <c r="K202" i="3"/>
  <c r="K163" i="3"/>
  <c r="L76" i="3"/>
  <c r="AD76" i="3"/>
  <c r="AY76" i="3"/>
  <c r="R77" i="3"/>
  <c r="F78" i="3"/>
  <c r="AS78" i="3"/>
  <c r="K164" i="3"/>
  <c r="L79" i="3"/>
  <c r="AY79" i="3"/>
  <c r="AM80" i="3"/>
  <c r="F81" i="3"/>
  <c r="AS81" i="3"/>
  <c r="L82" i="3"/>
  <c r="AY82" i="3"/>
  <c r="AM83" i="3"/>
  <c r="AA84" i="3"/>
  <c r="AS84" i="3"/>
  <c r="AF166" i="3"/>
  <c r="U86" i="3"/>
  <c r="AM86" i="3"/>
  <c r="AA87" i="3"/>
  <c r="AF219" i="3"/>
  <c r="AF204" i="3"/>
  <c r="AF168" i="3"/>
  <c r="AG100" i="3"/>
  <c r="AG88" i="3"/>
  <c r="U89" i="3"/>
  <c r="AA102" i="3"/>
  <c r="AA90" i="3"/>
  <c r="AG91" i="3"/>
  <c r="U104" i="3"/>
  <c r="U92" i="3"/>
  <c r="AG93" i="3"/>
  <c r="C94" i="3"/>
  <c r="Z170" i="3"/>
  <c r="AA106" i="3"/>
  <c r="AA94" i="3"/>
  <c r="AG96" i="3"/>
  <c r="E171" i="3"/>
  <c r="F109" i="3"/>
  <c r="Z171" i="3"/>
  <c r="AA97" i="3"/>
  <c r="E220" i="3"/>
  <c r="E173" i="3"/>
  <c r="E206" i="3"/>
  <c r="F100" i="3"/>
  <c r="Z206" i="3"/>
  <c r="Z173" i="3"/>
  <c r="Z220" i="3"/>
  <c r="AA100" i="3"/>
  <c r="H174" i="3"/>
  <c r="I103" i="3"/>
  <c r="I115" i="3"/>
  <c r="V114" i="3"/>
  <c r="B160" i="3"/>
  <c r="AP66" i="3"/>
  <c r="H159" i="3"/>
  <c r="J189" i="3" s="1"/>
  <c r="J115" i="3"/>
  <c r="W159" i="3"/>
  <c r="Y189" i="3" s="1"/>
  <c r="Y127" i="3"/>
  <c r="Y115" i="3"/>
  <c r="AL159" i="3"/>
  <c r="AN189" i="3" s="1"/>
  <c r="AM67" i="3"/>
  <c r="AK116" i="3"/>
  <c r="AJ68" i="3"/>
  <c r="S129" i="3"/>
  <c r="S117" i="3"/>
  <c r="AH117" i="3"/>
  <c r="AG69" i="3"/>
  <c r="N160" i="3"/>
  <c r="P190" i="3" s="1"/>
  <c r="P118" i="3"/>
  <c r="AE130" i="3"/>
  <c r="AC160" i="3"/>
  <c r="AE118" i="3"/>
  <c r="AD70" i="3"/>
  <c r="AB119" i="3"/>
  <c r="AA71" i="3"/>
  <c r="Y120" i="3"/>
  <c r="X72" i="3"/>
  <c r="E161" i="3"/>
  <c r="G121" i="3"/>
  <c r="T161" i="3"/>
  <c r="V121" i="3"/>
  <c r="U73" i="3"/>
  <c r="S122" i="3"/>
  <c r="R74" i="3"/>
  <c r="P123" i="3"/>
  <c r="O75" i="3"/>
  <c r="N218" i="3"/>
  <c r="N202" i="3"/>
  <c r="N163" i="3"/>
  <c r="O76" i="3"/>
  <c r="AF218" i="3"/>
  <c r="AF202" i="3"/>
  <c r="AF163" i="3"/>
  <c r="AG76" i="3"/>
  <c r="U77" i="3"/>
  <c r="I78" i="3"/>
  <c r="AA78" i="3"/>
  <c r="N164" i="3"/>
  <c r="O79" i="3"/>
  <c r="AG79" i="3"/>
  <c r="C80" i="3"/>
  <c r="U80" i="3"/>
  <c r="I81" i="3"/>
  <c r="AA81" i="3"/>
  <c r="N165" i="3"/>
  <c r="O94" i="3"/>
  <c r="O82" i="3"/>
  <c r="C83" i="3"/>
  <c r="AP83" i="3"/>
  <c r="I96" i="3"/>
  <c r="I84" i="3"/>
  <c r="AV84" i="3"/>
  <c r="O85" i="3"/>
  <c r="C98" i="3"/>
  <c r="C86" i="3"/>
  <c r="AP86" i="3"/>
  <c r="AD87" i="3"/>
  <c r="AV99" i="3"/>
  <c r="AV87" i="3"/>
  <c r="Q219" i="3"/>
  <c r="Q204" i="3"/>
  <c r="Q168" i="3"/>
  <c r="X89" i="3"/>
  <c r="AP101" i="3"/>
  <c r="AP89" i="3"/>
  <c r="AD90" i="3"/>
  <c r="AI169" i="3"/>
  <c r="AJ103" i="3"/>
  <c r="AJ91" i="3"/>
  <c r="X92" i="3"/>
  <c r="O93" i="3"/>
  <c r="E170" i="3"/>
  <c r="F94" i="3"/>
  <c r="AJ96" i="3"/>
  <c r="F97" i="3"/>
  <c r="AJ99" i="3"/>
  <c r="AM102" i="3"/>
  <c r="AY104" i="3"/>
  <c r="T175" i="3"/>
  <c r="U106" i="3"/>
  <c r="AR175" i="3"/>
  <c r="AS106" i="3"/>
  <c r="AS119" i="3"/>
  <c r="AJ102" i="3"/>
  <c r="AO174" i="3"/>
  <c r="AP103" i="3"/>
  <c r="AD104" i="3"/>
  <c r="AV104" i="3"/>
  <c r="AJ108" i="3"/>
  <c r="AD110" i="3"/>
  <c r="P114" i="3"/>
  <c r="M117" i="3"/>
  <c r="L117" i="3"/>
  <c r="AK117" i="3"/>
  <c r="AJ117" i="3"/>
  <c r="AZ120" i="3"/>
  <c r="W181" i="3"/>
  <c r="X186" i="3" s="1"/>
  <c r="Y121" i="3"/>
  <c r="X121" i="3"/>
  <c r="AL210" i="3"/>
  <c r="AL183" i="3"/>
  <c r="AM188" i="3" s="1"/>
  <c r="AM124" i="3"/>
  <c r="M125" i="3"/>
  <c r="L125" i="3"/>
  <c r="O108" i="3"/>
  <c r="AM108" i="3"/>
  <c r="K176" i="3"/>
  <c r="L109" i="3"/>
  <c r="AI176" i="3"/>
  <c r="AJ109" i="3"/>
  <c r="I110" i="3"/>
  <c r="AG110" i="3"/>
  <c r="B221" i="3"/>
  <c r="C222" i="3" s="1"/>
  <c r="B178" i="3"/>
  <c r="B208" i="3"/>
  <c r="C112" i="3"/>
  <c r="P113" i="3"/>
  <c r="AV113" i="3"/>
  <c r="S114" i="3"/>
  <c r="V119" i="3"/>
  <c r="U119" i="3"/>
  <c r="J123" i="3"/>
  <c r="I123" i="3"/>
  <c r="C93" i="3"/>
  <c r="U93" i="3"/>
  <c r="H170" i="3"/>
  <c r="I94" i="3"/>
  <c r="AU170" i="3"/>
  <c r="AV94" i="3"/>
  <c r="O95" i="3"/>
  <c r="C96" i="3"/>
  <c r="AP96" i="3"/>
  <c r="H171" i="3"/>
  <c r="I97" i="3"/>
  <c r="AC171" i="3"/>
  <c r="AD109" i="3"/>
  <c r="AU171" i="3"/>
  <c r="AV97" i="3"/>
  <c r="AJ98" i="3"/>
  <c r="C99" i="3"/>
  <c r="AP99" i="3"/>
  <c r="AC206" i="3"/>
  <c r="AC173" i="3"/>
  <c r="AC220" i="3"/>
  <c r="AD100" i="3"/>
  <c r="AU220" i="3"/>
  <c r="AU206" i="3"/>
  <c r="AU173" i="3"/>
  <c r="AV100" i="3"/>
  <c r="AJ113" i="3"/>
  <c r="AJ101" i="3"/>
  <c r="X102" i="3"/>
  <c r="AP102" i="3"/>
  <c r="AC174" i="3"/>
  <c r="AD115" i="3"/>
  <c r="AD103" i="3"/>
  <c r="R104" i="3"/>
  <c r="AJ104" i="3"/>
  <c r="T221" i="3"/>
  <c r="T208" i="3"/>
  <c r="T178" i="3"/>
  <c r="V112" i="3"/>
  <c r="U112" i="3"/>
  <c r="R125" i="3"/>
  <c r="S113" i="3"/>
  <c r="R113" i="3"/>
  <c r="AY113" i="3"/>
  <c r="V117" i="3"/>
  <c r="AK120" i="3"/>
  <c r="H166" i="3"/>
  <c r="T166" i="3"/>
  <c r="AR166" i="3"/>
  <c r="K219" i="3"/>
  <c r="K204" i="3"/>
  <c r="K168" i="3"/>
  <c r="W219" i="3"/>
  <c r="W204" i="3"/>
  <c r="W168" i="3"/>
  <c r="AI219" i="3"/>
  <c r="AI204" i="3"/>
  <c r="AI168" i="3"/>
  <c r="AU219" i="3"/>
  <c r="AU204" i="3"/>
  <c r="AU168" i="3"/>
  <c r="N169" i="3"/>
  <c r="AL169" i="3"/>
  <c r="AJ92" i="3"/>
  <c r="X93" i="3"/>
  <c r="AP93" i="3"/>
  <c r="K170" i="3"/>
  <c r="L94" i="3"/>
  <c r="AC170" i="3"/>
  <c r="AD94" i="3"/>
  <c r="R95" i="3"/>
  <c r="AJ95" i="3"/>
  <c r="F96" i="3"/>
  <c r="X96" i="3"/>
  <c r="K171" i="3"/>
  <c r="L97" i="3"/>
  <c r="AD97" i="3"/>
  <c r="AY97" i="3"/>
  <c r="R98" i="3"/>
  <c r="F99" i="3"/>
  <c r="X99" i="3"/>
  <c r="AS99" i="3"/>
  <c r="K220" i="3"/>
  <c r="K206" i="3"/>
  <c r="K173" i="3"/>
  <c r="L100" i="3"/>
  <c r="AY100" i="3"/>
  <c r="AM101" i="3"/>
  <c r="F102" i="3"/>
  <c r="AS114" i="3"/>
  <c r="AS102" i="3"/>
  <c r="AF174" i="3"/>
  <c r="AG103" i="3"/>
  <c r="AY103" i="3"/>
  <c r="I105" i="3"/>
  <c r="AG105" i="3"/>
  <c r="C107" i="3"/>
  <c r="AA107" i="3"/>
  <c r="AY107" i="3"/>
  <c r="X108" i="3"/>
  <c r="V113" i="3"/>
  <c r="D114" i="3"/>
  <c r="AB114" i="3"/>
  <c r="G119" i="3"/>
  <c r="F119" i="3"/>
  <c r="E180" i="3"/>
  <c r="AE119" i="3"/>
  <c r="AD119" i="3"/>
  <c r="AS122" i="3"/>
  <c r="S123" i="3"/>
  <c r="R123" i="3"/>
  <c r="AH126" i="3"/>
  <c r="AG126" i="3"/>
  <c r="AU184" i="3"/>
  <c r="AV189" i="3" s="1"/>
  <c r="AV127" i="3"/>
  <c r="H165" i="3"/>
  <c r="I85" i="3"/>
  <c r="U85" i="3"/>
  <c r="AG85" i="3"/>
  <c r="AS85" i="3"/>
  <c r="L88" i="3"/>
  <c r="X88" i="3"/>
  <c r="AJ88" i="3"/>
  <c r="AV88" i="3"/>
  <c r="C91" i="3"/>
  <c r="O91" i="3"/>
  <c r="AA91" i="3"/>
  <c r="AM91" i="3"/>
  <c r="AM92" i="3"/>
  <c r="F93" i="3"/>
  <c r="AA93" i="3"/>
  <c r="AS93" i="3"/>
  <c r="N170" i="3"/>
  <c r="O106" i="3"/>
  <c r="AF170" i="3"/>
  <c r="AG94" i="3"/>
  <c r="AY94" i="3"/>
  <c r="U95" i="3"/>
  <c r="AM95" i="3"/>
  <c r="AA96" i="3"/>
  <c r="AS96" i="3"/>
  <c r="N171" i="3"/>
  <c r="O97" i="3"/>
  <c r="AF171" i="3"/>
  <c r="AG97" i="3"/>
  <c r="U98" i="3"/>
  <c r="AM98" i="3"/>
  <c r="I99" i="3"/>
  <c r="AA99" i="3"/>
  <c r="N220" i="3"/>
  <c r="N206" i="3"/>
  <c r="N173" i="3"/>
  <c r="O112" i="3"/>
  <c r="O100" i="3"/>
  <c r="C101" i="3"/>
  <c r="U101" i="3"/>
  <c r="I102" i="3"/>
  <c r="AV102" i="3"/>
  <c r="C104" i="3"/>
  <c r="AP116" i="3"/>
  <c r="AP104" i="3"/>
  <c r="L105" i="3"/>
  <c r="AJ105" i="3"/>
  <c r="H175" i="3"/>
  <c r="I106" i="3"/>
  <c r="AF175" i="3"/>
  <c r="AG106" i="3"/>
  <c r="F107" i="3"/>
  <c r="AD107" i="3"/>
  <c r="C108" i="3"/>
  <c r="AA108" i="3"/>
  <c r="AY108" i="3"/>
  <c r="W176" i="3"/>
  <c r="X109" i="3"/>
  <c r="AU176" i="3"/>
  <c r="AV109" i="3"/>
  <c r="U110" i="3"/>
  <c r="AS110" i="3"/>
  <c r="R111" i="3"/>
  <c r="AP111" i="3"/>
  <c r="Z178" i="3"/>
  <c r="Z208" i="3"/>
  <c r="Z221" i="3"/>
  <c r="AA222" i="3" s="1"/>
  <c r="AA112" i="3"/>
  <c r="X113" i="3"/>
  <c r="F126" i="3"/>
  <c r="G114" i="3"/>
  <c r="AD126" i="3"/>
  <c r="AE114" i="3"/>
  <c r="Z179" i="3"/>
  <c r="AA127" i="3"/>
  <c r="AB115" i="3"/>
  <c r="AA115" i="3"/>
  <c r="AA129" i="3"/>
  <c r="AB117" i="3"/>
  <c r="AA117" i="3"/>
  <c r="N181" i="3"/>
  <c r="O186" i="3" s="1"/>
  <c r="P121" i="3"/>
  <c r="O121" i="3"/>
  <c r="D125" i="3"/>
  <c r="C125" i="3"/>
  <c r="E164" i="3"/>
  <c r="Q164" i="3"/>
  <c r="AC164" i="3"/>
  <c r="AO164" i="3"/>
  <c r="T165" i="3"/>
  <c r="AF165" i="3"/>
  <c r="AR165" i="3"/>
  <c r="K166" i="3"/>
  <c r="W166" i="3"/>
  <c r="AI166" i="3"/>
  <c r="AU166" i="3"/>
  <c r="B219" i="3"/>
  <c r="B168" i="3"/>
  <c r="B204" i="3"/>
  <c r="N168" i="3"/>
  <c r="N219" i="3"/>
  <c r="N204" i="3"/>
  <c r="Z219" i="3"/>
  <c r="Z204" i="3"/>
  <c r="Z168" i="3"/>
  <c r="AL204" i="3"/>
  <c r="AL168" i="3"/>
  <c r="AL219" i="3"/>
  <c r="E169" i="3"/>
  <c r="Q169" i="3"/>
  <c r="AC169" i="3"/>
  <c r="AO169" i="3"/>
  <c r="AP92" i="3"/>
  <c r="I93" i="3"/>
  <c r="AV93" i="3"/>
  <c r="AI170" i="3"/>
  <c r="AJ94" i="3"/>
  <c r="C95" i="3"/>
  <c r="AP95" i="3"/>
  <c r="AD96" i="3"/>
  <c r="AV96" i="3"/>
  <c r="Q171" i="3"/>
  <c r="R109" i="3"/>
  <c r="AI171" i="3"/>
  <c r="AJ97" i="3"/>
  <c r="X98" i="3"/>
  <c r="AP98" i="3"/>
  <c r="AD99" i="3"/>
  <c r="Q220" i="3"/>
  <c r="Q206" i="3"/>
  <c r="Q173" i="3"/>
  <c r="R100" i="3"/>
  <c r="AI220" i="3"/>
  <c r="AI206" i="3"/>
  <c r="AI173" i="3"/>
  <c r="AJ100" i="3"/>
  <c r="X101" i="3"/>
  <c r="L102" i="3"/>
  <c r="AD102" i="3"/>
  <c r="Q174" i="3"/>
  <c r="R103" i="3"/>
  <c r="F104" i="3"/>
  <c r="X104" i="3"/>
  <c r="O117" i="3"/>
  <c r="O105" i="3"/>
  <c r="AM105" i="3"/>
  <c r="K175" i="3"/>
  <c r="L106" i="3"/>
  <c r="AI175" i="3"/>
  <c r="AJ118" i="3"/>
  <c r="AJ106" i="3"/>
  <c r="I119" i="3"/>
  <c r="I107" i="3"/>
  <c r="AG107" i="3"/>
  <c r="F108" i="3"/>
  <c r="AD120" i="3"/>
  <c r="AD108" i="3"/>
  <c r="B176" i="3"/>
  <c r="C121" i="3"/>
  <c r="C109" i="3"/>
  <c r="Z176" i="3"/>
  <c r="AA109" i="3"/>
  <c r="AY109" i="3"/>
  <c r="X122" i="3"/>
  <c r="X110" i="3"/>
  <c r="AV122" i="3"/>
  <c r="AV110" i="3"/>
  <c r="U111" i="3"/>
  <c r="AS111" i="3"/>
  <c r="AM113" i="3"/>
  <c r="J114" i="3"/>
  <c r="AH114" i="3"/>
  <c r="AV114" i="3"/>
  <c r="AZ117" i="3"/>
  <c r="AG119" i="3"/>
  <c r="AL181" i="3"/>
  <c r="AM186" i="3" s="1"/>
  <c r="AM121" i="3"/>
  <c r="U123" i="3"/>
  <c r="AB125" i="3"/>
  <c r="AA125" i="3"/>
  <c r="AC184" i="3"/>
  <c r="AD189" i="3" s="1"/>
  <c r="AE127" i="3"/>
  <c r="AD127" i="3"/>
  <c r="AZ130" i="3"/>
  <c r="F79" i="3"/>
  <c r="R79" i="3"/>
  <c r="AD79" i="3"/>
  <c r="AP79" i="3"/>
  <c r="AV81" i="3"/>
  <c r="U82" i="3"/>
  <c r="AG82" i="3"/>
  <c r="AS82" i="3"/>
  <c r="L85" i="3"/>
  <c r="X85" i="3"/>
  <c r="AJ85" i="3"/>
  <c r="AV85" i="3"/>
  <c r="C88" i="3"/>
  <c r="O88" i="3"/>
  <c r="AA88" i="3"/>
  <c r="AM88" i="3"/>
  <c r="F91" i="3"/>
  <c r="R91" i="3"/>
  <c r="AD91" i="3"/>
  <c r="AP91" i="3"/>
  <c r="L93" i="3"/>
  <c r="AD93" i="3"/>
  <c r="AY93" i="3"/>
  <c r="Q170" i="3"/>
  <c r="R94" i="3"/>
  <c r="AL170" i="3"/>
  <c r="AM106" i="3"/>
  <c r="F95" i="3"/>
  <c r="X95" i="3"/>
  <c r="AS95" i="3"/>
  <c r="L96" i="3"/>
  <c r="AY96" i="3"/>
  <c r="AL171" i="3"/>
  <c r="AM97" i="3"/>
  <c r="F98" i="3"/>
  <c r="AS98" i="3"/>
  <c r="AG99" i="3"/>
  <c r="AY99" i="3"/>
  <c r="AL220" i="3"/>
  <c r="AL173" i="3"/>
  <c r="AL206" i="3"/>
  <c r="AM112" i="3"/>
  <c r="AM100" i="3"/>
  <c r="AA101" i="3"/>
  <c r="AS101" i="3"/>
  <c r="AG102" i="3"/>
  <c r="T174" i="3"/>
  <c r="U115" i="3"/>
  <c r="U103" i="3"/>
  <c r="AA104" i="3"/>
  <c r="L112" i="3"/>
  <c r="AR221" i="3"/>
  <c r="AR208" i="3"/>
  <c r="AR178" i="3"/>
  <c r="AS124" i="3"/>
  <c r="AS112" i="3"/>
  <c r="I113" i="3"/>
  <c r="AA113" i="3"/>
  <c r="AP113" i="3"/>
  <c r="AZ114" i="3"/>
  <c r="R116" i="3"/>
  <c r="P119" i="3"/>
  <c r="F120" i="3"/>
  <c r="AE122" i="3"/>
  <c r="D123" i="3"/>
  <c r="AS123" i="3"/>
  <c r="S126" i="3"/>
  <c r="J130" i="3"/>
  <c r="I130" i="3"/>
  <c r="K221" i="3"/>
  <c r="K208" i="3"/>
  <c r="L124" i="3"/>
  <c r="S112" i="3"/>
  <c r="AI221" i="3"/>
  <c r="AJ222" i="3" s="1"/>
  <c r="AI208" i="3"/>
  <c r="AI178" i="3"/>
  <c r="AJ124" i="3"/>
  <c r="H179" i="3"/>
  <c r="I127" i="3"/>
  <c r="AI179" i="3"/>
  <c r="AJ115" i="3"/>
  <c r="G116" i="3"/>
  <c r="X129" i="3"/>
  <c r="Y117" i="3"/>
  <c r="X117" i="3"/>
  <c r="S119" i="3"/>
  <c r="R119" i="3"/>
  <c r="K181" i="3"/>
  <c r="L186" i="3" s="1"/>
  <c r="M121" i="3"/>
  <c r="L121" i="3"/>
  <c r="G123" i="3"/>
  <c r="F123" i="3"/>
  <c r="V123" i="3"/>
  <c r="AZ124" i="3"/>
  <c r="P125" i="3"/>
  <c r="E221" i="3"/>
  <c r="E208" i="3"/>
  <c r="E178" i="3"/>
  <c r="AC221" i="3"/>
  <c r="AD222" i="3" s="1"/>
  <c r="AC208" i="3"/>
  <c r="AC178" i="3"/>
  <c r="AL179" i="3"/>
  <c r="AM115" i="3"/>
  <c r="AZ116" i="3"/>
  <c r="AR180" i="3"/>
  <c r="AS118" i="3"/>
  <c r="AM120" i="3"/>
  <c r="AH122" i="3"/>
  <c r="AG122" i="3"/>
  <c r="Z210" i="3"/>
  <c r="Z183" i="3"/>
  <c r="AA188" i="3" s="1"/>
  <c r="AB124" i="3"/>
  <c r="AA124" i="3"/>
  <c r="V126" i="3"/>
  <c r="U126" i="3"/>
  <c r="AK126" i="3"/>
  <c r="M130" i="3"/>
  <c r="L130" i="3"/>
  <c r="H220" i="3"/>
  <c r="H206" i="3"/>
  <c r="H173" i="3"/>
  <c r="T220" i="3"/>
  <c r="T206" i="3"/>
  <c r="T173" i="3"/>
  <c r="AF220" i="3"/>
  <c r="AF206" i="3"/>
  <c r="AF173" i="3"/>
  <c r="AR220" i="3"/>
  <c r="AR206" i="3"/>
  <c r="AR173" i="3"/>
  <c r="K174" i="3"/>
  <c r="W174" i="3"/>
  <c r="AU174" i="3"/>
  <c r="B175" i="3"/>
  <c r="N175" i="3"/>
  <c r="Z175" i="3"/>
  <c r="AL175" i="3"/>
  <c r="E176" i="3"/>
  <c r="Q176" i="3"/>
  <c r="AC176" i="3"/>
  <c r="AO176" i="3"/>
  <c r="F112" i="3"/>
  <c r="N221" i="3"/>
  <c r="N208" i="3"/>
  <c r="N178" i="3"/>
  <c r="AD112" i="3"/>
  <c r="AL221" i="3"/>
  <c r="AL208" i="3"/>
  <c r="AL178" i="3"/>
  <c r="B179" i="3"/>
  <c r="C127" i="3"/>
  <c r="K179" i="3"/>
  <c r="AC179" i="3"/>
  <c r="AE115" i="3"/>
  <c r="L116" i="3"/>
  <c r="Y116" i="3"/>
  <c r="AM116" i="3"/>
  <c r="C129" i="3"/>
  <c r="D117" i="3"/>
  <c r="AF180" i="3"/>
  <c r="AG185" i="3" s="1"/>
  <c r="AH118" i="3"/>
  <c r="AG118" i="3"/>
  <c r="AU180" i="3"/>
  <c r="AV130" i="3"/>
  <c r="X119" i="3"/>
  <c r="M120" i="3"/>
  <c r="AB120" i="3"/>
  <c r="AA120" i="3"/>
  <c r="AD121" i="3"/>
  <c r="G122" i="3"/>
  <c r="V122" i="3"/>
  <c r="U122" i="3"/>
  <c r="AK122" i="3"/>
  <c r="L123" i="3"/>
  <c r="AZ123" i="3"/>
  <c r="N210" i="3"/>
  <c r="N183" i="3"/>
  <c r="O188" i="3" s="1"/>
  <c r="P124" i="3"/>
  <c r="O124" i="3"/>
  <c r="AC210" i="3"/>
  <c r="AC183" i="3"/>
  <c r="AD188" i="3" s="1"/>
  <c r="AE124" i="3"/>
  <c r="F125" i="3"/>
  <c r="J126" i="3"/>
  <c r="I126" i="3"/>
  <c r="Y126" i="3"/>
  <c r="G129" i="3"/>
  <c r="W221" i="3"/>
  <c r="W208" i="3"/>
  <c r="W178" i="3"/>
  <c r="AU221" i="3"/>
  <c r="AU208" i="3"/>
  <c r="AU178" i="3"/>
  <c r="L115" i="3"/>
  <c r="AO179" i="3"/>
  <c r="AP127" i="3"/>
  <c r="AZ115" i="3"/>
  <c r="AA128" i="3"/>
  <c r="AB116" i="3"/>
  <c r="AA116" i="3"/>
  <c r="T180" i="3"/>
  <c r="V118" i="3"/>
  <c r="U118" i="3"/>
  <c r="P120" i="3"/>
  <c r="O120" i="3"/>
  <c r="J122" i="3"/>
  <c r="I122" i="3"/>
  <c r="Y122" i="3"/>
  <c r="B210" i="3"/>
  <c r="B183" i="3"/>
  <c r="C188" i="3" s="1"/>
  <c r="D124" i="3"/>
  <c r="C124" i="3"/>
  <c r="AD124" i="3"/>
  <c r="AV125" i="3"/>
  <c r="M126" i="3"/>
  <c r="AM126" i="3"/>
  <c r="T184" i="3"/>
  <c r="U189" i="3" s="1"/>
  <c r="V127" i="3"/>
  <c r="AJ127" i="3"/>
  <c r="AV129" i="3"/>
  <c r="AU183" i="3"/>
  <c r="AV188" i="3" s="1"/>
  <c r="B174" i="3"/>
  <c r="N174" i="3"/>
  <c r="AL174" i="3"/>
  <c r="E175" i="3"/>
  <c r="Q175" i="3"/>
  <c r="AC175" i="3"/>
  <c r="AO175" i="3"/>
  <c r="H176" i="3"/>
  <c r="T176" i="3"/>
  <c r="AF176" i="3"/>
  <c r="AR176" i="3"/>
  <c r="AS121" i="3"/>
  <c r="H221" i="3"/>
  <c r="H208" i="3"/>
  <c r="H178" i="3"/>
  <c r="X112" i="3"/>
  <c r="AF221" i="3"/>
  <c r="AG222" i="3" s="1"/>
  <c r="AF208" i="3"/>
  <c r="AF178" i="3"/>
  <c r="AV112" i="3"/>
  <c r="U113" i="3"/>
  <c r="AS113" i="3"/>
  <c r="AF179" i="3"/>
  <c r="AG127" i="3"/>
  <c r="AP115" i="3"/>
  <c r="D116" i="3"/>
  <c r="C116" i="3"/>
  <c r="C128" i="3"/>
  <c r="O128" i="3"/>
  <c r="P116" i="3"/>
  <c r="O116" i="3"/>
  <c r="AE116" i="3"/>
  <c r="F117" i="3"/>
  <c r="AG117" i="3"/>
  <c r="H180" i="3"/>
  <c r="J118" i="3"/>
  <c r="I118" i="3"/>
  <c r="W180" i="3"/>
  <c r="Y118" i="3"/>
  <c r="AA119" i="3"/>
  <c r="D120" i="3"/>
  <c r="C120" i="3"/>
  <c r="S120" i="3"/>
  <c r="AS120" i="3"/>
  <c r="F121" i="3"/>
  <c r="AU181" i="3"/>
  <c r="AV186" i="3" s="1"/>
  <c r="AV121" i="3"/>
  <c r="M122" i="3"/>
  <c r="AM122" i="3"/>
  <c r="AB123" i="3"/>
  <c r="AP123" i="3"/>
  <c r="E210" i="3"/>
  <c r="E183" i="3"/>
  <c r="F188" i="3" s="1"/>
  <c r="G124" i="3"/>
  <c r="V125" i="3"/>
  <c r="AK125" i="3"/>
  <c r="AJ125" i="3"/>
  <c r="AZ125" i="3"/>
  <c r="AA126" i="3"/>
  <c r="E184" i="3"/>
  <c r="F189" i="3" s="1"/>
  <c r="G127" i="3"/>
  <c r="F127" i="3"/>
  <c r="U127" i="3"/>
  <c r="Z174" i="3"/>
  <c r="C103" i="3"/>
  <c r="O103" i="3"/>
  <c r="AM103" i="3"/>
  <c r="F106" i="3"/>
  <c r="R106" i="3"/>
  <c r="AD106" i="3"/>
  <c r="AP106" i="3"/>
  <c r="I109" i="3"/>
  <c r="U109" i="3"/>
  <c r="AG109" i="3"/>
  <c r="AS109" i="3"/>
  <c r="R110" i="3"/>
  <c r="AP110" i="3"/>
  <c r="O111" i="3"/>
  <c r="AM111" i="3"/>
  <c r="I112" i="3"/>
  <c r="Q221" i="3"/>
  <c r="Q208" i="3"/>
  <c r="Q178" i="3"/>
  <c r="Y112" i="3"/>
  <c r="AG112" i="3"/>
  <c r="AO221" i="3"/>
  <c r="AO208" i="3"/>
  <c r="AO178" i="3"/>
  <c r="G115" i="3"/>
  <c r="E179" i="3"/>
  <c r="N179" i="3"/>
  <c r="O115" i="3"/>
  <c r="AG115" i="3"/>
  <c r="AD116" i="3"/>
  <c r="AV117" i="3"/>
  <c r="X118" i="3"/>
  <c r="AL180" i="3"/>
  <c r="AP119" i="3"/>
  <c r="R120" i="3"/>
  <c r="AI181" i="3"/>
  <c r="AJ186" i="3" s="1"/>
  <c r="AK121" i="3"/>
  <c r="AJ121" i="3"/>
  <c r="AZ121" i="3"/>
  <c r="L122" i="3"/>
  <c r="AE123" i="3"/>
  <c r="AD123" i="3"/>
  <c r="F124" i="3"/>
  <c r="Y125" i="3"/>
  <c r="X125" i="3"/>
  <c r="AH129" i="3"/>
  <c r="Q180" i="3"/>
  <c r="AO180" i="3"/>
  <c r="H181" i="3"/>
  <c r="I186" i="3" s="1"/>
  <c r="AF181" i="3"/>
  <c r="AG186" i="3" s="1"/>
  <c r="W210" i="3"/>
  <c r="W183" i="3"/>
  <c r="X188" i="3" s="1"/>
  <c r="N184" i="3"/>
  <c r="O189" i="3" s="1"/>
  <c r="AL184" i="3"/>
  <c r="AM189" i="3" s="1"/>
  <c r="J128" i="3"/>
  <c r="U128" i="3"/>
  <c r="AH128" i="3"/>
  <c r="AV128" i="3"/>
  <c r="J129" i="3"/>
  <c r="AK129" i="3"/>
  <c r="AJ129" i="3"/>
  <c r="O130" i="3"/>
  <c r="AB130" i="3"/>
  <c r="AP130" i="3"/>
  <c r="AU210" i="3"/>
  <c r="X116" i="3"/>
  <c r="AV116" i="3"/>
  <c r="U117" i="3"/>
  <c r="AS117" i="3"/>
  <c r="B180" i="3"/>
  <c r="C185" i="3" s="1"/>
  <c r="R118" i="3"/>
  <c r="Z180" i="3"/>
  <c r="AA185" i="3" s="1"/>
  <c r="AP118" i="3"/>
  <c r="O119" i="3"/>
  <c r="AM119" i="3"/>
  <c r="L120" i="3"/>
  <c r="AJ120" i="3"/>
  <c r="I121" i="3"/>
  <c r="Q181" i="3"/>
  <c r="R186" i="3" s="1"/>
  <c r="AG121" i="3"/>
  <c r="AO181" i="3"/>
  <c r="AP186" i="3" s="1"/>
  <c r="F122" i="3"/>
  <c r="AD122" i="3"/>
  <c r="C123" i="3"/>
  <c r="AA123" i="3"/>
  <c r="H210" i="3"/>
  <c r="X124" i="3"/>
  <c r="AF210" i="3"/>
  <c r="AF183" i="3"/>
  <c r="AG188" i="3" s="1"/>
  <c r="AV124" i="3"/>
  <c r="U125" i="3"/>
  <c r="AS125" i="3"/>
  <c r="R126" i="3"/>
  <c r="AP126" i="3"/>
  <c r="O127" i="3"/>
  <c r="AM127" i="3"/>
  <c r="AZ127" i="3"/>
  <c r="I128" i="3"/>
  <c r="V128" i="3"/>
  <c r="AG128" i="3"/>
  <c r="I129" i="3"/>
  <c r="AM129" i="3"/>
  <c r="P130" i="3"/>
  <c r="AA130" i="3"/>
  <c r="AD117" i="3"/>
  <c r="C118" i="3"/>
  <c r="K180" i="3"/>
  <c r="S118" i="3"/>
  <c r="AA118" i="3"/>
  <c r="AI180" i="3"/>
  <c r="AJ185" i="3" s="1"/>
  <c r="B181" i="3"/>
  <c r="C186" i="3" s="1"/>
  <c r="J121" i="3"/>
  <c r="R121" i="3"/>
  <c r="Z181" i="3"/>
  <c r="AA186" i="3" s="1"/>
  <c r="AH121" i="3"/>
  <c r="AP121" i="3"/>
  <c r="I124" i="3"/>
  <c r="Q210" i="3"/>
  <c r="Q183" i="3"/>
  <c r="R188" i="3" s="1"/>
  <c r="Y124" i="3"/>
  <c r="AG124" i="3"/>
  <c r="AO210" i="3"/>
  <c r="AO183" i="3"/>
  <c r="AP188" i="3" s="1"/>
  <c r="P127" i="3"/>
  <c r="X127" i="3"/>
  <c r="AO184" i="3"/>
  <c r="AP189" i="3" s="1"/>
  <c r="M128" i="3"/>
  <c r="X128" i="3"/>
  <c r="AK128" i="3"/>
  <c r="M129" i="3"/>
  <c r="L129" i="3"/>
  <c r="AP129" i="3"/>
  <c r="D130" i="3"/>
  <c r="R130" i="3"/>
  <c r="AS130" i="3"/>
  <c r="Q184" i="3"/>
  <c r="R189" i="3" s="1"/>
  <c r="L128" i="3"/>
  <c r="AJ128" i="3"/>
  <c r="P129" i="3"/>
  <c r="O129" i="3"/>
  <c r="C130" i="3"/>
  <c r="AC180" i="3"/>
  <c r="AD185" i="3" s="1"/>
  <c r="T181" i="3"/>
  <c r="U186" i="3" s="1"/>
  <c r="AR181" i="3"/>
  <c r="AS186" i="3" s="1"/>
  <c r="K210" i="3"/>
  <c r="K183" i="3"/>
  <c r="L188" i="3" s="1"/>
  <c r="S124" i="3"/>
  <c r="AI210" i="3"/>
  <c r="AI183" i="3"/>
  <c r="AJ188" i="3" s="1"/>
  <c r="AS126" i="3"/>
  <c r="J127" i="3"/>
  <c r="R127" i="3"/>
  <c r="AH127" i="3"/>
  <c r="AS127" i="3"/>
  <c r="P128" i="3"/>
  <c r="AM128" i="3"/>
  <c r="R129" i="3"/>
  <c r="AE129" i="3"/>
  <c r="AS129" i="3"/>
  <c r="U130" i="3"/>
  <c r="AH130" i="3"/>
  <c r="AG130" i="3"/>
  <c r="W179" i="3"/>
  <c r="AU179" i="3"/>
  <c r="F118" i="3"/>
  <c r="N180" i="3"/>
  <c r="AD118" i="3"/>
  <c r="E181" i="3"/>
  <c r="F186" i="3" s="1"/>
  <c r="U121" i="3"/>
  <c r="AC181" i="3"/>
  <c r="AD186" i="3" s="1"/>
  <c r="T210" i="3"/>
  <c r="T183" i="3"/>
  <c r="U188" i="3" s="1"/>
  <c r="AR210" i="3"/>
  <c r="AR183" i="3"/>
  <c r="AS188" i="3" s="1"/>
  <c r="S127" i="3"/>
  <c r="AI184" i="3"/>
  <c r="AJ189" i="3" s="1"/>
  <c r="AP128" i="3"/>
  <c r="AK130" i="3"/>
  <c r="AJ130" i="3"/>
  <c r="H183" i="3"/>
  <c r="I188" i="3" s="1"/>
  <c r="AV42" i="4"/>
  <c r="AV68" i="4"/>
  <c r="AS44" i="4"/>
  <c r="AP122" i="4"/>
  <c r="AP56" i="4"/>
  <c r="AM20" i="4"/>
  <c r="AM108" i="4"/>
  <c r="AJ120" i="4"/>
  <c r="AD50" i="4"/>
  <c r="AE122" i="4"/>
  <c r="AA32" i="4"/>
  <c r="X84" i="4"/>
  <c r="X108" i="4"/>
  <c r="T175" i="4"/>
  <c r="R86" i="4"/>
  <c r="R18" i="4"/>
  <c r="O63" i="4"/>
  <c r="O31" i="4"/>
  <c r="L120" i="4"/>
  <c r="I30" i="4"/>
  <c r="H169" i="4"/>
  <c r="I26" i="4"/>
  <c r="C38" i="4"/>
  <c r="C90" i="4"/>
  <c r="AD30" i="4"/>
  <c r="AD18" i="4"/>
  <c r="R30" i="4"/>
  <c r="R42" i="4"/>
  <c r="AP42" i="4"/>
  <c r="AP30" i="4"/>
  <c r="AM43" i="4"/>
  <c r="AM31" i="4"/>
  <c r="AD46" i="4"/>
  <c r="AD34" i="4"/>
  <c r="I19" i="4"/>
  <c r="AV23" i="4"/>
  <c r="AJ27" i="4"/>
  <c r="AS33" i="4"/>
  <c r="AJ24" i="4"/>
  <c r="AA37" i="4"/>
  <c r="L39" i="4"/>
  <c r="F32" i="4"/>
  <c r="AV34" i="4"/>
  <c r="AG36" i="4"/>
  <c r="C41" i="4"/>
  <c r="U123" i="4"/>
  <c r="I25" i="4"/>
  <c r="L62" i="4"/>
  <c r="L50" i="4"/>
  <c r="W176" i="4"/>
  <c r="X176" i="4" s="1"/>
  <c r="X110" i="4"/>
  <c r="AV110" i="4"/>
  <c r="AV122" i="4"/>
  <c r="AS123" i="4"/>
  <c r="AS111" i="4"/>
  <c r="U127" i="4"/>
  <c r="T184" i="4"/>
  <c r="U189" i="4" s="1"/>
  <c r="AA19" i="4"/>
  <c r="L24" i="4"/>
  <c r="AM37" i="4"/>
  <c r="AD26" i="4"/>
  <c r="R32" i="4"/>
  <c r="L34" i="4"/>
  <c r="AS41" i="4"/>
  <c r="R48" i="4"/>
  <c r="H175" i="4"/>
  <c r="AJ118" i="4"/>
  <c r="AG32" i="4"/>
  <c r="AG20" i="4"/>
  <c r="Y119" i="4"/>
  <c r="AV119" i="4"/>
  <c r="V120" i="4"/>
  <c r="AS120" i="4"/>
  <c r="P122" i="4"/>
  <c r="M123" i="4"/>
  <c r="L123" i="4"/>
  <c r="AG17" i="4"/>
  <c r="O23" i="4"/>
  <c r="E213" i="4"/>
  <c r="U23" i="4"/>
  <c r="F29" i="4"/>
  <c r="AJ42" i="4"/>
  <c r="AA33" i="4"/>
  <c r="C49" i="4"/>
  <c r="U111" i="4"/>
  <c r="AA45" i="4"/>
  <c r="AA57" i="4"/>
  <c r="AS47" i="4"/>
  <c r="AS59" i="4"/>
  <c r="X23" i="4"/>
  <c r="O29" i="4"/>
  <c r="AD20" i="4"/>
  <c r="U33" i="4"/>
  <c r="AM26" i="4"/>
  <c r="AG31" i="4"/>
  <c r="AD33" i="4"/>
  <c r="AA35" i="4"/>
  <c r="U49" i="4"/>
  <c r="AY109" i="4"/>
  <c r="X119" i="4"/>
  <c r="C121" i="4"/>
  <c r="AR184" i="4"/>
  <c r="AS189" i="4" s="1"/>
  <c r="F44" i="4"/>
  <c r="F56" i="4"/>
  <c r="AG25" i="4"/>
  <c r="U24" i="4"/>
  <c r="F30" i="4"/>
  <c r="AA34" i="4"/>
  <c r="Z215" i="4"/>
  <c r="AJ63" i="4"/>
  <c r="Q174" i="4"/>
  <c r="R128" i="4"/>
  <c r="AJ19" i="4"/>
  <c r="AC213" i="4"/>
  <c r="AA29" i="4"/>
  <c r="O37" i="4"/>
  <c r="O26" i="4"/>
  <c r="R29" i="4"/>
  <c r="AJ35" i="4"/>
  <c r="AL215" i="4"/>
  <c r="AS49" i="4"/>
  <c r="O53" i="4"/>
  <c r="O98" i="4"/>
  <c r="AG119" i="4"/>
  <c r="AP128" i="4"/>
  <c r="AC215" i="4"/>
  <c r="U93" i="4"/>
  <c r="AV108" i="4"/>
  <c r="AJ116" i="4"/>
  <c r="U117" i="4"/>
  <c r="AA51" i="4"/>
  <c r="R62" i="4"/>
  <c r="AP74" i="4"/>
  <c r="F126" i="4"/>
  <c r="Z155" i="4"/>
  <c r="AA155" i="4" s="1"/>
  <c r="B217" i="4"/>
  <c r="D223" i="4" s="1"/>
  <c r="B158" i="4"/>
  <c r="D188" i="4" s="1"/>
  <c r="B200" i="4"/>
  <c r="D112" i="4"/>
  <c r="C64" i="4"/>
  <c r="AK126" i="4"/>
  <c r="AK114" i="4"/>
  <c r="AJ66" i="4"/>
  <c r="AY106" i="4"/>
  <c r="AY94" i="4"/>
  <c r="R16" i="4"/>
  <c r="AM18" i="4"/>
  <c r="U22" i="4"/>
  <c r="AV28" i="4"/>
  <c r="R40" i="4"/>
  <c r="X55" i="4"/>
  <c r="X43" i="4"/>
  <c r="D123" i="4"/>
  <c r="C75" i="4"/>
  <c r="H213" i="4"/>
  <c r="B214" i="4"/>
  <c r="AF215" i="4"/>
  <c r="AG52" i="4"/>
  <c r="AM93" i="4"/>
  <c r="AM81" i="4"/>
  <c r="Q171" i="4"/>
  <c r="R109" i="4"/>
  <c r="R97" i="4"/>
  <c r="I16" i="4"/>
  <c r="C28" i="4"/>
  <c r="L30" i="4"/>
  <c r="X30" i="4"/>
  <c r="AJ30" i="4"/>
  <c r="AV30" i="4"/>
  <c r="I32" i="4"/>
  <c r="U32" i="4"/>
  <c r="AS32" i="4"/>
  <c r="F34" i="4"/>
  <c r="R34" i="4"/>
  <c r="AP34" i="4"/>
  <c r="C36" i="4"/>
  <c r="O36" i="4"/>
  <c r="AA36" i="4"/>
  <c r="AM36" i="4"/>
  <c r="L38" i="4"/>
  <c r="X38" i="4"/>
  <c r="AJ38" i="4"/>
  <c r="AV38" i="4"/>
  <c r="AG40" i="4"/>
  <c r="F42" i="4"/>
  <c r="AG42" i="4"/>
  <c r="L43" i="4"/>
  <c r="AA43" i="4"/>
  <c r="AP43" i="4"/>
  <c r="C45" i="4"/>
  <c r="U45" i="4"/>
  <c r="AJ45" i="4"/>
  <c r="C46" i="4"/>
  <c r="U48" i="4"/>
  <c r="AP48" i="4"/>
  <c r="AV49" i="4"/>
  <c r="X51" i="4"/>
  <c r="AC216" i="4"/>
  <c r="AD216" i="4" s="1"/>
  <c r="AC198" i="4"/>
  <c r="AC153" i="4"/>
  <c r="AD153" i="4" s="1"/>
  <c r="AD52" i="4"/>
  <c r="R53" i="4"/>
  <c r="I54" i="4"/>
  <c r="AD56" i="4"/>
  <c r="H155" i="4"/>
  <c r="I155" i="4" s="1"/>
  <c r="I58" i="4"/>
  <c r="AC155" i="4"/>
  <c r="AD155" i="4" s="1"/>
  <c r="AD58" i="4"/>
  <c r="E156" i="4"/>
  <c r="F156" i="4" s="1"/>
  <c r="F61" i="4"/>
  <c r="AZ125" i="4"/>
  <c r="AY65" i="4"/>
  <c r="AH119" i="4"/>
  <c r="AG71" i="4"/>
  <c r="AU218" i="4"/>
  <c r="AU202" i="4"/>
  <c r="AU163" i="4"/>
  <c r="AV76" i="4"/>
  <c r="H164" i="4"/>
  <c r="I79" i="4"/>
  <c r="AY83" i="4"/>
  <c r="AU219" i="4"/>
  <c r="AU204" i="4"/>
  <c r="AU168" i="4"/>
  <c r="W169" i="4"/>
  <c r="X103" i="4"/>
  <c r="X91" i="4"/>
  <c r="E159" i="4"/>
  <c r="G189" i="4" s="1"/>
  <c r="F67" i="4"/>
  <c r="AM69" i="4"/>
  <c r="AR164" i="4"/>
  <c r="AS91" i="4"/>
  <c r="AS79" i="4"/>
  <c r="AM96" i="4"/>
  <c r="AM84" i="4"/>
  <c r="O18" i="4"/>
  <c r="X20" i="4"/>
  <c r="I22" i="4"/>
  <c r="AS22" i="4"/>
  <c r="AP24" i="4"/>
  <c r="L47" i="4"/>
  <c r="E216" i="4"/>
  <c r="F216" i="4" s="1"/>
  <c r="E198" i="4"/>
  <c r="E153" i="4"/>
  <c r="F153" i="4" s="1"/>
  <c r="F52" i="4"/>
  <c r="AU155" i="4"/>
  <c r="AV58" i="4"/>
  <c r="AR213" i="4"/>
  <c r="O27" i="4"/>
  <c r="AM27" i="4"/>
  <c r="AR215" i="4"/>
  <c r="AS52" i="4"/>
  <c r="O47" i="4"/>
  <c r="AG50" i="4"/>
  <c r="O101" i="4"/>
  <c r="O89" i="4"/>
  <c r="K213" i="4"/>
  <c r="W213" i="4"/>
  <c r="AI213" i="4"/>
  <c r="AU213" i="4"/>
  <c r="E214" i="4"/>
  <c r="Q214" i="4"/>
  <c r="AC214" i="4"/>
  <c r="AO214" i="4"/>
  <c r="K215" i="4"/>
  <c r="W215" i="4"/>
  <c r="AI215" i="4"/>
  <c r="AU215" i="4"/>
  <c r="AS43" i="4"/>
  <c r="X44" i="4"/>
  <c r="U46" i="4"/>
  <c r="AJ46" i="4"/>
  <c r="C47" i="4"/>
  <c r="F48" i="4"/>
  <c r="X60" i="4"/>
  <c r="X48" i="4"/>
  <c r="L49" i="4"/>
  <c r="R50" i="4"/>
  <c r="AM50" i="4"/>
  <c r="AS51" i="4"/>
  <c r="U53" i="4"/>
  <c r="U57" i="4"/>
  <c r="K155" i="4"/>
  <c r="L155" i="4" s="1"/>
  <c r="L58" i="4"/>
  <c r="X59" i="4"/>
  <c r="AJ60" i="4"/>
  <c r="R63" i="4"/>
  <c r="AE125" i="4"/>
  <c r="AD65" i="4"/>
  <c r="AO159" i="4"/>
  <c r="AQ189" i="4" s="1"/>
  <c r="AP67" i="4"/>
  <c r="AH116" i="4"/>
  <c r="AG68" i="4"/>
  <c r="AH128" i="4"/>
  <c r="W161" i="4"/>
  <c r="X73" i="4"/>
  <c r="AS73" i="4"/>
  <c r="E218" i="4"/>
  <c r="E202" i="4"/>
  <c r="E163" i="4"/>
  <c r="F76" i="4"/>
  <c r="Z202" i="4"/>
  <c r="Z218" i="4"/>
  <c r="Z163" i="4"/>
  <c r="AA76" i="4"/>
  <c r="AM78" i="4"/>
  <c r="AY80" i="4"/>
  <c r="U81" i="4"/>
  <c r="AG83" i="4"/>
  <c r="C96" i="4"/>
  <c r="C84" i="4"/>
  <c r="Z204" i="4"/>
  <c r="Z168" i="4"/>
  <c r="Z219" i="4"/>
  <c r="AA100" i="4"/>
  <c r="AA88" i="4"/>
  <c r="AV88" i="4"/>
  <c r="AO156" i="4"/>
  <c r="AP156" i="4" s="1"/>
  <c r="AP61" i="4"/>
  <c r="U99" i="4"/>
  <c r="U87" i="4"/>
  <c r="AD16" i="4"/>
  <c r="L20" i="4"/>
  <c r="R24" i="4"/>
  <c r="X28" i="4"/>
  <c r="F40" i="4"/>
  <c r="AD40" i="4"/>
  <c r="F43" i="4"/>
  <c r="O45" i="4"/>
  <c r="AV47" i="4"/>
  <c r="X49" i="4"/>
  <c r="AS54" i="4"/>
  <c r="AG57" i="4"/>
  <c r="E217" i="4"/>
  <c r="G223" i="4" s="1"/>
  <c r="E200" i="4"/>
  <c r="E158" i="4"/>
  <c r="G188" i="4" s="1"/>
  <c r="G112" i="4"/>
  <c r="F64" i="4"/>
  <c r="AC165" i="4"/>
  <c r="AD82" i="4"/>
  <c r="O92" i="4"/>
  <c r="AF213" i="4"/>
  <c r="Z214" i="4"/>
  <c r="U51" i="4"/>
  <c r="W156" i="4"/>
  <c r="X156" i="4" s="1"/>
  <c r="X61" i="4"/>
  <c r="R66" i="4"/>
  <c r="E164" i="4"/>
  <c r="F79" i="4"/>
  <c r="AG98" i="4"/>
  <c r="AG86" i="4"/>
  <c r="AO171" i="4"/>
  <c r="AP97" i="4"/>
  <c r="AP109" i="4"/>
  <c r="L16" i="4"/>
  <c r="X16" i="4"/>
  <c r="AJ16" i="4"/>
  <c r="AV16" i="4"/>
  <c r="F28" i="4"/>
  <c r="R28" i="4"/>
  <c r="AD28" i="4"/>
  <c r="AP28" i="4"/>
  <c r="C30" i="4"/>
  <c r="AA30" i="4"/>
  <c r="AJ32" i="4"/>
  <c r="AV32" i="4"/>
  <c r="AG34" i="4"/>
  <c r="F36" i="4"/>
  <c r="AD36" i="4"/>
  <c r="L40" i="4"/>
  <c r="X40" i="4"/>
  <c r="AJ40" i="4"/>
  <c r="AV40" i="4"/>
  <c r="O43" i="4"/>
  <c r="AV55" i="4"/>
  <c r="AV43" i="4"/>
  <c r="L44" i="4"/>
  <c r="AP44" i="4"/>
  <c r="I45" i="4"/>
  <c r="X45" i="4"/>
  <c r="AM45" i="4"/>
  <c r="AM58" i="4"/>
  <c r="AM46" i="4"/>
  <c r="F59" i="4"/>
  <c r="F47" i="4"/>
  <c r="U47" i="4"/>
  <c r="AM47" i="4"/>
  <c r="AS48" i="4"/>
  <c r="O49" i="4"/>
  <c r="C50" i="4"/>
  <c r="U50" i="4"/>
  <c r="I51" i="4"/>
  <c r="AV51" i="4"/>
  <c r="AP53" i="4"/>
  <c r="AH125" i="4"/>
  <c r="AG65" i="4"/>
  <c r="AR159" i="4"/>
  <c r="AT189" i="4" s="1"/>
  <c r="AS67" i="4"/>
  <c r="L68" i="4"/>
  <c r="P119" i="4"/>
  <c r="O71" i="4"/>
  <c r="Z161" i="4"/>
  <c r="AB121" i="4"/>
  <c r="AA73" i="4"/>
  <c r="R78" i="4"/>
  <c r="AP90" i="4"/>
  <c r="AP78" i="4"/>
  <c r="C81" i="4"/>
  <c r="C93" i="4"/>
  <c r="AS85" i="4"/>
  <c r="AC219" i="4"/>
  <c r="AC204" i="4"/>
  <c r="AC168" i="4"/>
  <c r="AD100" i="4"/>
  <c r="AD88" i="4"/>
  <c r="AJ95" i="4"/>
  <c r="AJ107" i="4"/>
  <c r="B174" i="4"/>
  <c r="C115" i="4"/>
  <c r="C103" i="4"/>
  <c r="F16" i="4"/>
  <c r="L28" i="4"/>
  <c r="AP40" i="4"/>
  <c r="O46" i="4"/>
  <c r="AJ48" i="4"/>
  <c r="C54" i="4"/>
  <c r="X56" i="4"/>
  <c r="X68" i="4"/>
  <c r="AA27" i="4"/>
  <c r="N214" i="4"/>
  <c r="T215" i="4"/>
  <c r="U52" i="4"/>
  <c r="I43" i="4"/>
  <c r="H165" i="4"/>
  <c r="I94" i="4"/>
  <c r="I82" i="4"/>
  <c r="B213" i="4"/>
  <c r="N213" i="4"/>
  <c r="Z213" i="4"/>
  <c r="AL213" i="4"/>
  <c r="H214" i="4"/>
  <c r="T214" i="4"/>
  <c r="AF214" i="4"/>
  <c r="AR214" i="4"/>
  <c r="C31" i="4"/>
  <c r="L33" i="4"/>
  <c r="I35" i="4"/>
  <c r="AG35" i="4"/>
  <c r="AS35" i="4"/>
  <c r="F37" i="4"/>
  <c r="R37" i="4"/>
  <c r="AD37" i="4"/>
  <c r="AP37" i="4"/>
  <c r="C39" i="4"/>
  <c r="B215" i="4"/>
  <c r="N215" i="4"/>
  <c r="L41" i="4"/>
  <c r="X41" i="4"/>
  <c r="AJ41" i="4"/>
  <c r="AV41" i="4"/>
  <c r="AM42" i="4"/>
  <c r="AG43" i="4"/>
  <c r="I46" i="4"/>
  <c r="I48" i="4"/>
  <c r="AD48" i="4"/>
  <c r="AV60" i="4"/>
  <c r="AV48" i="4"/>
  <c r="AJ49" i="4"/>
  <c r="AP50" i="4"/>
  <c r="L51" i="4"/>
  <c r="Q198" i="4"/>
  <c r="Q216" i="4"/>
  <c r="R216" i="4" s="1"/>
  <c r="Q153" i="4"/>
  <c r="R153" i="4" s="1"/>
  <c r="R52" i="4"/>
  <c r="F53" i="4"/>
  <c r="AS53" i="4"/>
  <c r="O54" i="4"/>
  <c r="I62" i="4"/>
  <c r="AO217" i="4"/>
  <c r="AQ223" i="4" s="1"/>
  <c r="AO200" i="4"/>
  <c r="AO158" i="4"/>
  <c r="AQ188" i="4" s="1"/>
  <c r="AP64" i="4"/>
  <c r="M113" i="4"/>
  <c r="L65" i="4"/>
  <c r="Y127" i="4"/>
  <c r="W159" i="4"/>
  <c r="Y189" i="4" s="1"/>
  <c r="Y115" i="4"/>
  <c r="X67" i="4"/>
  <c r="W160" i="4"/>
  <c r="Y190" i="4" s="1"/>
  <c r="X70" i="4"/>
  <c r="AR160" i="4"/>
  <c r="AS70" i="4"/>
  <c r="R75" i="4"/>
  <c r="AM75" i="4"/>
  <c r="AY77" i="4"/>
  <c r="AG80" i="4"/>
  <c r="AR165" i="4"/>
  <c r="AS94" i="4"/>
  <c r="AS82" i="4"/>
  <c r="O83" i="4"/>
  <c r="Z166" i="4"/>
  <c r="AA85" i="4"/>
  <c r="AU166" i="4"/>
  <c r="AV97" i="4"/>
  <c r="AV85" i="4"/>
  <c r="U102" i="4"/>
  <c r="U90" i="4"/>
  <c r="AY92" i="4"/>
  <c r="I50" i="4"/>
  <c r="AO198" i="4"/>
  <c r="AO216" i="4"/>
  <c r="AP216" i="4" s="1"/>
  <c r="AO153" i="4"/>
  <c r="AP153" i="4" s="1"/>
  <c r="AP52" i="4"/>
  <c r="AP99" i="4"/>
  <c r="AP87" i="4"/>
  <c r="AP16" i="4"/>
  <c r="AJ28" i="4"/>
  <c r="AR156" i="4"/>
  <c r="AS156" i="4" s="1"/>
  <c r="AS61" i="4"/>
  <c r="S117" i="4"/>
  <c r="R69" i="4"/>
  <c r="Z164" i="4"/>
  <c r="AA91" i="4"/>
  <c r="T213" i="4"/>
  <c r="AL214" i="4"/>
  <c r="H215" i="4"/>
  <c r="I52" i="4"/>
  <c r="B156" i="4"/>
  <c r="C156" i="4" s="1"/>
  <c r="C61" i="4"/>
  <c r="AP66" i="4"/>
  <c r="V117" i="4"/>
  <c r="U69" i="4"/>
  <c r="AJ101" i="4"/>
  <c r="AJ89" i="4"/>
  <c r="C16" i="4"/>
  <c r="O16" i="4"/>
  <c r="AA16" i="4"/>
  <c r="AM16" i="4"/>
  <c r="I28" i="4"/>
  <c r="U28" i="4"/>
  <c r="AG28" i="4"/>
  <c r="AS28" i="4"/>
  <c r="O32" i="4"/>
  <c r="F38" i="4"/>
  <c r="C40" i="4"/>
  <c r="O40" i="4"/>
  <c r="AA40" i="4"/>
  <c r="AM40" i="4"/>
  <c r="AA42" i="4"/>
  <c r="AJ55" i="4"/>
  <c r="AJ43" i="4"/>
  <c r="AD44" i="4"/>
  <c r="AS45" i="4"/>
  <c r="AA46" i="4"/>
  <c r="L60" i="4"/>
  <c r="L48" i="4"/>
  <c r="AM49" i="4"/>
  <c r="AA50" i="4"/>
  <c r="AS50" i="4"/>
  <c r="AG51" i="4"/>
  <c r="AM52" i="4"/>
  <c r="I53" i="4"/>
  <c r="R56" i="4"/>
  <c r="I57" i="4"/>
  <c r="W217" i="4"/>
  <c r="Y223" i="4" s="1"/>
  <c r="W200" i="4"/>
  <c r="W158" i="4"/>
  <c r="Y188" i="4" s="1"/>
  <c r="Y124" i="4"/>
  <c r="AR217" i="4"/>
  <c r="AT223" i="4" s="1"/>
  <c r="AR200" i="4"/>
  <c r="AR158" i="4"/>
  <c r="AT188" i="4" s="1"/>
  <c r="AS64" i="4"/>
  <c r="AB127" i="4"/>
  <c r="Z159" i="4"/>
  <c r="AB189" i="4" s="1"/>
  <c r="AB115" i="4"/>
  <c r="AA67" i="4"/>
  <c r="AK129" i="4"/>
  <c r="AJ69" i="4"/>
  <c r="H161" i="4"/>
  <c r="J121" i="4"/>
  <c r="I73" i="4"/>
  <c r="V123" i="4"/>
  <c r="U75" i="4"/>
  <c r="AJ92" i="4"/>
  <c r="AJ80" i="4"/>
  <c r="AU165" i="4"/>
  <c r="AV82" i="4"/>
  <c r="K219" i="4"/>
  <c r="K204" i="4"/>
  <c r="K168" i="4"/>
  <c r="L88" i="4"/>
  <c r="X102" i="4"/>
  <c r="X90" i="4"/>
  <c r="AY111" i="4"/>
  <c r="AY99" i="4"/>
  <c r="W220" i="4"/>
  <c r="W206" i="4"/>
  <c r="W173" i="4"/>
  <c r="X112" i="4"/>
  <c r="X100" i="4"/>
  <c r="AD54" i="4"/>
  <c r="AR154" i="4"/>
  <c r="AS154" i="4" s="1"/>
  <c r="I56" i="4"/>
  <c r="AV56" i="4"/>
  <c r="N155" i="4"/>
  <c r="O155" i="4" s="1"/>
  <c r="AF155" i="4"/>
  <c r="AG155" i="4" s="1"/>
  <c r="AG58" i="4"/>
  <c r="U60" i="4"/>
  <c r="AM60" i="4"/>
  <c r="H156" i="4"/>
  <c r="I156" i="4" s="1"/>
  <c r="Z156" i="4"/>
  <c r="AA156" i="4" s="1"/>
  <c r="AA61" i="4"/>
  <c r="O62" i="4"/>
  <c r="AG62" i="4"/>
  <c r="U63" i="4"/>
  <c r="H217" i="4"/>
  <c r="J223" i="4" s="1"/>
  <c r="H200" i="4"/>
  <c r="J124" i="4"/>
  <c r="H158" i="4"/>
  <c r="J188" i="4" s="1"/>
  <c r="I64" i="4"/>
  <c r="Z200" i="4"/>
  <c r="Z217" i="4"/>
  <c r="AB223" i="4" s="1"/>
  <c r="Z158" i="4"/>
  <c r="AB188" i="4" s="1"/>
  <c r="AA64" i="4"/>
  <c r="AU217" i="4"/>
  <c r="AW223" i="4" s="1"/>
  <c r="AU200" i="4"/>
  <c r="AU158" i="4"/>
  <c r="AW188" i="4" s="1"/>
  <c r="O65" i="4"/>
  <c r="D126" i="4"/>
  <c r="D114" i="4"/>
  <c r="C66" i="4"/>
  <c r="V126" i="4"/>
  <c r="V114" i="4"/>
  <c r="U66" i="4"/>
  <c r="H159" i="4"/>
  <c r="J189" i="4" s="1"/>
  <c r="J127" i="4"/>
  <c r="I67" i="4"/>
  <c r="AU159" i="4"/>
  <c r="AW189" i="4" s="1"/>
  <c r="AV67" i="4"/>
  <c r="P128" i="4"/>
  <c r="O68" i="4"/>
  <c r="H160" i="4"/>
  <c r="J190" i="4" s="1"/>
  <c r="J130" i="4"/>
  <c r="I70" i="4"/>
  <c r="AC160" i="4"/>
  <c r="AE190" i="4" s="1"/>
  <c r="AU160" i="4"/>
  <c r="AW190" i="4" s="1"/>
  <c r="AV70" i="4"/>
  <c r="C72" i="4"/>
  <c r="AP72" i="4"/>
  <c r="AU161" i="4"/>
  <c r="AV73" i="4"/>
  <c r="AJ74" i="4"/>
  <c r="AP75" i="4"/>
  <c r="K218" i="4"/>
  <c r="K202" i="4"/>
  <c r="K163" i="4"/>
  <c r="AC218" i="4"/>
  <c r="AC202" i="4"/>
  <c r="AC163" i="4"/>
  <c r="AD76" i="4"/>
  <c r="AJ77" i="4"/>
  <c r="X78" i="4"/>
  <c r="AC164" i="4"/>
  <c r="AD79" i="4"/>
  <c r="R80" i="4"/>
  <c r="F81" i="4"/>
  <c r="X93" i="4"/>
  <c r="X81" i="4"/>
  <c r="K165" i="4"/>
  <c r="L82" i="4"/>
  <c r="R83" i="4"/>
  <c r="F84" i="4"/>
  <c r="K166" i="4"/>
  <c r="L97" i="4"/>
  <c r="L85" i="4"/>
  <c r="AF166" i="4"/>
  <c r="AG97" i="4"/>
  <c r="AY85" i="4"/>
  <c r="F99" i="4"/>
  <c r="F87" i="4"/>
  <c r="AS99" i="4"/>
  <c r="AS87" i="4"/>
  <c r="AY100" i="4"/>
  <c r="AY88" i="4"/>
  <c r="AM101" i="4"/>
  <c r="AM89" i="4"/>
  <c r="AU169" i="4"/>
  <c r="AV91" i="4"/>
  <c r="R92" i="4"/>
  <c r="AS93" i="4"/>
  <c r="AD96" i="4"/>
  <c r="R98" i="4"/>
  <c r="L111" i="4"/>
  <c r="L99" i="4"/>
  <c r="AS101" i="4"/>
  <c r="R102" i="4"/>
  <c r="Y113" i="4"/>
  <c r="X113" i="4"/>
  <c r="AS113" i="4"/>
  <c r="AK122" i="4"/>
  <c r="F45" i="4"/>
  <c r="R45" i="4"/>
  <c r="AD45" i="4"/>
  <c r="AP45" i="4"/>
  <c r="H216" i="4"/>
  <c r="I216" i="4" s="1"/>
  <c r="H198" i="4"/>
  <c r="H153" i="4"/>
  <c r="I153" i="4" s="1"/>
  <c r="T216" i="4"/>
  <c r="U216" i="4" s="1"/>
  <c r="T198" i="4"/>
  <c r="T153" i="4"/>
  <c r="U153" i="4" s="1"/>
  <c r="AF216" i="4"/>
  <c r="AG216" i="4" s="1"/>
  <c r="AF198" i="4"/>
  <c r="AF153" i="4"/>
  <c r="AG153" i="4" s="1"/>
  <c r="AR198" i="4"/>
  <c r="AR216" i="4"/>
  <c r="AS216" i="4" s="1"/>
  <c r="AR153" i="4"/>
  <c r="AS153" i="4" s="1"/>
  <c r="R54" i="4"/>
  <c r="I55" i="4"/>
  <c r="U55" i="4"/>
  <c r="AG55" i="4"/>
  <c r="AS55" i="4"/>
  <c r="L56" i="4"/>
  <c r="O58" i="4"/>
  <c r="AI155" i="4"/>
  <c r="AJ155" i="4" s="1"/>
  <c r="AJ58" i="4"/>
  <c r="AM59" i="4"/>
  <c r="C60" i="4"/>
  <c r="AP60" i="4"/>
  <c r="I61" i="4"/>
  <c r="AC156" i="4"/>
  <c r="AD156" i="4" s="1"/>
  <c r="AD61" i="4"/>
  <c r="AU156" i="4"/>
  <c r="AV61" i="4"/>
  <c r="AJ62" i="4"/>
  <c r="X63" i="4"/>
  <c r="AP63" i="4"/>
  <c r="K217" i="4"/>
  <c r="M223" i="4" s="1"/>
  <c r="K200" i="4"/>
  <c r="K158" i="4"/>
  <c r="M188" i="4" s="1"/>
  <c r="AC217" i="4"/>
  <c r="AE223" i="4" s="1"/>
  <c r="AC200" i="4"/>
  <c r="AC158" i="4"/>
  <c r="AE188" i="4" s="1"/>
  <c r="AE112" i="4"/>
  <c r="AD64" i="4"/>
  <c r="AV64" i="4"/>
  <c r="S125" i="4"/>
  <c r="R65" i="4"/>
  <c r="AK113" i="4"/>
  <c r="AJ65" i="4"/>
  <c r="Y114" i="4"/>
  <c r="Y126" i="4"/>
  <c r="X66" i="4"/>
  <c r="K159" i="4"/>
  <c r="M189" i="4" s="1"/>
  <c r="M127" i="4"/>
  <c r="M115" i="4"/>
  <c r="L67" i="4"/>
  <c r="AC159" i="4"/>
  <c r="AE189" i="4" s="1"/>
  <c r="AD67" i="4"/>
  <c r="S128" i="4"/>
  <c r="R68" i="4"/>
  <c r="G129" i="4"/>
  <c r="G117" i="4"/>
  <c r="F69" i="4"/>
  <c r="M130" i="4"/>
  <c r="M118" i="4"/>
  <c r="K160" i="4"/>
  <c r="M190" i="4" s="1"/>
  <c r="L70" i="4"/>
  <c r="AD70" i="4"/>
  <c r="G120" i="4"/>
  <c r="F72" i="4"/>
  <c r="K161" i="4"/>
  <c r="L73" i="4"/>
  <c r="AF161" i="4"/>
  <c r="AH121" i="4"/>
  <c r="AZ121" i="4"/>
  <c r="AY73" i="4"/>
  <c r="F75" i="4"/>
  <c r="AS75" i="4"/>
  <c r="L76" i="4"/>
  <c r="AY76" i="4"/>
  <c r="AM77" i="4"/>
  <c r="AA78" i="4"/>
  <c r="AS78" i="4"/>
  <c r="N164" i="4"/>
  <c r="AF164" i="4"/>
  <c r="AG79" i="4"/>
  <c r="AY79" i="4"/>
  <c r="U80" i="4"/>
  <c r="AM80" i="4"/>
  <c r="AM92" i="4"/>
  <c r="AA81" i="4"/>
  <c r="AF165" i="4"/>
  <c r="AG82" i="4"/>
  <c r="U83" i="4"/>
  <c r="AM83" i="4"/>
  <c r="AA96" i="4"/>
  <c r="AA84" i="4"/>
  <c r="N166" i="4"/>
  <c r="O85" i="4"/>
  <c r="AG85" i="4"/>
  <c r="U98" i="4"/>
  <c r="U86" i="4"/>
  <c r="I87" i="4"/>
  <c r="AA87" i="4"/>
  <c r="N219" i="4"/>
  <c r="N168" i="4"/>
  <c r="N204" i="4"/>
  <c r="O100" i="4"/>
  <c r="O88" i="4"/>
  <c r="AI219" i="4"/>
  <c r="AI204" i="4"/>
  <c r="AI168" i="4"/>
  <c r="C101" i="4"/>
  <c r="C89" i="4"/>
  <c r="U89" i="4"/>
  <c r="I102" i="4"/>
  <c r="I90" i="4"/>
  <c r="I91" i="4"/>
  <c r="AA93" i="4"/>
  <c r="L96" i="4"/>
  <c r="B171" i="4"/>
  <c r="C97" i="4"/>
  <c r="AJ99" i="4"/>
  <c r="AJ111" i="4"/>
  <c r="X116" i="4"/>
  <c r="X104" i="4"/>
  <c r="D113" i="4"/>
  <c r="C113" i="4"/>
  <c r="C125" i="4"/>
  <c r="AH123" i="4"/>
  <c r="B183" i="4"/>
  <c r="C188" i="4" s="1"/>
  <c r="C124" i="4"/>
  <c r="D124" i="4"/>
  <c r="W154" i="4"/>
  <c r="X154" i="4" s="1"/>
  <c r="O56" i="4"/>
  <c r="AG56" i="4"/>
  <c r="Q155" i="4"/>
  <c r="R155" i="4" s="1"/>
  <c r="R58" i="4"/>
  <c r="F60" i="4"/>
  <c r="AS60" i="4"/>
  <c r="K156" i="4"/>
  <c r="L156" i="4" s="1"/>
  <c r="L61" i="4"/>
  <c r="AY61" i="4"/>
  <c r="AM62" i="4"/>
  <c r="F63" i="4"/>
  <c r="AS63" i="4"/>
  <c r="AF217" i="4"/>
  <c r="AH223" i="4" s="1"/>
  <c r="AF200" i="4"/>
  <c r="AH124" i="4"/>
  <c r="AG64" i="4"/>
  <c r="AF158" i="4"/>
  <c r="AH188" i="4" s="1"/>
  <c r="AZ124" i="4"/>
  <c r="AY64" i="4"/>
  <c r="V113" i="4"/>
  <c r="V125" i="4"/>
  <c r="AM65" i="4"/>
  <c r="AB126" i="4"/>
  <c r="AB114" i="4"/>
  <c r="AA66" i="4"/>
  <c r="AS66" i="4"/>
  <c r="AF159" i="4"/>
  <c r="AH189" i="4" s="1"/>
  <c r="AG67" i="4"/>
  <c r="V116" i="4"/>
  <c r="U68" i="4"/>
  <c r="AM68" i="4"/>
  <c r="AB129" i="4"/>
  <c r="AA69" i="4"/>
  <c r="AF160" i="4"/>
  <c r="AH190" i="4" s="1"/>
  <c r="AH130" i="4"/>
  <c r="AG70" i="4"/>
  <c r="AA72" i="4"/>
  <c r="N161" i="4"/>
  <c r="O73" i="4"/>
  <c r="AG73" i="4"/>
  <c r="U74" i="4"/>
  <c r="I75" i="4"/>
  <c r="AA75" i="4"/>
  <c r="N218" i="4"/>
  <c r="N202" i="4"/>
  <c r="N163" i="4"/>
  <c r="O76" i="4"/>
  <c r="AI218" i="4"/>
  <c r="AI202" i="4"/>
  <c r="AI163" i="4"/>
  <c r="C77" i="4"/>
  <c r="U77" i="4"/>
  <c r="I78" i="4"/>
  <c r="AV78" i="4"/>
  <c r="O79" i="4"/>
  <c r="C92" i="4"/>
  <c r="C80" i="4"/>
  <c r="AP80" i="4"/>
  <c r="I81" i="4"/>
  <c r="AD81" i="4"/>
  <c r="AV93" i="4"/>
  <c r="AV81" i="4"/>
  <c r="Q165" i="4"/>
  <c r="AI165" i="4"/>
  <c r="AJ82" i="4"/>
  <c r="C83" i="4"/>
  <c r="AP95" i="4"/>
  <c r="AP83" i="4"/>
  <c r="AD84" i="4"/>
  <c r="AV84" i="4"/>
  <c r="AI166" i="4"/>
  <c r="AJ97" i="4"/>
  <c r="AJ85" i="4"/>
  <c r="X86" i="4"/>
  <c r="AP86" i="4"/>
  <c r="AD99" i="4"/>
  <c r="AD87" i="4"/>
  <c r="Q219" i="4"/>
  <c r="Q204" i="4"/>
  <c r="Q168" i="4"/>
  <c r="R100" i="4"/>
  <c r="R88" i="4"/>
  <c r="AJ88" i="4"/>
  <c r="X101" i="4"/>
  <c r="X89" i="4"/>
  <c r="L102" i="4"/>
  <c r="L90" i="4"/>
  <c r="AD90" i="4"/>
  <c r="AS90" i="4"/>
  <c r="AP92" i="4"/>
  <c r="I93" i="4"/>
  <c r="AY93" i="4"/>
  <c r="AL170" i="4"/>
  <c r="AM106" i="4"/>
  <c r="AM94" i="4"/>
  <c r="AA95" i="4"/>
  <c r="AV95" i="4"/>
  <c r="AV107" i="4"/>
  <c r="AJ108" i="4"/>
  <c r="AJ96" i="4"/>
  <c r="F101" i="4"/>
  <c r="F113" i="4"/>
  <c r="AP105" i="4"/>
  <c r="J112" i="4"/>
  <c r="R47" i="4"/>
  <c r="AD47" i="4"/>
  <c r="AP47" i="4"/>
  <c r="K216" i="4"/>
  <c r="L216" i="4" s="1"/>
  <c r="K198" i="4"/>
  <c r="K153" i="4"/>
  <c r="L153" i="4" s="1"/>
  <c r="W216" i="4"/>
  <c r="X216" i="4" s="1"/>
  <c r="W198" i="4"/>
  <c r="W153" i="4"/>
  <c r="X153" i="4" s="1"/>
  <c r="AI216" i="4"/>
  <c r="AJ216" i="4" s="1"/>
  <c r="AI198" i="4"/>
  <c r="AI153" i="4"/>
  <c r="AJ153" i="4" s="1"/>
  <c r="AU216" i="4"/>
  <c r="AV216" i="4" s="1"/>
  <c r="AU198" i="4"/>
  <c r="AU153" i="4"/>
  <c r="L55" i="4"/>
  <c r="AJ56" i="4"/>
  <c r="T155" i="4"/>
  <c r="U155" i="4" s="1"/>
  <c r="U58" i="4"/>
  <c r="I60" i="4"/>
  <c r="AA60" i="4"/>
  <c r="N156" i="4"/>
  <c r="O156" i="4" s="1"/>
  <c r="O61" i="4"/>
  <c r="AG61" i="4"/>
  <c r="C62" i="4"/>
  <c r="U62" i="4"/>
  <c r="I63" i="4"/>
  <c r="AV63" i="4"/>
  <c r="N217" i="4"/>
  <c r="P223" i="4" s="1"/>
  <c r="N158" i="4"/>
  <c r="P188" i="4" s="1"/>
  <c r="N200" i="4"/>
  <c r="P112" i="4"/>
  <c r="O64" i="4"/>
  <c r="AI217" i="4"/>
  <c r="AK223" i="4" s="1"/>
  <c r="AI200" i="4"/>
  <c r="AI158" i="4"/>
  <c r="AK188" i="4" s="1"/>
  <c r="AK112" i="4"/>
  <c r="C65" i="4"/>
  <c r="U65" i="4"/>
  <c r="AP65" i="4"/>
  <c r="I66" i="4"/>
  <c r="AV66" i="4"/>
  <c r="O67" i="4"/>
  <c r="AI159" i="4"/>
  <c r="AK189" i="4" s="1"/>
  <c r="AK115" i="4"/>
  <c r="AK127" i="4"/>
  <c r="AJ67" i="4"/>
  <c r="C68" i="4"/>
  <c r="AP68" i="4"/>
  <c r="AE117" i="4"/>
  <c r="AE129" i="4"/>
  <c r="AD69" i="4"/>
  <c r="Q160" i="4"/>
  <c r="S190" i="4" s="1"/>
  <c r="S118" i="4"/>
  <c r="AK130" i="4"/>
  <c r="AK118" i="4"/>
  <c r="AI160" i="4"/>
  <c r="AK190" i="4" s="1"/>
  <c r="AJ70" i="4"/>
  <c r="AE120" i="4"/>
  <c r="AD72" i="4"/>
  <c r="AI161" i="4"/>
  <c r="AJ73" i="4"/>
  <c r="Y122" i="4"/>
  <c r="X74" i="4"/>
  <c r="AD75" i="4"/>
  <c r="Q218" i="4"/>
  <c r="Q202" i="4"/>
  <c r="Q163" i="4"/>
  <c r="R76" i="4"/>
  <c r="AJ76" i="4"/>
  <c r="X77" i="4"/>
  <c r="L78" i="4"/>
  <c r="AY78" i="4"/>
  <c r="Q164" i="4"/>
  <c r="R91" i="4"/>
  <c r="R79" i="4"/>
  <c r="AL164" i="4"/>
  <c r="F80" i="4"/>
  <c r="X80" i="4"/>
  <c r="AS80" i="4"/>
  <c r="L93" i="4"/>
  <c r="L81" i="4"/>
  <c r="AY81" i="4"/>
  <c r="R82" i="4"/>
  <c r="F95" i="4"/>
  <c r="F83" i="4"/>
  <c r="AS83" i="4"/>
  <c r="AY96" i="4"/>
  <c r="AY84" i="4"/>
  <c r="T166" i="4"/>
  <c r="AL166" i="4"/>
  <c r="AM85" i="4"/>
  <c r="AS98" i="4"/>
  <c r="AS86" i="4"/>
  <c r="AG99" i="4"/>
  <c r="AG87" i="4"/>
  <c r="AL204" i="4"/>
  <c r="AL168" i="4"/>
  <c r="AL219" i="4"/>
  <c r="AM100" i="4"/>
  <c r="AM88" i="4"/>
  <c r="AA101" i="4"/>
  <c r="AA89" i="4"/>
  <c r="AV90" i="4"/>
  <c r="N169" i="4"/>
  <c r="O91" i="4"/>
  <c r="AG91" i="4"/>
  <c r="AG93" i="4"/>
  <c r="AJ100" i="4"/>
  <c r="AD113" i="4"/>
  <c r="AD101" i="4"/>
  <c r="N175" i="4"/>
  <c r="O106" i="4"/>
  <c r="J117" i="4"/>
  <c r="L52" i="4"/>
  <c r="X52" i="4"/>
  <c r="AJ52" i="4"/>
  <c r="AV52" i="4"/>
  <c r="AM56" i="4"/>
  <c r="C58" i="4"/>
  <c r="W155" i="4"/>
  <c r="X155" i="4" s="1"/>
  <c r="X58" i="4"/>
  <c r="AO155" i="4"/>
  <c r="AP155" i="4" s="1"/>
  <c r="AP58" i="4"/>
  <c r="AD60" i="4"/>
  <c r="Q156" i="4"/>
  <c r="R156" i="4" s="1"/>
  <c r="R61" i="4"/>
  <c r="AI156" i="4"/>
  <c r="AJ156" i="4" s="1"/>
  <c r="AJ61" i="4"/>
  <c r="X62" i="4"/>
  <c r="L63" i="4"/>
  <c r="AD63" i="4"/>
  <c r="Q217" i="4"/>
  <c r="S223" i="4" s="1"/>
  <c r="Q200" i="4"/>
  <c r="Q158" i="4"/>
  <c r="S188" i="4" s="1"/>
  <c r="S124" i="4"/>
  <c r="R64" i="4"/>
  <c r="AJ64" i="4"/>
  <c r="G125" i="4"/>
  <c r="G113" i="4"/>
  <c r="F65" i="4"/>
  <c r="X65" i="4"/>
  <c r="M126" i="4"/>
  <c r="M114" i="4"/>
  <c r="L66" i="4"/>
  <c r="AD66" i="4"/>
  <c r="AZ126" i="4"/>
  <c r="AZ114" i="4"/>
  <c r="AY66" i="4"/>
  <c r="S127" i="4"/>
  <c r="Q159" i="4"/>
  <c r="S189" i="4" s="1"/>
  <c r="R67" i="4"/>
  <c r="AL159" i="4"/>
  <c r="AN189" i="4" s="1"/>
  <c r="F68" i="4"/>
  <c r="AS68" i="4"/>
  <c r="M129" i="4"/>
  <c r="L69" i="4"/>
  <c r="R70" i="4"/>
  <c r="AY72" i="4"/>
  <c r="T161" i="4"/>
  <c r="AL161" i="4"/>
  <c r="AM73" i="4"/>
  <c r="F74" i="4"/>
  <c r="AS74" i="4"/>
  <c r="AG75" i="4"/>
  <c r="AY75" i="4"/>
  <c r="AL202" i="4"/>
  <c r="AL218" i="4"/>
  <c r="AL163" i="4"/>
  <c r="AM76" i="4"/>
  <c r="AA77" i="4"/>
  <c r="AS77" i="4"/>
  <c r="AG78" i="4"/>
  <c r="B164" i="4"/>
  <c r="T164" i="4"/>
  <c r="U79" i="4"/>
  <c r="AM79" i="4"/>
  <c r="I80" i="4"/>
  <c r="AA80" i="4"/>
  <c r="O81" i="4"/>
  <c r="AG81" i="4"/>
  <c r="T165" i="4"/>
  <c r="U82" i="4"/>
  <c r="AO165" i="4"/>
  <c r="AP94" i="4"/>
  <c r="I83" i="4"/>
  <c r="AA83" i="4"/>
  <c r="O84" i="4"/>
  <c r="B166" i="4"/>
  <c r="C85" i="4"/>
  <c r="U85" i="4"/>
  <c r="I98" i="4"/>
  <c r="I86" i="4"/>
  <c r="AV86" i="4"/>
  <c r="O87" i="4"/>
  <c r="B219" i="4"/>
  <c r="B168" i="4"/>
  <c r="B204" i="4"/>
  <c r="C100" i="4"/>
  <c r="C88" i="4"/>
  <c r="W219" i="4"/>
  <c r="W204" i="4"/>
  <c r="W168" i="4"/>
  <c r="AO219" i="4"/>
  <c r="AO204" i="4"/>
  <c r="AO168" i="4"/>
  <c r="AP100" i="4"/>
  <c r="AP88" i="4"/>
  <c r="I89" i="4"/>
  <c r="AV101" i="4"/>
  <c r="AV89" i="4"/>
  <c r="AG90" i="4"/>
  <c r="AY102" i="4"/>
  <c r="AY90" i="4"/>
  <c r="AI169" i="4"/>
  <c r="AJ91" i="4"/>
  <c r="F92" i="4"/>
  <c r="AV92" i="4"/>
  <c r="O93" i="4"/>
  <c r="E170" i="4"/>
  <c r="F94" i="4"/>
  <c r="F110" i="4"/>
  <c r="F98" i="4"/>
  <c r="AD110" i="4"/>
  <c r="AD98" i="4"/>
  <c r="F102" i="4"/>
  <c r="O103" i="4"/>
  <c r="AJ115" i="4"/>
  <c r="AI174" i="4"/>
  <c r="AJ103" i="4"/>
  <c r="AA117" i="4"/>
  <c r="AA105" i="4"/>
  <c r="AJ129" i="4"/>
  <c r="AK117" i="4"/>
  <c r="AJ117" i="4"/>
  <c r="Y125" i="4"/>
  <c r="B216" i="4"/>
  <c r="C216" i="4" s="1"/>
  <c r="B153" i="4"/>
  <c r="N216" i="4"/>
  <c r="O216" i="4" s="1"/>
  <c r="N198" i="4"/>
  <c r="N153" i="4"/>
  <c r="O153" i="4" s="1"/>
  <c r="Z198" i="4"/>
  <c r="Z216" i="4"/>
  <c r="AA216" i="4" s="1"/>
  <c r="Z153" i="4"/>
  <c r="AA153" i="4" s="1"/>
  <c r="AL198" i="4"/>
  <c r="AL216" i="4"/>
  <c r="AM216" i="4" s="1"/>
  <c r="AL153" i="4"/>
  <c r="AM153" i="4" s="1"/>
  <c r="AM54" i="4"/>
  <c r="C56" i="4"/>
  <c r="U56" i="4"/>
  <c r="E155" i="4"/>
  <c r="F155" i="4" s="1"/>
  <c r="F58" i="4"/>
  <c r="AR155" i="4"/>
  <c r="AS155" i="4" s="1"/>
  <c r="AS58" i="4"/>
  <c r="AG60" i="4"/>
  <c r="AY60" i="4"/>
  <c r="AL156" i="4"/>
  <c r="AM156" i="4" s="1"/>
  <c r="AM61" i="4"/>
  <c r="AA62" i="4"/>
  <c r="AS62" i="4"/>
  <c r="AG63" i="4"/>
  <c r="T217" i="4"/>
  <c r="V223" i="4" s="1"/>
  <c r="T200" i="4"/>
  <c r="T158" i="4"/>
  <c r="V188" i="4" s="1"/>
  <c r="U64" i="4"/>
  <c r="V124" i="4"/>
  <c r="AL200" i="4"/>
  <c r="AL217" i="4"/>
  <c r="AN223" i="4" s="1"/>
  <c r="AL158" i="4"/>
  <c r="AN188" i="4" s="1"/>
  <c r="AM64" i="4"/>
  <c r="AB125" i="4"/>
  <c r="AA65" i="4"/>
  <c r="AS65" i="4"/>
  <c r="P126" i="4"/>
  <c r="O66" i="4"/>
  <c r="AH114" i="4"/>
  <c r="AG66" i="4"/>
  <c r="D127" i="4"/>
  <c r="B159" i="4"/>
  <c r="D189" i="4" s="1"/>
  <c r="D115" i="4"/>
  <c r="T159" i="4"/>
  <c r="V189" i="4" s="1"/>
  <c r="V127" i="4"/>
  <c r="U67" i="4"/>
  <c r="AM67" i="4"/>
  <c r="J116" i="4"/>
  <c r="I68" i="4"/>
  <c r="J128" i="4"/>
  <c r="AA68" i="4"/>
  <c r="P129" i="4"/>
  <c r="P117" i="4"/>
  <c r="O69" i="4"/>
  <c r="T160" i="4"/>
  <c r="V190" i="4" s="1"/>
  <c r="U70" i="4"/>
  <c r="AO160" i="4"/>
  <c r="AQ190" i="4" s="1"/>
  <c r="J119" i="4"/>
  <c r="I71" i="4"/>
  <c r="O72" i="4"/>
  <c r="B161" i="4"/>
  <c r="D121" i="4"/>
  <c r="C73" i="4"/>
  <c r="U73" i="4"/>
  <c r="I74" i="4"/>
  <c r="AV74" i="4"/>
  <c r="B218" i="4"/>
  <c r="B202" i="4"/>
  <c r="B163" i="4"/>
  <c r="C76" i="4"/>
  <c r="W218" i="4"/>
  <c r="W202" i="4"/>
  <c r="W163" i="4"/>
  <c r="AO218" i="4"/>
  <c r="AO202" i="4"/>
  <c r="AO163" i="4"/>
  <c r="AP76" i="4"/>
  <c r="AV77" i="4"/>
  <c r="AJ78" i="4"/>
  <c r="C79" i="4"/>
  <c r="AO164" i="4"/>
  <c r="AP79" i="4"/>
  <c r="AD80" i="4"/>
  <c r="AD92" i="4"/>
  <c r="R81" i="4"/>
  <c r="AJ93" i="4"/>
  <c r="AJ81" i="4"/>
  <c r="E165" i="4"/>
  <c r="W165" i="4"/>
  <c r="X82" i="4"/>
  <c r="AP82" i="4"/>
  <c r="AD83" i="4"/>
  <c r="R84" i="4"/>
  <c r="W166" i="4"/>
  <c r="X97" i="4"/>
  <c r="X85" i="4"/>
  <c r="AR166" i="4"/>
  <c r="AS97" i="4"/>
  <c r="L86" i="4"/>
  <c r="R99" i="4"/>
  <c r="R87" i="4"/>
  <c r="E219" i="4"/>
  <c r="E204" i="4"/>
  <c r="E168" i="4"/>
  <c r="F100" i="4"/>
  <c r="F88" i="4"/>
  <c r="X88" i="4"/>
  <c r="L101" i="4"/>
  <c r="L89" i="4"/>
  <c r="AY101" i="4"/>
  <c r="AY89" i="4"/>
  <c r="AL169" i="4"/>
  <c r="AM91" i="4"/>
  <c r="AA92" i="4"/>
  <c r="R105" i="4"/>
  <c r="R93" i="4"/>
  <c r="AY105" i="4"/>
  <c r="AI170" i="4"/>
  <c r="AJ94" i="4"/>
  <c r="AG95" i="4"/>
  <c r="AG108" i="4"/>
  <c r="AG96" i="4"/>
  <c r="T171" i="4"/>
  <c r="U109" i="4"/>
  <c r="AA110" i="4"/>
  <c r="AA98" i="4"/>
  <c r="T220" i="4"/>
  <c r="T206" i="4"/>
  <c r="T173" i="4"/>
  <c r="U112" i="4"/>
  <c r="U100" i="4"/>
  <c r="F104" i="4"/>
  <c r="F116" i="4"/>
  <c r="I105" i="4"/>
  <c r="AD117" i="4"/>
  <c r="AD105" i="4"/>
  <c r="Q175" i="4"/>
  <c r="R118" i="4"/>
  <c r="K221" i="4"/>
  <c r="K208" i="4"/>
  <c r="K178" i="4"/>
  <c r="L124" i="4"/>
  <c r="M112" i="4"/>
  <c r="L112" i="4"/>
  <c r="AH117" i="4"/>
  <c r="AU181" i="4"/>
  <c r="AV186" i="4" s="1"/>
  <c r="AV121" i="4"/>
  <c r="AD123" i="4"/>
  <c r="AE123" i="4"/>
  <c r="K169" i="4"/>
  <c r="L91" i="4"/>
  <c r="Z169" i="4"/>
  <c r="AA103" i="4"/>
  <c r="F93" i="4"/>
  <c r="W170" i="4"/>
  <c r="X94" i="4"/>
  <c r="U95" i="4"/>
  <c r="R96" i="4"/>
  <c r="E171" i="4"/>
  <c r="F109" i="4"/>
  <c r="F97" i="4"/>
  <c r="AR171" i="4"/>
  <c r="AS109" i="4"/>
  <c r="AY110" i="4"/>
  <c r="AY98" i="4"/>
  <c r="AR220" i="4"/>
  <c r="AR206" i="4"/>
  <c r="AR173" i="4"/>
  <c r="AS112" i="4"/>
  <c r="AS100" i="4"/>
  <c r="E174" i="4"/>
  <c r="T174" i="4"/>
  <c r="U103" i="4"/>
  <c r="U115" i="4"/>
  <c r="AV116" i="4"/>
  <c r="AV104" i="4"/>
  <c r="AS107" i="4"/>
  <c r="AA125" i="4"/>
  <c r="AB113" i="4"/>
  <c r="AA113" i="4"/>
  <c r="C116" i="4"/>
  <c r="D116" i="4"/>
  <c r="S120" i="4"/>
  <c r="AO169" i="4"/>
  <c r="AS104" i="4"/>
  <c r="AS92" i="4"/>
  <c r="Z170" i="4"/>
  <c r="AA94" i="4"/>
  <c r="X107" i="4"/>
  <c r="X95" i="4"/>
  <c r="H171" i="4"/>
  <c r="I109" i="4"/>
  <c r="H220" i="4"/>
  <c r="H206" i="4"/>
  <c r="H173" i="4"/>
  <c r="I112" i="4"/>
  <c r="I100" i="4"/>
  <c r="AU220" i="4"/>
  <c r="AU206" i="4"/>
  <c r="AU173" i="4"/>
  <c r="AV112" i="4"/>
  <c r="L116" i="4"/>
  <c r="L104" i="4"/>
  <c r="O105" i="4"/>
  <c r="AO175" i="4"/>
  <c r="AP118" i="4"/>
  <c r="AP106" i="4"/>
  <c r="G116" i="4"/>
  <c r="AA116" i="4"/>
  <c r="AB116" i="4"/>
  <c r="AB119" i="4"/>
  <c r="K181" i="4"/>
  <c r="L186" i="4" s="1"/>
  <c r="L121" i="4"/>
  <c r="M121" i="4"/>
  <c r="AE128" i="4"/>
  <c r="B154" i="4"/>
  <c r="C154" i="4" s="1"/>
  <c r="N154" i="4"/>
  <c r="O154" i="4" s="1"/>
  <c r="Z154" i="4"/>
  <c r="AA154" i="4" s="1"/>
  <c r="AL154" i="4"/>
  <c r="AM154" i="4" s="1"/>
  <c r="AM90" i="4"/>
  <c r="B169" i="4"/>
  <c r="AC169" i="4"/>
  <c r="AP91" i="4"/>
  <c r="AG92" i="4"/>
  <c r="L94" i="4"/>
  <c r="AC170" i="4"/>
  <c r="I95" i="4"/>
  <c r="F96" i="4"/>
  <c r="AP96" i="4"/>
  <c r="I97" i="4"/>
  <c r="AC171" i="4"/>
  <c r="AD97" i="4"/>
  <c r="C99" i="4"/>
  <c r="X99" i="4"/>
  <c r="K220" i="4"/>
  <c r="K206" i="4"/>
  <c r="K173" i="4"/>
  <c r="AV100" i="4"/>
  <c r="R113" i="4"/>
  <c r="R101" i="4"/>
  <c r="O104" i="4"/>
  <c r="AG104" i="4"/>
  <c r="E175" i="4"/>
  <c r="F118" i="4"/>
  <c r="F106" i="4"/>
  <c r="I107" i="4"/>
  <c r="AO178" i="4"/>
  <c r="AO221" i="4"/>
  <c r="AO208" i="4"/>
  <c r="AP124" i="4"/>
  <c r="AP112" i="4"/>
  <c r="D120" i="4"/>
  <c r="C120" i="4"/>
  <c r="B160" i="4"/>
  <c r="D190" i="4" s="1"/>
  <c r="D118" i="4"/>
  <c r="D130" i="4"/>
  <c r="N160" i="4"/>
  <c r="P190" i="4" s="1"/>
  <c r="Z160" i="4"/>
  <c r="AB190" i="4" s="1"/>
  <c r="AB118" i="4"/>
  <c r="AB130" i="4"/>
  <c r="AL160" i="4"/>
  <c r="AN190" i="4" s="1"/>
  <c r="AZ130" i="4"/>
  <c r="AZ118" i="4"/>
  <c r="E161" i="4"/>
  <c r="G121" i="4"/>
  <c r="Q161" i="4"/>
  <c r="S121" i="4"/>
  <c r="AC161" i="4"/>
  <c r="AO161" i="4"/>
  <c r="H218" i="4"/>
  <c r="H202" i="4"/>
  <c r="H163" i="4"/>
  <c r="T218" i="4"/>
  <c r="T202" i="4"/>
  <c r="T163" i="4"/>
  <c r="AF218" i="4"/>
  <c r="AF202" i="4"/>
  <c r="AF163" i="4"/>
  <c r="AR218" i="4"/>
  <c r="AR202" i="4"/>
  <c r="AR163" i="4"/>
  <c r="K164" i="4"/>
  <c r="W164" i="4"/>
  <c r="AI164" i="4"/>
  <c r="AU164" i="4"/>
  <c r="B165" i="4"/>
  <c r="N165" i="4"/>
  <c r="Z165" i="4"/>
  <c r="AL165" i="4"/>
  <c r="E166" i="4"/>
  <c r="Q166" i="4"/>
  <c r="AC166" i="4"/>
  <c r="AO166" i="4"/>
  <c r="H219" i="4"/>
  <c r="H204" i="4"/>
  <c r="H168" i="4"/>
  <c r="T219" i="4"/>
  <c r="T204" i="4"/>
  <c r="T168" i="4"/>
  <c r="AF219" i="4"/>
  <c r="AF204" i="4"/>
  <c r="AF168" i="4"/>
  <c r="AR219" i="4"/>
  <c r="AR204" i="4"/>
  <c r="AR168" i="4"/>
  <c r="AA90" i="4"/>
  <c r="C91" i="4"/>
  <c r="Q169" i="4"/>
  <c r="AD91" i="4"/>
  <c r="AR169" i="4"/>
  <c r="U92" i="4"/>
  <c r="N170" i="4"/>
  <c r="O94" i="4"/>
  <c r="AD94" i="4"/>
  <c r="L107" i="4"/>
  <c r="L95" i="4"/>
  <c r="I108" i="4"/>
  <c r="I96" i="4"/>
  <c r="AS108" i="4"/>
  <c r="AS96" i="4"/>
  <c r="AF171" i="4"/>
  <c r="AG109" i="4"/>
  <c r="AM110" i="4"/>
  <c r="AM98" i="4"/>
  <c r="L100" i="4"/>
  <c r="AF220" i="4"/>
  <c r="AF206" i="4"/>
  <c r="AF173" i="4"/>
  <c r="AG112" i="4"/>
  <c r="AG100" i="4"/>
  <c r="AA102" i="4"/>
  <c r="AC174" i="4"/>
  <c r="AD103" i="4"/>
  <c r="AV103" i="4"/>
  <c r="AA106" i="4"/>
  <c r="Z178" i="4"/>
  <c r="Z208" i="4"/>
  <c r="Z221" i="4"/>
  <c r="AA112" i="4"/>
  <c r="AV117" i="4"/>
  <c r="AB120" i="4"/>
  <c r="AA120" i="4"/>
  <c r="AP125" i="4"/>
  <c r="E154" i="4"/>
  <c r="F154" i="4" s="1"/>
  <c r="Q154" i="4"/>
  <c r="R154" i="4" s="1"/>
  <c r="AC154" i="4"/>
  <c r="AD154" i="4" s="1"/>
  <c r="AO154" i="4"/>
  <c r="AP154" i="4" s="1"/>
  <c r="AP69" i="4"/>
  <c r="C70" i="4"/>
  <c r="O70" i="4"/>
  <c r="AA70" i="4"/>
  <c r="AM70" i="4"/>
  <c r="AY70" i="4"/>
  <c r="L71" i="4"/>
  <c r="X71" i="4"/>
  <c r="AJ71" i="4"/>
  <c r="AV71" i="4"/>
  <c r="I72" i="4"/>
  <c r="U72" i="4"/>
  <c r="AG72" i="4"/>
  <c r="AS72" i="4"/>
  <c r="F73" i="4"/>
  <c r="R73" i="4"/>
  <c r="AD73" i="4"/>
  <c r="AP73" i="4"/>
  <c r="C74" i="4"/>
  <c r="O74" i="4"/>
  <c r="AA74" i="4"/>
  <c r="AM74" i="4"/>
  <c r="AY74" i="4"/>
  <c r="L75" i="4"/>
  <c r="X75" i="4"/>
  <c r="AJ75" i="4"/>
  <c r="AV75" i="4"/>
  <c r="I76" i="4"/>
  <c r="U76" i="4"/>
  <c r="AG76" i="4"/>
  <c r="AS76" i="4"/>
  <c r="F77" i="4"/>
  <c r="R77" i="4"/>
  <c r="AD77" i="4"/>
  <c r="AP77" i="4"/>
  <c r="C78" i="4"/>
  <c r="O78" i="4"/>
  <c r="L79" i="4"/>
  <c r="X79" i="4"/>
  <c r="AJ79" i="4"/>
  <c r="AV79" i="4"/>
  <c r="C82" i="4"/>
  <c r="O82" i="4"/>
  <c r="AA82" i="4"/>
  <c r="AM82" i="4"/>
  <c r="F85" i="4"/>
  <c r="R85" i="4"/>
  <c r="AD85" i="4"/>
  <c r="AP85" i="4"/>
  <c r="C86" i="4"/>
  <c r="O86" i="4"/>
  <c r="AA86" i="4"/>
  <c r="AM86" i="4"/>
  <c r="AY86" i="4"/>
  <c r="L87" i="4"/>
  <c r="X87" i="4"/>
  <c r="AJ87" i="4"/>
  <c r="AV87" i="4"/>
  <c r="I88" i="4"/>
  <c r="U88" i="4"/>
  <c r="AG88" i="4"/>
  <c r="AS88" i="4"/>
  <c r="AF169" i="4"/>
  <c r="I92" i="4"/>
  <c r="B170" i="4"/>
  <c r="C94" i="4"/>
  <c r="AU170" i="4"/>
  <c r="AV94" i="4"/>
  <c r="AS95" i="4"/>
  <c r="C110" i="4"/>
  <c r="C98" i="4"/>
  <c r="AV111" i="4"/>
  <c r="AV99" i="4"/>
  <c r="AI220" i="4"/>
  <c r="AI206" i="4"/>
  <c r="AI173" i="4"/>
  <c r="AP113" i="4"/>
  <c r="AP101" i="4"/>
  <c r="AS114" i="4"/>
  <c r="AS102" i="4"/>
  <c r="AF174" i="4"/>
  <c r="AG115" i="4"/>
  <c r="AG103" i="4"/>
  <c r="U104" i="4"/>
  <c r="U108" i="4"/>
  <c r="AB112" i="4"/>
  <c r="AR174" i="4"/>
  <c r="AS115" i="4"/>
  <c r="AS103" i="4"/>
  <c r="AM117" i="4"/>
  <c r="AM105" i="4"/>
  <c r="B175" i="4"/>
  <c r="C118" i="4"/>
  <c r="AC175" i="4"/>
  <c r="AD118" i="4"/>
  <c r="L109" i="4"/>
  <c r="AC179" i="4"/>
  <c r="AD115" i="4"/>
  <c r="AE115" i="4"/>
  <c r="AZ117" i="4"/>
  <c r="T180" i="4"/>
  <c r="U118" i="4"/>
  <c r="V118" i="4"/>
  <c r="AE119" i="4"/>
  <c r="AD119" i="4"/>
  <c r="AZ119" i="4"/>
  <c r="V122" i="4"/>
  <c r="U122" i="4"/>
  <c r="F123" i="4"/>
  <c r="G123" i="4"/>
  <c r="H170" i="4"/>
  <c r="T170" i="4"/>
  <c r="AF170" i="4"/>
  <c r="AR170" i="4"/>
  <c r="B220" i="4"/>
  <c r="B173" i="4"/>
  <c r="B206" i="4"/>
  <c r="N220" i="4"/>
  <c r="N173" i="4"/>
  <c r="N206" i="4"/>
  <c r="Z206" i="4"/>
  <c r="Z173" i="4"/>
  <c r="Z220" i="4"/>
  <c r="AL206" i="4"/>
  <c r="AL173" i="4"/>
  <c r="AL220" i="4"/>
  <c r="AM112" i="4"/>
  <c r="H174" i="4"/>
  <c r="I115" i="4"/>
  <c r="I103" i="4"/>
  <c r="W174" i="4"/>
  <c r="C117" i="4"/>
  <c r="C105" i="4"/>
  <c r="AG106" i="4"/>
  <c r="O112" i="4"/>
  <c r="AV113" i="4"/>
  <c r="AE116" i="4"/>
  <c r="H180" i="4"/>
  <c r="I130" i="4"/>
  <c r="J118" i="4"/>
  <c r="I118" i="4"/>
  <c r="AI181" i="4"/>
  <c r="AJ186" i="4" s="1"/>
  <c r="AJ121" i="4"/>
  <c r="AK121" i="4"/>
  <c r="P123" i="4"/>
  <c r="AV102" i="4"/>
  <c r="K174" i="4"/>
  <c r="L115" i="4"/>
  <c r="AL174" i="4"/>
  <c r="AM115" i="4"/>
  <c r="AP104" i="4"/>
  <c r="U106" i="4"/>
  <c r="AD108" i="4"/>
  <c r="C112" i="4"/>
  <c r="Q221" i="4"/>
  <c r="Q178" i="4"/>
  <c r="Q208" i="4"/>
  <c r="R112" i="4"/>
  <c r="O113" i="4"/>
  <c r="AG125" i="4"/>
  <c r="AG113" i="4"/>
  <c r="AH113" i="4"/>
  <c r="P114" i="4"/>
  <c r="AO179" i="4"/>
  <c r="AP127" i="4"/>
  <c r="AP115" i="4"/>
  <c r="M116" i="4"/>
  <c r="AF180" i="4"/>
  <c r="AG130" i="4"/>
  <c r="AH118" i="4"/>
  <c r="AG118" i="4"/>
  <c r="R119" i="4"/>
  <c r="S119" i="4"/>
  <c r="I122" i="4"/>
  <c r="J122" i="4"/>
  <c r="S123" i="4"/>
  <c r="R123" i="4"/>
  <c r="P125" i="4"/>
  <c r="O125" i="4"/>
  <c r="N171" i="4"/>
  <c r="O109" i="4"/>
  <c r="AA109" i="4"/>
  <c r="Z171" i="4"/>
  <c r="AL171" i="4"/>
  <c r="AM109" i="4"/>
  <c r="E220" i="4"/>
  <c r="E206" i="4"/>
  <c r="E173" i="4"/>
  <c r="Q220" i="4"/>
  <c r="Q206" i="4"/>
  <c r="Q173" i="4"/>
  <c r="AC220" i="4"/>
  <c r="AC206" i="4"/>
  <c r="AC173" i="4"/>
  <c r="AO220" i="4"/>
  <c r="AO206" i="4"/>
  <c r="AO173" i="4"/>
  <c r="AJ102" i="4"/>
  <c r="L103" i="4"/>
  <c r="Z174" i="4"/>
  <c r="AA115" i="4"/>
  <c r="AM103" i="4"/>
  <c r="AD104" i="4"/>
  <c r="AD116" i="4"/>
  <c r="F105" i="4"/>
  <c r="AG105" i="4"/>
  <c r="I106" i="4"/>
  <c r="W175" i="4"/>
  <c r="X106" i="4"/>
  <c r="X118" i="4"/>
  <c r="AA107" i="4"/>
  <c r="R108" i="4"/>
  <c r="AV109" i="4"/>
  <c r="S112" i="4"/>
  <c r="P113" i="4"/>
  <c r="O128" i="4"/>
  <c r="P116" i="4"/>
  <c r="O116" i="4"/>
  <c r="D117" i="4"/>
  <c r="D119" i="4"/>
  <c r="AP119" i="4"/>
  <c r="M122" i="4"/>
  <c r="AP123" i="4"/>
  <c r="O97" i="4"/>
  <c r="AA97" i="4"/>
  <c r="AM97" i="4"/>
  <c r="AY97" i="4"/>
  <c r="L98" i="4"/>
  <c r="X98" i="4"/>
  <c r="AJ98" i="4"/>
  <c r="AV98" i="4"/>
  <c r="I99" i="4"/>
  <c r="N174" i="4"/>
  <c r="O115" i="4"/>
  <c r="AO174" i="4"/>
  <c r="R104" i="4"/>
  <c r="K175" i="4"/>
  <c r="L106" i="4"/>
  <c r="Z175" i="4"/>
  <c r="AA118" i="4"/>
  <c r="F108" i="4"/>
  <c r="AJ109" i="4"/>
  <c r="AI221" i="4"/>
  <c r="AI208" i="4"/>
  <c r="AI178" i="4"/>
  <c r="AJ124" i="4"/>
  <c r="AJ112" i="4"/>
  <c r="AZ112" i="4"/>
  <c r="AY112" i="4"/>
  <c r="AM125" i="4"/>
  <c r="AM113" i="4"/>
  <c r="AM128" i="4"/>
  <c r="AM116" i="4"/>
  <c r="X117" i="4"/>
  <c r="Y117" i="4"/>
  <c r="O120" i="4"/>
  <c r="P120" i="4"/>
  <c r="W181" i="4"/>
  <c r="X186" i="4" s="1"/>
  <c r="Y121" i="4"/>
  <c r="X121" i="4"/>
  <c r="N210" i="4"/>
  <c r="N183" i="4"/>
  <c r="O188" i="4" s="1"/>
  <c r="P124" i="4"/>
  <c r="O124" i="4"/>
  <c r="Y130" i="4"/>
  <c r="AI176" i="4"/>
  <c r="AJ176" i="4" s="1"/>
  <c r="AU176" i="4"/>
  <c r="B178" i="4"/>
  <c r="B221" i="4"/>
  <c r="B208" i="4"/>
  <c r="AR221" i="4"/>
  <c r="AR208" i="4"/>
  <c r="AR178" i="4"/>
  <c r="S116" i="4"/>
  <c r="AS128" i="4"/>
  <c r="AS116" i="4"/>
  <c r="AM130" i="4"/>
  <c r="AM118" i="4"/>
  <c r="R120" i="4"/>
  <c r="AG120" i="4"/>
  <c r="U121" i="4"/>
  <c r="AA122" i="4"/>
  <c r="T210" i="4"/>
  <c r="T183" i="4"/>
  <c r="U188" i="4" s="1"/>
  <c r="U124" i="4"/>
  <c r="AU210" i="4"/>
  <c r="AU183" i="4"/>
  <c r="AV188" i="4" s="1"/>
  <c r="AV124" i="4"/>
  <c r="M125" i="4"/>
  <c r="L125" i="4"/>
  <c r="E184" i="4"/>
  <c r="F189" i="4" s="1"/>
  <c r="G127" i="4"/>
  <c r="F127" i="4"/>
  <c r="AZ128" i="4"/>
  <c r="AS130" i="4"/>
  <c r="T221" i="4"/>
  <c r="T208" i="4"/>
  <c r="T178" i="4"/>
  <c r="V112" i="4"/>
  <c r="AC221" i="4"/>
  <c r="AC208" i="4"/>
  <c r="AC178" i="4"/>
  <c r="AD112" i="4"/>
  <c r="U128" i="4"/>
  <c r="U116" i="4"/>
  <c r="N180" i="4"/>
  <c r="O130" i="4"/>
  <c r="O118" i="4"/>
  <c r="AS119" i="4"/>
  <c r="I120" i="4"/>
  <c r="AM121" i="4"/>
  <c r="C122" i="4"/>
  <c r="AV123" i="4"/>
  <c r="AC184" i="4"/>
  <c r="AD189" i="4" s="1"/>
  <c r="AE127" i="4"/>
  <c r="AD127" i="4"/>
  <c r="Y129" i="4"/>
  <c r="X129" i="4"/>
  <c r="AJ106" i="4"/>
  <c r="AV106" i="4"/>
  <c r="U107" i="4"/>
  <c r="AG107" i="4"/>
  <c r="AP108" i="4"/>
  <c r="C109" i="4"/>
  <c r="E221" i="4"/>
  <c r="E208" i="4"/>
  <c r="E178" i="4"/>
  <c r="I113" i="4"/>
  <c r="AZ113" i="4"/>
  <c r="AY113" i="4"/>
  <c r="AP114" i="4"/>
  <c r="E179" i="4"/>
  <c r="F115" i="4"/>
  <c r="Q179" i="4"/>
  <c r="S115" i="4"/>
  <c r="R115" i="4"/>
  <c r="AK116" i="4"/>
  <c r="L129" i="4"/>
  <c r="M117" i="4"/>
  <c r="L117" i="4"/>
  <c r="AB117" i="4"/>
  <c r="P118" i="4"/>
  <c r="AR180" i="4"/>
  <c r="AS185" i="4" s="1"/>
  <c r="AS118" i="4"/>
  <c r="G119" i="4"/>
  <c r="F119" i="4"/>
  <c r="V119" i="4"/>
  <c r="Y120" i="4"/>
  <c r="AM120" i="4"/>
  <c r="AZ120" i="4"/>
  <c r="AA121" i="4"/>
  <c r="AO181" i="4"/>
  <c r="AP186" i="4" s="1"/>
  <c r="S122" i="4"/>
  <c r="AG122" i="4"/>
  <c r="AS122" i="4"/>
  <c r="J123" i="4"/>
  <c r="Z183" i="4"/>
  <c r="AA188" i="4" s="1"/>
  <c r="Z210" i="4"/>
  <c r="AA124" i="4"/>
  <c r="AL210" i="4"/>
  <c r="AL183" i="4"/>
  <c r="AM188" i="4" s="1"/>
  <c r="AM124" i="4"/>
  <c r="D125" i="4"/>
  <c r="AK125" i="4"/>
  <c r="AJ125" i="4"/>
  <c r="G126" i="4"/>
  <c r="Q176" i="4"/>
  <c r="R121" i="4"/>
  <c r="AP121" i="4"/>
  <c r="AO176" i="4"/>
  <c r="F112" i="4"/>
  <c r="W221" i="4"/>
  <c r="W208" i="4"/>
  <c r="W178" i="4"/>
  <c r="X124" i="4"/>
  <c r="AF221" i="4"/>
  <c r="AF208" i="4"/>
  <c r="AF178" i="4"/>
  <c r="AG124" i="4"/>
  <c r="J113" i="4"/>
  <c r="AE113" i="4"/>
  <c r="G115" i="4"/>
  <c r="V115" i="4"/>
  <c r="AU179" i="4"/>
  <c r="AV127" i="4"/>
  <c r="AV115" i="4"/>
  <c r="AZ116" i="4"/>
  <c r="AP129" i="4"/>
  <c r="AP117" i="4"/>
  <c r="AJ119" i="4"/>
  <c r="O121" i="4"/>
  <c r="AC181" i="4"/>
  <c r="AD186" i="4" s="1"/>
  <c r="AD121" i="4"/>
  <c r="AH122" i="4"/>
  <c r="X123" i="4"/>
  <c r="AB124" i="4"/>
  <c r="J126" i="4"/>
  <c r="I126" i="4"/>
  <c r="D128" i="4"/>
  <c r="C128" i="4"/>
  <c r="AV129" i="4"/>
  <c r="AL180" i="4"/>
  <c r="H176" i="4"/>
  <c r="I121" i="4"/>
  <c r="AF176" i="4"/>
  <c r="AG121" i="4"/>
  <c r="H221" i="4"/>
  <c r="I222" i="4" s="1"/>
  <c r="H208" i="4"/>
  <c r="H178" i="4"/>
  <c r="I124" i="4"/>
  <c r="Y112" i="4"/>
  <c r="AH112" i="4"/>
  <c r="AV114" i="4"/>
  <c r="W179" i="4"/>
  <c r="X127" i="4"/>
  <c r="X115" i="4"/>
  <c r="R129" i="4"/>
  <c r="R117" i="4"/>
  <c r="AV118" i="4"/>
  <c r="L119" i="4"/>
  <c r="E181" i="4"/>
  <c r="F186" i="4" s="1"/>
  <c r="F121" i="4"/>
  <c r="AS121" i="4"/>
  <c r="AD124" i="4"/>
  <c r="AS125" i="4"/>
  <c r="AH126" i="4"/>
  <c r="AG126" i="4"/>
  <c r="AB128" i="4"/>
  <c r="AA128" i="4"/>
  <c r="V130" i="4"/>
  <c r="U130" i="4"/>
  <c r="N179" i="4"/>
  <c r="AL179" i="4"/>
  <c r="E180" i="4"/>
  <c r="AC180" i="4"/>
  <c r="T181" i="4"/>
  <c r="U186" i="4" s="1"/>
  <c r="K210" i="4"/>
  <c r="K183" i="4"/>
  <c r="L188" i="4" s="1"/>
  <c r="AI210" i="4"/>
  <c r="AI183" i="4"/>
  <c r="AJ188" i="4" s="1"/>
  <c r="AR210" i="4"/>
  <c r="U125" i="4"/>
  <c r="S126" i="4"/>
  <c r="R126" i="4"/>
  <c r="N184" i="4"/>
  <c r="O189" i="4" s="1"/>
  <c r="P127" i="4"/>
  <c r="O127" i="4"/>
  <c r="M128" i="4"/>
  <c r="L128" i="4"/>
  <c r="J129" i="4"/>
  <c r="I129" i="4"/>
  <c r="G130" i="4"/>
  <c r="F130" i="4"/>
  <c r="H179" i="4"/>
  <c r="I127" i="4"/>
  <c r="P115" i="4"/>
  <c r="AF179" i="4"/>
  <c r="AG127" i="4"/>
  <c r="G118" i="4"/>
  <c r="W180" i="4"/>
  <c r="AE118" i="4"/>
  <c r="AU180" i="4"/>
  <c r="N181" i="4"/>
  <c r="O186" i="4" s="1"/>
  <c r="V121" i="4"/>
  <c r="AL181" i="4"/>
  <c r="AM186" i="4" s="1"/>
  <c r="E210" i="4"/>
  <c r="E183" i="4"/>
  <c r="F188" i="4" s="1"/>
  <c r="M124" i="4"/>
  <c r="AC210" i="4"/>
  <c r="AC183" i="4"/>
  <c r="AD188" i="4" s="1"/>
  <c r="AK124" i="4"/>
  <c r="X125" i="4"/>
  <c r="AV125" i="4"/>
  <c r="AM126" i="4"/>
  <c r="AZ127" i="4"/>
  <c r="AG128" i="4"/>
  <c r="AD129" i="4"/>
  <c r="AA130" i="4"/>
  <c r="AO180" i="4"/>
  <c r="N221" i="4"/>
  <c r="N208" i="4"/>
  <c r="N178" i="4"/>
  <c r="AL221" i="4"/>
  <c r="AL208" i="4"/>
  <c r="AL178" i="4"/>
  <c r="S113" i="4"/>
  <c r="B179" i="4"/>
  <c r="C127" i="4"/>
  <c r="J115" i="4"/>
  <c r="Z179" i="4"/>
  <c r="AA127" i="4"/>
  <c r="AH115" i="4"/>
  <c r="Q180" i="4"/>
  <c r="R130" i="4"/>
  <c r="Y118" i="4"/>
  <c r="H181" i="4"/>
  <c r="I186" i="4" s="1"/>
  <c r="P121" i="4"/>
  <c r="AF181" i="4"/>
  <c r="AG186" i="4" s="1"/>
  <c r="G124" i="4"/>
  <c r="W210" i="4"/>
  <c r="W183" i="4"/>
  <c r="X188" i="4" s="1"/>
  <c r="AE124" i="4"/>
  <c r="AP126" i="4"/>
  <c r="AL184" i="4"/>
  <c r="AM189" i="4" s="1"/>
  <c r="AM127" i="4"/>
  <c r="AK128" i="4"/>
  <c r="AJ128" i="4"/>
  <c r="AH129" i="4"/>
  <c r="AG129" i="4"/>
  <c r="AE130" i="4"/>
  <c r="AD130" i="4"/>
  <c r="AU221" i="4"/>
  <c r="AU208" i="4"/>
  <c r="AU178" i="4"/>
  <c r="AI179" i="4"/>
  <c r="B180" i="4"/>
  <c r="Z180" i="4"/>
  <c r="Q181" i="4"/>
  <c r="R186" i="4" s="1"/>
  <c r="H210" i="4"/>
  <c r="H183" i="4"/>
  <c r="I188" i="4" s="1"/>
  <c r="AF210" i="4"/>
  <c r="AF183" i="4"/>
  <c r="AG188" i="4" s="1"/>
  <c r="AO183" i="4"/>
  <c r="AP188" i="4" s="1"/>
  <c r="AO210" i="4"/>
  <c r="AS126" i="4"/>
  <c r="G128" i="4"/>
  <c r="V128" i="4"/>
  <c r="D129" i="4"/>
  <c r="S129" i="4"/>
  <c r="AZ129" i="4"/>
  <c r="P130" i="4"/>
  <c r="AR183" i="4"/>
  <c r="AS188" i="4" s="1"/>
  <c r="T179" i="4"/>
  <c r="AR179" i="4"/>
  <c r="K180" i="4"/>
  <c r="AI180" i="4"/>
  <c r="B181" i="4"/>
  <c r="C186" i="4" s="1"/>
  <c r="Z181" i="4"/>
  <c r="AA186" i="4" s="1"/>
  <c r="Q210" i="4"/>
  <c r="Q183" i="4"/>
  <c r="R188" i="4" s="1"/>
  <c r="O126" i="4"/>
  <c r="AE126" i="4"/>
  <c r="I128" i="4"/>
  <c r="Y128" i="4"/>
  <c r="F129" i="4"/>
  <c r="V129" i="4"/>
  <c r="C130" i="4"/>
  <c r="S130" i="4"/>
  <c r="W184" i="4"/>
  <c r="X189" i="4" s="1"/>
  <c r="AU184" i="4"/>
  <c r="AV189" i="4" s="1"/>
  <c r="H184" i="4"/>
  <c r="I189" i="4" s="1"/>
  <c r="AF184" i="4"/>
  <c r="AG189" i="4" s="1"/>
  <c r="F128" i="4"/>
  <c r="AD128" i="4"/>
  <c r="C129" i="4"/>
  <c r="X130" i="4"/>
  <c r="AV130" i="4"/>
  <c r="B184" i="4"/>
  <c r="C189" i="4" s="1"/>
  <c r="R127" i="4"/>
  <c r="Z184" i="4"/>
  <c r="AA189" i="4" s="1"/>
  <c r="AH127" i="4"/>
  <c r="K184" i="4"/>
  <c r="L189" i="4" s="1"/>
  <c r="AI184" i="4"/>
  <c r="AJ189" i="4" s="1"/>
  <c r="L127" i="4"/>
  <c r="AJ127" i="4"/>
  <c r="AY68" i="1"/>
  <c r="AY112" i="1"/>
  <c r="AZ116" i="1"/>
  <c r="AR213" i="1"/>
  <c r="AP63" i="1"/>
  <c r="AP95" i="1"/>
  <c r="AP107" i="1"/>
  <c r="AP68" i="1"/>
  <c r="AM56" i="1"/>
  <c r="AM72" i="1"/>
  <c r="AM96" i="1"/>
  <c r="AM104" i="1"/>
  <c r="AM92" i="1"/>
  <c r="AJ84" i="1"/>
  <c r="AI215" i="1"/>
  <c r="AJ32" i="1"/>
  <c r="AF179" i="1"/>
  <c r="AF213" i="1"/>
  <c r="AD92" i="1"/>
  <c r="AD72" i="1"/>
  <c r="AD80" i="1"/>
  <c r="AC155" i="1"/>
  <c r="AD155" i="1" s="1"/>
  <c r="AA74" i="1"/>
  <c r="AA76" i="1"/>
  <c r="AA96" i="1"/>
  <c r="AA68" i="1"/>
  <c r="AA128" i="1"/>
  <c r="AA92" i="1"/>
  <c r="X84" i="1"/>
  <c r="V122" i="1"/>
  <c r="T213" i="1"/>
  <c r="U90" i="1"/>
  <c r="R72" i="1"/>
  <c r="R96" i="1"/>
  <c r="R64" i="1"/>
  <c r="O33" i="1"/>
  <c r="O38" i="1"/>
  <c r="O61" i="1"/>
  <c r="L56" i="1"/>
  <c r="L32" i="1"/>
  <c r="H179" i="1"/>
  <c r="H213" i="1"/>
  <c r="J116" i="1"/>
  <c r="F72" i="1"/>
  <c r="C76" i="1"/>
  <c r="B169" i="1"/>
  <c r="D116" i="1"/>
  <c r="C108" i="1"/>
  <c r="B210" i="1"/>
  <c r="C84" i="1"/>
  <c r="O31" i="1"/>
  <c r="O35" i="1"/>
  <c r="AS37" i="1"/>
  <c r="T214" i="1"/>
  <c r="C43" i="1"/>
  <c r="AA47" i="1"/>
  <c r="AG53" i="1"/>
  <c r="AJ72" i="1"/>
  <c r="G122" i="1"/>
  <c r="B165" i="1"/>
  <c r="AG93" i="1"/>
  <c r="N170" i="1"/>
  <c r="O111" i="1"/>
  <c r="AP122" i="1"/>
  <c r="I33" i="1"/>
  <c r="U37" i="1"/>
  <c r="I45" i="1"/>
  <c r="AM47" i="1"/>
  <c r="AU215" i="1"/>
  <c r="AV56" i="1"/>
  <c r="L72" i="1"/>
  <c r="AZ123" i="1"/>
  <c r="L80" i="1"/>
  <c r="AM95" i="1"/>
  <c r="AM123" i="1"/>
  <c r="AM31" i="1"/>
  <c r="AS21" i="1"/>
  <c r="AF214" i="1"/>
  <c r="AS41" i="1"/>
  <c r="AD30" i="1"/>
  <c r="AA75" i="1"/>
  <c r="AI164" i="1"/>
  <c r="I81" i="1"/>
  <c r="AS29" i="1"/>
  <c r="I53" i="1"/>
  <c r="C31" i="1"/>
  <c r="C35" i="1"/>
  <c r="F30" i="1"/>
  <c r="AF171" i="1"/>
  <c r="AA31" i="1"/>
  <c r="AY75" i="1"/>
  <c r="Y128" i="1"/>
  <c r="AO170" i="1"/>
  <c r="AA95" i="1"/>
  <c r="X20" i="1"/>
  <c r="AD46" i="1"/>
  <c r="AF216" i="1"/>
  <c r="AG216" i="1" s="1"/>
  <c r="AF198" i="1"/>
  <c r="AF153" i="1"/>
  <c r="AG153" i="1" s="1"/>
  <c r="AG64" i="1"/>
  <c r="AG52" i="1"/>
  <c r="K213" i="1"/>
  <c r="W213" i="1"/>
  <c r="AI213" i="1"/>
  <c r="AU213" i="1"/>
  <c r="AG17" i="1"/>
  <c r="AS17" i="1"/>
  <c r="R19" i="1"/>
  <c r="AD19" i="1"/>
  <c r="AP19" i="1"/>
  <c r="C21" i="1"/>
  <c r="O21" i="1"/>
  <c r="AA21" i="1"/>
  <c r="AM21" i="1"/>
  <c r="L23" i="1"/>
  <c r="X23" i="1"/>
  <c r="AJ23" i="1"/>
  <c r="AV23" i="1"/>
  <c r="I25" i="1"/>
  <c r="U25" i="1"/>
  <c r="AG25" i="1"/>
  <c r="AS25" i="1"/>
  <c r="F27" i="1"/>
  <c r="R27" i="1"/>
  <c r="AD27" i="1"/>
  <c r="AP27" i="1"/>
  <c r="E214" i="1"/>
  <c r="Q214" i="1"/>
  <c r="AC214" i="1"/>
  <c r="AO214" i="1"/>
  <c r="C29" i="1"/>
  <c r="O29" i="1"/>
  <c r="AA29" i="1"/>
  <c r="AM29" i="1"/>
  <c r="L31" i="1"/>
  <c r="X31" i="1"/>
  <c r="AJ31" i="1"/>
  <c r="AV31" i="1"/>
  <c r="R32" i="1"/>
  <c r="R44" i="1"/>
  <c r="L34" i="1"/>
  <c r="AA36" i="1"/>
  <c r="AS36" i="1"/>
  <c r="U38" i="1"/>
  <c r="U50" i="1"/>
  <c r="AV39" i="1"/>
  <c r="AV41" i="1"/>
  <c r="C56" i="1"/>
  <c r="C44" i="1"/>
  <c r="AA44" i="1"/>
  <c r="I46" i="1"/>
  <c r="AR217" i="1"/>
  <c r="AT223" i="1" s="1"/>
  <c r="AR200" i="1"/>
  <c r="AR158" i="1"/>
  <c r="AT188" i="1" s="1"/>
  <c r="AS76" i="1"/>
  <c r="AS64" i="1"/>
  <c r="Z160" i="1"/>
  <c r="AB118" i="1"/>
  <c r="AA82" i="1"/>
  <c r="AA70" i="1"/>
  <c r="H219" i="1"/>
  <c r="H204" i="1"/>
  <c r="H168" i="1"/>
  <c r="I88" i="1"/>
  <c r="U16" i="1"/>
  <c r="R54" i="1"/>
  <c r="R42" i="1"/>
  <c r="L16" i="1"/>
  <c r="X16" i="1"/>
  <c r="AJ16" i="1"/>
  <c r="AV16" i="1"/>
  <c r="C30" i="1"/>
  <c r="O30" i="1"/>
  <c r="AA30" i="1"/>
  <c r="AM30" i="1"/>
  <c r="U32" i="1"/>
  <c r="AM32" i="1"/>
  <c r="AS33" i="1"/>
  <c r="O34" i="1"/>
  <c r="O46" i="1"/>
  <c r="AG34" i="1"/>
  <c r="AP35" i="1"/>
  <c r="AV36" i="1"/>
  <c r="AM37" i="1"/>
  <c r="C38" i="1"/>
  <c r="X38" i="1"/>
  <c r="AP38" i="1"/>
  <c r="AJ39" i="1"/>
  <c r="T215" i="1"/>
  <c r="U52" i="1"/>
  <c r="U40" i="1"/>
  <c r="L41" i="1"/>
  <c r="X42" i="1"/>
  <c r="AV42" i="1"/>
  <c r="AJ50" i="1"/>
  <c r="E156" i="1"/>
  <c r="F156" i="1" s="1"/>
  <c r="F73" i="1"/>
  <c r="F61" i="1"/>
  <c r="X66" i="1"/>
  <c r="W166" i="1"/>
  <c r="X97" i="1"/>
  <c r="X85" i="1"/>
  <c r="B213" i="1"/>
  <c r="N213" i="1"/>
  <c r="Z213" i="1"/>
  <c r="AL213" i="1"/>
  <c r="C32" i="1"/>
  <c r="AP32" i="1"/>
  <c r="AP44" i="1"/>
  <c r="AG33" i="1"/>
  <c r="AV33" i="1"/>
  <c r="R34" i="1"/>
  <c r="AJ34" i="1"/>
  <c r="AD35" i="1"/>
  <c r="AS47" i="1"/>
  <c r="AS35" i="1"/>
  <c r="L36" i="1"/>
  <c r="AD36" i="1"/>
  <c r="AA37" i="1"/>
  <c r="AP37" i="1"/>
  <c r="AP49" i="1"/>
  <c r="F38" i="1"/>
  <c r="AS38" i="1"/>
  <c r="X39" i="1"/>
  <c r="AM51" i="1"/>
  <c r="AM39" i="1"/>
  <c r="AR215" i="1"/>
  <c r="AS40" i="1"/>
  <c r="C42" i="1"/>
  <c r="AA42" i="1"/>
  <c r="I44" i="1"/>
  <c r="AG44" i="1"/>
  <c r="AP54" i="1"/>
  <c r="U71" i="1"/>
  <c r="U59" i="1"/>
  <c r="P122" i="1"/>
  <c r="O74" i="1"/>
  <c r="AG16" i="1"/>
  <c r="R38" i="1"/>
  <c r="AH116" i="1"/>
  <c r="AG80" i="1"/>
  <c r="AG68" i="1"/>
  <c r="C16" i="1"/>
  <c r="O16" i="1"/>
  <c r="AA16" i="1"/>
  <c r="AM16" i="1"/>
  <c r="I28" i="1"/>
  <c r="U28" i="1"/>
  <c r="AG28" i="1"/>
  <c r="AS28" i="1"/>
  <c r="F32" i="1"/>
  <c r="F44" i="1"/>
  <c r="AS32" i="1"/>
  <c r="U33" i="1"/>
  <c r="AJ33" i="1"/>
  <c r="AM34" i="1"/>
  <c r="AM46" i="1"/>
  <c r="R35" i="1"/>
  <c r="AG47" i="1"/>
  <c r="AG35" i="1"/>
  <c r="O48" i="1"/>
  <c r="O36" i="1"/>
  <c r="AG36" i="1"/>
  <c r="O37" i="1"/>
  <c r="AD37" i="1"/>
  <c r="AD49" i="1"/>
  <c r="I38" i="1"/>
  <c r="AV50" i="1"/>
  <c r="AV38" i="1"/>
  <c r="L39" i="1"/>
  <c r="AA51" i="1"/>
  <c r="AA39" i="1"/>
  <c r="E215" i="1"/>
  <c r="F40" i="1"/>
  <c r="X40" i="1"/>
  <c r="AJ41" i="1"/>
  <c r="F42" i="1"/>
  <c r="AD42" i="1"/>
  <c r="L44" i="1"/>
  <c r="AJ44" i="1"/>
  <c r="R46" i="1"/>
  <c r="AA56" i="1"/>
  <c r="C62" i="1"/>
  <c r="H218" i="1"/>
  <c r="H202" i="1"/>
  <c r="H163" i="1"/>
  <c r="I76" i="1"/>
  <c r="AS16" i="1"/>
  <c r="AV34" i="1"/>
  <c r="E213" i="1"/>
  <c r="Q213" i="1"/>
  <c r="AC213" i="1"/>
  <c r="AO213" i="1"/>
  <c r="I21" i="1"/>
  <c r="F23" i="1"/>
  <c r="C25" i="1"/>
  <c r="K214" i="1"/>
  <c r="W214" i="1"/>
  <c r="AI214" i="1"/>
  <c r="AJ40" i="1"/>
  <c r="AU214" i="1"/>
  <c r="AV40" i="1"/>
  <c r="I29" i="1"/>
  <c r="U29" i="1"/>
  <c r="F31" i="1"/>
  <c r="I32" i="1"/>
  <c r="AA32" i="1"/>
  <c r="X33" i="1"/>
  <c r="C34" i="1"/>
  <c r="C46" i="1"/>
  <c r="AP34" i="1"/>
  <c r="U47" i="1"/>
  <c r="U35" i="1"/>
  <c r="AJ36" i="1"/>
  <c r="AJ48" i="1"/>
  <c r="R37" i="1"/>
  <c r="R49" i="1"/>
  <c r="L50" i="1"/>
  <c r="L38" i="1"/>
  <c r="AD38" i="1"/>
  <c r="O51" i="1"/>
  <c r="O39" i="1"/>
  <c r="H215" i="1"/>
  <c r="I52" i="1"/>
  <c r="I40" i="1"/>
  <c r="O44" i="1"/>
  <c r="AV45" i="1"/>
  <c r="U46" i="1"/>
  <c r="AP46" i="1"/>
  <c r="X50" i="1"/>
  <c r="AS62" i="1"/>
  <c r="AS50" i="1"/>
  <c r="AS52" i="1"/>
  <c r="L58" i="1"/>
  <c r="AP98" i="1"/>
  <c r="AP86" i="1"/>
  <c r="I16" i="1"/>
  <c r="O32" i="1"/>
  <c r="AJ95" i="1"/>
  <c r="AJ83" i="1"/>
  <c r="F16" i="1"/>
  <c r="R16" i="1"/>
  <c r="AD16" i="1"/>
  <c r="AP16" i="1"/>
  <c r="AV20" i="1"/>
  <c r="R24" i="1"/>
  <c r="L28" i="1"/>
  <c r="X28" i="1"/>
  <c r="AJ28" i="1"/>
  <c r="AV28" i="1"/>
  <c r="I30" i="1"/>
  <c r="U30" i="1"/>
  <c r="AG30" i="1"/>
  <c r="AS30" i="1"/>
  <c r="AD32" i="1"/>
  <c r="AD44" i="1"/>
  <c r="L33" i="1"/>
  <c r="F34" i="1"/>
  <c r="X34" i="1"/>
  <c r="I47" i="1"/>
  <c r="I35" i="1"/>
  <c r="AM36" i="1"/>
  <c r="F37" i="1"/>
  <c r="F49" i="1"/>
  <c r="AG38" i="1"/>
  <c r="AG50" i="1"/>
  <c r="C51" i="1"/>
  <c r="C39" i="1"/>
  <c r="L42" i="1"/>
  <c r="AJ42" i="1"/>
  <c r="L45" i="1"/>
  <c r="X48" i="1"/>
  <c r="C50" i="1"/>
  <c r="E216" i="1"/>
  <c r="F216" i="1" s="1"/>
  <c r="E198" i="1"/>
  <c r="E153" i="1"/>
  <c r="F153" i="1" s="1"/>
  <c r="F64" i="1"/>
  <c r="F52" i="1"/>
  <c r="F54" i="1"/>
  <c r="AD54" i="1"/>
  <c r="C72" i="1"/>
  <c r="C60" i="1"/>
  <c r="AY74" i="1"/>
  <c r="AY62" i="1"/>
  <c r="AU164" i="1"/>
  <c r="AV79" i="1"/>
  <c r="L105" i="1"/>
  <c r="L93" i="1"/>
  <c r="B214" i="1"/>
  <c r="N214" i="1"/>
  <c r="Z214" i="1"/>
  <c r="AL214" i="1"/>
  <c r="AG32" i="1"/>
  <c r="AA34" i="1"/>
  <c r="AA46" i="1"/>
  <c r="C48" i="1"/>
  <c r="C36" i="1"/>
  <c r="U36" i="1"/>
  <c r="AJ38" i="1"/>
  <c r="L40" i="1"/>
  <c r="AF215" i="1"/>
  <c r="AG40" i="1"/>
  <c r="X41" i="1"/>
  <c r="O42" i="1"/>
  <c r="AM42" i="1"/>
  <c r="U44" i="1"/>
  <c r="AS44" i="1"/>
  <c r="AA48" i="1"/>
  <c r="AV48" i="1"/>
  <c r="I54" i="1"/>
  <c r="I66" i="1"/>
  <c r="O68" i="1"/>
  <c r="O56" i="1"/>
  <c r="AO155" i="1"/>
  <c r="AP155" i="1" s="1"/>
  <c r="AP58" i="1"/>
  <c r="AA60" i="1"/>
  <c r="AM78" i="1"/>
  <c r="AM66" i="1"/>
  <c r="V120" i="1"/>
  <c r="U84" i="1"/>
  <c r="U72" i="1"/>
  <c r="AP81" i="1"/>
  <c r="AA98" i="1"/>
  <c r="AA86" i="1"/>
  <c r="AU219" i="1"/>
  <c r="AU204" i="1"/>
  <c r="AU168" i="1"/>
  <c r="AV88" i="1"/>
  <c r="AP48" i="1"/>
  <c r="T198" i="1"/>
  <c r="T216" i="1"/>
  <c r="U216" i="1" s="1"/>
  <c r="T153" i="1"/>
  <c r="U153" i="1" s="1"/>
  <c r="AU198" i="1"/>
  <c r="AU216" i="1"/>
  <c r="AV216" i="1" s="1"/>
  <c r="AU153" i="1"/>
  <c r="AV52" i="1"/>
  <c r="N154" i="1"/>
  <c r="O154" i="1" s="1"/>
  <c r="AL154" i="1"/>
  <c r="AM154" i="1" s="1"/>
  <c r="AD56" i="1"/>
  <c r="F59" i="1"/>
  <c r="X62" i="1"/>
  <c r="AF217" i="1"/>
  <c r="AH223" i="1" s="1"/>
  <c r="AF200" i="1"/>
  <c r="AF158" i="1"/>
  <c r="AH188" i="1" s="1"/>
  <c r="AH124" i="1"/>
  <c r="AD67" i="1"/>
  <c r="V128" i="1"/>
  <c r="V116" i="1"/>
  <c r="AV68" i="1"/>
  <c r="N160" i="1"/>
  <c r="P190" i="1" s="1"/>
  <c r="P130" i="1"/>
  <c r="P118" i="1"/>
  <c r="AS71" i="1"/>
  <c r="L73" i="1"/>
  <c r="H166" i="1"/>
  <c r="I97" i="1"/>
  <c r="L87" i="1"/>
  <c r="L99" i="1"/>
  <c r="E169" i="1"/>
  <c r="F103" i="1"/>
  <c r="F91" i="1"/>
  <c r="O94" i="1"/>
  <c r="AD48" i="1"/>
  <c r="F50" i="1"/>
  <c r="H216" i="1"/>
  <c r="I216" i="1" s="1"/>
  <c r="H198" i="1"/>
  <c r="H153" i="1"/>
  <c r="I153" i="1" s="1"/>
  <c r="AI216" i="1"/>
  <c r="AJ216" i="1" s="1"/>
  <c r="AI198" i="1"/>
  <c r="AI153" i="1"/>
  <c r="AJ153" i="1" s="1"/>
  <c r="AJ52" i="1"/>
  <c r="L53" i="1"/>
  <c r="X53" i="1"/>
  <c r="AJ53" i="1"/>
  <c r="AV53" i="1"/>
  <c r="L54" i="1"/>
  <c r="AM54" i="1"/>
  <c r="R56" i="1"/>
  <c r="AS56" i="1"/>
  <c r="AD58" i="1"/>
  <c r="X59" i="1"/>
  <c r="T217" i="1"/>
  <c r="V223" i="1" s="1"/>
  <c r="T200" i="1"/>
  <c r="T158" i="1"/>
  <c r="V188" i="1" s="1"/>
  <c r="V112" i="1"/>
  <c r="R67" i="1"/>
  <c r="U68" i="1"/>
  <c r="L69" i="1"/>
  <c r="B160" i="1"/>
  <c r="D190" i="1" s="1"/>
  <c r="D118" i="1"/>
  <c r="F71" i="1"/>
  <c r="AG71" i="1"/>
  <c r="I72" i="1"/>
  <c r="AY72" i="1"/>
  <c r="AO161" i="1"/>
  <c r="AP85" i="1"/>
  <c r="C74" i="1"/>
  <c r="AK123" i="1"/>
  <c r="AJ87" i="1"/>
  <c r="AV75" i="1"/>
  <c r="AP77" i="1"/>
  <c r="W164" i="1"/>
  <c r="X91" i="1"/>
  <c r="AD81" i="1"/>
  <c r="X83" i="1"/>
  <c r="AR166" i="1"/>
  <c r="AS85" i="1"/>
  <c r="AS97" i="1"/>
  <c r="AV87" i="1"/>
  <c r="C90" i="1"/>
  <c r="R48" i="1"/>
  <c r="AS48" i="1"/>
  <c r="W198" i="1"/>
  <c r="W216" i="1"/>
  <c r="X216" i="1" s="1"/>
  <c r="W153" i="1"/>
  <c r="X153" i="1" s="1"/>
  <c r="X52" i="1"/>
  <c r="AL198" i="1"/>
  <c r="AL216" i="1"/>
  <c r="AM216" i="1" s="1"/>
  <c r="AL153" i="1"/>
  <c r="AM153" i="1" s="1"/>
  <c r="AA54" i="1"/>
  <c r="AO154" i="1"/>
  <c r="AP154" i="1" s="1"/>
  <c r="AP55" i="1"/>
  <c r="F56" i="1"/>
  <c r="AG56" i="1"/>
  <c r="AM57" i="1"/>
  <c r="R58" i="1"/>
  <c r="AP59" i="1"/>
  <c r="AG60" i="1"/>
  <c r="AV60" i="1"/>
  <c r="AP62" i="1"/>
  <c r="H217" i="1"/>
  <c r="J223" i="1" s="1"/>
  <c r="H200" i="1"/>
  <c r="H158" i="1"/>
  <c r="J188" i="1" s="1"/>
  <c r="J124" i="1"/>
  <c r="U64" i="1"/>
  <c r="AM65" i="1"/>
  <c r="O66" i="1"/>
  <c r="F67" i="1"/>
  <c r="AU159" i="1"/>
  <c r="AW189" i="1" s="1"/>
  <c r="I68" i="1"/>
  <c r="AP73" i="1"/>
  <c r="AJ75" i="1"/>
  <c r="AD77" i="1"/>
  <c r="K164" i="1"/>
  <c r="L91" i="1"/>
  <c r="X79" i="1"/>
  <c r="R81" i="1"/>
  <c r="L83" i="1"/>
  <c r="AS84" i="1"/>
  <c r="AD85" i="1"/>
  <c r="AU166" i="1"/>
  <c r="AV97" i="1"/>
  <c r="O87" i="1"/>
  <c r="AY104" i="1"/>
  <c r="AY92" i="1"/>
  <c r="C94" i="1"/>
  <c r="I96" i="1"/>
  <c r="S117" i="1"/>
  <c r="B215" i="1"/>
  <c r="N215" i="1"/>
  <c r="Z215" i="1"/>
  <c r="AL215" i="1"/>
  <c r="I43" i="1"/>
  <c r="U43" i="1"/>
  <c r="AG43" i="1"/>
  <c r="AS43" i="1"/>
  <c r="R45" i="1"/>
  <c r="AD45" i="1"/>
  <c r="AP45" i="1"/>
  <c r="F48" i="1"/>
  <c r="AJ51" i="1"/>
  <c r="K216" i="1"/>
  <c r="L216" i="1" s="1"/>
  <c r="K198" i="1"/>
  <c r="K153" i="1"/>
  <c r="L153" i="1" s="1"/>
  <c r="L52" i="1"/>
  <c r="Z198" i="1"/>
  <c r="Z216" i="1"/>
  <c r="AA216" i="1" s="1"/>
  <c r="Z153" i="1"/>
  <c r="AA153" i="1" s="1"/>
  <c r="AM52" i="1"/>
  <c r="C53" i="1"/>
  <c r="O53" i="1"/>
  <c r="AA53" i="1"/>
  <c r="F55" i="1"/>
  <c r="R55" i="1"/>
  <c r="AD55" i="1"/>
  <c r="AA57" i="1"/>
  <c r="F58" i="1"/>
  <c r="AU155" i="1"/>
  <c r="L59" i="1"/>
  <c r="AJ60" i="1"/>
  <c r="L61" i="1"/>
  <c r="AD62" i="1"/>
  <c r="I64" i="1"/>
  <c r="C66" i="1"/>
  <c r="AI159" i="1"/>
  <c r="AK189" i="1" s="1"/>
  <c r="AK115" i="1"/>
  <c r="AV67" i="1"/>
  <c r="AM68" i="1"/>
  <c r="AP69" i="1"/>
  <c r="AJ71" i="1"/>
  <c r="AA72" i="1"/>
  <c r="AD73" i="1"/>
  <c r="X75" i="1"/>
  <c r="R77" i="1"/>
  <c r="L79" i="1"/>
  <c r="F81" i="1"/>
  <c r="AL165" i="1"/>
  <c r="AM94" i="1"/>
  <c r="AY82" i="1"/>
  <c r="AV96" i="1"/>
  <c r="AV84" i="1"/>
  <c r="AV85" i="1"/>
  <c r="O98" i="1"/>
  <c r="O86" i="1"/>
  <c r="R99" i="1"/>
  <c r="R87" i="1"/>
  <c r="T219" i="1"/>
  <c r="T204" i="1"/>
  <c r="T168" i="1"/>
  <c r="AI219" i="1"/>
  <c r="AI204" i="1"/>
  <c r="AI168" i="1"/>
  <c r="AJ100" i="1"/>
  <c r="AJ88" i="1"/>
  <c r="F89" i="1"/>
  <c r="AP89" i="1"/>
  <c r="AU169" i="1"/>
  <c r="AV91" i="1"/>
  <c r="AG117" i="1"/>
  <c r="AG105" i="1"/>
  <c r="B175" i="1"/>
  <c r="C118" i="1"/>
  <c r="C106" i="1"/>
  <c r="Z175" i="1"/>
  <c r="AA118" i="1"/>
  <c r="AA106" i="1"/>
  <c r="AY106" i="1"/>
  <c r="X119" i="1"/>
  <c r="X107" i="1"/>
  <c r="AV119" i="1"/>
  <c r="AV107" i="1"/>
  <c r="U120" i="1"/>
  <c r="U108" i="1"/>
  <c r="AS120" i="1"/>
  <c r="AS108" i="1"/>
  <c r="Q176" i="1"/>
  <c r="R176" i="1" s="1"/>
  <c r="R109" i="1"/>
  <c r="AO176" i="1"/>
  <c r="AP176" i="1" s="1"/>
  <c r="AP121" i="1"/>
  <c r="AP109" i="1"/>
  <c r="O122" i="1"/>
  <c r="O110" i="1"/>
  <c r="AM122" i="1"/>
  <c r="AM110" i="1"/>
  <c r="AV126" i="1"/>
  <c r="I36" i="1"/>
  <c r="C40" i="1"/>
  <c r="O40" i="1"/>
  <c r="AA40" i="1"/>
  <c r="AM40" i="1"/>
  <c r="AS46" i="1"/>
  <c r="AM50" i="1"/>
  <c r="N198" i="1"/>
  <c r="N216" i="1"/>
  <c r="O216" i="1" s="1"/>
  <c r="N153" i="1"/>
  <c r="O153" i="1" s="1"/>
  <c r="AA52" i="1"/>
  <c r="AO198" i="1"/>
  <c r="AO216" i="1"/>
  <c r="AP216" i="1" s="1"/>
  <c r="AO153" i="1"/>
  <c r="AP153" i="1" s="1"/>
  <c r="AS54" i="1"/>
  <c r="O57" i="1"/>
  <c r="U58" i="1"/>
  <c r="AI155" i="1"/>
  <c r="AJ155" i="1" s="1"/>
  <c r="AV58" i="1"/>
  <c r="AD59" i="1"/>
  <c r="X60" i="1"/>
  <c r="R62" i="1"/>
  <c r="AM64" i="1"/>
  <c r="W159" i="1"/>
  <c r="Y189" i="1" s="1"/>
  <c r="Y127" i="1"/>
  <c r="Y115" i="1"/>
  <c r="AJ67" i="1"/>
  <c r="AD69" i="1"/>
  <c r="AS69" i="1"/>
  <c r="AV70" i="1"/>
  <c r="X71" i="1"/>
  <c r="E161" i="1"/>
  <c r="G121" i="1"/>
  <c r="R73" i="1"/>
  <c r="L75" i="1"/>
  <c r="AR218" i="1"/>
  <c r="AR202" i="1"/>
  <c r="AR163" i="1"/>
  <c r="AS88" i="1"/>
  <c r="AS80" i="1"/>
  <c r="Z165" i="1"/>
  <c r="AA94" i="1"/>
  <c r="AM82" i="1"/>
  <c r="AG84" i="1"/>
  <c r="Q166" i="1"/>
  <c r="R85" i="1"/>
  <c r="R97" i="1"/>
  <c r="U88" i="1"/>
  <c r="X89" i="1"/>
  <c r="AA90" i="1"/>
  <c r="AF169" i="1"/>
  <c r="AG91" i="1"/>
  <c r="Q215" i="1"/>
  <c r="AC215" i="1"/>
  <c r="AO215" i="1"/>
  <c r="AG46" i="1"/>
  <c r="AA50" i="1"/>
  <c r="B216" i="1"/>
  <c r="C216" i="1" s="1"/>
  <c r="B153" i="1"/>
  <c r="B198" i="1"/>
  <c r="O52" i="1"/>
  <c r="AC216" i="1"/>
  <c r="AD216" i="1" s="1"/>
  <c r="AC198" i="1"/>
  <c r="AC153" i="1"/>
  <c r="AD153" i="1" s="1"/>
  <c r="AP52" i="1"/>
  <c r="AG54" i="1"/>
  <c r="AU154" i="1"/>
  <c r="X56" i="1"/>
  <c r="C57" i="1"/>
  <c r="AS57" i="1"/>
  <c r="I58" i="1"/>
  <c r="AV59" i="1"/>
  <c r="L60" i="1"/>
  <c r="F62" i="1"/>
  <c r="AA64" i="1"/>
  <c r="AV66" i="1"/>
  <c r="K159" i="1"/>
  <c r="M189" i="1" s="1"/>
  <c r="M115" i="1"/>
  <c r="AJ70" i="1"/>
  <c r="L71" i="1"/>
  <c r="AF218" i="1"/>
  <c r="AF202" i="1"/>
  <c r="AF163" i="1"/>
  <c r="B166" i="1"/>
  <c r="C85" i="1"/>
  <c r="T166" i="1"/>
  <c r="U97" i="1"/>
  <c r="AI166" i="1"/>
  <c r="AJ97" i="1"/>
  <c r="U86" i="1"/>
  <c r="U98" i="1"/>
  <c r="AM99" i="1"/>
  <c r="AM87" i="1"/>
  <c r="AY90" i="1"/>
  <c r="Q169" i="1"/>
  <c r="R103" i="1"/>
  <c r="AP93" i="1"/>
  <c r="W174" i="1"/>
  <c r="X103" i="1"/>
  <c r="X115" i="1"/>
  <c r="R40" i="1"/>
  <c r="AD40" i="1"/>
  <c r="AP40" i="1"/>
  <c r="O50" i="1"/>
  <c r="C52" i="1"/>
  <c r="Q198" i="1"/>
  <c r="Q216" i="1"/>
  <c r="R216" i="1" s="1"/>
  <c r="Q153" i="1"/>
  <c r="R153" i="1" s="1"/>
  <c r="AD52" i="1"/>
  <c r="AR198" i="1"/>
  <c r="AR216" i="1"/>
  <c r="AS216" i="1" s="1"/>
  <c r="AR153" i="1"/>
  <c r="AS153" i="1" s="1"/>
  <c r="U54" i="1"/>
  <c r="K154" i="1"/>
  <c r="L154" i="1" s="1"/>
  <c r="W154" i="1"/>
  <c r="X154" i="1" s="1"/>
  <c r="AI154" i="1"/>
  <c r="AJ154" i="1" s="1"/>
  <c r="AV55" i="1"/>
  <c r="K155" i="1"/>
  <c r="L155" i="1" s="1"/>
  <c r="X58" i="1"/>
  <c r="R59" i="1"/>
  <c r="AD61" i="1"/>
  <c r="O64" i="1"/>
  <c r="AP64" i="1"/>
  <c r="R65" i="1"/>
  <c r="L67" i="1"/>
  <c r="F69" i="1"/>
  <c r="X70" i="1"/>
  <c r="AL160" i="1"/>
  <c r="AN190" i="1" s="1"/>
  <c r="AY70" i="1"/>
  <c r="AP71" i="1"/>
  <c r="AS72" i="1"/>
  <c r="AJ73" i="1"/>
  <c r="AM74" i="1"/>
  <c r="T218" i="1"/>
  <c r="T202" i="1"/>
  <c r="T163" i="1"/>
  <c r="AG76" i="1"/>
  <c r="U80" i="1"/>
  <c r="O82" i="1"/>
  <c r="U85" i="1"/>
  <c r="AJ85" i="1"/>
  <c r="AM86" i="1"/>
  <c r="E219" i="1"/>
  <c r="E204" i="1"/>
  <c r="E168" i="1"/>
  <c r="F88" i="1"/>
  <c r="R91" i="1"/>
  <c r="B155" i="1"/>
  <c r="C155" i="1" s="1"/>
  <c r="N155" i="1"/>
  <c r="O155" i="1" s="1"/>
  <c r="Z155" i="1"/>
  <c r="AA155" i="1" s="1"/>
  <c r="AL155" i="1"/>
  <c r="AM155" i="1" s="1"/>
  <c r="H156" i="1"/>
  <c r="I156" i="1" s="1"/>
  <c r="T156" i="1"/>
  <c r="U156" i="1" s="1"/>
  <c r="AF156" i="1"/>
  <c r="AG156" i="1" s="1"/>
  <c r="AR156" i="1"/>
  <c r="AS156" i="1" s="1"/>
  <c r="K217" i="1"/>
  <c r="M223" i="1" s="1"/>
  <c r="K200" i="1"/>
  <c r="K158" i="1"/>
  <c r="M188" i="1" s="1"/>
  <c r="W217" i="1"/>
  <c r="Y223" i="1" s="1"/>
  <c r="W200" i="1"/>
  <c r="W158" i="1"/>
  <c r="Y188" i="1" s="1"/>
  <c r="Y112" i="1"/>
  <c r="Y124" i="1"/>
  <c r="AI217" i="1"/>
  <c r="AK223" i="1" s="1"/>
  <c r="AI200" i="1"/>
  <c r="AI158" i="1"/>
  <c r="AK188" i="1" s="1"/>
  <c r="AK124" i="1"/>
  <c r="AK112" i="1"/>
  <c r="AU217" i="1"/>
  <c r="AW223" i="1" s="1"/>
  <c r="AU200" i="1"/>
  <c r="AU158" i="1"/>
  <c r="AW188" i="1" s="1"/>
  <c r="V125" i="1"/>
  <c r="V113" i="1"/>
  <c r="G114" i="1"/>
  <c r="G126" i="1"/>
  <c r="S114" i="1"/>
  <c r="S126" i="1"/>
  <c r="AE126" i="1"/>
  <c r="AE114" i="1"/>
  <c r="D127" i="1"/>
  <c r="B159" i="1"/>
  <c r="D189" i="1" s="1"/>
  <c r="N159" i="1"/>
  <c r="P189" i="1" s="1"/>
  <c r="P127" i="1"/>
  <c r="P115" i="1"/>
  <c r="Z159" i="1"/>
  <c r="AB189" i="1" s="1"/>
  <c r="AB127" i="1"/>
  <c r="AL159" i="1"/>
  <c r="AN189" i="1" s="1"/>
  <c r="M128" i="1"/>
  <c r="M116" i="1"/>
  <c r="AK128" i="1"/>
  <c r="AK116" i="1"/>
  <c r="J129" i="1"/>
  <c r="J117" i="1"/>
  <c r="AH129" i="1"/>
  <c r="AH117" i="1"/>
  <c r="E160" i="1"/>
  <c r="G190" i="1" s="1"/>
  <c r="G118" i="1"/>
  <c r="G130" i="1"/>
  <c r="AC160" i="1"/>
  <c r="AE190" i="1" s="1"/>
  <c r="AE130" i="1"/>
  <c r="AE118" i="1"/>
  <c r="AO160" i="1"/>
  <c r="AQ190" i="1" s="1"/>
  <c r="H161" i="1"/>
  <c r="T161" i="1"/>
  <c r="V121" i="1"/>
  <c r="AF161" i="1"/>
  <c r="AH121" i="1"/>
  <c r="AR161" i="1"/>
  <c r="K218" i="1"/>
  <c r="K202" i="1"/>
  <c r="K163" i="1"/>
  <c r="W218" i="1"/>
  <c r="W202" i="1"/>
  <c r="W163" i="1"/>
  <c r="AI218" i="1"/>
  <c r="AI202" i="1"/>
  <c r="AI163" i="1"/>
  <c r="AU218" i="1"/>
  <c r="AU202" i="1"/>
  <c r="AU163" i="1"/>
  <c r="B164" i="1"/>
  <c r="N164" i="1"/>
  <c r="Z164" i="1"/>
  <c r="AL164" i="1"/>
  <c r="E165" i="1"/>
  <c r="Q165" i="1"/>
  <c r="AC165" i="1"/>
  <c r="AO165" i="1"/>
  <c r="K166" i="1"/>
  <c r="AL166" i="1"/>
  <c r="AM171" i="1" s="1"/>
  <c r="AM85" i="1"/>
  <c r="AG87" i="1"/>
  <c r="W219" i="1"/>
  <c r="W204" i="1"/>
  <c r="W168" i="1"/>
  <c r="AA89" i="1"/>
  <c r="T169" i="1"/>
  <c r="U91" i="1"/>
  <c r="AI169" i="1"/>
  <c r="O93" i="1"/>
  <c r="R94" i="1"/>
  <c r="I95" i="1"/>
  <c r="L96" i="1"/>
  <c r="AA99" i="1"/>
  <c r="AY111" i="1"/>
  <c r="AY99" i="1"/>
  <c r="W220" i="1"/>
  <c r="W206" i="1"/>
  <c r="W173" i="1"/>
  <c r="X112" i="1"/>
  <c r="X100" i="1"/>
  <c r="AU220" i="1"/>
  <c r="AU206" i="1"/>
  <c r="AU173" i="1"/>
  <c r="AV112" i="1"/>
  <c r="AV100" i="1"/>
  <c r="U101" i="1"/>
  <c r="L102" i="1"/>
  <c r="AJ102" i="1"/>
  <c r="E174" i="1"/>
  <c r="U116" i="1"/>
  <c r="U104" i="1"/>
  <c r="L111" i="1"/>
  <c r="L123" i="1"/>
  <c r="L126" i="1"/>
  <c r="M114" i="1"/>
  <c r="AK114" i="1"/>
  <c r="AD116" i="1"/>
  <c r="H154" i="1"/>
  <c r="I154" i="1" s="1"/>
  <c r="T154" i="1"/>
  <c r="U154" i="1" s="1"/>
  <c r="AF154" i="1"/>
  <c r="AG154" i="1" s="1"/>
  <c r="AR154" i="1"/>
  <c r="AS154" i="1" s="1"/>
  <c r="C58" i="1"/>
  <c r="O58" i="1"/>
  <c r="AA58" i="1"/>
  <c r="AM58" i="1"/>
  <c r="I61" i="1"/>
  <c r="U61" i="1"/>
  <c r="AG61" i="1"/>
  <c r="AS61" i="1"/>
  <c r="O63" i="1"/>
  <c r="AA63" i="1"/>
  <c r="AM63" i="1"/>
  <c r="AY63" i="1"/>
  <c r="L64" i="1"/>
  <c r="X64" i="1"/>
  <c r="AJ64" i="1"/>
  <c r="AV64" i="1"/>
  <c r="I65" i="1"/>
  <c r="U65" i="1"/>
  <c r="AG65" i="1"/>
  <c r="AS65" i="1"/>
  <c r="F66" i="1"/>
  <c r="R66" i="1"/>
  <c r="AD66" i="1"/>
  <c r="AP66" i="1"/>
  <c r="C67" i="1"/>
  <c r="O67" i="1"/>
  <c r="AA67" i="1"/>
  <c r="AM67" i="1"/>
  <c r="AY67" i="1"/>
  <c r="L68" i="1"/>
  <c r="X68" i="1"/>
  <c r="AJ68" i="1"/>
  <c r="I69" i="1"/>
  <c r="U69" i="1"/>
  <c r="AG69" i="1"/>
  <c r="F70" i="1"/>
  <c r="R70" i="1"/>
  <c r="AD70" i="1"/>
  <c r="AP70" i="1"/>
  <c r="C71" i="1"/>
  <c r="AA71" i="1"/>
  <c r="AY71" i="1"/>
  <c r="X72" i="1"/>
  <c r="AV72" i="1"/>
  <c r="I73" i="1"/>
  <c r="U73" i="1"/>
  <c r="AG73" i="1"/>
  <c r="AS73" i="1"/>
  <c r="F74" i="1"/>
  <c r="R74" i="1"/>
  <c r="AD74" i="1"/>
  <c r="AP74" i="1"/>
  <c r="C75" i="1"/>
  <c r="L76" i="1"/>
  <c r="X76" i="1"/>
  <c r="AJ76" i="1"/>
  <c r="AV76" i="1"/>
  <c r="I77" i="1"/>
  <c r="U77" i="1"/>
  <c r="AG77" i="1"/>
  <c r="AS77" i="1"/>
  <c r="F78" i="1"/>
  <c r="AP78" i="1"/>
  <c r="C79" i="1"/>
  <c r="O79" i="1"/>
  <c r="AA79" i="1"/>
  <c r="AM79" i="1"/>
  <c r="AY79" i="1"/>
  <c r="AV80" i="1"/>
  <c r="U81" i="1"/>
  <c r="AS81" i="1"/>
  <c r="F82" i="1"/>
  <c r="R82" i="1"/>
  <c r="AD82" i="1"/>
  <c r="AP82" i="1"/>
  <c r="O83" i="1"/>
  <c r="AM83" i="1"/>
  <c r="AY83" i="1"/>
  <c r="L85" i="1"/>
  <c r="Z166" i="1"/>
  <c r="AA85" i="1"/>
  <c r="AO166" i="1"/>
  <c r="C86" i="1"/>
  <c r="AD86" i="1"/>
  <c r="F87" i="1"/>
  <c r="U87" i="1"/>
  <c r="K219" i="1"/>
  <c r="K204" i="1"/>
  <c r="K168" i="1"/>
  <c r="X88" i="1"/>
  <c r="AL204" i="1"/>
  <c r="AL219" i="1"/>
  <c r="AL168" i="1"/>
  <c r="AY88" i="1"/>
  <c r="O89" i="1"/>
  <c r="AS90" i="1"/>
  <c r="H169" i="1"/>
  <c r="I91" i="1"/>
  <c r="W169" i="1"/>
  <c r="AJ91" i="1"/>
  <c r="C93" i="1"/>
  <c r="F94" i="1"/>
  <c r="AP96" i="1"/>
  <c r="AJ98" i="1"/>
  <c r="AD111" i="1"/>
  <c r="AD99" i="1"/>
  <c r="Z220" i="1"/>
  <c r="Z173" i="1"/>
  <c r="Z206" i="1"/>
  <c r="AA112" i="1"/>
  <c r="AA100" i="1"/>
  <c r="AS113" i="1"/>
  <c r="AS101" i="1"/>
  <c r="AS104" i="1"/>
  <c r="AS116" i="1"/>
  <c r="B200" i="1"/>
  <c r="B217" i="1"/>
  <c r="D223" i="1" s="1"/>
  <c r="B158" i="1"/>
  <c r="D188" i="1" s="1"/>
  <c r="N200" i="1"/>
  <c r="N217" i="1"/>
  <c r="P223" i="1" s="1"/>
  <c r="P124" i="1"/>
  <c r="N158" i="1"/>
  <c r="P188" i="1" s="1"/>
  <c r="Z200" i="1"/>
  <c r="Z217" i="1"/>
  <c r="AB223" i="1" s="1"/>
  <c r="Z158" i="1"/>
  <c r="AB188" i="1" s="1"/>
  <c r="AB112" i="1"/>
  <c r="AL200" i="1"/>
  <c r="AL217" i="1"/>
  <c r="AN223" i="1" s="1"/>
  <c r="AL158" i="1"/>
  <c r="AN188" i="1" s="1"/>
  <c r="J126" i="1"/>
  <c r="J114" i="1"/>
  <c r="G127" i="1"/>
  <c r="E159" i="1"/>
  <c r="G189" i="1" s="1"/>
  <c r="Q159" i="1"/>
  <c r="S189" i="1" s="1"/>
  <c r="AE127" i="1"/>
  <c r="AC159" i="1"/>
  <c r="AE189" i="1" s="1"/>
  <c r="AE115" i="1"/>
  <c r="AO159" i="1"/>
  <c r="AQ189" i="1" s="1"/>
  <c r="H160" i="1"/>
  <c r="J190" i="1" s="1"/>
  <c r="T160" i="1"/>
  <c r="V190" i="1" s="1"/>
  <c r="V118" i="1"/>
  <c r="AF160" i="1"/>
  <c r="AH190" i="1" s="1"/>
  <c r="AR160" i="1"/>
  <c r="AT190" i="1" s="1"/>
  <c r="K161" i="1"/>
  <c r="W161" i="1"/>
  <c r="AI161" i="1"/>
  <c r="AK121" i="1"/>
  <c r="AU161" i="1"/>
  <c r="B218" i="1"/>
  <c r="B163" i="1"/>
  <c r="B202" i="1"/>
  <c r="N218" i="1"/>
  <c r="N163" i="1"/>
  <c r="N202" i="1"/>
  <c r="Z163" i="1"/>
  <c r="Z218" i="1"/>
  <c r="Z202" i="1"/>
  <c r="AL163" i="1"/>
  <c r="AL202" i="1"/>
  <c r="AL218" i="1"/>
  <c r="E164" i="1"/>
  <c r="Q164" i="1"/>
  <c r="AC164" i="1"/>
  <c r="AO164" i="1"/>
  <c r="H165" i="1"/>
  <c r="T165" i="1"/>
  <c r="AF165" i="1"/>
  <c r="AR165" i="1"/>
  <c r="N166" i="1"/>
  <c r="O85" i="1"/>
  <c r="AC166" i="1"/>
  <c r="R86" i="1"/>
  <c r="AS86" i="1"/>
  <c r="I87" i="1"/>
  <c r="L88" i="1"/>
  <c r="Z204" i="1"/>
  <c r="Z219" i="1"/>
  <c r="Z168" i="1"/>
  <c r="AM88" i="1"/>
  <c r="C89" i="1"/>
  <c r="AV90" i="1"/>
  <c r="K169" i="1"/>
  <c r="AP92" i="1"/>
  <c r="AS93" i="1"/>
  <c r="U94" i="1"/>
  <c r="AD96" i="1"/>
  <c r="X98" i="1"/>
  <c r="AG99" i="1"/>
  <c r="E220" i="1"/>
  <c r="E206" i="1"/>
  <c r="E173" i="1"/>
  <c r="F100" i="1"/>
  <c r="AC220" i="1"/>
  <c r="AC206" i="1"/>
  <c r="AC173" i="1"/>
  <c r="AD100" i="1"/>
  <c r="AD112" i="1"/>
  <c r="C101" i="1"/>
  <c r="C113" i="1"/>
  <c r="R102" i="1"/>
  <c r="AF174" i="1"/>
  <c r="AG103" i="1"/>
  <c r="R105" i="1"/>
  <c r="R117" i="1"/>
  <c r="Y121" i="1"/>
  <c r="P128" i="1"/>
  <c r="O128" i="1"/>
  <c r="N204" i="1"/>
  <c r="N219" i="1"/>
  <c r="N168" i="1"/>
  <c r="AO219" i="1"/>
  <c r="AO204" i="1"/>
  <c r="AO168" i="1"/>
  <c r="AP88" i="1"/>
  <c r="L98" i="1"/>
  <c r="N174" i="1"/>
  <c r="O115" i="1"/>
  <c r="O103" i="1"/>
  <c r="F104" i="1"/>
  <c r="F116" i="1"/>
  <c r="D112" i="1"/>
  <c r="AO221" i="1"/>
  <c r="AO208" i="1"/>
  <c r="AO178" i="1"/>
  <c r="AP112" i="1"/>
  <c r="AP124" i="1"/>
  <c r="O113" i="1"/>
  <c r="P113" i="1"/>
  <c r="AK130" i="1"/>
  <c r="AJ130" i="1"/>
  <c r="H155" i="1"/>
  <c r="I155" i="1" s="1"/>
  <c r="T155" i="1"/>
  <c r="U155" i="1" s="1"/>
  <c r="AF155" i="1"/>
  <c r="AG155" i="1" s="1"/>
  <c r="AR155" i="1"/>
  <c r="AS155" i="1" s="1"/>
  <c r="B156" i="1"/>
  <c r="C156" i="1" s="1"/>
  <c r="N156" i="1"/>
  <c r="O156" i="1" s="1"/>
  <c r="Z156" i="1"/>
  <c r="AA156" i="1" s="1"/>
  <c r="AL156" i="1"/>
  <c r="AM156" i="1" s="1"/>
  <c r="E217" i="1"/>
  <c r="G223" i="1" s="1"/>
  <c r="E200" i="1"/>
  <c r="E158" i="1"/>
  <c r="G188" i="1" s="1"/>
  <c r="Q217" i="1"/>
  <c r="S223" i="1" s="1"/>
  <c r="Q200" i="1"/>
  <c r="Q158" i="1"/>
  <c r="S188" i="1" s="1"/>
  <c r="AC217" i="1"/>
  <c r="AE223" i="1" s="1"/>
  <c r="AC200" i="1"/>
  <c r="AC158" i="1"/>
  <c r="AE188" i="1" s="1"/>
  <c r="AO217" i="1"/>
  <c r="AQ223" i="1" s="1"/>
  <c r="AO200" i="1"/>
  <c r="AO158" i="1"/>
  <c r="AQ188" i="1" s="1"/>
  <c r="H159" i="1"/>
  <c r="J189" i="1" s="1"/>
  <c r="J115" i="1"/>
  <c r="T159" i="1"/>
  <c r="V189" i="1" s="1"/>
  <c r="AF159" i="1"/>
  <c r="AH189" i="1" s="1"/>
  <c r="AH115" i="1"/>
  <c r="AR159" i="1"/>
  <c r="AT189" i="1" s="1"/>
  <c r="K160" i="1"/>
  <c r="M190" i="1" s="1"/>
  <c r="W160" i="1"/>
  <c r="Y190" i="1" s="1"/>
  <c r="AI160" i="1"/>
  <c r="AK190" i="1" s="1"/>
  <c r="AU160" i="1"/>
  <c r="AW190" i="1" s="1"/>
  <c r="B161" i="1"/>
  <c r="N161" i="1"/>
  <c r="P121" i="1"/>
  <c r="Z161" i="1"/>
  <c r="AL161" i="1"/>
  <c r="E218" i="1"/>
  <c r="E202" i="1"/>
  <c r="E163" i="1"/>
  <c r="Q218" i="1"/>
  <c r="Q202" i="1"/>
  <c r="Q163" i="1"/>
  <c r="AC218" i="1"/>
  <c r="AC202" i="1"/>
  <c r="AC163" i="1"/>
  <c r="AO218" i="1"/>
  <c r="AO202" i="1"/>
  <c r="AO163" i="1"/>
  <c r="H164" i="1"/>
  <c r="T164" i="1"/>
  <c r="AF164" i="1"/>
  <c r="AR164" i="1"/>
  <c r="K165" i="1"/>
  <c r="W165" i="1"/>
  <c r="AI165" i="1"/>
  <c r="AU165" i="1"/>
  <c r="AP84" i="1"/>
  <c r="E166" i="1"/>
  <c r="AF166" i="1"/>
  <c r="AJ86" i="1"/>
  <c r="B204" i="1"/>
  <c r="B219" i="1"/>
  <c r="B168" i="1"/>
  <c r="C100" i="1"/>
  <c r="O88" i="1"/>
  <c r="AC219" i="1"/>
  <c r="AC204" i="1"/>
  <c r="AC168" i="1"/>
  <c r="AD88" i="1"/>
  <c r="AR219" i="1"/>
  <c r="AR204" i="1"/>
  <c r="AR168" i="1"/>
  <c r="X90" i="1"/>
  <c r="N169" i="1"/>
  <c r="AA91" i="1"/>
  <c r="AO169" i="1"/>
  <c r="C92" i="1"/>
  <c r="R92" i="1"/>
  <c r="F96" i="1"/>
  <c r="AY97" i="1"/>
  <c r="K220" i="1"/>
  <c r="K206" i="1"/>
  <c r="K173" i="1"/>
  <c r="L100" i="1"/>
  <c r="L112" i="1"/>
  <c r="I101" i="1"/>
  <c r="I113" i="1"/>
  <c r="AD101" i="1"/>
  <c r="AL174" i="1"/>
  <c r="AM115" i="1"/>
  <c r="AM103" i="1"/>
  <c r="AH113" i="1"/>
  <c r="AG115" i="1"/>
  <c r="Q219" i="1"/>
  <c r="Q204" i="1"/>
  <c r="Q168" i="1"/>
  <c r="R88" i="1"/>
  <c r="AF219" i="1"/>
  <c r="AF204" i="1"/>
  <c r="AF168" i="1"/>
  <c r="AC169" i="1"/>
  <c r="AD103" i="1"/>
  <c r="AP99" i="1"/>
  <c r="N220" i="1"/>
  <c r="N206" i="1"/>
  <c r="N173" i="1"/>
  <c r="O100" i="1"/>
  <c r="AL206" i="1"/>
  <c r="AL220" i="1"/>
  <c r="AL173" i="1"/>
  <c r="AM100" i="1"/>
  <c r="L101" i="1"/>
  <c r="AA102" i="1"/>
  <c r="L116" i="1"/>
  <c r="L104" i="1"/>
  <c r="AA105" i="1"/>
  <c r="AA117" i="1"/>
  <c r="AP111" i="1"/>
  <c r="M124" i="1"/>
  <c r="V126" i="1"/>
  <c r="U126" i="1"/>
  <c r="V130" i="1"/>
  <c r="Q160" i="1"/>
  <c r="S190" i="1" s="1"/>
  <c r="L97" i="1"/>
  <c r="AS99" i="1"/>
  <c r="AO220" i="1"/>
  <c r="AO206" i="1"/>
  <c r="AO173" i="1"/>
  <c r="AP100" i="1"/>
  <c r="AY102" i="1"/>
  <c r="AP103" i="1"/>
  <c r="I117" i="1"/>
  <c r="I105" i="1"/>
  <c r="AB128" i="1"/>
  <c r="AR169" i="1"/>
  <c r="K170" i="1"/>
  <c r="W170" i="1"/>
  <c r="AI170" i="1"/>
  <c r="AU170" i="1"/>
  <c r="Z171" i="1"/>
  <c r="U99" i="1"/>
  <c r="AJ99" i="1"/>
  <c r="AF220" i="1"/>
  <c r="AF206" i="1"/>
  <c r="AF173" i="1"/>
  <c r="AG100" i="1"/>
  <c r="AG101" i="1"/>
  <c r="AY101" i="1"/>
  <c r="AM102" i="1"/>
  <c r="Z174" i="1"/>
  <c r="AA103" i="1"/>
  <c r="AR174" i="1"/>
  <c r="AS103" i="1"/>
  <c r="AG116" i="1"/>
  <c r="AG104" i="1"/>
  <c r="U105" i="1"/>
  <c r="AM105" i="1"/>
  <c r="K175" i="1"/>
  <c r="L106" i="1"/>
  <c r="AI175" i="1"/>
  <c r="AJ106" i="1"/>
  <c r="I107" i="1"/>
  <c r="AG107" i="1"/>
  <c r="F108" i="1"/>
  <c r="AD108" i="1"/>
  <c r="B176" i="1"/>
  <c r="C176" i="1" s="1"/>
  <c r="C109" i="1"/>
  <c r="Z176" i="1"/>
  <c r="AA109" i="1"/>
  <c r="AY109" i="1"/>
  <c r="X122" i="1"/>
  <c r="X110" i="1"/>
  <c r="AG111" i="1"/>
  <c r="AR221" i="1"/>
  <c r="AR208" i="1"/>
  <c r="AR178" i="1"/>
  <c r="AS124" i="1"/>
  <c r="AS112" i="1"/>
  <c r="Z183" i="1"/>
  <c r="AA188" i="1" s="1"/>
  <c r="Z210" i="1"/>
  <c r="AB124" i="1"/>
  <c r="AA124" i="1"/>
  <c r="AS91" i="1"/>
  <c r="L94" i="1"/>
  <c r="X94" i="1"/>
  <c r="AJ94" i="1"/>
  <c r="AV94" i="1"/>
  <c r="C97" i="1"/>
  <c r="O97" i="1"/>
  <c r="AA97" i="1"/>
  <c r="AM97" i="1"/>
  <c r="AV98" i="1"/>
  <c r="I99" i="1"/>
  <c r="B220" i="1"/>
  <c r="B206" i="1"/>
  <c r="B173" i="1"/>
  <c r="C112" i="1"/>
  <c r="Q220" i="1"/>
  <c r="Q206" i="1"/>
  <c r="Q173" i="1"/>
  <c r="R100" i="1"/>
  <c r="AI220" i="1"/>
  <c r="AI206" i="1"/>
  <c r="AI173" i="1"/>
  <c r="O101" i="1"/>
  <c r="C102" i="1"/>
  <c r="AP114" i="1"/>
  <c r="AP102" i="1"/>
  <c r="H174" i="1"/>
  <c r="I103" i="1"/>
  <c r="AU174" i="1"/>
  <c r="AV103" i="1"/>
  <c r="AV115" i="1"/>
  <c r="AJ116" i="1"/>
  <c r="AJ104" i="1"/>
  <c r="C105" i="1"/>
  <c r="AP105" i="1"/>
  <c r="AP117" i="1"/>
  <c r="N175" i="1"/>
  <c r="O118" i="1"/>
  <c r="O106" i="1"/>
  <c r="AL175" i="1"/>
  <c r="AM106" i="1"/>
  <c r="AM118" i="1"/>
  <c r="L107" i="1"/>
  <c r="L119" i="1"/>
  <c r="AJ107" i="1"/>
  <c r="AJ119" i="1"/>
  <c r="I120" i="1"/>
  <c r="I108" i="1"/>
  <c r="AG108" i="1"/>
  <c r="AG120" i="1"/>
  <c r="E176" i="1"/>
  <c r="F109" i="1"/>
  <c r="F121" i="1"/>
  <c r="AC176" i="1"/>
  <c r="AD176" i="1" s="1"/>
  <c r="AD109" i="1"/>
  <c r="C110" i="1"/>
  <c r="C122" i="1"/>
  <c r="AA122" i="1"/>
  <c r="AA110" i="1"/>
  <c r="N221" i="1"/>
  <c r="N208" i="1"/>
  <c r="O124" i="1"/>
  <c r="N178" i="1"/>
  <c r="O112" i="1"/>
  <c r="P112" i="1"/>
  <c r="I115" i="1"/>
  <c r="D125" i="1"/>
  <c r="C125" i="1"/>
  <c r="T220" i="1"/>
  <c r="T206" i="1"/>
  <c r="T173" i="1"/>
  <c r="U100" i="1"/>
  <c r="U112" i="1"/>
  <c r="R101" i="1"/>
  <c r="R113" i="1"/>
  <c r="F102" i="1"/>
  <c r="X102" i="1"/>
  <c r="K174" i="1"/>
  <c r="L103" i="1"/>
  <c r="L115" i="1"/>
  <c r="AY103" i="1"/>
  <c r="R104" i="1"/>
  <c r="F117" i="1"/>
  <c r="F105" i="1"/>
  <c r="AS105" i="1"/>
  <c r="Q175" i="1"/>
  <c r="R106" i="1"/>
  <c r="AO175" i="1"/>
  <c r="AP106" i="1"/>
  <c r="O107" i="1"/>
  <c r="AM107" i="1"/>
  <c r="L108" i="1"/>
  <c r="AJ108" i="1"/>
  <c r="H176" i="1"/>
  <c r="I176" i="1" s="1"/>
  <c r="I109" i="1"/>
  <c r="AF176" i="1"/>
  <c r="AG121" i="1"/>
  <c r="AG109" i="1"/>
  <c r="F110" i="1"/>
  <c r="AD110" i="1"/>
  <c r="Q221" i="1"/>
  <c r="Q208" i="1"/>
  <c r="Q178" i="1"/>
  <c r="R112" i="1"/>
  <c r="R124" i="1"/>
  <c r="S112" i="1"/>
  <c r="L125" i="1"/>
  <c r="L113" i="1"/>
  <c r="M113" i="1"/>
  <c r="AG126" i="1"/>
  <c r="AH114" i="1"/>
  <c r="AE116" i="1"/>
  <c r="S120" i="1"/>
  <c r="F122" i="1"/>
  <c r="H220" i="1"/>
  <c r="H206" i="1"/>
  <c r="H173" i="1"/>
  <c r="I100" i="1"/>
  <c r="F101" i="1"/>
  <c r="AP101" i="1"/>
  <c r="AD102" i="1"/>
  <c r="AV102" i="1"/>
  <c r="AI174" i="1"/>
  <c r="AJ115" i="1"/>
  <c r="AJ103" i="1"/>
  <c r="X104" i="1"/>
  <c r="AP104" i="1"/>
  <c r="AD117" i="1"/>
  <c r="AD105" i="1"/>
  <c r="AY105" i="1"/>
  <c r="W175" i="1"/>
  <c r="X106" i="1"/>
  <c r="AU175" i="1"/>
  <c r="AV106" i="1"/>
  <c r="U107" i="1"/>
  <c r="AS107" i="1"/>
  <c r="R108" i="1"/>
  <c r="AP108" i="1"/>
  <c r="N176" i="1"/>
  <c r="O176" i="1" s="1"/>
  <c r="O109" i="1"/>
  <c r="AL176" i="1"/>
  <c r="AM176" i="1" s="1"/>
  <c r="AM109" i="1"/>
  <c r="L110" i="1"/>
  <c r="AJ110" i="1"/>
  <c r="C111" i="1"/>
  <c r="AG125" i="1"/>
  <c r="AG113" i="1"/>
  <c r="H170" i="1"/>
  <c r="I106" i="1"/>
  <c r="T170" i="1"/>
  <c r="U106" i="1"/>
  <c r="AF170" i="1"/>
  <c r="AG106" i="1"/>
  <c r="AR170" i="1"/>
  <c r="AS106" i="1"/>
  <c r="K171" i="1"/>
  <c r="L109" i="1"/>
  <c r="W171" i="1"/>
  <c r="X109" i="1"/>
  <c r="AI171" i="1"/>
  <c r="AJ109" i="1"/>
  <c r="AU171" i="1"/>
  <c r="AV109" i="1"/>
  <c r="AV99" i="1"/>
  <c r="AR220" i="1"/>
  <c r="AR206" i="1"/>
  <c r="AR173" i="1"/>
  <c r="AS100" i="1"/>
  <c r="AA101" i="1"/>
  <c r="O102" i="1"/>
  <c r="B174" i="1"/>
  <c r="C103" i="1"/>
  <c r="T174" i="1"/>
  <c r="U103" i="1"/>
  <c r="I116" i="1"/>
  <c r="I104" i="1"/>
  <c r="AV104" i="1"/>
  <c r="O105" i="1"/>
  <c r="E175" i="1"/>
  <c r="F118" i="1"/>
  <c r="F106" i="1"/>
  <c r="AC175" i="1"/>
  <c r="AD118" i="1"/>
  <c r="AD106" i="1"/>
  <c r="C119" i="1"/>
  <c r="C107" i="1"/>
  <c r="AA119" i="1"/>
  <c r="AA107" i="1"/>
  <c r="AY107" i="1"/>
  <c r="X120" i="1"/>
  <c r="X108" i="1"/>
  <c r="AV120" i="1"/>
  <c r="AV108" i="1"/>
  <c r="T176" i="1"/>
  <c r="U176" i="1" s="1"/>
  <c r="U121" i="1"/>
  <c r="U109" i="1"/>
  <c r="AR176" i="1"/>
  <c r="AS176" i="1" s="1"/>
  <c r="AS109" i="1"/>
  <c r="R122" i="1"/>
  <c r="R110" i="1"/>
  <c r="AA111" i="1"/>
  <c r="V114" i="1"/>
  <c r="AS121" i="1"/>
  <c r="J123" i="1"/>
  <c r="I123" i="1"/>
  <c r="AV111" i="1"/>
  <c r="H221" i="1"/>
  <c r="H208" i="1"/>
  <c r="H178" i="1"/>
  <c r="I124" i="1"/>
  <c r="J112" i="1"/>
  <c r="G113" i="1"/>
  <c r="AJ125" i="1"/>
  <c r="AJ113" i="1"/>
  <c r="AM114" i="1"/>
  <c r="AM126" i="1"/>
  <c r="X128" i="1"/>
  <c r="Y116" i="1"/>
  <c r="X116" i="1"/>
  <c r="P117" i="1"/>
  <c r="Q180" i="1"/>
  <c r="R130" i="1"/>
  <c r="S118" i="1"/>
  <c r="R118" i="1"/>
  <c r="AF180" i="1"/>
  <c r="AH118" i="1"/>
  <c r="J119" i="1"/>
  <c r="M120" i="1"/>
  <c r="L120" i="1"/>
  <c r="AB120" i="1"/>
  <c r="D121" i="1"/>
  <c r="Q181" i="1"/>
  <c r="R186" i="1" s="1"/>
  <c r="S121" i="1"/>
  <c r="AO210" i="1"/>
  <c r="AO183" i="1"/>
  <c r="AP188" i="1" s="1"/>
  <c r="AP125" i="1"/>
  <c r="S128" i="1"/>
  <c r="R128" i="1"/>
  <c r="G129" i="1"/>
  <c r="Q174" i="1"/>
  <c r="AC174" i="1"/>
  <c r="AO174" i="1"/>
  <c r="H175" i="1"/>
  <c r="T175" i="1"/>
  <c r="AF175" i="1"/>
  <c r="AR175" i="1"/>
  <c r="K176" i="1"/>
  <c r="W176" i="1"/>
  <c r="AI176" i="1"/>
  <c r="AU176" i="1"/>
  <c r="AV121" i="1"/>
  <c r="AS110" i="1"/>
  <c r="U111" i="1"/>
  <c r="AJ111" i="1"/>
  <c r="I112" i="1"/>
  <c r="T221" i="1"/>
  <c r="T208" i="1"/>
  <c r="T178" i="1"/>
  <c r="U124" i="1"/>
  <c r="AL221" i="1"/>
  <c r="AL208" i="1"/>
  <c r="AM124" i="1"/>
  <c r="AL178" i="1"/>
  <c r="AM112" i="1"/>
  <c r="F113" i="1"/>
  <c r="AK113" i="1"/>
  <c r="Y114" i="1"/>
  <c r="AZ114" i="1"/>
  <c r="AM116" i="1"/>
  <c r="AG118" i="1"/>
  <c r="AV118" i="1"/>
  <c r="O120" i="1"/>
  <c r="AA120" i="1"/>
  <c r="R121" i="1"/>
  <c r="AH122" i="1"/>
  <c r="AG122" i="1"/>
  <c r="AP128" i="1"/>
  <c r="J130" i="1"/>
  <c r="I130" i="1"/>
  <c r="AV130" i="1"/>
  <c r="X111" i="1"/>
  <c r="K221" i="1"/>
  <c r="K208" i="1"/>
  <c r="K178" i="1"/>
  <c r="L124" i="1"/>
  <c r="AC221" i="1"/>
  <c r="AC208" i="1"/>
  <c r="AC178" i="1"/>
  <c r="AE112" i="1"/>
  <c r="AB113" i="1"/>
  <c r="AM113" i="1"/>
  <c r="AB114" i="1"/>
  <c r="AA126" i="1"/>
  <c r="B179" i="1"/>
  <c r="C127" i="1"/>
  <c r="C115" i="1"/>
  <c r="AZ115" i="1"/>
  <c r="P116" i="1"/>
  <c r="AS129" i="1"/>
  <c r="AS117" i="1"/>
  <c r="H180" i="1"/>
  <c r="J118" i="1"/>
  <c r="AM119" i="1"/>
  <c r="D120" i="1"/>
  <c r="AE120" i="1"/>
  <c r="AI181" i="1"/>
  <c r="AJ186" i="1" s="1"/>
  <c r="AJ121" i="1"/>
  <c r="AK122" i="1"/>
  <c r="AJ122" i="1"/>
  <c r="Y123" i="1"/>
  <c r="AK126" i="1"/>
  <c r="D128" i="1"/>
  <c r="M130" i="1"/>
  <c r="L130" i="1"/>
  <c r="AZ130" i="1"/>
  <c r="AY110" i="1"/>
  <c r="M112" i="1"/>
  <c r="AF221" i="1"/>
  <c r="AF208" i="1"/>
  <c r="AF178" i="1"/>
  <c r="AH112" i="1"/>
  <c r="AG124" i="1"/>
  <c r="J113" i="1"/>
  <c r="AE113" i="1"/>
  <c r="AD113" i="1"/>
  <c r="AZ113" i="1"/>
  <c r="O126" i="1"/>
  <c r="P114" i="1"/>
  <c r="AS114" i="1"/>
  <c r="Z179" i="1"/>
  <c r="AA127" i="1"/>
  <c r="AB115" i="1"/>
  <c r="AA115" i="1"/>
  <c r="AO179" i="1"/>
  <c r="S116" i="1"/>
  <c r="U129" i="1"/>
  <c r="V117" i="1"/>
  <c r="U117" i="1"/>
  <c r="AK117" i="1"/>
  <c r="Y118" i="1"/>
  <c r="P119" i="1"/>
  <c r="O119" i="1"/>
  <c r="AE119" i="1"/>
  <c r="G120" i="1"/>
  <c r="H181" i="1"/>
  <c r="I186" i="1" s="1"/>
  <c r="J121" i="1"/>
  <c r="I121" i="1"/>
  <c r="X121" i="1"/>
  <c r="AC210" i="1"/>
  <c r="AC183" i="1"/>
  <c r="AD188" i="1" s="1"/>
  <c r="AE124" i="1"/>
  <c r="AD124" i="1"/>
  <c r="S125" i="1"/>
  <c r="AE128" i="1"/>
  <c r="E221" i="1"/>
  <c r="E208" i="1"/>
  <c r="E178" i="1"/>
  <c r="G112" i="1"/>
  <c r="AI221" i="1"/>
  <c r="AI208" i="1"/>
  <c r="AI178" i="1"/>
  <c r="AJ124" i="1"/>
  <c r="D113" i="1"/>
  <c r="C126" i="1"/>
  <c r="D114" i="1"/>
  <c r="AV114" i="1"/>
  <c r="Q179" i="1"/>
  <c r="S115" i="1"/>
  <c r="G116" i="1"/>
  <c r="AV128" i="1"/>
  <c r="AV116" i="1"/>
  <c r="M117" i="1"/>
  <c r="AO180" i="1"/>
  <c r="AP130" i="1"/>
  <c r="AP118" i="1"/>
  <c r="G119" i="1"/>
  <c r="AH119" i="1"/>
  <c r="AK120" i="1"/>
  <c r="AJ120" i="1"/>
  <c r="AZ120" i="1"/>
  <c r="Z181" i="1"/>
  <c r="AA186" i="1" s="1"/>
  <c r="AB121" i="1"/>
  <c r="AA121" i="1"/>
  <c r="AV123" i="1"/>
  <c r="Y126" i="1"/>
  <c r="X126" i="1"/>
  <c r="Y130" i="1"/>
  <c r="N179" i="1"/>
  <c r="W221" i="1"/>
  <c r="W208" i="1"/>
  <c r="W178" i="1"/>
  <c r="AU221" i="1"/>
  <c r="AU208" i="1"/>
  <c r="AU178" i="1"/>
  <c r="K179" i="1"/>
  <c r="AI179" i="1"/>
  <c r="B180" i="1"/>
  <c r="Z180" i="1"/>
  <c r="AL181" i="1"/>
  <c r="AM186" i="1" s="1"/>
  <c r="AM121" i="1"/>
  <c r="J122" i="1"/>
  <c r="I122" i="1"/>
  <c r="Y122" i="1"/>
  <c r="AZ122" i="1"/>
  <c r="AA123" i="1"/>
  <c r="D124" i="1"/>
  <c r="C124" i="1"/>
  <c r="Q210" i="1"/>
  <c r="Q183" i="1"/>
  <c r="R188" i="1" s="1"/>
  <c r="S124" i="1"/>
  <c r="U125" i="1"/>
  <c r="AV125" i="1"/>
  <c r="M126" i="1"/>
  <c r="AO184" i="1"/>
  <c r="AP189" i="1" s="1"/>
  <c r="AP127" i="1"/>
  <c r="G128" i="1"/>
  <c r="AH128" i="1"/>
  <c r="I129" i="1"/>
  <c r="AK129" i="1"/>
  <c r="AJ129" i="1"/>
  <c r="AZ129" i="1"/>
  <c r="AB130" i="1"/>
  <c r="T179" i="1"/>
  <c r="AR179" i="1"/>
  <c r="K180" i="1"/>
  <c r="AI180" i="1"/>
  <c r="AC181" i="1"/>
  <c r="AD186" i="1" s="1"/>
  <c r="AE121" i="1"/>
  <c r="M122" i="1"/>
  <c r="L122" i="1"/>
  <c r="E210" i="1"/>
  <c r="E183" i="1"/>
  <c r="F188" i="1" s="1"/>
  <c r="G124" i="1"/>
  <c r="F124" i="1"/>
  <c r="AZ125" i="1"/>
  <c r="AR184" i="1"/>
  <c r="AS189" i="1" s="1"/>
  <c r="AS127" i="1"/>
  <c r="Y129" i="1"/>
  <c r="AM129" i="1"/>
  <c r="AA130" i="1"/>
  <c r="B181" i="1"/>
  <c r="C186" i="1" s="1"/>
  <c r="E179" i="1"/>
  <c r="F127" i="1"/>
  <c r="U115" i="1"/>
  <c r="AC179" i="1"/>
  <c r="AD127" i="1"/>
  <c r="AS115" i="1"/>
  <c r="R116" i="1"/>
  <c r="AP116" i="1"/>
  <c r="O117" i="1"/>
  <c r="AM117" i="1"/>
  <c r="L118" i="1"/>
  <c r="T180" i="1"/>
  <c r="AJ118" i="1"/>
  <c r="AR180" i="1"/>
  <c r="I119" i="1"/>
  <c r="AG119" i="1"/>
  <c r="F120" i="1"/>
  <c r="AD120" i="1"/>
  <c r="C121" i="1"/>
  <c r="K181" i="1"/>
  <c r="L186" i="1" s="1"/>
  <c r="L121" i="1"/>
  <c r="AD121" i="1"/>
  <c r="AZ121" i="1"/>
  <c r="AB122" i="1"/>
  <c r="C123" i="1"/>
  <c r="AE123" i="1"/>
  <c r="AD123" i="1"/>
  <c r="Y125" i="1"/>
  <c r="X125" i="1"/>
  <c r="P126" i="1"/>
  <c r="AP126" i="1"/>
  <c r="Q184" i="1"/>
  <c r="R189" i="1" s="1"/>
  <c r="S127" i="1"/>
  <c r="R127" i="1"/>
  <c r="AF184" i="1"/>
  <c r="AG189" i="1" s="1"/>
  <c r="AH127" i="1"/>
  <c r="J128" i="1"/>
  <c r="AJ128" i="1"/>
  <c r="M129" i="1"/>
  <c r="L129" i="1"/>
  <c r="AB129" i="1"/>
  <c r="D130" i="1"/>
  <c r="B178" i="1"/>
  <c r="B208" i="1"/>
  <c r="B221" i="1"/>
  <c r="Z208" i="1"/>
  <c r="Z178" i="1"/>
  <c r="Z221" i="1"/>
  <c r="F115" i="1"/>
  <c r="V115" i="1"/>
  <c r="AD115" i="1"/>
  <c r="AL179" i="1"/>
  <c r="C116" i="1"/>
  <c r="AA116" i="1"/>
  <c r="E180" i="1"/>
  <c r="F130" i="1"/>
  <c r="M118" i="1"/>
  <c r="U118" i="1"/>
  <c r="AC180" i="1"/>
  <c r="AD130" i="1"/>
  <c r="AK118" i="1"/>
  <c r="AS118" i="1"/>
  <c r="M121" i="1"/>
  <c r="AF181" i="1"/>
  <c r="AG186" i="1" s="1"/>
  <c r="AH123" i="1"/>
  <c r="AG123" i="1"/>
  <c r="AS123" i="1"/>
  <c r="AB125" i="1"/>
  <c r="AA125" i="1"/>
  <c r="AM125" i="1"/>
  <c r="T184" i="1"/>
  <c r="U189" i="1" s="1"/>
  <c r="V127" i="1"/>
  <c r="U127" i="1"/>
  <c r="AG127" i="1"/>
  <c r="AZ128" i="1"/>
  <c r="P129" i="1"/>
  <c r="O129" i="1"/>
  <c r="AA129" i="1"/>
  <c r="C130" i="1"/>
  <c r="W179" i="1"/>
  <c r="AU179" i="1"/>
  <c r="N180" i="1"/>
  <c r="O185" i="1" s="1"/>
  <c r="AL180" i="1"/>
  <c r="N181" i="1"/>
  <c r="O186" i="1" s="1"/>
  <c r="O121" i="1"/>
  <c r="D122" i="1"/>
  <c r="AD122" i="1"/>
  <c r="G123" i="1"/>
  <c r="F123" i="1"/>
  <c r="V123" i="1"/>
  <c r="AZ124" i="1"/>
  <c r="P125" i="1"/>
  <c r="R126" i="1"/>
  <c r="AS126" i="1"/>
  <c r="H184" i="1"/>
  <c r="I189" i="1" s="1"/>
  <c r="J127" i="1"/>
  <c r="L128" i="1"/>
  <c r="AM128" i="1"/>
  <c r="D129" i="1"/>
  <c r="AE129" i="1"/>
  <c r="AH130" i="1"/>
  <c r="AG130" i="1"/>
  <c r="T181" i="1"/>
  <c r="U186" i="1" s="1"/>
  <c r="AR181" i="1"/>
  <c r="AS186" i="1" s="1"/>
  <c r="K210" i="1"/>
  <c r="K183" i="1"/>
  <c r="L188" i="1" s="1"/>
  <c r="AI210" i="1"/>
  <c r="AI183" i="1"/>
  <c r="AJ188" i="1" s="1"/>
  <c r="Z184" i="1"/>
  <c r="AA189" i="1" s="1"/>
  <c r="T210" i="1"/>
  <c r="T183" i="1"/>
  <c r="U188" i="1" s="1"/>
  <c r="AR210" i="1"/>
  <c r="AR183" i="1"/>
  <c r="AS188" i="1" s="1"/>
  <c r="K184" i="1"/>
  <c r="L189" i="1" s="1"/>
  <c r="AI184" i="1"/>
  <c r="AJ189" i="1" s="1"/>
  <c r="W181" i="1"/>
  <c r="X186" i="1" s="1"/>
  <c r="AU181" i="1"/>
  <c r="AV186" i="1" s="1"/>
  <c r="N210" i="1"/>
  <c r="N183" i="1"/>
  <c r="O188" i="1" s="1"/>
  <c r="V124" i="1"/>
  <c r="AL210" i="1"/>
  <c r="AL183" i="1"/>
  <c r="AM188" i="1" s="1"/>
  <c r="E184" i="1"/>
  <c r="F189" i="1" s="1"/>
  <c r="M127" i="1"/>
  <c r="AC184" i="1"/>
  <c r="AD189" i="1" s="1"/>
  <c r="AK127" i="1"/>
  <c r="W210" i="1"/>
  <c r="W183" i="1"/>
  <c r="X188" i="1" s="1"/>
  <c r="AU210" i="1"/>
  <c r="AU183" i="1"/>
  <c r="AV188" i="1" s="1"/>
  <c r="N184" i="1"/>
  <c r="O189" i="1" s="1"/>
  <c r="AL184" i="1"/>
  <c r="AM189" i="1" s="1"/>
  <c r="X129" i="1"/>
  <c r="AV129" i="1"/>
  <c r="U130" i="1"/>
  <c r="AS130" i="1"/>
  <c r="H210" i="1"/>
  <c r="H183" i="1"/>
  <c r="I188" i="1" s="1"/>
  <c r="X124" i="1"/>
  <c r="AF210" i="1"/>
  <c r="AF183" i="1"/>
  <c r="AG188" i="1" s="1"/>
  <c r="AV124" i="1"/>
  <c r="O127" i="1"/>
  <c r="AM127" i="1"/>
  <c r="AS69" i="5"/>
  <c r="AS61" i="5"/>
  <c r="AS53" i="5"/>
  <c r="AS45" i="5"/>
  <c r="AS37" i="5"/>
  <c r="AS29" i="5"/>
  <c r="AS21" i="5"/>
  <c r="G125" i="5"/>
  <c r="F101" i="5"/>
  <c r="F77" i="5"/>
  <c r="S125" i="5"/>
  <c r="R77" i="5"/>
  <c r="R69" i="5"/>
  <c r="R61" i="5"/>
  <c r="R53" i="5"/>
  <c r="R45" i="5"/>
  <c r="R37" i="5"/>
  <c r="R29" i="5"/>
  <c r="R21" i="5"/>
  <c r="U107" i="5"/>
  <c r="U99" i="5"/>
  <c r="AB127" i="5"/>
  <c r="AD109" i="5"/>
  <c r="AD101" i="5"/>
  <c r="AD93" i="5"/>
  <c r="AD85" i="5"/>
  <c r="AD77" i="5"/>
  <c r="AD69" i="5"/>
  <c r="AD61" i="5"/>
  <c r="AD53" i="5"/>
  <c r="AV81" i="5"/>
  <c r="AV73" i="5"/>
  <c r="AV65" i="5"/>
  <c r="AV57" i="5"/>
  <c r="AV49" i="5"/>
  <c r="AV41" i="5"/>
  <c r="AV33" i="5"/>
  <c r="AV25" i="5"/>
  <c r="AV17" i="5"/>
  <c r="AY111" i="5"/>
  <c r="AY103" i="5"/>
  <c r="AY95" i="5"/>
  <c r="AY87" i="5"/>
  <c r="AY79" i="5"/>
  <c r="AY71" i="5"/>
  <c r="AY63" i="5"/>
  <c r="U42" i="5"/>
  <c r="U34" i="5"/>
  <c r="U26" i="5"/>
  <c r="U18" i="5"/>
  <c r="Y128" i="5"/>
  <c r="X104" i="5"/>
  <c r="X96" i="5"/>
  <c r="X88" i="5"/>
  <c r="X80" i="5"/>
  <c r="X72" i="5"/>
  <c r="X64" i="5"/>
  <c r="X56" i="5"/>
  <c r="X48" i="5"/>
  <c r="X40" i="5"/>
  <c r="X32" i="5"/>
  <c r="X24" i="5"/>
  <c r="AB126" i="5"/>
  <c r="AA110" i="5"/>
  <c r="AA102" i="5"/>
  <c r="AG106" i="5"/>
  <c r="AG98" i="5"/>
  <c r="AG90" i="5"/>
  <c r="AG82" i="5"/>
  <c r="AG74" i="5"/>
  <c r="AG42" i="5"/>
  <c r="AG18" i="5"/>
  <c r="AA109" i="5"/>
  <c r="AA101" i="5"/>
  <c r="AA93" i="5"/>
  <c r="AA77" i="5"/>
  <c r="AA69" i="5"/>
  <c r="AA61" i="5"/>
  <c r="AA53" i="5"/>
  <c r="AA45" i="5"/>
  <c r="AA37" i="5"/>
  <c r="AM61" i="5"/>
  <c r="AG56" i="5"/>
  <c r="AG48" i="5"/>
  <c r="AG40" i="5"/>
  <c r="AS24" i="5"/>
  <c r="B206" i="5"/>
  <c r="B183" i="5"/>
  <c r="C188" i="5" s="1"/>
  <c r="AB117" i="5"/>
  <c r="AE128" i="5"/>
  <c r="AD104" i="5"/>
  <c r="AD96" i="5"/>
  <c r="AD88" i="5"/>
  <c r="AD80" i="5"/>
  <c r="AD72" i="5"/>
  <c r="AD64" i="5"/>
  <c r="AD56" i="5"/>
  <c r="AD48" i="5"/>
  <c r="AD40" i="5"/>
  <c r="AD32" i="5"/>
  <c r="AD24" i="5"/>
  <c r="AG110" i="5"/>
  <c r="AG102" i="5"/>
  <c r="AG94" i="5"/>
  <c r="AG86" i="5"/>
  <c r="B198" i="5"/>
  <c r="S114" i="5"/>
  <c r="P115" i="5"/>
  <c r="D112" i="5"/>
  <c r="B200" i="5"/>
  <c r="Y113" i="5"/>
  <c r="D117" i="5"/>
  <c r="B202" i="5"/>
  <c r="V120" i="5"/>
  <c r="B204" i="5"/>
  <c r="B184" i="5"/>
  <c r="C189" i="5" s="1"/>
  <c r="AD45" i="5"/>
  <c r="AD37" i="5"/>
  <c r="AD29" i="5"/>
  <c r="AD21" i="5"/>
  <c r="AG107" i="5"/>
  <c r="AG99" i="5"/>
  <c r="AG91" i="5"/>
  <c r="AG83" i="5"/>
  <c r="AG75" i="5"/>
  <c r="AG67" i="5"/>
  <c r="AG59" i="5"/>
  <c r="AG51" i="5"/>
  <c r="AG43" i="5"/>
  <c r="AG35" i="5"/>
  <c r="AG27" i="5"/>
  <c r="AG19" i="5"/>
  <c r="AJ113" i="5"/>
  <c r="AJ105" i="5"/>
  <c r="AJ97" i="5"/>
  <c r="AJ89" i="5"/>
  <c r="AJ81" i="5"/>
  <c r="AJ73" i="5"/>
  <c r="AJ65" i="5"/>
  <c r="AJ57" i="5"/>
  <c r="AJ49" i="5"/>
  <c r="AJ41" i="5"/>
  <c r="AJ33" i="5"/>
  <c r="AJ25" i="5"/>
  <c r="AP37" i="5"/>
  <c r="AP29" i="5"/>
  <c r="AP21" i="5"/>
  <c r="AS107" i="5"/>
  <c r="AS99" i="5"/>
  <c r="AS91" i="5"/>
  <c r="AS83" i="5"/>
  <c r="AS67" i="5"/>
  <c r="AS59" i="5"/>
  <c r="AS51" i="5"/>
  <c r="AS43" i="5"/>
  <c r="AS35" i="5"/>
  <c r="AG66" i="5"/>
  <c r="AG58" i="5"/>
  <c r="AG50" i="5"/>
  <c r="AG34" i="5"/>
  <c r="AG26" i="5"/>
  <c r="AJ104" i="5"/>
  <c r="AJ96" i="5"/>
  <c r="AJ88" i="5"/>
  <c r="AJ80" i="5"/>
  <c r="AJ72" i="5"/>
  <c r="AJ64" i="5"/>
  <c r="AJ56" i="5"/>
  <c r="AJ48" i="5"/>
  <c r="AJ40" i="5"/>
  <c r="AJ32" i="5"/>
  <c r="AJ24" i="5"/>
  <c r="AM110" i="5"/>
  <c r="AM102" i="5"/>
  <c r="AM94" i="5"/>
  <c r="AM86" i="5"/>
  <c r="AM78" i="5"/>
  <c r="AM70" i="5"/>
  <c r="AM62" i="5"/>
  <c r="AM54" i="5"/>
  <c r="AM46" i="5"/>
  <c r="AM38" i="5"/>
  <c r="AM30" i="5"/>
  <c r="AM22" i="5"/>
  <c r="AP108" i="5"/>
  <c r="AP100" i="5"/>
  <c r="AP92" i="5"/>
  <c r="AP84" i="5"/>
  <c r="AP76" i="5"/>
  <c r="AP68" i="5"/>
  <c r="AP60" i="5"/>
  <c r="AP52" i="5"/>
  <c r="AP44" i="5"/>
  <c r="AP36" i="5"/>
  <c r="AP28" i="5"/>
  <c r="AP20" i="5"/>
  <c r="AS106" i="5"/>
  <c r="AS98" i="5"/>
  <c r="AS90" i="5"/>
  <c r="AS82" i="5"/>
  <c r="AS74" i="5"/>
  <c r="AS66" i="5"/>
  <c r="AS58" i="5"/>
  <c r="AS50" i="5"/>
  <c r="AS42" i="5"/>
  <c r="AS34" i="5"/>
  <c r="AS26" i="5"/>
  <c r="AS18" i="5"/>
  <c r="AV104" i="5"/>
  <c r="AV96" i="5"/>
  <c r="AV88" i="5"/>
  <c r="AV80" i="5"/>
  <c r="AV72" i="5"/>
  <c r="AV64" i="5"/>
  <c r="AV56" i="5"/>
  <c r="AV48" i="5"/>
  <c r="AV40" i="5"/>
  <c r="AV32" i="5"/>
  <c r="AV24" i="5"/>
  <c r="AY110" i="5"/>
  <c r="AY102" i="5"/>
  <c r="AY94" i="5"/>
  <c r="AY86" i="5"/>
  <c r="AY78" i="5"/>
  <c r="AY70" i="5"/>
  <c r="AY62" i="5"/>
  <c r="AJ127" i="5"/>
  <c r="AM93" i="5"/>
  <c r="AM77" i="5"/>
  <c r="AM45" i="5"/>
  <c r="AM29" i="5"/>
  <c r="AG32" i="5"/>
  <c r="AG24" i="5"/>
  <c r="AJ110" i="5"/>
  <c r="AJ102" i="5"/>
  <c r="AJ94" i="5"/>
  <c r="AJ86" i="5"/>
  <c r="AJ78" i="5"/>
  <c r="AJ70" i="5"/>
  <c r="AJ62" i="5"/>
  <c r="AJ54" i="5"/>
  <c r="AJ46" i="5"/>
  <c r="AJ38" i="5"/>
  <c r="AJ30" i="5"/>
  <c r="AJ22" i="5"/>
  <c r="AM108" i="5"/>
  <c r="AM100" i="5"/>
  <c r="AM92" i="5"/>
  <c r="AM84" i="5"/>
  <c r="AM76" i="5"/>
  <c r="AM68" i="5"/>
  <c r="AM60" i="5"/>
  <c r="AM52" i="5"/>
  <c r="AM44" i="5"/>
  <c r="AM36" i="5"/>
  <c r="AM28" i="5"/>
  <c r="AM20" i="5"/>
  <c r="AP106" i="5"/>
  <c r="AP98" i="5"/>
  <c r="AP90" i="5"/>
  <c r="AP82" i="5"/>
  <c r="AP74" i="5"/>
  <c r="AP66" i="5"/>
  <c r="AP58" i="5"/>
  <c r="AP50" i="5"/>
  <c r="AP42" i="5"/>
  <c r="AP34" i="5"/>
  <c r="AP26" i="5"/>
  <c r="AP18" i="5"/>
  <c r="AS104" i="5"/>
  <c r="AS96" i="5"/>
  <c r="AS88" i="5"/>
  <c r="AS80" i="5"/>
  <c r="AS72" i="5"/>
  <c r="AS64" i="5"/>
  <c r="AS56" i="5"/>
  <c r="AS48" i="5"/>
  <c r="AS40" i="5"/>
  <c r="AS32" i="5"/>
  <c r="AV110" i="5"/>
  <c r="AV102" i="5"/>
  <c r="AV94" i="5"/>
  <c r="AV86" i="5"/>
  <c r="AV78" i="5"/>
  <c r="AV62" i="5"/>
  <c r="AV54" i="5"/>
  <c r="AV46" i="5"/>
  <c r="AV38" i="5"/>
  <c r="AV30" i="5"/>
  <c r="AV22" i="5"/>
  <c r="AY108" i="5"/>
  <c r="AY100" i="5"/>
  <c r="AY92" i="5"/>
  <c r="AY84" i="5"/>
  <c r="AY76" i="5"/>
  <c r="AY68" i="5"/>
  <c r="AY60" i="5"/>
  <c r="AV107" i="5"/>
  <c r="AV99" i="5"/>
  <c r="AV91" i="5"/>
  <c r="AV83" i="5"/>
  <c r="AV75" i="5"/>
  <c r="AV67" i="5"/>
  <c r="AV129" i="5"/>
  <c r="AE130" i="5"/>
  <c r="AD130" i="5"/>
  <c r="AE122" i="5"/>
  <c r="AD122" i="5"/>
  <c r="AH128" i="5"/>
  <c r="AG128" i="5"/>
  <c r="AH120" i="5"/>
  <c r="AG120" i="5"/>
  <c r="AH112" i="5"/>
  <c r="AG112" i="5"/>
  <c r="AG16" i="5"/>
  <c r="AK126" i="5"/>
  <c r="AJ126" i="5"/>
  <c r="AK118" i="5"/>
  <c r="AJ118" i="5"/>
  <c r="AM124" i="5"/>
  <c r="AM116" i="5"/>
  <c r="AP130" i="5"/>
  <c r="AP122" i="5"/>
  <c r="AP114" i="5"/>
  <c r="AS128" i="5"/>
  <c r="AS120" i="5"/>
  <c r="AS112" i="5"/>
  <c r="AS16" i="5"/>
  <c r="AV126" i="5"/>
  <c r="AV118" i="5"/>
  <c r="AV70" i="5"/>
  <c r="AV82" i="5"/>
  <c r="AH129" i="5"/>
  <c r="AE127" i="5"/>
  <c r="AD127" i="5"/>
  <c r="AE119" i="5"/>
  <c r="AD119" i="5"/>
  <c r="AG125" i="5"/>
  <c r="AH125" i="5"/>
  <c r="AG117" i="5"/>
  <c r="AH117" i="5"/>
  <c r="AK123" i="5"/>
  <c r="AJ123" i="5"/>
  <c r="AK115" i="5"/>
  <c r="AJ115" i="5"/>
  <c r="AM129" i="5"/>
  <c r="AM121" i="5"/>
  <c r="AM113" i="5"/>
  <c r="AP127" i="5"/>
  <c r="AP119" i="5"/>
  <c r="AS125" i="5"/>
  <c r="AS117" i="5"/>
  <c r="AV123" i="5"/>
  <c r="AV115" i="5"/>
  <c r="AJ103" i="5"/>
  <c r="AP94" i="5"/>
  <c r="AP30" i="5"/>
  <c r="AM109" i="5"/>
  <c r="AA94" i="5"/>
  <c r="AA86" i="5"/>
  <c r="AA78" i="5"/>
  <c r="AA70" i="5"/>
  <c r="AA62" i="5"/>
  <c r="AA54" i="5"/>
  <c r="AE124" i="5"/>
  <c r="AD108" i="5"/>
  <c r="AD100" i="5"/>
  <c r="AD92" i="5"/>
  <c r="AD84" i="5"/>
  <c r="AD76" i="5"/>
  <c r="AD68" i="5"/>
  <c r="AD60" i="5"/>
  <c r="AD52" i="5"/>
  <c r="AD44" i="5"/>
  <c r="AD36" i="5"/>
  <c r="AD28" i="5"/>
  <c r="AD20" i="5"/>
  <c r="AH130" i="5"/>
  <c r="AG130" i="5"/>
  <c r="AH122" i="5"/>
  <c r="AG122" i="5"/>
  <c r="AK128" i="5"/>
  <c r="AJ128" i="5"/>
  <c r="AJ120" i="5"/>
  <c r="AK112" i="5"/>
  <c r="AJ112" i="5"/>
  <c r="AJ16" i="5"/>
  <c r="AM126" i="5"/>
  <c r="AM118" i="5"/>
  <c r="AP124" i="5"/>
  <c r="AP116" i="5"/>
  <c r="AS130" i="5"/>
  <c r="AS122" i="5"/>
  <c r="AS114" i="5"/>
  <c r="AV128" i="5"/>
  <c r="AV120" i="5"/>
  <c r="AV112" i="5"/>
  <c r="AD124" i="5"/>
  <c r="AS116" i="5"/>
  <c r="AA29" i="5"/>
  <c r="AE123" i="5"/>
  <c r="AD123" i="5"/>
  <c r="AE115" i="5"/>
  <c r="AD115" i="5"/>
  <c r="AD107" i="5"/>
  <c r="AD99" i="5"/>
  <c r="AD91" i="5"/>
  <c r="AD83" i="5"/>
  <c r="AD75" i="5"/>
  <c r="AD67" i="5"/>
  <c r="AD59" i="5"/>
  <c r="AD51" i="5"/>
  <c r="AD43" i="5"/>
  <c r="AD35" i="5"/>
  <c r="AD27" i="5"/>
  <c r="AD19" i="5"/>
  <c r="AG129" i="5"/>
  <c r="AG121" i="5"/>
  <c r="AG105" i="5"/>
  <c r="AG97" i="5"/>
  <c r="AG89" i="5"/>
  <c r="AG81" i="5"/>
  <c r="AG73" i="5"/>
  <c r="AG65" i="5"/>
  <c r="AG57" i="5"/>
  <c r="AG49" i="5"/>
  <c r="AG41" i="5"/>
  <c r="AG33" i="5"/>
  <c r="AG25" i="5"/>
  <c r="AG17" i="5"/>
  <c r="AK127" i="5"/>
  <c r="AK119" i="5"/>
  <c r="AJ119" i="5"/>
  <c r="AJ111" i="5"/>
  <c r="AJ95" i="5"/>
  <c r="AJ87" i="5"/>
  <c r="AJ79" i="5"/>
  <c r="AJ71" i="5"/>
  <c r="AJ63" i="5"/>
  <c r="AJ55" i="5"/>
  <c r="AJ47" i="5"/>
  <c r="AJ39" i="5"/>
  <c r="AJ31" i="5"/>
  <c r="AJ23" i="5"/>
  <c r="AM117" i="5"/>
  <c r="AM101" i="5"/>
  <c r="AM85" i="5"/>
  <c r="AM69" i="5"/>
  <c r="AM53" i="5"/>
  <c r="AM37" i="5"/>
  <c r="AM21" i="5"/>
  <c r="AP123" i="5"/>
  <c r="AP115" i="5"/>
  <c r="AP107" i="5"/>
  <c r="AP99" i="5"/>
  <c r="AP91" i="5"/>
  <c r="AP83" i="5"/>
  <c r="AP75" i="5"/>
  <c r="AP67" i="5"/>
  <c r="AP59" i="5"/>
  <c r="AP51" i="5"/>
  <c r="AP43" i="5"/>
  <c r="AP35" i="5"/>
  <c r="AP27" i="5"/>
  <c r="AP19" i="5"/>
  <c r="AS129" i="5"/>
  <c r="AS121" i="5"/>
  <c r="AS113" i="5"/>
  <c r="AS105" i="5"/>
  <c r="AS97" i="5"/>
  <c r="AS89" i="5"/>
  <c r="AS81" i="5"/>
  <c r="AS73" i="5"/>
  <c r="AS65" i="5"/>
  <c r="AS57" i="5"/>
  <c r="AS49" i="5"/>
  <c r="AS41" i="5"/>
  <c r="AS33" i="5"/>
  <c r="AS25" i="5"/>
  <c r="AS17" i="5"/>
  <c r="AV127" i="5"/>
  <c r="AV119" i="5"/>
  <c r="AV111" i="5"/>
  <c r="AV103" i="5"/>
  <c r="AV95" i="5"/>
  <c r="AV87" i="5"/>
  <c r="AV79" i="5"/>
  <c r="AZ125" i="5"/>
  <c r="AZ117" i="5"/>
  <c r="AD128" i="5"/>
  <c r="AM125" i="5"/>
  <c r="AE129" i="5"/>
  <c r="AD129" i="5"/>
  <c r="AE121" i="5"/>
  <c r="AD121" i="5"/>
  <c r="AE113" i="5"/>
  <c r="AD113" i="5"/>
  <c r="AD105" i="5"/>
  <c r="AD97" i="5"/>
  <c r="AD89" i="5"/>
  <c r="AD81" i="5"/>
  <c r="AD73" i="5"/>
  <c r="AD65" i="5"/>
  <c r="AD57" i="5"/>
  <c r="AD49" i="5"/>
  <c r="AD41" i="5"/>
  <c r="AD33" i="5"/>
  <c r="AD25" i="5"/>
  <c r="AD17" i="5"/>
  <c r="AH127" i="5"/>
  <c r="AG127" i="5"/>
  <c r="AH119" i="5"/>
  <c r="AG119" i="5"/>
  <c r="AG111" i="5"/>
  <c r="AG103" i="5"/>
  <c r="AG95" i="5"/>
  <c r="AG87" i="5"/>
  <c r="AG79" i="5"/>
  <c r="AG71" i="5"/>
  <c r="AG63" i="5"/>
  <c r="AG55" i="5"/>
  <c r="AG47" i="5"/>
  <c r="AG39" i="5"/>
  <c r="AG31" i="5"/>
  <c r="AG23" i="5"/>
  <c r="AK125" i="5"/>
  <c r="AJ125" i="5"/>
  <c r="AK117" i="5"/>
  <c r="AJ117" i="5"/>
  <c r="AJ109" i="5"/>
  <c r="AJ101" i="5"/>
  <c r="AM123" i="5"/>
  <c r="AM115" i="5"/>
  <c r="AP129" i="5"/>
  <c r="AP121" i="5"/>
  <c r="AP113" i="5"/>
  <c r="AS127" i="5"/>
  <c r="AS119" i="5"/>
  <c r="AV125" i="5"/>
  <c r="AV117" i="5"/>
  <c r="AE112" i="5"/>
  <c r="AD112" i="5"/>
  <c r="AD16" i="5"/>
  <c r="AH126" i="5"/>
  <c r="AG126" i="5"/>
  <c r="AH118" i="5"/>
  <c r="AG118" i="5"/>
  <c r="AK124" i="5"/>
  <c r="AJ124" i="5"/>
  <c r="AK116" i="5"/>
  <c r="AJ116" i="5"/>
  <c r="AM130" i="5"/>
  <c r="AM122" i="5"/>
  <c r="AM114" i="5"/>
  <c r="AP128" i="5"/>
  <c r="AP120" i="5"/>
  <c r="AP112" i="5"/>
  <c r="AP32" i="5"/>
  <c r="AP24" i="5"/>
  <c r="AP16" i="5"/>
  <c r="AS126" i="5"/>
  <c r="AS118" i="5"/>
  <c r="AS110" i="5"/>
  <c r="AS102" i="5"/>
  <c r="AS94" i="5"/>
  <c r="AS86" i="5"/>
  <c r="AS46" i="5"/>
  <c r="AS22" i="5"/>
  <c r="AV108" i="5"/>
  <c r="AV100" i="5"/>
  <c r="AV92" i="5"/>
  <c r="AV113" i="5"/>
  <c r="AE126" i="5"/>
  <c r="AD126" i="5"/>
  <c r="AE118" i="5"/>
  <c r="AD118" i="5"/>
  <c r="AD110" i="5"/>
  <c r="AD102" i="5"/>
  <c r="AD94" i="5"/>
  <c r="AD86" i="5"/>
  <c r="AD78" i="5"/>
  <c r="AD70" i="5"/>
  <c r="AD62" i="5"/>
  <c r="AD54" i="5"/>
  <c r="AD46" i="5"/>
  <c r="AD38" i="5"/>
  <c r="AD30" i="5"/>
  <c r="AD22" i="5"/>
  <c r="AH124" i="5"/>
  <c r="AG124" i="5"/>
  <c r="AH116" i="5"/>
  <c r="AG116" i="5"/>
  <c r="AG108" i="5"/>
  <c r="AG100" i="5"/>
  <c r="AG92" i="5"/>
  <c r="AG84" i="5"/>
  <c r="AG76" i="5"/>
  <c r="AG68" i="5"/>
  <c r="AG60" i="5"/>
  <c r="AG52" i="5"/>
  <c r="AG44" i="5"/>
  <c r="AG36" i="5"/>
  <c r="AG28" i="5"/>
  <c r="AG20" i="5"/>
  <c r="AK130" i="5"/>
  <c r="AJ130" i="5"/>
  <c r="AK122" i="5"/>
  <c r="AJ122" i="5"/>
  <c r="AJ106" i="5"/>
  <c r="AJ98" i="5"/>
  <c r="AJ90" i="5"/>
  <c r="AJ82" i="5"/>
  <c r="AJ74" i="5"/>
  <c r="AJ66" i="5"/>
  <c r="AJ58" i="5"/>
  <c r="AJ50" i="5"/>
  <c r="AJ42" i="5"/>
  <c r="AJ34" i="5"/>
  <c r="AJ26" i="5"/>
  <c r="AJ18" i="5"/>
  <c r="AM128" i="5"/>
  <c r="AM120" i="5"/>
  <c r="AM112" i="5"/>
  <c r="AM104" i="5"/>
  <c r="AM96" i="5"/>
  <c r="AM88" i="5"/>
  <c r="AM80" i="5"/>
  <c r="AM72" i="5"/>
  <c r="AM64" i="5"/>
  <c r="AM56" i="5"/>
  <c r="AM48" i="5"/>
  <c r="AM40" i="5"/>
  <c r="AM32" i="5"/>
  <c r="AM24" i="5"/>
  <c r="AM16" i="5"/>
  <c r="AP126" i="5"/>
  <c r="AP118" i="5"/>
  <c r="AP110" i="5"/>
  <c r="AP102" i="5"/>
  <c r="AP86" i="5"/>
  <c r="AP78" i="5"/>
  <c r="AP70" i="5"/>
  <c r="AP54" i="5"/>
  <c r="AP46" i="5"/>
  <c r="AP38" i="5"/>
  <c r="AP22" i="5"/>
  <c r="AS124" i="5"/>
  <c r="AS108" i="5"/>
  <c r="AS100" i="5"/>
  <c r="AS92" i="5"/>
  <c r="AS84" i="5"/>
  <c r="AS76" i="5"/>
  <c r="AS68" i="5"/>
  <c r="AS60" i="5"/>
  <c r="AS52" i="5"/>
  <c r="AS44" i="5"/>
  <c r="AS36" i="5"/>
  <c r="AS28" i="5"/>
  <c r="AS20" i="5"/>
  <c r="AV130" i="5"/>
  <c r="AV106" i="5"/>
  <c r="AV98" i="5"/>
  <c r="AV90" i="5"/>
  <c r="AD116" i="5"/>
  <c r="AG113" i="5"/>
  <c r="AK113" i="5"/>
  <c r="AE125" i="5"/>
  <c r="AD125" i="5"/>
  <c r="AE117" i="5"/>
  <c r="AD117" i="5"/>
  <c r="AH123" i="5"/>
  <c r="AG123" i="5"/>
  <c r="AH115" i="5"/>
  <c r="AG115" i="5"/>
  <c r="AK129" i="5"/>
  <c r="AJ129" i="5"/>
  <c r="AK121" i="5"/>
  <c r="AJ121" i="5"/>
  <c r="AJ17" i="5"/>
  <c r="AM127" i="5"/>
  <c r="AM119" i="5"/>
  <c r="AM111" i="5"/>
  <c r="AM103" i="5"/>
  <c r="AM95" i="5"/>
  <c r="AM87" i="5"/>
  <c r="AM79" i="5"/>
  <c r="AM71" i="5"/>
  <c r="AM63" i="5"/>
  <c r="AM55" i="5"/>
  <c r="AM47" i="5"/>
  <c r="AM39" i="5"/>
  <c r="AM31" i="5"/>
  <c r="AM23" i="5"/>
  <c r="AP125" i="5"/>
  <c r="AP117" i="5"/>
  <c r="AP109" i="5"/>
  <c r="AP101" i="5"/>
  <c r="AP93" i="5"/>
  <c r="AP85" i="5"/>
  <c r="AP77" i="5"/>
  <c r="AP69" i="5"/>
  <c r="AP61" i="5"/>
  <c r="AP53" i="5"/>
  <c r="AP45" i="5"/>
  <c r="AS123" i="5"/>
  <c r="AS115" i="5"/>
  <c r="AS75" i="5"/>
  <c r="AS27" i="5"/>
  <c r="AS19" i="5"/>
  <c r="AV121" i="5"/>
  <c r="AV105" i="5"/>
  <c r="AV97" i="5"/>
  <c r="AV89" i="5"/>
  <c r="AD120" i="5"/>
  <c r="AK120" i="5"/>
  <c r="AV114" i="5"/>
  <c r="AZ115" i="5"/>
  <c r="AV124" i="5"/>
  <c r="AV116" i="5"/>
  <c r="AZ122" i="5"/>
  <c r="AV59" i="5"/>
  <c r="AV51" i="5"/>
  <c r="AV43" i="5"/>
  <c r="AV35" i="5"/>
  <c r="AV27" i="5"/>
  <c r="AV19" i="5"/>
  <c r="AY105" i="5"/>
  <c r="AY97" i="5"/>
  <c r="AY89" i="5"/>
  <c r="AY81" i="5"/>
  <c r="AY73" i="5"/>
  <c r="AY65" i="5"/>
  <c r="AZ124" i="5"/>
  <c r="AV122" i="5"/>
  <c r="AZ127" i="5"/>
  <c r="AZ119" i="5"/>
  <c r="AY112" i="5"/>
  <c r="AZ128" i="5"/>
  <c r="AV16" i="5"/>
  <c r="AZ126" i="5"/>
  <c r="AZ118" i="5"/>
  <c r="AY113" i="5"/>
  <c r="AZ129" i="5"/>
  <c r="P112" i="5"/>
  <c r="G117" i="5"/>
  <c r="U103" i="5"/>
  <c r="U39" i="5"/>
  <c r="AB130" i="5"/>
  <c r="M113" i="5"/>
  <c r="R130" i="5"/>
  <c r="R122" i="5"/>
  <c r="R106" i="5"/>
  <c r="R98" i="5"/>
  <c r="R90" i="5"/>
  <c r="R82" i="5"/>
  <c r="R74" i="5"/>
  <c r="R66" i="5"/>
  <c r="R58" i="5"/>
  <c r="R50" i="5"/>
  <c r="R42" i="5"/>
  <c r="R34" i="5"/>
  <c r="R26" i="5"/>
  <c r="R18" i="5"/>
  <c r="V128" i="5"/>
  <c r="U104" i="5"/>
  <c r="U96" i="5"/>
  <c r="U88" i="5"/>
  <c r="U80" i="5"/>
  <c r="U72" i="5"/>
  <c r="U64" i="5"/>
  <c r="U56" i="5"/>
  <c r="U48" i="5"/>
  <c r="U40" i="5"/>
  <c r="U32" i="5"/>
  <c r="U24" i="5"/>
  <c r="X110" i="5"/>
  <c r="X102" i="5"/>
  <c r="X94" i="5"/>
  <c r="X86" i="5"/>
  <c r="X78" i="5"/>
  <c r="X70" i="5"/>
  <c r="X62" i="5"/>
  <c r="X54" i="5"/>
  <c r="X46" i="5"/>
  <c r="X38" i="5"/>
  <c r="X30" i="5"/>
  <c r="X22" i="5"/>
  <c r="X18" i="5"/>
  <c r="AA108" i="5"/>
  <c r="AA100" i="5"/>
  <c r="AA92" i="5"/>
  <c r="AA84" i="5"/>
  <c r="AA76" i="5"/>
  <c r="AA68" i="5"/>
  <c r="AA60" i="5"/>
  <c r="AA52" i="5"/>
  <c r="AA44" i="5"/>
  <c r="AA36" i="5"/>
  <c r="M124" i="5"/>
  <c r="L108" i="5"/>
  <c r="L100" i="5"/>
  <c r="L92" i="5"/>
  <c r="L84" i="5"/>
  <c r="L76" i="5"/>
  <c r="L68" i="5"/>
  <c r="L60" i="5"/>
  <c r="L52" i="5"/>
  <c r="L44" i="5"/>
  <c r="L36" i="5"/>
  <c r="L28" i="5"/>
  <c r="L20" i="5"/>
  <c r="P130" i="5"/>
  <c r="O106" i="5"/>
  <c r="O98" i="5"/>
  <c r="O90" i="5"/>
  <c r="Y124" i="5"/>
  <c r="AA28" i="5"/>
  <c r="AA20" i="5"/>
  <c r="L69" i="5"/>
  <c r="L61" i="5"/>
  <c r="L53" i="5"/>
  <c r="L45" i="5"/>
  <c r="L37" i="5"/>
  <c r="L29" i="5"/>
  <c r="L21" i="5"/>
  <c r="O107" i="5"/>
  <c r="O99" i="5"/>
  <c r="O91" i="5"/>
  <c r="O83" i="5"/>
  <c r="O75" i="5"/>
  <c r="O67" i="5"/>
  <c r="O59" i="5"/>
  <c r="O51" i="5"/>
  <c r="O43" i="5"/>
  <c r="O35" i="5"/>
  <c r="O27" i="5"/>
  <c r="O19" i="5"/>
  <c r="S129" i="5"/>
  <c r="R105" i="5"/>
  <c r="R97" i="5"/>
  <c r="R89" i="5"/>
  <c r="R81" i="5"/>
  <c r="R73" i="5"/>
  <c r="R65" i="5"/>
  <c r="R57" i="5"/>
  <c r="R49" i="5"/>
  <c r="R41" i="5"/>
  <c r="R33" i="5"/>
  <c r="R25" i="5"/>
  <c r="R17" i="5"/>
  <c r="V127" i="5"/>
  <c r="U111" i="5"/>
  <c r="U95" i="5"/>
  <c r="U87" i="5"/>
  <c r="U79" i="5"/>
  <c r="U71" i="5"/>
  <c r="U63" i="5"/>
  <c r="U55" i="5"/>
  <c r="U47" i="5"/>
  <c r="U31" i="5"/>
  <c r="U23" i="5"/>
  <c r="X125" i="5"/>
  <c r="X117" i="5"/>
  <c r="X109" i="5"/>
  <c r="X101" i="5"/>
  <c r="X93" i="5"/>
  <c r="X85" i="5"/>
  <c r="X77" i="5"/>
  <c r="X69" i="5"/>
  <c r="X61" i="5"/>
  <c r="X53" i="5"/>
  <c r="X45" i="5"/>
  <c r="X37" i="5"/>
  <c r="X29" i="5"/>
  <c r="X21" i="5"/>
  <c r="AA107" i="5"/>
  <c r="AA99" i="5"/>
  <c r="AA91" i="5"/>
  <c r="AA83" i="5"/>
  <c r="AA75" i="5"/>
  <c r="AA67" i="5"/>
  <c r="AA59" i="5"/>
  <c r="AA51" i="5"/>
  <c r="AA43" i="5"/>
  <c r="AA35" i="5"/>
  <c r="AA27" i="5"/>
  <c r="AA19" i="5"/>
  <c r="O82" i="5"/>
  <c r="O74" i="5"/>
  <c r="O66" i="5"/>
  <c r="O58" i="5"/>
  <c r="O50" i="5"/>
  <c r="O42" i="5"/>
  <c r="O34" i="5"/>
  <c r="O26" i="5"/>
  <c r="O18" i="5"/>
  <c r="S128" i="5"/>
  <c r="R104" i="5"/>
  <c r="R96" i="5"/>
  <c r="R88" i="5"/>
  <c r="R80" i="5"/>
  <c r="R72" i="5"/>
  <c r="R64" i="5"/>
  <c r="R56" i="5"/>
  <c r="R48" i="5"/>
  <c r="R40" i="5"/>
  <c r="V126" i="5"/>
  <c r="U110" i="5"/>
  <c r="U102" i="5"/>
  <c r="U94" i="5"/>
  <c r="U86" i="5"/>
  <c r="U78" i="5"/>
  <c r="U70" i="5"/>
  <c r="U62" i="5"/>
  <c r="U54" i="5"/>
  <c r="U46" i="5"/>
  <c r="U38" i="5"/>
  <c r="U30" i="5"/>
  <c r="J125" i="5"/>
  <c r="I109" i="5"/>
  <c r="I93" i="5"/>
  <c r="I77" i="5"/>
  <c r="I53" i="5"/>
  <c r="I37" i="5"/>
  <c r="I21" i="5"/>
  <c r="L107" i="5"/>
  <c r="L91" i="5"/>
  <c r="L83" i="5"/>
  <c r="L75" i="5"/>
  <c r="L67" i="5"/>
  <c r="L59" i="5"/>
  <c r="L51" i="5"/>
  <c r="L43" i="5"/>
  <c r="L35" i="5"/>
  <c r="L27" i="5"/>
  <c r="L19" i="5"/>
  <c r="P129" i="5"/>
  <c r="O105" i="5"/>
  <c r="O109" i="5"/>
  <c r="O89" i="5"/>
  <c r="O93" i="5"/>
  <c r="O73" i="5"/>
  <c r="O77" i="5"/>
  <c r="O57" i="5"/>
  <c r="O61" i="5"/>
  <c r="O41" i="5"/>
  <c r="O33" i="5"/>
  <c r="O37" i="5"/>
  <c r="O17" i="5"/>
  <c r="O21" i="5"/>
  <c r="S127" i="5"/>
  <c r="R111" i="5"/>
  <c r="R103" i="5"/>
  <c r="R95" i="5"/>
  <c r="R87" i="5"/>
  <c r="R79" i="5"/>
  <c r="R71" i="5"/>
  <c r="R63" i="5"/>
  <c r="R55" i="5"/>
  <c r="R47" i="5"/>
  <c r="R39" i="5"/>
  <c r="R31" i="5"/>
  <c r="R23" i="5"/>
  <c r="V125" i="5"/>
  <c r="U109" i="5"/>
  <c r="U101" i="5"/>
  <c r="U93" i="5"/>
  <c r="U85" i="5"/>
  <c r="U77" i="5"/>
  <c r="U69" i="5"/>
  <c r="U61" i="5"/>
  <c r="U53" i="5"/>
  <c r="U45" i="5"/>
  <c r="U37" i="5"/>
  <c r="U29" i="5"/>
  <c r="U21" i="5"/>
  <c r="X107" i="5"/>
  <c r="X99" i="5"/>
  <c r="X91" i="5"/>
  <c r="X83" i="5"/>
  <c r="X75" i="5"/>
  <c r="X67" i="5"/>
  <c r="X59" i="5"/>
  <c r="X51" i="5"/>
  <c r="X43" i="5"/>
  <c r="X35" i="5"/>
  <c r="X27" i="5"/>
  <c r="X19" i="5"/>
  <c r="AB129" i="5"/>
  <c r="AA105" i="5"/>
  <c r="AA97" i="5"/>
  <c r="AA89" i="5"/>
  <c r="AA81" i="5"/>
  <c r="AA73" i="5"/>
  <c r="AA65" i="5"/>
  <c r="AA57" i="5"/>
  <c r="AA49" i="5"/>
  <c r="AA41" i="5"/>
  <c r="AA33" i="5"/>
  <c r="AA25" i="5"/>
  <c r="AA17" i="5"/>
  <c r="AA21" i="5"/>
  <c r="D118" i="5"/>
  <c r="I101" i="5"/>
  <c r="I85" i="5"/>
  <c r="I69" i="5"/>
  <c r="I61" i="5"/>
  <c r="I45" i="5"/>
  <c r="I29" i="5"/>
  <c r="L99" i="5"/>
  <c r="X26" i="5"/>
  <c r="AA46" i="5"/>
  <c r="AA38" i="5"/>
  <c r="AA30" i="5"/>
  <c r="AA22" i="5"/>
  <c r="AA85" i="5"/>
  <c r="F85" i="5"/>
  <c r="F69" i="5"/>
  <c r="F53" i="5"/>
  <c r="F37" i="5"/>
  <c r="F29" i="5"/>
  <c r="F21" i="5"/>
  <c r="I107" i="5"/>
  <c r="I99" i="5"/>
  <c r="I91" i="5"/>
  <c r="I83" i="5"/>
  <c r="I75" i="5"/>
  <c r="I67" i="5"/>
  <c r="I59" i="5"/>
  <c r="I51" i="5"/>
  <c r="I43" i="5"/>
  <c r="I35" i="5"/>
  <c r="I27" i="5"/>
  <c r="I19" i="5"/>
  <c r="L129" i="5"/>
  <c r="L121" i="5"/>
  <c r="L105" i="5"/>
  <c r="L97" i="5"/>
  <c r="L89" i="5"/>
  <c r="L81" i="5"/>
  <c r="L73" i="5"/>
  <c r="L65" i="5"/>
  <c r="P127" i="5"/>
  <c r="R109" i="5"/>
  <c r="R101" i="5"/>
  <c r="R93" i="5"/>
  <c r="R85" i="5"/>
  <c r="U91" i="5"/>
  <c r="U83" i="5"/>
  <c r="U75" i="5"/>
  <c r="U67" i="5"/>
  <c r="U59" i="5"/>
  <c r="U51" i="5"/>
  <c r="U43" i="5"/>
  <c r="U35" i="5"/>
  <c r="U27" i="5"/>
  <c r="U19" i="5"/>
  <c r="X129" i="5"/>
  <c r="X121" i="5"/>
  <c r="X105" i="5"/>
  <c r="X97" i="5"/>
  <c r="X89" i="5"/>
  <c r="X81" i="5"/>
  <c r="X73" i="5"/>
  <c r="X65" i="5"/>
  <c r="X57" i="5"/>
  <c r="X49" i="5"/>
  <c r="X41" i="5"/>
  <c r="X33" i="5"/>
  <c r="X25" i="5"/>
  <c r="X17" i="5"/>
  <c r="AA111" i="5"/>
  <c r="AA103" i="5"/>
  <c r="AA95" i="5"/>
  <c r="AA87" i="5"/>
  <c r="AA79" i="5"/>
  <c r="AA71" i="5"/>
  <c r="AA63" i="5"/>
  <c r="AA55" i="5"/>
  <c r="AA47" i="5"/>
  <c r="AA39" i="5"/>
  <c r="AA31" i="5"/>
  <c r="AA23" i="5"/>
  <c r="F109" i="5"/>
  <c r="F93" i="5"/>
  <c r="F61" i="5"/>
  <c r="F45" i="5"/>
  <c r="X113" i="5"/>
  <c r="D126" i="5"/>
  <c r="R107" i="5"/>
  <c r="R99" i="5"/>
  <c r="R91" i="5"/>
  <c r="R83" i="5"/>
  <c r="R75" i="5"/>
  <c r="R67" i="5"/>
  <c r="R59" i="5"/>
  <c r="R51" i="5"/>
  <c r="R43" i="5"/>
  <c r="R35" i="5"/>
  <c r="R27" i="5"/>
  <c r="R19" i="5"/>
  <c r="V129" i="5"/>
  <c r="U105" i="5"/>
  <c r="U97" i="5"/>
  <c r="U89" i="5"/>
  <c r="U81" i="5"/>
  <c r="U73" i="5"/>
  <c r="U65" i="5"/>
  <c r="U57" i="5"/>
  <c r="U49" i="5"/>
  <c r="U41" i="5"/>
  <c r="U33" i="5"/>
  <c r="U25" i="5"/>
  <c r="U17" i="5"/>
  <c r="Y127" i="5"/>
  <c r="X111" i="5"/>
  <c r="X103" i="5"/>
  <c r="X95" i="5"/>
  <c r="X87" i="5"/>
  <c r="X79" i="5"/>
  <c r="X71" i="5"/>
  <c r="X63" i="5"/>
  <c r="X55" i="5"/>
  <c r="X47" i="5"/>
  <c r="X39" i="5"/>
  <c r="X31" i="5"/>
  <c r="X23" i="5"/>
  <c r="AB125" i="5"/>
  <c r="Y117" i="5"/>
  <c r="AA115" i="5"/>
  <c r="Y121" i="5"/>
  <c r="AA119" i="5"/>
  <c r="Y125" i="5"/>
  <c r="AA123" i="5"/>
  <c r="R32" i="5"/>
  <c r="R24" i="5"/>
  <c r="U22" i="5"/>
  <c r="X108" i="5"/>
  <c r="X100" i="5"/>
  <c r="X92" i="5"/>
  <c r="X84" i="5"/>
  <c r="X76" i="5"/>
  <c r="X68" i="5"/>
  <c r="X60" i="5"/>
  <c r="X52" i="5"/>
  <c r="X44" i="5"/>
  <c r="X36" i="5"/>
  <c r="X28" i="5"/>
  <c r="X20" i="5"/>
  <c r="AA106" i="5"/>
  <c r="AA98" i="5"/>
  <c r="AA90" i="5"/>
  <c r="AA82" i="5"/>
  <c r="AA74" i="5"/>
  <c r="AA66" i="5"/>
  <c r="AA58" i="5"/>
  <c r="AA50" i="5"/>
  <c r="AA42" i="5"/>
  <c r="AA34" i="5"/>
  <c r="AA26" i="5"/>
  <c r="AA18" i="5"/>
  <c r="Y129" i="5"/>
  <c r="AA127" i="5"/>
  <c r="J122" i="5"/>
  <c r="X16" i="5"/>
  <c r="X90" i="5"/>
  <c r="X34" i="5"/>
  <c r="X98" i="5"/>
  <c r="V112" i="5"/>
  <c r="U112" i="5"/>
  <c r="U16" i="5"/>
  <c r="Y126" i="5"/>
  <c r="X126" i="5"/>
  <c r="Y118" i="5"/>
  <c r="X118" i="5"/>
  <c r="AB124" i="5"/>
  <c r="AA124" i="5"/>
  <c r="AB116" i="5"/>
  <c r="AA116" i="5"/>
  <c r="X42" i="5"/>
  <c r="X106" i="5"/>
  <c r="J127" i="5"/>
  <c r="I111" i="5"/>
  <c r="I103" i="5"/>
  <c r="I95" i="5"/>
  <c r="I87" i="5"/>
  <c r="I79" i="5"/>
  <c r="I71" i="5"/>
  <c r="I63" i="5"/>
  <c r="I55" i="5"/>
  <c r="I47" i="5"/>
  <c r="I39" i="5"/>
  <c r="I31" i="5"/>
  <c r="I23" i="5"/>
  <c r="L125" i="5"/>
  <c r="L117" i="5"/>
  <c r="L109" i="5"/>
  <c r="L101" i="5"/>
  <c r="L93" i="5"/>
  <c r="L85" i="5"/>
  <c r="L77" i="5"/>
  <c r="U116" i="5"/>
  <c r="X50" i="5"/>
  <c r="J126" i="5"/>
  <c r="I110" i="5"/>
  <c r="I102" i="5"/>
  <c r="I94" i="5"/>
  <c r="I78" i="5"/>
  <c r="I62" i="5"/>
  <c r="I54" i="5"/>
  <c r="I46" i="5"/>
  <c r="I38" i="5"/>
  <c r="I30" i="5"/>
  <c r="I22" i="5"/>
  <c r="R16" i="5"/>
  <c r="S122" i="5"/>
  <c r="U120" i="5"/>
  <c r="X58" i="5"/>
  <c r="S126" i="5"/>
  <c r="U124" i="5"/>
  <c r="X66" i="5"/>
  <c r="R126" i="5"/>
  <c r="R118" i="5"/>
  <c r="R110" i="5"/>
  <c r="R102" i="5"/>
  <c r="R94" i="5"/>
  <c r="R86" i="5"/>
  <c r="R78" i="5"/>
  <c r="R70" i="5"/>
  <c r="R62" i="5"/>
  <c r="R54" i="5"/>
  <c r="R46" i="5"/>
  <c r="R38" i="5"/>
  <c r="R30" i="5"/>
  <c r="R22" i="5"/>
  <c r="V124" i="5"/>
  <c r="U108" i="5"/>
  <c r="U100" i="5"/>
  <c r="U92" i="5"/>
  <c r="U84" i="5"/>
  <c r="U76" i="5"/>
  <c r="U68" i="5"/>
  <c r="U60" i="5"/>
  <c r="U52" i="5"/>
  <c r="U44" i="5"/>
  <c r="U36" i="5"/>
  <c r="U28" i="5"/>
  <c r="U20" i="5"/>
  <c r="Y130" i="5"/>
  <c r="AB128" i="5"/>
  <c r="AA104" i="5"/>
  <c r="AA96" i="5"/>
  <c r="AA88" i="5"/>
  <c r="AA80" i="5"/>
  <c r="AA72" i="5"/>
  <c r="AA64" i="5"/>
  <c r="AA56" i="5"/>
  <c r="AA48" i="5"/>
  <c r="AA40" i="5"/>
  <c r="AA32" i="5"/>
  <c r="AA24" i="5"/>
  <c r="AA16" i="5"/>
  <c r="S130" i="5"/>
  <c r="U128" i="5"/>
  <c r="X74" i="5"/>
  <c r="X82" i="5"/>
  <c r="R115" i="5"/>
  <c r="R119" i="5"/>
  <c r="R123" i="5"/>
  <c r="R127" i="5"/>
  <c r="X122" i="5"/>
  <c r="X130" i="5"/>
  <c r="U117" i="5"/>
  <c r="U121" i="5"/>
  <c r="U125" i="5"/>
  <c r="U129" i="5"/>
  <c r="AA120" i="5"/>
  <c r="AA128" i="5"/>
  <c r="R116" i="5"/>
  <c r="R120" i="5"/>
  <c r="R124" i="5"/>
  <c r="R128" i="5"/>
  <c r="U113" i="5"/>
  <c r="X115" i="5"/>
  <c r="X119" i="5"/>
  <c r="X123" i="5"/>
  <c r="X127" i="5"/>
  <c r="AA112" i="5"/>
  <c r="L58" i="5"/>
  <c r="R112" i="5"/>
  <c r="U118" i="5"/>
  <c r="U122" i="5"/>
  <c r="U126" i="5"/>
  <c r="U130" i="5"/>
  <c r="AA117" i="5"/>
  <c r="AA121" i="5"/>
  <c r="AA125" i="5"/>
  <c r="AA129" i="5"/>
  <c r="L57" i="5"/>
  <c r="L49" i="5"/>
  <c r="L41" i="5"/>
  <c r="L33" i="5"/>
  <c r="L25" i="5"/>
  <c r="L17" i="5"/>
  <c r="O111" i="5"/>
  <c r="O103" i="5"/>
  <c r="O95" i="5"/>
  <c r="O87" i="5"/>
  <c r="O79" i="5"/>
  <c r="O71" i="5"/>
  <c r="O63" i="5"/>
  <c r="O55" i="5"/>
  <c r="O47" i="5"/>
  <c r="O39" i="5"/>
  <c r="O31" i="5"/>
  <c r="O23" i="5"/>
  <c r="R117" i="5"/>
  <c r="R121" i="5"/>
  <c r="R125" i="5"/>
  <c r="R129" i="5"/>
  <c r="X116" i="5"/>
  <c r="X120" i="5"/>
  <c r="X124" i="5"/>
  <c r="X128" i="5"/>
  <c r="AA113" i="5"/>
  <c r="R113" i="5"/>
  <c r="U115" i="5"/>
  <c r="U119" i="5"/>
  <c r="U123" i="5"/>
  <c r="U127" i="5"/>
  <c r="X112" i="5"/>
  <c r="AA118" i="5"/>
  <c r="AA122" i="5"/>
  <c r="AA126" i="5"/>
  <c r="AA130" i="5"/>
  <c r="J128" i="5"/>
  <c r="I120" i="5"/>
  <c r="I16" i="5"/>
  <c r="M126" i="5"/>
  <c r="L110" i="5"/>
  <c r="L102" i="5"/>
  <c r="L94" i="5"/>
  <c r="L86" i="5"/>
  <c r="L78" i="5"/>
  <c r="L70" i="5"/>
  <c r="L62" i="5"/>
  <c r="L54" i="5"/>
  <c r="L46" i="5"/>
  <c r="L38" i="5"/>
  <c r="L30" i="5"/>
  <c r="L22" i="5"/>
  <c r="P124" i="5"/>
  <c r="O108" i="5"/>
  <c r="O100" i="5"/>
  <c r="O92" i="5"/>
  <c r="O84" i="5"/>
  <c r="O76" i="5"/>
  <c r="O68" i="5"/>
  <c r="O60" i="5"/>
  <c r="O52" i="5"/>
  <c r="O44" i="5"/>
  <c r="O36" i="5"/>
  <c r="O28" i="5"/>
  <c r="O20" i="5"/>
  <c r="J124" i="5"/>
  <c r="I108" i="5"/>
  <c r="I100" i="5"/>
  <c r="I104" i="5"/>
  <c r="I84" i="5"/>
  <c r="M130" i="5"/>
  <c r="L106" i="5"/>
  <c r="L98" i="5"/>
  <c r="L90" i="5"/>
  <c r="L82" i="5"/>
  <c r="L74" i="5"/>
  <c r="L66" i="5"/>
  <c r="L50" i="5"/>
  <c r="L42" i="5"/>
  <c r="L34" i="5"/>
  <c r="L26" i="5"/>
  <c r="L18" i="5"/>
  <c r="P128" i="5"/>
  <c r="O104" i="5"/>
  <c r="O96" i="5"/>
  <c r="O88" i="5"/>
  <c r="O80" i="5"/>
  <c r="O72" i="5"/>
  <c r="O64" i="5"/>
  <c r="O56" i="5"/>
  <c r="O48" i="5"/>
  <c r="O40" i="5"/>
  <c r="O32" i="5"/>
  <c r="O24" i="5"/>
  <c r="J120" i="5"/>
  <c r="J130" i="5"/>
  <c r="I106" i="5"/>
  <c r="I98" i="5"/>
  <c r="I74" i="5"/>
  <c r="I66" i="5"/>
  <c r="I58" i="5"/>
  <c r="I50" i="5"/>
  <c r="I42" i="5"/>
  <c r="I34" i="5"/>
  <c r="I26" i="5"/>
  <c r="I18" i="5"/>
  <c r="M128" i="5"/>
  <c r="L104" i="5"/>
  <c r="L96" i="5"/>
  <c r="L88" i="5"/>
  <c r="L80" i="5"/>
  <c r="L72" i="5"/>
  <c r="L64" i="5"/>
  <c r="L56" i="5"/>
  <c r="L48" i="5"/>
  <c r="L40" i="5"/>
  <c r="L32" i="5"/>
  <c r="L24" i="5"/>
  <c r="P126" i="5"/>
  <c r="O110" i="5"/>
  <c r="O102" i="5"/>
  <c r="O94" i="5"/>
  <c r="O86" i="5"/>
  <c r="O78" i="5"/>
  <c r="O70" i="5"/>
  <c r="O62" i="5"/>
  <c r="O54" i="5"/>
  <c r="O46" i="5"/>
  <c r="O38" i="5"/>
  <c r="O30" i="5"/>
  <c r="O22" i="5"/>
  <c r="M117" i="5"/>
  <c r="I88" i="5"/>
  <c r="I68" i="5"/>
  <c r="I60" i="5"/>
  <c r="I52" i="5"/>
  <c r="I44" i="5"/>
  <c r="I36" i="5"/>
  <c r="I28" i="5"/>
  <c r="I20" i="5"/>
  <c r="I24" i="5"/>
  <c r="O16" i="5"/>
  <c r="I124" i="5"/>
  <c r="M121" i="5"/>
  <c r="I128" i="5"/>
  <c r="M125" i="5"/>
  <c r="I90" i="5"/>
  <c r="I82" i="5"/>
  <c r="L16" i="5"/>
  <c r="M129" i="5"/>
  <c r="J129" i="5"/>
  <c r="I105" i="5"/>
  <c r="I97" i="5"/>
  <c r="I89" i="5"/>
  <c r="I81" i="5"/>
  <c r="I73" i="5"/>
  <c r="I65" i="5"/>
  <c r="I57" i="5"/>
  <c r="I49" i="5"/>
  <c r="I41" i="5"/>
  <c r="I33" i="5"/>
  <c r="I25" i="5"/>
  <c r="I17" i="5"/>
  <c r="M127" i="5"/>
  <c r="L111" i="5"/>
  <c r="L103" i="5"/>
  <c r="L95" i="5"/>
  <c r="L87" i="5"/>
  <c r="L79" i="5"/>
  <c r="L71" i="5"/>
  <c r="L63" i="5"/>
  <c r="L55" i="5"/>
  <c r="L47" i="5"/>
  <c r="L39" i="5"/>
  <c r="L31" i="5"/>
  <c r="L23" i="5"/>
  <c r="P125" i="5"/>
  <c r="O115" i="5"/>
  <c r="O119" i="5"/>
  <c r="I116" i="5"/>
  <c r="O123" i="5"/>
  <c r="I86" i="5"/>
  <c r="I70" i="5"/>
  <c r="L113" i="5"/>
  <c r="O127" i="5"/>
  <c r="I32" i="5"/>
  <c r="I40" i="5"/>
  <c r="I48" i="5"/>
  <c r="I56" i="5"/>
  <c r="I64" i="5"/>
  <c r="I72" i="5"/>
  <c r="L118" i="5"/>
  <c r="L122" i="5"/>
  <c r="L126" i="5"/>
  <c r="L130" i="5"/>
  <c r="O45" i="5"/>
  <c r="O69" i="5"/>
  <c r="O85" i="5"/>
  <c r="I112" i="5"/>
  <c r="I117" i="5"/>
  <c r="I121" i="5"/>
  <c r="I125" i="5"/>
  <c r="I129" i="5"/>
  <c r="O116" i="5"/>
  <c r="O120" i="5"/>
  <c r="O124" i="5"/>
  <c r="O128" i="5"/>
  <c r="O53" i="5"/>
  <c r="I113" i="5"/>
  <c r="L115" i="5"/>
  <c r="L119" i="5"/>
  <c r="L123" i="5"/>
  <c r="L127" i="5"/>
  <c r="O112" i="5"/>
  <c r="O29" i="5"/>
  <c r="O101" i="5"/>
  <c r="I96" i="5"/>
  <c r="F107" i="5"/>
  <c r="F99" i="5"/>
  <c r="F91" i="5"/>
  <c r="F83" i="5"/>
  <c r="F75" i="5"/>
  <c r="F67" i="5"/>
  <c r="F59" i="5"/>
  <c r="F51" i="5"/>
  <c r="F43" i="5"/>
  <c r="F35" i="5"/>
  <c r="F27" i="5"/>
  <c r="F19" i="5"/>
  <c r="I118" i="5"/>
  <c r="I122" i="5"/>
  <c r="I126" i="5"/>
  <c r="I130" i="5"/>
  <c r="O25" i="5"/>
  <c r="O49" i="5"/>
  <c r="O65" i="5"/>
  <c r="O81" i="5"/>
  <c r="O97" i="5"/>
  <c r="O117" i="5"/>
  <c r="O121" i="5"/>
  <c r="O125" i="5"/>
  <c r="O129" i="5"/>
  <c r="I80" i="5"/>
  <c r="G130" i="5"/>
  <c r="F106" i="5"/>
  <c r="F98" i="5"/>
  <c r="F90" i="5"/>
  <c r="F82" i="5"/>
  <c r="F74" i="5"/>
  <c r="F66" i="5"/>
  <c r="F58" i="5"/>
  <c r="F50" i="5"/>
  <c r="F42" i="5"/>
  <c r="F34" i="5"/>
  <c r="F26" i="5"/>
  <c r="F18" i="5"/>
  <c r="I76" i="5"/>
  <c r="I92" i="5"/>
  <c r="L116" i="5"/>
  <c r="L120" i="5"/>
  <c r="L124" i="5"/>
  <c r="L128" i="5"/>
  <c r="O113" i="5"/>
  <c r="I115" i="5"/>
  <c r="I119" i="5"/>
  <c r="I123" i="5"/>
  <c r="I127" i="5"/>
  <c r="L112" i="5"/>
  <c r="O118" i="5"/>
  <c r="O122" i="5"/>
  <c r="O126" i="5"/>
  <c r="O130" i="5"/>
  <c r="F97" i="5"/>
  <c r="F81" i="5"/>
  <c r="F65" i="5"/>
  <c r="F49" i="5"/>
  <c r="F33" i="5"/>
  <c r="F17" i="5"/>
  <c r="G128" i="5"/>
  <c r="F104" i="5"/>
  <c r="F96" i="5"/>
  <c r="F88" i="5"/>
  <c r="F80" i="5"/>
  <c r="F72" i="5"/>
  <c r="F64" i="5"/>
  <c r="F56" i="5"/>
  <c r="F48" i="5"/>
  <c r="F40" i="5"/>
  <c r="F32" i="5"/>
  <c r="F24" i="5"/>
  <c r="D129" i="5"/>
  <c r="D130" i="5"/>
  <c r="G129" i="5"/>
  <c r="F105" i="5"/>
  <c r="F89" i="5"/>
  <c r="F73" i="5"/>
  <c r="F57" i="5"/>
  <c r="F41" i="5"/>
  <c r="F25" i="5"/>
  <c r="F16" i="5"/>
  <c r="G127" i="5"/>
  <c r="F119" i="5"/>
  <c r="F123" i="5"/>
  <c r="F115" i="5"/>
  <c r="F95" i="5"/>
  <c r="F87" i="5"/>
  <c r="F79" i="5"/>
  <c r="F71" i="5"/>
  <c r="F63" i="5"/>
  <c r="F55" i="5"/>
  <c r="F47" i="5"/>
  <c r="F39" i="5"/>
  <c r="F31" i="5"/>
  <c r="F23" i="5"/>
  <c r="D128" i="5"/>
  <c r="G126" i="5"/>
  <c r="F110" i="5"/>
  <c r="F102" i="5"/>
  <c r="F94" i="5"/>
  <c r="F86" i="5"/>
  <c r="F78" i="5"/>
  <c r="F70" i="5"/>
  <c r="F62" i="5"/>
  <c r="F54" i="5"/>
  <c r="F46" i="5"/>
  <c r="F38" i="5"/>
  <c r="F30" i="5"/>
  <c r="F22" i="5"/>
  <c r="D127" i="5"/>
  <c r="D125" i="5"/>
  <c r="G124" i="5"/>
  <c r="F108" i="5"/>
  <c r="F100" i="5"/>
  <c r="F92" i="5"/>
  <c r="F84" i="5"/>
  <c r="F76" i="5"/>
  <c r="F68" i="5"/>
  <c r="F60" i="5"/>
  <c r="F52" i="5"/>
  <c r="F44" i="5"/>
  <c r="F36" i="5"/>
  <c r="F28" i="5"/>
  <c r="F20" i="5"/>
  <c r="F127" i="5"/>
  <c r="G119" i="5"/>
  <c r="F103" i="5"/>
  <c r="F111" i="5"/>
  <c r="F116" i="5"/>
  <c r="F120" i="5"/>
  <c r="F124" i="5"/>
  <c r="F128" i="5"/>
  <c r="F112" i="5"/>
  <c r="D124" i="5"/>
  <c r="F117" i="5"/>
  <c r="F121" i="5"/>
  <c r="F125" i="5"/>
  <c r="F129" i="5"/>
  <c r="F113" i="5"/>
  <c r="F118" i="5"/>
  <c r="F122" i="5"/>
  <c r="F126" i="5"/>
  <c r="F130" i="5"/>
  <c r="G6" i="17"/>
  <c r="G22" i="17"/>
  <c r="F6" i="17"/>
  <c r="E45" i="17"/>
  <c r="E19" i="10"/>
  <c r="H10" i="10"/>
  <c r="E16" i="10"/>
  <c r="E32" i="10"/>
  <c r="E39" i="10"/>
  <c r="F48" i="17"/>
  <c r="G26" i="10"/>
  <c r="H22" i="17"/>
  <c r="G35" i="17"/>
  <c r="F41" i="17"/>
  <c r="H28" i="17"/>
  <c r="H25" i="17"/>
  <c r="E7" i="10"/>
  <c r="F9" i="17"/>
  <c r="F15" i="17"/>
  <c r="G45" i="10"/>
  <c r="D10" i="10"/>
  <c r="G19" i="10"/>
  <c r="E55" i="10"/>
  <c r="H54" i="17"/>
  <c r="F52" i="10"/>
  <c r="E48" i="17"/>
  <c r="E38" i="17"/>
  <c r="F32" i="10"/>
  <c r="E58" i="10"/>
  <c r="G16" i="10"/>
  <c r="F42" i="10"/>
  <c r="H9" i="17"/>
  <c r="D45" i="10"/>
  <c r="F35" i="17"/>
  <c r="H36" i="10"/>
  <c r="F12" i="17"/>
  <c r="E42" i="10"/>
  <c r="G38" i="17"/>
  <c r="E25" i="17"/>
  <c r="F39" i="10"/>
  <c r="F54" i="17"/>
  <c r="G19" i="17"/>
  <c r="F19" i="10"/>
  <c r="H41" i="17"/>
  <c r="G23" i="10"/>
  <c r="G58" i="10"/>
  <c r="G41" i="17"/>
  <c r="E49" i="10"/>
  <c r="H39" i="10"/>
  <c r="D39" i="10"/>
  <c r="F29" i="10"/>
  <c r="H45" i="17"/>
  <c r="E22" i="17"/>
  <c r="H16" i="10"/>
  <c r="H51" i="17"/>
  <c r="H49" i="10"/>
  <c r="E52" i="10"/>
  <c r="H15" i="17"/>
  <c r="E35" i="17"/>
  <c r="D23" i="10"/>
  <c r="H12" i="17"/>
  <c r="E51" i="17"/>
  <c r="H45" i="10"/>
  <c r="D26" i="10"/>
  <c r="G15" i="17"/>
  <c r="D13" i="10"/>
  <c r="E10" i="10"/>
  <c r="F7" i="10"/>
  <c r="F49" i="10"/>
  <c r="H19" i="17"/>
  <c r="H38" i="17"/>
  <c r="F16" i="10"/>
  <c r="E45" i="10"/>
  <c r="E13" i="10"/>
  <c r="H58" i="10"/>
  <c r="G49" i="10"/>
  <c r="D42" i="10"/>
  <c r="F38" i="17"/>
  <c r="F23" i="10"/>
  <c r="H6" i="17"/>
  <c r="H23" i="10"/>
  <c r="D49" i="10"/>
  <c r="D52" i="10"/>
  <c r="G32" i="10"/>
  <c r="F55" i="10"/>
  <c r="H26" i="10"/>
  <c r="D29" i="10"/>
  <c r="F13" i="10"/>
  <c r="G51" i="17"/>
  <c r="G52" i="10"/>
  <c r="G25" i="17"/>
  <c r="G10" i="10"/>
  <c r="D55" i="10"/>
  <c r="D36" i="10"/>
  <c r="G9" i="17"/>
  <c r="E36" i="10"/>
  <c r="H7" i="10"/>
  <c r="F26" i="10"/>
  <c r="D16" i="10"/>
  <c r="E6" i="17"/>
  <c r="E32" i="17"/>
  <c r="F45" i="17"/>
  <c r="F19" i="17"/>
  <c r="F58" i="10"/>
  <c r="E23" i="10"/>
  <c r="F10" i="10"/>
  <c r="E41" i="17"/>
  <c r="G32" i="17"/>
  <c r="G45" i="17"/>
  <c r="F51" i="17"/>
  <c r="D32" i="10"/>
  <c r="E19" i="17"/>
  <c r="H52" i="10"/>
  <c r="F36" i="10"/>
  <c r="H48" i="17"/>
  <c r="G54" i="17"/>
  <c r="F22" i="17"/>
  <c r="D19" i="10"/>
  <c r="F45" i="10"/>
  <c r="E15" i="17"/>
  <c r="G39" i="10"/>
  <c r="G28" i="17"/>
  <c r="E26" i="10"/>
  <c r="E29" i="10"/>
  <c r="E9" i="17"/>
  <c r="H19" i="10"/>
  <c r="G48" i="17"/>
  <c r="F25" i="17"/>
  <c r="F32" i="17"/>
  <c r="F28" i="17"/>
  <c r="D7" i="10"/>
  <c r="D58" i="10"/>
  <c r="G36" i="10"/>
  <c r="G12" i="17"/>
  <c r="H35" i="17"/>
  <c r="D6" i="17"/>
  <c r="E54" i="17"/>
  <c r="E12" i="17"/>
  <c r="H32" i="17"/>
  <c r="E28" i="17"/>
  <c r="R222" i="3" l="1"/>
  <c r="R223" i="3"/>
  <c r="AP222" i="3"/>
  <c r="AP223" i="3"/>
  <c r="O222" i="3"/>
  <c r="O223" i="3"/>
  <c r="I222" i="3"/>
  <c r="I223" i="3"/>
  <c r="L222" i="3"/>
  <c r="L223" i="3"/>
  <c r="AS222" i="3"/>
  <c r="AS223" i="3"/>
  <c r="F222" i="3"/>
  <c r="F223" i="3"/>
  <c r="AM222" i="3"/>
  <c r="AM223" i="3"/>
  <c r="AV222" i="3"/>
  <c r="AV223" i="3"/>
  <c r="X222" i="3"/>
  <c r="X223" i="3"/>
  <c r="U222" i="3"/>
  <c r="U223" i="3"/>
  <c r="AS222" i="2"/>
  <c r="AS223" i="2"/>
  <c r="L222" i="2"/>
  <c r="L223" i="2"/>
  <c r="U222" i="2"/>
  <c r="U223" i="2"/>
  <c r="R222" i="2"/>
  <c r="R223" i="2"/>
  <c r="F222" i="2"/>
  <c r="F223" i="2"/>
  <c r="O222" i="2"/>
  <c r="O223" i="2"/>
  <c r="AV222" i="2"/>
  <c r="AV223" i="2"/>
  <c r="C222" i="2"/>
  <c r="C223" i="2"/>
  <c r="AP222" i="2"/>
  <c r="AP223" i="2"/>
  <c r="I222" i="2"/>
  <c r="I223" i="2"/>
  <c r="AM222" i="2"/>
  <c r="AM223" i="2"/>
  <c r="X222" i="2"/>
  <c r="X223" i="2"/>
  <c r="R222" i="4"/>
  <c r="R223" i="4"/>
  <c r="AA222" i="4"/>
  <c r="AA223" i="4"/>
  <c r="AJ222" i="4"/>
  <c r="AJ223" i="4"/>
  <c r="AD222" i="4"/>
  <c r="AD223" i="4"/>
  <c r="F222" i="4"/>
  <c r="F223" i="4"/>
  <c r="AG222" i="4"/>
  <c r="AG223" i="4"/>
  <c r="AM222" i="4"/>
  <c r="AM223" i="4"/>
  <c r="C222" i="4"/>
  <c r="C223" i="4"/>
  <c r="O222" i="4"/>
  <c r="O223" i="4"/>
  <c r="U222" i="4"/>
  <c r="U223" i="4"/>
  <c r="AP222" i="4"/>
  <c r="AP223" i="4"/>
  <c r="AV222" i="4"/>
  <c r="AV223" i="4"/>
  <c r="X222" i="4"/>
  <c r="X223" i="4"/>
  <c r="L222" i="4"/>
  <c r="L223" i="4"/>
  <c r="AS222" i="4"/>
  <c r="AS223" i="4"/>
  <c r="AV222" i="1"/>
  <c r="AV223" i="1"/>
  <c r="I222" i="1"/>
  <c r="I223" i="1"/>
  <c r="AS222" i="1"/>
  <c r="AS223" i="1"/>
  <c r="L222" i="1"/>
  <c r="L223" i="1"/>
  <c r="AG222" i="1"/>
  <c r="AG223" i="1"/>
  <c r="AA222" i="1"/>
  <c r="AA223" i="1"/>
  <c r="X222" i="1"/>
  <c r="X223" i="1"/>
  <c r="U222" i="1"/>
  <c r="U223" i="1"/>
  <c r="C222" i="1"/>
  <c r="C223" i="1"/>
  <c r="AJ222" i="1"/>
  <c r="AJ223" i="1"/>
  <c r="AP222" i="1"/>
  <c r="AP223" i="1"/>
  <c r="AD222" i="1"/>
  <c r="AD223" i="1"/>
  <c r="F222" i="1"/>
  <c r="F223" i="1"/>
  <c r="AM222" i="1"/>
  <c r="AM223" i="1"/>
  <c r="O222" i="1"/>
  <c r="O223" i="1"/>
  <c r="R222" i="1"/>
  <c r="R223" i="1"/>
  <c r="AV223" i="5"/>
  <c r="X223" i="5"/>
  <c r="AD223" i="5"/>
  <c r="C223" i="5"/>
  <c r="AJ223" i="5"/>
  <c r="U223" i="5"/>
  <c r="AA223" i="5"/>
  <c r="F223" i="5"/>
  <c r="AM223" i="5"/>
  <c r="L223" i="5"/>
  <c r="AP223" i="5"/>
  <c r="AG223" i="5"/>
  <c r="O223" i="5"/>
  <c r="AS223" i="5"/>
  <c r="R223" i="5"/>
  <c r="I223" i="5"/>
  <c r="AW186" i="1"/>
  <c r="AW191" i="1"/>
  <c r="AT186" i="1"/>
  <c r="AT191" i="1"/>
  <c r="AQ186" i="1"/>
  <c r="AQ191" i="1"/>
  <c r="AN186" i="1"/>
  <c r="AN191" i="1"/>
  <c r="AK186" i="1"/>
  <c r="AK191" i="1"/>
  <c r="AH186" i="1"/>
  <c r="AH191" i="1"/>
  <c r="AG185" i="1"/>
  <c r="AE186" i="1"/>
  <c r="AE191" i="1"/>
  <c r="AB186" i="1"/>
  <c r="AB191" i="1"/>
  <c r="Y186" i="1"/>
  <c r="Y191" i="1"/>
  <c r="V186" i="1"/>
  <c r="V191" i="1"/>
  <c r="S186" i="1"/>
  <c r="S191" i="1"/>
  <c r="P186" i="1"/>
  <c r="P191" i="1"/>
  <c r="M186" i="1"/>
  <c r="M191" i="1"/>
  <c r="J186" i="1"/>
  <c r="J191" i="1"/>
  <c r="G186" i="1"/>
  <c r="G191" i="1"/>
  <c r="D186" i="1"/>
  <c r="D191" i="1"/>
  <c r="AW186" i="4"/>
  <c r="AW191" i="4"/>
  <c r="AT186" i="4"/>
  <c r="AT191" i="4"/>
  <c r="AQ186" i="4"/>
  <c r="AQ191" i="4"/>
  <c r="AN186" i="4"/>
  <c r="AN191" i="4"/>
  <c r="AK186" i="4"/>
  <c r="AK191" i="4"/>
  <c r="AH186" i="4"/>
  <c r="AH191" i="4"/>
  <c r="AE186" i="4"/>
  <c r="AE191" i="4"/>
  <c r="AB186" i="4"/>
  <c r="AB191" i="4"/>
  <c r="Y186" i="4"/>
  <c r="Y191" i="4"/>
  <c r="V186" i="4"/>
  <c r="V191" i="4"/>
  <c r="S186" i="4"/>
  <c r="S191" i="4"/>
  <c r="P186" i="4"/>
  <c r="P191" i="4"/>
  <c r="M186" i="4"/>
  <c r="M191" i="4"/>
  <c r="J186" i="4"/>
  <c r="J191" i="4"/>
  <c r="G186" i="4"/>
  <c r="G191" i="4"/>
  <c r="D186" i="4"/>
  <c r="D191" i="4"/>
  <c r="AW186" i="2"/>
  <c r="AW191" i="2"/>
  <c r="AT186" i="2"/>
  <c r="AT191" i="2"/>
  <c r="AQ186" i="2"/>
  <c r="AQ191" i="2"/>
  <c r="AN186" i="2"/>
  <c r="AN191" i="2"/>
  <c r="AK186" i="2"/>
  <c r="AK191" i="2"/>
  <c r="AH186" i="2"/>
  <c r="AH191" i="2"/>
  <c r="AE186" i="2"/>
  <c r="AE191" i="2"/>
  <c r="AB186" i="2"/>
  <c r="AB191" i="2"/>
  <c r="Y186" i="2"/>
  <c r="Y191" i="2"/>
  <c r="V186" i="2"/>
  <c r="V191" i="2"/>
  <c r="S186" i="2"/>
  <c r="S191" i="2"/>
  <c r="P186" i="2"/>
  <c r="P191" i="2"/>
  <c r="M186" i="2"/>
  <c r="M191" i="2"/>
  <c r="J186" i="2"/>
  <c r="J191" i="2"/>
  <c r="G186" i="2"/>
  <c r="G191" i="2"/>
  <c r="D186" i="2"/>
  <c r="D191" i="2"/>
  <c r="AW186" i="3"/>
  <c r="AW191" i="3"/>
  <c r="AT186" i="3"/>
  <c r="AT191" i="3"/>
  <c r="AQ186" i="3"/>
  <c r="AQ191" i="3"/>
  <c r="AN186" i="3"/>
  <c r="AN191" i="3"/>
  <c r="AK186" i="3"/>
  <c r="AK191" i="3"/>
  <c r="AH186" i="3"/>
  <c r="AH191" i="3"/>
  <c r="AE186" i="3"/>
  <c r="AE191" i="3"/>
  <c r="AB186" i="3"/>
  <c r="AB191" i="3"/>
  <c r="Y186" i="3"/>
  <c r="Y191" i="3"/>
  <c r="V186" i="3"/>
  <c r="V191" i="3"/>
  <c r="S186" i="3"/>
  <c r="S191" i="3"/>
  <c r="P186" i="3"/>
  <c r="P191" i="3"/>
  <c r="M186" i="3"/>
  <c r="M191" i="3"/>
  <c r="J186" i="3"/>
  <c r="J191" i="3"/>
  <c r="G186" i="3"/>
  <c r="G191" i="3"/>
  <c r="D186" i="3"/>
  <c r="D191" i="3"/>
  <c r="L185" i="2"/>
  <c r="AS185" i="1"/>
  <c r="AK185" i="2"/>
  <c r="AK190" i="2"/>
  <c r="AH185" i="2"/>
  <c r="AH190" i="2"/>
  <c r="AE185" i="2"/>
  <c r="AE190" i="2"/>
  <c r="AB185" i="2"/>
  <c r="AB190" i="2"/>
  <c r="Y185" i="2"/>
  <c r="Y190" i="2"/>
  <c r="S185" i="2"/>
  <c r="S190" i="2"/>
  <c r="AS185" i="3"/>
  <c r="AT185" i="3"/>
  <c r="AT190" i="3"/>
  <c r="AM185" i="3"/>
  <c r="AK185" i="3"/>
  <c r="AK190" i="3"/>
  <c r="AH185" i="3"/>
  <c r="AH190" i="3"/>
  <c r="AE185" i="3"/>
  <c r="AE190" i="3"/>
  <c r="AB185" i="3"/>
  <c r="AB190" i="3"/>
  <c r="F185" i="3"/>
  <c r="D185" i="3"/>
  <c r="D190" i="3"/>
  <c r="AT185" i="4"/>
  <c r="AT190" i="4"/>
  <c r="G185" i="4"/>
  <c r="G190" i="4"/>
  <c r="AB185" i="1"/>
  <c r="AB190" i="1"/>
  <c r="AP185" i="3"/>
  <c r="AH185" i="1"/>
  <c r="F185" i="4"/>
  <c r="AH185" i="4"/>
  <c r="AK185" i="4"/>
  <c r="Y185" i="4"/>
  <c r="X185" i="4"/>
  <c r="R185" i="1"/>
  <c r="F185" i="1"/>
  <c r="AD185" i="1"/>
  <c r="AQ185" i="2"/>
  <c r="AE185" i="1"/>
  <c r="AV185" i="1"/>
  <c r="AS185" i="2"/>
  <c r="AW185" i="2"/>
  <c r="AN185" i="2"/>
  <c r="M185" i="4"/>
  <c r="R185" i="3"/>
  <c r="G185" i="1"/>
  <c r="AJ185" i="4"/>
  <c r="AG185" i="4"/>
  <c r="M185" i="3"/>
  <c r="L185" i="4"/>
  <c r="AB185" i="4"/>
  <c r="D185" i="2"/>
  <c r="AM185" i="2"/>
  <c r="D185" i="1"/>
  <c r="C185" i="1"/>
  <c r="AA185" i="4"/>
  <c r="AT185" i="2"/>
  <c r="AV185" i="2"/>
  <c r="AW185" i="3"/>
  <c r="AQ185" i="3"/>
  <c r="U185" i="3"/>
  <c r="V185" i="3"/>
  <c r="L185" i="3"/>
  <c r="S185" i="3"/>
  <c r="V185" i="4"/>
  <c r="AM185" i="1"/>
  <c r="Y185" i="1"/>
  <c r="X185" i="1"/>
  <c r="AV185" i="3"/>
  <c r="X185" i="2"/>
  <c r="M185" i="2"/>
  <c r="G185" i="3"/>
  <c r="AW185" i="4"/>
  <c r="AV185" i="4"/>
  <c r="AT185" i="1"/>
  <c r="V185" i="1"/>
  <c r="U185" i="1"/>
  <c r="AN185" i="4"/>
  <c r="L185" i="1"/>
  <c r="AK185" i="1"/>
  <c r="P185" i="1"/>
  <c r="AN185" i="3"/>
  <c r="M185" i="1"/>
  <c r="U185" i="4"/>
  <c r="AJ185" i="1"/>
  <c r="R185" i="2"/>
  <c r="AP185" i="1"/>
  <c r="S185" i="1"/>
  <c r="AN185" i="1"/>
  <c r="C185" i="4"/>
  <c r="Y185" i="3"/>
  <c r="C185" i="2"/>
  <c r="P185" i="4"/>
  <c r="AD185" i="4"/>
  <c r="D185" i="4"/>
  <c r="AE185" i="4"/>
  <c r="O185" i="3"/>
  <c r="X185" i="3"/>
  <c r="U185" i="2"/>
  <c r="AM185" i="4"/>
  <c r="O185" i="4"/>
  <c r="AP185" i="4"/>
  <c r="AP185" i="2"/>
  <c r="V185" i="2"/>
  <c r="AQ185" i="1"/>
  <c r="AQ185" i="4"/>
  <c r="P185" i="3"/>
  <c r="O185" i="2"/>
  <c r="P185" i="2"/>
  <c r="AA185" i="1"/>
  <c r="R185" i="4"/>
  <c r="S185" i="4"/>
  <c r="G185" i="2"/>
  <c r="F185" i="2"/>
  <c r="J185" i="4"/>
  <c r="I218" i="2"/>
  <c r="AP217" i="2"/>
  <c r="AJ161" i="2"/>
  <c r="I185" i="1"/>
  <c r="AM220" i="2"/>
  <c r="O170" i="2"/>
  <c r="AP220" i="1"/>
  <c r="O164" i="1"/>
  <c r="F217" i="2"/>
  <c r="AM170" i="2"/>
  <c r="AA170" i="2"/>
  <c r="C218" i="1"/>
  <c r="R163" i="3"/>
  <c r="R218" i="3"/>
  <c r="R220" i="1"/>
  <c r="AS170" i="2"/>
  <c r="AS210" i="5"/>
  <c r="AM218" i="1"/>
  <c r="J185" i="1"/>
  <c r="F158" i="2"/>
  <c r="U219" i="4"/>
  <c r="I185" i="3"/>
  <c r="J185" i="3"/>
  <c r="J185" i="2"/>
  <c r="I185" i="2"/>
  <c r="I185" i="4"/>
  <c r="O174" i="4"/>
  <c r="AM176" i="2"/>
  <c r="AG165" i="2"/>
  <c r="AS166" i="2"/>
  <c r="F202" i="5"/>
  <c r="AP200" i="5"/>
  <c r="AA176" i="4"/>
  <c r="I175" i="4"/>
  <c r="C174" i="3"/>
  <c r="C169" i="3"/>
  <c r="AM200" i="5"/>
  <c r="S179" i="3"/>
  <c r="R179" i="3"/>
  <c r="AW180" i="1"/>
  <c r="U170" i="2"/>
  <c r="AD175" i="2"/>
  <c r="U204" i="5"/>
  <c r="AW185" i="1"/>
  <c r="AP184" i="4"/>
  <c r="AD176" i="4"/>
  <c r="AG219" i="4"/>
  <c r="AM160" i="4"/>
  <c r="R160" i="1"/>
  <c r="F165" i="4"/>
  <c r="AA174" i="1"/>
  <c r="AA169" i="1"/>
  <c r="O160" i="3"/>
  <c r="AM160" i="3"/>
  <c r="AV184" i="1"/>
  <c r="D184" i="1"/>
  <c r="F160" i="1"/>
  <c r="AW184" i="1"/>
  <c r="X160" i="3"/>
  <c r="C184" i="1"/>
  <c r="X161" i="1"/>
  <c r="AJ170" i="3"/>
  <c r="R175" i="1"/>
  <c r="I170" i="2"/>
  <c r="AJ176" i="2"/>
  <c r="AP161" i="1"/>
  <c r="L175" i="4"/>
  <c r="AD210" i="5"/>
  <c r="AA170" i="1"/>
  <c r="C175" i="1"/>
  <c r="X180" i="1"/>
  <c r="R161" i="1"/>
  <c r="AM174" i="1"/>
  <c r="U159" i="1"/>
  <c r="C217" i="3"/>
  <c r="I160" i="2"/>
  <c r="R166" i="1"/>
  <c r="AQ184" i="4"/>
  <c r="L160" i="3"/>
  <c r="R175" i="4"/>
  <c r="AA175" i="1"/>
  <c r="L161" i="1"/>
  <c r="AG170" i="2"/>
  <c r="Y184" i="1"/>
  <c r="O170" i="1"/>
  <c r="AS219" i="1"/>
  <c r="I159" i="4"/>
  <c r="L173" i="1"/>
  <c r="O159" i="1"/>
  <c r="AS184" i="3"/>
  <c r="I218" i="4"/>
  <c r="AD158" i="4"/>
  <c r="I160" i="3"/>
  <c r="C174" i="2"/>
  <c r="O217" i="3"/>
  <c r="F163" i="3"/>
  <c r="F176" i="1"/>
  <c r="O176" i="4"/>
  <c r="AG161" i="4"/>
  <c r="AD179" i="2"/>
  <c r="AA161" i="2"/>
  <c r="AP170" i="2"/>
  <c r="AV180" i="1"/>
  <c r="AM175" i="4"/>
  <c r="I174" i="3"/>
  <c r="F219" i="2"/>
  <c r="AM174" i="2"/>
  <c r="AP217" i="1"/>
  <c r="AM164" i="1"/>
  <c r="O160" i="4"/>
  <c r="O173" i="1"/>
  <c r="AP175" i="2"/>
  <c r="L179" i="4"/>
  <c r="O164" i="4"/>
  <c r="AD170" i="2"/>
  <c r="R158" i="1"/>
  <c r="I161" i="2"/>
  <c r="AS169" i="4"/>
  <c r="I220" i="3"/>
  <c r="AS218" i="3"/>
  <c r="AD160" i="4"/>
  <c r="AA160" i="4"/>
  <c r="AG218" i="1"/>
  <c r="AA168" i="1"/>
  <c r="AS159" i="1"/>
  <c r="I175" i="1"/>
  <c r="AM169" i="1"/>
  <c r="AM219" i="3"/>
  <c r="U166" i="3"/>
  <c r="AG169" i="3"/>
  <c r="R200" i="3"/>
  <c r="F166" i="2"/>
  <c r="F169" i="2"/>
  <c r="X164" i="2"/>
  <c r="AS170" i="1"/>
  <c r="U220" i="3"/>
  <c r="I166" i="3"/>
  <c r="AV218" i="3"/>
  <c r="V179" i="3"/>
  <c r="C176" i="2"/>
  <c r="AM206" i="5"/>
  <c r="AD176" i="2"/>
  <c r="L160" i="2"/>
  <c r="AP169" i="3"/>
  <c r="C169" i="2"/>
  <c r="AA159" i="2"/>
  <c r="C169" i="1"/>
  <c r="AA173" i="4"/>
  <c r="AS170" i="4"/>
  <c r="AD164" i="3"/>
  <c r="AM165" i="2"/>
  <c r="R159" i="2"/>
  <c r="AM161" i="2"/>
  <c r="R200" i="5"/>
  <c r="AQ210" i="5"/>
  <c r="G210" i="5"/>
  <c r="O208" i="5"/>
  <c r="AS181" i="4"/>
  <c r="AG210" i="5"/>
  <c r="O165" i="1"/>
  <c r="AD175" i="4"/>
  <c r="AS166" i="4"/>
  <c r="I219" i="2"/>
  <c r="AD175" i="1"/>
  <c r="AB184" i="3"/>
  <c r="F168" i="2"/>
  <c r="AS220" i="1"/>
  <c r="AJ173" i="1"/>
  <c r="AP160" i="1"/>
  <c r="X218" i="4"/>
  <c r="AM217" i="4"/>
  <c r="I166" i="4"/>
  <c r="AA160" i="3"/>
  <c r="R170" i="2"/>
  <c r="R175" i="2"/>
  <c r="AV206" i="5"/>
  <c r="AP204" i="5"/>
  <c r="O175" i="1"/>
  <c r="F200" i="1"/>
  <c r="AA159" i="1"/>
  <c r="AG159" i="4"/>
  <c r="I176" i="2"/>
  <c r="C174" i="1"/>
  <c r="F217" i="1"/>
  <c r="L169" i="2"/>
  <c r="AP206" i="5"/>
  <c r="Y208" i="5"/>
  <c r="AD160" i="1"/>
  <c r="AG175" i="4"/>
  <c r="AA184" i="3"/>
  <c r="R176" i="2"/>
  <c r="X184" i="1"/>
  <c r="L169" i="1"/>
  <c r="R159" i="1"/>
  <c r="AS174" i="3"/>
  <c r="AG206" i="5"/>
  <c r="AG220" i="1"/>
  <c r="C218" i="4"/>
  <c r="C163" i="1"/>
  <c r="R208" i="5"/>
  <c r="AG200" i="5"/>
  <c r="F181" i="1"/>
  <c r="O166" i="3"/>
  <c r="F176" i="4"/>
  <c r="C160" i="4"/>
  <c r="R169" i="3"/>
  <c r="AJ168" i="3"/>
  <c r="M178" i="3"/>
  <c r="I168" i="2"/>
  <c r="U173" i="1"/>
  <c r="G181" i="1"/>
  <c r="AD173" i="4"/>
  <c r="F173" i="4"/>
  <c r="X160" i="1"/>
  <c r="X169" i="1"/>
  <c r="AD161" i="4"/>
  <c r="U159" i="4"/>
  <c r="AD160" i="3"/>
  <c r="AP217" i="3"/>
  <c r="F160" i="3"/>
  <c r="AP166" i="3"/>
  <c r="AA158" i="3"/>
  <c r="AM161" i="3"/>
  <c r="F220" i="1"/>
  <c r="I173" i="1"/>
  <c r="AJ161" i="1"/>
  <c r="AP166" i="1"/>
  <c r="AG158" i="1"/>
  <c r="U176" i="4"/>
  <c r="L175" i="3"/>
  <c r="AG165" i="3"/>
  <c r="AJ159" i="3"/>
  <c r="AM158" i="1"/>
  <c r="AG200" i="1"/>
  <c r="L170" i="4"/>
  <c r="O169" i="3"/>
  <c r="C158" i="1"/>
  <c r="AQ181" i="1"/>
  <c r="F175" i="1"/>
  <c r="AG219" i="1"/>
  <c r="X184" i="3"/>
  <c r="U168" i="2"/>
  <c r="R166" i="2"/>
  <c r="X158" i="2"/>
  <c r="AG161" i="1"/>
  <c r="I202" i="4"/>
  <c r="X175" i="2"/>
  <c r="AS168" i="2"/>
  <c r="AM173" i="1"/>
  <c r="C219" i="1"/>
  <c r="I159" i="1"/>
  <c r="AV220" i="1"/>
  <c r="AP165" i="1"/>
  <c r="AP160" i="3"/>
  <c r="AM166" i="3"/>
  <c r="R219" i="2"/>
  <c r="AA217" i="2"/>
  <c r="F200" i="5"/>
  <c r="U220" i="1"/>
  <c r="AD206" i="4"/>
  <c r="AP174" i="2"/>
  <c r="L160" i="1"/>
  <c r="O158" i="1"/>
  <c r="AG169" i="4"/>
  <c r="L170" i="2"/>
  <c r="AD169" i="2"/>
  <c r="L218" i="2"/>
  <c r="AJ219" i="2"/>
  <c r="I179" i="1"/>
  <c r="F169" i="4"/>
  <c r="R170" i="1"/>
  <c r="U202" i="5"/>
  <c r="AM220" i="1"/>
  <c r="AJ159" i="4"/>
  <c r="AT184" i="3"/>
  <c r="AS159" i="2"/>
  <c r="AP169" i="1"/>
  <c r="U219" i="2"/>
  <c r="O166" i="2"/>
  <c r="AM219" i="2"/>
  <c r="X219" i="1"/>
  <c r="F165" i="1"/>
  <c r="L218" i="1"/>
  <c r="U174" i="4"/>
  <c r="X174" i="3"/>
  <c r="L166" i="3"/>
  <c r="R160" i="3"/>
  <c r="AP159" i="2"/>
  <c r="O217" i="2"/>
  <c r="C220" i="1"/>
  <c r="F166" i="1"/>
  <c r="O217" i="1"/>
  <c r="F174" i="4"/>
  <c r="D184" i="3"/>
  <c r="AS219" i="2"/>
  <c r="X170" i="1"/>
  <c r="AG217" i="1"/>
  <c r="U161" i="4"/>
  <c r="X168" i="3"/>
  <c r="X173" i="2"/>
  <c r="AS171" i="2"/>
  <c r="AG176" i="1"/>
  <c r="U169" i="4"/>
  <c r="C176" i="4"/>
  <c r="O174" i="2"/>
  <c r="F159" i="1"/>
  <c r="L184" i="3"/>
  <c r="AA174" i="2"/>
  <c r="AJ166" i="2"/>
  <c r="AM164" i="2"/>
  <c r="F160" i="2"/>
  <c r="AT181" i="4"/>
  <c r="AD161" i="1"/>
  <c r="AM170" i="1"/>
  <c r="AG219" i="2"/>
  <c r="U175" i="4"/>
  <c r="AA165" i="1"/>
  <c r="C163" i="4"/>
  <c r="C175" i="3"/>
  <c r="L168" i="3"/>
  <c r="R217" i="3"/>
  <c r="AS169" i="2"/>
  <c r="C160" i="2"/>
  <c r="U218" i="2"/>
  <c r="AM175" i="1"/>
  <c r="AD174" i="4"/>
  <c r="AG218" i="4"/>
  <c r="L159" i="4"/>
  <c r="AA174" i="3"/>
  <c r="U161" i="2"/>
  <c r="AP158" i="1"/>
  <c r="AD166" i="1"/>
  <c r="R176" i="4"/>
  <c r="F175" i="4"/>
  <c r="AJ220" i="3"/>
  <c r="O219" i="3"/>
  <c r="O160" i="2"/>
  <c r="AM160" i="2"/>
  <c r="X204" i="5"/>
  <c r="F158" i="1"/>
  <c r="AP159" i="1"/>
  <c r="O175" i="2"/>
  <c r="U175" i="2"/>
  <c r="AJ174" i="2"/>
  <c r="AA165" i="2"/>
  <c r="F175" i="2"/>
  <c r="AM168" i="2"/>
  <c r="C219" i="2"/>
  <c r="X217" i="2"/>
  <c r="F176" i="3"/>
  <c r="AP168" i="2"/>
  <c r="AD160" i="2"/>
  <c r="AD159" i="1"/>
  <c r="F161" i="4"/>
  <c r="AA204" i="4"/>
  <c r="AM170" i="3"/>
  <c r="L163" i="2"/>
  <c r="AP175" i="1"/>
  <c r="AP220" i="4"/>
  <c r="X174" i="4"/>
  <c r="X176" i="3"/>
  <c r="AP169" i="2"/>
  <c r="P210" i="5"/>
  <c r="L181" i="2"/>
  <c r="I174" i="1"/>
  <c r="L219" i="1"/>
  <c r="X163" i="1"/>
  <c r="O168" i="1"/>
  <c r="F170" i="1"/>
  <c r="AG168" i="1"/>
  <c r="AD208" i="5"/>
  <c r="AM200" i="4"/>
  <c r="X166" i="2"/>
  <c r="L202" i="5"/>
  <c r="X176" i="1"/>
  <c r="O204" i="1"/>
  <c r="L219" i="2"/>
  <c r="AJ200" i="5"/>
  <c r="L173" i="3"/>
  <c r="AP166" i="2"/>
  <c r="AP219" i="2"/>
  <c r="AJ175" i="1"/>
  <c r="R168" i="1"/>
  <c r="U165" i="1"/>
  <c r="L220" i="2"/>
  <c r="AD166" i="2"/>
  <c r="F173" i="2"/>
  <c r="AD168" i="2"/>
  <c r="C173" i="2"/>
  <c r="L159" i="2"/>
  <c r="AP160" i="2"/>
  <c r="U175" i="3"/>
  <c r="F174" i="2"/>
  <c r="X169" i="2"/>
  <c r="R169" i="2"/>
  <c r="AD163" i="1"/>
  <c r="F169" i="3"/>
  <c r="AA175" i="2"/>
  <c r="AG175" i="2"/>
  <c r="U169" i="2"/>
  <c r="AS165" i="2"/>
  <c r="AG163" i="2"/>
  <c r="AD159" i="2"/>
  <c r="C161" i="2"/>
  <c r="R158" i="2"/>
  <c r="AJ159" i="2"/>
  <c r="AG174" i="2"/>
  <c r="AG160" i="2"/>
  <c r="X165" i="2"/>
  <c r="AS160" i="2"/>
  <c r="X163" i="2"/>
  <c r="I164" i="2"/>
  <c r="AP200" i="2"/>
  <c r="AJ217" i="2"/>
  <c r="R173" i="3"/>
  <c r="I175" i="2"/>
  <c r="AJ173" i="2"/>
  <c r="X161" i="2"/>
  <c r="O159" i="2"/>
  <c r="AJ163" i="2"/>
  <c r="L158" i="2"/>
  <c r="AG220" i="2"/>
  <c r="C166" i="2"/>
  <c r="AA158" i="2"/>
  <c r="AJ165" i="2"/>
  <c r="U158" i="2"/>
  <c r="AA220" i="2"/>
  <c r="AM163" i="2"/>
  <c r="X180" i="2"/>
  <c r="AD169" i="3"/>
  <c r="AA173" i="2"/>
  <c r="AS161" i="2"/>
  <c r="AJ160" i="2"/>
  <c r="AM218" i="2"/>
  <c r="AD158" i="2"/>
  <c r="AS208" i="5"/>
  <c r="L176" i="1"/>
  <c r="AG170" i="1"/>
  <c r="X168" i="1"/>
  <c r="L163" i="1"/>
  <c r="AM159" i="1"/>
  <c r="AD170" i="3"/>
  <c r="AV217" i="3"/>
  <c r="AA176" i="2"/>
  <c r="R220" i="2"/>
  <c r="X170" i="2"/>
  <c r="L165" i="2"/>
  <c r="AS163" i="2"/>
  <c r="U163" i="2"/>
  <c r="AJ204" i="2"/>
  <c r="X208" i="5"/>
  <c r="AM204" i="5"/>
  <c r="AP171" i="2"/>
  <c r="AG166" i="1"/>
  <c r="AG174" i="1"/>
  <c r="R170" i="3"/>
  <c r="I165" i="3"/>
  <c r="AJ161" i="3"/>
  <c r="X220" i="2"/>
  <c r="AV220" i="2"/>
  <c r="AD218" i="2"/>
  <c r="AP163" i="2"/>
  <c r="U217" i="2"/>
  <c r="AG217" i="2"/>
  <c r="I166" i="2"/>
  <c r="AS176" i="2"/>
  <c r="O169" i="1"/>
  <c r="AP176" i="3"/>
  <c r="U174" i="3"/>
  <c r="C163" i="3"/>
  <c r="U173" i="2"/>
  <c r="AM166" i="2"/>
  <c r="AP173" i="2"/>
  <c r="C220" i="2"/>
  <c r="O219" i="2"/>
  <c r="O163" i="2"/>
  <c r="AS218" i="2"/>
  <c r="L161" i="2"/>
  <c r="AS165" i="1"/>
  <c r="AG176" i="4"/>
  <c r="AS171" i="4"/>
  <c r="U158" i="4"/>
  <c r="AJ206" i="3"/>
  <c r="AM158" i="3"/>
  <c r="AM175" i="2"/>
  <c r="AS175" i="2"/>
  <c r="I174" i="2"/>
  <c r="AJ175" i="2"/>
  <c r="I220" i="2"/>
  <c r="AP206" i="2"/>
  <c r="F161" i="2"/>
  <c r="I159" i="2"/>
  <c r="U160" i="2"/>
  <c r="AS200" i="5"/>
  <c r="U200" i="5"/>
  <c r="X210" i="5"/>
  <c r="G208" i="5"/>
  <c r="AN210" i="5"/>
  <c r="AP170" i="4"/>
  <c r="C217" i="1"/>
  <c r="AP174" i="4"/>
  <c r="AM158" i="4"/>
  <c r="R165" i="4"/>
  <c r="AD166" i="3"/>
  <c r="U174" i="2"/>
  <c r="O165" i="2"/>
  <c r="R173" i="2"/>
  <c r="O173" i="2"/>
  <c r="AG176" i="2"/>
  <c r="AG164" i="2"/>
  <c r="AA163" i="2"/>
  <c r="U159" i="2"/>
  <c r="R163" i="2"/>
  <c r="R217" i="2"/>
  <c r="AS164" i="2"/>
  <c r="C173" i="1"/>
  <c r="L165" i="1"/>
  <c r="X218" i="1"/>
  <c r="AJ217" i="1"/>
  <c r="L217" i="1"/>
  <c r="AG163" i="4"/>
  <c r="AS176" i="3"/>
  <c r="L173" i="2"/>
  <c r="AG168" i="2"/>
  <c r="AA219" i="2"/>
  <c r="AJ164" i="2"/>
  <c r="L164" i="2"/>
  <c r="AM158" i="2"/>
  <c r="AW180" i="2"/>
  <c r="U208" i="5"/>
  <c r="AV208" i="5"/>
  <c r="AE208" i="5"/>
  <c r="X202" i="1"/>
  <c r="AM204" i="2"/>
  <c r="AD202" i="2"/>
  <c r="R206" i="5"/>
  <c r="AG204" i="1"/>
  <c r="AV202" i="5"/>
  <c r="L208" i="5"/>
  <c r="R217" i="1"/>
  <c r="AM163" i="1"/>
  <c r="AD165" i="1"/>
  <c r="J179" i="1"/>
  <c r="I220" i="1"/>
  <c r="L174" i="1"/>
  <c r="AP170" i="1"/>
  <c r="AP173" i="1"/>
  <c r="I164" i="1"/>
  <c r="C159" i="1"/>
  <c r="L175" i="1"/>
  <c r="AS169" i="1"/>
  <c r="AJ169" i="1"/>
  <c r="AV218" i="1"/>
  <c r="AP174" i="1"/>
  <c r="AA217" i="1"/>
  <c r="C165" i="1"/>
  <c r="U170" i="1"/>
  <c r="F174" i="1"/>
  <c r="AS161" i="1"/>
  <c r="AA206" i="4"/>
  <c r="AG170" i="4"/>
  <c r="L220" i="4"/>
  <c r="AP218" i="4"/>
  <c r="AJ219" i="4"/>
  <c r="AA219" i="4"/>
  <c r="AG166" i="3"/>
  <c r="G183" i="2"/>
  <c r="F183" i="2"/>
  <c r="U181" i="2"/>
  <c r="V181" i="2"/>
  <c r="M180" i="2"/>
  <c r="L180" i="2"/>
  <c r="L179" i="2"/>
  <c r="M179" i="2"/>
  <c r="P221" i="2"/>
  <c r="O221" i="2"/>
  <c r="AQ178" i="2"/>
  <c r="AP178" i="2"/>
  <c r="I173" i="2"/>
  <c r="AJ169" i="2"/>
  <c r="AJ178" i="2"/>
  <c r="AK178" i="2"/>
  <c r="AJ170" i="2"/>
  <c r="O220" i="2"/>
  <c r="I165" i="2"/>
  <c r="AP161" i="2"/>
  <c r="AV218" i="2"/>
  <c r="AA178" i="2"/>
  <c r="AB178" i="2"/>
  <c r="X219" i="2"/>
  <c r="AB179" i="2"/>
  <c r="AA179" i="2"/>
  <c r="F165" i="2"/>
  <c r="AJ158" i="2"/>
  <c r="AA164" i="2"/>
  <c r="O161" i="2"/>
  <c r="I217" i="2"/>
  <c r="X174" i="2"/>
  <c r="AM181" i="2"/>
  <c r="AN181" i="2"/>
  <c r="AK210" i="5"/>
  <c r="M208" i="5"/>
  <c r="AM171" i="2"/>
  <c r="O184" i="2"/>
  <c r="P184" i="2"/>
  <c r="U166" i="2"/>
  <c r="P181" i="2"/>
  <c r="O181" i="2"/>
  <c r="AH183" i="2"/>
  <c r="AG183" i="2"/>
  <c r="AH178" i="2"/>
  <c r="AG178" i="2"/>
  <c r="AM180" i="2"/>
  <c r="AN180" i="2"/>
  <c r="AS176" i="4"/>
  <c r="I174" i="4"/>
  <c r="O206" i="4"/>
  <c r="X166" i="4"/>
  <c r="X163" i="4"/>
  <c r="AJ163" i="4"/>
  <c r="AA168" i="4"/>
  <c r="I169" i="4"/>
  <c r="U176" i="3"/>
  <c r="O204" i="3"/>
  <c r="F161" i="3"/>
  <c r="AM217" i="3"/>
  <c r="O159" i="3"/>
  <c r="Y184" i="2"/>
  <c r="X184" i="2"/>
  <c r="AQ183" i="2"/>
  <c r="AP183" i="2"/>
  <c r="AS179" i="2"/>
  <c r="AT179" i="2"/>
  <c r="AJ183" i="2"/>
  <c r="AK183" i="2"/>
  <c r="AS221" i="2"/>
  <c r="AT221" i="2"/>
  <c r="AA183" i="2"/>
  <c r="AB183" i="2"/>
  <c r="R221" i="2"/>
  <c r="S221" i="2"/>
  <c r="C175" i="2"/>
  <c r="L175" i="2"/>
  <c r="AA168" i="2"/>
  <c r="AD163" i="2"/>
  <c r="L174" i="2"/>
  <c r="AA218" i="2"/>
  <c r="I163" i="2"/>
  <c r="O164" i="2"/>
  <c r="AS217" i="2"/>
  <c r="O158" i="2"/>
  <c r="AP158" i="2"/>
  <c r="X160" i="2"/>
  <c r="U176" i="2"/>
  <c r="AN184" i="2"/>
  <c r="AM184" i="2"/>
  <c r="AP202" i="5"/>
  <c r="AA169" i="2"/>
  <c r="O169" i="2"/>
  <c r="G178" i="2"/>
  <c r="F178" i="2"/>
  <c r="AP221" i="2"/>
  <c r="AQ221" i="2"/>
  <c r="U180" i="2"/>
  <c r="V180" i="2"/>
  <c r="AS184" i="2"/>
  <c r="AT184" i="2"/>
  <c r="AS179" i="3"/>
  <c r="AG184" i="3"/>
  <c r="C202" i="3"/>
  <c r="AB184" i="2"/>
  <c r="AA184" i="2"/>
  <c r="F180" i="2"/>
  <c r="G180" i="2"/>
  <c r="M183" i="2"/>
  <c r="L183" i="2"/>
  <c r="AP181" i="2"/>
  <c r="AQ181" i="2"/>
  <c r="S183" i="2"/>
  <c r="R183" i="2"/>
  <c r="AH180" i="2"/>
  <c r="AG180" i="2"/>
  <c r="L184" i="2"/>
  <c r="M184" i="2"/>
  <c r="AS183" i="2"/>
  <c r="AT183" i="2"/>
  <c r="I178" i="2"/>
  <c r="J178" i="2"/>
  <c r="AD204" i="2"/>
  <c r="AS173" i="2"/>
  <c r="AE178" i="2"/>
  <c r="AD178" i="2"/>
  <c r="R164" i="2"/>
  <c r="F159" i="2"/>
  <c r="J181" i="2"/>
  <c r="I181" i="2"/>
  <c r="Y180" i="2"/>
  <c r="M181" i="2"/>
  <c r="AH181" i="2"/>
  <c r="AG181" i="2"/>
  <c r="R169" i="4"/>
  <c r="AD166" i="4"/>
  <c r="AG202" i="4"/>
  <c r="O169" i="4"/>
  <c r="C204" i="3"/>
  <c r="AG174" i="3"/>
  <c r="AA163" i="3"/>
  <c r="C218" i="3"/>
  <c r="U217" i="3"/>
  <c r="R158" i="3"/>
  <c r="J183" i="2"/>
  <c r="I183" i="2"/>
  <c r="AN179" i="2"/>
  <c r="AM179" i="2"/>
  <c r="S181" i="2"/>
  <c r="R181" i="2"/>
  <c r="Y178" i="2"/>
  <c r="X178" i="2"/>
  <c r="V221" i="2"/>
  <c r="U221" i="2"/>
  <c r="AM178" i="2"/>
  <c r="AN178" i="2"/>
  <c r="F221" i="2"/>
  <c r="G221" i="2"/>
  <c r="AE184" i="2"/>
  <c r="AD184" i="2"/>
  <c r="AG221" i="2"/>
  <c r="AH221" i="2"/>
  <c r="AG173" i="2"/>
  <c r="F220" i="2"/>
  <c r="AG169" i="2"/>
  <c r="AD219" i="2"/>
  <c r="AA166" i="2"/>
  <c r="L166" i="2"/>
  <c r="U164" i="2"/>
  <c r="R160" i="2"/>
  <c r="R161" i="2"/>
  <c r="AJ168" i="2"/>
  <c r="X218" i="2"/>
  <c r="AG158" i="2"/>
  <c r="Y179" i="2"/>
  <c r="X179" i="2"/>
  <c r="AD220" i="2"/>
  <c r="AG159" i="2"/>
  <c r="AP184" i="2"/>
  <c r="AQ184" i="2"/>
  <c r="L176" i="2"/>
  <c r="AJ181" i="2"/>
  <c r="AK181" i="2"/>
  <c r="AE179" i="2"/>
  <c r="I179" i="2"/>
  <c r="J179" i="2"/>
  <c r="F179" i="2"/>
  <c r="AD181" i="2"/>
  <c r="AE181" i="2"/>
  <c r="AD173" i="2"/>
  <c r="AJ173" i="4"/>
  <c r="U168" i="4"/>
  <c r="AJ164" i="4"/>
  <c r="AD169" i="4"/>
  <c r="I184" i="3"/>
  <c r="C168" i="3"/>
  <c r="L220" i="3"/>
  <c r="F165" i="3"/>
  <c r="U160" i="3"/>
  <c r="P183" i="2"/>
  <c r="O183" i="2"/>
  <c r="O179" i="2"/>
  <c r="P179" i="2"/>
  <c r="G184" i="2"/>
  <c r="F184" i="2"/>
  <c r="AA181" i="2"/>
  <c r="AB181" i="2"/>
  <c r="AK184" i="2"/>
  <c r="AJ184" i="2"/>
  <c r="AB180" i="2"/>
  <c r="AA180" i="2"/>
  <c r="AV180" i="2"/>
  <c r="R180" i="2"/>
  <c r="S180" i="2"/>
  <c r="Y181" i="2"/>
  <c r="X181" i="2"/>
  <c r="M178" i="2"/>
  <c r="L178" i="2"/>
  <c r="AM173" i="2"/>
  <c r="I204" i="2"/>
  <c r="J221" i="2"/>
  <c r="I221" i="2"/>
  <c r="U220" i="2"/>
  <c r="R168" i="2"/>
  <c r="AP220" i="2"/>
  <c r="O168" i="2"/>
  <c r="AS220" i="2"/>
  <c r="F164" i="2"/>
  <c r="AE221" i="2"/>
  <c r="AD221" i="2"/>
  <c r="AA160" i="2"/>
  <c r="AG161" i="2"/>
  <c r="R218" i="2"/>
  <c r="AJ218" i="2"/>
  <c r="AD164" i="2"/>
  <c r="AM217" i="2"/>
  <c r="F163" i="2"/>
  <c r="AP164" i="2"/>
  <c r="AD217" i="2"/>
  <c r="AH208" i="5"/>
  <c r="M210" i="5"/>
  <c r="AK208" i="5"/>
  <c r="O202" i="5"/>
  <c r="AN208" i="5"/>
  <c r="AP210" i="5"/>
  <c r="AJ202" i="5"/>
  <c r="V184" i="2"/>
  <c r="U184" i="2"/>
  <c r="AH179" i="2"/>
  <c r="AG179" i="2"/>
  <c r="S184" i="2"/>
  <c r="R184" i="2"/>
  <c r="AP165" i="2"/>
  <c r="G179" i="2"/>
  <c r="AK221" i="2"/>
  <c r="AJ221" i="2"/>
  <c r="AD220" i="3"/>
  <c r="Y184" i="3"/>
  <c r="AS161" i="3"/>
  <c r="AH184" i="2"/>
  <c r="AG184" i="2"/>
  <c r="AE183" i="2"/>
  <c r="AD183" i="2"/>
  <c r="AB221" i="2"/>
  <c r="AA221" i="2"/>
  <c r="Y183" i="2"/>
  <c r="X183" i="2"/>
  <c r="X221" i="2"/>
  <c r="Y221" i="2"/>
  <c r="AM221" i="2"/>
  <c r="AN221" i="2"/>
  <c r="AP180" i="2"/>
  <c r="AQ180" i="2"/>
  <c r="AD174" i="2"/>
  <c r="P178" i="2"/>
  <c r="O178" i="2"/>
  <c r="I180" i="2"/>
  <c r="J180" i="2"/>
  <c r="G181" i="2"/>
  <c r="F181" i="2"/>
  <c r="I169" i="2"/>
  <c r="O218" i="2"/>
  <c r="X168" i="2"/>
  <c r="AM159" i="2"/>
  <c r="AM200" i="2"/>
  <c r="I158" i="2"/>
  <c r="L200" i="5"/>
  <c r="AD180" i="2"/>
  <c r="AE180" i="2"/>
  <c r="V179" i="2"/>
  <c r="U179" i="2"/>
  <c r="V178" i="2"/>
  <c r="U178" i="2"/>
  <c r="AP173" i="4"/>
  <c r="AP175" i="4"/>
  <c r="F168" i="4"/>
  <c r="R200" i="4"/>
  <c r="AG217" i="4"/>
  <c r="F202" i="4"/>
  <c r="AP173" i="3"/>
  <c r="F218" i="3"/>
  <c r="I184" i="2"/>
  <c r="J184" i="2"/>
  <c r="AT181" i="2"/>
  <c r="AS181" i="2"/>
  <c r="AK180" i="2"/>
  <c r="AJ180" i="2"/>
  <c r="V183" i="2"/>
  <c r="U183" i="2"/>
  <c r="AK179" i="2"/>
  <c r="AJ179" i="2"/>
  <c r="AM183" i="2"/>
  <c r="AN183" i="2"/>
  <c r="AS178" i="2"/>
  <c r="AT178" i="2"/>
  <c r="O176" i="2"/>
  <c r="S178" i="2"/>
  <c r="R178" i="2"/>
  <c r="O180" i="2"/>
  <c r="P180" i="2"/>
  <c r="AP179" i="2"/>
  <c r="AQ179" i="2"/>
  <c r="M221" i="2"/>
  <c r="L221" i="2"/>
  <c r="R174" i="2"/>
  <c r="S179" i="2"/>
  <c r="R179" i="2"/>
  <c r="AJ220" i="2"/>
  <c r="AS174" i="2"/>
  <c r="U165" i="2"/>
  <c r="AG218" i="2"/>
  <c r="L168" i="2"/>
  <c r="AP218" i="2"/>
  <c r="X159" i="2"/>
  <c r="AD161" i="2"/>
  <c r="AS158" i="2"/>
  <c r="R165" i="2"/>
  <c r="F218" i="2"/>
  <c r="L217" i="2"/>
  <c r="F170" i="2"/>
  <c r="AW208" i="5"/>
  <c r="L204" i="5"/>
  <c r="V210" i="5"/>
  <c r="AH210" i="5"/>
  <c r="I200" i="5"/>
  <c r="O204" i="5"/>
  <c r="AS204" i="5"/>
  <c r="AS180" i="2"/>
  <c r="AT180" i="2"/>
  <c r="AM169" i="2"/>
  <c r="AD165" i="2"/>
  <c r="X176" i="2"/>
  <c r="AG166" i="2"/>
  <c r="AV200" i="1"/>
  <c r="AG200" i="4"/>
  <c r="F202" i="3"/>
  <c r="AJ206" i="2"/>
  <c r="AG202" i="2"/>
  <c r="AS202" i="5"/>
  <c r="R210" i="5"/>
  <c r="AT210" i="5"/>
  <c r="U210" i="5"/>
  <c r="AP206" i="4"/>
  <c r="AD200" i="4"/>
  <c r="I208" i="5"/>
  <c r="AJ200" i="2"/>
  <c r="AW210" i="5"/>
  <c r="O200" i="3"/>
  <c r="AA200" i="3"/>
  <c r="AM206" i="2"/>
  <c r="AD206" i="5"/>
  <c r="I204" i="5"/>
  <c r="V208" i="5"/>
  <c r="AQ208" i="5"/>
  <c r="AM210" i="5"/>
  <c r="F210" i="5"/>
  <c r="AJ204" i="5"/>
  <c r="AS206" i="5"/>
  <c r="F208" i="5"/>
  <c r="AV200" i="5"/>
  <c r="AA202" i="5"/>
  <c r="R204" i="5"/>
  <c r="AM202" i="5"/>
  <c r="O206" i="5"/>
  <c r="AG204" i="5"/>
  <c r="AA208" i="5"/>
  <c r="AA210" i="5"/>
  <c r="AM208" i="5"/>
  <c r="AJ206" i="5"/>
  <c r="X200" i="5"/>
  <c r="AP208" i="5"/>
  <c r="J210" i="5"/>
  <c r="AE210" i="5"/>
  <c r="AD202" i="5"/>
  <c r="I202" i="5"/>
  <c r="Y210" i="5"/>
  <c r="J208" i="5"/>
  <c r="AD200" i="5"/>
  <c r="AG202" i="5"/>
  <c r="AA206" i="5"/>
  <c r="F206" i="5"/>
  <c r="R202" i="5"/>
  <c r="O210" i="5"/>
  <c r="AB210" i="5"/>
  <c r="AD204" i="5"/>
  <c r="P208" i="5"/>
  <c r="S208" i="5"/>
  <c r="I210" i="5"/>
  <c r="O200" i="5"/>
  <c r="AG208" i="5"/>
  <c r="S210" i="5"/>
  <c r="X206" i="5"/>
  <c r="U206" i="5"/>
  <c r="AB208" i="5"/>
  <c r="AT208" i="5"/>
  <c r="C208" i="5"/>
  <c r="D208" i="5"/>
  <c r="AV204" i="5"/>
  <c r="L206" i="5"/>
  <c r="AJ210" i="5"/>
  <c r="L210" i="5"/>
  <c r="AA200" i="5"/>
  <c r="AJ208" i="5"/>
  <c r="AA204" i="5"/>
  <c r="F204" i="5"/>
  <c r="I206" i="5"/>
  <c r="AV210" i="5"/>
  <c r="C210" i="5"/>
  <c r="D210" i="5"/>
  <c r="X202" i="5"/>
  <c r="AP204" i="2"/>
  <c r="X202" i="2"/>
  <c r="AJ202" i="2"/>
  <c r="AM210" i="2"/>
  <c r="AN210" i="2"/>
  <c r="AA202" i="2"/>
  <c r="AM202" i="2"/>
  <c r="AK208" i="2"/>
  <c r="AJ208" i="2"/>
  <c r="AK210" i="2"/>
  <c r="AJ210" i="2"/>
  <c r="AM208" i="2"/>
  <c r="AN208" i="2"/>
  <c r="AP202" i="2"/>
  <c r="AQ210" i="2"/>
  <c r="AP210" i="2"/>
  <c r="AS202" i="2"/>
  <c r="AP208" i="2"/>
  <c r="AQ208" i="2"/>
  <c r="AA204" i="2"/>
  <c r="X200" i="2"/>
  <c r="AS204" i="2"/>
  <c r="AS200" i="2"/>
  <c r="AS208" i="2"/>
  <c r="AT208" i="2"/>
  <c r="AT210" i="2"/>
  <c r="AS210" i="2"/>
  <c r="AS206" i="2"/>
  <c r="X204" i="2"/>
  <c r="AG204" i="2"/>
  <c r="O204" i="2"/>
  <c r="U202" i="2"/>
  <c r="AA200" i="2"/>
  <c r="R202" i="2"/>
  <c r="AH208" i="2"/>
  <c r="AG208" i="2"/>
  <c r="AG206" i="2"/>
  <c r="AG210" i="2"/>
  <c r="AH210" i="2"/>
  <c r="AG200" i="2"/>
  <c r="AD210" i="2"/>
  <c r="AE210" i="2"/>
  <c r="AD200" i="2"/>
  <c r="L204" i="2"/>
  <c r="AE208" i="2"/>
  <c r="AD208" i="2"/>
  <c r="AD206" i="2"/>
  <c r="AA210" i="2"/>
  <c r="AB210" i="2"/>
  <c r="AA206" i="2"/>
  <c r="AB208" i="2"/>
  <c r="AA208" i="2"/>
  <c r="F204" i="2"/>
  <c r="X206" i="2"/>
  <c r="X210" i="2"/>
  <c r="Y210" i="2"/>
  <c r="U204" i="2"/>
  <c r="L202" i="2"/>
  <c r="Y208" i="2"/>
  <c r="X208" i="2"/>
  <c r="U210" i="2"/>
  <c r="V210" i="2"/>
  <c r="O200" i="2"/>
  <c r="U200" i="2"/>
  <c r="V208" i="2"/>
  <c r="U208" i="2"/>
  <c r="R204" i="2"/>
  <c r="U206" i="2"/>
  <c r="R200" i="2"/>
  <c r="S208" i="2"/>
  <c r="R208" i="2"/>
  <c r="O206" i="2"/>
  <c r="R210" i="2"/>
  <c r="S210" i="2"/>
  <c r="R206" i="2"/>
  <c r="O202" i="2"/>
  <c r="L206" i="2"/>
  <c r="I202" i="2"/>
  <c r="O210" i="2"/>
  <c r="P210" i="2"/>
  <c r="P208" i="2"/>
  <c r="O208" i="2"/>
  <c r="F200" i="2"/>
  <c r="M208" i="2"/>
  <c r="L208" i="2"/>
  <c r="I206" i="2"/>
  <c r="L210" i="2"/>
  <c r="M210" i="2"/>
  <c r="L200" i="2"/>
  <c r="F206" i="2"/>
  <c r="I210" i="2"/>
  <c r="J210" i="2"/>
  <c r="J208" i="2"/>
  <c r="I208" i="2"/>
  <c r="I200" i="2"/>
  <c r="G208" i="2"/>
  <c r="F208" i="2"/>
  <c r="F210" i="2"/>
  <c r="G210" i="2"/>
  <c r="F202" i="2"/>
  <c r="AV217" i="2"/>
  <c r="C204" i="2"/>
  <c r="AV206" i="2"/>
  <c r="C159" i="2"/>
  <c r="C168" i="2"/>
  <c r="C170" i="2"/>
  <c r="C206" i="2"/>
  <c r="C164" i="2"/>
  <c r="C217" i="2"/>
  <c r="C158" i="2"/>
  <c r="AV202" i="2"/>
  <c r="AV200" i="2"/>
  <c r="D221" i="2"/>
  <c r="C221" i="2"/>
  <c r="C183" i="2"/>
  <c r="D183" i="2"/>
  <c r="AW208" i="2"/>
  <c r="AV208" i="2"/>
  <c r="AW183" i="2"/>
  <c r="AV183" i="2"/>
  <c r="D208" i="2"/>
  <c r="C208" i="2"/>
  <c r="AW221" i="2"/>
  <c r="AV221" i="2"/>
  <c r="D179" i="2"/>
  <c r="C179" i="2"/>
  <c r="AW210" i="2"/>
  <c r="AV210" i="2"/>
  <c r="D178" i="2"/>
  <c r="C178" i="2"/>
  <c r="C184" i="2"/>
  <c r="D184" i="2"/>
  <c r="AW181" i="2"/>
  <c r="AV181" i="2"/>
  <c r="C163" i="2"/>
  <c r="AW179" i="2"/>
  <c r="AV179" i="2"/>
  <c r="C202" i="2"/>
  <c r="D180" i="2"/>
  <c r="C180" i="2"/>
  <c r="C165" i="2"/>
  <c r="C200" i="2"/>
  <c r="AV204" i="2"/>
  <c r="C218" i="2"/>
  <c r="D210" i="2"/>
  <c r="C210" i="2"/>
  <c r="AW184" i="2"/>
  <c r="AV184" i="2"/>
  <c r="AV219" i="2"/>
  <c r="AW178" i="2"/>
  <c r="AV178" i="2"/>
  <c r="C181" i="2"/>
  <c r="D181" i="2"/>
  <c r="AS163" i="3"/>
  <c r="AS202" i="3"/>
  <c r="AP158" i="3"/>
  <c r="AM159" i="3"/>
  <c r="AG173" i="3"/>
  <c r="AG220" i="3"/>
  <c r="AG163" i="3"/>
  <c r="AA161" i="3"/>
  <c r="AJ166" i="3"/>
  <c r="AG159" i="3"/>
  <c r="AG206" i="3"/>
  <c r="AG161" i="3"/>
  <c r="AA170" i="3"/>
  <c r="AA164" i="3"/>
  <c r="AA218" i="3"/>
  <c r="AA202" i="3"/>
  <c r="AJ160" i="3"/>
  <c r="AG175" i="3"/>
  <c r="AD176" i="3"/>
  <c r="AJ173" i="3"/>
  <c r="AJ169" i="3"/>
  <c r="AA168" i="3"/>
  <c r="AG217" i="3"/>
  <c r="U179" i="3"/>
  <c r="R220" i="3"/>
  <c r="R202" i="3"/>
  <c r="O164" i="3"/>
  <c r="X161" i="3"/>
  <c r="X219" i="3"/>
  <c r="U206" i="3"/>
  <c r="L159" i="3"/>
  <c r="L218" i="3"/>
  <c r="C176" i="3"/>
  <c r="C200" i="3"/>
  <c r="AJ204" i="3"/>
  <c r="AG176" i="3"/>
  <c r="F173" i="3"/>
  <c r="AA219" i="3"/>
  <c r="X166" i="3"/>
  <c r="R164" i="3"/>
  <c r="O170" i="3"/>
  <c r="L165" i="3"/>
  <c r="AP175" i="3"/>
  <c r="F164" i="3"/>
  <c r="AS175" i="3"/>
  <c r="O168" i="3"/>
  <c r="AS173" i="3"/>
  <c r="I173" i="3"/>
  <c r="I175" i="3"/>
  <c r="AM169" i="3"/>
  <c r="O218" i="3"/>
  <c r="X170" i="3"/>
  <c r="X217" i="3"/>
  <c r="I159" i="3"/>
  <c r="AM168" i="3"/>
  <c r="C170" i="3"/>
  <c r="AD218" i="3"/>
  <c r="J184" i="3"/>
  <c r="AS206" i="3"/>
  <c r="AM220" i="3"/>
  <c r="AJ165" i="3"/>
  <c r="C159" i="3"/>
  <c r="U165" i="3"/>
  <c r="R168" i="3"/>
  <c r="C160" i="3"/>
  <c r="I163" i="3"/>
  <c r="O174" i="3"/>
  <c r="U200" i="3"/>
  <c r="AD158" i="3"/>
  <c r="AJ174" i="3"/>
  <c r="R219" i="3"/>
  <c r="F206" i="3"/>
  <c r="L202" i="3"/>
  <c r="O158" i="3"/>
  <c r="AV202" i="3"/>
  <c r="I218" i="3"/>
  <c r="C161" i="3"/>
  <c r="R159" i="3"/>
  <c r="AA166" i="3"/>
  <c r="AD200" i="3"/>
  <c r="AP165" i="3"/>
  <c r="AD206" i="3"/>
  <c r="X200" i="3"/>
  <c r="AV200" i="3"/>
  <c r="AV204" i="3"/>
  <c r="L204" i="3"/>
  <c r="AD202" i="3"/>
  <c r="X204" i="3"/>
  <c r="R206" i="3"/>
  <c r="L206" i="3"/>
  <c r="AG202" i="3"/>
  <c r="AH184" i="3"/>
  <c r="AM204" i="3"/>
  <c r="AP220" i="3"/>
  <c r="AD161" i="3"/>
  <c r="U202" i="3"/>
  <c r="O161" i="3"/>
  <c r="U173" i="3"/>
  <c r="AP164" i="3"/>
  <c r="R204" i="3"/>
  <c r="AG164" i="3"/>
  <c r="AD159" i="3"/>
  <c r="I161" i="3"/>
  <c r="AT179" i="3"/>
  <c r="AD175" i="3"/>
  <c r="O165" i="3"/>
  <c r="O163" i="3"/>
  <c r="L163" i="3"/>
  <c r="I202" i="3"/>
  <c r="AP171" i="3"/>
  <c r="AS164" i="3"/>
  <c r="L161" i="3"/>
  <c r="C158" i="3"/>
  <c r="AG158" i="3"/>
  <c r="AM171" i="3"/>
  <c r="X159" i="3"/>
  <c r="F159" i="3"/>
  <c r="X158" i="3"/>
  <c r="AJ218" i="3"/>
  <c r="AM173" i="3"/>
  <c r="F220" i="3"/>
  <c r="AS160" i="3"/>
  <c r="AP218" i="3"/>
  <c r="AP204" i="3"/>
  <c r="C166" i="3"/>
  <c r="L178" i="3"/>
  <c r="R174" i="3"/>
  <c r="AD217" i="3"/>
  <c r="AM174" i="3"/>
  <c r="AA175" i="3"/>
  <c r="I206" i="3"/>
  <c r="I219" i="3"/>
  <c r="AS219" i="3"/>
  <c r="X165" i="3"/>
  <c r="AP161" i="3"/>
  <c r="O175" i="3"/>
  <c r="AS165" i="3"/>
  <c r="AV206" i="3"/>
  <c r="L176" i="3"/>
  <c r="F170" i="3"/>
  <c r="AA220" i="3"/>
  <c r="AD168" i="3"/>
  <c r="AP206" i="3"/>
  <c r="AV220" i="3"/>
  <c r="AA165" i="3"/>
  <c r="I176" i="3"/>
  <c r="AA204" i="3"/>
  <c r="AV219" i="3"/>
  <c r="L174" i="3"/>
  <c r="L219" i="3"/>
  <c r="R175" i="3"/>
  <c r="O220" i="3"/>
  <c r="AG200" i="3"/>
  <c r="AS183" i="3"/>
  <c r="AT183" i="3"/>
  <c r="P180" i="3"/>
  <c r="O180" i="3"/>
  <c r="AK183" i="3"/>
  <c r="AJ183" i="3"/>
  <c r="AQ184" i="3"/>
  <c r="AP184" i="3"/>
  <c r="AQ210" i="3"/>
  <c r="AP210" i="3"/>
  <c r="AA181" i="3"/>
  <c r="AB181" i="3"/>
  <c r="M180" i="3"/>
  <c r="L180" i="3"/>
  <c r="P184" i="3"/>
  <c r="O184" i="3"/>
  <c r="AH178" i="3"/>
  <c r="AG178" i="3"/>
  <c r="C210" i="3"/>
  <c r="D210" i="3"/>
  <c r="U180" i="3"/>
  <c r="V180" i="3"/>
  <c r="L179" i="3"/>
  <c r="M179" i="3"/>
  <c r="P208" i="3"/>
  <c r="O208" i="3"/>
  <c r="AS220" i="3"/>
  <c r="AM179" i="3"/>
  <c r="AN179" i="3"/>
  <c r="AA169" i="3"/>
  <c r="AJ219" i="3"/>
  <c r="AJ176" i="3"/>
  <c r="U161" i="3"/>
  <c r="L169" i="3"/>
  <c r="U159" i="3"/>
  <c r="I204" i="3"/>
  <c r="AS168" i="3"/>
  <c r="X218" i="3"/>
  <c r="AP163" i="3"/>
  <c r="U158" i="3"/>
  <c r="AP168" i="3"/>
  <c r="R165" i="3"/>
  <c r="AJ163" i="3"/>
  <c r="AS217" i="3"/>
  <c r="F200" i="3"/>
  <c r="AW208" i="3"/>
  <c r="AV208" i="3"/>
  <c r="AT210" i="3"/>
  <c r="AS210" i="3"/>
  <c r="AK210" i="3"/>
  <c r="AJ210" i="3"/>
  <c r="AG183" i="3"/>
  <c r="AH183" i="3"/>
  <c r="Y183" i="3"/>
  <c r="X183" i="3"/>
  <c r="AM180" i="3"/>
  <c r="AN180" i="3"/>
  <c r="O179" i="3"/>
  <c r="P179" i="3"/>
  <c r="G183" i="3"/>
  <c r="F183" i="3"/>
  <c r="AG208" i="3"/>
  <c r="AH208" i="3"/>
  <c r="AW178" i="3"/>
  <c r="AV178" i="3"/>
  <c r="P221" i="3"/>
  <c r="O221" i="3"/>
  <c r="AE178" i="3"/>
  <c r="AD178" i="3"/>
  <c r="AJ178" i="3"/>
  <c r="AK178" i="3"/>
  <c r="AT178" i="3"/>
  <c r="AS178" i="3"/>
  <c r="X173" i="3"/>
  <c r="AS171" i="3"/>
  <c r="AD165" i="3"/>
  <c r="AD163" i="3"/>
  <c r="U170" i="3"/>
  <c r="AS204" i="3"/>
  <c r="X164" i="3"/>
  <c r="AP202" i="3"/>
  <c r="AP219" i="3"/>
  <c r="AM176" i="3"/>
  <c r="AJ202" i="3"/>
  <c r="AA217" i="3"/>
  <c r="AG160" i="3"/>
  <c r="Y210" i="3"/>
  <c r="X210" i="3"/>
  <c r="G179" i="3"/>
  <c r="F179" i="3"/>
  <c r="AG221" i="3"/>
  <c r="AH221" i="3"/>
  <c r="AA183" i="3"/>
  <c r="AB183" i="3"/>
  <c r="AK208" i="3"/>
  <c r="AJ208" i="3"/>
  <c r="AN183" i="3"/>
  <c r="AM183" i="3"/>
  <c r="V210" i="3"/>
  <c r="U210" i="3"/>
  <c r="Y179" i="3"/>
  <c r="X179" i="3"/>
  <c r="M183" i="3"/>
  <c r="L183" i="3"/>
  <c r="S183" i="3"/>
  <c r="R183" i="3"/>
  <c r="C181" i="3"/>
  <c r="D181" i="3"/>
  <c r="AA180" i="3"/>
  <c r="AB180" i="3"/>
  <c r="AG181" i="3"/>
  <c r="AH181" i="3"/>
  <c r="S208" i="3"/>
  <c r="R208" i="3"/>
  <c r="AW183" i="3"/>
  <c r="AV183" i="3"/>
  <c r="AW221" i="3"/>
  <c r="AV221" i="3"/>
  <c r="P210" i="3"/>
  <c r="O210" i="3"/>
  <c r="AW180" i="3"/>
  <c r="AV180" i="3"/>
  <c r="AM178" i="3"/>
  <c r="AN178" i="3"/>
  <c r="AA210" i="3"/>
  <c r="AB210" i="3"/>
  <c r="AS180" i="3"/>
  <c r="AT180" i="3"/>
  <c r="AD221" i="3"/>
  <c r="AE221" i="3"/>
  <c r="AK221" i="3"/>
  <c r="AJ221" i="3"/>
  <c r="AT221" i="3"/>
  <c r="AS221" i="3"/>
  <c r="AA176" i="3"/>
  <c r="C219" i="3"/>
  <c r="AB179" i="3"/>
  <c r="AA179" i="3"/>
  <c r="AW184" i="3"/>
  <c r="AV184" i="3"/>
  <c r="L170" i="3"/>
  <c r="AD174" i="3"/>
  <c r="D178" i="3"/>
  <c r="C178" i="3"/>
  <c r="AN210" i="3"/>
  <c r="AM210" i="3"/>
  <c r="AA173" i="3"/>
  <c r="AG168" i="3"/>
  <c r="X220" i="3"/>
  <c r="AD204" i="3"/>
  <c r="I164" i="3"/>
  <c r="I169" i="3"/>
  <c r="F168" i="3"/>
  <c r="O176" i="3"/>
  <c r="X175" i="3"/>
  <c r="AW179" i="3"/>
  <c r="AV179" i="3"/>
  <c r="AQ181" i="3"/>
  <c r="AP181" i="3"/>
  <c r="R178" i="3"/>
  <c r="S178" i="3"/>
  <c r="AW181" i="3"/>
  <c r="AV181" i="3"/>
  <c r="P183" i="3"/>
  <c r="O183" i="3"/>
  <c r="AD208" i="3"/>
  <c r="AE208" i="3"/>
  <c r="AJ179" i="3"/>
  <c r="AK179" i="3"/>
  <c r="C208" i="3"/>
  <c r="D208" i="3"/>
  <c r="AK184" i="3"/>
  <c r="AJ184" i="3"/>
  <c r="AD181" i="3"/>
  <c r="AE181" i="3"/>
  <c r="M210" i="3"/>
  <c r="L210" i="3"/>
  <c r="S210" i="3"/>
  <c r="R210" i="3"/>
  <c r="I210" i="3"/>
  <c r="J210" i="3"/>
  <c r="S181" i="3"/>
  <c r="R181" i="3"/>
  <c r="I181" i="3"/>
  <c r="J181" i="3"/>
  <c r="S221" i="3"/>
  <c r="R221" i="3"/>
  <c r="Y180" i="3"/>
  <c r="X180" i="3"/>
  <c r="AH179" i="3"/>
  <c r="AG179" i="3"/>
  <c r="J178" i="3"/>
  <c r="I178" i="3"/>
  <c r="Y178" i="3"/>
  <c r="X178" i="3"/>
  <c r="AN208" i="3"/>
  <c r="AM208" i="3"/>
  <c r="G178" i="3"/>
  <c r="F178" i="3"/>
  <c r="AD184" i="3"/>
  <c r="AE184" i="3"/>
  <c r="P181" i="3"/>
  <c r="O181" i="3"/>
  <c r="AA221" i="3"/>
  <c r="AB221" i="3"/>
  <c r="O173" i="3"/>
  <c r="G180" i="3"/>
  <c r="F180" i="3"/>
  <c r="V178" i="3"/>
  <c r="U178" i="3"/>
  <c r="C221" i="3"/>
  <c r="D221" i="3"/>
  <c r="AP174" i="3"/>
  <c r="AG218" i="3"/>
  <c r="AA206" i="3"/>
  <c r="AG204" i="3"/>
  <c r="AD219" i="3"/>
  <c r="AS169" i="3"/>
  <c r="F219" i="3"/>
  <c r="C164" i="3"/>
  <c r="U163" i="3"/>
  <c r="U168" i="3"/>
  <c r="AM202" i="3"/>
  <c r="AS159" i="3"/>
  <c r="AJ158" i="3"/>
  <c r="I158" i="3"/>
  <c r="U183" i="3"/>
  <c r="V183" i="3"/>
  <c r="AG210" i="3"/>
  <c r="AH210" i="3"/>
  <c r="F210" i="3"/>
  <c r="G210" i="3"/>
  <c r="D179" i="3"/>
  <c r="C179" i="3"/>
  <c r="M181" i="3"/>
  <c r="L181" i="3"/>
  <c r="AT208" i="3"/>
  <c r="AS208" i="3"/>
  <c r="AM181" i="3"/>
  <c r="AN181" i="3"/>
  <c r="X206" i="3"/>
  <c r="F166" i="3"/>
  <c r="C184" i="3"/>
  <c r="AS181" i="3"/>
  <c r="AT181" i="3"/>
  <c r="S184" i="3"/>
  <c r="R184" i="3"/>
  <c r="AK180" i="3"/>
  <c r="AJ180" i="3"/>
  <c r="D180" i="3"/>
  <c r="C180" i="3"/>
  <c r="AQ180" i="3"/>
  <c r="AP180" i="3"/>
  <c r="AK181" i="3"/>
  <c r="AJ181" i="3"/>
  <c r="AP178" i="3"/>
  <c r="AQ178" i="3"/>
  <c r="I208" i="3"/>
  <c r="J208" i="3"/>
  <c r="Y208" i="3"/>
  <c r="X208" i="3"/>
  <c r="AN221" i="3"/>
  <c r="AM221" i="3"/>
  <c r="R176" i="3"/>
  <c r="F208" i="3"/>
  <c r="G208" i="3"/>
  <c r="AA208" i="3"/>
  <c r="AB208" i="3"/>
  <c r="O206" i="3"/>
  <c r="AG170" i="3"/>
  <c r="V208" i="3"/>
  <c r="U208" i="3"/>
  <c r="AG219" i="3"/>
  <c r="AP200" i="3"/>
  <c r="C206" i="3"/>
  <c r="R161" i="3"/>
  <c r="AM200" i="3"/>
  <c r="F204" i="3"/>
  <c r="C165" i="3"/>
  <c r="U204" i="3"/>
  <c r="AM164" i="3"/>
  <c r="AM163" i="3"/>
  <c r="AJ200" i="3"/>
  <c r="AP159" i="3"/>
  <c r="L158" i="3"/>
  <c r="I200" i="3"/>
  <c r="G181" i="3"/>
  <c r="F181" i="3"/>
  <c r="U181" i="3"/>
  <c r="V181" i="3"/>
  <c r="S180" i="3"/>
  <c r="R180" i="3"/>
  <c r="AQ208" i="3"/>
  <c r="AP208" i="3"/>
  <c r="I221" i="3"/>
  <c r="J221" i="3"/>
  <c r="Y221" i="3"/>
  <c r="X221" i="3"/>
  <c r="AD183" i="3"/>
  <c r="AE183" i="3"/>
  <c r="AG180" i="3"/>
  <c r="AH180" i="3"/>
  <c r="F221" i="3"/>
  <c r="G221" i="3"/>
  <c r="J179" i="3"/>
  <c r="I179" i="3"/>
  <c r="M208" i="3"/>
  <c r="L208" i="3"/>
  <c r="AM206" i="3"/>
  <c r="AB178" i="3"/>
  <c r="AA178" i="3"/>
  <c r="V221" i="3"/>
  <c r="U221" i="3"/>
  <c r="AD173" i="3"/>
  <c r="Y181" i="3"/>
  <c r="X181" i="3"/>
  <c r="F174" i="3"/>
  <c r="C173" i="3"/>
  <c r="X163" i="3"/>
  <c r="X169" i="3"/>
  <c r="U218" i="3"/>
  <c r="U219" i="3"/>
  <c r="U164" i="3"/>
  <c r="AM218" i="3"/>
  <c r="AJ217" i="3"/>
  <c r="R166" i="3"/>
  <c r="AS158" i="3"/>
  <c r="L200" i="3"/>
  <c r="I217" i="3"/>
  <c r="F217" i="3"/>
  <c r="AW210" i="3"/>
  <c r="AV210" i="3"/>
  <c r="G184" i="3"/>
  <c r="F184" i="3"/>
  <c r="I183" i="3"/>
  <c r="J183" i="3"/>
  <c r="M184" i="3"/>
  <c r="AE180" i="3"/>
  <c r="AD180" i="3"/>
  <c r="AQ183" i="3"/>
  <c r="AP183" i="3"/>
  <c r="AN184" i="3"/>
  <c r="AM184" i="3"/>
  <c r="AQ221" i="3"/>
  <c r="AP221" i="3"/>
  <c r="J180" i="3"/>
  <c r="I180" i="3"/>
  <c r="F175" i="3"/>
  <c r="U184" i="3"/>
  <c r="V184" i="3"/>
  <c r="C183" i="3"/>
  <c r="D183" i="3"/>
  <c r="AP179" i="3"/>
  <c r="AQ179" i="3"/>
  <c r="AD210" i="3"/>
  <c r="AE210" i="3"/>
  <c r="AE179" i="3"/>
  <c r="AD179" i="3"/>
  <c r="O178" i="3"/>
  <c r="P178" i="3"/>
  <c r="AM175" i="3"/>
  <c r="M221" i="3"/>
  <c r="L221" i="3"/>
  <c r="AJ175" i="3"/>
  <c r="AS166" i="3"/>
  <c r="I170" i="3"/>
  <c r="O202" i="3"/>
  <c r="L164" i="3"/>
  <c r="C220" i="3"/>
  <c r="AS170" i="3"/>
  <c r="AP170" i="3"/>
  <c r="I168" i="3"/>
  <c r="X202" i="3"/>
  <c r="AM165" i="3"/>
  <c r="AA159" i="3"/>
  <c r="U169" i="3"/>
  <c r="AS200" i="3"/>
  <c r="L217" i="3"/>
  <c r="F158" i="3"/>
  <c r="AJ164" i="3"/>
  <c r="AV206" i="4"/>
  <c r="AV220" i="4"/>
  <c r="AS158" i="4"/>
  <c r="AM206" i="4"/>
  <c r="AM165" i="4"/>
  <c r="AM169" i="4"/>
  <c r="AJ200" i="4"/>
  <c r="AJ174" i="4"/>
  <c r="AA220" i="4"/>
  <c r="O217" i="4"/>
  <c r="F158" i="4"/>
  <c r="AV204" i="4"/>
  <c r="AS219" i="4"/>
  <c r="AT184" i="4"/>
  <c r="AS168" i="4"/>
  <c r="AP161" i="4"/>
  <c r="AP200" i="4"/>
  <c r="AM173" i="4"/>
  <c r="AM166" i="4"/>
  <c r="AJ166" i="4"/>
  <c r="AA164" i="4"/>
  <c r="X170" i="4"/>
  <c r="X202" i="4"/>
  <c r="X164" i="4"/>
  <c r="C175" i="4"/>
  <c r="C220" i="4"/>
  <c r="R166" i="4"/>
  <c r="R206" i="4"/>
  <c r="R220" i="4"/>
  <c r="R158" i="4"/>
  <c r="O165" i="4"/>
  <c r="L206" i="4"/>
  <c r="F218" i="4"/>
  <c r="C202" i="4"/>
  <c r="AJ206" i="4"/>
  <c r="I204" i="4"/>
  <c r="AD165" i="4"/>
  <c r="U200" i="4"/>
  <c r="X204" i="4"/>
  <c r="AG166" i="4"/>
  <c r="I176" i="4"/>
  <c r="AJ220" i="4"/>
  <c r="R170" i="4"/>
  <c r="U163" i="4"/>
  <c r="AS206" i="4"/>
  <c r="AA169" i="4"/>
  <c r="U173" i="4"/>
  <c r="U217" i="4"/>
  <c r="AG165" i="4"/>
  <c r="AG164" i="4"/>
  <c r="L158" i="4"/>
  <c r="AD163" i="4"/>
  <c r="AS217" i="4"/>
  <c r="AS165" i="4"/>
  <c r="X160" i="4"/>
  <c r="AP158" i="4"/>
  <c r="U202" i="4"/>
  <c r="AP165" i="4"/>
  <c r="AM159" i="4"/>
  <c r="AM204" i="4"/>
  <c r="AJ160" i="4"/>
  <c r="L200" i="4"/>
  <c r="AD202" i="4"/>
  <c r="I160" i="4"/>
  <c r="AA163" i="4"/>
  <c r="I170" i="4"/>
  <c r="AS163" i="4"/>
  <c r="L169" i="4"/>
  <c r="U220" i="4"/>
  <c r="AJ169" i="4"/>
  <c r="O175" i="4"/>
  <c r="O163" i="4"/>
  <c r="O161" i="4"/>
  <c r="O168" i="4"/>
  <c r="O166" i="4"/>
  <c r="L217" i="4"/>
  <c r="L166" i="4"/>
  <c r="AD218" i="4"/>
  <c r="I158" i="4"/>
  <c r="X173" i="4"/>
  <c r="L168" i="4"/>
  <c r="AM220" i="4"/>
  <c r="AS202" i="4"/>
  <c r="AD170" i="4"/>
  <c r="I173" i="4"/>
  <c r="AA170" i="4"/>
  <c r="AJ170" i="4"/>
  <c r="AP164" i="4"/>
  <c r="AP168" i="4"/>
  <c r="C204" i="4"/>
  <c r="U165" i="4"/>
  <c r="C164" i="4"/>
  <c r="R159" i="4"/>
  <c r="O202" i="4"/>
  <c r="AD220" i="4"/>
  <c r="AM171" i="4"/>
  <c r="C165" i="4"/>
  <c r="I206" i="4"/>
  <c r="F204" i="4"/>
  <c r="AP204" i="4"/>
  <c r="C168" i="4"/>
  <c r="C166" i="4"/>
  <c r="O218" i="4"/>
  <c r="AS159" i="4"/>
  <c r="R173" i="4"/>
  <c r="AG204" i="4"/>
  <c r="AP166" i="4"/>
  <c r="I220" i="4"/>
  <c r="F219" i="4"/>
  <c r="X184" i="4"/>
  <c r="Y184" i="4"/>
  <c r="AN208" i="4"/>
  <c r="AM208" i="4"/>
  <c r="AE180" i="4"/>
  <c r="AD180" i="4"/>
  <c r="G221" i="4"/>
  <c r="F221" i="4"/>
  <c r="V179" i="4"/>
  <c r="U179" i="4"/>
  <c r="AM184" i="4"/>
  <c r="AN184" i="4"/>
  <c r="AE178" i="4"/>
  <c r="AD178" i="4"/>
  <c r="AP171" i="4"/>
  <c r="M184" i="4"/>
  <c r="L184" i="4"/>
  <c r="J184" i="4"/>
  <c r="I184" i="4"/>
  <c r="AK180" i="4"/>
  <c r="AJ180" i="4"/>
  <c r="AG183" i="4"/>
  <c r="AH183" i="4"/>
  <c r="AW178" i="4"/>
  <c r="AV178" i="4"/>
  <c r="X210" i="4"/>
  <c r="Y210" i="4"/>
  <c r="G183" i="4"/>
  <c r="F183" i="4"/>
  <c r="X180" i="4"/>
  <c r="Y180" i="4"/>
  <c r="O184" i="4"/>
  <c r="P184" i="4"/>
  <c r="M210" i="4"/>
  <c r="L210" i="4"/>
  <c r="J178" i="4"/>
  <c r="I178" i="4"/>
  <c r="AH221" i="4"/>
  <c r="AG221" i="4"/>
  <c r="R179" i="4"/>
  <c r="S179" i="4"/>
  <c r="G178" i="4"/>
  <c r="F178" i="4"/>
  <c r="V208" i="4"/>
  <c r="U208" i="4"/>
  <c r="AW183" i="4"/>
  <c r="AV183" i="4"/>
  <c r="AT208" i="4"/>
  <c r="AS208" i="4"/>
  <c r="P210" i="4"/>
  <c r="O210" i="4"/>
  <c r="AK208" i="4"/>
  <c r="AJ208" i="4"/>
  <c r="AH180" i="4"/>
  <c r="AG180" i="4"/>
  <c r="C173" i="4"/>
  <c r="R174" i="4"/>
  <c r="AG206" i="4"/>
  <c r="I163" i="4"/>
  <c r="X165" i="4"/>
  <c r="AP163" i="4"/>
  <c r="C161" i="4"/>
  <c r="AM218" i="4"/>
  <c r="AM170" i="4"/>
  <c r="AG158" i="4"/>
  <c r="D210" i="4"/>
  <c r="C210" i="4"/>
  <c r="L161" i="4"/>
  <c r="AA217" i="4"/>
  <c r="F160" i="4"/>
  <c r="AS160" i="4"/>
  <c r="AD219" i="4"/>
  <c r="J183" i="4"/>
  <c r="I183" i="4"/>
  <c r="G179" i="4"/>
  <c r="F179" i="4"/>
  <c r="X208" i="4"/>
  <c r="Y208" i="4"/>
  <c r="G184" i="4"/>
  <c r="F184" i="4"/>
  <c r="AW184" i="4"/>
  <c r="AV184" i="4"/>
  <c r="M180" i="4"/>
  <c r="L180" i="4"/>
  <c r="AH210" i="4"/>
  <c r="AG210" i="4"/>
  <c r="AV208" i="4"/>
  <c r="AW208" i="4"/>
  <c r="S180" i="4"/>
  <c r="R180" i="4"/>
  <c r="AN178" i="4"/>
  <c r="AM178" i="4"/>
  <c r="G210" i="4"/>
  <c r="F210" i="4"/>
  <c r="U181" i="4"/>
  <c r="V181" i="4"/>
  <c r="I208" i="4"/>
  <c r="J208" i="4"/>
  <c r="AM180" i="4"/>
  <c r="AN180" i="4"/>
  <c r="G208" i="4"/>
  <c r="F208" i="4"/>
  <c r="V221" i="4"/>
  <c r="U221" i="4"/>
  <c r="AV210" i="4"/>
  <c r="AW210" i="4"/>
  <c r="AT221" i="4"/>
  <c r="AS221" i="4"/>
  <c r="AS175" i="4"/>
  <c r="AK221" i="4"/>
  <c r="AJ221" i="4"/>
  <c r="J180" i="4"/>
  <c r="I180" i="4"/>
  <c r="AG220" i="4"/>
  <c r="AG168" i="4"/>
  <c r="I219" i="4"/>
  <c r="AS218" i="4"/>
  <c r="AQ208" i="4"/>
  <c r="AP208" i="4"/>
  <c r="AP202" i="4"/>
  <c r="U164" i="4"/>
  <c r="AM202" i="4"/>
  <c r="AJ217" i="4"/>
  <c r="C183" i="4"/>
  <c r="D183" i="4"/>
  <c r="O204" i="4"/>
  <c r="AA200" i="4"/>
  <c r="AS200" i="4"/>
  <c r="I165" i="4"/>
  <c r="C174" i="4"/>
  <c r="AA161" i="4"/>
  <c r="AP159" i="4"/>
  <c r="F159" i="4"/>
  <c r="AT179" i="4"/>
  <c r="AS179" i="4"/>
  <c r="AV221" i="4"/>
  <c r="AW221" i="4"/>
  <c r="J221" i="4"/>
  <c r="I221" i="4"/>
  <c r="AM183" i="4"/>
  <c r="AN183" i="4"/>
  <c r="AS184" i="4"/>
  <c r="AN221" i="4"/>
  <c r="AM221" i="4"/>
  <c r="D221" i="4"/>
  <c r="C221" i="4"/>
  <c r="C184" i="4"/>
  <c r="D184" i="4"/>
  <c r="S183" i="4"/>
  <c r="R183" i="4"/>
  <c r="AS183" i="4"/>
  <c r="AT183" i="4"/>
  <c r="S181" i="4"/>
  <c r="R181" i="4"/>
  <c r="AB179" i="4"/>
  <c r="AA179" i="4"/>
  <c r="P178" i="4"/>
  <c r="O178" i="4"/>
  <c r="AH179" i="4"/>
  <c r="AG179" i="4"/>
  <c r="AT210" i="4"/>
  <c r="AS210" i="4"/>
  <c r="AN179" i="4"/>
  <c r="AM179" i="4"/>
  <c r="G181" i="4"/>
  <c r="F181" i="4"/>
  <c r="AE181" i="4"/>
  <c r="AD181" i="4"/>
  <c r="X221" i="4"/>
  <c r="Y221" i="4"/>
  <c r="AQ181" i="4"/>
  <c r="AP181" i="4"/>
  <c r="AE208" i="4"/>
  <c r="AD208" i="4"/>
  <c r="V210" i="4"/>
  <c r="U210" i="4"/>
  <c r="D178" i="4"/>
  <c r="C178" i="4"/>
  <c r="F206" i="4"/>
  <c r="S208" i="4"/>
  <c r="R208" i="4"/>
  <c r="AK181" i="4"/>
  <c r="AJ181" i="4"/>
  <c r="U170" i="4"/>
  <c r="M179" i="4"/>
  <c r="AM176" i="4"/>
  <c r="M221" i="4"/>
  <c r="L221" i="4"/>
  <c r="C159" i="4"/>
  <c r="F170" i="4"/>
  <c r="AP219" i="4"/>
  <c r="C219" i="4"/>
  <c r="R217" i="4"/>
  <c r="AM164" i="4"/>
  <c r="AJ161" i="4"/>
  <c r="R160" i="4"/>
  <c r="O200" i="4"/>
  <c r="AJ168" i="4"/>
  <c r="L163" i="4"/>
  <c r="AV200" i="4"/>
  <c r="X206" i="4"/>
  <c r="L204" i="4"/>
  <c r="X158" i="4"/>
  <c r="AP217" i="4"/>
  <c r="F200" i="4"/>
  <c r="AA218" i="4"/>
  <c r="X161" i="4"/>
  <c r="X169" i="4"/>
  <c r="U184" i="4"/>
  <c r="R184" i="4"/>
  <c r="S210" i="4"/>
  <c r="R210" i="4"/>
  <c r="AA180" i="4"/>
  <c r="AB180" i="4"/>
  <c r="J181" i="4"/>
  <c r="I181" i="4"/>
  <c r="P208" i="4"/>
  <c r="O208" i="4"/>
  <c r="AE183" i="4"/>
  <c r="AD183" i="4"/>
  <c r="O181" i="4"/>
  <c r="P181" i="4"/>
  <c r="AK183" i="4"/>
  <c r="AJ183" i="4"/>
  <c r="P179" i="4"/>
  <c r="O179" i="4"/>
  <c r="AB210" i="4"/>
  <c r="AA210" i="4"/>
  <c r="AE221" i="4"/>
  <c r="AD221" i="4"/>
  <c r="Y181" i="4"/>
  <c r="X181" i="4"/>
  <c r="AA175" i="4"/>
  <c r="F220" i="4"/>
  <c r="AP179" i="4"/>
  <c r="AQ179" i="4"/>
  <c r="R178" i="4"/>
  <c r="S178" i="4"/>
  <c r="AM174" i="4"/>
  <c r="O173" i="4"/>
  <c r="AB221" i="4"/>
  <c r="AA221" i="4"/>
  <c r="U204" i="4"/>
  <c r="F166" i="4"/>
  <c r="L173" i="4"/>
  <c r="C169" i="4"/>
  <c r="AP169" i="4"/>
  <c r="AS173" i="4"/>
  <c r="AW181" i="4"/>
  <c r="AV181" i="4"/>
  <c r="AP160" i="4"/>
  <c r="X168" i="4"/>
  <c r="R163" i="4"/>
  <c r="O158" i="4"/>
  <c r="R168" i="4"/>
  <c r="AJ165" i="4"/>
  <c r="AG160" i="4"/>
  <c r="O159" i="4"/>
  <c r="AJ204" i="4"/>
  <c r="L160" i="4"/>
  <c r="AD164" i="4"/>
  <c r="L202" i="4"/>
  <c r="AV217" i="4"/>
  <c r="I200" i="4"/>
  <c r="X220" i="4"/>
  <c r="L219" i="4"/>
  <c r="AA159" i="4"/>
  <c r="X200" i="4"/>
  <c r="X159" i="4"/>
  <c r="F217" i="4"/>
  <c r="AA202" i="4"/>
  <c r="AS164" i="4"/>
  <c r="AV202" i="4"/>
  <c r="C200" i="4"/>
  <c r="AA184" i="4"/>
  <c r="AB184" i="4"/>
  <c r="D208" i="4"/>
  <c r="C208" i="4"/>
  <c r="I164" i="4"/>
  <c r="AH181" i="4"/>
  <c r="AG181" i="4"/>
  <c r="AM181" i="4"/>
  <c r="AN181" i="4"/>
  <c r="G180" i="4"/>
  <c r="F180" i="4"/>
  <c r="AE179" i="4"/>
  <c r="AD179" i="4"/>
  <c r="AP178" i="4"/>
  <c r="AQ178" i="4"/>
  <c r="O219" i="4"/>
  <c r="S184" i="4"/>
  <c r="AA181" i="4"/>
  <c r="AB181" i="4"/>
  <c r="AQ210" i="4"/>
  <c r="AP210" i="4"/>
  <c r="D180" i="4"/>
  <c r="C180" i="4"/>
  <c r="P221" i="4"/>
  <c r="O221" i="4"/>
  <c r="AE210" i="4"/>
  <c r="AD210" i="4"/>
  <c r="AW180" i="4"/>
  <c r="AV180" i="4"/>
  <c r="AK210" i="4"/>
  <c r="AJ210" i="4"/>
  <c r="AW179" i="4"/>
  <c r="AV179" i="4"/>
  <c r="AH178" i="4"/>
  <c r="AG178" i="4"/>
  <c r="AP176" i="4"/>
  <c r="AA183" i="4"/>
  <c r="AB183" i="4"/>
  <c r="AS180" i="4"/>
  <c r="AT180" i="4"/>
  <c r="AE184" i="4"/>
  <c r="AD184" i="4"/>
  <c r="O180" i="4"/>
  <c r="P180" i="4"/>
  <c r="S221" i="4"/>
  <c r="R221" i="4"/>
  <c r="O220" i="4"/>
  <c r="AG174" i="4"/>
  <c r="AB208" i="4"/>
  <c r="AA208" i="4"/>
  <c r="L164" i="4"/>
  <c r="M181" i="4"/>
  <c r="L181" i="4"/>
  <c r="AM219" i="4"/>
  <c r="R202" i="4"/>
  <c r="R204" i="4"/>
  <c r="AJ202" i="4"/>
  <c r="AD159" i="4"/>
  <c r="L218" i="4"/>
  <c r="I217" i="4"/>
  <c r="X217" i="4"/>
  <c r="AA166" i="4"/>
  <c r="AD168" i="4"/>
  <c r="AV218" i="4"/>
  <c r="C158" i="4"/>
  <c r="Y178" i="4"/>
  <c r="X178" i="4"/>
  <c r="AQ221" i="4"/>
  <c r="AP221" i="4"/>
  <c r="L178" i="4"/>
  <c r="M178" i="4"/>
  <c r="J210" i="4"/>
  <c r="I210" i="4"/>
  <c r="Y179" i="4"/>
  <c r="X179" i="4"/>
  <c r="AN210" i="4"/>
  <c r="AM210" i="4"/>
  <c r="U183" i="4"/>
  <c r="V183" i="4"/>
  <c r="M208" i="4"/>
  <c r="L208" i="4"/>
  <c r="AK184" i="4"/>
  <c r="AJ184" i="4"/>
  <c r="AG184" i="4"/>
  <c r="AH184" i="4"/>
  <c r="C181" i="4"/>
  <c r="D181" i="4"/>
  <c r="AQ183" i="4"/>
  <c r="AP183" i="4"/>
  <c r="AJ179" i="4"/>
  <c r="AK179" i="4"/>
  <c r="Y183" i="4"/>
  <c r="X183" i="4"/>
  <c r="D179" i="4"/>
  <c r="C179" i="4"/>
  <c r="AQ180" i="4"/>
  <c r="AP180" i="4"/>
  <c r="V184" i="4"/>
  <c r="J179" i="4"/>
  <c r="I179" i="4"/>
  <c r="M183" i="4"/>
  <c r="L183" i="4"/>
  <c r="AG208" i="4"/>
  <c r="AH208" i="4"/>
  <c r="V178" i="4"/>
  <c r="U178" i="4"/>
  <c r="AT178" i="4"/>
  <c r="AS178" i="4"/>
  <c r="O183" i="4"/>
  <c r="P183" i="4"/>
  <c r="AJ178" i="4"/>
  <c r="AK178" i="4"/>
  <c r="X175" i="4"/>
  <c r="AA174" i="4"/>
  <c r="L174" i="4"/>
  <c r="C206" i="4"/>
  <c r="U180" i="4"/>
  <c r="V180" i="4"/>
  <c r="AS174" i="4"/>
  <c r="C170" i="4"/>
  <c r="AB178" i="4"/>
  <c r="AA178" i="4"/>
  <c r="AG173" i="4"/>
  <c r="O170" i="4"/>
  <c r="AS204" i="4"/>
  <c r="I168" i="4"/>
  <c r="AA165" i="4"/>
  <c r="U218" i="4"/>
  <c r="R161" i="4"/>
  <c r="AS220" i="4"/>
  <c r="U206" i="4"/>
  <c r="U160" i="4"/>
  <c r="AJ175" i="4"/>
  <c r="X219" i="4"/>
  <c r="AM163" i="4"/>
  <c r="AM161" i="4"/>
  <c r="AM168" i="4"/>
  <c r="U166" i="4"/>
  <c r="R164" i="4"/>
  <c r="R218" i="4"/>
  <c r="AJ158" i="4"/>
  <c r="R219" i="4"/>
  <c r="AJ218" i="4"/>
  <c r="AD217" i="4"/>
  <c r="L165" i="4"/>
  <c r="AA158" i="4"/>
  <c r="I161" i="4"/>
  <c r="AD204" i="4"/>
  <c r="F164" i="4"/>
  <c r="F163" i="4"/>
  <c r="AV219" i="4"/>
  <c r="AS161" i="4"/>
  <c r="C217" i="4"/>
  <c r="AS173" i="1"/>
  <c r="AS174" i="1"/>
  <c r="AS218" i="1"/>
  <c r="AJ220" i="1"/>
  <c r="AJ160" i="1"/>
  <c r="AJ174" i="1"/>
  <c r="AG159" i="1"/>
  <c r="AG165" i="1"/>
  <c r="AG179" i="1"/>
  <c r="AD218" i="1"/>
  <c r="L202" i="1"/>
  <c r="R174" i="1"/>
  <c r="R219" i="1"/>
  <c r="R173" i="1"/>
  <c r="O218" i="1"/>
  <c r="O220" i="1"/>
  <c r="L220" i="1"/>
  <c r="L158" i="1"/>
  <c r="F218" i="1"/>
  <c r="AG202" i="1"/>
  <c r="AS163" i="1"/>
  <c r="AP181" i="1"/>
  <c r="AM161" i="1"/>
  <c r="AM217" i="1"/>
  <c r="AM160" i="1"/>
  <c r="AJ218" i="1"/>
  <c r="AD202" i="1"/>
  <c r="AJ170" i="1"/>
  <c r="AJ158" i="1"/>
  <c r="AH179" i="1"/>
  <c r="AG173" i="1"/>
  <c r="AG164" i="1"/>
  <c r="X200" i="1"/>
  <c r="AG163" i="1"/>
  <c r="AD158" i="1"/>
  <c r="X204" i="1"/>
  <c r="AD174" i="1"/>
  <c r="AS204" i="1"/>
  <c r="AA204" i="1"/>
  <c r="AA200" i="1"/>
  <c r="R200" i="1"/>
  <c r="AS206" i="1"/>
  <c r="AA176" i="1"/>
  <c r="AA218" i="1"/>
  <c r="AA163" i="1"/>
  <c r="X158" i="1"/>
  <c r="AS202" i="1"/>
  <c r="X217" i="1"/>
  <c r="R206" i="1"/>
  <c r="AM200" i="1"/>
  <c r="X220" i="1"/>
  <c r="AP202" i="1"/>
  <c r="U174" i="1"/>
  <c r="U200" i="1"/>
  <c r="U163" i="1"/>
  <c r="U175" i="1"/>
  <c r="U206" i="1"/>
  <c r="R202" i="1"/>
  <c r="U161" i="1"/>
  <c r="U218" i="1"/>
  <c r="I206" i="1"/>
  <c r="AJ206" i="1"/>
  <c r="I165" i="1"/>
  <c r="AP200" i="1"/>
  <c r="F163" i="1"/>
  <c r="F173" i="1"/>
  <c r="AM206" i="1"/>
  <c r="C204" i="1"/>
  <c r="AD204" i="1"/>
  <c r="AG206" i="1"/>
  <c r="I200" i="1"/>
  <c r="AV202" i="1"/>
  <c r="AD200" i="1"/>
  <c r="L204" i="1"/>
  <c r="L200" i="1"/>
  <c r="O206" i="1"/>
  <c r="O200" i="1"/>
  <c r="C170" i="1"/>
  <c r="C200" i="1"/>
  <c r="C202" i="1"/>
  <c r="AG160" i="1"/>
  <c r="AA166" i="1"/>
  <c r="AA173" i="1"/>
  <c r="AA220" i="1"/>
  <c r="L159" i="1"/>
  <c r="AV204" i="1"/>
  <c r="I218" i="1"/>
  <c r="AP204" i="1"/>
  <c r="F204" i="1"/>
  <c r="AS166" i="1"/>
  <c r="I217" i="1"/>
  <c r="U217" i="1"/>
  <c r="AG183" i="1"/>
  <c r="AH183" i="1"/>
  <c r="Y210" i="1"/>
  <c r="X210" i="1"/>
  <c r="AT210" i="1"/>
  <c r="AS210" i="1"/>
  <c r="AS181" i="1"/>
  <c r="AT181" i="1"/>
  <c r="Y179" i="1"/>
  <c r="X179" i="1"/>
  <c r="AN179" i="1"/>
  <c r="AM179" i="1"/>
  <c r="D208" i="1"/>
  <c r="C208" i="1"/>
  <c r="AS180" i="1"/>
  <c r="AT180" i="1"/>
  <c r="AW208" i="1"/>
  <c r="AV208" i="1"/>
  <c r="S179" i="1"/>
  <c r="R179" i="1"/>
  <c r="AK178" i="1"/>
  <c r="AJ178" i="1"/>
  <c r="Y180" i="1"/>
  <c r="M208" i="1"/>
  <c r="L208" i="1"/>
  <c r="AN221" i="1"/>
  <c r="AM221" i="1"/>
  <c r="J178" i="1"/>
  <c r="I178" i="1"/>
  <c r="X175" i="1"/>
  <c r="S178" i="1"/>
  <c r="R178" i="1"/>
  <c r="P221" i="1"/>
  <c r="O221" i="1"/>
  <c r="F206" i="1"/>
  <c r="AM219" i="1"/>
  <c r="F161" i="1"/>
  <c r="X159" i="1"/>
  <c r="U204" i="1"/>
  <c r="I166" i="1"/>
  <c r="I163" i="1"/>
  <c r="P210" i="1"/>
  <c r="O210" i="1"/>
  <c r="O181" i="1"/>
  <c r="P181" i="1"/>
  <c r="C183" i="1"/>
  <c r="D183" i="1"/>
  <c r="S180" i="1"/>
  <c r="R180" i="1"/>
  <c r="S221" i="1"/>
  <c r="R221" i="1"/>
  <c r="AG210" i="1"/>
  <c r="AH210" i="1"/>
  <c r="O183" i="1"/>
  <c r="P183" i="1"/>
  <c r="U183" i="1"/>
  <c r="V183" i="1"/>
  <c r="U181" i="1"/>
  <c r="V181" i="1"/>
  <c r="C178" i="1"/>
  <c r="D178" i="1"/>
  <c r="AG184" i="1"/>
  <c r="AH184" i="1"/>
  <c r="AE181" i="1"/>
  <c r="AD181" i="1"/>
  <c r="AW221" i="1"/>
  <c r="AV221" i="1"/>
  <c r="AK208" i="1"/>
  <c r="AJ208" i="1"/>
  <c r="I181" i="1"/>
  <c r="J181" i="1"/>
  <c r="AA179" i="1"/>
  <c r="AB179" i="1"/>
  <c r="M221" i="1"/>
  <c r="L221" i="1"/>
  <c r="I208" i="1"/>
  <c r="J208" i="1"/>
  <c r="AS171" i="1"/>
  <c r="S208" i="1"/>
  <c r="R208" i="1"/>
  <c r="AD168" i="1"/>
  <c r="AS164" i="1"/>
  <c r="AP168" i="1"/>
  <c r="AM202" i="1"/>
  <c r="AM204" i="1"/>
  <c r="C164" i="1"/>
  <c r="AV217" i="1"/>
  <c r="F168" i="1"/>
  <c r="C166" i="1"/>
  <c r="U219" i="1"/>
  <c r="AJ159" i="1"/>
  <c r="I158" i="1"/>
  <c r="U158" i="1"/>
  <c r="AJ164" i="1"/>
  <c r="I202" i="1"/>
  <c r="AA160" i="1"/>
  <c r="AE184" i="1"/>
  <c r="AD184" i="1"/>
  <c r="AE179" i="1"/>
  <c r="AD179" i="1"/>
  <c r="AK180" i="1"/>
  <c r="AJ180" i="1"/>
  <c r="I183" i="1"/>
  <c r="J183" i="1"/>
  <c r="AN184" i="1"/>
  <c r="AM184" i="1"/>
  <c r="AW181" i="1"/>
  <c r="AV181" i="1"/>
  <c r="AA184" i="1"/>
  <c r="AB184" i="1"/>
  <c r="I184" i="1"/>
  <c r="J184" i="1"/>
  <c r="G180" i="1"/>
  <c r="F180" i="1"/>
  <c r="M180" i="1"/>
  <c r="L180" i="1"/>
  <c r="D210" i="1"/>
  <c r="C210" i="1"/>
  <c r="AA180" i="1"/>
  <c r="AB180" i="1"/>
  <c r="Y208" i="1"/>
  <c r="X208" i="1"/>
  <c r="AH178" i="1"/>
  <c r="AG178" i="1"/>
  <c r="AE178" i="1"/>
  <c r="AD178" i="1"/>
  <c r="V208" i="1"/>
  <c r="U208" i="1"/>
  <c r="AJ176" i="1"/>
  <c r="AQ210" i="1"/>
  <c r="AP210" i="1"/>
  <c r="AP171" i="1"/>
  <c r="AT208" i="1"/>
  <c r="AS208" i="1"/>
  <c r="L170" i="1"/>
  <c r="L206" i="1"/>
  <c r="AD219" i="1"/>
  <c r="U164" i="1"/>
  <c r="R163" i="1"/>
  <c r="AA161" i="1"/>
  <c r="AP219" i="1"/>
  <c r="AD173" i="1"/>
  <c r="AP164" i="1"/>
  <c r="AA202" i="1"/>
  <c r="AS160" i="1"/>
  <c r="I169" i="1"/>
  <c r="L168" i="1"/>
  <c r="X173" i="1"/>
  <c r="R165" i="1"/>
  <c r="F219" i="1"/>
  <c r="X174" i="1"/>
  <c r="AV219" i="1"/>
  <c r="I168" i="1"/>
  <c r="AS178" i="1"/>
  <c r="AT178" i="1"/>
  <c r="I210" i="1"/>
  <c r="J210" i="1"/>
  <c r="O184" i="1"/>
  <c r="P184" i="1"/>
  <c r="G184" i="1"/>
  <c r="F184" i="1"/>
  <c r="Y181" i="1"/>
  <c r="X181" i="1"/>
  <c r="AK183" i="1"/>
  <c r="AJ183" i="1"/>
  <c r="AB221" i="1"/>
  <c r="AA221" i="1"/>
  <c r="S184" i="1"/>
  <c r="R184" i="1"/>
  <c r="G183" i="1"/>
  <c r="F183" i="1"/>
  <c r="AS179" i="1"/>
  <c r="AT179" i="1"/>
  <c r="C180" i="1"/>
  <c r="D180" i="1"/>
  <c r="Y221" i="1"/>
  <c r="X221" i="1"/>
  <c r="G178" i="1"/>
  <c r="F178" i="1"/>
  <c r="AE183" i="1"/>
  <c r="AD183" i="1"/>
  <c r="AG208" i="1"/>
  <c r="AH208" i="1"/>
  <c r="AE208" i="1"/>
  <c r="AD208" i="1"/>
  <c r="V221" i="1"/>
  <c r="U221" i="1"/>
  <c r="AT221" i="1"/>
  <c r="AS221" i="1"/>
  <c r="AD206" i="1"/>
  <c r="AD164" i="1"/>
  <c r="X206" i="1"/>
  <c r="U202" i="1"/>
  <c r="AJ168" i="1"/>
  <c r="AM165" i="1"/>
  <c r="L164" i="1"/>
  <c r="C160" i="1"/>
  <c r="F169" i="1"/>
  <c r="I204" i="1"/>
  <c r="V210" i="1"/>
  <c r="U210" i="1"/>
  <c r="AM181" i="1"/>
  <c r="AN181" i="1"/>
  <c r="AK181" i="1"/>
  <c r="AJ181" i="1"/>
  <c r="I221" i="1"/>
  <c r="J221" i="1"/>
  <c r="AW183" i="1"/>
  <c r="AV183" i="1"/>
  <c r="AK184" i="1"/>
  <c r="AJ184" i="1"/>
  <c r="AK210" i="1"/>
  <c r="AJ210" i="1"/>
  <c r="AM180" i="1"/>
  <c r="AN180" i="1"/>
  <c r="AA178" i="1"/>
  <c r="AB178" i="1"/>
  <c r="G179" i="1"/>
  <c r="F179" i="1"/>
  <c r="AT184" i="1"/>
  <c r="AS184" i="1"/>
  <c r="G210" i="1"/>
  <c r="F210" i="1"/>
  <c r="U179" i="1"/>
  <c r="V179" i="1"/>
  <c r="AK179" i="1"/>
  <c r="AJ179" i="1"/>
  <c r="P179" i="1"/>
  <c r="O179" i="1"/>
  <c r="AA181" i="1"/>
  <c r="AB181" i="1"/>
  <c r="G208" i="1"/>
  <c r="F208" i="1"/>
  <c r="AE210" i="1"/>
  <c r="AD210" i="1"/>
  <c r="AQ179" i="1"/>
  <c r="AP179" i="1"/>
  <c r="AG221" i="1"/>
  <c r="AH221" i="1"/>
  <c r="C179" i="1"/>
  <c r="D179" i="1"/>
  <c r="AE221" i="1"/>
  <c r="AD221" i="1"/>
  <c r="AN178" i="1"/>
  <c r="AM178" i="1"/>
  <c r="S181" i="1"/>
  <c r="R181" i="1"/>
  <c r="P178" i="1"/>
  <c r="O178" i="1"/>
  <c r="AD170" i="1"/>
  <c r="AP206" i="1"/>
  <c r="AS168" i="1"/>
  <c r="AP163" i="1"/>
  <c r="R218" i="1"/>
  <c r="O161" i="1"/>
  <c r="AQ178" i="1"/>
  <c r="AP178" i="1"/>
  <c r="O174" i="1"/>
  <c r="O219" i="1"/>
  <c r="AD220" i="1"/>
  <c r="R164" i="1"/>
  <c r="I161" i="1"/>
  <c r="AJ200" i="1"/>
  <c r="AJ166" i="1"/>
  <c r="AG169" i="1"/>
  <c r="AJ204" i="1"/>
  <c r="I219" i="1"/>
  <c r="AS158" i="1"/>
  <c r="U184" i="1"/>
  <c r="V184" i="1"/>
  <c r="U180" i="1"/>
  <c r="V180" i="1"/>
  <c r="Y178" i="1"/>
  <c r="X178" i="1"/>
  <c r="AK221" i="1"/>
  <c r="AJ221" i="1"/>
  <c r="J180" i="1"/>
  <c r="I180" i="1"/>
  <c r="AQ183" i="1"/>
  <c r="AP183" i="1"/>
  <c r="AW210" i="1"/>
  <c r="AV210" i="1"/>
  <c r="AM183" i="1"/>
  <c r="AN183" i="1"/>
  <c r="M184" i="1"/>
  <c r="L184" i="1"/>
  <c r="M183" i="1"/>
  <c r="L183" i="1"/>
  <c r="O180" i="1"/>
  <c r="P180" i="1"/>
  <c r="AB208" i="1"/>
  <c r="AA208" i="1"/>
  <c r="C181" i="1"/>
  <c r="D181" i="1"/>
  <c r="S183" i="1"/>
  <c r="R183" i="1"/>
  <c r="M179" i="1"/>
  <c r="L179" i="1"/>
  <c r="AQ180" i="1"/>
  <c r="AP180" i="1"/>
  <c r="G221" i="1"/>
  <c r="F221" i="1"/>
  <c r="AS175" i="1"/>
  <c r="AG180" i="1"/>
  <c r="AH180" i="1"/>
  <c r="I170" i="1"/>
  <c r="AB210" i="1"/>
  <c r="AA210" i="1"/>
  <c r="R204" i="1"/>
  <c r="C168" i="1"/>
  <c r="AJ165" i="1"/>
  <c r="C161" i="1"/>
  <c r="AQ208" i="1"/>
  <c r="AP208" i="1"/>
  <c r="AA219" i="1"/>
  <c r="O166" i="1"/>
  <c r="F164" i="1"/>
  <c r="O202" i="1"/>
  <c r="U160" i="1"/>
  <c r="AA158" i="1"/>
  <c r="AM166" i="1"/>
  <c r="AJ163" i="1"/>
  <c r="R169" i="1"/>
  <c r="AJ219" i="1"/>
  <c r="X164" i="1"/>
  <c r="O160" i="1"/>
  <c r="X166" i="1"/>
  <c r="AS200" i="1"/>
  <c r="AG181" i="1"/>
  <c r="AH181" i="1"/>
  <c r="M181" i="1"/>
  <c r="L181" i="1"/>
  <c r="U178" i="1"/>
  <c r="V178" i="1"/>
  <c r="Y183" i="1"/>
  <c r="X183" i="1"/>
  <c r="AN210" i="1"/>
  <c r="AM210" i="1"/>
  <c r="AS183" i="1"/>
  <c r="AT183" i="1"/>
  <c r="M210" i="1"/>
  <c r="L210" i="1"/>
  <c r="AW179" i="1"/>
  <c r="AV179" i="1"/>
  <c r="AE180" i="1"/>
  <c r="AD180" i="1"/>
  <c r="D221" i="1"/>
  <c r="C221" i="1"/>
  <c r="AQ184" i="1"/>
  <c r="AP184" i="1"/>
  <c r="S210" i="1"/>
  <c r="R210" i="1"/>
  <c r="AW178" i="1"/>
  <c r="AV178" i="1"/>
  <c r="M178" i="1"/>
  <c r="L178" i="1"/>
  <c r="AN208" i="1"/>
  <c r="AM208" i="1"/>
  <c r="AG175" i="1"/>
  <c r="P208" i="1"/>
  <c r="O208" i="1"/>
  <c r="C206" i="1"/>
  <c r="AA183" i="1"/>
  <c r="AB183" i="1"/>
  <c r="AD169" i="1"/>
  <c r="X165" i="1"/>
  <c r="AP218" i="1"/>
  <c r="F202" i="1"/>
  <c r="AD217" i="1"/>
  <c r="AQ221" i="1"/>
  <c r="AP221" i="1"/>
  <c r="O163" i="1"/>
  <c r="I160" i="1"/>
  <c r="AA206" i="1"/>
  <c r="AM168" i="1"/>
  <c r="AV206" i="1"/>
  <c r="U169" i="1"/>
  <c r="L166" i="1"/>
  <c r="AA164" i="1"/>
  <c r="AJ202" i="1"/>
  <c r="U166" i="1"/>
  <c r="U168" i="1"/>
  <c r="AS217" i="1"/>
  <c r="C130" i="5"/>
  <c r="AU184" i="5"/>
  <c r="AV189" i="5" s="1"/>
  <c r="AR184" i="5"/>
  <c r="AS189" i="5" s="1"/>
  <c r="AO184" i="5"/>
  <c r="AP189" i="5" s="1"/>
  <c r="AL184" i="5"/>
  <c r="AM189" i="5" s="1"/>
  <c r="AI184" i="5"/>
  <c r="AJ189" i="5" s="1"/>
  <c r="AF184" i="5"/>
  <c r="AG189" i="5" s="1"/>
  <c r="AC184" i="5"/>
  <c r="AD189" i="5" s="1"/>
  <c r="Z184" i="5"/>
  <c r="AA189" i="5" s="1"/>
  <c r="W184" i="5"/>
  <c r="X189" i="5" s="1"/>
  <c r="T184" i="5"/>
  <c r="U189" i="5" s="1"/>
  <c r="Q184" i="5"/>
  <c r="R189" i="5" s="1"/>
  <c r="N184" i="5"/>
  <c r="O189" i="5" s="1"/>
  <c r="K184" i="5"/>
  <c r="L189" i="5" s="1"/>
  <c r="H184" i="5"/>
  <c r="I189" i="5" s="1"/>
  <c r="E184" i="5"/>
  <c r="F189" i="5" s="1"/>
  <c r="AU221" i="5"/>
  <c r="AV222" i="5" s="1"/>
  <c r="AR221" i="5"/>
  <c r="AS222" i="5" s="1"/>
  <c r="AO221" i="5"/>
  <c r="AP222" i="5" s="1"/>
  <c r="AL221" i="5"/>
  <c r="AM222" i="5" s="1"/>
  <c r="AI221" i="5"/>
  <c r="AJ222" i="5" s="1"/>
  <c r="AF221" i="5"/>
  <c r="AG222" i="5" s="1"/>
  <c r="AC221" i="5"/>
  <c r="AD222" i="5" s="1"/>
  <c r="Z221" i="5"/>
  <c r="AA222" i="5" s="1"/>
  <c r="W221" i="5"/>
  <c r="X222" i="5" s="1"/>
  <c r="T221" i="5"/>
  <c r="U222" i="5" s="1"/>
  <c r="Q221" i="5"/>
  <c r="R222" i="5" s="1"/>
  <c r="N221" i="5"/>
  <c r="O222" i="5" s="1"/>
  <c r="K221" i="5"/>
  <c r="L222" i="5" s="1"/>
  <c r="H221" i="5"/>
  <c r="I222" i="5" s="1"/>
  <c r="E221" i="5"/>
  <c r="F222" i="5" s="1"/>
  <c r="B221" i="5"/>
  <c r="C222" i="5" s="1"/>
  <c r="AU220" i="5"/>
  <c r="AR220" i="5"/>
  <c r="AO220" i="5"/>
  <c r="AL220" i="5"/>
  <c r="AI220" i="5"/>
  <c r="AF220" i="5"/>
  <c r="AC220" i="5"/>
  <c r="Z220" i="5"/>
  <c r="W220" i="5"/>
  <c r="T220" i="5"/>
  <c r="Q220" i="5"/>
  <c r="N220" i="5"/>
  <c r="K220" i="5"/>
  <c r="H220" i="5"/>
  <c r="E220" i="5"/>
  <c r="B220" i="5"/>
  <c r="AU219" i="5"/>
  <c r="AR219" i="5"/>
  <c r="AO219" i="5"/>
  <c r="AL219" i="5"/>
  <c r="AI219" i="5"/>
  <c r="AF219" i="5"/>
  <c r="AC219" i="5"/>
  <c r="Z219" i="5"/>
  <c r="W219" i="5"/>
  <c r="T219" i="5"/>
  <c r="Q219" i="5"/>
  <c r="N219" i="5"/>
  <c r="K219" i="5"/>
  <c r="H219" i="5"/>
  <c r="E219" i="5"/>
  <c r="B219" i="5"/>
  <c r="AU218" i="5"/>
  <c r="AR218" i="5"/>
  <c r="AO218" i="5"/>
  <c r="AL218" i="5"/>
  <c r="AI218" i="5"/>
  <c r="AF218" i="5"/>
  <c r="AC218" i="5"/>
  <c r="Z218" i="5"/>
  <c r="W218" i="5"/>
  <c r="T218" i="5"/>
  <c r="Q218" i="5"/>
  <c r="N218" i="5"/>
  <c r="K218" i="5"/>
  <c r="H218" i="5"/>
  <c r="E218" i="5"/>
  <c r="B218" i="5"/>
  <c r="AU217" i="5"/>
  <c r="AW223" i="5" s="1"/>
  <c r="AR217" i="5"/>
  <c r="AT223" i="5" s="1"/>
  <c r="AO217" i="5"/>
  <c r="AQ223" i="5" s="1"/>
  <c r="AL217" i="5"/>
  <c r="AN223" i="5" s="1"/>
  <c r="AI217" i="5"/>
  <c r="AK223" i="5" s="1"/>
  <c r="AF217" i="5"/>
  <c r="AH223" i="5" s="1"/>
  <c r="AC217" i="5"/>
  <c r="AE223" i="5" s="1"/>
  <c r="Z217" i="5"/>
  <c r="AB223" i="5" s="1"/>
  <c r="W217" i="5"/>
  <c r="Y223" i="5" s="1"/>
  <c r="T217" i="5"/>
  <c r="V223" i="5" s="1"/>
  <c r="Q217" i="5"/>
  <c r="S223" i="5" s="1"/>
  <c r="N217" i="5"/>
  <c r="P223" i="5" s="1"/>
  <c r="K217" i="5"/>
  <c r="M223" i="5" s="1"/>
  <c r="H217" i="5"/>
  <c r="J223" i="5" s="1"/>
  <c r="E217" i="5"/>
  <c r="G223" i="5" s="1"/>
  <c r="B217" i="5"/>
  <c r="D223" i="5" s="1"/>
  <c r="AU216" i="5"/>
  <c r="AV216" i="5" s="1"/>
  <c r="AR216" i="5"/>
  <c r="AS216" i="5" s="1"/>
  <c r="AO216" i="5"/>
  <c r="AP216" i="5" s="1"/>
  <c r="AL216" i="5"/>
  <c r="AM216" i="5" s="1"/>
  <c r="AI216" i="5"/>
  <c r="AJ216" i="5" s="1"/>
  <c r="AF216" i="5"/>
  <c r="AG216" i="5" s="1"/>
  <c r="AC216" i="5"/>
  <c r="AD216" i="5" s="1"/>
  <c r="Z216" i="5"/>
  <c r="AA216" i="5" s="1"/>
  <c r="W216" i="5"/>
  <c r="X216" i="5" s="1"/>
  <c r="T216" i="5"/>
  <c r="U216" i="5" s="1"/>
  <c r="Q216" i="5"/>
  <c r="R216" i="5" s="1"/>
  <c r="N216" i="5"/>
  <c r="O216" i="5" s="1"/>
  <c r="K216" i="5"/>
  <c r="L216" i="5" s="1"/>
  <c r="H216" i="5"/>
  <c r="I216" i="5" s="1"/>
  <c r="E216" i="5"/>
  <c r="F216" i="5" s="1"/>
  <c r="B216" i="5"/>
  <c r="C216" i="5" s="1"/>
  <c r="AU215" i="5"/>
  <c r="AR215" i="5"/>
  <c r="AO215" i="5"/>
  <c r="AL215" i="5"/>
  <c r="AI215" i="5"/>
  <c r="AF215" i="5"/>
  <c r="AC215" i="5"/>
  <c r="Z215" i="5"/>
  <c r="W215" i="5"/>
  <c r="T215" i="5"/>
  <c r="Q215" i="5"/>
  <c r="N215" i="5"/>
  <c r="K215" i="5"/>
  <c r="H215" i="5"/>
  <c r="E215" i="5"/>
  <c r="B215" i="5"/>
  <c r="AU214" i="5"/>
  <c r="AR214" i="5"/>
  <c r="AO214" i="5"/>
  <c r="AL214" i="5"/>
  <c r="AI214" i="5"/>
  <c r="AF214" i="5"/>
  <c r="AC214" i="5"/>
  <c r="Z214" i="5"/>
  <c r="W214" i="5"/>
  <c r="T214" i="5"/>
  <c r="Q214" i="5"/>
  <c r="N214" i="5"/>
  <c r="K214" i="5"/>
  <c r="H214" i="5"/>
  <c r="E214" i="5"/>
  <c r="B214" i="5"/>
  <c r="AU213" i="5"/>
  <c r="AR213" i="5"/>
  <c r="AO213" i="5"/>
  <c r="AL213" i="5"/>
  <c r="AI213" i="5"/>
  <c r="AF213" i="5"/>
  <c r="AC213" i="5"/>
  <c r="Z213" i="5"/>
  <c r="W213" i="5"/>
  <c r="T213" i="5"/>
  <c r="Q213" i="5"/>
  <c r="N213" i="5"/>
  <c r="K213" i="5"/>
  <c r="H213" i="5"/>
  <c r="E213" i="5"/>
  <c r="B213" i="5"/>
  <c r="AU183" i="5"/>
  <c r="AV188" i="5" s="1"/>
  <c r="AR183" i="5"/>
  <c r="AS188" i="5" s="1"/>
  <c r="AO183" i="5"/>
  <c r="AP188" i="5" s="1"/>
  <c r="AL183" i="5"/>
  <c r="AM188" i="5" s="1"/>
  <c r="AI183" i="5"/>
  <c r="AJ188" i="5" s="1"/>
  <c r="AF183" i="5"/>
  <c r="AG188" i="5" s="1"/>
  <c r="AC183" i="5"/>
  <c r="AD188" i="5" s="1"/>
  <c r="Z183" i="5"/>
  <c r="AA188" i="5" s="1"/>
  <c r="W183" i="5"/>
  <c r="X188" i="5" s="1"/>
  <c r="T183" i="5"/>
  <c r="U188" i="5" s="1"/>
  <c r="Q183" i="5"/>
  <c r="R188" i="5" s="1"/>
  <c r="N183" i="5"/>
  <c r="O188" i="5" s="1"/>
  <c r="K183" i="5"/>
  <c r="L188" i="5" s="1"/>
  <c r="H183" i="5"/>
  <c r="I188" i="5" s="1"/>
  <c r="E183" i="5"/>
  <c r="F188" i="5" s="1"/>
  <c r="AU181" i="5"/>
  <c r="AV186" i="5" s="1"/>
  <c r="AR181" i="5"/>
  <c r="AS186" i="5" s="1"/>
  <c r="AO181" i="5"/>
  <c r="AP186" i="5" s="1"/>
  <c r="AL181" i="5"/>
  <c r="AM186" i="5" s="1"/>
  <c r="AI181" i="5"/>
  <c r="AJ186" i="5" s="1"/>
  <c r="AF181" i="5"/>
  <c r="AG186" i="5" s="1"/>
  <c r="AC181" i="5"/>
  <c r="AD186" i="5" s="1"/>
  <c r="Z181" i="5"/>
  <c r="AA186" i="5" s="1"/>
  <c r="W181" i="5"/>
  <c r="X186" i="5" s="1"/>
  <c r="T181" i="5"/>
  <c r="U186" i="5" s="1"/>
  <c r="Q181" i="5"/>
  <c r="R186" i="5" s="1"/>
  <c r="N181" i="5"/>
  <c r="O186" i="5" s="1"/>
  <c r="K181" i="5"/>
  <c r="L186" i="5" s="1"/>
  <c r="H181" i="5"/>
  <c r="I186" i="5" s="1"/>
  <c r="E181" i="5"/>
  <c r="F186" i="5" s="1"/>
  <c r="B181" i="5"/>
  <c r="C186" i="5" s="1"/>
  <c r="AU180" i="5"/>
  <c r="AV185" i="5" s="1"/>
  <c r="AR180" i="5"/>
  <c r="AS185" i="5" s="1"/>
  <c r="AO180" i="5"/>
  <c r="AP185" i="5" s="1"/>
  <c r="AL180" i="5"/>
  <c r="AM185" i="5" s="1"/>
  <c r="AI180" i="5"/>
  <c r="AJ185" i="5" s="1"/>
  <c r="AF180" i="5"/>
  <c r="AG185" i="5" s="1"/>
  <c r="AC180" i="5"/>
  <c r="AD185" i="5" s="1"/>
  <c r="Z180" i="5"/>
  <c r="AA185" i="5" s="1"/>
  <c r="W180" i="5"/>
  <c r="X185" i="5" s="1"/>
  <c r="T180" i="5"/>
  <c r="U185" i="5" s="1"/>
  <c r="Q180" i="5"/>
  <c r="R185" i="5" s="1"/>
  <c r="N180" i="5"/>
  <c r="O185" i="5" s="1"/>
  <c r="K180" i="5"/>
  <c r="L185" i="5" s="1"/>
  <c r="H180" i="5"/>
  <c r="I185" i="5" s="1"/>
  <c r="E180" i="5"/>
  <c r="F185" i="5" s="1"/>
  <c r="B180" i="5"/>
  <c r="C185" i="5" s="1"/>
  <c r="AU179" i="5"/>
  <c r="AR179" i="5"/>
  <c r="AO179" i="5"/>
  <c r="AL179" i="5"/>
  <c r="AI179" i="5"/>
  <c r="AF179" i="5"/>
  <c r="AC179" i="5"/>
  <c r="Z179" i="5"/>
  <c r="W179" i="5"/>
  <c r="T179" i="5"/>
  <c r="Q179" i="5"/>
  <c r="N179" i="5"/>
  <c r="K179" i="5"/>
  <c r="H179" i="5"/>
  <c r="E179" i="5"/>
  <c r="B179" i="5"/>
  <c r="AU178" i="5"/>
  <c r="AR178" i="5"/>
  <c r="AO178" i="5"/>
  <c r="AL178" i="5"/>
  <c r="AI178" i="5"/>
  <c r="AF178" i="5"/>
  <c r="AC178" i="5"/>
  <c r="Z178" i="5"/>
  <c r="W178" i="5"/>
  <c r="T178" i="5"/>
  <c r="Q178" i="5"/>
  <c r="N178" i="5"/>
  <c r="K178" i="5"/>
  <c r="H178" i="5"/>
  <c r="E178" i="5"/>
  <c r="B178" i="5"/>
  <c r="AU176" i="5"/>
  <c r="AR176" i="5"/>
  <c r="AO176" i="5"/>
  <c r="AL176" i="5"/>
  <c r="AI176" i="5"/>
  <c r="AF176" i="5"/>
  <c r="AC176" i="5"/>
  <c r="Z176" i="5"/>
  <c r="W176" i="5"/>
  <c r="T176" i="5"/>
  <c r="Q176" i="5"/>
  <c r="N176" i="5"/>
  <c r="K176" i="5"/>
  <c r="H176" i="5"/>
  <c r="E176" i="5"/>
  <c r="B176" i="5"/>
  <c r="AU175" i="5"/>
  <c r="AR175" i="5"/>
  <c r="AO175" i="5"/>
  <c r="AL175" i="5"/>
  <c r="AI175" i="5"/>
  <c r="AF175" i="5"/>
  <c r="AC175" i="5"/>
  <c r="Z175" i="5"/>
  <c r="W175" i="5"/>
  <c r="T175" i="5"/>
  <c r="Q175" i="5"/>
  <c r="N175" i="5"/>
  <c r="K175" i="5"/>
  <c r="H175" i="5"/>
  <c r="E175" i="5"/>
  <c r="B175" i="5"/>
  <c r="AU174" i="5"/>
  <c r="AR174" i="5"/>
  <c r="AO174" i="5"/>
  <c r="AL174" i="5"/>
  <c r="AI174" i="5"/>
  <c r="AF174" i="5"/>
  <c r="AC174" i="5"/>
  <c r="Z174" i="5"/>
  <c r="W174" i="5"/>
  <c r="T174" i="5"/>
  <c r="Q174" i="5"/>
  <c r="N174" i="5"/>
  <c r="K174" i="5"/>
  <c r="H174" i="5"/>
  <c r="E174" i="5"/>
  <c r="B174" i="5"/>
  <c r="AU173" i="5"/>
  <c r="AR173" i="5"/>
  <c r="AO173" i="5"/>
  <c r="AL173" i="5"/>
  <c r="AI173" i="5"/>
  <c r="AF173" i="5"/>
  <c r="AC173" i="5"/>
  <c r="Z173" i="5"/>
  <c r="W173" i="5"/>
  <c r="T173" i="5"/>
  <c r="Q173" i="5"/>
  <c r="N173" i="5"/>
  <c r="K173" i="5"/>
  <c r="H173" i="5"/>
  <c r="E173" i="5"/>
  <c r="B173" i="5"/>
  <c r="AU171" i="5"/>
  <c r="AR171" i="5"/>
  <c r="AO171" i="5"/>
  <c r="AL171" i="5"/>
  <c r="AI171" i="5"/>
  <c r="AF171" i="5"/>
  <c r="AC171" i="5"/>
  <c r="Z171" i="5"/>
  <c r="W171" i="5"/>
  <c r="T171" i="5"/>
  <c r="Q171" i="5"/>
  <c r="N171" i="5"/>
  <c r="K171" i="5"/>
  <c r="H171" i="5"/>
  <c r="E171" i="5"/>
  <c r="B171" i="5"/>
  <c r="AU170" i="5"/>
  <c r="AR170" i="5"/>
  <c r="AO170" i="5"/>
  <c r="AL170" i="5"/>
  <c r="AI170" i="5"/>
  <c r="AF170" i="5"/>
  <c r="AC170" i="5"/>
  <c r="Z170" i="5"/>
  <c r="W170" i="5"/>
  <c r="T170" i="5"/>
  <c r="Q170" i="5"/>
  <c r="N170" i="5"/>
  <c r="K170" i="5"/>
  <c r="H170" i="5"/>
  <c r="E170" i="5"/>
  <c r="B170" i="5"/>
  <c r="AU169" i="5"/>
  <c r="AR169" i="5"/>
  <c r="AO169" i="5"/>
  <c r="AL169" i="5"/>
  <c r="AI169" i="5"/>
  <c r="AF169" i="5"/>
  <c r="AC169" i="5"/>
  <c r="Z169" i="5"/>
  <c r="W169" i="5"/>
  <c r="T169" i="5"/>
  <c r="Q169" i="5"/>
  <c r="N169" i="5"/>
  <c r="K169" i="5"/>
  <c r="H169" i="5"/>
  <c r="E169" i="5"/>
  <c r="B169" i="5"/>
  <c r="AU168" i="5"/>
  <c r="AR168" i="5"/>
  <c r="AO168" i="5"/>
  <c r="AL168" i="5"/>
  <c r="AI168" i="5"/>
  <c r="AF168" i="5"/>
  <c r="AC168" i="5"/>
  <c r="Z168" i="5"/>
  <c r="W168" i="5"/>
  <c r="T168" i="5"/>
  <c r="Q168" i="5"/>
  <c r="N168" i="5"/>
  <c r="K168" i="5"/>
  <c r="H168" i="5"/>
  <c r="E168" i="5"/>
  <c r="B168" i="5"/>
  <c r="AU166" i="5"/>
  <c r="AR166" i="5"/>
  <c r="AO166" i="5"/>
  <c r="AL166" i="5"/>
  <c r="AI166" i="5"/>
  <c r="AF166" i="5"/>
  <c r="AC166" i="5"/>
  <c r="Z166" i="5"/>
  <c r="W166" i="5"/>
  <c r="T166" i="5"/>
  <c r="Q166" i="5"/>
  <c r="N166" i="5"/>
  <c r="K166" i="5"/>
  <c r="H166" i="5"/>
  <c r="E166" i="5"/>
  <c r="B166" i="5"/>
  <c r="AU165" i="5"/>
  <c r="AR165" i="5"/>
  <c r="AO165" i="5"/>
  <c r="AL165" i="5"/>
  <c r="AI165" i="5"/>
  <c r="AF165" i="5"/>
  <c r="AC165" i="5"/>
  <c r="Z165" i="5"/>
  <c r="W165" i="5"/>
  <c r="T165" i="5"/>
  <c r="Q165" i="5"/>
  <c r="N165" i="5"/>
  <c r="K165" i="5"/>
  <c r="H165" i="5"/>
  <c r="E165" i="5"/>
  <c r="B165" i="5"/>
  <c r="AU164" i="5"/>
  <c r="AR164" i="5"/>
  <c r="AO164" i="5"/>
  <c r="AL164" i="5"/>
  <c r="AI164" i="5"/>
  <c r="AF164" i="5"/>
  <c r="AC164" i="5"/>
  <c r="Z164" i="5"/>
  <c r="W164" i="5"/>
  <c r="T164" i="5"/>
  <c r="Q164" i="5"/>
  <c r="N164" i="5"/>
  <c r="K164" i="5"/>
  <c r="H164" i="5"/>
  <c r="E164" i="5"/>
  <c r="B164" i="5"/>
  <c r="AU163" i="5"/>
  <c r="AR163" i="5"/>
  <c r="AO163" i="5"/>
  <c r="AL163" i="5"/>
  <c r="AI163" i="5"/>
  <c r="AF163" i="5"/>
  <c r="AC163" i="5"/>
  <c r="Z163" i="5"/>
  <c r="W163" i="5"/>
  <c r="T163" i="5"/>
  <c r="Q163" i="5"/>
  <c r="N163" i="5"/>
  <c r="K163" i="5"/>
  <c r="H163" i="5"/>
  <c r="E163" i="5"/>
  <c r="B163" i="5"/>
  <c r="AU161" i="5"/>
  <c r="AR161" i="5"/>
  <c r="AO161" i="5"/>
  <c r="AL161" i="5"/>
  <c r="AI161" i="5"/>
  <c r="AF161" i="5"/>
  <c r="AC161" i="5"/>
  <c r="Z161" i="5"/>
  <c r="W161" i="5"/>
  <c r="T161" i="5"/>
  <c r="Q161" i="5"/>
  <c r="N161" i="5"/>
  <c r="K161" i="5"/>
  <c r="H161" i="5"/>
  <c r="E161" i="5"/>
  <c r="B161" i="5"/>
  <c r="AU160" i="5"/>
  <c r="AR160" i="5"/>
  <c r="AO160" i="5"/>
  <c r="AL160" i="5"/>
  <c r="AI160" i="5"/>
  <c r="AF160" i="5"/>
  <c r="AH190" i="5" s="1"/>
  <c r="AC160" i="5"/>
  <c r="Z160" i="5"/>
  <c r="W160" i="5"/>
  <c r="T160" i="5"/>
  <c r="Q160" i="5"/>
  <c r="N160" i="5"/>
  <c r="K160" i="5"/>
  <c r="H160" i="5"/>
  <c r="E160" i="5"/>
  <c r="B160" i="5"/>
  <c r="AU159" i="5"/>
  <c r="AW189" i="5" s="1"/>
  <c r="AR159" i="5"/>
  <c r="AT189" i="5" s="1"/>
  <c r="AO159" i="5"/>
  <c r="AQ189" i="5" s="1"/>
  <c r="AL159" i="5"/>
  <c r="AN189" i="5" s="1"/>
  <c r="AI159" i="5"/>
  <c r="AK189" i="5" s="1"/>
  <c r="AF159" i="5"/>
  <c r="AH189" i="5" s="1"/>
  <c r="AC159" i="5"/>
  <c r="AE189" i="5" s="1"/>
  <c r="Z159" i="5"/>
  <c r="AB189" i="5" s="1"/>
  <c r="W159" i="5"/>
  <c r="Y189" i="5" s="1"/>
  <c r="T159" i="5"/>
  <c r="V189" i="5" s="1"/>
  <c r="Q159" i="5"/>
  <c r="S189" i="5" s="1"/>
  <c r="N159" i="5"/>
  <c r="P189" i="5" s="1"/>
  <c r="K159" i="5"/>
  <c r="M189" i="5" s="1"/>
  <c r="H159" i="5"/>
  <c r="J189" i="5" s="1"/>
  <c r="E159" i="5"/>
  <c r="G189" i="5" s="1"/>
  <c r="B159" i="5"/>
  <c r="D189" i="5" s="1"/>
  <c r="AU158" i="5"/>
  <c r="AW188" i="5" s="1"/>
  <c r="AR158" i="5"/>
  <c r="AT188" i="5" s="1"/>
  <c r="AO158" i="5"/>
  <c r="AQ188" i="5" s="1"/>
  <c r="AL158" i="5"/>
  <c r="AN188" i="5" s="1"/>
  <c r="AI158" i="5"/>
  <c r="AK188" i="5" s="1"/>
  <c r="AF158" i="5"/>
  <c r="AH188" i="5" s="1"/>
  <c r="AC158" i="5"/>
  <c r="AE188" i="5" s="1"/>
  <c r="Z158" i="5"/>
  <c r="AB188" i="5" s="1"/>
  <c r="W158" i="5"/>
  <c r="Y188" i="5" s="1"/>
  <c r="T158" i="5"/>
  <c r="V188" i="5" s="1"/>
  <c r="Q158" i="5"/>
  <c r="S188" i="5" s="1"/>
  <c r="N158" i="5"/>
  <c r="P188" i="5" s="1"/>
  <c r="K158" i="5"/>
  <c r="M188" i="5" s="1"/>
  <c r="H158" i="5"/>
  <c r="J188" i="5" s="1"/>
  <c r="E158" i="5"/>
  <c r="G188" i="5" s="1"/>
  <c r="B158" i="5"/>
  <c r="AU156" i="5"/>
  <c r="AR156" i="5"/>
  <c r="AS156" i="5" s="1"/>
  <c r="AO156" i="5"/>
  <c r="AP156" i="5" s="1"/>
  <c r="AL156" i="5"/>
  <c r="AM156" i="5" s="1"/>
  <c r="AI156" i="5"/>
  <c r="AJ156" i="5" s="1"/>
  <c r="AF156" i="5"/>
  <c r="AG156" i="5" s="1"/>
  <c r="AC156" i="5"/>
  <c r="AD156" i="5" s="1"/>
  <c r="Z156" i="5"/>
  <c r="AA156" i="5" s="1"/>
  <c r="W156" i="5"/>
  <c r="X156" i="5" s="1"/>
  <c r="T156" i="5"/>
  <c r="U156" i="5" s="1"/>
  <c r="Q156" i="5"/>
  <c r="R156" i="5" s="1"/>
  <c r="N156" i="5"/>
  <c r="O156" i="5" s="1"/>
  <c r="K156" i="5"/>
  <c r="L156" i="5" s="1"/>
  <c r="H156" i="5"/>
  <c r="I156" i="5" s="1"/>
  <c r="E156" i="5"/>
  <c r="F156" i="5" s="1"/>
  <c r="B156" i="5"/>
  <c r="C156" i="5" s="1"/>
  <c r="AU155" i="5"/>
  <c r="AR155" i="5"/>
  <c r="AS155" i="5" s="1"/>
  <c r="AO155" i="5"/>
  <c r="AP155" i="5" s="1"/>
  <c r="AL155" i="5"/>
  <c r="AM155" i="5" s="1"/>
  <c r="AI155" i="5"/>
  <c r="AJ155" i="5" s="1"/>
  <c r="AF155" i="5"/>
  <c r="AC155" i="5"/>
  <c r="AD155" i="5" s="1"/>
  <c r="Z155" i="5"/>
  <c r="AA155" i="5" s="1"/>
  <c r="W155" i="5"/>
  <c r="X155" i="5" s="1"/>
  <c r="T155" i="5"/>
  <c r="U155" i="5" s="1"/>
  <c r="Q155" i="5"/>
  <c r="R155" i="5" s="1"/>
  <c r="N155" i="5"/>
  <c r="O155" i="5" s="1"/>
  <c r="K155" i="5"/>
  <c r="L155" i="5" s="1"/>
  <c r="H155" i="5"/>
  <c r="E155" i="5"/>
  <c r="F155" i="5" s="1"/>
  <c r="B155" i="5"/>
  <c r="C155" i="5" s="1"/>
  <c r="AU154" i="5"/>
  <c r="AR154" i="5"/>
  <c r="AS154" i="5" s="1"/>
  <c r="AO154" i="5"/>
  <c r="AP154" i="5" s="1"/>
  <c r="AL154" i="5"/>
  <c r="AM154" i="5" s="1"/>
  <c r="AI154" i="5"/>
  <c r="AJ154" i="5" s="1"/>
  <c r="AF154" i="5"/>
  <c r="AG154" i="5" s="1"/>
  <c r="AC154" i="5"/>
  <c r="Z154" i="5"/>
  <c r="AA154" i="5" s="1"/>
  <c r="W154" i="5"/>
  <c r="X154" i="5" s="1"/>
  <c r="T154" i="5"/>
  <c r="U154" i="5" s="1"/>
  <c r="Q154" i="5"/>
  <c r="R154" i="5" s="1"/>
  <c r="N154" i="5"/>
  <c r="O154" i="5" s="1"/>
  <c r="K154" i="5"/>
  <c r="L154" i="5" s="1"/>
  <c r="H154" i="5"/>
  <c r="E154" i="5"/>
  <c r="B154" i="5"/>
  <c r="C154" i="5" s="1"/>
  <c r="AU153" i="5"/>
  <c r="AR153" i="5"/>
  <c r="AS153" i="5" s="1"/>
  <c r="AO153" i="5"/>
  <c r="AP153" i="5" s="1"/>
  <c r="AL153" i="5"/>
  <c r="AM153" i="5" s="1"/>
  <c r="AI153" i="5"/>
  <c r="AF153" i="5"/>
  <c r="AG153" i="5" s="1"/>
  <c r="AC153" i="5"/>
  <c r="AD153" i="5" s="1"/>
  <c r="Z153" i="5"/>
  <c r="AA153" i="5" s="1"/>
  <c r="W153" i="5"/>
  <c r="X153" i="5" s="1"/>
  <c r="T153" i="5"/>
  <c r="Q153" i="5"/>
  <c r="R153" i="5" s="1"/>
  <c r="N153" i="5"/>
  <c r="O153" i="5" s="1"/>
  <c r="K153" i="5"/>
  <c r="H153" i="5"/>
  <c r="I153" i="5" s="1"/>
  <c r="E153" i="5"/>
  <c r="F153" i="5" s="1"/>
  <c r="B153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D38" i="17"/>
  <c r="F33" i="17"/>
  <c r="H46" i="17"/>
  <c r="G42" i="17"/>
  <c r="H16" i="17"/>
  <c r="F55" i="17"/>
  <c r="H36" i="17"/>
  <c r="H10" i="17"/>
  <c r="D32" i="17"/>
  <c r="F20" i="17"/>
  <c r="G49" i="17"/>
  <c r="F13" i="17"/>
  <c r="G23" i="17"/>
  <c r="G13" i="17"/>
  <c r="D35" i="17"/>
  <c r="D54" i="17"/>
  <c r="H49" i="17"/>
  <c r="E20" i="17"/>
  <c r="E55" i="17"/>
  <c r="G16" i="17"/>
  <c r="D28" i="17"/>
  <c r="H52" i="17"/>
  <c r="E36" i="17"/>
  <c r="F42" i="17"/>
  <c r="F36" i="17"/>
  <c r="E49" i="17"/>
  <c r="G20" i="17"/>
  <c r="E16" i="17"/>
  <c r="F29" i="17"/>
  <c r="D48" i="17"/>
  <c r="H29" i="17"/>
  <c r="G55" i="17"/>
  <c r="F10" i="17"/>
  <c r="E52" i="17"/>
  <c r="G26" i="17"/>
  <c r="H13" i="17"/>
  <c r="G39" i="17"/>
  <c r="H23" i="17"/>
  <c r="G29" i="17"/>
  <c r="H7" i="17"/>
  <c r="E26" i="17"/>
  <c r="F39" i="17"/>
  <c r="H39" i="17"/>
  <c r="D45" i="17"/>
  <c r="G46" i="17"/>
  <c r="E13" i="17"/>
  <c r="E46" i="17"/>
  <c r="F23" i="17"/>
  <c r="E10" i="17"/>
  <c r="F16" i="17"/>
  <c r="F26" i="17"/>
  <c r="D51" i="17"/>
  <c r="E29" i="17"/>
  <c r="H42" i="17"/>
  <c r="H20" i="17"/>
  <c r="G7" i="17"/>
  <c r="G36" i="17"/>
  <c r="D41" i="17"/>
  <c r="E42" i="17"/>
  <c r="G33" i="17"/>
  <c r="E23" i="17"/>
  <c r="D22" i="17"/>
  <c r="E39" i="17"/>
  <c r="H33" i="17"/>
  <c r="E7" i="17"/>
  <c r="D12" i="17"/>
  <c r="H55" i="17"/>
  <c r="D15" i="17"/>
  <c r="F46" i="17"/>
  <c r="F52" i="17"/>
  <c r="D9" i="17"/>
  <c r="G10" i="17"/>
  <c r="D25" i="17"/>
  <c r="E33" i="17"/>
  <c r="H26" i="17"/>
  <c r="G52" i="17"/>
  <c r="F49" i="17"/>
  <c r="D19" i="17"/>
  <c r="F7" i="17"/>
  <c r="AW186" i="5" l="1"/>
  <c r="AW191" i="5"/>
  <c r="AT186" i="5"/>
  <c r="AT191" i="5"/>
  <c r="AQ186" i="5"/>
  <c r="AQ191" i="5"/>
  <c r="AN186" i="5"/>
  <c r="AN191" i="5"/>
  <c r="AK186" i="5"/>
  <c r="AK191" i="5"/>
  <c r="AH186" i="5"/>
  <c r="AH191" i="5"/>
  <c r="AE186" i="5"/>
  <c r="AE191" i="5"/>
  <c r="AB186" i="5"/>
  <c r="AB191" i="5"/>
  <c r="Y186" i="5"/>
  <c r="Y191" i="5"/>
  <c r="V186" i="5"/>
  <c r="V191" i="5"/>
  <c r="S186" i="5"/>
  <c r="S191" i="5"/>
  <c r="P186" i="5"/>
  <c r="P191" i="5"/>
  <c r="M186" i="5"/>
  <c r="M191" i="5"/>
  <c r="J186" i="5"/>
  <c r="J191" i="5"/>
  <c r="G186" i="5"/>
  <c r="G191" i="5"/>
  <c r="D186" i="5"/>
  <c r="D191" i="5"/>
  <c r="AW185" i="5"/>
  <c r="AW190" i="5"/>
  <c r="AT185" i="5"/>
  <c r="AT190" i="5"/>
  <c r="AQ185" i="5"/>
  <c r="AQ190" i="5"/>
  <c r="AN185" i="5"/>
  <c r="AN190" i="5"/>
  <c r="AK185" i="5"/>
  <c r="AK190" i="5"/>
  <c r="AE185" i="5"/>
  <c r="AE190" i="5"/>
  <c r="AB185" i="5"/>
  <c r="AB190" i="5"/>
  <c r="Y185" i="5"/>
  <c r="Y190" i="5"/>
  <c r="V185" i="5"/>
  <c r="V190" i="5"/>
  <c r="S185" i="5"/>
  <c r="S190" i="5"/>
  <c r="P185" i="5"/>
  <c r="P190" i="5"/>
  <c r="M185" i="5"/>
  <c r="M190" i="5"/>
  <c r="J185" i="5"/>
  <c r="J190" i="5"/>
  <c r="G185" i="5"/>
  <c r="G190" i="5"/>
  <c r="D185" i="5"/>
  <c r="D190" i="5"/>
  <c r="D183" i="5"/>
  <c r="D188" i="5"/>
  <c r="AJ158" i="5"/>
  <c r="L158" i="5"/>
  <c r="R169" i="5"/>
  <c r="U169" i="5"/>
  <c r="F163" i="5"/>
  <c r="AA164" i="5"/>
  <c r="AG160" i="5"/>
  <c r="O168" i="5"/>
  <c r="AD179" i="5"/>
  <c r="F180" i="5"/>
  <c r="AM170" i="5"/>
  <c r="X164" i="5"/>
  <c r="AD159" i="5"/>
  <c r="I160" i="5"/>
  <c r="AD180" i="5"/>
  <c r="AG165" i="5"/>
  <c r="AH185" i="5"/>
  <c r="AJ178" i="5"/>
  <c r="AG178" i="5"/>
  <c r="AS169" i="5"/>
  <c r="F159" i="5"/>
  <c r="I176" i="5"/>
  <c r="AA217" i="5"/>
  <c r="AA219" i="5"/>
  <c r="F217" i="5"/>
  <c r="AD217" i="5"/>
  <c r="F218" i="5"/>
  <c r="AD218" i="5"/>
  <c r="F219" i="5"/>
  <c r="AD219" i="5"/>
  <c r="F220" i="5"/>
  <c r="AD220" i="5"/>
  <c r="F221" i="5"/>
  <c r="G221" i="5"/>
  <c r="AD221" i="5"/>
  <c r="AE221" i="5"/>
  <c r="J183" i="5"/>
  <c r="AH183" i="5"/>
  <c r="I217" i="5"/>
  <c r="AG217" i="5"/>
  <c r="I218" i="5"/>
  <c r="AG218" i="5"/>
  <c r="I219" i="5"/>
  <c r="AG219" i="5"/>
  <c r="I220" i="5"/>
  <c r="AG220" i="5"/>
  <c r="J221" i="5"/>
  <c r="I221" i="5"/>
  <c r="AH221" i="5"/>
  <c r="AG221" i="5"/>
  <c r="AB221" i="5"/>
  <c r="AA221" i="5"/>
  <c r="L217" i="5"/>
  <c r="AJ217" i="5"/>
  <c r="L218" i="5"/>
  <c r="AJ218" i="5"/>
  <c r="L219" i="5"/>
  <c r="AJ219" i="5"/>
  <c r="L220" i="5"/>
  <c r="AJ220" i="5"/>
  <c r="M221" i="5"/>
  <c r="L221" i="5"/>
  <c r="AK221" i="5"/>
  <c r="AJ221" i="5"/>
  <c r="O217" i="5"/>
  <c r="AM217" i="5"/>
  <c r="O218" i="5"/>
  <c r="AM218" i="5"/>
  <c r="O219" i="5"/>
  <c r="AM219" i="5"/>
  <c r="O220" i="5"/>
  <c r="AM220" i="5"/>
  <c r="O221" i="5"/>
  <c r="P221" i="5"/>
  <c r="AM221" i="5"/>
  <c r="AN221" i="5"/>
  <c r="X166" i="5"/>
  <c r="R217" i="5"/>
  <c r="AP217" i="5"/>
  <c r="R218" i="5"/>
  <c r="AP218" i="5"/>
  <c r="R219" i="5"/>
  <c r="AP219" i="5"/>
  <c r="R220" i="5"/>
  <c r="AP220" i="5"/>
  <c r="S221" i="5"/>
  <c r="R221" i="5"/>
  <c r="AQ221" i="5"/>
  <c r="AP221" i="5"/>
  <c r="AA218" i="5"/>
  <c r="C221" i="5"/>
  <c r="U217" i="5"/>
  <c r="AS217" i="5"/>
  <c r="U218" i="5"/>
  <c r="AS218" i="5"/>
  <c r="U219" i="5"/>
  <c r="AS219" i="5"/>
  <c r="U220" i="5"/>
  <c r="AS220" i="5"/>
  <c r="V221" i="5"/>
  <c r="U221" i="5"/>
  <c r="AT221" i="5"/>
  <c r="AS221" i="5"/>
  <c r="AA220" i="5"/>
  <c r="X217" i="5"/>
  <c r="AV217" i="5"/>
  <c r="X218" i="5"/>
  <c r="AV218" i="5"/>
  <c r="X219" i="5"/>
  <c r="AV219" i="5"/>
  <c r="X220" i="5"/>
  <c r="AV220" i="5"/>
  <c r="Y221" i="5"/>
  <c r="X221" i="5"/>
  <c r="AW221" i="5"/>
  <c r="AV221" i="5"/>
  <c r="P183" i="5"/>
  <c r="AN183" i="5"/>
  <c r="AB184" i="5"/>
  <c r="V184" i="5"/>
  <c r="AT184" i="5"/>
  <c r="S183" i="5"/>
  <c r="AQ183" i="5"/>
  <c r="G178" i="5"/>
  <c r="AE178" i="5"/>
  <c r="G179" i="5"/>
  <c r="AE179" i="5"/>
  <c r="G180" i="5"/>
  <c r="AE180" i="5"/>
  <c r="G181" i="5"/>
  <c r="AE181" i="5"/>
  <c r="J178" i="5"/>
  <c r="AH178" i="5"/>
  <c r="J179" i="5"/>
  <c r="AH179" i="5"/>
  <c r="J180" i="5"/>
  <c r="AH180" i="5"/>
  <c r="J181" i="5"/>
  <c r="AH181" i="5"/>
  <c r="M183" i="5"/>
  <c r="AK183" i="5"/>
  <c r="Y184" i="5"/>
  <c r="AW184" i="5"/>
  <c r="AV184" i="5"/>
  <c r="G184" i="5"/>
  <c r="AE184" i="5"/>
  <c r="M178" i="5"/>
  <c r="M179" i="5"/>
  <c r="M180" i="5"/>
  <c r="AK181" i="5"/>
  <c r="P178" i="5"/>
  <c r="P179" i="5"/>
  <c r="P180" i="5"/>
  <c r="AN181" i="5"/>
  <c r="S178" i="5"/>
  <c r="AP183" i="5"/>
  <c r="AQ178" i="5"/>
  <c r="S179" i="5"/>
  <c r="AQ179" i="5"/>
  <c r="S180" i="5"/>
  <c r="AQ180" i="5"/>
  <c r="S181" i="5"/>
  <c r="AQ181" i="5"/>
  <c r="V183" i="5"/>
  <c r="AT183" i="5"/>
  <c r="J184" i="5"/>
  <c r="AH184" i="5"/>
  <c r="P181" i="5"/>
  <c r="V178" i="5"/>
  <c r="AS183" i="5"/>
  <c r="AT178" i="5"/>
  <c r="V179" i="5"/>
  <c r="AT179" i="5"/>
  <c r="V180" i="5"/>
  <c r="AT180" i="5"/>
  <c r="V181" i="5"/>
  <c r="AT181" i="5"/>
  <c r="Y183" i="5"/>
  <c r="AW183" i="5"/>
  <c r="AV183" i="5"/>
  <c r="M184" i="5"/>
  <c r="AK184" i="5"/>
  <c r="Y178" i="5"/>
  <c r="AW178" i="5"/>
  <c r="AV178" i="5"/>
  <c r="Y179" i="5"/>
  <c r="AW179" i="5"/>
  <c r="AV179" i="5"/>
  <c r="Y180" i="5"/>
  <c r="AW180" i="5"/>
  <c r="AV180" i="5"/>
  <c r="Y181" i="5"/>
  <c r="AW181" i="5"/>
  <c r="AV181" i="5"/>
  <c r="AB183" i="5"/>
  <c r="P184" i="5"/>
  <c r="AN184" i="5"/>
  <c r="AK178" i="5"/>
  <c r="AK179" i="5"/>
  <c r="AK180" i="5"/>
  <c r="M181" i="5"/>
  <c r="AN178" i="5"/>
  <c r="AN179" i="5"/>
  <c r="AN180" i="5"/>
  <c r="D178" i="5"/>
  <c r="AB178" i="5"/>
  <c r="C184" i="5"/>
  <c r="D179" i="5"/>
  <c r="AB179" i="5"/>
  <c r="D180" i="5"/>
  <c r="AB180" i="5"/>
  <c r="D181" i="5"/>
  <c r="AB181" i="5"/>
  <c r="G183" i="5"/>
  <c r="AE183" i="5"/>
  <c r="S184" i="5"/>
  <c r="AQ184" i="5"/>
  <c r="D184" i="5"/>
  <c r="U184" i="5"/>
  <c r="F184" i="5"/>
  <c r="AD184" i="5"/>
  <c r="X184" i="5"/>
  <c r="AP173" i="5"/>
  <c r="AJ165" i="5"/>
  <c r="AD166" i="5"/>
  <c r="R173" i="5"/>
  <c r="I159" i="5"/>
  <c r="AD158" i="5"/>
  <c r="O174" i="5"/>
  <c r="AP179" i="5"/>
  <c r="AJ184" i="5"/>
  <c r="R165" i="5"/>
  <c r="AJ175" i="5"/>
  <c r="AP165" i="5"/>
  <c r="AJ166" i="5"/>
  <c r="O170" i="5"/>
  <c r="U166" i="5"/>
  <c r="AS166" i="5"/>
  <c r="AJ163" i="5"/>
  <c r="U158" i="5"/>
  <c r="R181" i="5"/>
  <c r="AP181" i="5"/>
  <c r="I184" i="5"/>
  <c r="AG181" i="5"/>
  <c r="AG183" i="5"/>
  <c r="AP168" i="5"/>
  <c r="F170" i="5"/>
  <c r="L165" i="5"/>
  <c r="I165" i="5"/>
  <c r="AA175" i="5"/>
  <c r="O181" i="5"/>
  <c r="C158" i="5"/>
  <c r="R161" i="5"/>
  <c r="O163" i="5"/>
  <c r="AM163" i="5"/>
  <c r="I164" i="5"/>
  <c r="C165" i="5"/>
  <c r="U165" i="5"/>
  <c r="I181" i="5"/>
  <c r="AG176" i="5"/>
  <c r="U178" i="5"/>
  <c r="L181" i="5"/>
  <c r="AJ181" i="5"/>
  <c r="L183" i="5"/>
  <c r="AM184" i="5"/>
  <c r="R184" i="5"/>
  <c r="L184" i="5"/>
  <c r="I154" i="5"/>
  <c r="U163" i="5"/>
  <c r="AS163" i="5"/>
  <c r="F165" i="5"/>
  <c r="AS165" i="5"/>
  <c r="U170" i="5"/>
  <c r="AJ176" i="5"/>
  <c r="O176" i="5"/>
  <c r="C160" i="5"/>
  <c r="C161" i="5"/>
  <c r="X163" i="5"/>
  <c r="AD165" i="5"/>
  <c r="X168" i="5"/>
  <c r="X170" i="5"/>
  <c r="AS170" i="5"/>
  <c r="U179" i="5"/>
  <c r="L153" i="5"/>
  <c r="I155" i="5"/>
  <c r="AM158" i="5"/>
  <c r="C168" i="5"/>
  <c r="AA168" i="5"/>
  <c r="AP169" i="5"/>
  <c r="L179" i="5"/>
  <c r="U176" i="5"/>
  <c r="AS176" i="5"/>
  <c r="C218" i="5"/>
  <c r="AA184" i="5"/>
  <c r="R158" i="5"/>
  <c r="AP158" i="5"/>
  <c r="I163" i="5"/>
  <c r="F168" i="5"/>
  <c r="AD168" i="5"/>
  <c r="L175" i="5"/>
  <c r="AD170" i="5"/>
  <c r="AP178" i="5"/>
  <c r="X176" i="5"/>
  <c r="AS158" i="5"/>
  <c r="L163" i="5"/>
  <c r="I168" i="5"/>
  <c r="AG168" i="5"/>
  <c r="L170" i="5"/>
  <c r="R179" i="5"/>
  <c r="F183" i="5"/>
  <c r="C217" i="5"/>
  <c r="AG184" i="5"/>
  <c r="U153" i="5"/>
  <c r="F158" i="5"/>
  <c r="AD161" i="5"/>
  <c r="R164" i="5"/>
  <c r="O165" i="5"/>
  <c r="AA169" i="5"/>
  <c r="AM173" i="5"/>
  <c r="F174" i="5"/>
  <c r="AJ179" i="5"/>
  <c r="AS159" i="5"/>
  <c r="AJ160" i="5"/>
  <c r="AG161" i="5"/>
  <c r="AA163" i="5"/>
  <c r="C166" i="5"/>
  <c r="AD169" i="5"/>
  <c r="I174" i="5"/>
  <c r="O175" i="5"/>
  <c r="AM179" i="5"/>
  <c r="U183" i="5"/>
  <c r="AJ161" i="5"/>
  <c r="F166" i="5"/>
  <c r="AG169" i="5"/>
  <c r="AS173" i="5"/>
  <c r="X183" i="5"/>
  <c r="C164" i="5"/>
  <c r="L160" i="5"/>
  <c r="AM160" i="5"/>
  <c r="AM161" i="5"/>
  <c r="C163" i="5"/>
  <c r="AD163" i="5"/>
  <c r="I166" i="5"/>
  <c r="AJ168" i="5"/>
  <c r="AJ169" i="5"/>
  <c r="AA183" i="5"/>
  <c r="O158" i="5"/>
  <c r="L166" i="5"/>
  <c r="AM174" i="5"/>
  <c r="AA170" i="5"/>
  <c r="X175" i="5"/>
  <c r="R183" i="5"/>
  <c r="AD183" i="5"/>
  <c r="C219" i="5"/>
  <c r="O160" i="5"/>
  <c r="AP160" i="5"/>
  <c r="AG163" i="5"/>
  <c r="AD164" i="5"/>
  <c r="X165" i="5"/>
  <c r="L168" i="5"/>
  <c r="AM168" i="5"/>
  <c r="C175" i="5"/>
  <c r="U174" i="5"/>
  <c r="F179" i="5"/>
  <c r="C180" i="5"/>
  <c r="C181" i="5"/>
  <c r="AM181" i="5"/>
  <c r="AP184" i="5"/>
  <c r="L159" i="5"/>
  <c r="AS160" i="5"/>
  <c r="AG164" i="5"/>
  <c r="R166" i="5"/>
  <c r="C170" i="5"/>
  <c r="AM171" i="5"/>
  <c r="X174" i="5"/>
  <c r="I179" i="5"/>
  <c r="AS184" i="5"/>
  <c r="AG159" i="5"/>
  <c r="R160" i="5"/>
  <c r="F161" i="5"/>
  <c r="AJ164" i="5"/>
  <c r="AA165" i="5"/>
  <c r="C169" i="5"/>
  <c r="AG170" i="5"/>
  <c r="AG175" i="5"/>
  <c r="AJ183" i="5"/>
  <c r="I161" i="5"/>
  <c r="AS168" i="5"/>
  <c r="F169" i="5"/>
  <c r="AS171" i="5"/>
  <c r="O179" i="5"/>
  <c r="AS181" i="5"/>
  <c r="C220" i="5"/>
  <c r="AJ153" i="5"/>
  <c r="AG155" i="5"/>
  <c r="U159" i="5"/>
  <c r="L161" i="5"/>
  <c r="AP164" i="5"/>
  <c r="R168" i="5"/>
  <c r="I170" i="5"/>
  <c r="AJ170" i="5"/>
  <c r="AG174" i="5"/>
  <c r="AM175" i="5"/>
  <c r="AM176" i="5"/>
  <c r="O180" i="5"/>
  <c r="X159" i="5"/>
  <c r="X160" i="5"/>
  <c r="AP163" i="5"/>
  <c r="AA166" i="5"/>
  <c r="U168" i="5"/>
  <c r="AJ174" i="5"/>
  <c r="L176" i="5"/>
  <c r="C183" i="5"/>
  <c r="AA160" i="5"/>
  <c r="R163" i="5"/>
  <c r="F164" i="5"/>
  <c r="AG166" i="5"/>
  <c r="AP170" i="5"/>
  <c r="AJ159" i="5"/>
  <c r="AM165" i="5"/>
  <c r="R170" i="5"/>
  <c r="R176" i="5"/>
  <c r="X181" i="5"/>
  <c r="AM159" i="5"/>
  <c r="F160" i="5"/>
  <c r="AA161" i="5"/>
  <c r="O164" i="5"/>
  <c r="AP166" i="5"/>
  <c r="X169" i="5"/>
  <c r="C174" i="5"/>
  <c r="I175" i="5"/>
  <c r="U181" i="5"/>
  <c r="AM178" i="5"/>
  <c r="AG179" i="5"/>
  <c r="O184" i="5"/>
  <c r="L169" i="5"/>
  <c r="L164" i="5"/>
  <c r="AM166" i="5"/>
  <c r="AP159" i="5"/>
  <c r="AJ180" i="5"/>
  <c r="I178" i="5"/>
  <c r="AM180" i="5"/>
  <c r="R180" i="5"/>
  <c r="R175" i="5"/>
  <c r="L178" i="5"/>
  <c r="C173" i="5"/>
  <c r="AP161" i="5"/>
  <c r="AS161" i="5"/>
  <c r="O159" i="5"/>
  <c r="AP176" i="5"/>
  <c r="AP171" i="5"/>
  <c r="AA174" i="5"/>
  <c r="I180" i="5"/>
  <c r="U180" i="5"/>
  <c r="U175" i="5"/>
  <c r="R159" i="5"/>
  <c r="AM164" i="5"/>
  <c r="I169" i="5"/>
  <c r="AS179" i="5"/>
  <c r="AS174" i="5"/>
  <c r="O166" i="5"/>
  <c r="O161" i="5"/>
  <c r="AP180" i="5"/>
  <c r="AP175" i="5"/>
  <c r="X173" i="5"/>
  <c r="AS180" i="5"/>
  <c r="AS175" i="5"/>
  <c r="U161" i="5"/>
  <c r="AA173" i="5"/>
  <c r="X179" i="5"/>
  <c r="AA179" i="5"/>
  <c r="F173" i="5"/>
  <c r="AD173" i="5"/>
  <c r="AA176" i="5"/>
  <c r="O178" i="5"/>
  <c r="AS178" i="5"/>
  <c r="L180" i="5"/>
  <c r="X158" i="5"/>
  <c r="U160" i="5"/>
  <c r="AD181" i="5"/>
  <c r="AD176" i="5"/>
  <c r="I173" i="5"/>
  <c r="AG173" i="5"/>
  <c r="AD174" i="5"/>
  <c r="C176" i="5"/>
  <c r="C179" i="5"/>
  <c r="AM183" i="5"/>
  <c r="AA158" i="5"/>
  <c r="F181" i="5"/>
  <c r="F176" i="5"/>
  <c r="C159" i="5"/>
  <c r="AA159" i="5"/>
  <c r="X161" i="5"/>
  <c r="U164" i="5"/>
  <c r="AS164" i="5"/>
  <c r="O169" i="5"/>
  <c r="AM169" i="5"/>
  <c r="L173" i="5"/>
  <c r="AJ173" i="5"/>
  <c r="F175" i="5"/>
  <c r="AD175" i="5"/>
  <c r="I183" i="5"/>
  <c r="F154" i="5"/>
  <c r="AD154" i="5"/>
  <c r="O173" i="5"/>
  <c r="L174" i="5"/>
  <c r="X180" i="5"/>
  <c r="AA181" i="5"/>
  <c r="I158" i="5"/>
  <c r="AG158" i="5"/>
  <c r="AD160" i="5"/>
  <c r="R178" i="5"/>
  <c r="AD178" i="5"/>
  <c r="AA180" i="5"/>
  <c r="O183" i="5"/>
  <c r="U173" i="5"/>
  <c r="R174" i="5"/>
  <c r="AP174" i="5"/>
  <c r="F178" i="5"/>
  <c r="AG180" i="5"/>
  <c r="X178" i="5"/>
  <c r="C178" i="5"/>
  <c r="AA178" i="5"/>
  <c r="D23" i="17"/>
  <c r="D26" i="17"/>
  <c r="D7" i="17"/>
  <c r="D52" i="17"/>
  <c r="D16" i="17"/>
  <c r="D55" i="17"/>
  <c r="D10" i="17"/>
  <c r="D33" i="17"/>
  <c r="D13" i="17"/>
  <c r="D20" i="17"/>
  <c r="D46" i="17"/>
  <c r="D39" i="17"/>
  <c r="D42" i="17"/>
  <c r="D29" i="17"/>
  <c r="D49" i="17"/>
  <c r="D36" i="17"/>
  <c r="C204" i="5" l="1"/>
  <c r="C202" i="5"/>
  <c r="C200" i="5"/>
  <c r="C20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刘衣云</author>
  </authors>
  <commentList>
    <comment ref="A114" authorId="0" shapeId="0" xr:uid="{00000000-0006-0000-0300-000001000000}">
      <text>
        <r>
          <rPr>
            <b/>
            <sz val="9"/>
            <color rgb="FF000000"/>
            <rFont val="宋体"/>
            <family val="3"/>
            <charset val="134"/>
          </rPr>
          <t>山航并入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刘衣云</author>
  </authors>
  <commentList>
    <comment ref="A1" authorId="0" shapeId="0" xr:uid="{BFF24877-B252-4B2B-9B48-A71D4A77E7BC}">
      <text>
        <r>
          <rPr>
            <b/>
            <sz val="9"/>
            <color indexed="81"/>
            <rFont val="宋体"/>
            <family val="3"/>
            <charset val="134"/>
          </rPr>
          <t>UEsDBBQACAgIAGhzK1kAAAAAAAAAAAAAAAABAAAAMM2Z3WrcRhTHc92nWASBFjxlNBqNRnvnxDENcZNgu70JoczHGVtYK20lbYgJhkJJnYu0CTS9CA25SAktpU1zFYJp2pfJOvFb9EjrTxLFa7O4hl1YnTmjmfmd0f+c0V6YOXfmozNnztzy4GY/L6rzeeaSJa97y7Pg1CCt5lS2NFBL4HU9k3lTnk3KfqpWP89tbbK9i5lNjKqSvG5MyunSeN2qGEB98Vli4VyqshWv61Raom1QwtwgU8W2YW1qe9jFpErhSr+5DY6t0rSxXEihB1lV7vY3+SCritXdawulKZLtfqNhXQFfDyAze044i6xKXALFrqlUvX4Ke5eQgqnANoNegtW5pKy87jWvgLLKC7iseoCrG2RJ5V1H73xQmL3OldLpyGV3lehY7sxn0Leqghn87i26B1WRIKhrt7yvsFXNJEtNDzblaVhKspG3xyjl1A98HNssYxxgHkxeWOx3vUbRRGABfXjMBPpANpqFN50UnfPLSaa6nekbKknrCXYWQFWdS0ma4+BQlI3/F/WKul4vSVMk2OmrsgQcpiArPa8Jjcos2N11wc2qUKZaVEv7YXtdPuUtFfmg3zRs+64ABsBzjDoeB4Y4BjHhCgSJY2oIiMgpxWigpMaRstG8X7/8c/jzK/y8vfN7d3jvrzcPfhtu/Dq8/cfW+t3u8NWPm4/uDL/5G/37qsCQXsSZ0amdIB2gjzd78/Cf1y/Xh8+ejPp7a1OHwhaHw/Y5kyE7EmycX7czg7/KCmN+IthjoykH4ISJALFLzkgcaEl0rBh3UlMh2bjYseW726eJfnB0+hcz3PJZo1IqPZkQhFTqQCtGwIQR4VZposDFJPRNHHHOnBVi/BBsPTxVIeBHD8E8jtTkiBNgH7lAa+ErYiNlCPfBEMUiTjQI7lgQcheNvf0fPR/e3TgJ9mMqvd+m9PNwA7IBdK7u4NyHv/Px/NVLn5yU9kgpY6tJEHBOeORzopQIiAtCF0ROOvCDFvibD14Mbz/dpXaKdjxrk/zDqZ+09ge4uTUKDGERSBQecEQy1H6JGVf6iqqQtqXcd/ifNu1nbdo/Thj+hyQQSUklxIz41tXlTxSSmCufYBo2LpbgQuWPH4vTlQRYWxIYJxYnmQ0kPg0hDUPCBacYBI01qBOOYFy4CowOJQ3HDcJpywaMtgRhD/5ioZw7KD4+pbTTx0NAnpWTYQw01pyakChhBDLGEl8a5YiVUplYhcYFsi3jPnvy9t/7W+v3jox1+P23rzc2Jrilg7Yt/Q7N94v65Ln6zNcsEILURUtdyTiiQizpDQ+db6gL2pPpPq7Hk/HJ4w3Hx9sq1pNnrKWiseCoD1oA4YGKiVRSEW21wbNrEHMB4zA+jjxPnnFbefgexu+K8OThBtLK2PCIhIyKegPHyDWmRIeauchnMe7rw+EeT3bHhzum2gatajs3ux/j2Qm9PMFZCdRVYkI8wXAhEFscMkIZ4yirNrKStrPDM8ybH9aPDO3sBDejOFxP53JlO7PIJS/er6kTYhn5oI2yKKQ2xH0IjtcvojiR1gDVvo9P/RgsjyekE0V6uIYeQNqqoxPiKlTMfYsHPRXx+k1THOFRO1ZYYfmB9sFSX7QetfdzPY54TpTr4bp5gOu72jkhoCy0IJjSxFAZ4PGNS6KdtcRqEGAZVYH/AcHcAXo8wRwHqB/RkQ5+ACgTYlRTvw/o5fzTTu46aDGYiKoDL6KbeUwEI1eWWUzsxFc2Itz5eOgyWJ9qqk0gfKFl1HbywqTz9v7TrV8ebz7a2Pzp+XEq083HL7y163UzzrNcXlztQ+NeJT2YLXDMBaiqJGv+ZzHLYFa+VGlid9aWqrK6omv4fHQx6u+ltRWKG83TXHPLdTlb5L1RXGLqU39kXKhUUU1Xowcg2LMv5o2JBTRo/jDATJ/kdvvu/Wp2kKZXG5O3tvYfUEsHCHErfIuoBQAAGRoAAA==</t>
        </r>
      </text>
    </comment>
    <comment ref="S2" authorId="0" shapeId="0" xr:uid="{B331A1AB-FAD9-4EEF-9801-9EB981C9DE8B}">
      <text>
        <r>
          <rPr>
            <b/>
            <sz val="9"/>
            <color indexed="81"/>
            <rFont val="宋体"/>
            <family val="3"/>
            <charset val="134"/>
          </rPr>
          <t>UEsDBBQACAgIAGC8L1oAAAAAAAAAAAAAAAABAAAAMGVTz2/TMBjtmb+i8rmV0jQ0NLdu3US1skm04zJVyLG/pFYdO9gOrJoqcWM3DgguTD3ADQlpJ4QQ+29oxf4LHKc/JiHl4ve97/ue33OO+ge1R7Va7QrBZS6VOZQiYSmKrhCFBBfcDLFIC5wCihARqIEo0znH82eSlhDNBoIygg2TZZGJRJ4A5Oc5xcbWPQvpniYoMqqA8vCUUTjgWMy2UKFhWAisUJRgrmHR2AgZM8PhLHeDrRrMuUOOOGQgjN7QG4jIQhg1350paKLYpq9akSh4VYAge5IVIQxLGKgdpHGWc9gfgQMxQN3SE5gPmTYoukAKtJEKTnEGaGJpslBk32VwzKvaFikEeyC2cL70nTfb62ZgFLMOXVyhl7aK+yx1LX4DxZAyUbGR77VCr9v2rMtkajOB50CkorZvUprg0hh5fqfzxOtYDohKBuoxVT+cMoGj+im84fP6QBAFWAOt2xJROLHLSv65VWr5pWDkQsCCAt1Jh0ujMDFjnD60FUVBA6VKFrkrbLgzsFajwIOWH7egGUAYNoPgcdDsJu2wGbaSGLoJ9TpxaDeJSuefn99Xn+/s9/f6W7T+dLv6srz/ulzf/Fp/vL1/9z5a3X1Y31yv3v62LTlWNr8BdQ9sk8huuTL/BWDHr5c/0GJSsq1sPR3P8+p5GpbBsbINIzCGCffyyRTI7AXmbH97jrU5i8tUgupQDUC8REG9dj9A6aOM9bGSWRVY12t5rQocGaxMzzjcC/b4WDrIb3ttv8wtB8Uk3UzPy+lu3GLxD1BLBwif7qP8SQIAAKkDAAA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刘衣云</author>
  </authors>
  <commentList>
    <comment ref="A1" authorId="0" shapeId="0" xr:uid="{16C3D51C-BED0-4AC8-81F2-78F22D372C80}">
      <text>
        <r>
          <rPr>
            <b/>
            <sz val="9"/>
            <color indexed="81"/>
            <rFont val="宋体"/>
            <family val="3"/>
            <charset val="134"/>
          </rPr>
          <t>UEsDBBQACAgIANB0K1kAAAAAAAAAAAAAAAABAAAAMM2Z72sURxjHfd2/4lgQWsiUmdnZnZl7p9VQMbVi0r4RKbMzzySLe7vX3T0xSKBQrH3RVqG2RSpCLdIfiO2r0ob++Ge8qP9Fn92LSaRGN5dL6ouD22dndmY+39nn+8zdyRPHj7x25MiRKwFcHhZl/VaR+3Q56F8JHHgzyuoFky+PzDIE/cDmwVzg0mqYmdV3CteE3OBU7lJr6rRobqbVscoG/bocQXPxdurgeGbyi0Hfm6zC2KiChVFuys3A2tzmsEtpncG7w/YxOLbJsjZyMoMB5HW11d8Wo7wuV7euHVS2TDf7TYb1JXw4gtxuN8JZ5HXqUyi3QpUZDDPYvoQMbA2uHfQ0rC6kVR30zwclVHVRwhkzAFzdKE/r4AK2Lkal3e5cmySbNNlaJTasns5nNHSmhhP42V70AOoyRVDnrwQf4F1zIl1ue/C5IIHlNJ+0DjiljMqQ4dh2BXWAc2CL0mG/Cw2KVoFFSoVQUYxtIJ/MInhrJc1Nb7EY1StQ5r1jaZmlOVT93rFLJs2a6fYWwdS902lWNFOBqu39XrO+fjBIswx59oamqgAHLcnFQdAKZXIHbmuVcLkuja2XzPJO9EFfzAXLZTEatjc2216E1WYDaRuGmgoipOZE+MgTZSmQhLLYSS8SHXEcKZ+sYvz5Nxtf//H4058f/bTeH1//5dHNH8frP4yv3n9y7bP++K8vN25/Ov7oT2w/NCUKfApnRueeSvaMFviwR7f+fvj7tfGDu5P+wdrczNCr/aHv907gt6rG/XAoIoDlkMRSEslYTAT1ETGeh4QLGbmISxnFqqsI3/41/uTqK6RFzPerxam8xrZtPjPZ4QiSaCssOEE095YIgW+FEXFIDDMOKFdCC9tdkCe3XilB6H4FOYfjtt5yCEowzkOF7weJNNeYnygnCUpDQqN8YkDGPOmcn27/Ov5s/RVRggmuaTclzj6F2lsalXlxCT3zUNC7hAnFGCVScSAC0B+M95o4x5wTwlJpw13Qb9z8bXz13hazKZk/XF+fPXM2JfPD9gQTRnEiYkqYi5G+dY4ok6Axu1BZFdpImrgr/f14woGIEHYS4RxcgnwEO8TYzkK918+dPf3G/2IOOmEhbn9PPEQREaZ5L6SSRDjNUCFnTei6KzO9ORyIMt3cuosyh+kSJg5pHLuIuNBgKWuUIkqHWEp550IaOhXH0FWS/bjErCVp/Frt2SVKTNPPpilGKe0NoayKnNTpYHK42D/2yHnKOGg8LTiGDkEl0U4qIqUMtQTDuRO7mfODu4//ufHk2vU9kx5//jFi3rj/XRfGioYv3/ah4N0ODP9h/HxTOCDasZCWecsQr0DanmmiRBIS6Z0VYDzWprs5wg7a03nBQUAPp9zYL0j6B0TeQOgjrSxJwCgiQohJwhgjPAEPPE5o5GgX8tPk+gPZ7npa8v9N6geEHA9fjMbSEKoT3ZQ/ePiKZEISzhODhb+RbDeT3YF8uly+J+TdsrhmHTf7wvxOuEdnA1NFCC0KHYmpjBqYnGBIEojARHiYVdy/ACaeoB59cW3PFI/OMlWIrvSen5FnxFEqBzakjlgjscywXBGtseBQsYx1xE0skhdk4Kccp8vAM8XZ7afJFueuuXZGTLW30lk859Ao8ehqCFbhHLGkNpzhSTOWbtcD/k6m0+TWmTKN9phTFwrjevMIqyifl1dnhDcEASH3nkighggqLNEM86iPLNMA6FzcvxzvdHm0C14mqW4LgRfg5XEsVbcMcKZ4s1f4JmDRsupnfkRvZzUTqB4aVxIJblePZ3OlNTEWiwLlI8Wlxnyqd6t70Zke37j35Ps7G7fXN776dZoCeOPOb8HaheY2zrNaWVodQtu8cd/5EsdchLpO8/YfI7sC9uL7Jku3l5uZqn43abQQk4vJA4KsiUJ5qX3VG3BFUs2XxWAik0ajY5PgYm3K+lg9eTvC7fhS0YY4Hrh4k2CwKEgLt/n0YT0/yrKzbShYW/sXUEsHCKudk17PBQAA5BoAAA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刘衣云</author>
  </authors>
  <commentList>
    <comment ref="A1" authorId="0" shapeId="0" xr:uid="{A3103A4A-4A1E-4471-89CC-2A85EE781414}">
      <text>
        <r>
          <rPr>
            <b/>
            <sz val="9"/>
            <color indexed="81"/>
            <rFont val="宋体"/>
            <family val="3"/>
            <charset val="134"/>
          </rPr>
          <t>UEsDBBQACAgIAOx4K1kAAAAAAAAAAAAAAAABAAAAMM2ZW2vcRhTH/dxPsQgCLXjKjEaakfbNiWMa4iYhdvsSQpnLGVtYK20lbYgJhkJJnYe0CTQthJpAU0IvhDRPITW9fJmsHX+LntU6dkJ8Uda7kIeF1Zkzt98Z/c+Z3bOzp6c+mJqauuHB9W5eVGfyzCVLXvuGZ8GpXlrNq2ypp5bAa3sm86Y9m5TdVK1+mtuByXbOZTYxqkryQWNSzpTGa1dFDwYPnyQWTqcqW/HaTqUl2nolzPcyVewa1qZ3p11MqhQuduthcG6VprXlbAodyKpyr7/Je1lVrO49WyhNkez2G07rCviyB5nZd8JVZFXiEij2TKXqdFPYf4QUTAW2nvQ8rM4nZeW1r3gFlFVewAXVAdxdL0sq7yp6573C7HeulE6HLnu7RMfy1Xp6XasqmMXP/qY7UBUJgrpyw/sCW9VsslT38Kc9DUtJNvT2fEolZZzh3GYZ4wCXweSFxX5XByjqCCxQGkTU99EHsuEqvDPLSaZaZ1VZQZG1ZpIiTTIo262ZaypJB6ttLYCqWueTNMeVQFHWnT8bbK/tdZI0RZytlY5XR0dlFuze1uB6VShTLaql13l77WDaWyryXrdu2PVdAYyB54TQvuKUqEgbEjCrieKgiQx0YHyuA9ACZ8qGS3/xfGPrx79e3vpj+/fNdv/On9v3futv/tq/+Xhn/Xa7/8/3Wxu3+l/9jf5dVWBUz+HK6PSrOL0RABxs+/6/L56vDzt7a9Njg81PBLvdmsVvZYUHYILYQfLQRCImhnNBAq0l0U4wIpjhMhSgXABNsf/0T/+bm+8N/eCE9M9lA99aslQ6yRAwYUGG3CeMO0oCI4EoE3NiFCgWCObHgjcPwc799ycE4eghKAZNl3HaOmFMjL1VUlkRArFSoOr4PCKxCyXhgkaxpJFm1m/KfuNp//bm+8KeNzr+ly+dP4huV5Ul4OgFGZu6A3XgNCPA4gg5C0WUZJzE3OnYceDWHSYzW/ee9W8+6j95eCJ1f7G5OX7Gjc43Mj5ayidAm5sw4s4RYzlHUQcgGmhMdOQ7Efgx0/qwU/0W7ZOI+kSgi8bQj1Xw8ZP3JTN+wA3hWiN5xnyiDdckNhaTLPfjCFhz8qNr+UTIy0bk4RpkPWhdesX2NUVvfYhx+egoXR9/RDRjVsYYh1BpRYLQD4iKaUggpnHEFFjHaNOInEThJxGRoFE5vx+JxUI596YIMUppq4sFT56RKkGRGlNe9aUvI6MIcxqQOhUkssISqagJjFVMHF5WPnn48r+7O+t33hl0/9uvkfLW45/HibhREf8W4oMVf0KweeRCzKGGWKE0CaiJiEKJJ76EMMKjj8ffHQ97NKGfCPNGtcsBzA8V/AmB9znnzsSMcF/gKafMEB3gxTWMLRimmZK+bgJ+FJ2fCPhGBc0B4N8W9AkR10xjCo01QdYOKxuqSIR6QkIaSh5jig3qw3MM8dF0fBLE69xzPPH5udfZnhoPSxHLkAU2JjbyGQkirMkjZ3wSWOO0VBFnLjycJV58tr9bf2eIp8YJjzWEd7AajwkjMyrUxuCdUQvEyIUjUSQlYQyCUMQxgLDHYxxNfcdKs1kxMaB5qM6OCakSLqChFSTkBhNapCiJALOaDK20kWGWR42QjqKrY0X6jsXDfK5saw5Z5cVBmjomuhA6qh0I4nxmsTYLgMQUYmK0pAgXyzZ3RLnwiu5oGtqELpM05vRour4QMm50H7mQf9zK3cBgMFtVb/yGXS9qPHmJ8sgPKd77Qi7xxKIcKAk+4TZ01oUy9tlh9S4mpZd3H+388mBrY3Prh6ejFL5bD555a1cHzbjOcnlxtQu1+yDxzhU45wJUVZLV/9eYZTArn6s02d9uitAu6kEoguHDcAAvHVihuFa/6ANwuS7nirwzjFKMyYsNjQuVKqqZavhu8H37Yl6bfE6xQBrsBYokt7ujd6u5Xppeqk3e2tr/UEsHCIMCY8i0BQAAYhoAAA==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刘衣云</author>
  </authors>
  <commentList>
    <comment ref="A1" authorId="0" shapeId="0" xr:uid="{7D7BBD60-C0FA-491B-8336-B6F7E53F2386}">
      <text>
        <r>
          <rPr>
            <b/>
            <sz val="9"/>
            <color indexed="81"/>
            <rFont val="宋体"/>
            <family val="3"/>
            <charset val="134"/>
          </rPr>
          <t>UEsDBBQACAgIALOEK1kAAAAAAAAAAAAAAAABAAAAMN1bXW8bxxX1c3+FsECABPAU87XzoTcnthvXjm1YSl+CILgzc0dZmCJVcunGCAQUKFynaNoEaAo0aJCHFEbaokjzFBRC0/6ZyI7/Re9SskRZIrmmSLmxARHk7C5n9pzDe8+du7508dVzPzp37tz7Bb631evXr/W6udooVt8vEmYYdupr0N0YwgYWq0XsFueLVA22OnD3jV5qhtLmlW6qItRVrzlYDS4MYrFa94fYfHi9SvhqB7q3i9UMnQGNDQd4bdiF/v7A9vn9aderuoM3tkZfQ3NDpzMaudTBTezWg4PrY2/Yrft3Dz4nHMR+tX/d3rS5jz8fYjcenkSr6NZVrrB/MDSAza0OHn7EDsYa02jSq3j3WjWoi9W3ij4O6l4fr8Mm0t0Nu1VdvE1n94b9eHhxDaGzd8rBXdKJgyfrGW4lqPEi/R3e9CbW/YqAeuv94h06CherjdEV8nwRcKPq7p1dSC5KwZWgueO7xAPewtjrp9F1sbe5Cd3UoNUdzV28ceEn16+sv3nxEp2+BX0arLE/aE44PEJnXbl27cqN63TOweg7a7deoyPrl66/s/76jTfXLly/WGxvb7/dwD1iedCsALt791j8dNjFu9BbuVD1O1UXB6srF+5A1WlQWFlDqFeuVp1ec4d06HA27L7ZwLdabHZXtmAwQLqdPru9WYwkQHeC6QA/fK/uQ6zXYWOc1GJVny82+r3h1ujA/rm3kYgugiiDFskyDQhMKwDmc9ZMJWWV0lxCBpppH6ndj3/z6MGD7z/4+6O/7azufvTPR5/8dXfny917/3h8/8PV3W//8PCzD3Z/+e/VR5/+57t/3d9DkxR0hRbIzxd9+MVre7Cscall6XkxGrw6Wog1zkS0kaG0kunsPQuJXgAUj9ZIHrBZyL6wjiiGrt6bcferL/bWUmyf/4EIRM0pkJWXL9K7QV3FV85MKxiSE0orVgInirhPDIgzZrKRwqeQYonttPLy7p+/3f31vVeeXTNiXDMKysBNaRkH6Zl2hsQrOWc2ZAcQo3TCvYCa0XNr5kqXFtEdJR3onJ1wXBmN8EYxr2Ni2oBhPibDckKNgkenXW4vnMefziMcOS4ciTQnkn5N4obp5sU7W7JEIQ+ckTKW4gUUTjm3cG7R7fS6Z6cYiM6kqDzjaCjUYGgIQsWUdYDSY7ZWtFXMZ1/vfrgzh2LUuGISL8sUjGHB8kihJmQG3humtNFaSQ+Y9Fko5pDN/VW66ZzewjvYHeLKzScUHaX15tVXjnBZdTrE8xIIzS7LKIRjwTjR5I7InEjAFGSjbcSczKTc8fCTb3bvPTgA75DIYwyeOfj+tOCPpfGz4cGWjscAgUVHXktD4CxwKZgxQWbw6GKM7Xg4nsOfNx+G89PzcTRFng0pUmdISUiWPFGhc0YGaIgeq40RSB7dh/akHM2Pz5+UGTVQG1L208/ZsMGJDTClYA6DY9oLzQI4srkKoo1EiYq8LRtP554zZ2N+h3HER5xgM062GGY62Yckr/ch5yquPjXNAb+C317ZomWNtkcWUehKMNbZwLxXSAlICAYUwcmNUvFisbQUACc5iq+++P6/Hz++/9GYh5htIAw3R2oVl4HTZCzZSL9swxUjpxmYM4ZLa3ipM59sIGi673Z2fkA6mGFLjulgvJ49K0loi86j1yz7TFWA8MBczMBiIGeikkmpTLMkcUIl20Ya9og0UvYUYDgJIlB5hK6k8E+OlwoR7VKZIaQXSRozTNMJ0niqbD0rfcSMPrggmUi88aygGJkmTS/SaV16kG6SVzqij6cK1jb6cOP6QKqPOY/AeHCW6eg8KcU7ht47noTwKaYXSB/2mfXxpDo9K2FQ3BBUr2jGI9kErWVq9jNIJ55ihtKcl87NFsaxurSNMPy4MDiUVDuZkklL9ajOSbCAUbCsQ5JI6Sb6KXumpxbG005PtA7613qQVi4T6L3+OE8vLSjVg5MiJ4qi3HCq1S39bkPyLEE0xjkX/MQap7FcO18++v39Z7ZsLy0SyNYhcgzICaXkgjBN2qYQtWSB3jGdvGLeWmCSFJhDpCQ1KoanYjp3xbhIbOWMGnECtpPLwkUBLFTyGoChBDIBmZQLQQDzwXoAZVAF3Qbguaq/hQI8o96bAPAJJd6iwoFViJbCIveB/L7NkaKkJA8udEqJjJaxZjayc1ZyrZC13Cs+A1mKXFJOR/Z678crvdwMRMqMNNUYlqPlLEioJpYYAjPWE5yBNx1DAjYZgGDIJKWoJsBJme/7jx88/svnDz/befjHr49UVC3xfPj5N8cR1ccQpfpuplaVdeZIK2Vtq191N9psiB81F/RvZUAnDFpsQewPzSxNZJYoRWAhKEphSSTmSvqYNKIG9GWJYyA//NODR1/+dlZbtiXCzcbDk4sXCXU5H9QT0tpSUKdkFgWnGJxUI20rKFJYA2QhIGVAHRFDO9TnTnXLQt/Mi/7kxLcUCrLOIFypWEnRmqKLBgYQLdVcVCLTuDEB2lMwVzJcFgV2XgpOSI1LwT6q4KWNmaE2VE6U2bEQjWdlljJw4ZDL3Bb7OdPlkrC30+X/bE2yPeyfZd+5Jf48A3dA9joZ6ciegKXwU2YmqWJB4xKUeVL4OW2PbPpu8/y4T9f83P2xpVHgjaVVc8ty0JppTEjhh8gIAkEIq7LmvB0Fp8oAy6DCn5qKWalgCXzYEL3XpnnCp6Syk0pj5iXl5pxDViiQk+tsz8fc6WAJfPwQ/BAkiF4LJCtkKCC57FlQ0DyiF7xKlIqjfIZk/P/kh9x0439sj/FpqPe3EweLyrwxZ2ktZ9bnpuXII3Oe0AYOKMFB5sZMAvp4c6oltLu/+9WJ+3/zgzpd0tN6PkvGN2iOEIRlUjdbAAk4cxwFhRFwsXS8zDDR2Uzu9Dw3nKe7mZkNlCWDjWiST9Yxo0YP12Vy7yZGZp2QWXmg4iq2AXuuaL14sKdbmMndiCWjLEFRZKDM6EtQFKBV804Bi9E66ZyLXLnZKM9p0yehfHxrqyXKvq2k5+0ctLXgQvLgQDLlkfwGuUCqPBWlPSm81qFE7yZmvOW2DtoC2VauC+gctA2+QcmydFTM+KZbZjgwJ6BkQuWkM085Jz8L0+W2Dtpi6+bB9hSdg7YmWZMljlazXMbmgRaNLFAyZkIoZXkJTvgp2e0sWgdtAZ5eoyywc9A6HAjgPGfGDcUErUUTDshBgCylLR2J16TZyD7/1oH1aiqyp+0ctIQzoS6tQMlMFM1/NtKCUU2hqaQznttgIMdJcC6qdfB2c5jWOXh3/e4Wjk6vq0283DzCsIZ1Tbg0TzHEdzHe/hl0qsP77cCgvhEaEvTeh70vKDrNKPbvjH7hDXK9MLjc723u8eO5GD0ASYNrNfTrC/VonKvD8fXeaEgqrmSTBsknVL20/+1b9eVhp3NzNFRsb/8PUEsHCF7GW+wBCgAAdjgAAA==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刘衣云</author>
  </authors>
  <commentList>
    <comment ref="A1" authorId="0" shapeId="0" xr:uid="{CBB329F0-7B81-413A-83BF-78B058838805}">
      <text>
        <r>
          <rPr>
            <b/>
            <sz val="9"/>
            <color indexed="81"/>
            <rFont val="宋体"/>
            <family val="3"/>
            <charset val="134"/>
          </rPr>
          <t>UEsDBBQACAgIAOBaM1kAAAAAAAAAAAAAAAABAAAAMN2Z32sc1xXH/dy/QgwUEtAt99fcH/umWHZjrMjGkvsSjLk/zpUH785uZ2adGGPoi+tAQxNoCg01eUgxbktJ8xSKaNp/JpLj/6JndiWt5GjWa1sWtTAyO2fO7L1zzuee8713L6y+d+5n586du5fBx6Nh1ZwflqnYynr3sgjJjfvNmiu3xm4Lsl4Wymw5i0U96ru7Hwxja4qDS2UsgmuKYXuzqFfqkPWaagztxftFhPf6rry9bxrXsDYuXZX1kuvXcH95b9TNounDldHkW3Bo1+9PLBf6MICyqffcl7MwHJdNdffgOkIdqmLvuekQqYJfj6EMMyecRNkUqYDqwFS7wagPs0voQ2ggTga9DHfXirrJeh9mFdTNsIJ1NwB8uXFZNNkN9B6OqzB7uHG+P3XZt7SO9cErj6JrYBX/Zi89gKYqME4f3stu4l23WmxNnpDLmYetopx6Z5wySZlgOHa4hWmAaxCGVZw8F4aDgStjG61yMnb2wcov1y9tXl+9gO4jV6GxgapuHWZ30OvS2tqlK+voc2C9uXHtPN7ZvLB+c/P9K9c3VtZXs/v3799owz1Jcp2jO5TTd8w2RlVRbi2tFFW/KKHuLa3ccUW/DcLSBrhm6XLRH7YviLdmg0F5vY1eLxuUSzV61eT2IJtkH18C4kHo4OOmcqHZdFuH8zmJzFY1HI8mN/Z8bwPmONMuF16DISkmTSSzitikPJHgDXc6RR4sjrQXpN0/PX765Hc/fvL3p3/b7u189s+nX/x1Z/vJzoN/PHv4aW/n+z/sPvpk5zf/7j398j8//OshPla5j85Pg7BBudBGyanx4v6s8PPlyTwUMA8peRKZlEQab4jlUhPOZZIxBMNz3j47ReqAjmlUpuMdzCS7v/yWkGFejYyld1bxU90U4d1TgYQmE2TijESnA5GOa2KUby9pil5Eif8Wg+SdnT9/v/PbB+8uBEveBQv3WkkqKOHJIixgJDHe4SeVS+SZCU/d2YNFvyosl0qcQzlpMq5/OsRYb5nUVJFknCAy5YYgJ4KknOXGRXAG2OLEPPtyQWJUFzHOyKiTzIlPUhEpGBBjsdAkz7XWUYQ4LU1nixj1qsRcw7cZlqeDisISwi1tl7Ci2IEMJ15yS7h0ltNggvYLo/Lo251PtxdDRXehIr33IFUiDgsLkXkeiNXREeqFBR69AZ2fPVTkXFSuwR0ox7B01dU14Cyro7RcvdyFymj/gRPDJeRMOkE9sU4jLi44FAohJ0I7XMRc0BBoBy67X3y38+DxzjdfLy5YdGdFoZbnIueCQK5yIqkK2BMFEGsNiOQYOM1ehMn+TN4eTMRrYvJi5XLyxKSksPIHID6XqF4UrmXPWU6UEowBt8lwsRgxL6NedGeBAZeoN6i2Lcs5kbbtRcFTQh3WPSm0UNyfPXLsa5OzkIw5eXycFJ4ZS4mNWGuk5pEYaFd7lMJqEWySenF8FpUy2nbio5zMhWpVDAAWQI01J4dAuMWiI3XgPL2wP719+PDXxme+pjl5biz3HnuRb3tDQm4MEBd9INi7Qo5q1AiRFuVmcV2jTRc3eU4V7vYNUdLipLRIxPCEHAeu2nrEHQ//19wcoeMYeI4Hh80nZ0bMZuVSKkLvuWEOIGH09tIIpzU5qTsBPlBKyhgM1n2jLLYlYYlJuSDCBuaUA5+E7NK933z9438/f/bws0NEHI+D6TxwYVF7E3HT7JVrD37a4blTJFAjdIhRUUo7ccDBftjefpsooC9HwWGdclpAtFsN6bwmLuW0bTQad6vGEcE4Z2Bp7mNXwTgA4hiF0gFG5+FK8AKzZhMJDAeXnnnidOS4HxMiCAm4jT9LYMxXtMeA8ZwMOS06chaDSrhKhQ9t+Ub96CD3hFGJG2WapLVdMuQIHc8JkA465mx7rKUsGmI01iqZO0G8kLg7Tsp4F2madrWzQgd7WTr2VcZpYeGiowCakVxzVBnJJ+KlVSSlqIBLk5hbAIuf6IsOLDr3NAFbh4jJEiqQDal0RDq9JxxyZNM7EaJ5aSz4oljMMjadp51/8DVL29rQxaWLGPFhdThJPz+Z3AiugNogiNYouyRYg7lhgShtLXdWOZ9Ud252tp88/f3DWU4Oh+/QL2WT6Z5g6OafMh8bukPN8g1EkRkApbknAhRul2OeEwtSkAQxGWmohDBHJ02j+NO2eErRnP8DT0c0j3aYNxBSKzXjuHElHhK2eAOGOE4NiTzGyIIxuGIXCenRXnJKIZ1/kNAR0r2y/AZiSa1iINr1jXzifx4VtbYO5ZIOjjqtqOz8AXUWy+cL8GvGUlM7EWnzYqmwDM0XP+vDXywNU2sI2N5wpEPRm8zmRAJoLO6CtEEYzeRQA1e6CdaSXBkdmaWU667jOWxfP37++Nlfvtp9tL37x2+PbIi6I7j71Xdvz7nHfAFyuucee6YXtj3NFWOoTxMqRUyo48RJqoiKUmjlgqCw8IHZSRx8OONzZQ0QCBYlq3WR+EglQZuzDpU0yufFDz5utJ4YgvrW5t0RetPlrCkGcLHN+gY0DSaoTXy4BeH2r1y/mIWy7+rmim/Xq5xeTL8g67dWqO5MCn67yIa+vlgNB1MMMYaUTY0bjaualWZip2Jm3xxOTFxQVBwtglAVw7j37aPm4rjfvzoxIVv/A1BLBwgl7paBvwcAALEkAAA=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刘衣云</author>
  </authors>
  <commentList>
    <comment ref="A1" authorId="0" shapeId="0" xr:uid="{1A6B3CAD-15BA-4218-BC22-C360CD9E3A43}">
      <text>
        <r>
          <rPr>
            <b/>
            <sz val="9"/>
            <color indexed="81"/>
            <rFont val="宋体"/>
            <family val="3"/>
            <charset val="134"/>
          </rPr>
          <t>UEsDBBQACAgIABJ4ZVkAAAAAAAAAAAAAAAABAAAAMOWb32sdxxXH/dy/4rKQl+Ip82vnx31TLLsWduRgyX0JwcxPefHVXnV35cQYQSm4zkNIUtpSQk0gKcWhhDQv/YGo238mku3/omfvle+1fLX23tWVVGODQDs7uzN7vucz55wZ+eLyu+d+cu7cuXtJ+HhrWFQXhnnMNpL+vcSHaLYH1VWTb2ybjZD0E5cn5xOflVsDc/e9oa+b/OZK7jNnqmxY38zKpdIl/arYDvXF5cyHdwcmvz1u2jl/MMh6Vg3Cta3RQzCSGQxGLRcHYTPkVZn0oxmU8AY33M6r4u7k2ofSFdnBc+NBYhF+uR1yN+0EY+ZVFrNQTJpKs7k1CNPLMAiuCn406JVw92pWVkn/g6QIZTUswqrZDPAt23lWJR9C7+F24aYPV8YOxl2et9Qdy+fz2d7ypgrL8HNwHz56M1RFBmb54F5yE+6a5Wxj9AQ9n9iwkeXj3gnFOMWSERjb3QKrh+vBDQsPz31Ym2Jk7zWMucKYQp+Qj2eRXDZZbvLeUlYMsjyUvcvDgc/yjX5v6Y7JBvV0e2vBVL0r2WBYTyWUo6dv1N/XTwiGf70SOpTo9mYyksjkPvjJ94WPq8K4at1sTJpqqyd9fj7ZKIbbWy/euR1AiURp5zA2DDFMKOJKGaREIMgHEiwJygbBYKh8/AH7f//n00/+uv/Zo6e//rq/9/nfnvz+273dR3v3v3v24NP+3uPf7T/8ZO9X/4b+BwI9t3VRzegAb/vxXw8mTyc757va/B6YfHMTLFF76MFE31v6+erK+o3li9B9yxTQWIWirDtM70CvlatXV66tQp9J68216xfgzvrF1Zvrl6/dWFtaXU52dnamupbkeIr2p4NOlN3MW8s6ZelVqjqvtXGKIEZdRFzogGx0HulUMK1ElJiTeVXtP/nyP6BYLa756MKMk0Pjpeezgt+vzONdDd5ywOnYRuPR5/EXQjB5HaNEcomPq2hvGX4rK1g4TpxWF4XxyiHqtEOcSo6MpBpJF5xwAaeRqLa6/unx3m/unzi0TSKcMrTHXIanEp8KvlxgrVjKkMcU8A0sRcYEjXzqFGCcypT5jjIfTfEEg6Mpbud1Z0zxsSVeycHd8lGCZAYnjjLBaRq0J0jrFDTmlCEtiUCOYSyxt5QG217jZ1++NSizhep8KjxTokykJiAfhQWALITBVGHk4Dr4lIUoaUetX8FzY1Ru6XpnzPOxdb4O445qnZMFGRMRNE0F8oJryHGMAHGlR0oLLiK3kTDeVtyHP+x9uvu2gMwXI/CpEGyx5oKmElEZFCTUwiFDhAR4eMQpc8bE2FHkVxDMmghu6XMnQ3Dr2rddXv2+KcsA7yl669tFPrwTillkt8DnhvkCoWWKCmqtQsJbgrgVARkMVZLAVnrCjYDsq0HP/T/e3/v+m73ffvv0MRjs80O0AiEhr1ZgavgF6x+M3Mjuj7u7b1oRrDtK2wBre31b1r/cu8g5QKqZR1z6FOpOICWCuAFiHGPezSvvlNPDKr9cDB+k0Vfm8bN2rjKewDze0jLYCq266vmK2nfh0PrUhuB1ijRzDFY9DPo645BwqaTMp9y6pkV4RtXZ6vfk2f0/ibsEH1vsU8LYOM40sRgR44AemoL0XipElZTacJGSNHQUvAXNEzAmNLd0wDOmWeLuAjflzAtnWaiUx8jAilrBCp0yjYwiGCnGQdnURCuasuYZaWez5reH5a451muy50WT7FMH6TMkzDIqjrjjAllhKZScwnqhtYOLjnK3I3kMxYTklu535nG5c571ut2shQNNrOM6pRIFoaAuEsYjbaNEMQpjMY0czxOcX97PenuAbreN+VrFT4lrrqKMkQbkQrCIEy6RDdQiHA3mKSY09U071a9TvW2E1i9y3dILT4rr1qXx3BG6MDEeTrLHUv60yjbHx8SLqIqjt9QIj6LH9T4lw5BvwSpNuJBYGaskb9yn/P6bp//94uV6uN3u1e7u/ndfn0ntewjEWU6vrV58Cc+0m279lwZ6YTG+3Xt/JGRvvY2QLfebo/dYeYJSDzGNM0ag6sQE0SglVKRBMtl4fjSrY7/h1Bc37U61dKM2u1Nj/tq5R+ug2lXEI2vdE8CQqBCCg2RJc5JCmREFFByGI8ZjINZEzEnj0dBUvq7nu8c19ynSKI4r5Clz6ZmnUUWLhCEBwBARGa09kiQlLsbUpkbOLewReE68/Ojjn3budWZ4dla1MeU9AUatkYR6SC9kpBqWWG2QraUMRDkvHNQ6UbSRstvB7RvEqFyImqcMau2IWnGFAgYwuOEQQJXCKKZSGSMUxbHVCnw4oW0AVTSB2tLHzgzUztLO7jKdAKHOcxk8YVCQWCgFfIRSgHiDmGFOEaKIso1/AzfVsOuJ7BtE6Nx7/4dlPGU0tYbENgAUFqoBxK2NyFrlkFIqUguRlMXG4/ZGWZvQlE1otnSuRaPZrr6Ueu7znKtD43uXQInhodPXdxa0j88IZBYYrKWEHp+eW2Y9ghrFUMOkwVw3a7a3++jJZw/mZ/CdRW6pt/tjhSMNenTdsCDTMkocSyVFXgdcn3SCaaMyiAftFSZUEdt0RPKCaTvWCgu18LxV2SELN6Z+CzIzJhHCvk2RNbDWcAZltU0Bf2o9hwUHY8tMGzN3SvcWauZ5s+tDZp4N3Auyb+RRWWkpspjW66mWyI6WCRwcV4wZ1WaF6BisW9lXYs3wq+1LhVCsnX1Xhz/rDWN9w0E0rQ79P4/RrBZi1RRWV8WNRhJH8FppNTI4eEQYS50NGArOplgJgfLpF3959uev9h/u7v/hh04be/tf/SOpE40iwETLW+t3t8JoC7fO8i7V6ctaqCowR53BuFvB3f6FGWTT7x2YsrpmazH4+GL8gmRQt4bizoj22nJDW14qhptjnTQmoz/BgMa1yhTVUjVu59P29eGoiTLMaC0XJJ/Z0B+8fat+++h1Ozv/A1BLBwjS+GqsnQgAAHM1AAA=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刘衣云</author>
  </authors>
  <commentList>
    <comment ref="A1" authorId="0" shapeId="0" xr:uid="{C9EEA6E1-E9AF-4A10-8DE5-71662B6A752F}">
      <text>
        <r>
          <rPr>
            <b/>
            <sz val="9"/>
            <color indexed="81"/>
            <rFont val="宋体"/>
            <family val="3"/>
            <charset val="134"/>
          </rPr>
          <t>UEsDBBQACAgIAA2wZlkAAAAAAAAAAAAAAAABAAAAMOWc+2tcxxXH/XP/imUh0BYPnZk7z/1NseXGtSOHSG4LIYR5ShfvK7tXTowRlJbUKc0LGujLv7Q05EGahiaUxNTJP+OVnf+i5+5KK8XS3Yy067sNwiC8c9/nez7nnJlzd1cvPn3uB+fOnbvdDK/2e4PiQq8b881m63bTh2i228VV093cNpuh2Wq6bvN80+fDftvcerbnyyHfudz1uTNF3is35t3YuxJC/3rfmwK2Yxgargxds1UMtkP54Znch6fbpntjMrRzfu+6G3nRDtf64/PAxU27PR5ZbYdO6BbDZiua9hDO4Hrb3WJwa/rZh6Eb5HvHTS4SB+Hl7dB1BzvBNbtFHvMwmA4NTaffDgcfQzu4IvjxRa+EW1fzYdFsvdAchGHRG4Q10wnweNvdvGi+CHv3tgfu4ODC2PZkl/2Rcsfh/v1sj41xcWyQ8XZ46E4oBjmY5YXbzZdgq7mYb46PoOebNmzm3cneTYoxwyQjcG23BUKE54PrDTwc92JpirEE65hgAf9gn9Cd3EXzgim2zK3Gc8bBU7vGSj54xdwathorN03eLu+2sR5M0biSt3twJ2EAmzZ6hWmPz3G9fMpWk2CMG30zHAa47gDd6DTHWpmuD376oOHVYmBcsWE2p0Ol+Zstdr65Oeht9w9vuRFAkiZXmGlNAvKKcMR4jEhTIRF3UnLKOQumfJbu5ElGf72/+9mnj17/6OGH91qjt//18N0PRvfeH7328Td33miN7v9h9+7ro1/9F/bfU2p6sUFxRJHydG/+ZvTJ3yeHN3fOn9b6t8H4nQ6YovTVvTt9duWna5c3rl9chd37ZmAmhi13ONgCe12+evXytTXYZzr60vrzF2DLxjPXrq+vrF1s7uzsHKg7JNkihG0dXHcqcKd7InkP4JqlrqOYxmgy5Gm0iCmvkaWBosxIMKUNXip/UnVbD//81YMv7pQim1cuHPF6GLy0f1fw/ysn8bKp10yebt9p9sCd2Gly9RO5jUyElpxeW7jzVuPCVt41dUAbtfOCWpBVSYFYdBlSWIB1neBSG0aDiImyPvjin7B99NvXRnc/rYHgCinqJFguQuXaCGbWKOYoRdEANEz7DBkDH4UwhAdsJbdiLqln4EyqcE70vyeEc2oOFnMKvQaF0FZjpROgNqgFa86xxyQERDmBaE2zDGlmOaI+CNBZAT4yNVq/8ceHX721+/m/z0ZWnjdyf0vqBbCdKLiPXngpKeIea8SkNEgF7YEoJR2xymozh+AzyBaViTrNBZdMNptT7tXtQa8f6kBakEwLFhnCTILCAmOkskwj4wmVjoHsNrW83v34/TPDM12IwPWBHAlWjmUKMYYlYgQqXaUzhriMFLJ0NFKGU8o8g2JWRXGi1y2Z4nlFngTtVTMsGivDvJYM7bhxglmJLLNQjVljkI7OI+I1k5arSB1PrsbuQsx+cO8vZ4NotVix60M7gMDMRImw0jB11RZytDKAltFWMC28cuT0ks+gm1bRneiET4ZuICubTffPFFVS03npXu9t1003U8HqDKod7hkDqWFao2VUSHFqA3MMO5U+rb47erMeuqsUqZPueQuyx8Suj25iiGSQoCFTM4OYix5pxxTCwhEsaYzBpCbuYyQ/ju5DeBxLd6ITPiG6FSEZnkX3LynnWs0dzvcU/wU8xf5xtSycZd4QTRgCW1IInQqCqNcaZY4J6axwMWSJcj9672uQe/SPj0Zffrb7+e9r4LxCmzo554uXvcYi3XmcUcDc2nK2HRxDKgaFtDI+E9wLIdy84h9H/CFkjl9NS3PK5VbrTKdI/3y4GbrbATbsqbecppbMmAuKQXEUBUGMw0zMkICRYzIQY50MvArz3Xf/M3rtvakFz0RxTpO6lQna1rYqnkVDYW7rEDHCIQazXWQMNohgR6OMIVhTtSpeKXB1KT72/WPRTXS05fa1+Hzy1tvakt4HLBVBBEyHGOYQpKkJKDrOnM6yjFYG6ceVPXOtLZqUnhOEro9jr6XkGUGUBuAYw+TaEkyRiIQZZ0zkuGoBPE3taqh5ZbM60QWXm4950osIs7WubxlcZUQFRSzCLkKcFEogqwxBIhNKYkecjjRR5zO0DJ62hpKicX1FtjScqCxqKGYxEM2dRZpHibSACjsA0lxVTai/S+kZLGdVLCc63pJZXkDcrr1ZLSNEapYFlPFy5QQTKMGU0EiKQAVxnNv0GvtMNavpAiL3kvrVjJFYvuOBoqSQGRmHmaowkK61ogoTpQOrWiBN0HwG37wyV6d54ZL5Tno9IUXxWpfDo3M0GOYhdjuGGIViSItyTRJjbYjVzPOqZtfR4uwsNbvo4vWucZWMMcWJdYgqxUFrz5DlCiPKODXecJuZ1Lh+on4Xr37bLM0Pl9XvuqgIYXIROXwJLS/LcRBeR4SZiVCuBQ3x08JcJwrtreaeZqnl2hlrec23Hrrcrpe3jAhqgHGsJWJeAFsZJShEHGIWGLOh6q2kBNWPY/wQJMcynuiHy+p6XRKK82wRC2lL6nt5bcCUBhkcyjKJCaQM1kgJGqKgEgtuEwU/i30vmvQq8UmFr7PLjX3UAqMQsEdME4+sVQ7pckIssgjZNHVR9USdr0PYHJ/Z09xyye+pnbDXDY+Zb24VjY1etxsOeiRHMC963cUprKUTimUCeedx+QUbgSz2YFjtsMwsYYbO7m0++vz9b379yeidD+bqe+0f/j2p00/42kqFshUcp+mbtk5OLOWaSoOwDgEApgLpsjy3XnHJM+FVnP0SWqW8M15Aq2xYJzrbCbBdgN8cmXQnfc/nghls9hogT+NZULlUFt2YdjUbP7zS+dGT5dZSL2wgCglOcNn7J8gYRREjjjGomCzFrELYs0gsSUrE3y1qDcjSLJPSWwWMZhnoaTOkqIYam1lhLRbMqKp59ClgHXv78ZV1moctF1aRBOu0sPrJROGrPeMbl0CW3rey61OLEZATpbkKEGmdAgEzYpDCEO+gKsEO6hVHfVXMffDlnx59/c6j+/fh78O37pwCzacWadykqep+cnuyRo2MRpjLjTu8HLEoAzIySCSZU5iaKLWsMuqEiv8Xo/KkSDT12GEZlAZ58Idt2ofxXvfHRd4Jw0XN7H1gGUQeJIiBmX1kGFnhHNAuuRIapvtUV9l3bFlwXSiiv7nz9ins++Devd2P/7aUTLKxuvbSNGccTSfX1lYfr/1OFnGm+rUeu9Kh2uBG47mxoI2NFEHTeMFU2WCoQlGICCpShrTVClFuoCSUESJnVV1fqWerIoVUfikw0alSUghcem4vOYJi0gTtsaLgGByL8Y+mLIRC7bWlRqOgg0XMBKjUKSQRJTwRwuhQvYY+UQ1i3cPffXiaku6dD74n/M0h2kwGE1RMQ08EEz1keqQsKMmgGkBac4E4YBe0o1RycyIRq7irnGclulEid2PXeLHcHZ58uLVxqx/GPwlUpp9Lpa7roSjy7vjXhtxWcDd+btr5gQHbZlhcs6U3scmHyQma7XI0DG6Of3SojHo9O7w06HUma3caHpFMBtcLMyhWisk4Oxjf6I2HaIaz8TobZMW85/fO3i/PPj7dzs7/AFBLBwhRD16gdAoAAB1JAAA=</t>
        </r>
      </text>
    </comment>
  </commentList>
</comments>
</file>

<file path=xl/sharedStrings.xml><?xml version="1.0" encoding="utf-8"?>
<sst xmlns="http://schemas.openxmlformats.org/spreadsheetml/2006/main" count="1442" uniqueCount="267">
  <si>
    <t>总量</t>
  </si>
  <si>
    <t>中国国航</t>
  </si>
  <si>
    <t>吉祥航空</t>
  </si>
  <si>
    <t>南方航空</t>
  </si>
  <si>
    <t>春秋航空</t>
  </si>
  <si>
    <t>ASK（百万座公里）</t>
  </si>
  <si>
    <t>当期值</t>
  </si>
  <si>
    <t>同比2019</t>
  </si>
  <si>
    <t>RPK（百万客公里）</t>
  </si>
  <si>
    <t>旅客运输量（千人）</t>
  </si>
  <si>
    <t>客座率（%）</t>
  </si>
  <si>
    <t>国内</t>
  </si>
  <si>
    <t>国际</t>
  </si>
  <si>
    <t>地区</t>
  </si>
  <si>
    <t>指标名称</t>
  </si>
  <si>
    <t>可用座公里（百万）</t>
  </si>
  <si>
    <t>可用座公里:国内</t>
  </si>
  <si>
    <t>可用座公里:国际</t>
  </si>
  <si>
    <t>可用座公里:地区</t>
  </si>
  <si>
    <t>收入客公里（百万）</t>
  </si>
  <si>
    <t>收入客公里:国内</t>
  </si>
  <si>
    <t>收入客公里:国际</t>
  </si>
  <si>
    <t>收入客公里:地区</t>
  </si>
  <si>
    <t>客运量（千人次）</t>
  </si>
  <si>
    <t>客运量:国内</t>
  </si>
  <si>
    <t>客运量:国际</t>
  </si>
  <si>
    <t>客运量:地区</t>
  </si>
  <si>
    <t>客座率</t>
  </si>
  <si>
    <t>客座率:国内</t>
  </si>
  <si>
    <t>客座率:国际</t>
  </si>
  <si>
    <t>客座率:地区</t>
  </si>
  <si>
    <t>频率</t>
  </si>
  <si>
    <t>月</t>
  </si>
  <si>
    <t>ASK</t>
  </si>
  <si>
    <t>Domestic</t>
  </si>
  <si>
    <t>International</t>
  </si>
  <si>
    <t>Regional</t>
  </si>
  <si>
    <t>RPK</t>
  </si>
  <si>
    <t>Pax volume</t>
  </si>
  <si>
    <t>PLF</t>
  </si>
  <si>
    <t>季度</t>
  </si>
  <si>
    <t>18Q1</t>
  </si>
  <si>
    <t>18Q2</t>
  </si>
  <si>
    <t>18Q3</t>
  </si>
  <si>
    <t>18Q4</t>
  </si>
  <si>
    <t>19Q1</t>
  </si>
  <si>
    <t>19Q2</t>
  </si>
  <si>
    <t>19Q3</t>
  </si>
  <si>
    <t>19Q4</t>
  </si>
  <si>
    <t>20Q1</t>
  </si>
  <si>
    <t>20Q2</t>
  </si>
  <si>
    <t>20Q3</t>
  </si>
  <si>
    <t>20Q4</t>
  </si>
  <si>
    <t>21Q1</t>
  </si>
  <si>
    <t>21Q2</t>
  </si>
  <si>
    <t>21Q3</t>
  </si>
  <si>
    <t>21Q4</t>
  </si>
  <si>
    <t>22Q1</t>
  </si>
  <si>
    <t>22Q2</t>
  </si>
  <si>
    <t>22Q3</t>
  </si>
  <si>
    <t>22Q4</t>
  </si>
  <si>
    <t>23Q1</t>
  </si>
  <si>
    <t>23Q2</t>
  </si>
  <si>
    <t>23Q3</t>
  </si>
  <si>
    <t>23Q4</t>
  </si>
  <si>
    <t>24Q1</t>
  </si>
  <si>
    <t>YTD</t>
  </si>
  <si>
    <t>月份</t>
  </si>
  <si>
    <t>2018年</t>
  </si>
  <si>
    <t>2019年</t>
  </si>
  <si>
    <t>2020年</t>
  </si>
  <si>
    <t>2021年</t>
  </si>
  <si>
    <t>2022年</t>
  </si>
  <si>
    <t>2023年</t>
  </si>
  <si>
    <t>全年</t>
  </si>
  <si>
    <t>2015年</t>
  </si>
  <si>
    <t>2016年</t>
  </si>
  <si>
    <t>2017年</t>
  </si>
  <si>
    <t>24Q2</t>
    <phoneticPr fontId="11" type="noConversion"/>
  </si>
  <si>
    <t>指标名称</t>
    <phoneticPr fontId="11" type="noConversion"/>
  </si>
  <si>
    <t>中国国航:可用座公里:当月值</t>
    <phoneticPr fontId="11" type="noConversion"/>
  </si>
  <si>
    <t>中国国航:可用座公里:国内:当月值</t>
    <phoneticPr fontId="11" type="noConversion"/>
  </si>
  <si>
    <t>中国国航:可用座公里:国际:当月值</t>
    <phoneticPr fontId="11" type="noConversion"/>
  </si>
  <si>
    <t>中国国航:可用座公里:地区:当月值</t>
    <phoneticPr fontId="11" type="noConversion"/>
  </si>
  <si>
    <t>中国国航:收入客公里:当月值</t>
    <phoneticPr fontId="11" type="noConversion"/>
  </si>
  <si>
    <t>中国国航:收入客公里:国内:当月值</t>
    <phoneticPr fontId="11" type="noConversion"/>
  </si>
  <si>
    <t>中国国航:收入客公里:国际:当月值</t>
    <phoneticPr fontId="11" type="noConversion"/>
  </si>
  <si>
    <t>中国国航:收入客公里:地区:当月值</t>
    <phoneticPr fontId="11" type="noConversion"/>
  </si>
  <si>
    <t>中国国航:客运量:当月值</t>
    <phoneticPr fontId="11" type="noConversion"/>
  </si>
  <si>
    <t>中国国航:客运量:国内:当月值</t>
    <phoneticPr fontId="11" type="noConversion"/>
  </si>
  <si>
    <t>中国国航:客运量:国际:当月值</t>
    <phoneticPr fontId="11" type="noConversion"/>
  </si>
  <si>
    <t>中国国航:客运量:地区:当月值</t>
    <phoneticPr fontId="11" type="noConversion"/>
  </si>
  <si>
    <t>中国国航:客座率:当月值</t>
    <phoneticPr fontId="11" type="noConversion"/>
  </si>
  <si>
    <t>中国国航:客座率:国内:当月值</t>
    <phoneticPr fontId="11" type="noConversion"/>
  </si>
  <si>
    <t>中国国航:客座率:国际:当月值</t>
    <phoneticPr fontId="11" type="noConversion"/>
  </si>
  <si>
    <t>中国国航:客座率:地区:当月值</t>
    <phoneticPr fontId="11" type="noConversion"/>
  </si>
  <si>
    <t>中国国航:运营飞机数量:当月值</t>
    <phoneticPr fontId="11" type="noConversion"/>
  </si>
  <si>
    <t>单位</t>
    <phoneticPr fontId="11" type="noConversion"/>
  </si>
  <si>
    <t>百万客公里</t>
    <phoneticPr fontId="11" type="noConversion"/>
  </si>
  <si>
    <t>千人</t>
    <phoneticPr fontId="11" type="noConversion"/>
  </si>
  <si>
    <t>%</t>
    <phoneticPr fontId="11" type="noConversion"/>
  </si>
  <si>
    <t>架</t>
    <phoneticPr fontId="11" type="noConversion"/>
  </si>
  <si>
    <t>吉祥航空:收入客公里:当月值</t>
    <phoneticPr fontId="11" type="noConversion"/>
  </si>
  <si>
    <t>吉祥航空:收入客公里(国内):当月值</t>
    <phoneticPr fontId="11" type="noConversion"/>
  </si>
  <si>
    <t>吉祥航空:收入客公里(国际):当月值</t>
    <phoneticPr fontId="11" type="noConversion"/>
  </si>
  <si>
    <t>吉祥航空:收入客公里(地区):当月值</t>
    <phoneticPr fontId="11" type="noConversion"/>
  </si>
  <si>
    <t>吉祥航空:客座率:当月值</t>
    <phoneticPr fontId="11" type="noConversion"/>
  </si>
  <si>
    <t>吉祥航空:客座率(国内):当月值</t>
    <phoneticPr fontId="11" type="noConversion"/>
  </si>
  <si>
    <t>吉祥航空:客座率(国际):当月值</t>
    <phoneticPr fontId="11" type="noConversion"/>
  </si>
  <si>
    <t>吉祥航空:客座率(地区):当月值</t>
    <phoneticPr fontId="11" type="noConversion"/>
  </si>
  <si>
    <t>吉祥航空:运营飞机数量:当月值</t>
    <phoneticPr fontId="11" type="noConversion"/>
  </si>
  <si>
    <t>运营飞机数</t>
    <phoneticPr fontId="11" type="noConversion"/>
  </si>
  <si>
    <t>同比19</t>
    <phoneticPr fontId="11" type="noConversion"/>
  </si>
  <si>
    <t>同比上年</t>
    <phoneticPr fontId="11" type="noConversion"/>
  </si>
  <si>
    <t>2024年</t>
    <phoneticPr fontId="11" type="noConversion"/>
  </si>
  <si>
    <t>吉祥航空:可用座公里:当月值:百万</t>
    <phoneticPr fontId="11" type="noConversion"/>
  </si>
  <si>
    <t>吉祥航空:可用座公里(国内):当月值:百万</t>
    <phoneticPr fontId="11" type="noConversion"/>
  </si>
  <si>
    <t>吉祥航空:可用座公里(国际):当月值:百万</t>
    <phoneticPr fontId="11" type="noConversion"/>
  </si>
  <si>
    <t>吉祥航空:可用座公里(地区):当月值:百万</t>
    <phoneticPr fontId="11" type="noConversion"/>
  </si>
  <si>
    <t>吉祥航空:客运量:当月值:万</t>
    <phoneticPr fontId="11" type="noConversion"/>
  </si>
  <si>
    <t>吉祥航空:客运量(国内):当月值:万</t>
    <phoneticPr fontId="11" type="noConversion"/>
  </si>
  <si>
    <t>吉祥航空:客运量(国际):当月值:万</t>
    <phoneticPr fontId="11" type="noConversion"/>
  </si>
  <si>
    <t>吉祥航空:客运量(地区):当月值:万</t>
    <phoneticPr fontId="11" type="noConversion"/>
  </si>
  <si>
    <t>万人</t>
    <phoneticPr fontId="11" type="noConversion"/>
  </si>
  <si>
    <t>春秋航空:可用座公里:当月值:百万</t>
    <phoneticPr fontId="11" type="noConversion"/>
  </si>
  <si>
    <t>春秋航空:可用座公里(国内):当月值:百万</t>
    <phoneticPr fontId="11" type="noConversion"/>
  </si>
  <si>
    <t>春秋航空:可用座公里(国际):当月值:百万</t>
    <phoneticPr fontId="11" type="noConversion"/>
  </si>
  <si>
    <t>春秋航空:可用座公里(地区):当月值:百万</t>
    <phoneticPr fontId="11" type="noConversion"/>
  </si>
  <si>
    <t>春秋航空:收入客公里:当月值:百万</t>
    <phoneticPr fontId="11" type="noConversion"/>
  </si>
  <si>
    <t>春秋航空:收入客公里(国内):当月值:百万</t>
    <phoneticPr fontId="11" type="noConversion"/>
  </si>
  <si>
    <t>春秋航空:收入客公里(国际):当月值:百万</t>
    <phoneticPr fontId="11" type="noConversion"/>
  </si>
  <si>
    <t>春秋航空:客运量:当月值:万</t>
    <phoneticPr fontId="11" type="noConversion"/>
  </si>
  <si>
    <t>春秋航空:客运量(国内):当月值:万</t>
    <phoneticPr fontId="11" type="noConversion"/>
  </si>
  <si>
    <t>春秋航空:客运量(国际):当月值:万</t>
    <phoneticPr fontId="11" type="noConversion"/>
  </si>
  <si>
    <t>春秋航空:客运量(地区):当月值:万</t>
    <phoneticPr fontId="11" type="noConversion"/>
  </si>
  <si>
    <t>春秋航空:客座率:当月值</t>
    <phoneticPr fontId="11" type="noConversion"/>
  </si>
  <si>
    <t>春秋航空:客座率(国内):当月值</t>
    <phoneticPr fontId="11" type="noConversion"/>
  </si>
  <si>
    <t>春秋航空:客座率(国际):当月值</t>
    <phoneticPr fontId="11" type="noConversion"/>
  </si>
  <si>
    <t>春秋航空:客座率(地区):当月值</t>
    <phoneticPr fontId="11" type="noConversion"/>
  </si>
  <si>
    <t>春秋航空:运营飞机数量:当月值</t>
    <phoneticPr fontId="11" type="noConversion"/>
  </si>
  <si>
    <t>百万座公里</t>
    <phoneticPr fontId="11" type="noConversion"/>
  </si>
  <si>
    <t>东方航空:可用座公里:当月值</t>
    <phoneticPr fontId="11" type="noConversion"/>
  </si>
  <si>
    <t>东方航空:可用座公里:国内:当月值</t>
    <phoneticPr fontId="11" type="noConversion"/>
  </si>
  <si>
    <t>东方航空:可用座公里:国际:当月值</t>
    <phoneticPr fontId="11" type="noConversion"/>
  </si>
  <si>
    <t>东方航空:可用座公里:地区:当月值</t>
    <phoneticPr fontId="11" type="noConversion"/>
  </si>
  <si>
    <t>东方航空:收入客公里:当月值</t>
    <phoneticPr fontId="11" type="noConversion"/>
  </si>
  <si>
    <t>东方航空:收入客公里:国内:当月值</t>
    <phoneticPr fontId="11" type="noConversion"/>
  </si>
  <si>
    <t>东方航空:收入客公里:国际:当月值</t>
    <phoneticPr fontId="11" type="noConversion"/>
  </si>
  <si>
    <t>东方航空:收入客公里:地区:当月值</t>
    <phoneticPr fontId="11" type="noConversion"/>
  </si>
  <si>
    <t>东方航空:客运量:当月值</t>
    <phoneticPr fontId="11" type="noConversion"/>
  </si>
  <si>
    <t>东方航空:客运量:国内:当月值</t>
    <phoneticPr fontId="11" type="noConversion"/>
  </si>
  <si>
    <t>东方航空:客运量:国际:当月值</t>
    <phoneticPr fontId="11" type="noConversion"/>
  </si>
  <si>
    <t>东方航空:客运量:地区:当月值</t>
    <phoneticPr fontId="11" type="noConversion"/>
  </si>
  <si>
    <t>东方航空:客座率:当月值</t>
    <phoneticPr fontId="11" type="noConversion"/>
  </si>
  <si>
    <t>东方航空:客座率:国内:当月值</t>
    <phoneticPr fontId="11" type="noConversion"/>
  </si>
  <si>
    <t>东方航空:客座率:国际:当月值</t>
    <phoneticPr fontId="11" type="noConversion"/>
  </si>
  <si>
    <t>东方航空:客座率:地区:当月值</t>
    <phoneticPr fontId="11" type="noConversion"/>
  </si>
  <si>
    <t>东方航空:运营飞机数量:当月值</t>
    <phoneticPr fontId="11" type="noConversion"/>
  </si>
  <si>
    <t>百万公里</t>
    <phoneticPr fontId="11" type="noConversion"/>
  </si>
  <si>
    <t>百万人公里</t>
    <phoneticPr fontId="11" type="noConversion"/>
  </si>
  <si>
    <t>千人次</t>
    <phoneticPr fontId="11" type="noConversion"/>
  </si>
  <si>
    <t>南方航空:可用座公里:当月值</t>
    <phoneticPr fontId="11" type="noConversion"/>
  </si>
  <si>
    <t>南方航空:可用座公里:国内:当月值</t>
    <phoneticPr fontId="11" type="noConversion"/>
  </si>
  <si>
    <t>南方航空:可用座公里:国际:当月值</t>
    <phoneticPr fontId="11" type="noConversion"/>
  </si>
  <si>
    <t>南方航空:可用座公里:地区:当月值</t>
    <phoneticPr fontId="11" type="noConversion"/>
  </si>
  <si>
    <t>南方航空:收入客公里:当月值</t>
    <phoneticPr fontId="11" type="noConversion"/>
  </si>
  <si>
    <t>南方航空:收入客公里:国内:当月值</t>
    <phoneticPr fontId="11" type="noConversion"/>
  </si>
  <si>
    <t>南方航空:收入客公里:国际:当月值</t>
    <phoneticPr fontId="11" type="noConversion"/>
  </si>
  <si>
    <t>南方航空:收入客公里:地区:当月值</t>
    <phoneticPr fontId="11" type="noConversion"/>
  </si>
  <si>
    <t>南方航空:客运量:当月值</t>
    <phoneticPr fontId="11" type="noConversion"/>
  </si>
  <si>
    <t>南方航空:客运量:国内:当月值</t>
    <phoneticPr fontId="11" type="noConversion"/>
  </si>
  <si>
    <t>南方航空:客运量:国际:当月值</t>
    <phoneticPr fontId="11" type="noConversion"/>
  </si>
  <si>
    <t>南方航空:客运量:地区:当月值</t>
    <phoneticPr fontId="11" type="noConversion"/>
  </si>
  <si>
    <t>南方航空:客座率:当月值</t>
    <phoneticPr fontId="11" type="noConversion"/>
  </si>
  <si>
    <t>南方航空:客座率:国内:当月值</t>
    <phoneticPr fontId="11" type="noConversion"/>
  </si>
  <si>
    <t>南方航空:客座率:国际:当月值</t>
    <phoneticPr fontId="11" type="noConversion"/>
  </si>
  <si>
    <t>南方航空:客座率:地区:当月值</t>
    <phoneticPr fontId="11" type="noConversion"/>
  </si>
  <si>
    <t>南方航空:运营飞机数量:当月值</t>
    <phoneticPr fontId="11" type="noConversion"/>
  </si>
  <si>
    <t>春秋航空:收入客公里(地区):当月值:百万</t>
    <phoneticPr fontId="11" type="noConversion"/>
  </si>
  <si>
    <t>24Q3</t>
    <phoneticPr fontId="11" type="noConversion"/>
  </si>
  <si>
    <t>海航控股:可用座公里:当月值:百万</t>
    <phoneticPr fontId="11" type="noConversion"/>
  </si>
  <si>
    <t>海航控股:可用座公里:国内:当月值:百万</t>
    <phoneticPr fontId="11" type="noConversion"/>
  </si>
  <si>
    <t>海航控股:可用座公里:国际:当月值:百万</t>
    <phoneticPr fontId="11" type="noConversion"/>
  </si>
  <si>
    <t>海航控股:可用座公里:地区:当月值:百万</t>
    <phoneticPr fontId="11" type="noConversion"/>
  </si>
  <si>
    <t>海航控股:客运量:当月值:万</t>
    <phoneticPr fontId="11" type="noConversion"/>
  </si>
  <si>
    <t>海航控股:客运量:国内:当月值:万</t>
    <phoneticPr fontId="11" type="noConversion"/>
  </si>
  <si>
    <t>海航控股:客运量:国际:当月值:万</t>
    <phoneticPr fontId="11" type="noConversion"/>
  </si>
  <si>
    <t>海航控股:客运量:地区:当月值:万</t>
    <phoneticPr fontId="11" type="noConversion"/>
  </si>
  <si>
    <t>海航控股:客座率:当月值</t>
    <phoneticPr fontId="11" type="noConversion"/>
  </si>
  <si>
    <t>海航控股:客座率:国内:当月值</t>
    <phoneticPr fontId="11" type="noConversion"/>
  </si>
  <si>
    <t>海航控股:客座率:国际:当月值</t>
    <phoneticPr fontId="11" type="noConversion"/>
  </si>
  <si>
    <t>海航控股:客座率:地区:当月值</t>
    <phoneticPr fontId="11" type="noConversion"/>
  </si>
  <si>
    <t>海航控股:运营飞机数量:当月值</t>
    <phoneticPr fontId="11" type="noConversion"/>
  </si>
  <si>
    <t>万人次</t>
    <phoneticPr fontId="11" type="noConversion"/>
  </si>
  <si>
    <t>%</t>
    <phoneticPr fontId="11" type="noConversion"/>
  </si>
  <si>
    <t>架</t>
    <phoneticPr fontId="11" type="noConversion"/>
  </si>
  <si>
    <t>海航控股:旅客周转量:当月值:百万</t>
    <phoneticPr fontId="11" type="noConversion"/>
  </si>
  <si>
    <t>海航控股:旅客周转量:国内:当月值:百万</t>
    <phoneticPr fontId="11" type="noConversion"/>
  </si>
  <si>
    <t>海航控股:旅客周转量:地区:当月值:百万</t>
    <phoneticPr fontId="11" type="noConversion"/>
  </si>
  <si>
    <t>海航控股:旅客周转量:国际:当月值:百万</t>
    <phoneticPr fontId="11" type="noConversion"/>
  </si>
  <si>
    <t>中国东航</t>
  </si>
  <si>
    <t>中国东航</t>
    <phoneticPr fontId="11" type="noConversion"/>
  </si>
  <si>
    <t>国泰航空:乘运载运率:当月值</t>
    <phoneticPr fontId="11" type="noConversion"/>
  </si>
  <si>
    <t>国泰航空:货邮载运率:当月值</t>
    <phoneticPr fontId="11" type="noConversion"/>
  </si>
  <si>
    <t>国泰航空:可用座公里:当月值:百万</t>
    <phoneticPr fontId="11" type="noConversion"/>
  </si>
  <si>
    <t>国泰航空:可用座公里:中国内地:当月值:百万</t>
    <phoneticPr fontId="11" type="noConversion"/>
  </si>
  <si>
    <t>国泰航空:收入客公里:当月值:百万</t>
    <phoneticPr fontId="11" type="noConversion"/>
  </si>
  <si>
    <t>国泰航空:收入客公里:中国内地:当月值:百万</t>
    <phoneticPr fontId="11" type="noConversion"/>
  </si>
  <si>
    <t>国泰航空:可用货邮吨公里:当月值:百万</t>
    <phoneticPr fontId="11" type="noConversion"/>
  </si>
  <si>
    <t>国泰航空:货邮吨公里:当月值:百万</t>
    <phoneticPr fontId="11" type="noConversion"/>
  </si>
  <si>
    <t>国泰航空:载运乘客量:当月值:万</t>
    <phoneticPr fontId="11" type="noConversion"/>
  </si>
  <si>
    <t>国泰航空:载运货物:当月值:万</t>
    <phoneticPr fontId="11" type="noConversion"/>
  </si>
  <si>
    <t>百万吨公里</t>
    <phoneticPr fontId="11" type="noConversion"/>
  </si>
  <si>
    <t>万吨</t>
    <phoneticPr fontId="11" type="noConversion"/>
  </si>
  <si>
    <t>可用座公里:内地</t>
    <phoneticPr fontId="11" type="noConversion"/>
  </si>
  <si>
    <t>可用座公里:国际</t>
    <phoneticPr fontId="11" type="noConversion"/>
  </si>
  <si>
    <t>收入客公里:内地</t>
    <phoneticPr fontId="11" type="noConversion"/>
  </si>
  <si>
    <t>收入客公里:国际</t>
    <phoneticPr fontId="11" type="noConversion"/>
  </si>
  <si>
    <t>可用货邮吨公里</t>
    <phoneticPr fontId="11" type="noConversion"/>
  </si>
  <si>
    <t>AFTK</t>
    <phoneticPr fontId="11" type="noConversion"/>
  </si>
  <si>
    <t>货邮吨公里</t>
    <phoneticPr fontId="11" type="noConversion"/>
  </si>
  <si>
    <t>RFTK</t>
    <phoneticPr fontId="11" type="noConversion"/>
  </si>
  <si>
    <t>货邮运输量</t>
    <phoneticPr fontId="11" type="noConversion"/>
  </si>
  <si>
    <t>Cargo volume</t>
    <phoneticPr fontId="11" type="noConversion"/>
  </si>
  <si>
    <t>海航控股</t>
  </si>
  <si>
    <t>海航控股</t>
    <phoneticPr fontId="11" type="noConversion"/>
  </si>
  <si>
    <t>机队数（架）</t>
    <phoneticPr fontId="11" type="noConversion"/>
  </si>
  <si>
    <t>中国东航</t>
    <phoneticPr fontId="11" type="noConversion"/>
  </si>
  <si>
    <t>货邮载运率</t>
    <phoneticPr fontId="11" type="noConversion"/>
  </si>
  <si>
    <t>CLF</t>
    <phoneticPr fontId="11" type="noConversion"/>
  </si>
  <si>
    <t>中国国航</t>
    <phoneticPr fontId="11" type="noConversion"/>
  </si>
  <si>
    <t>南方航空</t>
    <phoneticPr fontId="11" type="noConversion"/>
  </si>
  <si>
    <t>春秋航空</t>
    <phoneticPr fontId="11" type="noConversion"/>
  </si>
  <si>
    <t>吉祥航空</t>
    <phoneticPr fontId="11" type="noConversion"/>
  </si>
  <si>
    <t>东北亚</t>
  </si>
  <si>
    <t>东南亚</t>
  </si>
  <si>
    <t>西南太平洋</t>
  </si>
  <si>
    <t>北美洲</t>
  </si>
  <si>
    <t>欧洲</t>
  </si>
  <si>
    <t>2024年11月收入乘客千米数（千位）</t>
  </si>
  <si>
    <t>相比2023年11月差额百分比</t>
  </si>
  <si>
    <t>2024年11个月累积数字</t>
  </si>
  <si>
    <t>今年至今差额百分比</t>
  </si>
  <si>
    <t>中国内地</t>
  </si>
  <si>
    <t>南亚、中东及非洲</t>
  </si>
  <si>
    <t>2019年11月收入乘客千米数（千位）</t>
  </si>
  <si>
    <t>相比2018年11月差额百分比</t>
  </si>
  <si>
    <t>2019年11个月累积数字</t>
  </si>
  <si>
    <t>东北亚洲</t>
  </si>
  <si>
    <t>东南亚洲</t>
  </si>
  <si>
    <t>国泰航空</t>
    <phoneticPr fontId="11" type="noConversion"/>
  </si>
  <si>
    <r>
      <rPr>
        <sz val="11"/>
        <color rgb="FF060607"/>
        <rFont val="等线"/>
        <family val="3"/>
        <charset val="134"/>
      </rPr>
      <t>国泰航空</t>
    </r>
    <r>
      <rPr>
        <sz val="11"/>
        <color rgb="FF060607"/>
        <rFont val="Inherit"/>
        <family val="2"/>
      </rPr>
      <t>/</t>
    </r>
    <r>
      <rPr>
        <sz val="11"/>
        <color rgb="FF060607"/>
        <rFont val="等线"/>
        <family val="3"/>
        <charset val="134"/>
      </rPr>
      <t>国泰港龙</t>
    </r>
    <phoneticPr fontId="11" type="noConversion"/>
  </si>
  <si>
    <t>24Q4</t>
    <phoneticPr fontId="11" type="noConversion"/>
  </si>
  <si>
    <t>资料来源：公司公告，申万宏源研究</t>
    <phoneticPr fontId="11" type="noConversion"/>
  </si>
  <si>
    <t>25Q1</t>
    <phoneticPr fontId="11" type="noConversion"/>
  </si>
  <si>
    <t>同比2024</t>
    <phoneticPr fontId="11" type="noConversion"/>
  </si>
  <si>
    <t>资料来源：公司公告，申万宏源研究</t>
    <phoneticPr fontId="11" type="noConversion"/>
  </si>
  <si>
    <t>25Q2</t>
    <phoneticPr fontId="11" type="noConversion"/>
  </si>
  <si>
    <t>25Q3</t>
  </si>
  <si>
    <t>25Q4</t>
    <phoneticPr fontId="11" type="noConversion"/>
  </si>
  <si>
    <t>2024年</t>
  </si>
  <si>
    <t>2025年</t>
  </si>
  <si>
    <t>26Q1</t>
    <phoneticPr fontId="11" type="noConversion"/>
  </si>
  <si>
    <t>【申万交运】2025年Q4航空数据汇总</t>
    <phoneticPr fontId="11" type="noConversion"/>
  </si>
  <si>
    <t>同比2025</t>
  </si>
  <si>
    <t>同比2025</t>
    <phoneticPr fontId="11" type="noConversion"/>
  </si>
  <si>
    <t>【申万交运】2026年3月航空公司数据汇总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</si>
</sst>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yyyy\-mm;@"/>
    <numFmt numFmtId="177" formatCode="#,##0.00_ "/>
    <numFmt numFmtId="178" formatCode="###,###,###,###,##0.00_ "/>
    <numFmt numFmtId="179" formatCode="###,###,###,###,##0.0000_ "/>
    <numFmt numFmtId="180" formatCode="yyyy\-mm"/>
    <numFmt numFmtId="181" formatCode="###,###,###,##0.0000"/>
    <numFmt numFmtId="182" formatCode="0_);[Red]\(0\)"/>
    <numFmt numFmtId="183" formatCode="0.0000_ "/>
    <numFmt numFmtId="184" formatCode="0.0%"/>
    <numFmt numFmtId="185" formatCode="###,###,###,###,##0_ "/>
    <numFmt numFmtId="186" formatCode="0.00_);[Red]\(0.00\)"/>
    <numFmt numFmtId="187" formatCode="###,###,###,##0"/>
    <numFmt numFmtId="188" formatCode="###,###,###,##0.00"/>
    <numFmt numFmtId="189" formatCode="#,##0.0_ "/>
    <numFmt numFmtId="190" formatCode="0.0"/>
    <numFmt numFmtId="191" formatCode="#,##0.0000_ "/>
  </numFmts>
  <fonts count="20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indexed="9"/>
      <name val="微软雅黑"/>
      <family val="2"/>
      <charset val="134"/>
    </font>
    <font>
      <b/>
      <sz val="12"/>
      <color rgb="FF404040"/>
      <name val="微软雅黑"/>
      <family val="2"/>
      <charset val="134"/>
    </font>
    <font>
      <sz val="12"/>
      <color rgb="FF404040"/>
      <name val="微软雅黑"/>
      <family val="2"/>
      <charset val="134"/>
    </font>
    <font>
      <b/>
      <sz val="11"/>
      <color rgb="FF003296"/>
      <name val="微软雅黑"/>
      <family val="2"/>
      <charset val="134"/>
    </font>
    <font>
      <b/>
      <sz val="9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1"/>
      <color indexed="1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b/>
      <sz val="8"/>
      <color rgb="FF003296"/>
      <name val="微软雅黑"/>
      <family val="2"/>
      <charset val="134"/>
    </font>
    <font>
      <b/>
      <sz val="11"/>
      <color rgb="FF060607"/>
      <name val="Inherit"/>
      <family val="2"/>
    </font>
    <font>
      <sz val="11"/>
      <color rgb="FF060607"/>
      <name val="Inherit"/>
      <family val="2"/>
    </font>
    <font>
      <sz val="11"/>
      <color rgb="FF060607"/>
      <name val="等线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3296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</cellStyleXfs>
  <cellXfs count="19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3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left" vertical="center"/>
    </xf>
    <xf numFmtId="10" fontId="1" fillId="2" borderId="0" xfId="0" applyNumberFormat="1" applyFont="1" applyFill="1" applyAlignment="1">
      <alignment horizontal="left" vertical="center"/>
    </xf>
    <xf numFmtId="10" fontId="2" fillId="2" borderId="0" xfId="0" applyNumberFormat="1" applyFont="1" applyFill="1" applyAlignment="1">
      <alignment horizontal="left" vertical="center"/>
    </xf>
    <xf numFmtId="178" fontId="1" fillId="3" borderId="0" xfId="0" applyNumberFormat="1" applyFont="1" applyFill="1" applyAlignment="1">
      <alignment horizontal="right" vertical="center"/>
    </xf>
    <xf numFmtId="10" fontId="1" fillId="3" borderId="0" xfId="0" applyNumberFormat="1" applyFont="1" applyFill="1" applyAlignment="1">
      <alignment horizontal="right" vertical="center"/>
    </xf>
    <xf numFmtId="181" fontId="0" fillId="0" borderId="0" xfId="0" applyNumberFormat="1" applyAlignment="1">
      <alignment vertical="top" wrapText="1"/>
    </xf>
    <xf numFmtId="178" fontId="1" fillId="4" borderId="0" xfId="0" applyNumberFormat="1" applyFont="1" applyFill="1" applyAlignment="1">
      <alignment horizontal="right" vertical="center"/>
    </xf>
    <xf numFmtId="10" fontId="1" fillId="4" borderId="0" xfId="0" applyNumberFormat="1" applyFont="1" applyFill="1" applyAlignment="1">
      <alignment horizontal="right" vertical="center"/>
    </xf>
    <xf numFmtId="178" fontId="1" fillId="5" borderId="0" xfId="0" applyNumberFormat="1" applyFont="1" applyFill="1" applyAlignment="1">
      <alignment horizontal="right" vertical="center"/>
    </xf>
    <xf numFmtId="10" fontId="1" fillId="5" borderId="0" xfId="0" applyNumberFormat="1" applyFont="1" applyFill="1" applyAlignment="1">
      <alignment horizontal="right" vertical="center"/>
    </xf>
    <xf numFmtId="4" fontId="0" fillId="0" borderId="0" xfId="0" applyNumberFormat="1">
      <alignment vertical="center"/>
    </xf>
    <xf numFmtId="176" fontId="2" fillId="0" borderId="0" xfId="0" applyNumberFormat="1" applyFont="1">
      <alignment vertical="center"/>
    </xf>
    <xf numFmtId="10" fontId="1" fillId="0" borderId="0" xfId="1" applyNumberFormat="1" applyFont="1" applyAlignment="1">
      <alignment horizontal="right" vertical="center"/>
    </xf>
    <xf numFmtId="10" fontId="1" fillId="0" borderId="0" xfId="1" applyNumberFormat="1" applyFont="1">
      <alignment vertical="center"/>
    </xf>
    <xf numFmtId="176" fontId="3" fillId="0" borderId="0" xfId="0" applyNumberFormat="1" applyFont="1">
      <alignment vertical="center"/>
    </xf>
    <xf numFmtId="177" fontId="3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178" fontId="3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76" fontId="1" fillId="2" borderId="0" xfId="0" applyNumberFormat="1" applyFont="1" applyFill="1" applyAlignment="1">
      <alignment horizontal="left" vertical="center"/>
    </xf>
    <xf numFmtId="176" fontId="2" fillId="2" borderId="0" xfId="0" applyNumberFormat="1" applyFont="1" applyFill="1" applyAlignment="1">
      <alignment horizontal="left" vertical="center"/>
    </xf>
    <xf numFmtId="179" fontId="2" fillId="2" borderId="0" xfId="0" applyNumberFormat="1" applyFont="1" applyFill="1" applyAlignment="1">
      <alignment horizontal="left" vertical="center"/>
    </xf>
    <xf numFmtId="176" fontId="1" fillId="6" borderId="0" xfId="0" applyNumberFormat="1" applyFont="1" applyFill="1">
      <alignment vertical="center"/>
    </xf>
    <xf numFmtId="178" fontId="1" fillId="2" borderId="0" xfId="0" applyNumberFormat="1" applyFont="1" applyFill="1" applyAlignment="1">
      <alignment horizontal="left" vertical="center"/>
    </xf>
    <xf numFmtId="178" fontId="2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85" fontId="1" fillId="0" borderId="0" xfId="0" applyNumberFormat="1" applyFont="1" applyAlignment="1">
      <alignment horizontal="right" vertical="center"/>
    </xf>
    <xf numFmtId="185" fontId="1" fillId="3" borderId="0" xfId="0" applyNumberFormat="1" applyFont="1" applyFill="1" applyAlignment="1">
      <alignment horizontal="right" vertical="center"/>
    </xf>
    <xf numFmtId="10" fontId="0" fillId="0" borderId="0" xfId="0" applyNumberFormat="1">
      <alignment vertical="center"/>
    </xf>
    <xf numFmtId="0" fontId="0" fillId="5" borderId="0" xfId="0" applyFill="1">
      <alignment vertical="center"/>
    </xf>
    <xf numFmtId="184" fontId="1" fillId="0" borderId="0" xfId="1" applyNumberFormat="1" applyFont="1" applyAlignment="1">
      <alignment horizontal="right" vertical="center"/>
    </xf>
    <xf numFmtId="185" fontId="1" fillId="4" borderId="0" xfId="0" applyNumberFormat="1" applyFont="1" applyFill="1" applyAlignment="1">
      <alignment horizontal="right" vertical="center"/>
    </xf>
    <xf numFmtId="177" fontId="0" fillId="0" borderId="0" xfId="0" applyNumberFormat="1">
      <alignment vertical="center"/>
    </xf>
    <xf numFmtId="183" fontId="0" fillId="0" borderId="0" xfId="0" applyNumberFormat="1">
      <alignment vertical="center"/>
    </xf>
    <xf numFmtId="186" fontId="1" fillId="0" borderId="0" xfId="1" applyNumberFormat="1" applyFont="1" applyAlignment="1">
      <alignment horizontal="right" vertical="center"/>
    </xf>
    <xf numFmtId="187" fontId="0" fillId="0" borderId="0" xfId="0" applyNumberFormat="1">
      <alignment vertical="center"/>
    </xf>
    <xf numFmtId="180" fontId="0" fillId="2" borderId="0" xfId="0" applyNumberFormat="1" applyFill="1" applyAlignment="1">
      <alignment vertical="top"/>
    </xf>
    <xf numFmtId="188" fontId="0" fillId="2" borderId="0" xfId="0" applyNumberFormat="1" applyFill="1" applyAlignment="1">
      <alignment vertical="top" wrapText="1"/>
    </xf>
    <xf numFmtId="188" fontId="0" fillId="0" borderId="0" xfId="0" applyNumberFormat="1" applyAlignment="1">
      <alignment vertical="top" wrapText="1"/>
    </xf>
    <xf numFmtId="0" fontId="1" fillId="3" borderId="0" xfId="1" applyNumberFormat="1" applyFont="1" applyFill="1" applyAlignment="1">
      <alignment horizontal="right" vertical="center"/>
    </xf>
    <xf numFmtId="0" fontId="1" fillId="0" borderId="0" xfId="1" applyNumberFormat="1" applyFont="1" applyFill="1" applyAlignment="1">
      <alignment horizontal="right" vertical="center"/>
    </xf>
    <xf numFmtId="184" fontId="0" fillId="0" borderId="0" xfId="1" applyNumberFormat="1" applyFont="1">
      <alignment vertical="center"/>
    </xf>
    <xf numFmtId="187" fontId="1" fillId="3" borderId="0" xfId="0" applyNumberFormat="1" applyFont="1" applyFill="1" applyAlignment="1">
      <alignment horizontal="right" vertical="center"/>
    </xf>
    <xf numFmtId="187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" fontId="0" fillId="4" borderId="0" xfId="0" applyNumberFormat="1" applyFill="1">
      <alignment vertical="center"/>
    </xf>
    <xf numFmtId="0" fontId="0" fillId="4" borderId="0" xfId="0" applyFill="1">
      <alignment vertical="center"/>
    </xf>
    <xf numFmtId="184" fontId="0" fillId="0" borderId="0" xfId="1" applyNumberFormat="1" applyFont="1" applyFill="1">
      <alignment vertical="center"/>
    </xf>
    <xf numFmtId="10" fontId="3" fillId="0" borderId="0" xfId="1" applyNumberFormat="1" applyFont="1" applyAlignment="1">
      <alignment horizontal="right" vertical="center"/>
    </xf>
    <xf numFmtId="10" fontId="1" fillId="0" borderId="0" xfId="0" applyNumberFormat="1" applyFont="1">
      <alignment vertical="center"/>
    </xf>
    <xf numFmtId="0" fontId="1" fillId="0" borderId="0" xfId="4" applyFont="1">
      <alignment vertical="center"/>
    </xf>
    <xf numFmtId="0" fontId="3" fillId="0" borderId="0" xfId="4" applyFont="1">
      <alignment vertical="center"/>
    </xf>
    <xf numFmtId="0" fontId="1" fillId="4" borderId="0" xfId="1" applyNumberFormat="1" applyFont="1" applyFill="1" applyAlignment="1">
      <alignment horizontal="right" vertical="center"/>
    </xf>
    <xf numFmtId="187" fontId="1" fillId="2" borderId="0" xfId="0" applyNumberFormat="1" applyFont="1" applyFill="1" applyAlignment="1">
      <alignment horizontal="left" vertical="center"/>
    </xf>
    <xf numFmtId="187" fontId="2" fillId="2" borderId="0" xfId="0" applyNumberFormat="1" applyFont="1" applyFill="1" applyAlignment="1">
      <alignment horizontal="left" vertical="center"/>
    </xf>
    <xf numFmtId="187" fontId="1" fillId="4" borderId="0" xfId="0" applyNumberFormat="1" applyFont="1" applyFill="1" applyAlignment="1">
      <alignment horizontal="right" vertical="center"/>
    </xf>
    <xf numFmtId="187" fontId="0" fillId="0" borderId="0" xfId="0" applyNumberFormat="1" applyAlignment="1">
      <alignment vertical="top" wrapText="1"/>
    </xf>
    <xf numFmtId="188" fontId="0" fillId="0" borderId="0" xfId="0" applyNumberFormat="1" applyAlignment="1">
      <alignment vertical="top"/>
    </xf>
    <xf numFmtId="188" fontId="0" fillId="4" borderId="0" xfId="0" applyNumberFormat="1" applyFill="1" applyAlignment="1">
      <alignment vertical="top" wrapText="1"/>
    </xf>
    <xf numFmtId="180" fontId="0" fillId="6" borderId="0" xfId="0" applyNumberFormat="1" applyFill="1" applyAlignment="1">
      <alignment vertical="top"/>
    </xf>
    <xf numFmtId="188" fontId="0" fillId="5" borderId="0" xfId="0" applyNumberFormat="1" applyFill="1" applyAlignment="1">
      <alignment vertical="top" wrapText="1"/>
    </xf>
    <xf numFmtId="180" fontId="0" fillId="8" borderId="0" xfId="0" applyNumberFormat="1" applyFill="1" applyAlignment="1">
      <alignment vertical="top"/>
    </xf>
    <xf numFmtId="188" fontId="4" fillId="2" borderId="0" xfId="4" applyNumberFormat="1" applyFill="1" applyAlignment="1">
      <alignment vertical="top" wrapText="1"/>
    </xf>
    <xf numFmtId="188" fontId="4" fillId="5" borderId="0" xfId="4" applyNumberFormat="1" applyFill="1" applyAlignment="1">
      <alignment vertical="top" wrapText="1"/>
    </xf>
    <xf numFmtId="178" fontId="1" fillId="0" borderId="0" xfId="4" applyNumberFormat="1" applyFont="1" applyAlignment="1">
      <alignment horizontal="right" vertical="center"/>
    </xf>
    <xf numFmtId="188" fontId="0" fillId="0" borderId="0" xfId="0" applyNumberFormat="1">
      <alignment vertical="center"/>
    </xf>
    <xf numFmtId="188" fontId="0" fillId="4" borderId="0" xfId="0" applyNumberFormat="1" applyFill="1">
      <alignment vertical="center"/>
    </xf>
    <xf numFmtId="181" fontId="0" fillId="4" borderId="0" xfId="0" applyNumberFormat="1" applyFill="1" applyAlignment="1">
      <alignment vertical="top" wrapText="1"/>
    </xf>
    <xf numFmtId="181" fontId="0" fillId="5" borderId="0" xfId="0" applyNumberFormat="1" applyFill="1" applyAlignment="1">
      <alignment vertical="top" wrapText="1"/>
    </xf>
    <xf numFmtId="188" fontId="4" fillId="0" borderId="0" xfId="4" applyNumberFormat="1" applyAlignment="1">
      <alignment vertical="top" wrapText="1"/>
    </xf>
    <xf numFmtId="0" fontId="1" fillId="5" borderId="0" xfId="1" applyNumberFormat="1" applyFont="1" applyFill="1" applyAlignment="1">
      <alignment horizontal="right" vertical="center"/>
    </xf>
    <xf numFmtId="187" fontId="0" fillId="4" borderId="0" xfId="0" applyNumberFormat="1" applyFill="1" applyAlignment="1">
      <alignment vertical="top" wrapText="1"/>
    </xf>
    <xf numFmtId="187" fontId="0" fillId="4" borderId="0" xfId="0" applyNumberFormat="1" applyFill="1">
      <alignment vertical="center"/>
    </xf>
    <xf numFmtId="187" fontId="1" fillId="0" borderId="0" xfId="0" applyNumberFormat="1" applyFont="1">
      <alignment vertical="center"/>
    </xf>
    <xf numFmtId="187" fontId="1" fillId="5" borderId="0" xfId="0" applyNumberFormat="1" applyFont="1" applyFill="1">
      <alignment vertical="center"/>
    </xf>
    <xf numFmtId="187" fontId="1" fillId="0" borderId="0" xfId="0" applyNumberFormat="1" applyFont="1" applyAlignment="1">
      <alignment horizontal="right" vertical="center"/>
    </xf>
    <xf numFmtId="187" fontId="1" fillId="0" borderId="0" xfId="4" applyNumberFormat="1" applyFont="1" applyAlignment="1">
      <alignment horizontal="right" vertical="center"/>
    </xf>
    <xf numFmtId="187" fontId="1" fillId="5" borderId="0" xfId="0" applyNumberFormat="1" applyFont="1" applyFill="1" applyAlignment="1">
      <alignment horizontal="right" vertical="center"/>
    </xf>
    <xf numFmtId="176" fontId="1" fillId="0" borderId="0" xfId="4" applyNumberFormat="1" applyFont="1">
      <alignment vertical="center"/>
    </xf>
    <xf numFmtId="10" fontId="1" fillId="0" borderId="0" xfId="4" applyNumberFormat="1" applyFont="1" applyAlignment="1">
      <alignment horizontal="right" vertical="center"/>
    </xf>
    <xf numFmtId="10" fontId="1" fillId="0" borderId="0" xfId="1" applyNumberFormat="1" applyFont="1" applyFill="1" applyAlignment="1">
      <alignment horizontal="right" vertical="center"/>
    </xf>
    <xf numFmtId="10" fontId="3" fillId="0" borderId="0" xfId="1" applyNumberFormat="1" applyFont="1" applyFill="1" applyAlignment="1">
      <alignment horizontal="right" vertical="center"/>
    </xf>
    <xf numFmtId="178" fontId="3" fillId="0" borderId="0" xfId="4" applyNumberFormat="1" applyFont="1" applyAlignment="1">
      <alignment horizontal="right" vertical="center"/>
    </xf>
    <xf numFmtId="10" fontId="1" fillId="0" borderId="0" xfId="1" applyNumberFormat="1" applyFont="1" applyFill="1">
      <alignment vertical="center"/>
    </xf>
    <xf numFmtId="183" fontId="4" fillId="0" borderId="0" xfId="4" applyNumberFormat="1">
      <alignment vertical="center"/>
    </xf>
    <xf numFmtId="184" fontId="1" fillId="0" borderId="0" xfId="1" applyNumberFormat="1" applyFont="1">
      <alignment vertical="center"/>
    </xf>
    <xf numFmtId="177" fontId="4" fillId="0" borderId="0" xfId="4" applyNumberFormat="1">
      <alignment vertical="center"/>
    </xf>
    <xf numFmtId="185" fontId="3" fillId="0" borderId="0" xfId="4" applyNumberFormat="1" applyFont="1" applyAlignment="1">
      <alignment horizontal="right" vertical="center"/>
    </xf>
    <xf numFmtId="0" fontId="4" fillId="0" borderId="0" xfId="4">
      <alignment vertical="center"/>
    </xf>
    <xf numFmtId="187" fontId="4" fillId="0" borderId="0" xfId="4" applyNumberFormat="1">
      <alignment vertical="center"/>
    </xf>
    <xf numFmtId="0" fontId="7" fillId="10" borderId="0" xfId="0" applyFont="1" applyFill="1">
      <alignment vertical="center"/>
    </xf>
    <xf numFmtId="0" fontId="7" fillId="10" borderId="0" xfId="0" applyFont="1" applyFill="1" applyAlignment="1">
      <alignment horizontal="center" vertical="center"/>
    </xf>
    <xf numFmtId="0" fontId="8" fillId="7" borderId="0" xfId="0" applyFont="1" applyFill="1">
      <alignment vertical="center"/>
    </xf>
    <xf numFmtId="1" fontId="8" fillId="7" borderId="0" xfId="0" applyNumberFormat="1" applyFont="1" applyFill="1" applyAlignment="1">
      <alignment horizontal="center" vertical="center"/>
    </xf>
    <xf numFmtId="9" fontId="8" fillId="0" borderId="0" xfId="1" applyFont="1" applyFill="1" applyBorder="1">
      <alignment vertical="center"/>
    </xf>
    <xf numFmtId="9" fontId="8" fillId="0" borderId="0" xfId="1" applyFont="1" applyFill="1" applyBorder="1" applyAlignment="1">
      <alignment horizontal="center" vertical="center"/>
    </xf>
    <xf numFmtId="9" fontId="8" fillId="7" borderId="0" xfId="1" applyFont="1" applyFill="1" applyBorder="1">
      <alignment vertical="center"/>
    </xf>
    <xf numFmtId="9" fontId="8" fillId="7" borderId="0" xfId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1" fontId="8" fillId="0" borderId="0" xfId="0" applyNumberFormat="1" applyFont="1" applyAlignment="1">
      <alignment horizontal="center" vertical="center"/>
    </xf>
    <xf numFmtId="190" fontId="8" fillId="0" borderId="0" xfId="0" applyNumberFormat="1" applyFont="1" applyAlignment="1">
      <alignment horizontal="center" vertical="center"/>
    </xf>
    <xf numFmtId="190" fontId="8" fillId="7" borderId="0" xfId="1" applyNumberFormat="1" applyFont="1" applyFill="1" applyBorder="1" applyAlignment="1">
      <alignment horizontal="center" vertical="center"/>
    </xf>
    <xf numFmtId="0" fontId="7" fillId="11" borderId="0" xfId="0" applyFont="1" applyFill="1">
      <alignment vertical="center"/>
    </xf>
    <xf numFmtId="0" fontId="7" fillId="11" borderId="0" xfId="0" applyFont="1" applyFill="1" applyAlignment="1">
      <alignment horizontal="center" vertical="center"/>
    </xf>
    <xf numFmtId="190" fontId="8" fillId="7" borderId="0" xfId="0" applyNumberFormat="1" applyFont="1" applyFill="1" applyAlignment="1">
      <alignment horizontal="center" vertical="center"/>
    </xf>
    <xf numFmtId="190" fontId="8" fillId="0" borderId="0" xfId="1" applyNumberFormat="1" applyFont="1" applyFill="1" applyBorder="1" applyAlignment="1">
      <alignment horizontal="center" vertical="center"/>
    </xf>
    <xf numFmtId="0" fontId="7" fillId="12" borderId="0" xfId="0" applyFont="1" applyFill="1">
      <alignment vertical="center"/>
    </xf>
    <xf numFmtId="0" fontId="7" fillId="12" borderId="0" xfId="0" applyFont="1" applyFill="1" applyAlignment="1">
      <alignment horizontal="center" vertical="center"/>
    </xf>
    <xf numFmtId="0" fontId="7" fillId="13" borderId="0" xfId="0" applyFont="1" applyFill="1">
      <alignment vertical="center"/>
    </xf>
    <xf numFmtId="0" fontId="7" fillId="13" borderId="0" xfId="0" applyFont="1" applyFill="1" applyAlignment="1">
      <alignment horizontal="center" vertical="center"/>
    </xf>
    <xf numFmtId="176" fontId="12" fillId="0" borderId="0" xfId="4" applyNumberFormat="1" applyFont="1">
      <alignment vertical="center"/>
    </xf>
    <xf numFmtId="176" fontId="13" fillId="0" borderId="0" xfId="0" applyNumberFormat="1" applyFont="1">
      <alignment vertical="center"/>
    </xf>
    <xf numFmtId="178" fontId="13" fillId="0" borderId="0" xfId="0" applyNumberFormat="1" applyFont="1" applyAlignment="1">
      <alignment horizontal="right" vertical="center"/>
    </xf>
    <xf numFmtId="0" fontId="13" fillId="0" borderId="0" xfId="0" applyFont="1">
      <alignment vertical="center"/>
    </xf>
    <xf numFmtId="187" fontId="13" fillId="0" borderId="0" xfId="0" applyNumberFormat="1" applyFont="1" applyAlignment="1">
      <alignment horizontal="right" vertical="center"/>
    </xf>
    <xf numFmtId="0" fontId="14" fillId="0" borderId="0" xfId="0" applyFont="1" applyAlignment="1"/>
    <xf numFmtId="0" fontId="0" fillId="0" borderId="0" xfId="0" applyAlignment="1"/>
    <xf numFmtId="0" fontId="0" fillId="0" borderId="0" xfId="0" applyAlignment="1">
      <alignment horizontal="left"/>
    </xf>
    <xf numFmtId="180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14" fillId="0" borderId="0" xfId="0" applyFont="1">
      <alignment vertical="center"/>
    </xf>
    <xf numFmtId="0" fontId="0" fillId="0" borderId="0" xfId="0" applyAlignment="1">
      <alignment horizontal="left" vertical="center"/>
    </xf>
    <xf numFmtId="180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91" fontId="0" fillId="0" borderId="0" xfId="0" applyNumberFormat="1" applyAlignment="1">
      <alignment horizontal="right" vertical="center"/>
    </xf>
    <xf numFmtId="10" fontId="1" fillId="14" borderId="0" xfId="0" applyNumberFormat="1" applyFont="1" applyFill="1" applyAlignment="1">
      <alignment horizontal="right" vertical="center"/>
    </xf>
    <xf numFmtId="10" fontId="0" fillId="14" borderId="0" xfId="0" applyNumberFormat="1" applyFill="1" applyAlignment="1">
      <alignment vertical="top" wrapText="1"/>
    </xf>
    <xf numFmtId="10" fontId="1" fillId="14" borderId="0" xfId="4" applyNumberFormat="1" applyFont="1" applyFill="1" applyAlignment="1">
      <alignment horizontal="right" vertical="center"/>
    </xf>
    <xf numFmtId="10" fontId="13" fillId="14" borderId="0" xfId="0" applyNumberFormat="1" applyFont="1" applyFill="1" applyAlignment="1">
      <alignment horizontal="right" vertical="center"/>
    </xf>
    <xf numFmtId="10" fontId="1" fillId="2" borderId="0" xfId="0" applyNumberFormat="1" applyFont="1" applyFill="1" applyAlignment="1">
      <alignment horizontal="right" vertical="center"/>
    </xf>
    <xf numFmtId="10" fontId="2" fillId="2" borderId="0" xfId="0" applyNumberFormat="1" applyFont="1" applyFill="1" applyAlignment="1">
      <alignment horizontal="right" vertical="center"/>
    </xf>
    <xf numFmtId="10" fontId="0" fillId="14" borderId="0" xfId="0" applyNumberFormat="1" applyFill="1" applyAlignment="1">
      <alignment horizontal="right" vertical="top" wrapText="1"/>
    </xf>
    <xf numFmtId="10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189" fontId="13" fillId="0" borderId="0" xfId="0" applyNumberFormat="1" applyFont="1" applyAlignment="1">
      <alignment horizontal="right" vertical="center"/>
    </xf>
    <xf numFmtId="0" fontId="1" fillId="14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85" fontId="0" fillId="2" borderId="0" xfId="0" applyNumberFormat="1" applyFill="1" applyAlignment="1">
      <alignment horizontal="right" vertical="top" wrapText="1"/>
    </xf>
    <xf numFmtId="185" fontId="0" fillId="4" borderId="0" xfId="0" applyNumberFormat="1" applyFill="1" applyAlignment="1">
      <alignment horizontal="right" vertical="center"/>
    </xf>
    <xf numFmtId="185" fontId="0" fillId="5" borderId="0" xfId="0" applyNumberFormat="1" applyFill="1" applyAlignment="1">
      <alignment horizontal="right" vertical="top" wrapText="1"/>
    </xf>
    <xf numFmtId="185" fontId="0" fillId="0" borderId="0" xfId="0" applyNumberFormat="1" applyAlignment="1">
      <alignment horizontal="right" vertical="center"/>
    </xf>
    <xf numFmtId="185" fontId="4" fillId="2" borderId="0" xfId="4" applyNumberFormat="1" applyFill="1" applyAlignment="1">
      <alignment horizontal="right" vertical="top" wrapText="1"/>
    </xf>
    <xf numFmtId="185" fontId="4" fillId="5" borderId="0" xfId="4" applyNumberFormat="1" applyFill="1" applyAlignment="1">
      <alignment horizontal="right" vertical="top" wrapText="1"/>
    </xf>
    <xf numFmtId="0" fontId="3" fillId="0" borderId="0" xfId="4" applyFont="1" applyAlignment="1">
      <alignment horizontal="right" vertical="center"/>
    </xf>
    <xf numFmtId="0" fontId="1" fillId="0" borderId="0" xfId="4" applyFont="1" applyAlignment="1">
      <alignment horizontal="right" vertical="center"/>
    </xf>
    <xf numFmtId="0" fontId="0" fillId="0" borderId="0" xfId="0" applyAlignment="1">
      <alignment horizontal="right" vertical="center"/>
    </xf>
    <xf numFmtId="176" fontId="1" fillId="0" borderId="0" xfId="4" applyNumberFormat="1" applyFont="1" applyAlignment="1">
      <alignment horizontal="left" vertical="center"/>
    </xf>
    <xf numFmtId="181" fontId="5" fillId="2" borderId="0" xfId="0" applyNumberFormat="1" applyFont="1" applyFill="1" applyAlignment="1">
      <alignment horizontal="left" vertical="center"/>
    </xf>
    <xf numFmtId="10" fontId="5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187" fontId="5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1" fillId="0" borderId="0" xfId="1" applyNumberFormat="1" applyFont="1" applyAlignment="1">
      <alignment horizontal="right" vertical="center"/>
    </xf>
    <xf numFmtId="190" fontId="1" fillId="0" borderId="0" xfId="1" applyNumberFormat="1" applyFont="1" applyAlignment="1">
      <alignment horizontal="right" vertical="center"/>
    </xf>
    <xf numFmtId="2" fontId="1" fillId="0" borderId="0" xfId="4" applyNumberFormat="1" applyFont="1" applyAlignment="1">
      <alignment horizontal="right" vertical="center"/>
    </xf>
    <xf numFmtId="0" fontId="1" fillId="0" borderId="0" xfId="1" applyNumberFormat="1" applyFont="1">
      <alignment vertical="center"/>
    </xf>
    <xf numFmtId="184" fontId="1" fillId="0" borderId="0" xfId="1" applyNumberFormat="1" applyFont="1" applyFill="1" applyAlignment="1">
      <alignment horizontal="right" vertical="center"/>
    </xf>
    <xf numFmtId="182" fontId="1" fillId="6" borderId="0" xfId="0" applyNumberFormat="1" applyFont="1" applyFill="1" applyAlignment="1">
      <alignment horizontal="left" vertical="center"/>
    </xf>
    <xf numFmtId="180" fontId="0" fillId="0" borderId="0" xfId="0" applyNumberFormat="1" applyAlignment="1">
      <alignment vertical="top"/>
    </xf>
    <xf numFmtId="177" fontId="1" fillId="14" borderId="0" xfId="0" applyNumberFormat="1" applyFont="1" applyFill="1" applyAlignment="1">
      <alignment horizontal="right" vertical="center"/>
    </xf>
    <xf numFmtId="189" fontId="8" fillId="0" borderId="0" xfId="1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89" fontId="1" fillId="14" borderId="0" xfId="0" applyNumberFormat="1" applyFont="1" applyFill="1" applyAlignment="1">
      <alignment horizontal="right" vertical="center"/>
    </xf>
    <xf numFmtId="0" fontId="4" fillId="0" borderId="0" xfId="0" applyFont="1">
      <alignment vertical="center"/>
    </xf>
    <xf numFmtId="9" fontId="0" fillId="0" borderId="0" xfId="0" applyNumberFormat="1">
      <alignment vertical="center"/>
    </xf>
    <xf numFmtId="9" fontId="0" fillId="0" borderId="0" xfId="1" applyFont="1" applyFill="1">
      <alignment vertical="center"/>
    </xf>
    <xf numFmtId="9" fontId="5" fillId="0" borderId="0" xfId="1" applyFont="1" applyFill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4" fontId="0" fillId="0" borderId="0" xfId="0" applyNumberFormat="1">
      <alignment vertical="center"/>
    </xf>
    <xf numFmtId="9" fontId="16" fillId="0" borderId="0" xfId="1" applyFont="1" applyFill="1" applyBorder="1" applyAlignment="1">
      <alignment vertical="center"/>
    </xf>
    <xf numFmtId="0" fontId="17" fillId="15" borderId="0" xfId="0" applyFont="1" applyFill="1" applyAlignment="1">
      <alignment horizontal="left" vertical="center" wrapText="1" indent="1"/>
    </xf>
    <xf numFmtId="0" fontId="18" fillId="15" borderId="0" xfId="0" applyFont="1" applyFill="1" applyAlignment="1">
      <alignment horizontal="left" vertical="center" wrapText="1" indent="1"/>
    </xf>
    <xf numFmtId="3" fontId="18" fillId="15" borderId="0" xfId="0" applyNumberFormat="1" applyFont="1" applyFill="1" applyAlignment="1">
      <alignment horizontal="left" vertical="center" wrapText="1" indent="1"/>
    </xf>
    <xf numFmtId="10" fontId="18" fillId="15" borderId="0" xfId="0" applyNumberFormat="1" applyFont="1" applyFill="1" applyAlignment="1">
      <alignment horizontal="left" vertical="center" wrapText="1" indent="1"/>
    </xf>
    <xf numFmtId="9" fontId="0" fillId="0" borderId="0" xfId="1" applyFont="1">
      <alignment vertical="center"/>
    </xf>
    <xf numFmtId="3" fontId="0" fillId="0" borderId="0" xfId="0" applyNumberFormat="1">
      <alignment vertical="center"/>
    </xf>
    <xf numFmtId="9" fontId="9" fillId="0" borderId="1" xfId="1" applyFont="1" applyFill="1" applyBorder="1" applyAlignment="1">
      <alignment vertical="center"/>
    </xf>
    <xf numFmtId="181" fontId="5" fillId="0" borderId="0" xfId="0" applyNumberFormat="1" applyFont="1" applyAlignment="1">
      <alignment horizontal="left" vertical="center"/>
    </xf>
    <xf numFmtId="178" fontId="1" fillId="0" borderId="0" xfId="0" applyNumberFormat="1" applyFont="1" applyAlignment="1">
      <alignment horizontal="left" vertical="center"/>
    </xf>
    <xf numFmtId="179" fontId="2" fillId="0" borderId="0" xfId="0" applyNumberFormat="1" applyFont="1" applyAlignment="1">
      <alignment horizontal="left" vertical="center"/>
    </xf>
    <xf numFmtId="2" fontId="1" fillId="14" borderId="0" xfId="0" applyNumberFormat="1" applyFont="1" applyFill="1" applyAlignment="1">
      <alignment horizontal="right" vertical="center"/>
    </xf>
    <xf numFmtId="0" fontId="6" fillId="9" borderId="0" xfId="0" applyFont="1" applyFill="1" applyAlignment="1">
      <alignment horizontal="center" vertical="center"/>
    </xf>
  </cellXfs>
  <cellStyles count="5">
    <cellStyle name="百分比" xfId="1" builtinId="5"/>
    <cellStyle name="百分比 2" xfId="2" xr:uid="{00000000-0005-0000-0000-000031000000}"/>
    <cellStyle name="常规" xfId="0" builtinId="0"/>
    <cellStyle name="常规 2" xfId="3" xr:uid="{00000000-0005-0000-0000-000032000000}"/>
    <cellStyle name="常规 3" xfId="4" xr:uid="{00000000-0005-0000-0000-000033000000}"/>
  </cellStyles>
  <dxfs count="0"/>
  <tableStyles count="0" defaultTableStyle="TableStyleMedium2" defaultPivotStyle="PivotStyleLight16"/>
  <colors>
    <mruColors>
      <color rgb="FFCCFF99"/>
      <color rgb="FFBFBFBF"/>
      <color rgb="FFFFCCFF"/>
      <color rgb="FFEAEAEA"/>
      <color rgb="FFFF9999"/>
      <color rgb="FFE65F5F"/>
      <color rgb="FF003296"/>
      <color rgb="FFA9A3BF"/>
      <color rgb="FFBFC4D7"/>
      <color rgb="FFC2BF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rgbClr val="003296"/>
                </a:solidFill>
                <a:latin typeface="Arial" panose="020B0604020202020204" pitchFamily="34" charset="0"/>
                <a:ea typeface="微软雅黑" panose="020B0503020204020204" pitchFamily="34" charset="-122"/>
                <a:cs typeface="Arial"/>
              </a:defRPr>
            </a:pPr>
            <a:r>
              <a:rPr lang="zh-CN" baseline="0">
                <a:solidFill>
                  <a:srgbClr val="003296"/>
                </a:solidFill>
                <a:latin typeface="Arial" panose="020B0604020202020204" pitchFamily="34" charset="0"/>
                <a:ea typeface="微软雅黑" panose="020B0503020204020204" pitchFamily="34" charset="-122"/>
              </a:rPr>
              <a:t>三大航国际</a:t>
            </a:r>
            <a:r>
              <a:rPr lang="en-US" baseline="0">
                <a:solidFill>
                  <a:srgbClr val="003296"/>
                </a:solidFill>
                <a:latin typeface="Arial" panose="020B0604020202020204" pitchFamily="34" charset="0"/>
                <a:ea typeface="微软雅黑" panose="020B0503020204020204" pitchFamily="34" charset="-122"/>
              </a:rPr>
              <a:t>ASK</a:t>
            </a:r>
            <a:endParaRPr lang="zh-CN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  <a:cs typeface="Arial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中国国航</c:v>
                </c:pt>
              </c:strCache>
            </c:strRef>
          </c:tx>
          <c:spPr>
            <a:ln w="25400" cap="rnd">
              <a:solidFill>
                <a:srgbClr val="00329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noFill/>
              </a:ln>
              <a:effectLst/>
            </c:spPr>
          </c:marker>
          <c:dLbls>
            <c:dLbl>
              <c:idx val="22"/>
              <c:layout>
                <c:manualLayout>
                  <c:x val="-0.12003367574742813"/>
                  <c:y val="8.4428085542561551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2E5-4B37-BCEB-F84AD1079F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Sheet1!$B$15:$B$25</c:f>
              <c:numCache>
                <c:formatCode>m/d/yyyy</c:formatCode>
                <c:ptCount val="1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</c:numCache>
            </c:numRef>
          </c:cat>
          <c:val>
            <c:numRef>
              <c:f>Sheet1!$C$15:$C$25</c:f>
              <c:numCache>
                <c:formatCode>General</c:formatCode>
                <c:ptCount val="11"/>
                <c:pt idx="0">
                  <c:v>6955.6</c:v>
                </c:pt>
                <c:pt idx="1">
                  <c:v>6642.7</c:v>
                </c:pt>
                <c:pt idx="2">
                  <c:v>7132.5</c:v>
                </c:pt>
                <c:pt idx="3">
                  <c:v>7434.8</c:v>
                </c:pt>
                <c:pt idx="4">
                  <c:v>7976.7</c:v>
                </c:pt>
                <c:pt idx="5">
                  <c:v>7940.3</c:v>
                </c:pt>
                <c:pt idx="6">
                  <c:v>8658.1</c:v>
                </c:pt>
                <c:pt idx="7">
                  <c:v>8868.4</c:v>
                </c:pt>
                <c:pt idx="8">
                  <c:v>8309.6</c:v>
                </c:pt>
                <c:pt idx="9">
                  <c:v>8554.6</c:v>
                </c:pt>
                <c:pt idx="10">
                  <c:v>8248.1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E5-4B37-BCEB-F84AD1079F34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南方航空</c:v>
                </c:pt>
              </c:strCache>
            </c:strRef>
          </c:tx>
          <c:spPr>
            <a:ln w="25400" cap="rnd">
              <a:solidFill>
                <a:srgbClr val="E65F5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noFill/>
              </a:ln>
              <a:effectLst/>
            </c:spPr>
          </c:marker>
          <c:dLbls>
            <c:dLbl>
              <c:idx val="22"/>
              <c:layout>
                <c:manualLayout>
                  <c:x val="-6.9470842006818115E-3"/>
                  <c:y val="0.15543400270232494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2E5-4B37-BCEB-F84AD1079F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Sheet1!$B$15:$B$25</c:f>
              <c:numCache>
                <c:formatCode>m/d/yyyy</c:formatCode>
                <c:ptCount val="1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</c:numCache>
            </c:numRef>
          </c:cat>
          <c:val>
            <c:numRef>
              <c:f>Sheet1!$D$15:$D$25</c:f>
              <c:numCache>
                <c:formatCode>General</c:formatCode>
                <c:ptCount val="11"/>
                <c:pt idx="0">
                  <c:v>6844.39</c:v>
                </c:pt>
                <c:pt idx="1">
                  <c:v>6632.98</c:v>
                </c:pt>
                <c:pt idx="2">
                  <c:v>6146.62</c:v>
                </c:pt>
                <c:pt idx="3">
                  <c:v>6456.3</c:v>
                </c:pt>
                <c:pt idx="4">
                  <c:v>6879.51</c:v>
                </c:pt>
                <c:pt idx="5">
                  <c:v>6915.82</c:v>
                </c:pt>
                <c:pt idx="6">
                  <c:v>8052.51</c:v>
                </c:pt>
                <c:pt idx="7">
                  <c:v>7985.13</c:v>
                </c:pt>
                <c:pt idx="8">
                  <c:v>7679.39</c:v>
                </c:pt>
                <c:pt idx="9">
                  <c:v>7703.23</c:v>
                </c:pt>
                <c:pt idx="10">
                  <c:v>7313.61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E5-4B37-BCEB-F84AD1079F34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中国东航</c:v>
                </c:pt>
              </c:strCache>
            </c:strRef>
          </c:tx>
          <c:spPr>
            <a:ln w="25400" cap="rnd">
              <a:solidFill>
                <a:srgbClr val="64D7F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noFill/>
              </a:ln>
              <a:effectLst/>
            </c:spPr>
          </c:marker>
          <c:dLbls>
            <c:dLbl>
              <c:idx val="22"/>
              <c:layout>
                <c:manualLayout>
                  <c:x val="-9.6087315594171413E-2"/>
                  <c:y val="-0.10886580005901629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2E5-4B37-BCEB-F84AD1079F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Sheet1!$B$15:$B$25</c:f>
              <c:numCache>
                <c:formatCode>m/d/yyyy</c:formatCode>
                <c:ptCount val="1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</c:numCache>
            </c:numRef>
          </c:cat>
          <c:val>
            <c:numRef>
              <c:f>Sheet1!$E$15:$E$25</c:f>
              <c:numCache>
                <c:formatCode>General</c:formatCode>
                <c:ptCount val="11"/>
                <c:pt idx="0">
                  <c:v>6509.17</c:v>
                </c:pt>
                <c:pt idx="1">
                  <c:v>6668.11</c:v>
                </c:pt>
                <c:pt idx="2">
                  <c:v>6377.24</c:v>
                </c:pt>
                <c:pt idx="3">
                  <c:v>6633.33</c:v>
                </c:pt>
                <c:pt idx="4">
                  <c:v>7099.19</c:v>
                </c:pt>
                <c:pt idx="5">
                  <c:v>7159.72</c:v>
                </c:pt>
                <c:pt idx="6">
                  <c:v>8326.67</c:v>
                </c:pt>
                <c:pt idx="7">
                  <c:v>8102.22</c:v>
                </c:pt>
                <c:pt idx="8">
                  <c:v>7618.94</c:v>
                </c:pt>
                <c:pt idx="9">
                  <c:v>7842.51</c:v>
                </c:pt>
                <c:pt idx="10">
                  <c:v>7260.14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E5-4B37-BCEB-F84AD1079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346623"/>
        <c:axId val="902606927"/>
      </c:lineChart>
      <c:dateAx>
        <c:axId val="91434662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rgbClr val="4472C4">
                <a:lumMod val="100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902606927"/>
        <c:crosses val="autoZero"/>
        <c:auto val="1"/>
        <c:lblOffset val="100"/>
        <c:baseTimeUnit val="months"/>
      </c:dateAx>
      <c:valAx>
        <c:axId val="902606927"/>
        <c:scaling>
          <c:orientation val="minMax"/>
          <c:min val="50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4472C4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91434662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  <a:cs typeface="Arial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800">
          <a:latin typeface="Arial"/>
          <a:ea typeface="Arial"/>
          <a:cs typeface="Arial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春秋航空</c:v>
                </c:pt>
              </c:strCache>
            </c:strRef>
          </c:tx>
          <c:spPr>
            <a:ln w="25400" cap="rnd">
              <a:solidFill>
                <a:srgbClr val="00329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noFill/>
              </a:ln>
              <a:effectLst/>
            </c:spPr>
          </c:marker>
          <c:cat>
            <c:numRef>
              <c:f>Sheet1!$F$15:$F$25</c:f>
              <c:numCache>
                <c:formatCode>m/d/yyyy</c:formatCode>
                <c:ptCount val="1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</c:numCache>
            </c:numRef>
          </c:cat>
          <c:val>
            <c:numRef>
              <c:f>Sheet1!$G$15:$G$25</c:f>
              <c:numCache>
                <c:formatCode>General</c:formatCode>
                <c:ptCount val="11"/>
                <c:pt idx="0">
                  <c:v>671.36220000000003</c:v>
                </c:pt>
                <c:pt idx="1">
                  <c:v>768.33199999999999</c:v>
                </c:pt>
                <c:pt idx="2">
                  <c:v>710.97990000000004</c:v>
                </c:pt>
                <c:pt idx="3">
                  <c:v>827.16399999999999</c:v>
                </c:pt>
                <c:pt idx="4">
                  <c:v>826.8451</c:v>
                </c:pt>
                <c:pt idx="5">
                  <c:v>776.4692</c:v>
                </c:pt>
                <c:pt idx="6">
                  <c:v>954.3</c:v>
                </c:pt>
                <c:pt idx="7">
                  <c:v>970.46069999999997</c:v>
                </c:pt>
                <c:pt idx="8">
                  <c:v>874.77189999999996</c:v>
                </c:pt>
                <c:pt idx="9">
                  <c:v>966.03399999999999</c:v>
                </c:pt>
                <c:pt idx="10">
                  <c:v>883.76869999999997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84-45BE-AA76-EDF774613C92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吉祥航空</c:v>
                </c:pt>
              </c:strCache>
            </c:strRef>
          </c:tx>
          <c:spPr>
            <a:ln w="25400" cap="rnd">
              <a:solidFill>
                <a:srgbClr val="E65F5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noFill/>
              </a:ln>
              <a:effectLst/>
            </c:spPr>
          </c:marker>
          <c:cat>
            <c:numRef>
              <c:f>Sheet1!$F$15:$F$25</c:f>
              <c:numCache>
                <c:formatCode>m/d/yyyy</c:formatCode>
                <c:ptCount val="1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</c:numCache>
            </c:numRef>
          </c:cat>
          <c:val>
            <c:numRef>
              <c:f>Sheet1!$H$15:$H$25</c:f>
              <c:numCache>
                <c:formatCode>General</c:formatCode>
                <c:ptCount val="11"/>
                <c:pt idx="0">
                  <c:v>691.31240000000003</c:v>
                </c:pt>
                <c:pt idx="1">
                  <c:v>910.24379999999996</c:v>
                </c:pt>
                <c:pt idx="2">
                  <c:v>838.15689999999995</c:v>
                </c:pt>
                <c:pt idx="3">
                  <c:v>865.34979999999996</c:v>
                </c:pt>
                <c:pt idx="4">
                  <c:v>930.36519999999996</c:v>
                </c:pt>
                <c:pt idx="5">
                  <c:v>893.30780000000004</c:v>
                </c:pt>
                <c:pt idx="6">
                  <c:v>1174.4973</c:v>
                </c:pt>
                <c:pt idx="7">
                  <c:v>1218.5123000000001</c:v>
                </c:pt>
                <c:pt idx="8">
                  <c:v>1111.9688000000001</c:v>
                </c:pt>
                <c:pt idx="9">
                  <c:v>1202.5337999999999</c:v>
                </c:pt>
                <c:pt idx="10">
                  <c:v>1031.78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84-45BE-AA76-EDF774613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319887"/>
        <c:axId val="2111156239"/>
      </c:lineChart>
      <c:dateAx>
        <c:axId val="60631988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472C4">
                <a:lumMod val="100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111156239"/>
        <c:crosses val="autoZero"/>
        <c:auto val="1"/>
        <c:lblOffset val="100"/>
        <c:baseTimeUnit val="months"/>
      </c:dateAx>
      <c:valAx>
        <c:axId val="2111156239"/>
        <c:scaling>
          <c:orientation val="minMax"/>
          <c:min val="6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4472C4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3296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60631988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3296"/>
              </a:solidFill>
              <a:latin typeface="Arial" panose="020B0604020202020204" pitchFamily="34" charset="0"/>
              <a:ea typeface="微软雅黑" panose="020B0503020204020204" pitchFamily="34" charset="-122"/>
              <a:cs typeface="Arial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 sz="800">
          <a:latin typeface="Arial"/>
          <a:ea typeface="Arial"/>
          <a:cs typeface="Arial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</xdr:colOff>
      <xdr:row>3</xdr:row>
      <xdr:rowOff>167640</xdr:rowOff>
    </xdr:from>
    <xdr:to>
      <xdr:col>17</xdr:col>
      <xdr:colOff>114300</xdr:colOff>
      <xdr:row>20</xdr:row>
      <xdr:rowOff>30480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E5B97EC-1E96-42E8-8316-41434588C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20</xdr:row>
      <xdr:rowOff>45720</xdr:rowOff>
    </xdr:from>
    <xdr:to>
      <xdr:col>17</xdr:col>
      <xdr:colOff>83820</xdr:colOff>
      <xdr:row>33</xdr:row>
      <xdr:rowOff>144780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3FBE1ED-C945-424F-8428-C2CAB52B1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Wind/Wind.NET.Client/WindNET/DataBrowse/XLA/WindFunc.xla" TargetMode="External"/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Q59"/>
  <sheetViews>
    <sheetView tabSelected="1" zoomScale="65" zoomScaleNormal="80" workbookViewId="0">
      <selection activeCell="D14" sqref="D14:I14"/>
    </sheetView>
  </sheetViews>
  <sheetFormatPr defaultColWidth="9" defaultRowHeight="14.25"/>
  <cols>
    <col min="2" max="2" width="22.625" customWidth="1"/>
    <col min="3" max="3" width="11.5" customWidth="1"/>
    <col min="4" max="4" width="23.375" customWidth="1"/>
    <col min="5" max="5" width="19.25" customWidth="1"/>
    <col min="6" max="6" width="18.375" customWidth="1"/>
    <col min="7" max="7" width="15.625" customWidth="1"/>
    <col min="8" max="8" width="18.5" customWidth="1"/>
    <col min="9" max="9" width="19" customWidth="1"/>
    <col min="17" max="17" width="9.875" bestFit="1" customWidth="1"/>
  </cols>
  <sheetData>
    <row r="1" spans="2:9" ht="18">
      <c r="B1" s="176"/>
      <c r="C1" s="176"/>
      <c r="D1" s="177" t="s">
        <v>1</v>
      </c>
      <c r="E1" s="177" t="s">
        <v>201</v>
      </c>
      <c r="F1" s="177" t="s">
        <v>3</v>
      </c>
      <c r="G1" s="177" t="s">
        <v>2</v>
      </c>
      <c r="H1" s="177" t="s">
        <v>4</v>
      </c>
      <c r="I1" s="177" t="s">
        <v>225</v>
      </c>
    </row>
    <row r="2" spans="2:9" ht="18">
      <c r="B2" s="176"/>
      <c r="C2" s="176"/>
      <c r="D2" s="177"/>
      <c r="E2" s="177"/>
      <c r="F2" s="177"/>
      <c r="G2" s="177"/>
      <c r="H2" s="177"/>
    </row>
    <row r="3" spans="2:9" ht="21">
      <c r="B3" s="198" t="s">
        <v>266</v>
      </c>
      <c r="C3" s="198"/>
      <c r="D3" s="198"/>
      <c r="E3" s="198"/>
      <c r="F3" s="198"/>
      <c r="G3" s="198"/>
      <c r="H3" s="198"/>
      <c r="I3" s="198"/>
    </row>
    <row r="4" spans="2:9" ht="18">
      <c r="B4" s="103" t="s">
        <v>0</v>
      </c>
      <c r="C4" s="103"/>
      <c r="D4" s="104" t="s">
        <v>1</v>
      </c>
      <c r="E4" s="104" t="s">
        <v>200</v>
      </c>
      <c r="F4" s="104" t="s">
        <v>3</v>
      </c>
      <c r="G4" s="104" t="s">
        <v>2</v>
      </c>
      <c r="H4" s="104" t="s">
        <v>4</v>
      </c>
      <c r="I4" s="104" t="s">
        <v>224</v>
      </c>
    </row>
    <row r="5" spans="2:9" ht="17.25">
      <c r="B5" s="105" t="s">
        <v>5</v>
      </c>
      <c r="C5" s="105" t="s">
        <v>6</v>
      </c>
      <c r="D5" s="106">
        <f ca="1">INDIRECT("'"&amp;D$1&amp;"'!B150")</f>
        <v>31820.6</v>
      </c>
      <c r="E5" s="106">
        <f t="shared" ref="E5:I5" ca="1" si="0">INDIRECT("'"&amp;E$1&amp;"'!B150")</f>
        <v>27502.31</v>
      </c>
      <c r="F5" s="106">
        <f t="shared" ca="1" si="0"/>
        <v>32943.269999999997</v>
      </c>
      <c r="G5" s="106">
        <f t="shared" ca="1" si="0"/>
        <v>4817.8391000000001</v>
      </c>
      <c r="H5" s="106">
        <f t="shared" ca="1" si="0"/>
        <v>5655.4537</v>
      </c>
      <c r="I5" s="106">
        <f t="shared" ca="1" si="0"/>
        <v>13472.35</v>
      </c>
    </row>
    <row r="6" spans="2:9" ht="17.25">
      <c r="B6" s="107"/>
      <c r="C6" s="107" t="s">
        <v>265</v>
      </c>
      <c r="D6" s="108">
        <f ca="1">INDIRECT("'"&amp;D$1&amp;"'!C150")</f>
        <v>0.10733499906041843</v>
      </c>
      <c r="E6" s="108">
        <f t="shared" ref="E6:I6" ca="1" si="1">INDIRECT("'"&amp;E$1&amp;"'!C150")</f>
        <v>0.10634457445918377</v>
      </c>
      <c r="F6" s="108">
        <f t="shared" ca="1" si="1"/>
        <v>0.12365185394385159</v>
      </c>
      <c r="G6" s="108">
        <f t="shared" ca="1" si="1"/>
        <v>4.1674557503253107E-2</v>
      </c>
      <c r="H6" s="108">
        <f t="shared" ca="1" si="1"/>
        <v>0.22910142637567854</v>
      </c>
      <c r="I6" s="108">
        <f t="shared" ca="1" si="1"/>
        <v>5.943269293528064E-2</v>
      </c>
    </row>
    <row r="7" spans="2:9" ht="17.25">
      <c r="B7" s="109"/>
      <c r="C7" s="109" t="s">
        <v>7</v>
      </c>
      <c r="D7" s="110">
        <f ca="1">INDIRECT("'"&amp;D$1&amp;"'!D150")</f>
        <v>0.34291900013082866</v>
      </c>
      <c r="E7" s="110">
        <f t="shared" ref="E7:I7" ca="1" si="2">INDIRECT("'"&amp;E$1&amp;"'!D150")</f>
        <v>0.27336592258955883</v>
      </c>
      <c r="F7" s="110">
        <f t="shared" ca="1" si="2"/>
        <v>0.20126262267141715</v>
      </c>
      <c r="G7" s="110">
        <f t="shared" ca="1" si="2"/>
        <v>0.47285514954931518</v>
      </c>
      <c r="H7" s="110">
        <f t="shared" ca="1" si="2"/>
        <v>0.65086334832097759</v>
      </c>
      <c r="I7" s="110">
        <f t="shared" ca="1" si="2"/>
        <v>-8.0089284738837363E-2</v>
      </c>
    </row>
    <row r="8" spans="2:9" ht="17.25">
      <c r="B8" s="111" t="s">
        <v>8</v>
      </c>
      <c r="C8" s="111" t="s">
        <v>6</v>
      </c>
      <c r="D8" s="112">
        <f ca="1">INDIRECT("'"&amp;D$1&amp;"'!N150")</f>
        <v>27457.4</v>
      </c>
      <c r="E8" s="112">
        <f t="shared" ref="E8:I8" ca="1" si="3">INDIRECT("'"&amp;E$1&amp;"'!N150")</f>
        <v>24385.14</v>
      </c>
      <c r="F8" s="112">
        <f t="shared" ca="1" si="3"/>
        <v>28260.15</v>
      </c>
      <c r="G8" s="112">
        <f t="shared" ca="1" si="3"/>
        <v>4257.0312999999996</v>
      </c>
      <c r="H8" s="112">
        <f t="shared" ca="1" si="3"/>
        <v>5227.3172000000004</v>
      </c>
      <c r="I8" s="112">
        <f t="shared" ca="1" si="3"/>
        <v>11456.18</v>
      </c>
    </row>
    <row r="9" spans="2:9" ht="17.25">
      <c r="B9" s="109"/>
      <c r="C9" s="109" t="s">
        <v>264</v>
      </c>
      <c r="D9" s="110">
        <f ca="1">INDIRECT("'"&amp;D$1&amp;"'!O150")</f>
        <v>0.1987775327992316</v>
      </c>
      <c r="E9" s="110">
        <f t="shared" ref="E9:I9" ca="1" si="4">INDIRECT("'"&amp;E$1&amp;"'!O150")</f>
        <v>0.16556022329300291</v>
      </c>
      <c r="F9" s="110">
        <f t="shared" ca="1" si="4"/>
        <v>0.13756446566956559</v>
      </c>
      <c r="G9" s="110">
        <f t="shared" ca="1" si="4"/>
        <v>8.9168943086364694E-2</v>
      </c>
      <c r="H9" s="110">
        <f t="shared" ca="1" si="4"/>
        <v>0.26600626338389799</v>
      </c>
      <c r="I9" s="110">
        <f t="shared" ca="1" si="4"/>
        <v>9.1986190251964972E-2</v>
      </c>
    </row>
    <row r="10" spans="2:9" ht="17.25">
      <c r="B10" s="107"/>
      <c r="C10" s="107" t="s">
        <v>7</v>
      </c>
      <c r="D10" s="108">
        <f ca="1">INDIRECT("'"&amp;D$1&amp;"'!P150")</f>
        <v>0.43625179156161398</v>
      </c>
      <c r="E10" s="108">
        <f t="shared" ref="E10:I10" ca="1" si="5">INDIRECT("'"&amp;E$1&amp;"'!P150")</f>
        <v>0.36500240140524176</v>
      </c>
      <c r="F10" s="108">
        <f t="shared" ca="1" si="5"/>
        <v>0.23937698174274957</v>
      </c>
      <c r="G10" s="108">
        <f t="shared" ca="1" si="5"/>
        <v>0.50962775130028426</v>
      </c>
      <c r="H10" s="108">
        <f t="shared" ca="1" si="5"/>
        <v>0.65211992809495078</v>
      </c>
      <c r="I10" s="108">
        <f t="shared" ca="1" si="5"/>
        <v>-5.5637850719594928E-2</v>
      </c>
    </row>
    <row r="11" spans="2:9" ht="17.25">
      <c r="B11" s="105" t="s">
        <v>9</v>
      </c>
      <c r="C11" s="105" t="s">
        <v>6</v>
      </c>
      <c r="D11" s="106">
        <f ca="1">INDIRECT("'"&amp;D$1&amp;"'!Z150")</f>
        <v>14309.3</v>
      </c>
      <c r="E11" s="106">
        <f t="shared" ref="E11:I11" ca="1" si="6">INDIRECT("'"&amp;E$1&amp;"'!Z150")</f>
        <v>13006.57</v>
      </c>
      <c r="F11" s="106">
        <f t="shared" ca="1" si="6"/>
        <v>14597.53</v>
      </c>
      <c r="G11" s="106">
        <f t="shared" ca="1" si="6"/>
        <v>2265.6799999999998</v>
      </c>
      <c r="H11" s="106">
        <f t="shared" ca="1" si="6"/>
        <v>2882.89</v>
      </c>
      <c r="I11" s="106">
        <f t="shared" ca="1" si="6"/>
        <v>6014.61</v>
      </c>
    </row>
    <row r="12" spans="2:9" ht="17.25">
      <c r="B12" s="107"/>
      <c r="C12" s="107" t="s">
        <v>264</v>
      </c>
      <c r="D12" s="108">
        <f ca="1">INDIRECT("'"&amp;D$1&amp;"'!AA150")</f>
        <v>0.15125550111430242</v>
      </c>
      <c r="E12" s="108">
        <f t="shared" ref="E12:I12" ca="1" si="7">INDIRECT("'"&amp;E$1&amp;"'!AA150")</f>
        <v>0.11020186931842435</v>
      </c>
      <c r="F12" s="108">
        <f t="shared" ca="1" si="7"/>
        <v>0.10097248913171364</v>
      </c>
      <c r="G12" s="108">
        <f t="shared" ca="1" si="7"/>
        <v>3.656868351824305E-2</v>
      </c>
      <c r="H12" s="108">
        <f t="shared" ca="1" si="7"/>
        <v>0.21686624935102206</v>
      </c>
      <c r="I12" s="108">
        <f t="shared" ca="1" si="7"/>
        <v>9.075725042436189E-2</v>
      </c>
    </row>
    <row r="13" spans="2:9" ht="17.25">
      <c r="B13" s="109"/>
      <c r="C13" s="109" t="s">
        <v>7</v>
      </c>
      <c r="D13" s="110">
        <f ca="1">INDIRECT("'"&amp;D$1&amp;"'!AB150")</f>
        <v>0.50965870127129809</v>
      </c>
      <c r="E13" s="110">
        <f t="shared" ref="E13:I13" ca="1" si="8">INDIRECT("'"&amp;E$1&amp;"'!AB150")</f>
        <v>0.22171238885684819</v>
      </c>
      <c r="F13" s="110">
        <f t="shared" ca="1" si="8"/>
        <v>0.20078459050429975</v>
      </c>
      <c r="G13" s="110">
        <f t="shared" ca="1" si="8"/>
        <v>0.29165550228323522</v>
      </c>
      <c r="H13" s="110">
        <f t="shared" ca="1" si="8"/>
        <v>0.63221872452214867</v>
      </c>
      <c r="I13" s="110">
        <f t="shared" ca="1" si="8"/>
        <v>-0.14490742649494515</v>
      </c>
    </row>
    <row r="14" spans="2:9" ht="17.25">
      <c r="B14" s="111" t="s">
        <v>10</v>
      </c>
      <c r="C14" s="111" t="s">
        <v>6</v>
      </c>
      <c r="D14" s="113">
        <f ca="1">INDIRECT("'"&amp;D$1&amp;"'!AL150")</f>
        <v>86.3</v>
      </c>
      <c r="E14" s="113">
        <f t="shared" ref="E14:I14" ca="1" si="9">INDIRECT("'"&amp;E$1&amp;"'!AL150")</f>
        <v>88.67</v>
      </c>
      <c r="F14" s="113">
        <f t="shared" ca="1" si="9"/>
        <v>85.78</v>
      </c>
      <c r="G14" s="113">
        <f t="shared" ca="1" si="9"/>
        <v>88.36</v>
      </c>
      <c r="H14" s="113">
        <f t="shared" ca="1" si="9"/>
        <v>92.43</v>
      </c>
      <c r="I14" s="113">
        <f t="shared" ca="1" si="9"/>
        <v>85.03</v>
      </c>
    </row>
    <row r="15" spans="2:9" ht="17.25">
      <c r="B15" s="109"/>
      <c r="C15" s="109" t="s">
        <v>264</v>
      </c>
      <c r="D15" s="114">
        <f ca="1">INDIRECT("'"&amp;D$1&amp;"'!AM150")</f>
        <v>6.5999999999999943</v>
      </c>
      <c r="E15" s="114">
        <f t="shared" ref="E15:I15" ca="1" si="10">INDIRECT("'"&amp;E$1&amp;"'!AM150")</f>
        <v>4.5100000000000051</v>
      </c>
      <c r="F15" s="114">
        <f t="shared" ca="1" si="10"/>
        <v>1.0400000000000063</v>
      </c>
      <c r="G15" s="114">
        <f t="shared" ca="1" si="10"/>
        <v>3.8499999999999943</v>
      </c>
      <c r="H15" s="114">
        <f t="shared" ca="1" si="10"/>
        <v>2.6900000000000119</v>
      </c>
      <c r="I15" s="114">
        <f t="shared" ca="1" si="10"/>
        <v>2.5300000000000011</v>
      </c>
    </row>
    <row r="16" spans="2:9" ht="17.25">
      <c r="B16" s="107"/>
      <c r="C16" s="107" t="s">
        <v>7</v>
      </c>
      <c r="D16" s="175">
        <f ca="1">INDIRECT("'"&amp;D$1&amp;"'!AN150")</f>
        <v>5.5999999999999943</v>
      </c>
      <c r="E16" s="175">
        <f t="shared" ref="E16:I16" ca="1" si="11">INDIRECT("'"&amp;E$1&amp;"'!AN150")</f>
        <v>5.960000000000008</v>
      </c>
      <c r="F16" s="175">
        <f t="shared" ca="1" si="11"/>
        <v>3.1629585087191714E-2</v>
      </c>
      <c r="G16" s="175">
        <f t="shared" ca="1" si="11"/>
        <v>2.1500000000000057</v>
      </c>
      <c r="H16" s="175">
        <f t="shared" ca="1" si="11"/>
        <v>7.000000000000739E-2</v>
      </c>
      <c r="I16" s="175">
        <f t="shared" ca="1" si="11"/>
        <v>2.2000000000000028</v>
      </c>
    </row>
    <row r="17" spans="2:17" ht="17.25">
      <c r="B17" s="105" t="s">
        <v>226</v>
      </c>
      <c r="C17" s="105" t="s">
        <v>6</v>
      </c>
      <c r="D17" s="106">
        <f ca="1">INDIRECT("'"&amp;D$1&amp;"'!AX150")</f>
        <v>960</v>
      </c>
      <c r="E17" s="106">
        <f t="shared" ref="E17:I17" ca="1" si="12">INDIRECT("'"&amp;E$1&amp;"'!AX150")</f>
        <v>823</v>
      </c>
      <c r="F17" s="106">
        <f t="shared" ca="1" si="12"/>
        <v>971</v>
      </c>
      <c r="G17" s="106">
        <f t="shared" ca="1" si="12"/>
        <v>129</v>
      </c>
      <c r="H17" s="106">
        <f t="shared" ca="1" si="12"/>
        <v>134</v>
      </c>
      <c r="I17" s="106">
        <f t="shared" ca="1" si="12"/>
        <v>362</v>
      </c>
    </row>
    <row r="18" spans="2:17" ht="17.25">
      <c r="B18" s="107"/>
      <c r="C18" s="107" t="s">
        <v>264</v>
      </c>
      <c r="D18" s="108">
        <f ca="1">INDIRECT("'"&amp;D$1&amp;"'!AY150")</f>
        <v>2.7837259100642386E-2</v>
      </c>
      <c r="E18" s="108">
        <f t="shared" ref="E18:I18" ca="1" si="13">INDIRECT("'"&amp;E$1&amp;"'!AY150")</f>
        <v>8.5784313725489891E-3</v>
      </c>
      <c r="F18" s="108">
        <f t="shared" ca="1" si="13"/>
        <v>4.1845493562231661E-2</v>
      </c>
      <c r="G18" s="108">
        <f t="shared" ca="1" si="13"/>
        <v>0</v>
      </c>
      <c r="H18" s="108">
        <f t="shared" ca="1" si="13"/>
        <v>2.2900763358778553E-2</v>
      </c>
      <c r="I18" s="108">
        <f t="shared" ca="1" si="13"/>
        <v>3.1339031339031376E-2</v>
      </c>
    </row>
    <row r="19" spans="2:17" ht="17.25">
      <c r="B19" s="109"/>
      <c r="C19" s="109" t="s">
        <v>7</v>
      </c>
      <c r="D19" s="110">
        <f ca="1">INDIRECT("'"&amp;D$1&amp;"'!AZ150")</f>
        <v>0.4201183431952662</v>
      </c>
      <c r="E19" s="110">
        <f t="shared" ref="E19:I19" ca="1" si="14">INDIRECT("'"&amp;E$1&amp;"'!AZ150")</f>
        <v>0.18759018759018753</v>
      </c>
      <c r="F19" s="110">
        <f t="shared" ca="1" si="14"/>
        <v>0.14639905548996457</v>
      </c>
      <c r="G19" s="110">
        <f t="shared" ca="1" si="14"/>
        <v>0.43333333333333335</v>
      </c>
      <c r="H19" s="110">
        <f t="shared" ca="1" si="14"/>
        <v>0.6144578313253013</v>
      </c>
      <c r="I19" s="110">
        <f t="shared" ca="1" si="14"/>
        <v>-0.23628691983122363</v>
      </c>
    </row>
    <row r="20" spans="2:17" ht="18">
      <c r="B20" s="115" t="s">
        <v>11</v>
      </c>
      <c r="C20" s="115"/>
      <c r="D20" s="116" t="s">
        <v>1</v>
      </c>
      <c r="E20" s="116" t="s">
        <v>200</v>
      </c>
      <c r="F20" s="116" t="s">
        <v>3</v>
      </c>
      <c r="G20" s="116" t="s">
        <v>2</v>
      </c>
      <c r="H20" s="116" t="s">
        <v>4</v>
      </c>
      <c r="I20" s="116" t="s">
        <v>224</v>
      </c>
    </row>
    <row r="21" spans="2:17" ht="17.25">
      <c r="B21" s="111" t="s">
        <v>5</v>
      </c>
      <c r="C21" s="111" t="s">
        <v>6</v>
      </c>
      <c r="D21" s="112">
        <f ca="1">INDIRECT("'"&amp;D$1&amp;"'!E150")</f>
        <v>21975.9</v>
      </c>
      <c r="E21" s="112">
        <f t="shared" ref="E21:I21" ca="1" si="15">INDIRECT("'"&amp;E$1&amp;"'!E150")</f>
        <v>17978.13</v>
      </c>
      <c r="F21" s="112">
        <f t="shared" ca="1" si="15"/>
        <v>23734.77</v>
      </c>
      <c r="G21" s="112">
        <f t="shared" ca="1" si="15"/>
        <v>3464.3310000000001</v>
      </c>
      <c r="H21" s="112">
        <f t="shared" ca="1" si="15"/>
        <v>4382.2465000000002</v>
      </c>
      <c r="I21" s="112">
        <f t="shared" ca="1" si="15"/>
        <v>10677.91</v>
      </c>
    </row>
    <row r="22" spans="2:17" ht="17.25">
      <c r="B22" s="109"/>
      <c r="C22" s="109" t="s">
        <v>264</v>
      </c>
      <c r="D22" s="110">
        <f ca="1">INDIRECT("'"&amp;D$1&amp;"'!F150")</f>
        <v>0.11670697995853496</v>
      </c>
      <c r="E22" s="110">
        <f t="shared" ref="E22:I22" ca="1" si="16">INDIRECT("'"&amp;E$1&amp;"'!F150")</f>
        <v>0.11296052912601229</v>
      </c>
      <c r="F22" s="110">
        <f t="shared" ca="1" si="16"/>
        <v>0.11109202187470446</v>
      </c>
      <c r="G22" s="110">
        <f t="shared" ca="1" si="16"/>
        <v>8.2508954765291964E-2</v>
      </c>
      <c r="H22" s="110">
        <f t="shared" ca="1" si="16"/>
        <v>0.23029214847123325</v>
      </c>
      <c r="I22" s="110">
        <f t="shared" ca="1" si="16"/>
        <v>8.7667027256077557E-2</v>
      </c>
    </row>
    <row r="23" spans="2:17" ht="17.25">
      <c r="B23" s="107"/>
      <c r="C23" s="107" t="s">
        <v>7</v>
      </c>
      <c r="D23" s="108">
        <f ca="1">INDIRECT("'"&amp;D$1&amp;"'!G150")</f>
        <v>0.60201054112569885</v>
      </c>
      <c r="E23" s="108">
        <f t="shared" ref="E23:I23" ca="1" si="17">INDIRECT("'"&amp;E$1&amp;"'!G150")</f>
        <v>0.29532524835653828</v>
      </c>
      <c r="F23" s="108">
        <f t="shared" ca="1" si="17"/>
        <v>0.25676281026218861</v>
      </c>
      <c r="G23" s="108">
        <f t="shared" ca="1" si="17"/>
        <v>0.2815949656775123</v>
      </c>
      <c r="H23" s="108">
        <f t="shared" ca="1" si="17"/>
        <v>1.0064345603060381</v>
      </c>
      <c r="I23" s="108">
        <f t="shared" ca="1" si="17"/>
        <v>-2.2181950048259402E-2</v>
      </c>
    </row>
    <row r="24" spans="2:17" ht="17.25">
      <c r="B24" s="105" t="s">
        <v>8</v>
      </c>
      <c r="C24" s="105" t="s">
        <v>6</v>
      </c>
      <c r="D24" s="106">
        <f ca="1">INDIRECT("'"&amp;D$1&amp;"'!Q150")</f>
        <v>18798.900000000001</v>
      </c>
      <c r="E24" s="106">
        <f t="shared" ref="E24:I24" ca="1" si="18">INDIRECT("'"&amp;E$1&amp;"'!Q150")</f>
        <v>15784.94</v>
      </c>
      <c r="F24" s="106">
        <f t="shared" ca="1" si="18"/>
        <v>20173.29</v>
      </c>
      <c r="G24" s="106">
        <f t="shared" ca="1" si="18"/>
        <v>3055.6601999999998</v>
      </c>
      <c r="H24" s="106">
        <f t="shared" ca="1" si="18"/>
        <v>4061.1855999999998</v>
      </c>
      <c r="I24" s="106">
        <f t="shared" ca="1" si="18"/>
        <v>9163.7999999999993</v>
      </c>
    </row>
    <row r="25" spans="2:17" ht="17.25">
      <c r="B25" s="107"/>
      <c r="C25" s="107" t="s">
        <v>264</v>
      </c>
      <c r="D25" s="108">
        <f ca="1">INDIRECT("'"&amp;D$1&amp;"'!R150")</f>
        <v>0.16875874288911685</v>
      </c>
      <c r="E25" s="108">
        <f t="shared" ref="E25:I25" ca="1" si="19">INDIRECT("'"&amp;E$1&amp;"'!R150")</f>
        <v>0.14001717434998562</v>
      </c>
      <c r="F25" s="108">
        <f t="shared" ca="1" si="19"/>
        <v>0.10567959156268913</v>
      </c>
      <c r="G25" s="108">
        <f t="shared" ca="1" si="19"/>
        <v>8.7291149099209209E-2</v>
      </c>
      <c r="H25" s="108">
        <f t="shared" ca="1" si="19"/>
        <v>0.2582883673040175</v>
      </c>
      <c r="I25" s="108">
        <f t="shared" ca="1" si="19"/>
        <v>9.2835830151192233E-2</v>
      </c>
    </row>
    <row r="26" spans="2:17" ht="17.25">
      <c r="B26" s="109"/>
      <c r="C26" s="109" t="s">
        <v>7</v>
      </c>
      <c r="D26" s="110">
        <f ca="1">INDIRECT("'"&amp;D$1&amp;"'!S150")</f>
        <v>0.67282742173735088</v>
      </c>
      <c r="E26" s="110">
        <f t="shared" ref="E26:I26" ca="1" si="20">INDIRECT("'"&amp;E$1&amp;"'!S150")</f>
        <v>0.35240095992131448</v>
      </c>
      <c r="F26" s="110">
        <f t="shared" ca="1" si="20"/>
        <v>0.28741000927269056</v>
      </c>
      <c r="G26" s="110">
        <f t="shared" ca="1" si="20"/>
        <v>0.3012777148998258</v>
      </c>
      <c r="H26" s="110">
        <f t="shared" ca="1" si="20"/>
        <v>0.99724716085184961</v>
      </c>
      <c r="I26" s="110">
        <f t="shared" ca="1" si="20"/>
        <v>-4.9325363150283463E-2</v>
      </c>
      <c r="M26" s="179"/>
      <c r="N26" s="179"/>
      <c r="O26" s="179"/>
      <c r="P26" s="179"/>
      <c r="Q26" s="179"/>
    </row>
    <row r="27" spans="2:17" ht="17.25">
      <c r="B27" s="111" t="s">
        <v>9</v>
      </c>
      <c r="C27" s="111" t="s">
        <v>6</v>
      </c>
      <c r="D27" s="112">
        <f ca="1">INDIRECT("'"&amp;D$1&amp;"'!AC150")</f>
        <v>12138</v>
      </c>
      <c r="E27" s="112">
        <f t="shared" ref="E27:I27" ca="1" si="21">INDIRECT("'"&amp;E$1&amp;"'!AC150")</f>
        <v>10835.24</v>
      </c>
      <c r="F27" s="112">
        <f t="shared" ca="1" si="21"/>
        <v>12486.24</v>
      </c>
      <c r="G27" s="112">
        <f t="shared" ca="1" si="21"/>
        <v>1932.96</v>
      </c>
      <c r="H27" s="112">
        <f t="shared" ca="1" si="21"/>
        <v>2363.77</v>
      </c>
      <c r="I27" s="112">
        <f t="shared" ca="1" si="21"/>
        <v>5630.58</v>
      </c>
      <c r="L27" s="179"/>
      <c r="M27" s="180"/>
      <c r="N27" s="180"/>
      <c r="O27" s="181"/>
      <c r="P27" s="180"/>
      <c r="Q27" s="182"/>
    </row>
    <row r="28" spans="2:17" ht="17.25">
      <c r="B28" s="109"/>
      <c r="C28" s="109" t="s">
        <v>264</v>
      </c>
      <c r="D28" s="110">
        <f ca="1">INDIRECT("'"&amp;D$1&amp;"'!AD150")</f>
        <v>0.14133654289179964</v>
      </c>
      <c r="E28" s="110">
        <f t="shared" ref="E28:I28" ca="1" si="22">INDIRECT("'"&amp;E$1&amp;"'!AD150")</f>
        <v>0.10718227076163456</v>
      </c>
      <c r="F28" s="110">
        <f t="shared" ca="1" si="22"/>
        <v>8.3526051939870172E-2</v>
      </c>
      <c r="G28" s="110">
        <f t="shared" ca="1" si="22"/>
        <v>5.931868999079315E-2</v>
      </c>
      <c r="H28" s="110">
        <f t="shared" ca="1" si="22"/>
        <v>0.2437229027234078</v>
      </c>
      <c r="I28" s="110">
        <f t="shared" ca="1" si="22"/>
        <v>8.9329347920717339E-2</v>
      </c>
      <c r="L28" s="179"/>
      <c r="M28" s="180"/>
      <c r="N28" s="180"/>
      <c r="O28" s="181"/>
      <c r="P28" s="180"/>
    </row>
    <row r="29" spans="2:17" ht="17.25">
      <c r="B29" s="107"/>
      <c r="C29" s="107" t="s">
        <v>7</v>
      </c>
      <c r="D29" s="108">
        <f ca="1">INDIRECT("'"&amp;D$1&amp;"'!AE150")</f>
        <v>0.61109636315370319</v>
      </c>
      <c r="E29" s="108">
        <f t="shared" ref="E29:I29" ca="1" si="23">INDIRECT("'"&amp;E$1&amp;"'!AE150")</f>
        <v>0.22074419243955279</v>
      </c>
      <c r="F29" s="108">
        <f t="shared" ca="1" si="23"/>
        <v>0.21227396515483221</v>
      </c>
      <c r="G29" s="108">
        <f t="shared" ca="1" si="23"/>
        <v>0.26738178289490944</v>
      </c>
      <c r="H29" s="108">
        <f t="shared" ca="1" si="23"/>
        <v>0.87526378421261408</v>
      </c>
      <c r="I29" s="108">
        <f t="shared" ca="1" si="23"/>
        <v>-0.14305412661402761</v>
      </c>
    </row>
    <row r="30" spans="2:17" ht="17.25">
      <c r="B30" s="105" t="s">
        <v>10</v>
      </c>
      <c r="C30" s="105" t="s">
        <v>6</v>
      </c>
      <c r="D30" s="117">
        <f ca="1">INDIRECT("'"&amp;D$1&amp;"'!AO150")</f>
        <v>85.5</v>
      </c>
      <c r="E30" s="117">
        <f t="shared" ref="E30:I30" ca="1" si="24">INDIRECT("'"&amp;E$1&amp;"'!AO150")</f>
        <v>87.8</v>
      </c>
      <c r="F30" s="117">
        <f t="shared" ca="1" si="24"/>
        <v>84.99</v>
      </c>
      <c r="G30" s="117">
        <f t="shared" ca="1" si="24"/>
        <v>88.2</v>
      </c>
      <c r="H30" s="117">
        <f t="shared" ca="1" si="24"/>
        <v>92.67</v>
      </c>
      <c r="I30" s="117">
        <f t="shared" ca="1" si="24"/>
        <v>85.82</v>
      </c>
    </row>
    <row r="31" spans="2:17" ht="17.25">
      <c r="B31" s="107"/>
      <c r="C31" s="107" t="s">
        <v>264</v>
      </c>
      <c r="D31" s="118">
        <f ca="1">INDIRECT("'"&amp;D$1&amp;"'!AP150")</f>
        <v>3.7999999999999972</v>
      </c>
      <c r="E31" s="118">
        <f t="shared" ref="E31:I31" ca="1" si="25">INDIRECT("'"&amp;E$1&amp;"'!AP150")</f>
        <v>2.0799999999999983</v>
      </c>
      <c r="F31" s="118">
        <f t="shared" ca="1" si="25"/>
        <v>-0.42000000000000171</v>
      </c>
      <c r="G31" s="118">
        <f t="shared" ca="1" si="25"/>
        <v>0.38000000000000966</v>
      </c>
      <c r="H31" s="118">
        <f t="shared" ca="1" si="25"/>
        <v>2.0600000000000023</v>
      </c>
      <c r="I31" s="118">
        <f t="shared" ca="1" si="25"/>
        <v>0.40999999999999659</v>
      </c>
    </row>
    <row r="32" spans="2:17" ht="17.25">
      <c r="B32" s="109"/>
      <c r="C32" s="109" t="s">
        <v>7</v>
      </c>
      <c r="D32" s="114">
        <f ca="1">INDIRECT("'"&amp;D$1&amp;"'!AQ150")</f>
        <v>3.5999999999999943</v>
      </c>
      <c r="E32" s="114">
        <f t="shared" ref="E32:I32" ca="1" si="26">INDIRECT("'"&amp;E$1&amp;"'!AQ150")</f>
        <v>3.7000000000000028</v>
      </c>
      <c r="F32" s="114">
        <f t="shared" ca="1" si="26"/>
        <v>2.4346149210557888E-2</v>
      </c>
      <c r="G32" s="114">
        <f t="shared" ca="1" si="26"/>
        <v>1.3299999999999983</v>
      </c>
      <c r="H32" s="114">
        <f ca="1">INDIRECT("'"&amp;H$1&amp;"'!AQ150")</f>
        <v>-0.42999999999999261</v>
      </c>
      <c r="I32" s="114">
        <f t="shared" ca="1" si="26"/>
        <v>-2.4500000000000028</v>
      </c>
    </row>
    <row r="33" spans="2:9" ht="18">
      <c r="B33" s="119" t="s">
        <v>12</v>
      </c>
      <c r="C33" s="119" t="s">
        <v>12</v>
      </c>
      <c r="D33" s="120" t="s">
        <v>1</v>
      </c>
      <c r="E33" s="120" t="s">
        <v>200</v>
      </c>
      <c r="F33" s="120" t="s">
        <v>3</v>
      </c>
      <c r="G33" s="120" t="s">
        <v>2</v>
      </c>
      <c r="H33" s="120" t="s">
        <v>4</v>
      </c>
      <c r="I33" s="120" t="s">
        <v>224</v>
      </c>
    </row>
    <row r="34" spans="2:9" ht="17.25">
      <c r="B34" s="105" t="s">
        <v>5</v>
      </c>
      <c r="C34" s="105" t="s">
        <v>6</v>
      </c>
      <c r="D34" s="106">
        <f ca="1">INDIRECT("'"&amp;D$1&amp;"'!H150")</f>
        <v>8954.1</v>
      </c>
      <c r="E34" s="106">
        <f t="shared" ref="E34:I34" ca="1" si="27">INDIRECT("'"&amp;E$1&amp;"'!H150")</f>
        <v>8989.5</v>
      </c>
      <c r="F34" s="106">
        <f t="shared" ca="1" si="27"/>
        <v>8944.6299999999992</v>
      </c>
      <c r="G34" s="106">
        <f t="shared" ca="1" si="27"/>
        <v>1313.8883000000001</v>
      </c>
      <c r="H34" s="106">
        <f t="shared" ca="1" si="27"/>
        <v>1230.9309000000001</v>
      </c>
      <c r="I34" s="106">
        <f t="shared" ca="1" si="27"/>
        <v>2763.42</v>
      </c>
    </row>
    <row r="35" spans="2:9" ht="17.25">
      <c r="B35" s="107"/>
      <c r="C35" s="107" t="s">
        <v>264</v>
      </c>
      <c r="D35" s="108">
        <f ca="1">INDIRECT("'"&amp;D$1&amp;"'!I150")</f>
        <v>8.5016661617691724E-2</v>
      </c>
      <c r="E35" s="108">
        <f t="shared" ref="E35:I35" ca="1" si="28">INDIRECT("'"&amp;E$1&amp;"'!I150")</f>
        <v>9.7931401729673961E-2</v>
      </c>
      <c r="F35" s="108">
        <f t="shared" ca="1" si="28"/>
        <v>0.15981618519445395</v>
      </c>
      <c r="G35" s="108">
        <f t="shared" ca="1" si="28"/>
        <v>-4.7354701809360633E-2</v>
      </c>
      <c r="H35" s="108">
        <f t="shared" ca="1" si="28"/>
        <v>0.21901164790907468</v>
      </c>
      <c r="I35" s="108">
        <f t="shared" ca="1" si="28"/>
        <v>-3.5213037831496985E-2</v>
      </c>
    </row>
    <row r="36" spans="2:9" ht="17.25">
      <c r="B36" s="109"/>
      <c r="C36" s="109" t="s">
        <v>7</v>
      </c>
      <c r="D36" s="110">
        <f ca="1">INDIRECT("'"&amp;D$1&amp;"'!J150")</f>
        <v>-1.2669533575917935E-2</v>
      </c>
      <c r="E36" s="110">
        <f t="shared" ref="E36:I36" ca="1" si="29">INDIRECT("'"&amp;E$1&amp;"'!J150")</f>
        <v>0.25432375073428748</v>
      </c>
      <c r="F36" s="110">
        <f t="shared" ca="1" si="29"/>
        <v>9.5865555196173569E-2</v>
      </c>
      <c r="G36" s="110">
        <f t="shared" ca="1" si="29"/>
        <v>1.5540776672795813</v>
      </c>
      <c r="H36" s="110">
        <f t="shared" ca="1" si="29"/>
        <v>9.8585119645848485E-2</v>
      </c>
      <c r="I36" s="110">
        <f t="shared" ca="1" si="29"/>
        <v>-0.24682545522931132</v>
      </c>
    </row>
    <row r="37" spans="2:9" ht="17.25">
      <c r="B37" s="111" t="s">
        <v>8</v>
      </c>
      <c r="C37" s="111" t="s">
        <v>6</v>
      </c>
      <c r="D37" s="112">
        <f ca="1">INDIRECT("'"&amp;D$1&amp;"'!T150")</f>
        <v>7965.3</v>
      </c>
      <c r="E37" s="112">
        <f t="shared" ref="E37:I37" ca="1" si="30">INDIRECT("'"&amp;E$1&amp;"'!T150")</f>
        <v>8141.83</v>
      </c>
      <c r="F37" s="112">
        <f t="shared" ca="1" si="30"/>
        <v>7870.34</v>
      </c>
      <c r="G37" s="112">
        <f t="shared" ca="1" si="30"/>
        <v>1166.7813000000001</v>
      </c>
      <c r="H37" s="112">
        <f t="shared" ca="1" si="30"/>
        <v>1127.6315</v>
      </c>
      <c r="I37" s="112">
        <f t="shared" ca="1" si="30"/>
        <v>2269.56</v>
      </c>
    </row>
    <row r="38" spans="2:9" ht="17.25">
      <c r="B38" s="109"/>
      <c r="C38" s="109" t="s">
        <v>264</v>
      </c>
      <c r="D38" s="110">
        <f ca="1">INDIRECT("'"&amp;D$1&amp;"'!U150")</f>
        <v>0.27622450451027825</v>
      </c>
      <c r="E38" s="110">
        <f t="shared" ref="E38:I38" ca="1" si="31">INDIRECT("'"&amp;E$1&amp;"'!U150")</f>
        <v>0.22299280489087159</v>
      </c>
      <c r="F38" s="110">
        <f t="shared" ca="1" si="31"/>
        <v>0.22720950539512264</v>
      </c>
      <c r="G38" s="110">
        <f t="shared" ca="1" si="31"/>
        <v>0.10187262798000507</v>
      </c>
      <c r="H38" s="110">
        <f t="shared" ca="1" si="31"/>
        <v>0.2891121311025624</v>
      </c>
      <c r="I38" s="110">
        <f t="shared" ca="1" si="31"/>
        <v>8.8544089786325886E-2</v>
      </c>
    </row>
    <row r="39" spans="2:9" ht="17.25">
      <c r="B39" s="107"/>
      <c r="C39" s="107" t="s">
        <v>7</v>
      </c>
      <c r="D39" s="108">
        <f ca="1">INDIRECT("'"&amp;D$1&amp;"'!V150")</f>
        <v>0.11555698719923813</v>
      </c>
      <c r="E39" s="108">
        <f t="shared" ref="E39:I39" ca="1" si="32">INDIRECT("'"&amp;E$1&amp;"'!V150")</f>
        <v>0.42138901691317154</v>
      </c>
      <c r="F39" s="108">
        <f t="shared" ca="1" si="32"/>
        <v>0.15112591925207841</v>
      </c>
      <c r="G39" s="108">
        <f t="shared" ca="1" si="32"/>
        <v>1.743094546119663</v>
      </c>
      <c r="H39" s="108">
        <f t="shared" ca="1" si="32"/>
        <v>0.10744727667995857</v>
      </c>
      <c r="I39" s="108">
        <f t="shared" ca="1" si="32"/>
        <v>-7.1329197832954216E-2</v>
      </c>
    </row>
    <row r="40" spans="2:9" ht="17.25">
      <c r="B40" s="105" t="s">
        <v>9</v>
      </c>
      <c r="C40" s="105" t="s">
        <v>6</v>
      </c>
      <c r="D40" s="106">
        <f ca="1">INDIRECT("'"&amp;D$1&amp;"'!AF150")</f>
        <v>1717.4</v>
      </c>
      <c r="E40" s="106">
        <f t="shared" ref="E40:I40" ca="1" si="33">INDIRECT("'"&amp;E$1&amp;"'!AF150")</f>
        <v>1839.55</v>
      </c>
      <c r="F40" s="106">
        <f t="shared" ca="1" si="33"/>
        <v>1949.25</v>
      </c>
      <c r="G40" s="106">
        <f t="shared" ca="1" si="33"/>
        <v>307.17</v>
      </c>
      <c r="H40" s="106">
        <f t="shared" ca="1" si="33"/>
        <v>492.22</v>
      </c>
      <c r="I40" s="106">
        <f t="shared" ca="1" si="33"/>
        <v>359.27</v>
      </c>
    </row>
    <row r="41" spans="2:9" ht="17.25">
      <c r="B41" s="107"/>
      <c r="C41" s="107" t="s">
        <v>264</v>
      </c>
      <c r="D41" s="108">
        <f ca="1">INDIRECT("'"&amp;D$1&amp;"'!AG150")</f>
        <v>0.21097165420956143</v>
      </c>
      <c r="E41" s="108">
        <f t="shared" ref="E41:I41" ca="1" si="34">INDIRECT("'"&amp;E$1&amp;"'!AG150")</f>
        <v>0.13102155000153703</v>
      </c>
      <c r="F41" s="108">
        <f t="shared" ca="1" si="34"/>
        <v>0.22174030223069052</v>
      </c>
      <c r="G41" s="108">
        <f t="shared" ca="1" si="34"/>
        <v>-7.870189856333043E-2</v>
      </c>
      <c r="H41" s="108">
        <f t="shared" ca="1" si="34"/>
        <v>9.421127512004257E-2</v>
      </c>
      <c r="I41" s="108">
        <f t="shared" ca="1" si="34"/>
        <v>0.10913188441590504</v>
      </c>
    </row>
    <row r="42" spans="2:9" ht="17.25">
      <c r="B42" s="109"/>
      <c r="C42" s="109" t="s">
        <v>7</v>
      </c>
      <c r="D42" s="110">
        <f ca="1">INDIRECT("'"&amp;D$1&amp;"'!AH150")</f>
        <v>0.16410221649833945</v>
      </c>
      <c r="E42" s="110">
        <f t="shared" ref="E42:I42" ca="1" si="35">INDIRECT("'"&amp;E$1&amp;"'!AH150")</f>
        <v>0.28965430211933607</v>
      </c>
      <c r="F42" s="110">
        <f t="shared" ca="1" si="35"/>
        <v>0.19552150926732326</v>
      </c>
      <c r="G42" s="110">
        <f t="shared" ca="1" si="35"/>
        <v>0.57514999230808672</v>
      </c>
      <c r="H42" s="110">
        <f t="shared" ca="1" si="35"/>
        <v>0.13558657284577236</v>
      </c>
      <c r="I42" s="110">
        <f t="shared" ca="1" si="35"/>
        <v>-0.17056446958328519</v>
      </c>
    </row>
    <row r="43" spans="2:9" ht="17.25">
      <c r="B43" s="111" t="s">
        <v>10</v>
      </c>
      <c r="C43" s="111" t="s">
        <v>6</v>
      </c>
      <c r="D43" s="113">
        <f ca="1">INDIRECT("'"&amp;D$1&amp;"'!AR150")</f>
        <v>89</v>
      </c>
      <c r="E43" s="113">
        <f t="shared" ref="E43:I43" ca="1" si="36">INDIRECT("'"&amp;E$1&amp;"'!AR150")</f>
        <v>90.57</v>
      </c>
      <c r="F43" s="113">
        <f t="shared" ca="1" si="36"/>
        <v>87.99</v>
      </c>
      <c r="G43" s="113">
        <f t="shared" ca="1" si="36"/>
        <v>88.8</v>
      </c>
      <c r="H43" s="113">
        <f t="shared" ca="1" si="36"/>
        <v>91.61</v>
      </c>
      <c r="I43" s="113">
        <f t="shared" ca="1" si="36"/>
        <v>82.13</v>
      </c>
    </row>
    <row r="44" spans="2:9" ht="17.25">
      <c r="B44" s="109"/>
      <c r="C44" s="109" t="s">
        <v>264</v>
      </c>
      <c r="D44" s="114">
        <f ca="1">INDIRECT("'"&amp;D$1&amp;"'!AS150")</f>
        <v>13.400000000000006</v>
      </c>
      <c r="E44" s="114">
        <f t="shared" ref="E44:I44" ca="1" si="37">INDIRECT("'"&amp;E$1&amp;"'!AS150")</f>
        <v>9.2599999999999909</v>
      </c>
      <c r="F44" s="114">
        <f t="shared" ca="1" si="37"/>
        <v>4.8299999999999983</v>
      </c>
      <c r="G44" s="114">
        <f t="shared" ca="1" si="37"/>
        <v>12.019999999999996</v>
      </c>
      <c r="H44" s="114">
        <f t="shared" ca="1" si="37"/>
        <v>4.980000000000004</v>
      </c>
      <c r="I44" s="114">
        <f t="shared" ca="1" si="37"/>
        <v>9.3399999999999892</v>
      </c>
    </row>
    <row r="45" spans="2:9" ht="17.25">
      <c r="B45" s="107"/>
      <c r="C45" s="107" t="s">
        <v>7</v>
      </c>
      <c r="D45" s="175">
        <f ca="1">INDIRECT("'"&amp;D$1&amp;"'!AT150")</f>
        <v>10.299999999999997</v>
      </c>
      <c r="E45" s="175">
        <f t="shared" ref="E45:I45" ca="1" si="38">INDIRECT("'"&amp;E$1&amp;"'!AT150")</f>
        <v>10.639999999999986</v>
      </c>
      <c r="F45" s="175">
        <f t="shared" ca="1" si="38"/>
        <v>5.0376029604870531E-2</v>
      </c>
      <c r="G45" s="175">
        <f t="shared" ca="1" si="38"/>
        <v>6.1199999999999903</v>
      </c>
      <c r="H45" s="175">
        <f t="shared" ca="1" si="38"/>
        <v>0.73999999999999488</v>
      </c>
      <c r="I45" s="175">
        <f t="shared" ca="1" si="38"/>
        <v>15.519999999999996</v>
      </c>
    </row>
    <row r="46" spans="2:9" ht="18">
      <c r="B46" s="121" t="s">
        <v>13</v>
      </c>
      <c r="C46" s="121" t="s">
        <v>13</v>
      </c>
      <c r="D46" s="122" t="s">
        <v>1</v>
      </c>
      <c r="E46" s="122" t="s">
        <v>200</v>
      </c>
      <c r="F46" s="122" t="s">
        <v>3</v>
      </c>
      <c r="G46" s="122" t="s">
        <v>2</v>
      </c>
      <c r="H46" s="122" t="s">
        <v>4</v>
      </c>
      <c r="I46" s="122" t="s">
        <v>224</v>
      </c>
    </row>
    <row r="47" spans="2:9" ht="17.25">
      <c r="B47" s="111" t="s">
        <v>5</v>
      </c>
      <c r="C47" s="111" t="s">
        <v>6</v>
      </c>
      <c r="D47" s="112">
        <f ca="1">INDIRECT("'"&amp;D$1&amp;"'!K150")</f>
        <v>890.6</v>
      </c>
      <c r="E47" s="112">
        <f t="shared" ref="E47:I47" ca="1" si="39">INDIRECT("'"&amp;E$1&amp;"'!K150")</f>
        <v>534.67999999999995</v>
      </c>
      <c r="F47" s="112">
        <f t="shared" ca="1" si="39"/>
        <v>263.87</v>
      </c>
      <c r="G47" s="112">
        <f t="shared" ca="1" si="39"/>
        <v>39.619799999999998</v>
      </c>
      <c r="H47" s="112">
        <f t="shared" ca="1" si="39"/>
        <v>42.276200000000003</v>
      </c>
      <c r="I47" s="112">
        <f t="shared" ca="1" si="39"/>
        <v>31.03</v>
      </c>
    </row>
    <row r="48" spans="2:9" ht="17.25">
      <c r="B48" s="109"/>
      <c r="C48" s="109" t="s">
        <v>264</v>
      </c>
      <c r="D48" s="110">
        <f ca="1">INDIRECT("'"&amp;D$1&amp;"'!L150")</f>
        <v>0.10702299564947171</v>
      </c>
      <c r="E48" s="110">
        <f t="shared" ref="E48:I48" ca="1" si="40">INDIRECT("'"&amp;E$1&amp;"'!L150")</f>
        <v>3.2958541014643794E-2</v>
      </c>
      <c r="F48" s="110">
        <f t="shared" ca="1" si="40"/>
        <v>8.0239079706881711E-2</v>
      </c>
      <c r="G48" s="110">
        <f t="shared" ca="1" si="40"/>
        <v>-0.13135999193182391</v>
      </c>
      <c r="H48" s="110">
        <f t="shared" ca="1" si="40"/>
        <v>0.4303036454368605</v>
      </c>
      <c r="I48" s="110">
        <f t="shared" ca="1" si="40"/>
        <v>-0.11418783899514706</v>
      </c>
    </row>
    <row r="49" spans="2:9" ht="17.25">
      <c r="B49" s="107"/>
      <c r="C49" s="107" t="s">
        <v>7</v>
      </c>
      <c r="D49" s="108">
        <f ca="1">INDIRECT("'"&amp;D$1&amp;"'!M150")</f>
        <v>-1.9594892118009688E-2</v>
      </c>
      <c r="E49" s="108">
        <f t="shared" ref="E49:I49" ca="1" si="41">INDIRECT("'"&amp;E$1&amp;"'!M150")</f>
        <v>-3.1499628670277446E-2</v>
      </c>
      <c r="F49" s="108">
        <f t="shared" ca="1" si="41"/>
        <v>-0.29834871167601773</v>
      </c>
      <c r="G49" s="108">
        <f t="shared" ca="1" si="41"/>
        <v>-0.2597224973000849</v>
      </c>
      <c r="H49" s="108">
        <f t="shared" ca="1" si="41"/>
        <v>-0.65115624703460284</v>
      </c>
      <c r="I49" s="108">
        <f t="shared" ca="1" si="41"/>
        <v>-0.44697914810194261</v>
      </c>
    </row>
    <row r="50" spans="2:9" ht="17.25">
      <c r="B50" s="105" t="s">
        <v>8</v>
      </c>
      <c r="C50" s="105" t="s">
        <v>6</v>
      </c>
      <c r="D50" s="106">
        <f ca="1">INDIRECT("'"&amp;D$1&amp;"'!W150")</f>
        <v>693.2</v>
      </c>
      <c r="E50" s="106">
        <f t="shared" ref="E50:I50" ca="1" si="42">INDIRECT("'"&amp;E$1&amp;"'!W150")</f>
        <v>458.37</v>
      </c>
      <c r="F50" s="106">
        <f t="shared" ca="1" si="42"/>
        <v>216.53</v>
      </c>
      <c r="G50" s="106">
        <f t="shared" ca="1" si="42"/>
        <v>34.589799999999997</v>
      </c>
      <c r="H50" s="106">
        <f t="shared" ca="1" si="42"/>
        <v>38.500100000000003</v>
      </c>
      <c r="I50" s="106">
        <f t="shared" ca="1" si="42"/>
        <v>22.82</v>
      </c>
    </row>
    <row r="51" spans="2:9" ht="17.25">
      <c r="B51" s="107"/>
      <c r="C51" s="107" t="s">
        <v>264</v>
      </c>
      <c r="D51" s="108">
        <f ca="1">INDIRECT("'"&amp;D$1&amp;"'!X150")</f>
        <v>0.19785726628650413</v>
      </c>
      <c r="E51" s="108">
        <f t="shared" ref="E51:I51" ca="1" si="43">INDIRECT("'"&amp;E$1&amp;"'!X150")</f>
        <v>9.6946345666012457E-2</v>
      </c>
      <c r="F51" s="108">
        <f t="shared" ca="1" si="43"/>
        <v>0.17468670319535606</v>
      </c>
      <c r="G51" s="108">
        <f t="shared" ca="1" si="43"/>
        <v>-0.11903421753027632</v>
      </c>
      <c r="H51" s="108">
        <f t="shared" ca="1" si="43"/>
        <v>0.44197291345188705</v>
      </c>
      <c r="I51" s="108">
        <f t="shared" ca="1" si="43"/>
        <v>9.4484412470023926E-2</v>
      </c>
    </row>
    <row r="52" spans="2:9" ht="17.25">
      <c r="B52" s="109"/>
      <c r="C52" s="109" t="s">
        <v>7</v>
      </c>
      <c r="D52" s="110">
        <f ca="1">INDIRECT("'"&amp;D$1&amp;"'!Y150")</f>
        <v>-6.2483094400865524E-2</v>
      </c>
      <c r="E52" s="110">
        <f t="shared" ref="E52:I52" ca="1" si="44">INDIRECT("'"&amp;E$1&amp;"'!Y150")</f>
        <v>-1.3558008909548724E-2</v>
      </c>
      <c r="F52" s="110">
        <f t="shared" ca="1" si="44"/>
        <v>-0.26639788589239743</v>
      </c>
      <c r="G52" s="110">
        <f t="shared" ca="1" si="44"/>
        <v>-0.25403339724083507</v>
      </c>
      <c r="H52" s="110">
        <f t="shared" ca="1" si="44"/>
        <v>-0.65743706645881606</v>
      </c>
      <c r="I52" s="110">
        <f t="shared" ca="1" si="44"/>
        <v>-0.5245833333333334</v>
      </c>
    </row>
    <row r="53" spans="2:9" ht="17.25">
      <c r="B53" s="111" t="s">
        <v>9</v>
      </c>
      <c r="C53" s="111" t="s">
        <v>6</v>
      </c>
      <c r="D53" s="112">
        <f ca="1">INDIRECT("'"&amp;D$1&amp;"'!AI150")</f>
        <v>453.9</v>
      </c>
      <c r="E53" s="112">
        <f t="shared" ref="E53:I53" ca="1" si="45">INDIRECT("'"&amp;E$1&amp;"'!AI150")</f>
        <v>331.78</v>
      </c>
      <c r="F53" s="112">
        <f t="shared" ca="1" si="45"/>
        <v>162.04</v>
      </c>
      <c r="G53" s="112">
        <f t="shared" ca="1" si="45"/>
        <v>25.55</v>
      </c>
      <c r="H53" s="112">
        <f t="shared" ca="1" si="45"/>
        <v>26.9</v>
      </c>
      <c r="I53" s="112">
        <f t="shared" ca="1" si="45"/>
        <v>24.76</v>
      </c>
    </row>
    <row r="54" spans="2:9" ht="17.25">
      <c r="B54" s="109"/>
      <c r="C54" s="109" t="s">
        <v>264</v>
      </c>
      <c r="D54" s="110">
        <f ca="1">INDIRECT("'"&amp;D$1&amp;"'!AJ150")</f>
        <v>0.20653907496012747</v>
      </c>
      <c r="E54" s="110">
        <f t="shared" ref="E54:I54" ca="1" si="46">INDIRECT("'"&amp;E$1&amp;"'!AJ150")</f>
        <v>9.596009645558734E-2</v>
      </c>
      <c r="F54" s="110">
        <f t="shared" ca="1" si="46"/>
        <v>0.16091130534460518</v>
      </c>
      <c r="G54" s="110">
        <f t="shared" ca="1" si="46"/>
        <v>-7.4945691527878333E-2</v>
      </c>
      <c r="H54" s="110">
        <f t="shared" ca="1" si="46"/>
        <v>0.43696581196581175</v>
      </c>
      <c r="I54" s="110">
        <f t="shared" ca="1" si="46"/>
        <v>0.15809167446211436</v>
      </c>
    </row>
    <row r="55" spans="2:9" ht="17.25">
      <c r="B55" s="107"/>
      <c r="C55" s="107" t="s">
        <v>7</v>
      </c>
      <c r="D55" s="108">
        <f ca="1">INDIRECT("'"&amp;D$1&amp;"'!AK150")</f>
        <v>-3.2608695652173947E-2</v>
      </c>
      <c r="E55" s="108">
        <f t="shared" ref="E55:I55" ca="1" si="47">INDIRECT("'"&amp;E$1&amp;"'!AK150")</f>
        <v>-3.5158635530869287E-2</v>
      </c>
      <c r="F55" s="108">
        <f t="shared" ca="1" si="47"/>
        <v>-0.28408588848634797</v>
      </c>
      <c r="G55" s="108">
        <f t="shared" ca="1" si="47"/>
        <v>-0.24675707547169812</v>
      </c>
      <c r="H55" s="108">
        <f t="shared" ca="1" si="47"/>
        <v>-0.6278876746437958</v>
      </c>
      <c r="I55" s="108">
        <f t="shared" ca="1" si="47"/>
        <v>-0.18013245033112579</v>
      </c>
    </row>
    <row r="56" spans="2:9" ht="17.25">
      <c r="B56" s="105" t="s">
        <v>10</v>
      </c>
      <c r="C56" s="105" t="s">
        <v>6</v>
      </c>
      <c r="D56" s="117">
        <f ca="1">INDIRECT("'"&amp;D$1&amp;"'!AU150")</f>
        <v>77.8</v>
      </c>
      <c r="E56" s="117">
        <f t="shared" ref="E56:I56" ca="1" si="48">INDIRECT("'"&amp;E$1&amp;"'!AU150")</f>
        <v>85.73</v>
      </c>
      <c r="F56" s="117">
        <f t="shared" ca="1" si="48"/>
        <v>82.06</v>
      </c>
      <c r="G56" s="117">
        <f t="shared" ca="1" si="48"/>
        <v>87.3</v>
      </c>
      <c r="H56" s="117">
        <f t="shared" ca="1" si="48"/>
        <v>91.07</v>
      </c>
      <c r="I56" s="117">
        <f t="shared" ca="1" si="48"/>
        <v>73.56</v>
      </c>
    </row>
    <row r="57" spans="2:9" ht="17.25">
      <c r="B57" s="107"/>
      <c r="C57" s="107" t="s">
        <v>264</v>
      </c>
      <c r="D57" s="118">
        <f ca="1">INDIRECT("'"&amp;D$1&amp;"'!AV150")</f>
        <v>5.8999999999999915</v>
      </c>
      <c r="E57" s="118">
        <f t="shared" ref="E57:I57" ca="1" si="49">INDIRECT("'"&amp;E$1&amp;"'!AV150")</f>
        <v>5</v>
      </c>
      <c r="F57" s="118">
        <f t="shared" ca="1" si="49"/>
        <v>6.6000000000000085</v>
      </c>
      <c r="G57" s="118">
        <f t="shared" ca="1" si="49"/>
        <v>1.2199999999999989</v>
      </c>
      <c r="H57" s="118">
        <f t="shared" ca="1" si="49"/>
        <v>0.73999999999999488</v>
      </c>
      <c r="I57" s="118">
        <f t="shared" ca="1" si="49"/>
        <v>14.04</v>
      </c>
    </row>
    <row r="58" spans="2:9" ht="17.25">
      <c r="B58" s="109"/>
      <c r="C58" s="109" t="s">
        <v>7</v>
      </c>
      <c r="D58" s="114">
        <f ca="1">INDIRECT("'"&amp;D$1&amp;"'!AW150")</f>
        <v>-3.6000000000000085</v>
      </c>
      <c r="E58" s="114">
        <f t="shared" ref="E58:I58" ca="1" si="50">INDIRECT("'"&amp;E$1&amp;"'!AW150")</f>
        <v>1.5600000000000023</v>
      </c>
      <c r="F58" s="114">
        <f t="shared" ca="1" si="50"/>
        <v>4.5483501082940636E-2</v>
      </c>
      <c r="G58" s="114">
        <f t="shared" ca="1" si="50"/>
        <v>0.65999999999999659</v>
      </c>
      <c r="H58" s="114">
        <f t="shared" ca="1" si="50"/>
        <v>-1.6700000000000017</v>
      </c>
      <c r="I58" s="114">
        <f t="shared" ca="1" si="50"/>
        <v>-11.980000000000004</v>
      </c>
    </row>
    <row r="59" spans="2:9" ht="15">
      <c r="B59" s="193" t="s">
        <v>253</v>
      </c>
      <c r="C59" s="193"/>
      <c r="D59" s="193"/>
      <c r="E59" s="193"/>
      <c r="F59" s="193"/>
      <c r="G59" s="193"/>
      <c r="H59" s="193"/>
      <c r="I59" s="193"/>
    </row>
  </sheetData>
  <mergeCells count="1">
    <mergeCell ref="B3:I3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FF54-1723-4ABB-A563-237E1BE28133}">
  <dimension ref="B1:Q56"/>
  <sheetViews>
    <sheetView zoomScale="80" zoomScaleNormal="80" workbookViewId="0">
      <selection activeCell="K57" sqref="K57"/>
    </sheetView>
  </sheetViews>
  <sheetFormatPr defaultColWidth="9" defaultRowHeight="14.25"/>
  <cols>
    <col min="2" max="2" width="22.625" customWidth="1"/>
    <col min="3" max="3" width="11.5" customWidth="1"/>
    <col min="4" max="4" width="23.375" customWidth="1"/>
    <col min="5" max="5" width="19.25" customWidth="1"/>
    <col min="6" max="6" width="18.375" customWidth="1"/>
    <col min="7" max="7" width="15.625" customWidth="1"/>
    <col min="8" max="8" width="18.5" customWidth="1"/>
    <col min="9" max="9" width="16" customWidth="1"/>
    <col min="17" max="17" width="9.875" bestFit="1" customWidth="1"/>
  </cols>
  <sheetData>
    <row r="1" spans="2:9" ht="18">
      <c r="B1" s="176"/>
      <c r="C1" s="176"/>
      <c r="D1" s="177" t="s">
        <v>1</v>
      </c>
      <c r="E1" s="177" t="s">
        <v>227</v>
      </c>
      <c r="F1" s="177" t="s">
        <v>3</v>
      </c>
      <c r="G1" s="177" t="s">
        <v>2</v>
      </c>
      <c r="H1" s="177" t="s">
        <v>4</v>
      </c>
      <c r="I1" s="177" t="s">
        <v>225</v>
      </c>
    </row>
    <row r="2" spans="2:9" ht="18">
      <c r="B2" s="176"/>
      <c r="C2" s="176"/>
      <c r="D2" s="177"/>
      <c r="E2" s="177"/>
      <c r="F2" s="177"/>
      <c r="G2" s="177"/>
      <c r="H2" s="177"/>
    </row>
    <row r="3" spans="2:9" ht="21">
      <c r="B3" s="198" t="s">
        <v>263</v>
      </c>
      <c r="C3" s="198"/>
      <c r="D3" s="198"/>
      <c r="E3" s="198"/>
      <c r="F3" s="198"/>
      <c r="G3" s="198"/>
      <c r="H3" s="198"/>
      <c r="I3" s="198"/>
    </row>
    <row r="4" spans="2:9" ht="18">
      <c r="B4" s="103" t="s">
        <v>0</v>
      </c>
      <c r="C4" s="103"/>
      <c r="D4" s="104" t="s">
        <v>1</v>
      </c>
      <c r="E4" s="104" t="s">
        <v>200</v>
      </c>
      <c r="F4" s="104" t="s">
        <v>3</v>
      </c>
      <c r="G4" s="104" t="s">
        <v>2</v>
      </c>
      <c r="H4" s="104" t="s">
        <v>4</v>
      </c>
      <c r="I4" s="104" t="s">
        <v>224</v>
      </c>
    </row>
    <row r="5" spans="2:9" ht="17.25">
      <c r="B5" s="105" t="s">
        <v>5</v>
      </c>
      <c r="C5" s="105" t="s">
        <v>6</v>
      </c>
      <c r="D5" s="106">
        <f ca="1">INDIRECT("'"&amp;D$1&amp;"'!B189")</f>
        <v>89116.5</v>
      </c>
      <c r="E5" s="106">
        <f t="shared" ref="E5:I5" ca="1" si="0">INDIRECT("'"&amp;E$1&amp;"'!B189")</f>
        <v>77080.97</v>
      </c>
      <c r="F5" s="106">
        <f t="shared" ca="1" si="0"/>
        <v>90918.45</v>
      </c>
      <c r="G5" s="106">
        <f t="shared" ca="1" si="0"/>
        <v>14026.493999999999</v>
      </c>
      <c r="H5" s="106">
        <f t="shared" ca="1" si="0"/>
        <v>14759.844000000001</v>
      </c>
      <c r="I5" s="106">
        <f t="shared" ca="1" si="0"/>
        <v>38018.11</v>
      </c>
    </row>
    <row r="6" spans="2:9" ht="17.25">
      <c r="B6" s="107"/>
      <c r="C6" s="107" t="s">
        <v>255</v>
      </c>
      <c r="D6" s="108">
        <f ca="1">INDIRECT("'"&amp;D$1&amp;"'!C189")</f>
        <v>4.0960216049779286E-2</v>
      </c>
      <c r="E6" s="108">
        <f t="shared" ref="E6:I6" ca="1" si="1">INDIRECT("'"&amp;E$1&amp;"'!C189")</f>
        <v>8.4717815787455519E-2</v>
      </c>
      <c r="F6" s="108">
        <f t="shared" ca="1" si="1"/>
        <v>6.0369922861787995E-2</v>
      </c>
      <c r="G6" s="108">
        <f t="shared" ca="1" si="1"/>
        <v>1.7196808467049296E-2</v>
      </c>
      <c r="H6" s="108">
        <f t="shared" ca="1" si="1"/>
        <v>0.12095587256647566</v>
      </c>
      <c r="I6" s="108">
        <f t="shared" ca="1" si="1"/>
        <v>0.11393985421957198</v>
      </c>
    </row>
    <row r="7" spans="2:9" ht="17.25">
      <c r="B7" s="109"/>
      <c r="C7" s="109" t="s">
        <v>7</v>
      </c>
      <c r="D7" s="110">
        <f ca="1">INDIRECT("'"&amp;D$1&amp;"'!D189")</f>
        <v>0.24796944931465426</v>
      </c>
      <c r="E7" s="110">
        <f t="shared" ref="E7:I7" ca="1" si="2">INDIRECT("'"&amp;E$1&amp;"'!D189")</f>
        <v>0.17380966340197967</v>
      </c>
      <c r="F7" s="110">
        <f t="shared" ca="1" si="2"/>
        <v>0.10197850450774082</v>
      </c>
      <c r="G7" s="110">
        <f t="shared" ca="1" si="2"/>
        <v>0.40205209776530992</v>
      </c>
      <c r="H7" s="110">
        <f t="shared" ca="1" si="2"/>
        <v>0.38706621512485406</v>
      </c>
      <c r="I7" s="110">
        <f t="shared" ca="1" si="2"/>
        <v>-0.1525129063185956</v>
      </c>
    </row>
    <row r="8" spans="2:9" ht="17.25">
      <c r="B8" s="111" t="s">
        <v>8</v>
      </c>
      <c r="C8" s="111" t="s">
        <v>6</v>
      </c>
      <c r="D8" s="112">
        <f ca="1">INDIRECT("'"&amp;D$1&amp;"'!N189")</f>
        <v>72365.399999999994</v>
      </c>
      <c r="E8" s="112">
        <f t="shared" ref="E8:I8" ca="1" si="3">INDIRECT("'"&amp;E$1&amp;"'!N189")</f>
        <v>66005.64</v>
      </c>
      <c r="F8" s="112">
        <f t="shared" ca="1" si="3"/>
        <v>77785.239999999991</v>
      </c>
      <c r="G8" s="112">
        <f t="shared" ca="1" si="3"/>
        <v>12109.880300000001</v>
      </c>
      <c r="H8" s="112">
        <f t="shared" ca="1" si="3"/>
        <v>13348.7857</v>
      </c>
      <c r="I8" s="112">
        <f t="shared" ca="1" si="3"/>
        <v>31330.71</v>
      </c>
    </row>
    <row r="9" spans="2:9" ht="17.25">
      <c r="B9" s="109"/>
      <c r="C9" s="109" t="s">
        <v>255</v>
      </c>
      <c r="D9" s="110">
        <f ca="1">INDIRECT("'"&amp;D$1&amp;"'!O189")</f>
        <v>6.9506845751850399E-2</v>
      </c>
      <c r="E9" s="110">
        <f t="shared" ref="E9:I9" ca="1" si="4">INDIRECT("'"&amp;E$1&amp;"'!O189")</f>
        <v>0.13606699330965344</v>
      </c>
      <c r="F9" s="110">
        <f t="shared" ca="1" si="4"/>
        <v>9.076738407345708E-2</v>
      </c>
      <c r="G9" s="110">
        <f t="shared" ca="1" si="4"/>
        <v>5.1017574289776491E-2</v>
      </c>
      <c r="H9" s="110">
        <f t="shared" ca="1" si="4"/>
        <v>0.10871267131501239</v>
      </c>
      <c r="I9" s="110">
        <f t="shared" ca="1" si="4"/>
        <v>0.10864550509813209</v>
      </c>
    </row>
    <row r="10" spans="2:9" ht="17.25">
      <c r="B10" s="107"/>
      <c r="C10" s="107" t="s">
        <v>7</v>
      </c>
      <c r="D10" s="108">
        <f ca="1">INDIRECT("'"&amp;D$1&amp;"'!P189")</f>
        <v>0.25821797051858497</v>
      </c>
      <c r="E10" s="108">
        <f t="shared" ref="E10:I10" ca="1" si="5">INDIRECT("'"&amp;E$1&amp;"'!P189")</f>
        <v>0.21471043225641906</v>
      </c>
      <c r="F10" s="108">
        <f t="shared" ca="1" si="5"/>
        <v>0.14398403177643515</v>
      </c>
      <c r="G10" s="108">
        <f t="shared" ca="1" si="5"/>
        <v>0.41509834884669239</v>
      </c>
      <c r="H10" s="108">
        <f t="shared" ca="1" si="5"/>
        <v>0.37477876020978074</v>
      </c>
      <c r="I10" s="108">
        <f t="shared" ca="1" si="5"/>
        <v>-0.15684914696488728</v>
      </c>
    </row>
    <row r="11" spans="2:9" ht="17.25">
      <c r="B11" s="105" t="s">
        <v>9</v>
      </c>
      <c r="C11" s="105" t="s">
        <v>6</v>
      </c>
      <c r="D11" s="106">
        <f ca="1">INDIRECT("'"&amp;D$1&amp;"'!Z189")</f>
        <v>38999.199999999997</v>
      </c>
      <c r="E11" s="106">
        <f t="shared" ref="E11:I11" ca="1" si="6">INDIRECT("'"&amp;E$1&amp;"'!Z189")</f>
        <v>36719.61</v>
      </c>
      <c r="F11" s="106">
        <f t="shared" ca="1" si="6"/>
        <v>41330.93</v>
      </c>
      <c r="G11" s="106">
        <f t="shared" ca="1" si="6"/>
        <v>6859.18</v>
      </c>
      <c r="H11" s="106">
        <f t="shared" ca="1" si="6"/>
        <v>7775.93</v>
      </c>
      <c r="I11" s="106">
        <f t="shared" ca="1" si="6"/>
        <v>16492.77</v>
      </c>
    </row>
    <row r="12" spans="2:9" ht="17.25">
      <c r="B12" s="107"/>
      <c r="C12" s="107" t="s">
        <v>255</v>
      </c>
      <c r="D12" s="108">
        <f ca="1">INDIRECT("'"&amp;D$1&amp;"'!AA189")</f>
        <v>4.7197347045634386E-2</v>
      </c>
      <c r="E12" s="108">
        <f t="shared" ref="E12:I12" ca="1" si="7">INDIRECT("'"&amp;E$1&amp;"'!AA189")</f>
        <v>9.5455392982388254E-2</v>
      </c>
      <c r="F12" s="108">
        <f t="shared" ca="1" si="7"/>
        <v>6.0979673185567851E-2</v>
      </c>
      <c r="G12" s="108">
        <f t="shared" ca="1" si="7"/>
        <v>-1.8321334969011449E-3</v>
      </c>
      <c r="H12" s="108">
        <f t="shared" ca="1" si="7"/>
        <v>0.13255828518412271</v>
      </c>
      <c r="I12" s="108">
        <f t="shared" ca="1" si="7"/>
        <v>5.2079054066122454E-2</v>
      </c>
    </row>
    <row r="13" spans="2:9" ht="17.25">
      <c r="B13" s="109"/>
      <c r="C13" s="109" t="s">
        <v>7</v>
      </c>
      <c r="D13" s="110">
        <f ca="1">INDIRECT("'"&amp;D$1&amp;"'!AB189")</f>
        <v>0.39100039947497556</v>
      </c>
      <c r="E13" s="110">
        <f t="shared" ref="E13:I13" ca="1" si="8">INDIRECT("'"&amp;E$1&amp;"'!AB189")</f>
        <v>0.14284429328086312</v>
      </c>
      <c r="F13" s="110">
        <f t="shared" ca="1" si="8"/>
        <v>0.13563701538337258</v>
      </c>
      <c r="G13" s="110">
        <f t="shared" ca="1" si="8"/>
        <v>0.23172483640882358</v>
      </c>
      <c r="H13" s="110">
        <f t="shared" ca="1" si="8"/>
        <v>0.40274417908239935</v>
      </c>
      <c r="I13" s="110">
        <f t="shared" ca="1" si="8"/>
        <v>-0.2068869506005776</v>
      </c>
    </row>
    <row r="14" spans="2:9" ht="17.25">
      <c r="B14" s="111" t="s">
        <v>10</v>
      </c>
      <c r="C14" s="111" t="s">
        <v>6</v>
      </c>
      <c r="D14" s="113">
        <f ca="1">INDIRECT("'"&amp;D$1&amp;"'!AL189")</f>
        <v>81.233333333333334</v>
      </c>
      <c r="E14" s="113">
        <f t="shared" ref="E14:I14" ca="1" si="9">INDIRECT("'"&amp;E$1&amp;"'!AL189")</f>
        <v>85.633333333333326</v>
      </c>
      <c r="F14" s="113">
        <f t="shared" ca="1" si="9"/>
        <v>85.556666666666672</v>
      </c>
      <c r="G14" s="113">
        <f t="shared" ca="1" si="9"/>
        <v>86.336666666666659</v>
      </c>
      <c r="H14" s="113">
        <f t="shared" ca="1" si="9"/>
        <v>90.446666666666673</v>
      </c>
      <c r="I14" s="113">
        <f t="shared" ca="1" si="9"/>
        <v>82.413333333333341</v>
      </c>
    </row>
    <row r="15" spans="2:9" ht="17.25">
      <c r="B15" s="109"/>
      <c r="C15" s="109" t="s">
        <v>255</v>
      </c>
      <c r="D15" s="114">
        <f ca="1">INDIRECT("'"&amp;D$1&amp;"'!AM189")</f>
        <v>2.2000000000000028</v>
      </c>
      <c r="E15" s="114">
        <f t="shared" ref="E15:I15" ca="1" si="10">INDIRECT("'"&amp;E$1&amp;"'!AM189")</f>
        <v>3.8766666666666652</v>
      </c>
      <c r="F15" s="114">
        <f t="shared" ca="1" si="10"/>
        <v>2.3900000000000006</v>
      </c>
      <c r="G15" s="114">
        <f t="shared" ca="1" si="10"/>
        <v>2.7566666666666606</v>
      </c>
      <c r="H15" s="114">
        <f t="shared" ca="1" si="10"/>
        <v>-1.0033333333333303</v>
      </c>
      <c r="I15" s="114">
        <f t="shared" ca="1" si="10"/>
        <v>-0.37999999999999545</v>
      </c>
    </row>
    <row r="16" spans="2:9" ht="17.25">
      <c r="B16" s="107"/>
      <c r="C16" s="107" t="s">
        <v>7</v>
      </c>
      <c r="D16" s="175">
        <f ca="1">INDIRECT("'"&amp;D$1&amp;"'!AN189")</f>
        <v>0.6666666666666714</v>
      </c>
      <c r="E16" s="175">
        <f t="shared" ref="E16:I16" ca="1" si="11">INDIRECT("'"&amp;E$1&amp;"'!AN189")</f>
        <v>2.8699999999999903</v>
      </c>
      <c r="F16" s="175">
        <f t="shared" ca="1" si="11"/>
        <v>3.1366666666666703</v>
      </c>
      <c r="G16" s="175">
        <f t="shared" ca="1" si="11"/>
        <v>0.79333333333332234</v>
      </c>
      <c r="H16" s="175">
        <f t="shared" ca="1" si="11"/>
        <v>-0.80999999999998806</v>
      </c>
      <c r="I16" s="175">
        <f t="shared" ca="1" si="11"/>
        <v>-0.4233333333333178</v>
      </c>
    </row>
    <row r="17" spans="2:17" ht="18">
      <c r="B17" s="115" t="s">
        <v>11</v>
      </c>
      <c r="C17" s="115"/>
      <c r="D17" s="116" t="s">
        <v>1</v>
      </c>
      <c r="E17" s="116" t="s">
        <v>200</v>
      </c>
      <c r="F17" s="116" t="s">
        <v>3</v>
      </c>
      <c r="G17" s="116" t="s">
        <v>2</v>
      </c>
      <c r="H17" s="116" t="s">
        <v>4</v>
      </c>
      <c r="I17" s="116" t="s">
        <v>224</v>
      </c>
    </row>
    <row r="18" spans="2:17" ht="17.25">
      <c r="B18" s="111" t="s">
        <v>5</v>
      </c>
      <c r="C18" s="111" t="s">
        <v>6</v>
      </c>
      <c r="D18" s="112">
        <f ca="1">INDIRECT("'"&amp;D$1&amp;"'!E189")</f>
        <v>60344.200000000004</v>
      </c>
      <c r="E18" s="112">
        <f t="shared" ref="E18:I18" ca="1" si="12">INDIRECT("'"&amp;E$1&amp;"'!E189")</f>
        <v>50325.39</v>
      </c>
      <c r="F18" s="112">
        <f t="shared" ca="1" si="12"/>
        <v>65948.290000000008</v>
      </c>
      <c r="G18" s="112">
        <f t="shared" ca="1" si="12"/>
        <v>9838.1061000000009</v>
      </c>
      <c r="H18" s="112">
        <f t="shared" ca="1" si="12"/>
        <v>11787.129800000001</v>
      </c>
      <c r="I18" s="112">
        <f t="shared" ca="1" si="12"/>
        <v>28764.37</v>
      </c>
    </row>
    <row r="19" spans="2:17" ht="17.25">
      <c r="B19" s="109"/>
      <c r="C19" s="109" t="s">
        <v>255</v>
      </c>
      <c r="D19" s="110">
        <f ca="1">INDIRECT("'"&amp;D$1&amp;"'!F189")</f>
        <v>1.1437804424271558E-2</v>
      </c>
      <c r="E19" s="110">
        <f t="shared" ref="E19:I19" ca="1" si="13">INDIRECT("'"&amp;E$1&amp;"'!F189")</f>
        <v>3.7559464633773798E-2</v>
      </c>
      <c r="F19" s="110">
        <f t="shared" ca="1" si="13"/>
        <v>2.0458439882066415E-2</v>
      </c>
      <c r="G19" s="110">
        <f t="shared" ca="1" si="13"/>
        <v>-0.10214622065541712</v>
      </c>
      <c r="H19" s="110">
        <f t="shared" ca="1" si="13"/>
        <v>0.10880426799621623</v>
      </c>
      <c r="I19" s="110">
        <f t="shared" ca="1" si="13"/>
        <v>2.561764821239465E-2</v>
      </c>
    </row>
    <row r="20" spans="2:17" ht="17.25">
      <c r="B20" s="107"/>
      <c r="C20" s="107" t="s">
        <v>7</v>
      </c>
      <c r="D20" s="108">
        <f ca="1">INDIRECT("'"&amp;D$1&amp;"'!G189")</f>
        <v>0.50071125877882339</v>
      </c>
      <c r="E20" s="108">
        <f t="shared" ref="E20:I20" ca="1" si="14">INDIRECT("'"&amp;E$1&amp;"'!G189")</f>
        <v>0.2115993396624114</v>
      </c>
      <c r="F20" s="108">
        <f t="shared" ca="1" si="14"/>
        <v>0.17747015361607898</v>
      </c>
      <c r="G20" s="108">
        <f t="shared" ca="1" si="14"/>
        <v>0.16695886386262138</v>
      </c>
      <c r="H20" s="108">
        <f t="shared" ca="1" si="14"/>
        <v>0.67859324868030324</v>
      </c>
      <c r="I20" s="108">
        <f t="shared" ca="1" si="14"/>
        <v>-0.10728987567268966</v>
      </c>
    </row>
    <row r="21" spans="2:17" ht="17.25">
      <c r="B21" s="105" t="s">
        <v>8</v>
      </c>
      <c r="C21" s="105" t="s">
        <v>6</v>
      </c>
      <c r="D21" s="106">
        <f ca="1">INDIRECT("'"&amp;D$1&amp;"'!Q189")</f>
        <v>50421.5</v>
      </c>
      <c r="E21" s="106">
        <f t="shared" ref="E21:I21" ca="1" si="15">INDIRECT("'"&amp;E$1&amp;"'!Q189")</f>
        <v>43812.480000000003</v>
      </c>
      <c r="F21" s="106">
        <f t="shared" ca="1" si="15"/>
        <v>56797.880000000005</v>
      </c>
      <c r="G21" s="106">
        <f t="shared" ca="1" si="15"/>
        <v>8712.3471000000009</v>
      </c>
      <c r="H21" s="106">
        <f t="shared" ca="1" si="15"/>
        <v>10753.9031</v>
      </c>
      <c r="I21" s="106">
        <f t="shared" ca="1" si="15"/>
        <v>24692.36</v>
      </c>
    </row>
    <row r="22" spans="2:17" ht="17.25">
      <c r="B22" s="107"/>
      <c r="C22" s="107" t="s">
        <v>255</v>
      </c>
      <c r="D22" s="108">
        <f ca="1">INDIRECT("'"&amp;D$1&amp;"'!R189")</f>
        <v>4.5887411764949926E-2</v>
      </c>
      <c r="E22" s="108">
        <f t="shared" ref="E22:I22" ca="1" si="16">INDIRECT("'"&amp;E$1&amp;"'!R189")</f>
        <v>8.897200498696578E-2</v>
      </c>
      <c r="F22" s="108">
        <f t="shared" ca="1" si="16"/>
        <v>5.0612559580094585E-2</v>
      </c>
      <c r="G22" s="108">
        <f t="shared" ca="1" si="16"/>
        <v>-6.8444968445846244E-2</v>
      </c>
      <c r="H22" s="108">
        <f t="shared" ca="1" si="16"/>
        <v>0.10296163765576538</v>
      </c>
      <c r="I22" s="108">
        <f t="shared" ca="1" si="16"/>
        <v>3.2847605331811858E-2</v>
      </c>
    </row>
    <row r="23" spans="2:17" ht="17.25">
      <c r="B23" s="109"/>
      <c r="C23" s="109" t="s">
        <v>7</v>
      </c>
      <c r="D23" s="110">
        <f ca="1">INDIRECT("'"&amp;D$1&amp;"'!S189")</f>
        <v>0.52870249096509747</v>
      </c>
      <c r="E23" s="110">
        <f t="shared" ref="E23:I23" ca="1" si="17">INDIRECT("'"&amp;E$1&amp;"'!S189")</f>
        <v>0.26085864188950603</v>
      </c>
      <c r="F23" s="110">
        <f t="shared" ca="1" si="17"/>
        <v>0.22777317946109576</v>
      </c>
      <c r="G23" s="110">
        <f t="shared" ca="1" si="17"/>
        <v>0.20270570669818677</v>
      </c>
      <c r="H23" s="110">
        <f t="shared" ca="1" si="17"/>
        <v>0.65982807428002821</v>
      </c>
      <c r="I23" s="110">
        <f t="shared" ca="1" si="17"/>
        <v>-0.12302975802338656</v>
      </c>
      <c r="M23" s="179"/>
      <c r="N23" s="179"/>
      <c r="O23" s="179"/>
      <c r="P23" s="179"/>
      <c r="Q23" s="179"/>
    </row>
    <row r="24" spans="2:17" ht="17.25">
      <c r="B24" s="111" t="s">
        <v>9</v>
      </c>
      <c r="C24" s="111" t="s">
        <v>6</v>
      </c>
      <c r="D24" s="112">
        <f ca="1">INDIRECT("'"&amp;D$1&amp;"'!AC189")</f>
        <v>33258</v>
      </c>
      <c r="E24" s="112">
        <f t="shared" ref="E24:I24" ca="1" si="18">INDIRECT("'"&amp;E$1&amp;"'!AC189")</f>
        <v>30706.649999999994</v>
      </c>
      <c r="F24" s="112">
        <f t="shared" ca="1" si="18"/>
        <v>35802.070000000007</v>
      </c>
      <c r="G24" s="112">
        <f t="shared" ca="1" si="18"/>
        <v>5753.7800000000007</v>
      </c>
      <c r="H24" s="112">
        <f t="shared" ca="1" si="18"/>
        <v>6322.4</v>
      </c>
      <c r="I24" s="112">
        <f t="shared" ca="1" si="18"/>
        <v>15438.47</v>
      </c>
      <c r="L24" s="179"/>
      <c r="M24" s="180"/>
      <c r="N24" s="180"/>
      <c r="O24" s="181"/>
      <c r="P24" s="180"/>
      <c r="Q24" s="182"/>
    </row>
    <row r="25" spans="2:17" ht="17.25">
      <c r="B25" s="109"/>
      <c r="C25" s="109" t="s">
        <v>255</v>
      </c>
      <c r="D25" s="110">
        <f ca="1">INDIRECT("'"&amp;D$1&amp;"'!AD189")</f>
        <v>3.7500116983145038E-2</v>
      </c>
      <c r="E25" s="110">
        <f t="shared" ref="E25:I25" ca="1" si="19">INDIRECT("'"&amp;E$1&amp;"'!AD189")</f>
        <v>7.7457694381976694E-2</v>
      </c>
      <c r="F25" s="110">
        <f t="shared" ca="1" si="19"/>
        <v>4.3676806556943282E-2</v>
      </c>
      <c r="G25" s="110">
        <f t="shared" ca="1" si="19"/>
        <v>-4.9525983755093983E-2</v>
      </c>
      <c r="H25" s="110">
        <f t="shared" ca="1" si="19"/>
        <v>0.10648306953496345</v>
      </c>
      <c r="I25" s="110">
        <f t="shared" ca="1" si="19"/>
        <v>2.9737277582385424E-2</v>
      </c>
      <c r="L25" s="179"/>
      <c r="M25" s="180"/>
      <c r="N25" s="180"/>
      <c r="O25" s="181"/>
      <c r="P25" s="180"/>
    </row>
    <row r="26" spans="2:17" ht="17.25">
      <c r="B26" s="107"/>
      <c r="C26" s="107" t="s">
        <v>7</v>
      </c>
      <c r="D26" s="108">
        <f ca="1">INDIRECT("'"&amp;D$1&amp;"'!AE189")</f>
        <v>0.49375468791405241</v>
      </c>
      <c r="E26" s="108">
        <f t="shared" ref="E26:I26" ca="1" si="20">INDIRECT("'"&amp;E$1&amp;"'!AE189")</f>
        <v>0.14850464912740025</v>
      </c>
      <c r="F26" s="108">
        <f t="shared" ca="1" si="20"/>
        <v>0.16255018890348327</v>
      </c>
      <c r="G26" s="108">
        <f t="shared" ca="1" si="20"/>
        <v>0.17427436702273158</v>
      </c>
      <c r="H26" s="108">
        <f t="shared" ca="1" si="20"/>
        <v>0.55049709882628761</v>
      </c>
      <c r="I26" s="108">
        <f t="shared" ca="1" si="20"/>
        <v>-0.20025662702778868</v>
      </c>
    </row>
    <row r="27" spans="2:17" ht="17.25">
      <c r="B27" s="105" t="s">
        <v>10</v>
      </c>
      <c r="C27" s="105" t="s">
        <v>6</v>
      </c>
      <c r="D27" s="117">
        <f ca="1">INDIRECT("'"&amp;D$1&amp;"'!AO189")</f>
        <v>83.566666666666663</v>
      </c>
      <c r="E27" s="117">
        <f t="shared" ref="E27:I27" ca="1" si="21">INDIRECT("'"&amp;E$1&amp;"'!AO189")</f>
        <v>87.056666666666672</v>
      </c>
      <c r="F27" s="117">
        <f t="shared" ca="1" si="21"/>
        <v>86.116666666666674</v>
      </c>
      <c r="G27" s="117">
        <f t="shared" ca="1" si="21"/>
        <v>88.553333333333327</v>
      </c>
      <c r="H27" s="117">
        <f t="shared" ca="1" si="21"/>
        <v>91.23</v>
      </c>
      <c r="I27" s="117">
        <f t="shared" ca="1" si="21"/>
        <v>85.84333333333332</v>
      </c>
    </row>
    <row r="28" spans="2:17" ht="17.25">
      <c r="B28" s="107"/>
      <c r="C28" s="107" t="s">
        <v>255</v>
      </c>
      <c r="D28" s="118">
        <f ca="1">INDIRECT("'"&amp;D$1&amp;"'!AP189")</f>
        <v>2.7666666666666657</v>
      </c>
      <c r="E28" s="118">
        <f t="shared" ref="E28:I28" ca="1" si="22">INDIRECT("'"&amp;E$1&amp;"'!AP189")</f>
        <v>4.1166666666666742</v>
      </c>
      <c r="F28" s="118">
        <f t="shared" ca="1" si="22"/>
        <v>2.4766666666666737</v>
      </c>
      <c r="G28" s="118">
        <f t="shared" ca="1" si="22"/>
        <v>3.1833333333333229</v>
      </c>
      <c r="H28" s="118">
        <f t="shared" ca="1" si="22"/>
        <v>-0.4966666666666697</v>
      </c>
      <c r="I28" s="118">
        <f t="shared" ca="1" si="22"/>
        <v>0.59999999999999432</v>
      </c>
    </row>
    <row r="29" spans="2:17" ht="17.25">
      <c r="B29" s="109"/>
      <c r="C29" s="109" t="s">
        <v>7</v>
      </c>
      <c r="D29" s="114">
        <f ca="1">INDIRECT("'"&amp;D$1&amp;"'!AQ189")</f>
        <v>1.5333333333333314</v>
      </c>
      <c r="E29" s="114">
        <f t="shared" ref="E29:I29" ca="1" si="23">INDIRECT("'"&amp;E$1&amp;"'!AQ189")</f>
        <v>3.3800000000000097</v>
      </c>
      <c r="F29" s="114">
        <f t="shared" ca="1" si="23"/>
        <v>3.5133333333333354</v>
      </c>
      <c r="G29" s="114">
        <f t="shared" ca="1" si="23"/>
        <v>2.6233333333333206</v>
      </c>
      <c r="H29" s="114">
        <f t="shared" ca="1" si="23"/>
        <v>-1.0333333333333172</v>
      </c>
      <c r="I29" s="114">
        <f t="shared" ca="1" si="23"/>
        <v>-1.5433333333333508</v>
      </c>
    </row>
    <row r="30" spans="2:17" ht="18">
      <c r="B30" s="119" t="s">
        <v>12</v>
      </c>
      <c r="C30" s="119" t="s">
        <v>12</v>
      </c>
      <c r="D30" s="120" t="s">
        <v>1</v>
      </c>
      <c r="E30" s="120" t="s">
        <v>200</v>
      </c>
      <c r="F30" s="120" t="s">
        <v>3</v>
      </c>
      <c r="G30" s="120" t="s">
        <v>2</v>
      </c>
      <c r="H30" s="120" t="s">
        <v>4</v>
      </c>
      <c r="I30" s="120" t="s">
        <v>224</v>
      </c>
    </row>
    <row r="31" spans="2:17" ht="17.25">
      <c r="B31" s="105" t="s">
        <v>5</v>
      </c>
      <c r="C31" s="105" t="s">
        <v>6</v>
      </c>
      <c r="D31" s="106">
        <f ca="1">INDIRECT("'"&amp;D$1&amp;"'!H189")</f>
        <v>26241.899999999998</v>
      </c>
      <c r="E31" s="106">
        <f t="shared" ref="E31:I31" ca="1" si="24">INDIRECT("'"&amp;E$1&amp;"'!H189")</f>
        <v>25133.25</v>
      </c>
      <c r="F31" s="106">
        <f t="shared" ca="1" si="24"/>
        <v>24114.02</v>
      </c>
      <c r="G31" s="106">
        <f t="shared" ca="1" si="24"/>
        <v>4093.5048999999999</v>
      </c>
      <c r="H31" s="106">
        <f t="shared" ca="1" si="24"/>
        <v>2889.3836000000001</v>
      </c>
      <c r="I31" s="106">
        <f t="shared" ca="1" si="24"/>
        <v>9141.59</v>
      </c>
    </row>
    <row r="32" spans="2:17" ht="17.25">
      <c r="B32" s="107"/>
      <c r="C32" s="107" t="s">
        <v>255</v>
      </c>
      <c r="D32" s="108">
        <f ca="1">INDIRECT("'"&amp;D$1&amp;"'!I189")</f>
        <v>0.12376347861835058</v>
      </c>
      <c r="E32" s="108">
        <f t="shared" ref="E32:I32" ca="1" si="25">INDIRECT("'"&amp;E$1&amp;"'!I189")</f>
        <v>0.20299450896600835</v>
      </c>
      <c r="F32" s="108">
        <f t="shared" ca="1" si="25"/>
        <v>0.19071995686273158</v>
      </c>
      <c r="G32" s="108">
        <f t="shared" ca="1" si="25"/>
        <v>0.52230204221399701</v>
      </c>
      <c r="H32" s="108">
        <f t="shared" ca="1" si="25"/>
        <v>0.18881275344034143</v>
      </c>
      <c r="I32" s="108">
        <f t="shared" ca="1" si="25"/>
        <v>0.52388279145440486</v>
      </c>
    </row>
    <row r="33" spans="2:9" ht="17.25">
      <c r="B33" s="109"/>
      <c r="C33" s="109" t="s">
        <v>7</v>
      </c>
      <c r="D33" s="110">
        <f ca="1">INDIRECT("'"&amp;D$1&amp;"'!J189")</f>
        <v>-7.2081724445198891E-2</v>
      </c>
      <c r="E33" s="110">
        <f t="shared" ref="E33:I33" ca="1" si="26">INDIRECT("'"&amp;E$1&amp;"'!J189")</f>
        <v>0.1234680590564714</v>
      </c>
      <c r="F33" s="110">
        <f t="shared" ca="1" si="26"/>
        <v>-4.6055080640599155E-2</v>
      </c>
      <c r="G33" s="110">
        <f t="shared" ca="1" si="26"/>
        <v>1.909735885718705</v>
      </c>
      <c r="H33" s="110">
        <f t="shared" ca="1" si="26"/>
        <v>-0.11400814912295842</v>
      </c>
      <c r="I33" s="110">
        <f t="shared" ca="1" si="26"/>
        <v>-0.2651147797174801</v>
      </c>
    </row>
    <row r="34" spans="2:9" ht="17.25">
      <c r="B34" s="111" t="s">
        <v>8</v>
      </c>
      <c r="C34" s="111" t="s">
        <v>6</v>
      </c>
      <c r="D34" s="112">
        <f ca="1">INDIRECT("'"&amp;D$1&amp;"'!T189")</f>
        <v>20074</v>
      </c>
      <c r="E34" s="112">
        <f t="shared" ref="E34:I34" ca="1" si="27">INDIRECT("'"&amp;E$1&amp;"'!T189")</f>
        <v>20845.440000000002</v>
      </c>
      <c r="F34" s="112">
        <f t="shared" ca="1" si="27"/>
        <v>20309.02</v>
      </c>
      <c r="G34" s="112">
        <f t="shared" ca="1" si="27"/>
        <v>3314.4366</v>
      </c>
      <c r="H34" s="112">
        <f t="shared" ca="1" si="27"/>
        <v>2521.2752</v>
      </c>
      <c r="I34" s="112">
        <f t="shared" ca="1" si="27"/>
        <v>6558.32</v>
      </c>
    </row>
    <row r="35" spans="2:9" ht="17.25">
      <c r="B35" s="109"/>
      <c r="C35" s="109" t="s">
        <v>255</v>
      </c>
      <c r="D35" s="110">
        <f ca="1">INDIRECT("'"&amp;D$1&amp;"'!U189")</f>
        <v>0.14178132447543668</v>
      </c>
      <c r="E35" s="110">
        <f t="shared" ref="E35:I35" ca="1" si="28">INDIRECT("'"&amp;E$1&amp;"'!U189")</f>
        <v>0.25620269000681595</v>
      </c>
      <c r="F35" s="110">
        <f t="shared" ca="1" si="28"/>
        <v>0.22478367744721295</v>
      </c>
      <c r="G35" s="110">
        <f t="shared" ca="1" si="28"/>
        <v>0.61312513749179942</v>
      </c>
      <c r="H35" s="110">
        <f t="shared" ca="1" si="28"/>
        <v>0.14946758925877113</v>
      </c>
      <c r="I35" s="110">
        <f t="shared" ca="1" si="28"/>
        <v>0.52553128140235961</v>
      </c>
    </row>
    <row r="36" spans="2:9" ht="17.25">
      <c r="B36" s="107"/>
      <c r="C36" s="107" t="s">
        <v>7</v>
      </c>
      <c r="D36" s="108">
        <f ca="1">INDIRECT("'"&amp;D$1&amp;"'!V189")</f>
        <v>-9.5777984982185038E-2</v>
      </c>
      <c r="E36" s="108">
        <f t="shared" ref="E36:I36" ca="1" si="29">INDIRECT("'"&amp;E$1&amp;"'!V189")</f>
        <v>0.14937286202964661</v>
      </c>
      <c r="F36" s="108">
        <f t="shared" ca="1" si="29"/>
        <v>-2.3417472870997935E-2</v>
      </c>
      <c r="G36" s="108">
        <f t="shared" ca="1" si="29"/>
        <v>1.8280335025777452</v>
      </c>
      <c r="H36" s="108">
        <f t="shared" ca="1" si="29"/>
        <v>-0.13167513440690792</v>
      </c>
      <c r="I36" s="108">
        <f t="shared" ca="1" si="29"/>
        <v>-0.25906326576955707</v>
      </c>
    </row>
    <row r="37" spans="2:9" ht="17.25">
      <c r="B37" s="105" t="s">
        <v>9</v>
      </c>
      <c r="C37" s="105" t="s">
        <v>6</v>
      </c>
      <c r="D37" s="106">
        <f ca="1">INDIRECT("'"&amp;D$1&amp;"'!AF189")</f>
        <v>4540.1000000000004</v>
      </c>
      <c r="E37" s="106">
        <f t="shared" ref="E37:I37" ca="1" si="30">INDIRECT("'"&amp;E$1&amp;"'!AF189")</f>
        <v>5045.2700000000004</v>
      </c>
      <c r="F37" s="106">
        <f t="shared" ca="1" si="30"/>
        <v>5068.49</v>
      </c>
      <c r="G37" s="106">
        <f t="shared" ca="1" si="30"/>
        <v>1044.5</v>
      </c>
      <c r="H37" s="106">
        <f t="shared" ca="1" si="30"/>
        <v>1400.98</v>
      </c>
      <c r="I37" s="106">
        <f t="shared" ca="1" si="30"/>
        <v>989.57999999999993</v>
      </c>
    </row>
    <row r="38" spans="2:9" ht="17.25">
      <c r="B38" s="107"/>
      <c r="C38" s="107" t="s">
        <v>255</v>
      </c>
      <c r="D38" s="108">
        <f ca="1">INDIRECT("'"&amp;D$1&amp;"'!AG189")</f>
        <v>0.13242043300409057</v>
      </c>
      <c r="E38" s="108">
        <f t="shared" ref="E38:I38" ca="1" si="31">INDIRECT("'"&amp;E$1&amp;"'!AG189")</f>
        <v>0.22804066799889977</v>
      </c>
      <c r="F38" s="108">
        <f t="shared" ca="1" si="31"/>
        <v>0.22278728983867424</v>
      </c>
      <c r="G38" s="108">
        <f t="shared" ca="1" si="31"/>
        <v>0.40979092712818344</v>
      </c>
      <c r="H38" s="108">
        <f t="shared" ca="1" si="31"/>
        <v>0.29023880349594333</v>
      </c>
      <c r="I38" s="108">
        <f t="shared" ca="1" si="31"/>
        <v>0.5466295734804556</v>
      </c>
    </row>
    <row r="39" spans="2:9" ht="17.25">
      <c r="B39" s="109"/>
      <c r="C39" s="109" t="s">
        <v>7</v>
      </c>
      <c r="D39" s="110">
        <f ca="1">INDIRECT("'"&amp;D$1&amp;"'!AH189")</f>
        <v>5.9162486877405884E-2</v>
      </c>
      <c r="E39" s="110">
        <f t="shared" ref="E39:I39" ca="1" si="32">INDIRECT("'"&amp;E$1&amp;"'!AH189")</f>
        <v>0.16480200579945703</v>
      </c>
      <c r="F39" s="110">
        <f t="shared" ca="1" si="32"/>
        <v>3.3409247996281088E-2</v>
      </c>
      <c r="G39" s="110">
        <f t="shared" ca="1" si="32"/>
        <v>0.83894082642300027</v>
      </c>
      <c r="H39" s="110">
        <f t="shared" ca="1" si="32"/>
        <v>0.11642547494581157</v>
      </c>
      <c r="I39" s="110">
        <f t="shared" ca="1" si="32"/>
        <v>-0.29279343662454982</v>
      </c>
    </row>
    <row r="40" spans="2:9" ht="17.25">
      <c r="B40" s="111" t="s">
        <v>10</v>
      </c>
      <c r="C40" s="111" t="s">
        <v>6</v>
      </c>
      <c r="D40" s="113">
        <f ca="1">INDIRECT("'"&amp;D$1&amp;"'!AR189")</f>
        <v>76.5</v>
      </c>
      <c r="E40" s="113">
        <f t="shared" ref="E40:I40" ca="1" si="33">INDIRECT("'"&amp;E$1&amp;"'!AR189")</f>
        <v>82.95</v>
      </c>
      <c r="F40" s="113">
        <f t="shared" ca="1" si="33"/>
        <v>84.213333333333324</v>
      </c>
      <c r="G40" s="113">
        <f t="shared" ca="1" si="33"/>
        <v>80.99666666666667</v>
      </c>
      <c r="H40" s="113">
        <f t="shared" ca="1" si="33"/>
        <v>87.29</v>
      </c>
      <c r="I40" s="113">
        <f t="shared" ca="1" si="33"/>
        <v>71.75333333333333</v>
      </c>
    </row>
    <row r="41" spans="2:9" ht="17.25">
      <c r="B41" s="109"/>
      <c r="C41" s="109" t="s">
        <v>255</v>
      </c>
      <c r="D41" s="114">
        <f ca="1">INDIRECT("'"&amp;D$1&amp;"'!AS189")</f>
        <v>1.1666666666666714</v>
      </c>
      <c r="E41" s="114">
        <f t="shared" ref="E41:I41" ca="1" si="34">INDIRECT("'"&amp;E$1&amp;"'!AS189")</f>
        <v>3.5100000000000051</v>
      </c>
      <c r="F41" s="114">
        <f t="shared" ca="1" si="34"/>
        <v>2.3133333333333326</v>
      </c>
      <c r="G41" s="114">
        <f t="shared" ca="1" si="34"/>
        <v>4.5033333333333303</v>
      </c>
      <c r="H41" s="114">
        <f t="shared" ca="1" si="34"/>
        <v>-2.9900000000000091</v>
      </c>
      <c r="I41" s="114">
        <f t="shared" ca="1" si="34"/>
        <v>0.14333333333333087</v>
      </c>
    </row>
    <row r="42" spans="2:9" ht="17.25">
      <c r="B42" s="107"/>
      <c r="C42" s="107" t="s">
        <v>7</v>
      </c>
      <c r="D42" s="175">
        <f ca="1">INDIRECT("'"&amp;D$1&amp;"'!AT189")</f>
        <v>-2.0333333333333314</v>
      </c>
      <c r="E42" s="175">
        <f t="shared" ref="E42:I42" ca="1" si="35">INDIRECT("'"&amp;E$1&amp;"'!AT189")</f>
        <v>1.8766666666666652</v>
      </c>
      <c r="F42" s="175">
        <f t="shared" ca="1" si="35"/>
        <v>1.9533333333333189</v>
      </c>
      <c r="G42" s="175">
        <f t="shared" ca="1" si="35"/>
        <v>-2.3133333333333326</v>
      </c>
      <c r="H42" s="175">
        <f t="shared" ca="1" si="35"/>
        <v>-1.789999999999992</v>
      </c>
      <c r="I42" s="175">
        <f t="shared" ca="1" si="35"/>
        <v>0.63666666666665606</v>
      </c>
    </row>
    <row r="43" spans="2:9" ht="18">
      <c r="B43" s="121" t="s">
        <v>13</v>
      </c>
      <c r="C43" s="121" t="s">
        <v>13</v>
      </c>
      <c r="D43" s="122" t="s">
        <v>1</v>
      </c>
      <c r="E43" s="122" t="s">
        <v>200</v>
      </c>
      <c r="F43" s="122" t="s">
        <v>3</v>
      </c>
      <c r="G43" s="122" t="s">
        <v>2</v>
      </c>
      <c r="H43" s="122" t="s">
        <v>4</v>
      </c>
      <c r="I43" s="122" t="s">
        <v>224</v>
      </c>
    </row>
    <row r="44" spans="2:9" ht="17.25">
      <c r="B44" s="111" t="s">
        <v>5</v>
      </c>
      <c r="C44" s="111" t="s">
        <v>6</v>
      </c>
      <c r="D44" s="112">
        <f ca="1">INDIRECT("'"&amp;D$1&amp;"'!K189")</f>
        <v>2530.3000000000002</v>
      </c>
      <c r="E44" s="112">
        <f t="shared" ref="E44:I44" ca="1" si="36">INDIRECT("'"&amp;E$1&amp;"'!K189")</f>
        <v>1622.33</v>
      </c>
      <c r="F44" s="112">
        <f t="shared" ca="1" si="36"/>
        <v>856.12000000000012</v>
      </c>
      <c r="G44" s="112">
        <f t="shared" ca="1" si="36"/>
        <v>94.88300000000001</v>
      </c>
      <c r="H44" s="112">
        <f t="shared" ca="1" si="36"/>
        <v>83.330600000000004</v>
      </c>
      <c r="I44" s="112">
        <f t="shared" ca="1" si="36"/>
        <v>112.15</v>
      </c>
    </row>
    <row r="45" spans="2:9" ht="17.25">
      <c r="B45" s="109"/>
      <c r="C45" s="109" t="s">
        <v>255</v>
      </c>
      <c r="D45" s="110">
        <f ca="1">INDIRECT("'"&amp;D$1&amp;"'!L189")</f>
        <v>-2.5420791125832953E-2</v>
      </c>
      <c r="E45" s="110">
        <f t="shared" ref="E45:I45" ca="1" si="37">INDIRECT("'"&amp;E$1&amp;"'!L189")</f>
        <v>-2.5627627627627492E-2</v>
      </c>
      <c r="F45" s="110">
        <f t="shared" ca="1" si="37"/>
        <v>-9.6132711729115528E-3</v>
      </c>
      <c r="G45" s="110">
        <f t="shared" ca="1" si="37"/>
        <v>-0.33638645594152428</v>
      </c>
      <c r="H45" s="110">
        <f t="shared" ca="1" si="37"/>
        <v>-0.21555400334749775</v>
      </c>
      <c r="I45" s="110">
        <f t="shared" ca="1" si="37"/>
        <v>0.32502362948960317</v>
      </c>
    </row>
    <row r="46" spans="2:9" ht="17.25">
      <c r="B46" s="107"/>
      <c r="C46" s="107" t="s">
        <v>7</v>
      </c>
      <c r="D46" s="108">
        <f ca="1">INDIRECT("'"&amp;D$1&amp;"'!M189")</f>
        <v>-0.13295411712298255</v>
      </c>
      <c r="E46" s="108">
        <f t="shared" ref="E46:I46" ca="1" si="38">INDIRECT("'"&amp;E$1&amp;"'!M189")</f>
        <v>-7.8163976157600845E-2</v>
      </c>
      <c r="F46" s="108">
        <f t="shared" ca="1" si="38"/>
        <v>-0.29714463983711792</v>
      </c>
      <c r="G46" s="108">
        <f t="shared" ca="1" si="38"/>
        <v>-0.43142602210345349</v>
      </c>
      <c r="H46" s="108">
        <f t="shared" ca="1" si="38"/>
        <v>-0.76712777810536215</v>
      </c>
      <c r="I46" s="108">
        <f t="shared" ca="1" si="38"/>
        <v>-0.43626218960490593</v>
      </c>
    </row>
    <row r="47" spans="2:9" ht="17.25">
      <c r="B47" s="105" t="s">
        <v>8</v>
      </c>
      <c r="C47" s="105" t="s">
        <v>6</v>
      </c>
      <c r="D47" s="106">
        <f ca="1">INDIRECT("'"&amp;D$1&amp;"'!W189")</f>
        <v>1870</v>
      </c>
      <c r="E47" s="106">
        <f t="shared" ref="E47:I47" ca="1" si="39">INDIRECT("'"&amp;E$1&amp;"'!W189")</f>
        <v>1347.7199999999998</v>
      </c>
      <c r="F47" s="106">
        <f t="shared" ca="1" si="39"/>
        <v>678.34</v>
      </c>
      <c r="G47" s="106">
        <f t="shared" ca="1" si="39"/>
        <v>83.096599999999995</v>
      </c>
      <c r="H47" s="106">
        <f t="shared" ca="1" si="39"/>
        <v>73.607500000000002</v>
      </c>
      <c r="I47" s="106">
        <f t="shared" ca="1" si="39"/>
        <v>80.03</v>
      </c>
    </row>
    <row r="48" spans="2:9" ht="17.25">
      <c r="B48" s="107"/>
      <c r="C48" s="107" t="s">
        <v>255</v>
      </c>
      <c r="D48" s="108">
        <f ca="1">INDIRECT("'"&amp;D$1&amp;"'!X189")</f>
        <v>-9.0826521344233857E-4</v>
      </c>
      <c r="E48" s="108">
        <f t="shared" ref="E48:I48" ca="1" si="40">INDIRECT("'"&amp;E$1&amp;"'!X189")</f>
        <v>5.8488120950323852E-2</v>
      </c>
      <c r="F48" s="108">
        <f t="shared" ca="1" si="40"/>
        <v>1.3930824190607316E-2</v>
      </c>
      <c r="G48" s="108">
        <f t="shared" ca="1" si="40"/>
        <v>-0.27684234343996938</v>
      </c>
      <c r="H48" s="108">
        <f t="shared" ca="1" si="40"/>
        <v>-0.23677795508439692</v>
      </c>
      <c r="I48" s="108">
        <f t="shared" ca="1" si="40"/>
        <v>0.47547935103244843</v>
      </c>
    </row>
    <row r="49" spans="2:9" ht="17.25">
      <c r="B49" s="109"/>
      <c r="C49" s="109" t="s">
        <v>7</v>
      </c>
      <c r="D49" s="110">
        <f ca="1">INDIRECT("'"&amp;D$1&amp;"'!Y189")</f>
        <v>-0.19770036039128203</v>
      </c>
      <c r="E49" s="110">
        <f t="shared" ref="E49:I49" ca="1" si="41">INDIRECT("'"&amp;E$1&amp;"'!Y189")</f>
        <v>-7.3152280807928016E-2</v>
      </c>
      <c r="F49" s="110">
        <f t="shared" ca="1" si="41"/>
        <v>-0.27693094847250932</v>
      </c>
      <c r="G49" s="110">
        <f t="shared" ca="1" si="41"/>
        <v>-0.4134710944470168</v>
      </c>
      <c r="H49" s="110">
        <f t="shared" ca="1" si="41"/>
        <v>-0.77506295150900262</v>
      </c>
      <c r="I49" s="110">
        <f t="shared" ca="1" si="41"/>
        <v>-0.4708760330578512</v>
      </c>
    </row>
    <row r="50" spans="2:9" ht="17.25">
      <c r="B50" s="111" t="s">
        <v>9</v>
      </c>
      <c r="C50" s="111" t="s">
        <v>6</v>
      </c>
      <c r="D50" s="112">
        <f ca="1">INDIRECT("'"&amp;D$1&amp;"'!AI189")</f>
        <v>1201.0999999999999</v>
      </c>
      <c r="E50" s="112">
        <f t="shared" ref="E50:I50" ca="1" si="42">INDIRECT("'"&amp;E$1&amp;"'!AI189")</f>
        <v>967.7</v>
      </c>
      <c r="F50" s="112">
        <f t="shared" ca="1" si="42"/>
        <v>460.38</v>
      </c>
      <c r="G50" s="112">
        <f t="shared" ca="1" si="42"/>
        <v>60.900000000000006</v>
      </c>
      <c r="H50" s="112">
        <f t="shared" ca="1" si="42"/>
        <v>52.550000000000004</v>
      </c>
      <c r="I50" s="112">
        <f t="shared" ca="1" si="42"/>
        <v>64.72</v>
      </c>
    </row>
    <row r="51" spans="2:9" ht="17.25">
      <c r="B51" s="109"/>
      <c r="C51" s="109" t="s">
        <v>255</v>
      </c>
      <c r="D51" s="110">
        <f ca="1">INDIRECT("'"&amp;D$1&amp;"'!AJ189")</f>
        <v>2.0909477263068244E-2</v>
      </c>
      <c r="E51" s="110">
        <f t="shared" ref="E51:I51" ca="1" si="43">INDIRECT("'"&amp;E$1&amp;"'!AJ189")</f>
        <v>6.0609381850065924E-2</v>
      </c>
      <c r="F51" s="110">
        <f t="shared" ca="1" si="43"/>
        <v>-9.125362705039386E-2</v>
      </c>
      <c r="G51" s="110">
        <f t="shared" ca="1" si="43"/>
        <v>-0.21205848104541336</v>
      </c>
      <c r="H51" s="110">
        <f t="shared" ca="1" si="43"/>
        <v>-0.2040290820963343</v>
      </c>
      <c r="I51" s="110">
        <f t="shared" ca="1" si="43"/>
        <v>0.47459557985873779</v>
      </c>
    </row>
    <row r="52" spans="2:9" ht="17.25">
      <c r="B52" s="107"/>
      <c r="C52" s="107" t="s">
        <v>7</v>
      </c>
      <c r="D52" s="108">
        <f ca="1">INDIRECT("'"&amp;D$1&amp;"'!AK189")</f>
        <v>-0.19150511577813678</v>
      </c>
      <c r="E52" s="108">
        <f t="shared" ref="E52:I52" ca="1" si="44">INDIRECT("'"&amp;E$1&amp;"'!AK189")</f>
        <v>-8.9120653626762358E-2</v>
      </c>
      <c r="F52" s="108">
        <f t="shared" ca="1" si="44"/>
        <v>-0.33635092473800299</v>
      </c>
      <c r="G52" s="108">
        <f t="shared" ca="1" si="44"/>
        <v>-0.39649192349618467</v>
      </c>
      <c r="H52" s="108">
        <f t="shared" ca="1" si="44"/>
        <v>-0.75074704738414832</v>
      </c>
      <c r="I52" s="108">
        <f t="shared" ca="1" si="44"/>
        <v>-0.29198118367793457</v>
      </c>
    </row>
    <row r="53" spans="2:9" ht="17.25">
      <c r="B53" s="105" t="s">
        <v>10</v>
      </c>
      <c r="C53" s="105" t="s">
        <v>6</v>
      </c>
      <c r="D53" s="117">
        <f ca="1">INDIRECT("'"&amp;D$1&amp;"'!AU189")</f>
        <v>73.933333333333337</v>
      </c>
      <c r="E53" s="117">
        <f t="shared" ref="E53:I53" ca="1" si="45">INDIRECT("'"&amp;E$1&amp;"'!AU189")</f>
        <v>83.126666666666665</v>
      </c>
      <c r="F53" s="117">
        <f t="shared" ca="1" si="45"/>
        <v>79.25</v>
      </c>
      <c r="G53" s="117">
        <f t="shared" ca="1" si="45"/>
        <v>87.576666666666668</v>
      </c>
      <c r="H53" s="117">
        <f t="shared" ca="1" si="45"/>
        <v>88.37</v>
      </c>
      <c r="I53" s="117">
        <f t="shared" ca="1" si="45"/>
        <v>71.343333333333348</v>
      </c>
    </row>
    <row r="54" spans="2:9" ht="17.25">
      <c r="B54" s="107"/>
      <c r="C54" s="107" t="s">
        <v>255</v>
      </c>
      <c r="D54" s="118">
        <f ca="1">INDIRECT("'"&amp;D$1&amp;"'!AV189")</f>
        <v>1.8333333333333286</v>
      </c>
      <c r="E54" s="118">
        <f t="shared" ref="E54:I54" ca="1" si="46">INDIRECT("'"&amp;E$1&amp;"'!AV189")</f>
        <v>6.6333333333333258</v>
      </c>
      <c r="F54" s="118">
        <f t="shared" ca="1" si="46"/>
        <v>1.8366666666666589</v>
      </c>
      <c r="G54" s="118">
        <f t="shared" ca="1" si="46"/>
        <v>7.2033333333333331</v>
      </c>
      <c r="H54" s="118">
        <f t="shared" ca="1" si="46"/>
        <v>-2.4466666666666583</v>
      </c>
      <c r="I54" s="118">
        <f t="shared" ca="1" si="46"/>
        <v>7.7500000000000213</v>
      </c>
    </row>
    <row r="55" spans="2:9" ht="17.25">
      <c r="B55" s="109"/>
      <c r="C55" s="109" t="s">
        <v>7</v>
      </c>
      <c r="D55" s="114">
        <f ca="1">INDIRECT("'"&amp;D$1&amp;"'!AW189")</f>
        <v>-5.9666666666666544</v>
      </c>
      <c r="E55" s="114">
        <f t="shared" ref="E55:I55" ca="1" si="47">INDIRECT("'"&amp;E$1&amp;"'!AW189")</f>
        <v>0.5033333333333303</v>
      </c>
      <c r="F55" s="114">
        <f t="shared" ca="1" si="47"/>
        <v>2.2033333333333331</v>
      </c>
      <c r="G55" s="114">
        <f t="shared" ca="1" si="47"/>
        <v>2.6000000000000085</v>
      </c>
      <c r="H55" s="114">
        <f t="shared" ca="1" si="47"/>
        <v>-3.0733333333333235</v>
      </c>
      <c r="I55" s="114">
        <f t="shared" ca="1" si="47"/>
        <v>-4.693333333333328</v>
      </c>
    </row>
    <row r="56" spans="2:9" ht="15">
      <c r="B56" s="193" t="s">
        <v>256</v>
      </c>
      <c r="C56" s="193"/>
      <c r="D56" s="193"/>
      <c r="E56" s="193"/>
      <c r="F56" s="193"/>
      <c r="G56" s="193"/>
      <c r="H56" s="193"/>
      <c r="I56" s="193"/>
    </row>
  </sheetData>
  <mergeCells count="1">
    <mergeCell ref="B3:I3"/>
  </mergeCells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4">
    <tabColor theme="5" tint="0.79992065187536243"/>
  </sheetPr>
  <dimension ref="A1:EM231"/>
  <sheetViews>
    <sheetView zoomScale="80" zoomScaleNormal="80" workbookViewId="0">
      <pane xSplit="1" ySplit="3" topLeftCell="AE120" activePane="bottomRight" state="frozen"/>
      <selection pane="topRight"/>
      <selection pane="bottomLeft"/>
      <selection pane="bottomRight" activeCell="BA172" sqref="BA172"/>
    </sheetView>
  </sheetViews>
  <sheetFormatPr defaultColWidth="8.75" defaultRowHeight="14.25"/>
  <cols>
    <col min="2" max="2" width="16.75" customWidth="1"/>
    <col min="3" max="3" width="9.75" style="41" bestFit="1" customWidth="1"/>
    <col min="4" max="4" width="8" style="41" bestFit="1" customWidth="1"/>
    <col min="5" max="5" width="16.75" customWidth="1"/>
    <col min="6" max="6" width="9.75" style="41" bestFit="1" customWidth="1"/>
    <col min="7" max="7" width="7.875" style="41" bestFit="1" customWidth="1"/>
    <col min="8" max="8" width="16.75" customWidth="1"/>
    <col min="9" max="9" width="9.75" style="41" bestFit="1" customWidth="1"/>
    <col min="10" max="10" width="8" style="41" bestFit="1" customWidth="1"/>
    <col min="11" max="11" width="16.75" customWidth="1"/>
    <col min="12" max="12" width="9.75" style="41" bestFit="1" customWidth="1"/>
    <col min="13" max="13" width="8" style="41" bestFit="1" customWidth="1"/>
    <col min="14" max="14" width="16.75" customWidth="1"/>
    <col min="15" max="15" width="9.75" style="41" bestFit="1" customWidth="1"/>
    <col min="16" max="16" width="8" style="41" bestFit="1" customWidth="1"/>
    <col min="17" max="17" width="16.75" customWidth="1"/>
    <col min="18" max="19" width="9.375" style="41" customWidth="1"/>
    <col min="20" max="20" width="16.75" customWidth="1"/>
    <col min="21" max="22" width="8.375" style="41" customWidth="1"/>
    <col min="23" max="23" width="16.75" customWidth="1"/>
    <col min="24" max="24" width="10" style="41" bestFit="1" customWidth="1"/>
    <col min="25" max="25" width="8" style="41" bestFit="1" customWidth="1"/>
    <col min="26" max="26" width="16.75" customWidth="1"/>
    <col min="27" max="27" width="9.75" style="41" bestFit="1" customWidth="1"/>
    <col min="28" max="28" width="8" style="41" bestFit="1" customWidth="1"/>
    <col min="29" max="29" width="16.75" customWidth="1"/>
    <col min="30" max="30" width="9.75" style="41" bestFit="1" customWidth="1"/>
    <col min="31" max="31" width="7.875" style="41" bestFit="1" customWidth="1"/>
    <col min="32" max="32" width="11.375" customWidth="1"/>
    <col min="33" max="33" width="9.75" style="41" bestFit="1" customWidth="1"/>
    <col min="34" max="34" width="8" style="41" bestFit="1" customWidth="1"/>
    <col min="35" max="35" width="11.375" customWidth="1"/>
    <col min="36" max="36" width="10" style="41" bestFit="1" customWidth="1"/>
    <col min="37" max="37" width="8" style="41" bestFit="1" customWidth="1"/>
    <col min="38" max="38" width="7.125" customWidth="1"/>
    <col min="39" max="39" width="9.75" bestFit="1" customWidth="1"/>
    <col min="40" max="40" width="8.375" customWidth="1"/>
    <col min="41" max="41" width="11.375" customWidth="1"/>
    <col min="42" max="42" width="9.75" bestFit="1" customWidth="1"/>
    <col min="43" max="43" width="7.875" bestFit="1" customWidth="1"/>
    <col min="44" max="44" width="11.375" customWidth="1"/>
    <col min="45" max="45" width="9.75" bestFit="1" customWidth="1"/>
    <col min="46" max="46" width="7.875" bestFit="1" customWidth="1"/>
    <col min="47" max="47" width="11.375" customWidth="1"/>
    <col min="48" max="48" width="9.75" bestFit="1" customWidth="1"/>
    <col min="49" max="49" width="7.875" bestFit="1" customWidth="1"/>
    <col min="50" max="50" width="17.375" style="159" customWidth="1"/>
    <col min="51" max="51" width="11.375" customWidth="1"/>
    <col min="52" max="52" width="8.375" customWidth="1"/>
    <col min="53" max="53" width="10.375" customWidth="1"/>
    <col min="54" max="54" width="8.375" customWidth="1"/>
    <col min="55" max="55" width="9" customWidth="1"/>
    <col min="56" max="57" width="8.375" customWidth="1"/>
    <col min="58" max="58" width="17.375" customWidth="1"/>
    <col min="59" max="59" width="31" customWidth="1"/>
    <col min="60" max="60" width="20.375" customWidth="1"/>
    <col min="61" max="61" width="16.125" customWidth="1"/>
    <col min="62" max="62" width="18.375" customWidth="1"/>
    <col min="63" max="63" width="16.375" customWidth="1"/>
    <col min="64" max="64" width="14.625" customWidth="1"/>
    <col min="65" max="65" width="8.375" customWidth="1"/>
    <col min="66" max="66" width="27" customWidth="1"/>
    <col min="67" max="67" width="9" customWidth="1"/>
    <col min="68" max="68" width="16" customWidth="1"/>
    <col min="69" max="73" width="8.375" customWidth="1"/>
    <col min="74" max="74" width="14.625" customWidth="1"/>
    <col min="75" max="75" width="8.375" customWidth="1"/>
    <col min="76" max="76" width="16" customWidth="1"/>
    <col min="77" max="79" width="8.375" customWidth="1"/>
    <col min="80" max="80" width="18.375" customWidth="1"/>
    <col min="81" max="81" width="17.375" customWidth="1"/>
    <col min="82" max="82" width="13.625" customWidth="1"/>
    <col min="83" max="83" width="24" customWidth="1"/>
    <col min="84" max="84" width="12" customWidth="1"/>
    <col min="85" max="85" width="17.625" customWidth="1"/>
    <col min="86" max="86" width="15.75" customWidth="1"/>
    <col min="87" max="87" width="20.375" customWidth="1"/>
    <col min="88" max="88" width="18.75" customWidth="1"/>
    <col min="89" max="89" width="21.75" customWidth="1"/>
    <col min="90" max="90" width="12.375" customWidth="1"/>
    <col min="91" max="91" width="14.375" customWidth="1"/>
    <col min="92" max="92" width="10.375" customWidth="1"/>
    <col min="93" max="93" width="14.375" customWidth="1"/>
    <col min="94" max="94" width="15.375" style="54" customWidth="1"/>
    <col min="95" max="95" width="15.125" customWidth="1"/>
    <col min="96" max="96" width="19.375" style="54" customWidth="1"/>
    <col min="97" max="97" width="15.125" customWidth="1"/>
    <col min="98" max="98" width="10" style="54" customWidth="1"/>
    <col min="99" max="99" width="16.375" customWidth="1"/>
    <col min="100" max="100" width="14.625" style="54" customWidth="1"/>
    <col min="101" max="101" width="12" customWidth="1"/>
    <col min="102" max="102" width="8.375" customWidth="1"/>
    <col min="103" max="103" width="10.375" customWidth="1"/>
    <col min="104" max="104" width="8.375" customWidth="1"/>
    <col min="105" max="105" width="10.375" customWidth="1"/>
    <col min="106" max="106" width="13.625" customWidth="1"/>
    <col min="107" max="107" width="18.625" customWidth="1"/>
    <col min="108" max="108" width="17.75" customWidth="1"/>
    <col min="109" max="109" width="10.375" style="48"/>
    <col min="110" max="110" width="11" style="48"/>
    <col min="115" max="115" width="8.75" customWidth="1"/>
  </cols>
  <sheetData>
    <row r="1" spans="1:122" s="166" customFormat="1">
      <c r="A1" s="161" t="s">
        <v>14</v>
      </c>
      <c r="B1" s="161" t="s">
        <v>15</v>
      </c>
      <c r="C1" s="162" t="s">
        <v>113</v>
      </c>
      <c r="D1" s="162" t="s">
        <v>112</v>
      </c>
      <c r="E1" s="161" t="s">
        <v>16</v>
      </c>
      <c r="F1" s="162" t="s">
        <v>113</v>
      </c>
      <c r="G1" s="162" t="s">
        <v>112</v>
      </c>
      <c r="H1" s="161" t="s">
        <v>17</v>
      </c>
      <c r="I1" s="162" t="s">
        <v>113</v>
      </c>
      <c r="J1" s="162" t="s">
        <v>112</v>
      </c>
      <c r="K1" s="161" t="s">
        <v>18</v>
      </c>
      <c r="L1" s="162" t="s">
        <v>113</v>
      </c>
      <c r="M1" s="162" t="s">
        <v>112</v>
      </c>
      <c r="N1" s="161" t="s">
        <v>19</v>
      </c>
      <c r="O1" s="162" t="s">
        <v>113</v>
      </c>
      <c r="P1" s="162" t="s">
        <v>112</v>
      </c>
      <c r="Q1" s="161" t="s">
        <v>20</v>
      </c>
      <c r="R1" s="162" t="s">
        <v>113</v>
      </c>
      <c r="S1" s="162" t="s">
        <v>112</v>
      </c>
      <c r="T1" s="161" t="s">
        <v>21</v>
      </c>
      <c r="U1" s="162" t="s">
        <v>113</v>
      </c>
      <c r="V1" s="162" t="s">
        <v>112</v>
      </c>
      <c r="W1" s="161" t="s">
        <v>22</v>
      </c>
      <c r="X1" s="162" t="s">
        <v>113</v>
      </c>
      <c r="Y1" s="162" t="s">
        <v>112</v>
      </c>
      <c r="Z1" s="161" t="s">
        <v>23</v>
      </c>
      <c r="AA1" s="162" t="s">
        <v>113</v>
      </c>
      <c r="AB1" s="162" t="s">
        <v>112</v>
      </c>
      <c r="AC1" s="161" t="s">
        <v>24</v>
      </c>
      <c r="AD1" s="162" t="s">
        <v>113</v>
      </c>
      <c r="AE1" s="162" t="s">
        <v>112</v>
      </c>
      <c r="AF1" s="161" t="s">
        <v>25</v>
      </c>
      <c r="AG1" s="162" t="s">
        <v>113</v>
      </c>
      <c r="AH1" s="162" t="s">
        <v>112</v>
      </c>
      <c r="AI1" s="161" t="s">
        <v>26</v>
      </c>
      <c r="AJ1" s="162" t="s">
        <v>113</v>
      </c>
      <c r="AK1" s="162" t="s">
        <v>112</v>
      </c>
      <c r="AL1" s="161" t="s">
        <v>27</v>
      </c>
      <c r="AM1" s="162" t="s">
        <v>113</v>
      </c>
      <c r="AN1" s="162" t="s">
        <v>112</v>
      </c>
      <c r="AO1" s="161" t="s">
        <v>28</v>
      </c>
      <c r="AP1" s="162" t="s">
        <v>113</v>
      </c>
      <c r="AQ1" s="162" t="s">
        <v>112</v>
      </c>
      <c r="AR1" s="161" t="s">
        <v>29</v>
      </c>
      <c r="AS1" s="162" t="s">
        <v>113</v>
      </c>
      <c r="AT1" s="162" t="s">
        <v>112</v>
      </c>
      <c r="AU1" s="161" t="s">
        <v>30</v>
      </c>
      <c r="AV1" s="162" t="s">
        <v>113</v>
      </c>
      <c r="AW1" s="162" t="s">
        <v>112</v>
      </c>
      <c r="AX1" s="163" t="s">
        <v>111</v>
      </c>
      <c r="AY1" s="162" t="s">
        <v>113</v>
      </c>
      <c r="AZ1" s="162" t="s">
        <v>112</v>
      </c>
      <c r="BA1" s="161"/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  <c r="BN1" s="161"/>
      <c r="BO1" s="161"/>
      <c r="BP1" s="161"/>
      <c r="BQ1" s="161"/>
      <c r="BR1" s="161"/>
      <c r="BS1" s="161"/>
      <c r="BT1" s="161"/>
      <c r="BU1" s="161"/>
      <c r="BV1" s="161"/>
      <c r="BW1" s="161"/>
      <c r="BX1" s="161"/>
      <c r="BY1" s="161"/>
      <c r="BZ1" s="161"/>
      <c r="CA1" s="161"/>
      <c r="CB1" s="161"/>
      <c r="CC1" s="161"/>
      <c r="CD1" s="161"/>
      <c r="CE1" s="161"/>
      <c r="CF1" s="161"/>
      <c r="CG1" s="161"/>
      <c r="CH1" s="161"/>
      <c r="CI1" s="161"/>
      <c r="CJ1" s="161"/>
      <c r="CK1" s="161"/>
      <c r="CL1" s="161"/>
      <c r="CM1" s="161"/>
      <c r="CN1" s="161"/>
      <c r="CO1" s="161"/>
      <c r="CP1" s="161"/>
      <c r="CQ1" s="161"/>
      <c r="CR1" s="161"/>
      <c r="CS1" s="161"/>
      <c r="CT1" s="161"/>
      <c r="CU1" s="161"/>
      <c r="CV1" s="164"/>
      <c r="CW1" s="161"/>
      <c r="CX1" s="161"/>
      <c r="CY1" s="161"/>
      <c r="CZ1" s="161"/>
      <c r="DA1" s="161"/>
      <c r="DB1" s="161"/>
      <c r="DC1" s="161"/>
      <c r="DD1" s="161"/>
      <c r="DE1" s="165"/>
      <c r="DF1" s="165"/>
      <c r="DG1" s="161"/>
      <c r="DH1" s="164"/>
      <c r="DI1" s="164"/>
      <c r="DJ1" s="164"/>
      <c r="DK1" s="164"/>
      <c r="DL1" s="164"/>
      <c r="DM1" s="164"/>
      <c r="DN1" s="164"/>
      <c r="DO1" s="164"/>
      <c r="DP1" s="164"/>
      <c r="DQ1" s="164"/>
      <c r="DR1" s="164"/>
    </row>
    <row r="2" spans="1:122" s="1" customFormat="1" ht="12.75">
      <c r="A2" s="31" t="s">
        <v>31</v>
      </c>
      <c r="B2" s="35" t="s">
        <v>32</v>
      </c>
      <c r="C2" s="13"/>
      <c r="D2" s="13"/>
      <c r="E2" s="35" t="s">
        <v>32</v>
      </c>
      <c r="F2" s="142"/>
      <c r="G2" s="142"/>
      <c r="H2" s="35" t="s">
        <v>32</v>
      </c>
      <c r="I2" s="142"/>
      <c r="J2" s="142"/>
      <c r="K2" s="35" t="s">
        <v>32</v>
      </c>
      <c r="L2" s="142"/>
      <c r="M2" s="142"/>
      <c r="N2" s="35" t="s">
        <v>32</v>
      </c>
      <c r="O2" s="142"/>
      <c r="P2" s="142"/>
      <c r="Q2" s="35" t="s">
        <v>32</v>
      </c>
      <c r="R2" s="142"/>
      <c r="S2" s="142"/>
      <c r="T2" s="35" t="s">
        <v>32</v>
      </c>
      <c r="U2" s="142"/>
      <c r="V2" s="142"/>
      <c r="W2" s="35" t="s">
        <v>32</v>
      </c>
      <c r="X2" s="142"/>
      <c r="Y2" s="142"/>
      <c r="Z2" s="35" t="s">
        <v>32</v>
      </c>
      <c r="AA2" s="142"/>
      <c r="AB2" s="142"/>
      <c r="AC2" s="35" t="s">
        <v>32</v>
      </c>
      <c r="AD2" s="142"/>
      <c r="AE2" s="142"/>
      <c r="AF2" s="35" t="s">
        <v>32</v>
      </c>
      <c r="AG2" s="142"/>
      <c r="AH2" s="142"/>
      <c r="AI2" s="35" t="s">
        <v>32</v>
      </c>
      <c r="AJ2" s="142"/>
      <c r="AK2" s="142"/>
      <c r="AL2" s="35" t="s">
        <v>32</v>
      </c>
      <c r="AM2" s="142"/>
      <c r="AN2" s="142"/>
      <c r="AO2" s="35" t="s">
        <v>32</v>
      </c>
      <c r="AP2" s="142"/>
      <c r="AQ2" s="142"/>
      <c r="AR2" s="35" t="s">
        <v>32</v>
      </c>
      <c r="AS2" s="142"/>
      <c r="AT2" s="142"/>
      <c r="AU2" s="35" t="s">
        <v>32</v>
      </c>
      <c r="AV2" s="142"/>
      <c r="AW2" s="142"/>
      <c r="AX2" s="149"/>
      <c r="AY2" s="142"/>
      <c r="AZ2" s="142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7"/>
      <c r="CW2" s="35"/>
      <c r="CX2" s="35"/>
      <c r="CY2" s="35"/>
      <c r="CZ2" s="35"/>
      <c r="DA2" s="35"/>
      <c r="DB2" s="35"/>
      <c r="DC2" s="35"/>
      <c r="DD2" s="35"/>
      <c r="DE2" s="66"/>
      <c r="DF2" s="66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</row>
    <row r="3" spans="1:122" s="2" customFormat="1" ht="12.75">
      <c r="A3" s="32"/>
      <c r="B3" s="33" t="s">
        <v>33</v>
      </c>
      <c r="C3" s="14"/>
      <c r="D3" s="14"/>
      <c r="E3" s="33" t="s">
        <v>34</v>
      </c>
      <c r="F3" s="143"/>
      <c r="G3" s="143"/>
      <c r="H3" s="33" t="s">
        <v>35</v>
      </c>
      <c r="I3" s="143"/>
      <c r="J3" s="143"/>
      <c r="K3" s="33" t="s">
        <v>36</v>
      </c>
      <c r="L3" s="143"/>
      <c r="M3" s="143"/>
      <c r="N3" s="33" t="s">
        <v>37</v>
      </c>
      <c r="O3" s="143"/>
      <c r="P3" s="143"/>
      <c r="Q3" s="33" t="s">
        <v>34</v>
      </c>
      <c r="R3" s="143"/>
      <c r="S3" s="143"/>
      <c r="T3" s="33" t="s">
        <v>35</v>
      </c>
      <c r="U3" s="143"/>
      <c r="V3" s="143"/>
      <c r="W3" s="33" t="s">
        <v>36</v>
      </c>
      <c r="X3" s="143"/>
      <c r="Y3" s="143"/>
      <c r="Z3" s="33" t="s">
        <v>38</v>
      </c>
      <c r="AA3" s="143"/>
      <c r="AB3" s="143"/>
      <c r="AC3" s="33" t="s">
        <v>34</v>
      </c>
      <c r="AD3" s="143"/>
      <c r="AE3" s="143"/>
      <c r="AF3" s="33" t="s">
        <v>35</v>
      </c>
      <c r="AG3" s="143"/>
      <c r="AH3" s="143"/>
      <c r="AI3" s="33" t="s">
        <v>36</v>
      </c>
      <c r="AJ3" s="143"/>
      <c r="AK3" s="143"/>
      <c r="AL3" s="36" t="s">
        <v>39</v>
      </c>
      <c r="AM3" s="143"/>
      <c r="AN3" s="143"/>
      <c r="AO3" s="33" t="s">
        <v>34</v>
      </c>
      <c r="AP3" s="143"/>
      <c r="AQ3" s="143"/>
      <c r="AR3" s="33" t="s">
        <v>35</v>
      </c>
      <c r="AS3" s="143"/>
      <c r="AT3" s="143"/>
      <c r="AU3" s="33" t="s">
        <v>36</v>
      </c>
      <c r="AV3" s="143"/>
      <c r="AW3" s="143"/>
      <c r="AX3" s="150"/>
      <c r="AY3" s="143"/>
      <c r="AZ3" s="14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6"/>
      <c r="CG3" s="33"/>
      <c r="CH3" s="33"/>
      <c r="CI3" s="33"/>
      <c r="CJ3" s="33"/>
      <c r="CK3" s="33"/>
      <c r="CL3" s="33"/>
      <c r="CM3" s="33"/>
      <c r="CN3" s="36"/>
      <c r="CO3" s="36"/>
      <c r="CP3" s="33"/>
      <c r="CQ3" s="33"/>
      <c r="CR3" s="33"/>
      <c r="CS3" s="33"/>
      <c r="CT3" s="33"/>
      <c r="CU3" s="33"/>
      <c r="CV3" s="38"/>
      <c r="CW3" s="33"/>
      <c r="CX3" s="33"/>
      <c r="CY3" s="33"/>
      <c r="CZ3" s="33"/>
      <c r="DA3" s="33"/>
      <c r="DB3" s="33"/>
      <c r="DC3" s="33"/>
      <c r="DD3" s="33"/>
      <c r="DE3" s="67"/>
      <c r="DF3" s="67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</row>
    <row r="4" spans="1:122" s="3" customFormat="1" ht="12.75">
      <c r="A4" s="34">
        <v>41670</v>
      </c>
      <c r="B4" s="15">
        <f>国航自动更新!B124</f>
        <v>15893.3</v>
      </c>
      <c r="C4" s="138"/>
      <c r="D4" s="138"/>
      <c r="E4" s="15">
        <f>国航自动更新!C124</f>
        <v>10507.9</v>
      </c>
      <c r="F4" s="138"/>
      <c r="G4" s="138"/>
      <c r="H4" s="15">
        <f>国航自动更新!D124</f>
        <v>4578.3</v>
      </c>
      <c r="I4" s="138"/>
      <c r="J4" s="138"/>
      <c r="K4" s="15">
        <f>国航自动更新!E124</f>
        <v>807.2</v>
      </c>
      <c r="L4" s="138"/>
      <c r="M4" s="138"/>
      <c r="N4" s="15">
        <f>国航自动更新!F124</f>
        <v>12895.9</v>
      </c>
      <c r="O4" s="138"/>
      <c r="P4" s="138"/>
      <c r="Q4" s="15">
        <f>国航自动更新!G124</f>
        <v>8503.7000000000007</v>
      </c>
      <c r="R4" s="138"/>
      <c r="S4" s="138"/>
      <c r="T4" s="15">
        <f>国航自动更新!H124</f>
        <v>3791.1</v>
      </c>
      <c r="U4" s="138"/>
      <c r="V4" s="138"/>
      <c r="W4" s="15">
        <f>国航自动更新!I124</f>
        <v>601.1</v>
      </c>
      <c r="X4" s="138"/>
      <c r="Y4" s="138"/>
      <c r="Z4" s="15">
        <f>国航自动更新!J124</f>
        <v>6853.3</v>
      </c>
      <c r="AA4" s="138"/>
      <c r="AB4" s="138"/>
      <c r="AC4" s="15">
        <f>国航自动更新!K124</f>
        <v>5781.5</v>
      </c>
      <c r="AD4" s="138"/>
      <c r="AE4" s="138"/>
      <c r="AF4" s="15">
        <f>国航自动更新!L124</f>
        <v>705.9</v>
      </c>
      <c r="AG4" s="138"/>
      <c r="AH4" s="138"/>
      <c r="AI4" s="15">
        <f>国航自动更新!M124</f>
        <v>365.9</v>
      </c>
      <c r="AJ4" s="138"/>
      <c r="AK4" s="138"/>
      <c r="AL4" s="15">
        <f>国航自动更新!N124</f>
        <v>81.099999999999994</v>
      </c>
      <c r="AM4" s="138"/>
      <c r="AN4" s="138"/>
      <c r="AO4" s="15">
        <f>国航自动更新!O124</f>
        <v>80.900000000000006</v>
      </c>
      <c r="AP4" s="138"/>
      <c r="AQ4" s="138"/>
      <c r="AR4" s="15">
        <f>国航自动更新!P124</f>
        <v>82.8</v>
      </c>
      <c r="AS4" s="138"/>
      <c r="AT4" s="138"/>
      <c r="AU4" s="15">
        <f>国航自动更新!Q124</f>
        <v>74.5</v>
      </c>
      <c r="AV4" s="138"/>
      <c r="AW4" s="138"/>
      <c r="AX4" s="40">
        <f>国航自动更新!R124</f>
        <v>0</v>
      </c>
      <c r="AY4" s="138"/>
      <c r="AZ4" s="138"/>
      <c r="BA4" s="15"/>
      <c r="BB4" s="9"/>
      <c r="BC4" s="15"/>
      <c r="BD4" s="16"/>
      <c r="BE4" s="15"/>
      <c r="BF4" s="16"/>
      <c r="BG4" s="15"/>
      <c r="BH4" s="16"/>
      <c r="BI4" s="15"/>
      <c r="BJ4" s="16"/>
      <c r="BK4" s="15"/>
      <c r="BL4" s="16"/>
      <c r="BM4" s="15"/>
      <c r="BN4" s="16"/>
      <c r="BO4" s="15"/>
      <c r="BP4" s="15"/>
      <c r="BQ4" s="16"/>
      <c r="BR4" s="15"/>
      <c r="BS4" s="16"/>
      <c r="BT4" s="15"/>
      <c r="BU4" s="16"/>
      <c r="BV4" s="15"/>
      <c r="BW4" s="16"/>
      <c r="BX4" s="15"/>
      <c r="BY4" s="16"/>
      <c r="BZ4" s="15"/>
      <c r="CA4" s="16"/>
      <c r="CB4" s="15"/>
      <c r="CC4" s="16"/>
      <c r="CD4" s="15"/>
      <c r="CE4" s="16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W4" s="15"/>
      <c r="CX4" s="16"/>
      <c r="CY4" s="15"/>
      <c r="CZ4" s="16"/>
      <c r="DA4" s="15"/>
      <c r="DB4" s="16"/>
      <c r="DC4" s="15"/>
      <c r="DD4" s="16"/>
      <c r="DE4" s="55"/>
      <c r="DF4" s="55"/>
    </row>
    <row r="5" spans="1:122">
      <c r="A5" s="49">
        <v>41698</v>
      </c>
      <c r="B5" s="50">
        <f>国航自动更新!B125</f>
        <v>14641.1</v>
      </c>
      <c r="C5" s="139"/>
      <c r="D5" s="139"/>
      <c r="E5" s="50">
        <f>国航自动更新!C125</f>
        <v>9841.5</v>
      </c>
      <c r="F5" s="144"/>
      <c r="G5" s="144"/>
      <c r="H5" s="50">
        <f>国航自动更新!D125</f>
        <v>4067</v>
      </c>
      <c r="I5" s="144"/>
      <c r="J5" s="144"/>
      <c r="K5" s="50">
        <f>国航自动更新!E125</f>
        <v>732.5</v>
      </c>
      <c r="L5" s="144"/>
      <c r="M5" s="144"/>
      <c r="N5" s="50">
        <f>国航自动更新!F125</f>
        <v>12424.7</v>
      </c>
      <c r="O5" s="144"/>
      <c r="P5" s="144"/>
      <c r="Q5" s="50">
        <f>国航自动更新!G125</f>
        <v>8596.7000000000007</v>
      </c>
      <c r="R5" s="144"/>
      <c r="S5" s="144"/>
      <c r="T5" s="50">
        <f>国航自动更新!H125</f>
        <v>3249.9</v>
      </c>
      <c r="U5" s="144"/>
      <c r="V5" s="144"/>
      <c r="W5" s="50">
        <f>国航自动更新!I125</f>
        <v>578.1</v>
      </c>
      <c r="X5" s="144"/>
      <c r="Y5" s="144"/>
      <c r="Z5" s="50">
        <f>国航自动更新!J125</f>
        <v>6775.2</v>
      </c>
      <c r="AA5" s="144"/>
      <c r="AB5" s="144"/>
      <c r="AC5" s="50">
        <f>国航自动更新!K125</f>
        <v>5782.9</v>
      </c>
      <c r="AD5" s="144"/>
      <c r="AE5" s="144"/>
      <c r="AF5" s="50">
        <f>国航自动更新!L125</f>
        <v>632.20000000000005</v>
      </c>
      <c r="AG5" s="144"/>
      <c r="AH5" s="144"/>
      <c r="AI5" s="50">
        <f>国航自动更新!M125</f>
        <v>360.1</v>
      </c>
      <c r="AJ5" s="144"/>
      <c r="AK5" s="144"/>
      <c r="AL5" s="50">
        <f>国航自动更新!N125</f>
        <v>84.9</v>
      </c>
      <c r="AM5" s="144"/>
      <c r="AN5" s="144"/>
      <c r="AO5" s="50">
        <f>国航自动更新!O125</f>
        <v>87.4</v>
      </c>
      <c r="AP5" s="144"/>
      <c r="AQ5" s="144"/>
      <c r="AR5" s="50">
        <f>国航自动更新!P125</f>
        <v>79.900000000000006</v>
      </c>
      <c r="AS5" s="144"/>
      <c r="AT5" s="144"/>
      <c r="AU5" s="50">
        <f>国航自动更新!Q125</f>
        <v>78.900000000000006</v>
      </c>
      <c r="AV5" s="144"/>
      <c r="AW5" s="144"/>
      <c r="AX5" s="151">
        <f>国航自动更新!R125</f>
        <v>0</v>
      </c>
      <c r="AY5" s="144"/>
      <c r="AZ5" s="144"/>
      <c r="BA5" s="17"/>
      <c r="BB5" s="17"/>
      <c r="BC5" s="17"/>
      <c r="BD5" s="17"/>
      <c r="BE5" s="17"/>
      <c r="BF5" s="17"/>
      <c r="BG5" s="17"/>
      <c r="BH5" s="17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W5" s="51"/>
      <c r="CX5" s="51"/>
      <c r="CY5" s="51"/>
      <c r="CZ5" s="51"/>
      <c r="DA5" s="51"/>
      <c r="DB5" s="51"/>
      <c r="DC5" s="51"/>
      <c r="DD5" s="51"/>
      <c r="DE5" s="56"/>
      <c r="DF5" s="56"/>
      <c r="DG5" s="57"/>
    </row>
    <row r="6" spans="1:122">
      <c r="A6" s="49">
        <v>41729</v>
      </c>
      <c r="B6" s="50">
        <f>国航自动更新!B126</f>
        <v>15409.7</v>
      </c>
      <c r="C6" s="139"/>
      <c r="D6" s="139"/>
      <c r="E6" s="50">
        <f>国航自动更新!C126</f>
        <v>9999.9</v>
      </c>
      <c r="F6" s="144"/>
      <c r="G6" s="144"/>
      <c r="H6" s="50">
        <f>国航自动更新!D126</f>
        <v>4642</v>
      </c>
      <c r="I6" s="144"/>
      <c r="J6" s="144"/>
      <c r="K6" s="50">
        <f>国航自动更新!E126</f>
        <v>767.8</v>
      </c>
      <c r="L6" s="144"/>
      <c r="M6" s="144"/>
      <c r="N6" s="50">
        <f>国航自动更新!F126</f>
        <v>12242.3</v>
      </c>
      <c r="O6" s="144"/>
      <c r="P6" s="144"/>
      <c r="Q6" s="50">
        <f>国航自动更新!G126</f>
        <v>8071.3</v>
      </c>
      <c r="R6" s="144"/>
      <c r="S6" s="144"/>
      <c r="T6" s="50">
        <f>国航自动更新!H126</f>
        <v>3599.6</v>
      </c>
      <c r="U6" s="144"/>
      <c r="V6" s="144"/>
      <c r="W6" s="50">
        <f>国航自动更新!I126</f>
        <v>571.29999999999995</v>
      </c>
      <c r="X6" s="144"/>
      <c r="Y6" s="144"/>
      <c r="Z6" s="50">
        <f>国航自动更新!J126</f>
        <v>6549.6</v>
      </c>
      <c r="AA6" s="144"/>
      <c r="AB6" s="144"/>
      <c r="AC6" s="50">
        <f>国航自动更新!K126</f>
        <v>5489.6</v>
      </c>
      <c r="AD6" s="144"/>
      <c r="AE6" s="144"/>
      <c r="AF6" s="50">
        <f>国航自动更新!L126</f>
        <v>699.6</v>
      </c>
      <c r="AG6" s="144"/>
      <c r="AH6" s="144"/>
      <c r="AI6" s="50">
        <f>国航自动更新!M126</f>
        <v>360.3</v>
      </c>
      <c r="AJ6" s="144"/>
      <c r="AK6" s="144"/>
      <c r="AL6" s="50">
        <f>国航自动更新!N126</f>
        <v>79.400000000000006</v>
      </c>
      <c r="AM6" s="144"/>
      <c r="AN6" s="144"/>
      <c r="AO6" s="50">
        <f>国航自动更新!O126</f>
        <v>80.7</v>
      </c>
      <c r="AP6" s="144"/>
      <c r="AQ6" s="144"/>
      <c r="AR6" s="50">
        <f>国航自动更新!P126</f>
        <v>77.5</v>
      </c>
      <c r="AS6" s="144"/>
      <c r="AT6" s="144"/>
      <c r="AU6" s="50">
        <f>国航自动更新!Q126</f>
        <v>74.400000000000006</v>
      </c>
      <c r="AV6" s="144"/>
      <c r="AW6" s="144"/>
      <c r="AX6" s="151">
        <f>国航自动更新!R126</f>
        <v>0</v>
      </c>
      <c r="AY6" s="144"/>
      <c r="AZ6" s="144"/>
      <c r="BA6" s="17"/>
      <c r="BB6" s="17"/>
      <c r="BC6" s="17"/>
      <c r="BD6" s="17"/>
      <c r="BE6" s="17"/>
      <c r="BF6" s="17"/>
      <c r="BG6" s="17"/>
      <c r="BH6" s="17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W6" s="51"/>
      <c r="CX6" s="51"/>
      <c r="CY6" s="51"/>
      <c r="CZ6" s="51"/>
      <c r="DA6" s="51"/>
      <c r="DB6" s="51"/>
      <c r="DC6" s="51"/>
      <c r="DD6" s="51"/>
      <c r="DE6" s="56"/>
      <c r="DF6" s="56"/>
      <c r="DG6" s="57"/>
    </row>
    <row r="7" spans="1:122">
      <c r="A7" s="49">
        <v>41759</v>
      </c>
      <c r="B7" s="50">
        <f>国航自动更新!B127</f>
        <v>15775.9</v>
      </c>
      <c r="C7" s="139"/>
      <c r="D7" s="139"/>
      <c r="E7" s="50">
        <f>国航自动更新!C127</f>
        <v>9921.4</v>
      </c>
      <c r="F7" s="144"/>
      <c r="G7" s="144"/>
      <c r="H7" s="50">
        <f>国航自动更新!D127</f>
        <v>5051.7</v>
      </c>
      <c r="I7" s="144"/>
      <c r="J7" s="144"/>
      <c r="K7" s="50">
        <f>国航自动更新!E127</f>
        <v>802.8</v>
      </c>
      <c r="L7" s="144"/>
      <c r="M7" s="144"/>
      <c r="N7" s="50">
        <f>国航自动更新!F127</f>
        <v>12604.2</v>
      </c>
      <c r="O7" s="144"/>
      <c r="P7" s="144"/>
      <c r="Q7" s="50">
        <f>国航自动更新!G127</f>
        <v>8119.4</v>
      </c>
      <c r="R7" s="144"/>
      <c r="S7" s="144"/>
      <c r="T7" s="50">
        <f>国航自动更新!H127</f>
        <v>3901.1</v>
      </c>
      <c r="U7" s="144"/>
      <c r="V7" s="144"/>
      <c r="W7" s="50">
        <f>国航自动更新!I127</f>
        <v>583.70000000000005</v>
      </c>
      <c r="X7" s="144"/>
      <c r="Y7" s="144"/>
      <c r="Z7" s="50">
        <f>国航自动更新!J127</f>
        <v>6752.9</v>
      </c>
      <c r="AA7" s="144"/>
      <c r="AB7" s="144"/>
      <c r="AC7" s="50">
        <f>国航自动更新!K127</f>
        <v>5635</v>
      </c>
      <c r="AD7" s="144"/>
      <c r="AE7" s="144"/>
      <c r="AF7" s="50">
        <f>国航自动更新!L127</f>
        <v>747.2</v>
      </c>
      <c r="AG7" s="144"/>
      <c r="AH7" s="144"/>
      <c r="AI7" s="50">
        <f>国航自动更新!M127</f>
        <v>370.7</v>
      </c>
      <c r="AJ7" s="144"/>
      <c r="AK7" s="144"/>
      <c r="AL7" s="50">
        <f>国航自动更新!N127</f>
        <v>79.900000000000006</v>
      </c>
      <c r="AM7" s="144"/>
      <c r="AN7" s="144"/>
      <c r="AO7" s="50">
        <f>国航自动更新!O127</f>
        <v>81.8</v>
      </c>
      <c r="AP7" s="144"/>
      <c r="AQ7" s="144"/>
      <c r="AR7" s="50">
        <f>国航自动更新!P127</f>
        <v>77.2</v>
      </c>
      <c r="AS7" s="144"/>
      <c r="AT7" s="144"/>
      <c r="AU7" s="50">
        <f>国航自动更新!Q127</f>
        <v>72.7</v>
      </c>
      <c r="AV7" s="144"/>
      <c r="AW7" s="144"/>
      <c r="AX7" s="151">
        <f>国航自动更新!R127</f>
        <v>0</v>
      </c>
      <c r="AY7" s="144"/>
      <c r="AZ7" s="144"/>
      <c r="BA7" s="17"/>
      <c r="BB7" s="17"/>
      <c r="BC7" s="17"/>
      <c r="BD7" s="17"/>
      <c r="BE7" s="17"/>
      <c r="BF7" s="17"/>
      <c r="BG7" s="17"/>
      <c r="BH7" s="17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W7" s="51"/>
      <c r="CX7" s="51"/>
      <c r="CY7" s="51"/>
      <c r="CZ7" s="51"/>
      <c r="DA7" s="51"/>
      <c r="DB7" s="51"/>
      <c r="DC7" s="51"/>
      <c r="DD7" s="51"/>
      <c r="DE7" s="56"/>
      <c r="DF7" s="56"/>
      <c r="DG7" s="57"/>
    </row>
    <row r="8" spans="1:122">
      <c r="A8" s="49">
        <v>41790</v>
      </c>
      <c r="B8" s="50">
        <f>国航自动更新!B128</f>
        <v>15695.8</v>
      </c>
      <c r="C8" s="139"/>
      <c r="D8" s="139"/>
      <c r="E8" s="50">
        <f>国航自动更新!C128</f>
        <v>9695.6</v>
      </c>
      <c r="F8" s="144"/>
      <c r="G8" s="144"/>
      <c r="H8" s="50">
        <f>国航自动更新!D128</f>
        <v>5198.1000000000004</v>
      </c>
      <c r="I8" s="144"/>
      <c r="J8" s="144"/>
      <c r="K8" s="50">
        <f>国航自动更新!E128</f>
        <v>802</v>
      </c>
      <c r="L8" s="144"/>
      <c r="M8" s="144"/>
      <c r="N8" s="50">
        <f>国航自动更新!F128</f>
        <v>12379.5</v>
      </c>
      <c r="O8" s="144"/>
      <c r="P8" s="144"/>
      <c r="Q8" s="50">
        <f>国航自动更新!G128</f>
        <v>7878</v>
      </c>
      <c r="R8" s="144"/>
      <c r="S8" s="144"/>
      <c r="T8" s="50">
        <f>国航自动更新!H128</f>
        <v>3944.8</v>
      </c>
      <c r="U8" s="144"/>
      <c r="V8" s="144"/>
      <c r="W8" s="50">
        <f>国航自动更新!I128</f>
        <v>556.70000000000005</v>
      </c>
      <c r="X8" s="144"/>
      <c r="Y8" s="144"/>
      <c r="Z8" s="50">
        <f>国航自动更新!J128</f>
        <v>6603.1</v>
      </c>
      <c r="AA8" s="144"/>
      <c r="AB8" s="144"/>
      <c r="AC8" s="50">
        <f>国航自动更新!K128</f>
        <v>5522.3</v>
      </c>
      <c r="AD8" s="144"/>
      <c r="AE8" s="144"/>
      <c r="AF8" s="50">
        <f>国航自动更新!L128</f>
        <v>727.6</v>
      </c>
      <c r="AG8" s="144"/>
      <c r="AH8" s="144"/>
      <c r="AI8" s="50">
        <f>国航自动更新!M128</f>
        <v>353.2</v>
      </c>
      <c r="AJ8" s="144"/>
      <c r="AK8" s="144"/>
      <c r="AL8" s="50">
        <f>国航自动更新!N128</f>
        <v>78.900000000000006</v>
      </c>
      <c r="AM8" s="144"/>
      <c r="AN8" s="144"/>
      <c r="AO8" s="50">
        <f>国航自动更新!O128</f>
        <v>81.3</v>
      </c>
      <c r="AP8" s="144"/>
      <c r="AQ8" s="144"/>
      <c r="AR8" s="50">
        <f>国航自动更新!P128</f>
        <v>75.900000000000006</v>
      </c>
      <c r="AS8" s="144"/>
      <c r="AT8" s="144"/>
      <c r="AU8" s="50">
        <f>国航自动更新!Q128</f>
        <v>69.400000000000006</v>
      </c>
      <c r="AV8" s="144"/>
      <c r="AW8" s="144"/>
      <c r="AX8" s="151">
        <f>国航自动更新!R128</f>
        <v>0</v>
      </c>
      <c r="AY8" s="144"/>
      <c r="AZ8" s="144"/>
      <c r="BA8" s="17"/>
      <c r="BB8" s="17"/>
      <c r="BC8" s="17"/>
      <c r="BD8" s="17"/>
      <c r="BE8" s="17"/>
      <c r="BF8" s="17"/>
      <c r="BG8" s="17"/>
      <c r="BH8" s="17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W8" s="51"/>
      <c r="CX8" s="51"/>
      <c r="CY8" s="51"/>
      <c r="CZ8" s="51"/>
      <c r="DA8" s="51"/>
      <c r="DB8" s="51"/>
      <c r="DC8" s="51"/>
      <c r="DD8" s="51"/>
      <c r="DE8" s="56"/>
      <c r="DF8" s="56"/>
      <c r="DG8" s="57"/>
    </row>
    <row r="9" spans="1:122">
      <c r="A9" s="49">
        <v>41820</v>
      </c>
      <c r="B9" s="50">
        <f>国航自动更新!B129</f>
        <v>15713.2</v>
      </c>
      <c r="C9" s="139"/>
      <c r="D9" s="139"/>
      <c r="E9" s="50">
        <f>国航自动更新!C129</f>
        <v>9718.4</v>
      </c>
      <c r="F9" s="144"/>
      <c r="G9" s="144"/>
      <c r="H9" s="50">
        <f>国航自动更新!D129</f>
        <v>5225.7</v>
      </c>
      <c r="I9" s="144"/>
      <c r="J9" s="144"/>
      <c r="K9" s="50">
        <f>国航自动更新!E129</f>
        <v>769</v>
      </c>
      <c r="L9" s="144"/>
      <c r="M9" s="144"/>
      <c r="N9" s="50">
        <f>国航自动更新!F129</f>
        <v>12507.3</v>
      </c>
      <c r="O9" s="144"/>
      <c r="P9" s="144"/>
      <c r="Q9" s="50">
        <f>国航自动更新!G129</f>
        <v>7841.5</v>
      </c>
      <c r="R9" s="144"/>
      <c r="S9" s="144"/>
      <c r="T9" s="50">
        <f>国航自动更新!H129</f>
        <v>4113</v>
      </c>
      <c r="U9" s="144"/>
      <c r="V9" s="144"/>
      <c r="W9" s="50">
        <f>国航自动更新!I129</f>
        <v>552.70000000000005</v>
      </c>
      <c r="X9" s="144"/>
      <c r="Y9" s="144"/>
      <c r="Z9" s="50">
        <f>国航自动更新!J129</f>
        <v>6610.2</v>
      </c>
      <c r="AA9" s="144"/>
      <c r="AB9" s="144"/>
      <c r="AC9" s="50">
        <f>国航自动更新!K129</f>
        <v>5505.5</v>
      </c>
      <c r="AD9" s="144"/>
      <c r="AE9" s="144"/>
      <c r="AF9" s="50">
        <f>国航自动更新!L129</f>
        <v>751.2</v>
      </c>
      <c r="AG9" s="144"/>
      <c r="AH9" s="144"/>
      <c r="AI9" s="50">
        <f>国航自动更新!M129</f>
        <v>353.6</v>
      </c>
      <c r="AJ9" s="144"/>
      <c r="AK9" s="144"/>
      <c r="AL9" s="50">
        <f>国航自动更新!N129</f>
        <v>79.599999999999994</v>
      </c>
      <c r="AM9" s="144"/>
      <c r="AN9" s="144"/>
      <c r="AO9" s="50">
        <f>国航自动更新!O129</f>
        <v>80.7</v>
      </c>
      <c r="AP9" s="144"/>
      <c r="AQ9" s="144"/>
      <c r="AR9" s="50">
        <f>国航自动更新!P129</f>
        <v>78.7</v>
      </c>
      <c r="AS9" s="144"/>
      <c r="AT9" s="144"/>
      <c r="AU9" s="50">
        <f>国航自动更新!Q129</f>
        <v>71.900000000000006</v>
      </c>
      <c r="AV9" s="144"/>
      <c r="AW9" s="144"/>
      <c r="AX9" s="151">
        <f>国航自动更新!R129</f>
        <v>0</v>
      </c>
      <c r="AY9" s="144"/>
      <c r="AZ9" s="144"/>
      <c r="BA9" s="17"/>
      <c r="BB9" s="17"/>
      <c r="BC9" s="17"/>
      <c r="BD9" s="17"/>
      <c r="BE9" s="17"/>
      <c r="BF9" s="17"/>
      <c r="BG9" s="17"/>
      <c r="BH9" s="17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W9" s="51"/>
      <c r="CX9" s="51"/>
      <c r="CY9" s="51"/>
      <c r="CZ9" s="51"/>
      <c r="DA9" s="51"/>
      <c r="DB9" s="51"/>
      <c r="DC9" s="51"/>
      <c r="DD9" s="51"/>
      <c r="DE9" s="56"/>
      <c r="DF9" s="56"/>
      <c r="DG9" s="57"/>
    </row>
    <row r="10" spans="1:122">
      <c r="A10" s="49">
        <v>41851</v>
      </c>
      <c r="B10" s="50">
        <f>国航自动更新!B130</f>
        <v>16866.3</v>
      </c>
      <c r="C10" s="139"/>
      <c r="D10" s="139"/>
      <c r="E10" s="50">
        <f>国航自动更新!C130</f>
        <v>10579.6</v>
      </c>
      <c r="F10" s="144"/>
      <c r="G10" s="144"/>
      <c r="H10" s="50">
        <f>国航自动更新!D130</f>
        <v>5491.8</v>
      </c>
      <c r="I10" s="144"/>
      <c r="J10" s="144"/>
      <c r="K10" s="50">
        <f>国航自动更新!E130</f>
        <v>794.9</v>
      </c>
      <c r="L10" s="144"/>
      <c r="M10" s="144"/>
      <c r="N10" s="50">
        <f>国航自动更新!F130</f>
        <v>13650.5</v>
      </c>
      <c r="O10" s="144"/>
      <c r="P10" s="144"/>
      <c r="Q10" s="50">
        <f>国航自动更新!G130</f>
        <v>8602.6</v>
      </c>
      <c r="R10" s="144"/>
      <c r="S10" s="144"/>
      <c r="T10" s="50">
        <f>国航自动更新!H130</f>
        <v>4433.2</v>
      </c>
      <c r="U10" s="144"/>
      <c r="V10" s="144"/>
      <c r="W10" s="50">
        <f>国航自动更新!I130</f>
        <v>614.6</v>
      </c>
      <c r="X10" s="144"/>
      <c r="Y10" s="144"/>
      <c r="Z10" s="50">
        <f>国航自动更新!J130</f>
        <v>7341</v>
      </c>
      <c r="AA10" s="144"/>
      <c r="AB10" s="144"/>
      <c r="AC10" s="50">
        <f>国航自动更新!K130</f>
        <v>6094.6</v>
      </c>
      <c r="AD10" s="144"/>
      <c r="AE10" s="144"/>
      <c r="AF10" s="50">
        <f>国航自动更新!L130</f>
        <v>853.4</v>
      </c>
      <c r="AG10" s="144"/>
      <c r="AH10" s="144"/>
      <c r="AI10" s="50">
        <f>国航自动更新!M130</f>
        <v>393</v>
      </c>
      <c r="AJ10" s="144"/>
      <c r="AK10" s="144"/>
      <c r="AL10" s="50">
        <f>国航自动更新!N130</f>
        <v>80.900000000000006</v>
      </c>
      <c r="AM10" s="144"/>
      <c r="AN10" s="144"/>
      <c r="AO10" s="50">
        <f>国航自动更新!O130</f>
        <v>81.3</v>
      </c>
      <c r="AP10" s="144"/>
      <c r="AQ10" s="144"/>
      <c r="AR10" s="50">
        <f>国航自动更新!P130</f>
        <v>80.7</v>
      </c>
      <c r="AS10" s="144"/>
      <c r="AT10" s="144"/>
      <c r="AU10" s="50">
        <f>国航自动更新!Q130</f>
        <v>77.3</v>
      </c>
      <c r="AV10" s="144"/>
      <c r="AW10" s="144"/>
      <c r="AX10" s="151">
        <f>国航自动更新!R130</f>
        <v>0</v>
      </c>
      <c r="AY10" s="144"/>
      <c r="AZ10" s="144"/>
      <c r="BA10" s="17"/>
      <c r="BB10" s="17"/>
      <c r="BC10" s="17"/>
      <c r="BD10" s="17"/>
      <c r="BE10" s="17"/>
      <c r="BF10" s="17"/>
      <c r="BG10" s="17"/>
      <c r="BH10" s="17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W10" s="51"/>
      <c r="CX10" s="51"/>
      <c r="CY10" s="51"/>
      <c r="CZ10" s="51"/>
      <c r="DA10" s="51"/>
      <c r="DB10" s="51"/>
      <c r="DC10" s="51"/>
      <c r="DD10" s="51"/>
      <c r="DE10" s="56"/>
      <c r="DF10" s="56"/>
      <c r="DG10" s="57"/>
    </row>
    <row r="11" spans="1:122">
      <c r="A11" s="49">
        <v>41882</v>
      </c>
      <c r="B11" s="50">
        <f>国航自动更新!B131</f>
        <v>17452.5</v>
      </c>
      <c r="C11" s="139"/>
      <c r="D11" s="139"/>
      <c r="E11" s="50">
        <f>国航自动更新!C131</f>
        <v>11056.2</v>
      </c>
      <c r="F11" s="144"/>
      <c r="G11" s="144"/>
      <c r="H11" s="50">
        <f>国航自动更新!D131</f>
        <v>5563.2</v>
      </c>
      <c r="I11" s="144"/>
      <c r="J11" s="144"/>
      <c r="K11" s="50">
        <f>国航自动更新!E131</f>
        <v>833.1</v>
      </c>
      <c r="L11" s="144"/>
      <c r="M11" s="144"/>
      <c r="N11" s="50">
        <f>国航自动更新!F131</f>
        <v>14335</v>
      </c>
      <c r="O11" s="144"/>
      <c r="P11" s="144"/>
      <c r="Q11" s="50">
        <f>国航自动更新!G131</f>
        <v>9000.2000000000007</v>
      </c>
      <c r="R11" s="144"/>
      <c r="S11" s="144"/>
      <c r="T11" s="50">
        <f>国航自动更新!H131</f>
        <v>4689.8</v>
      </c>
      <c r="U11" s="144"/>
      <c r="V11" s="144"/>
      <c r="W11" s="50">
        <f>国航自动更新!I131</f>
        <v>644.9</v>
      </c>
      <c r="X11" s="144"/>
      <c r="Y11" s="144"/>
      <c r="Z11" s="50">
        <f>国航自动更新!J131</f>
        <v>7711.6</v>
      </c>
      <c r="AA11" s="144"/>
      <c r="AB11" s="144"/>
      <c r="AC11" s="50">
        <f>国航自动更新!K131</f>
        <v>6374.5</v>
      </c>
      <c r="AD11" s="144"/>
      <c r="AE11" s="144"/>
      <c r="AF11" s="50">
        <f>国航自动更新!L131</f>
        <v>929.4</v>
      </c>
      <c r="AG11" s="144"/>
      <c r="AH11" s="144"/>
      <c r="AI11" s="50">
        <f>国航自动更新!M131</f>
        <v>407.7</v>
      </c>
      <c r="AJ11" s="144"/>
      <c r="AK11" s="144"/>
      <c r="AL11" s="50">
        <f>国航自动更新!N131</f>
        <v>82.1</v>
      </c>
      <c r="AM11" s="144"/>
      <c r="AN11" s="144"/>
      <c r="AO11" s="50">
        <f>国航自动更新!O131</f>
        <v>81.400000000000006</v>
      </c>
      <c r="AP11" s="144"/>
      <c r="AQ11" s="144"/>
      <c r="AR11" s="50">
        <f>国航自动更新!P131</f>
        <v>84.3</v>
      </c>
      <c r="AS11" s="144"/>
      <c r="AT11" s="144"/>
      <c r="AU11" s="50">
        <f>国航自动更新!Q131</f>
        <v>77.400000000000006</v>
      </c>
      <c r="AV11" s="144"/>
      <c r="AW11" s="144"/>
      <c r="AX11" s="151">
        <f>国航自动更新!R131</f>
        <v>0</v>
      </c>
      <c r="AY11" s="144"/>
      <c r="AZ11" s="144"/>
      <c r="BA11" s="17"/>
      <c r="BB11" s="17"/>
      <c r="BC11" s="17"/>
      <c r="BD11" s="17"/>
      <c r="BE11" s="17"/>
      <c r="BF11" s="17"/>
      <c r="BG11" s="17"/>
      <c r="BH11" s="17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W11" s="51"/>
      <c r="CX11" s="51"/>
      <c r="CY11" s="51"/>
      <c r="CZ11" s="51"/>
      <c r="DA11" s="51"/>
      <c r="DB11" s="51"/>
      <c r="DC11" s="51"/>
      <c r="DD11" s="51"/>
      <c r="DE11" s="56"/>
      <c r="DF11" s="56"/>
      <c r="DG11" s="57"/>
    </row>
    <row r="12" spans="1:122">
      <c r="A12" s="49">
        <v>41912</v>
      </c>
      <c r="B12" s="50">
        <f>国航自动更新!B132</f>
        <v>16300</v>
      </c>
      <c r="C12" s="139"/>
      <c r="D12" s="139"/>
      <c r="E12" s="50">
        <f>国航自动更新!C132</f>
        <v>10093.6</v>
      </c>
      <c r="F12" s="144"/>
      <c r="G12" s="144"/>
      <c r="H12" s="50">
        <f>国航自动更新!D132</f>
        <v>5415.6</v>
      </c>
      <c r="I12" s="144"/>
      <c r="J12" s="144"/>
      <c r="K12" s="50">
        <f>国航自动更新!E132</f>
        <v>790.9</v>
      </c>
      <c r="L12" s="144"/>
      <c r="M12" s="144"/>
      <c r="N12" s="50">
        <f>国航自动更新!F132</f>
        <v>12944.4</v>
      </c>
      <c r="O12" s="144"/>
      <c r="P12" s="144"/>
      <c r="Q12" s="50">
        <f>国航自动更新!G132</f>
        <v>8151.6</v>
      </c>
      <c r="R12" s="144"/>
      <c r="S12" s="144"/>
      <c r="T12" s="50">
        <f>国航自动更新!H132</f>
        <v>4221.3999999999996</v>
      </c>
      <c r="U12" s="144"/>
      <c r="V12" s="144"/>
      <c r="W12" s="50">
        <f>国航自动更新!I132</f>
        <v>571.4</v>
      </c>
      <c r="X12" s="144"/>
      <c r="Y12" s="144"/>
      <c r="Z12" s="50">
        <f>国航自动更新!J132</f>
        <v>6893.3</v>
      </c>
      <c r="AA12" s="144"/>
      <c r="AB12" s="144"/>
      <c r="AC12" s="50">
        <f>国航自动更新!K132</f>
        <v>5717.2</v>
      </c>
      <c r="AD12" s="144"/>
      <c r="AE12" s="144"/>
      <c r="AF12" s="50">
        <f>国航自动更新!L132</f>
        <v>823.1</v>
      </c>
      <c r="AG12" s="144"/>
      <c r="AH12" s="144"/>
      <c r="AI12" s="50">
        <f>国航自动更新!M132</f>
        <v>353.1</v>
      </c>
      <c r="AJ12" s="144"/>
      <c r="AK12" s="144"/>
      <c r="AL12" s="50">
        <f>国航自动更新!N132</f>
        <v>79.400000000000006</v>
      </c>
      <c r="AM12" s="144"/>
      <c r="AN12" s="144"/>
      <c r="AO12" s="50">
        <f>国航自动更新!O132</f>
        <v>80.8</v>
      </c>
      <c r="AP12" s="144"/>
      <c r="AQ12" s="144"/>
      <c r="AR12" s="50">
        <f>国航自动更新!P132</f>
        <v>77.900000000000006</v>
      </c>
      <c r="AS12" s="144"/>
      <c r="AT12" s="144"/>
      <c r="AU12" s="50">
        <f>国航自动更新!Q132</f>
        <v>72.2</v>
      </c>
      <c r="AV12" s="144"/>
      <c r="AW12" s="144"/>
      <c r="AX12" s="151">
        <f>国航自动更新!R132</f>
        <v>0</v>
      </c>
      <c r="AY12" s="144"/>
      <c r="AZ12" s="144"/>
      <c r="BA12" s="17"/>
      <c r="BB12" s="17"/>
      <c r="BC12" s="17"/>
      <c r="BD12" s="17"/>
      <c r="BE12" s="17"/>
      <c r="BF12" s="17"/>
      <c r="BG12" s="17"/>
      <c r="BH12" s="17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W12" s="51"/>
      <c r="CX12" s="51"/>
      <c r="CY12" s="51"/>
      <c r="CZ12" s="51"/>
      <c r="DA12" s="51"/>
      <c r="DB12" s="51"/>
      <c r="DC12" s="51"/>
      <c r="DD12" s="51"/>
      <c r="DE12" s="56"/>
      <c r="DF12" s="56"/>
      <c r="DG12" s="57"/>
    </row>
    <row r="13" spans="1:122">
      <c r="A13" s="49">
        <v>41943</v>
      </c>
      <c r="B13" s="50">
        <f>国航自动更新!B133</f>
        <v>16879.2</v>
      </c>
      <c r="C13" s="139"/>
      <c r="D13" s="139"/>
      <c r="E13" s="50">
        <f>国航自动更新!C133</f>
        <v>10461.799999999999</v>
      </c>
      <c r="F13" s="144"/>
      <c r="G13" s="144"/>
      <c r="H13" s="50">
        <f>国航自动更新!D133</f>
        <v>5589.6</v>
      </c>
      <c r="I13" s="144"/>
      <c r="J13" s="144"/>
      <c r="K13" s="50">
        <f>国航自动更新!E133</f>
        <v>827.8</v>
      </c>
      <c r="L13" s="144"/>
      <c r="M13" s="144"/>
      <c r="N13" s="50">
        <f>国航自动更新!F133</f>
        <v>13266.9</v>
      </c>
      <c r="O13" s="144"/>
      <c r="P13" s="144"/>
      <c r="Q13" s="50">
        <f>国航自动更新!G133</f>
        <v>8560.5</v>
      </c>
      <c r="R13" s="144"/>
      <c r="S13" s="144"/>
      <c r="T13" s="50">
        <f>国航自动更新!H133</f>
        <v>4116.1000000000004</v>
      </c>
      <c r="U13" s="144"/>
      <c r="V13" s="144"/>
      <c r="W13" s="50">
        <f>国航自动更新!I133</f>
        <v>590.29999999999995</v>
      </c>
      <c r="X13" s="144"/>
      <c r="Y13" s="144"/>
      <c r="Z13" s="50">
        <f>国航自动更新!J133</f>
        <v>7229.5</v>
      </c>
      <c r="AA13" s="144"/>
      <c r="AB13" s="144"/>
      <c r="AC13" s="50">
        <f>国航自动更新!K133</f>
        <v>6032.9</v>
      </c>
      <c r="AD13" s="144"/>
      <c r="AE13" s="144"/>
      <c r="AF13" s="50">
        <f>国航自动更新!L133</f>
        <v>827.4</v>
      </c>
      <c r="AG13" s="144"/>
      <c r="AH13" s="144"/>
      <c r="AI13" s="50">
        <f>国航自动更新!M133</f>
        <v>369.2</v>
      </c>
      <c r="AJ13" s="144"/>
      <c r="AK13" s="144"/>
      <c r="AL13" s="50">
        <f>国航自动更新!N133</f>
        <v>78.599999999999994</v>
      </c>
      <c r="AM13" s="144"/>
      <c r="AN13" s="144"/>
      <c r="AO13" s="50">
        <f>国航自动更新!O133</f>
        <v>81.8</v>
      </c>
      <c r="AP13" s="144"/>
      <c r="AQ13" s="144"/>
      <c r="AR13" s="50">
        <f>国航自动更新!P133</f>
        <v>73.599999999999994</v>
      </c>
      <c r="AS13" s="144"/>
      <c r="AT13" s="144"/>
      <c r="AU13" s="50">
        <f>国航自动更新!Q133</f>
        <v>71.3</v>
      </c>
      <c r="AV13" s="144"/>
      <c r="AW13" s="144"/>
      <c r="AX13" s="151">
        <f>国航自动更新!R133</f>
        <v>0</v>
      </c>
      <c r="AY13" s="144"/>
      <c r="AZ13" s="144"/>
      <c r="BA13" s="17"/>
      <c r="BB13" s="17"/>
      <c r="BC13" s="17"/>
      <c r="BD13" s="17"/>
      <c r="BE13" s="17"/>
      <c r="BF13" s="17"/>
      <c r="BG13" s="17"/>
      <c r="BH13" s="17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W13" s="51"/>
      <c r="CX13" s="51"/>
      <c r="CY13" s="51"/>
      <c r="CZ13" s="51"/>
      <c r="DA13" s="51"/>
      <c r="DB13" s="51"/>
      <c r="DC13" s="51"/>
      <c r="DD13" s="51"/>
      <c r="DE13" s="56"/>
      <c r="DF13" s="56"/>
      <c r="DG13" s="57"/>
    </row>
    <row r="14" spans="1:122">
      <c r="A14" s="49">
        <v>41973</v>
      </c>
      <c r="B14" s="50">
        <f>国航自动更新!B134</f>
        <v>16297.3</v>
      </c>
      <c r="C14" s="139"/>
      <c r="D14" s="139"/>
      <c r="E14" s="50">
        <f>国航自动更新!C134</f>
        <v>10624.9</v>
      </c>
      <c r="F14" s="144"/>
      <c r="G14" s="144"/>
      <c r="H14" s="50">
        <f>国航自动更新!D134</f>
        <v>4880</v>
      </c>
      <c r="I14" s="144"/>
      <c r="J14" s="144"/>
      <c r="K14" s="50">
        <f>国航自动更新!E134</f>
        <v>792.4</v>
      </c>
      <c r="L14" s="144"/>
      <c r="M14" s="144"/>
      <c r="N14" s="50">
        <f>国航自动更新!F134</f>
        <v>12681.5</v>
      </c>
      <c r="O14" s="144"/>
      <c r="P14" s="144"/>
      <c r="Q14" s="50">
        <f>国航自动更新!G134</f>
        <v>8500.5</v>
      </c>
      <c r="R14" s="144"/>
      <c r="S14" s="144"/>
      <c r="T14" s="50">
        <f>国航自动更新!H134</f>
        <v>3611.1</v>
      </c>
      <c r="U14" s="144"/>
      <c r="V14" s="144"/>
      <c r="W14" s="50">
        <f>国航自动更新!I134</f>
        <v>569.9</v>
      </c>
      <c r="X14" s="144"/>
      <c r="Y14" s="144"/>
      <c r="Z14" s="50">
        <f>国航自动更新!J134</f>
        <v>6922.8</v>
      </c>
      <c r="AA14" s="144"/>
      <c r="AB14" s="144"/>
      <c r="AC14" s="50">
        <f>国航自动更新!K134</f>
        <v>5809.3</v>
      </c>
      <c r="AD14" s="144"/>
      <c r="AE14" s="144"/>
      <c r="AF14" s="50">
        <f>国航自动更新!L134</f>
        <v>755.6</v>
      </c>
      <c r="AG14" s="144"/>
      <c r="AH14" s="144"/>
      <c r="AI14" s="50">
        <f>国航自动更新!M134</f>
        <v>357.8</v>
      </c>
      <c r="AJ14" s="144"/>
      <c r="AK14" s="144"/>
      <c r="AL14" s="50">
        <f>国航自动更新!N134</f>
        <v>77.8</v>
      </c>
      <c r="AM14" s="144"/>
      <c r="AN14" s="144"/>
      <c r="AO14" s="50">
        <f>国航自动更新!O134</f>
        <v>80</v>
      </c>
      <c r="AP14" s="144"/>
      <c r="AQ14" s="144"/>
      <c r="AR14" s="50">
        <f>国航自动更新!P134</f>
        <v>74</v>
      </c>
      <c r="AS14" s="144"/>
      <c r="AT14" s="144"/>
      <c r="AU14" s="50">
        <f>国航自动更新!Q134</f>
        <v>71.900000000000006</v>
      </c>
      <c r="AV14" s="144"/>
      <c r="AW14" s="144"/>
      <c r="AX14" s="151">
        <f>国航自动更新!R134</f>
        <v>0</v>
      </c>
      <c r="AY14" s="144"/>
      <c r="AZ14" s="144"/>
      <c r="BA14" s="17"/>
      <c r="BB14" s="17"/>
      <c r="BC14" s="17"/>
      <c r="BD14" s="17"/>
      <c r="BE14" s="17"/>
      <c r="BF14" s="17"/>
      <c r="BG14" s="17"/>
      <c r="BH14" s="17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W14" s="51"/>
      <c r="CX14" s="51"/>
      <c r="CY14" s="51"/>
      <c r="CZ14" s="51"/>
      <c r="DA14" s="51"/>
      <c r="DB14" s="51"/>
      <c r="DC14" s="51"/>
      <c r="DD14" s="51"/>
      <c r="DE14" s="56"/>
      <c r="DF14" s="56"/>
      <c r="DG14" s="57"/>
    </row>
    <row r="15" spans="1:122">
      <c r="A15" s="49">
        <v>42004</v>
      </c>
      <c r="B15" s="50">
        <f>国航自动更新!B135</f>
        <v>16671</v>
      </c>
      <c r="C15" s="139"/>
      <c r="D15" s="139"/>
      <c r="E15" s="50">
        <f>国航自动更新!C135</f>
        <v>10617.9</v>
      </c>
      <c r="F15" s="144"/>
      <c r="G15" s="144"/>
      <c r="H15" s="50">
        <f>国航自动更新!D135</f>
        <v>5248.2</v>
      </c>
      <c r="I15" s="144"/>
      <c r="J15" s="144"/>
      <c r="K15" s="50">
        <f>国航自动更新!E135</f>
        <v>804.8</v>
      </c>
      <c r="L15" s="144"/>
      <c r="M15" s="144"/>
      <c r="N15" s="50">
        <f>国航自动更新!F135</f>
        <v>12750.5</v>
      </c>
      <c r="O15" s="144"/>
      <c r="P15" s="144"/>
      <c r="Q15" s="50">
        <f>国航自动更新!G135</f>
        <v>8273</v>
      </c>
      <c r="R15" s="144"/>
      <c r="S15" s="144"/>
      <c r="T15" s="50">
        <f>国航自动更新!H135</f>
        <v>3912.2</v>
      </c>
      <c r="U15" s="144"/>
      <c r="V15" s="144"/>
      <c r="W15" s="50">
        <f>国航自动更新!I135</f>
        <v>565.4</v>
      </c>
      <c r="X15" s="144"/>
      <c r="Y15" s="144"/>
      <c r="Z15" s="50">
        <f>国航自动更新!J135</f>
        <v>6765.8</v>
      </c>
      <c r="AA15" s="144"/>
      <c r="AB15" s="144"/>
      <c r="AC15" s="50">
        <f>国航自动更新!K135</f>
        <v>5624.9</v>
      </c>
      <c r="AD15" s="144"/>
      <c r="AE15" s="144"/>
      <c r="AF15" s="50">
        <f>国航自动更新!L135</f>
        <v>784.3</v>
      </c>
      <c r="AG15" s="144"/>
      <c r="AH15" s="144"/>
      <c r="AI15" s="50">
        <f>国航自动更新!M135</f>
        <v>356.6</v>
      </c>
      <c r="AJ15" s="144"/>
      <c r="AK15" s="144"/>
      <c r="AL15" s="50">
        <f>国航自动更新!N135</f>
        <v>76.5</v>
      </c>
      <c r="AM15" s="144"/>
      <c r="AN15" s="144"/>
      <c r="AO15" s="50">
        <f>国航自动更新!O135</f>
        <v>77.900000000000006</v>
      </c>
      <c r="AP15" s="144"/>
      <c r="AQ15" s="144"/>
      <c r="AR15" s="50">
        <f>国航自动更新!P135</f>
        <v>74.5</v>
      </c>
      <c r="AS15" s="144"/>
      <c r="AT15" s="144"/>
      <c r="AU15" s="50">
        <f>国航自动更新!Q135</f>
        <v>70.2</v>
      </c>
      <c r="AV15" s="144"/>
      <c r="AW15" s="144"/>
      <c r="AX15" s="151">
        <f>国航自动更新!R135</f>
        <v>0</v>
      </c>
      <c r="AY15" s="144"/>
      <c r="AZ15" s="144"/>
      <c r="BA15" s="17"/>
      <c r="BB15" s="17"/>
      <c r="BC15" s="17"/>
      <c r="BD15" s="17"/>
      <c r="BE15" s="17"/>
      <c r="BF15" s="17"/>
      <c r="BG15" s="17"/>
      <c r="BH15" s="17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W15" s="51"/>
      <c r="CX15" s="51"/>
      <c r="CY15" s="51"/>
      <c r="CZ15" s="51"/>
      <c r="DA15" s="51"/>
      <c r="DB15" s="51"/>
      <c r="DC15" s="51"/>
      <c r="DD15" s="51"/>
      <c r="DE15" s="56"/>
      <c r="DF15" s="56"/>
      <c r="DG15" s="57"/>
    </row>
    <row r="16" spans="1:122" s="3" customFormat="1" ht="12.75">
      <c r="A16" s="34">
        <v>42035</v>
      </c>
      <c r="B16" s="15">
        <f>国航自动更新!B136</f>
        <v>16712.400000000001</v>
      </c>
      <c r="C16" s="138">
        <f t="shared" ref="C16:C47" si="0">B16/B4-1</f>
        <v>5.1537440305034377E-2</v>
      </c>
      <c r="D16" s="138"/>
      <c r="E16" s="15">
        <f>国航自动更新!C136</f>
        <v>10693.3</v>
      </c>
      <c r="F16" s="138">
        <f t="shared" ref="F16:F79" si="1">E16/E4-1</f>
        <v>1.7643867946973257E-2</v>
      </c>
      <c r="G16" s="138"/>
      <c r="H16" s="15">
        <f>国航自动更新!D136</f>
        <v>5237.3999999999996</v>
      </c>
      <c r="I16" s="138">
        <f t="shared" ref="I16:I79" si="2">H16/H4-1</f>
        <v>0.14396173252080446</v>
      </c>
      <c r="J16" s="138"/>
      <c r="K16" s="15">
        <f>国航自动更新!E136</f>
        <v>781.7</v>
      </c>
      <c r="L16" s="138">
        <f t="shared" ref="L16:L79" si="3">K16/K4-1</f>
        <v>-3.1590683845391432E-2</v>
      </c>
      <c r="M16" s="138"/>
      <c r="N16" s="15">
        <f>国航自动更新!F136</f>
        <v>12777.5</v>
      </c>
      <c r="O16" s="138">
        <f t="shared" ref="O16:O79" si="4">N16/N4-1</f>
        <v>-9.1812126334726019E-3</v>
      </c>
      <c r="P16" s="138"/>
      <c r="Q16" s="15">
        <f>国航自动更新!G136</f>
        <v>8405</v>
      </c>
      <c r="R16" s="138">
        <f t="shared" ref="R16:R79" si="5">Q16/Q4-1</f>
        <v>-1.1606712372261518E-2</v>
      </c>
      <c r="S16" s="138"/>
      <c r="T16" s="15">
        <f>国航自动更新!H136</f>
        <v>3865.1</v>
      </c>
      <c r="U16" s="138">
        <f t="shared" ref="U16:U79" si="6">T16/T4-1</f>
        <v>1.9519400701643264E-2</v>
      </c>
      <c r="V16" s="138"/>
      <c r="W16" s="15">
        <f>国航自动更新!I136</f>
        <v>507.4</v>
      </c>
      <c r="X16" s="138">
        <f t="shared" ref="X16:X79" si="7">W16/W4-1</f>
        <v>-0.15588088504408593</v>
      </c>
      <c r="Y16" s="138"/>
      <c r="Z16" s="15">
        <f>国航自动更新!J136</f>
        <v>6731.1</v>
      </c>
      <c r="AA16" s="138">
        <f t="shared" ref="AA16:AA79" si="8">Z16/Z4-1</f>
        <v>-1.7830826025418411E-2</v>
      </c>
      <c r="AB16" s="138"/>
      <c r="AC16" s="15">
        <f>国航自动更新!K136</f>
        <v>5638</v>
      </c>
      <c r="AD16" s="138">
        <f t="shared" ref="AD16:AD79" si="9">AC16/AC4-1</f>
        <v>-2.4820548300613976E-2</v>
      </c>
      <c r="AE16" s="138"/>
      <c r="AF16" s="15">
        <f>国航自动更新!L136</f>
        <v>776.8</v>
      </c>
      <c r="AG16" s="138">
        <f t="shared" ref="AG16:AG79" si="10">AF16/AF4-1</f>
        <v>0.1004391556877744</v>
      </c>
      <c r="AH16" s="138"/>
      <c r="AI16" s="15">
        <f>国航自动更新!M136</f>
        <v>316.3</v>
      </c>
      <c r="AJ16" s="138">
        <f t="shared" ref="AJ16:AJ79" si="11">AI16/AI4-1</f>
        <v>-0.13555616288603434</v>
      </c>
      <c r="AK16" s="138"/>
      <c r="AL16" s="15">
        <f>国航自动更新!N136</f>
        <v>76.5</v>
      </c>
      <c r="AM16" s="148">
        <f>AL16-AL4</f>
        <v>-4.5999999999999943</v>
      </c>
      <c r="AN16" s="138"/>
      <c r="AO16" s="15">
        <f>国航自动更新!O136</f>
        <v>78.599999999999994</v>
      </c>
      <c r="AP16" s="148">
        <f>AO16-AO4</f>
        <v>-2.3000000000000114</v>
      </c>
      <c r="AQ16" s="138"/>
      <c r="AR16" s="15">
        <f>国航自动更新!P136</f>
        <v>73.8</v>
      </c>
      <c r="AS16" s="148">
        <f>AR16-AR4</f>
        <v>-9</v>
      </c>
      <c r="AT16" s="138"/>
      <c r="AU16" s="15">
        <f>国航自动更新!Q136</f>
        <v>64.900000000000006</v>
      </c>
      <c r="AV16" s="148">
        <f>AU16-AU4</f>
        <v>-9.5999999999999943</v>
      </c>
      <c r="AW16" s="138"/>
      <c r="AX16" s="40">
        <f>国航自动更新!R136</f>
        <v>0</v>
      </c>
      <c r="AY16" s="138"/>
      <c r="AZ16" s="138"/>
      <c r="BA16" s="15"/>
      <c r="BB16" s="9"/>
      <c r="BC16" s="15"/>
      <c r="BD16" s="16"/>
      <c r="BE16" s="15"/>
      <c r="BF16" s="16"/>
      <c r="BG16" s="15"/>
      <c r="BH16" s="16"/>
      <c r="BI16" s="15"/>
      <c r="BJ16" s="16"/>
      <c r="BK16" s="15"/>
      <c r="BL16" s="16"/>
      <c r="BM16" s="15"/>
      <c r="BN16" s="16"/>
      <c r="BO16" s="15"/>
      <c r="BP16" s="15"/>
      <c r="BQ16" s="16"/>
      <c r="BR16" s="15"/>
      <c r="BS16" s="16"/>
      <c r="BT16" s="15"/>
      <c r="BU16" s="16"/>
      <c r="BV16" s="15"/>
      <c r="BW16" s="16"/>
      <c r="BX16" s="15"/>
      <c r="BY16" s="16"/>
      <c r="BZ16" s="15"/>
      <c r="CA16" s="16"/>
      <c r="CB16" s="15"/>
      <c r="CC16" s="16"/>
      <c r="CD16" s="15"/>
      <c r="CE16" s="16"/>
      <c r="CF16" s="15"/>
      <c r="CG16" s="15"/>
      <c r="CH16" s="15"/>
      <c r="CI16" s="15"/>
      <c r="CJ16" s="15"/>
      <c r="CK16" s="15"/>
      <c r="CL16" s="15"/>
      <c r="CM16" s="15"/>
      <c r="CN16" s="15"/>
      <c r="CO16" s="52"/>
      <c r="CP16" s="15"/>
      <c r="CQ16" s="52"/>
      <c r="CR16" s="15"/>
      <c r="CS16" s="52"/>
      <c r="CT16" s="15"/>
      <c r="CU16" s="52"/>
      <c r="CW16" s="15"/>
      <c r="CX16" s="16"/>
      <c r="CY16" s="15"/>
      <c r="CZ16" s="16"/>
      <c r="DA16" s="15"/>
      <c r="DB16" s="16"/>
      <c r="DC16" s="15"/>
      <c r="DD16" s="16"/>
      <c r="DE16" s="55"/>
      <c r="DF16" s="55"/>
    </row>
    <row r="17" spans="1:111">
      <c r="A17" s="49">
        <v>42063</v>
      </c>
      <c r="B17" s="50">
        <f>国航自动更新!B137</f>
        <v>16429.400000000001</v>
      </c>
      <c r="C17" s="138">
        <f t="shared" si="0"/>
        <v>0.12214246197348566</v>
      </c>
      <c r="D17" s="138"/>
      <c r="E17" s="50">
        <f>国航自动更新!C137</f>
        <v>10662.6</v>
      </c>
      <c r="F17" s="138">
        <f t="shared" si="1"/>
        <v>8.343240359701265E-2</v>
      </c>
      <c r="G17" s="138"/>
      <c r="H17" s="50">
        <f>国航自动更新!D137</f>
        <v>4930.3</v>
      </c>
      <c r="I17" s="138">
        <f t="shared" si="2"/>
        <v>0.21226948610769614</v>
      </c>
      <c r="J17" s="138"/>
      <c r="K17" s="50">
        <f>国航自动更新!E137</f>
        <v>836.5</v>
      </c>
      <c r="L17" s="138">
        <f t="shared" si="3"/>
        <v>0.14197952218430032</v>
      </c>
      <c r="M17" s="138"/>
      <c r="N17" s="50">
        <f>国航自动更新!F137</f>
        <v>13557.3</v>
      </c>
      <c r="O17" s="138">
        <f t="shared" si="4"/>
        <v>9.1157130554459842E-2</v>
      </c>
      <c r="P17" s="138"/>
      <c r="Q17" s="50">
        <f>国航自动更新!G137</f>
        <v>8930.2000000000007</v>
      </c>
      <c r="R17" s="138">
        <f t="shared" si="5"/>
        <v>3.8793955820256576E-2</v>
      </c>
      <c r="S17" s="138"/>
      <c r="T17" s="50">
        <f>国航自动更新!H137</f>
        <v>3967.9</v>
      </c>
      <c r="U17" s="138">
        <f t="shared" si="6"/>
        <v>0.2209298747653774</v>
      </c>
      <c r="V17" s="138"/>
      <c r="W17" s="50">
        <f>国航自动更新!I137</f>
        <v>659.2</v>
      </c>
      <c r="X17" s="138">
        <f t="shared" si="7"/>
        <v>0.14028714755232663</v>
      </c>
      <c r="Y17" s="138"/>
      <c r="Z17" s="50">
        <f>国航自动更新!J137</f>
        <v>7269.7</v>
      </c>
      <c r="AA17" s="138">
        <f t="shared" si="8"/>
        <v>7.2986775298146123E-2</v>
      </c>
      <c r="AB17" s="138"/>
      <c r="AC17" s="50">
        <f>国航自动更新!K137</f>
        <v>6004</v>
      </c>
      <c r="AD17" s="138">
        <f t="shared" si="9"/>
        <v>3.8233412301786451E-2</v>
      </c>
      <c r="AE17" s="138"/>
      <c r="AF17" s="50">
        <f>国航自动更新!L137</f>
        <v>851.7</v>
      </c>
      <c r="AG17" s="138">
        <f t="shared" si="10"/>
        <v>0.34720025308446689</v>
      </c>
      <c r="AH17" s="138"/>
      <c r="AI17" s="50">
        <f>国航自动更新!M137</f>
        <v>414</v>
      </c>
      <c r="AJ17" s="138">
        <f t="shared" si="11"/>
        <v>0.14968064426548167</v>
      </c>
      <c r="AK17" s="138"/>
      <c r="AL17" s="50">
        <f>国航自动更新!N137</f>
        <v>82.5</v>
      </c>
      <c r="AM17" s="148">
        <f t="shared" ref="AM17:AM80" si="12">AL17-AL5</f>
        <v>-2.4000000000000057</v>
      </c>
      <c r="AN17" s="138"/>
      <c r="AO17" s="50">
        <f>国航自动更新!O137</f>
        <v>83.8</v>
      </c>
      <c r="AP17" s="148">
        <f t="shared" ref="AP17:AP80" si="13">AO17-AO5</f>
        <v>-3.6000000000000085</v>
      </c>
      <c r="AQ17" s="138"/>
      <c r="AR17" s="50">
        <f>国航自动更新!P137</f>
        <v>80.5</v>
      </c>
      <c r="AS17" s="148">
        <f t="shared" ref="AS17:AS80" si="14">AR17-AR5</f>
        <v>0.59999999999999432</v>
      </c>
      <c r="AT17" s="138"/>
      <c r="AU17" s="50">
        <f>国航自动更新!Q137</f>
        <v>78.8</v>
      </c>
      <c r="AV17" s="148">
        <f t="shared" ref="AV17:AV80" si="15">AU17-AU5</f>
        <v>-0.10000000000000853</v>
      </c>
      <c r="AW17" s="138"/>
      <c r="AX17" s="151">
        <f>国航自动更新!R137</f>
        <v>0</v>
      </c>
      <c r="AY17" s="138"/>
      <c r="AZ17" s="138"/>
      <c r="BA17" s="17"/>
      <c r="BB17" s="9"/>
      <c r="BC17" s="17"/>
      <c r="BD17" s="9"/>
      <c r="BE17" s="17"/>
      <c r="BF17" s="9"/>
      <c r="BG17" s="17"/>
      <c r="BH17" s="9"/>
      <c r="BI17" s="51"/>
      <c r="BJ17" s="9"/>
      <c r="BK17" s="51"/>
      <c r="BL17" s="9"/>
      <c r="BM17" s="51"/>
      <c r="BN17" s="9"/>
      <c r="BO17" s="51"/>
      <c r="BP17" s="51"/>
      <c r="BQ17" s="9"/>
      <c r="BR17" s="51"/>
      <c r="BS17" s="9"/>
      <c r="BT17" s="51"/>
      <c r="BU17" s="9"/>
      <c r="BV17" s="51"/>
      <c r="BW17" s="9"/>
      <c r="BX17" s="51"/>
      <c r="BY17" s="9"/>
      <c r="BZ17" s="51"/>
      <c r="CA17" s="9"/>
      <c r="CB17" s="51"/>
      <c r="CC17" s="9"/>
      <c r="CD17" s="51"/>
      <c r="CE17" s="9"/>
      <c r="CF17" s="51"/>
      <c r="CG17" s="10"/>
      <c r="CH17" s="51"/>
      <c r="CI17" s="10"/>
      <c r="CJ17" s="51"/>
      <c r="CK17" s="10"/>
      <c r="CL17" s="51"/>
      <c r="CM17" s="10"/>
      <c r="CN17" s="51"/>
      <c r="CO17" s="53"/>
      <c r="CP17" s="51"/>
      <c r="CQ17" s="53"/>
      <c r="CR17" s="51"/>
      <c r="CS17" s="53"/>
      <c r="CT17" s="51"/>
      <c r="CU17" s="53"/>
      <c r="CW17" s="51"/>
      <c r="CX17" s="9"/>
      <c r="CY17" s="51"/>
      <c r="CZ17" s="9"/>
      <c r="DA17" s="51"/>
      <c r="DB17" s="9"/>
      <c r="DC17" s="51"/>
      <c r="DD17" s="9"/>
      <c r="DE17" s="56"/>
      <c r="DF17" s="56"/>
      <c r="DG17" s="57"/>
    </row>
    <row r="18" spans="1:111">
      <c r="A18" s="49">
        <v>42094</v>
      </c>
      <c r="B18" s="50">
        <f>国航自动更新!B138</f>
        <v>17489.400000000001</v>
      </c>
      <c r="C18" s="138">
        <f t="shared" si="0"/>
        <v>0.13496044699118093</v>
      </c>
      <c r="D18" s="138"/>
      <c r="E18" s="50">
        <f>国航自动更新!C138</f>
        <v>11356.8</v>
      </c>
      <c r="F18" s="138">
        <f t="shared" si="1"/>
        <v>0.13569135691356915</v>
      </c>
      <c r="G18" s="138"/>
      <c r="H18" s="50">
        <f>国航自动更新!D138</f>
        <v>5326</v>
      </c>
      <c r="I18" s="138">
        <f t="shared" si="2"/>
        <v>0.14735028005170192</v>
      </c>
      <c r="J18" s="138"/>
      <c r="K18" s="50">
        <f>国航自动更新!E138</f>
        <v>806.6</v>
      </c>
      <c r="L18" s="138">
        <f t="shared" si="3"/>
        <v>5.0533993227403151E-2</v>
      </c>
      <c r="M18" s="138"/>
      <c r="N18" s="50">
        <f>国航自动更新!F138</f>
        <v>14287.2</v>
      </c>
      <c r="O18" s="138">
        <f t="shared" si="4"/>
        <v>0.16703560605441803</v>
      </c>
      <c r="P18" s="138"/>
      <c r="Q18" s="50">
        <f>国航自动更新!G138</f>
        <v>9631.2000000000007</v>
      </c>
      <c r="R18" s="138">
        <f t="shared" si="5"/>
        <v>0.19326502546058255</v>
      </c>
      <c r="S18" s="138"/>
      <c r="T18" s="50">
        <f>国航自动更新!H138</f>
        <v>4136</v>
      </c>
      <c r="U18" s="138">
        <f t="shared" si="6"/>
        <v>0.1490165573952662</v>
      </c>
      <c r="V18" s="138"/>
      <c r="W18" s="50">
        <f>国航自动更新!I138</f>
        <v>520</v>
      </c>
      <c r="X18" s="138">
        <f t="shared" si="7"/>
        <v>-8.9795203920882138E-2</v>
      </c>
      <c r="Y18" s="138"/>
      <c r="Z18" s="50">
        <f>国航自动更新!J138</f>
        <v>7712</v>
      </c>
      <c r="AA18" s="138">
        <f t="shared" si="8"/>
        <v>0.17747648711371689</v>
      </c>
      <c r="AB18" s="138"/>
      <c r="AC18" s="50">
        <f>国航自动更新!K138</f>
        <v>6520.6</v>
      </c>
      <c r="AD18" s="138">
        <f t="shared" si="9"/>
        <v>0.18780967647916058</v>
      </c>
      <c r="AE18" s="138"/>
      <c r="AF18" s="50">
        <f>国航自动更新!L138</f>
        <v>860.8</v>
      </c>
      <c r="AG18" s="138">
        <f t="shared" si="10"/>
        <v>0.2304173813607775</v>
      </c>
      <c r="AH18" s="138"/>
      <c r="AI18" s="50">
        <f>国航自动更新!M138</f>
        <v>330.7</v>
      </c>
      <c r="AJ18" s="138">
        <f t="shared" si="11"/>
        <v>-8.215376075492653E-2</v>
      </c>
      <c r="AK18" s="138"/>
      <c r="AL18" s="50">
        <f>国航自动更新!N138</f>
        <v>81.7</v>
      </c>
      <c r="AM18" s="148">
        <f t="shared" si="12"/>
        <v>2.2999999999999972</v>
      </c>
      <c r="AN18" s="138"/>
      <c r="AO18" s="50">
        <f>国航自动更新!O138</f>
        <v>84.8</v>
      </c>
      <c r="AP18" s="148">
        <f t="shared" si="13"/>
        <v>4.0999999999999943</v>
      </c>
      <c r="AQ18" s="138"/>
      <c r="AR18" s="50">
        <f>国航自动更新!P138</f>
        <v>77.7</v>
      </c>
      <c r="AS18" s="148">
        <f t="shared" si="14"/>
        <v>0.20000000000000284</v>
      </c>
      <c r="AT18" s="138"/>
      <c r="AU18" s="50">
        <f>国航自动更新!Q138</f>
        <v>64.5</v>
      </c>
      <c r="AV18" s="148">
        <f t="shared" si="15"/>
        <v>-9.9000000000000057</v>
      </c>
      <c r="AW18" s="138"/>
      <c r="AX18" s="151">
        <f>国航自动更新!R138</f>
        <v>0</v>
      </c>
      <c r="AY18" s="138"/>
      <c r="AZ18" s="138"/>
      <c r="BA18" s="17"/>
      <c r="BB18" s="9"/>
      <c r="BC18" s="17"/>
      <c r="BD18" s="9"/>
      <c r="BE18" s="17"/>
      <c r="BF18" s="9"/>
      <c r="BG18" s="17"/>
      <c r="BH18" s="9"/>
      <c r="BI18" s="51"/>
      <c r="BJ18" s="9"/>
      <c r="BK18" s="51"/>
      <c r="BL18" s="9"/>
      <c r="BM18" s="51"/>
      <c r="BN18" s="9"/>
      <c r="BO18" s="51"/>
      <c r="BP18" s="51"/>
      <c r="BQ18" s="9"/>
      <c r="BR18" s="51"/>
      <c r="BS18" s="9"/>
      <c r="BT18" s="51"/>
      <c r="BU18" s="9"/>
      <c r="BV18" s="51"/>
      <c r="BW18" s="9"/>
      <c r="BX18" s="51"/>
      <c r="BY18" s="9"/>
      <c r="BZ18" s="51"/>
      <c r="CA18" s="9"/>
      <c r="CB18" s="51"/>
      <c r="CC18" s="9"/>
      <c r="CD18" s="51"/>
      <c r="CE18" s="9"/>
      <c r="CF18" s="51"/>
      <c r="CG18" s="10"/>
      <c r="CH18" s="51"/>
      <c r="CI18" s="10"/>
      <c r="CJ18" s="51"/>
      <c r="CK18" s="10"/>
      <c r="CL18" s="51"/>
      <c r="CM18" s="10"/>
      <c r="CN18" s="51"/>
      <c r="CO18" s="53"/>
      <c r="CP18" s="51"/>
      <c r="CQ18" s="53"/>
      <c r="CR18" s="51"/>
      <c r="CS18" s="53"/>
      <c r="CT18" s="51"/>
      <c r="CU18" s="53"/>
      <c r="CW18" s="51"/>
      <c r="CX18" s="9"/>
      <c r="CY18" s="51"/>
      <c r="CZ18" s="9"/>
      <c r="DA18" s="51"/>
      <c r="DB18" s="9"/>
      <c r="DC18" s="51"/>
      <c r="DD18" s="9"/>
      <c r="DE18" s="56"/>
      <c r="DF18" s="56"/>
      <c r="DG18" s="57"/>
    </row>
    <row r="19" spans="1:111">
      <c r="A19" s="49">
        <v>42124</v>
      </c>
      <c r="B19" s="50">
        <f>国航自动更新!B139</f>
        <v>17196.900000000001</v>
      </c>
      <c r="C19" s="138">
        <f t="shared" si="0"/>
        <v>9.007410036828345E-2</v>
      </c>
      <c r="D19" s="138"/>
      <c r="E19" s="50">
        <f>国航自动更新!C139</f>
        <v>10712</v>
      </c>
      <c r="F19" s="138">
        <f t="shared" si="1"/>
        <v>7.9686334589876395E-2</v>
      </c>
      <c r="G19" s="138"/>
      <c r="H19" s="50">
        <f>国航自动更新!D139</f>
        <v>5664.8</v>
      </c>
      <c r="I19" s="138">
        <f t="shared" si="2"/>
        <v>0.12136508502088406</v>
      </c>
      <c r="J19" s="138"/>
      <c r="K19" s="50">
        <f>国航自动更新!E139</f>
        <v>820.1</v>
      </c>
      <c r="L19" s="138">
        <f t="shared" si="3"/>
        <v>2.1549576482311927E-2</v>
      </c>
      <c r="M19" s="138"/>
      <c r="N19" s="50">
        <f>国航自动更新!F139</f>
        <v>13793.3</v>
      </c>
      <c r="O19" s="138">
        <f t="shared" si="4"/>
        <v>9.4341568683454557E-2</v>
      </c>
      <c r="P19" s="138"/>
      <c r="Q19" s="50">
        <f>国航自动更新!G139</f>
        <v>8867.2000000000007</v>
      </c>
      <c r="R19" s="138">
        <f t="shared" si="5"/>
        <v>9.2100401507500651E-2</v>
      </c>
      <c r="S19" s="138"/>
      <c r="T19" s="50">
        <f>国航自动更新!H139</f>
        <v>4362.8</v>
      </c>
      <c r="U19" s="138">
        <f t="shared" si="6"/>
        <v>0.11835123426725813</v>
      </c>
      <c r="V19" s="138"/>
      <c r="W19" s="50">
        <f>国航自动更新!I139</f>
        <v>563.20000000000005</v>
      </c>
      <c r="X19" s="138">
        <f t="shared" si="7"/>
        <v>-3.5120781223231146E-2</v>
      </c>
      <c r="Y19" s="138"/>
      <c r="Z19" s="50">
        <f>国航自动更新!J139</f>
        <v>7404.9</v>
      </c>
      <c r="AA19" s="138">
        <f t="shared" si="8"/>
        <v>9.6551111374372445E-2</v>
      </c>
      <c r="AB19" s="138"/>
      <c r="AC19" s="50">
        <f>国航自动更新!K139</f>
        <v>6126.5</v>
      </c>
      <c r="AD19" s="138">
        <f t="shared" si="9"/>
        <v>8.7222715173025822E-2</v>
      </c>
      <c r="AE19" s="138"/>
      <c r="AF19" s="50">
        <f>国航自动更新!L139</f>
        <v>916.3</v>
      </c>
      <c r="AG19" s="138">
        <f t="shared" si="10"/>
        <v>0.22631156316916479</v>
      </c>
      <c r="AH19" s="138"/>
      <c r="AI19" s="50">
        <f>国航自动更新!M139</f>
        <v>362</v>
      </c>
      <c r="AJ19" s="138">
        <f t="shared" si="11"/>
        <v>-2.3469112489883925E-2</v>
      </c>
      <c r="AK19" s="138"/>
      <c r="AL19" s="50">
        <f>国航自动更新!N139</f>
        <v>80.2</v>
      </c>
      <c r="AM19" s="148">
        <f t="shared" si="12"/>
        <v>0.29999999999999716</v>
      </c>
      <c r="AN19" s="138"/>
      <c r="AO19" s="50">
        <f>国航自动更新!O139</f>
        <v>82.8</v>
      </c>
      <c r="AP19" s="148">
        <f t="shared" si="13"/>
        <v>1</v>
      </c>
      <c r="AQ19" s="138"/>
      <c r="AR19" s="50">
        <f>国航自动更新!P139</f>
        <v>77</v>
      </c>
      <c r="AS19" s="148">
        <f t="shared" si="14"/>
        <v>-0.20000000000000284</v>
      </c>
      <c r="AT19" s="138"/>
      <c r="AU19" s="50">
        <f>国航自动更新!Q139</f>
        <v>68.7</v>
      </c>
      <c r="AV19" s="148">
        <f t="shared" si="15"/>
        <v>-4</v>
      </c>
      <c r="AW19" s="138"/>
      <c r="AX19" s="151">
        <f>国航自动更新!R139</f>
        <v>0</v>
      </c>
      <c r="AY19" s="138"/>
      <c r="AZ19" s="138"/>
      <c r="BA19" s="17"/>
      <c r="BB19" s="9"/>
      <c r="BC19" s="17"/>
      <c r="BD19" s="9"/>
      <c r="BE19" s="17"/>
      <c r="BF19" s="9"/>
      <c r="BG19" s="17"/>
      <c r="BH19" s="9"/>
      <c r="BI19" s="51"/>
      <c r="BJ19" s="9"/>
      <c r="BK19" s="51"/>
      <c r="BL19" s="9"/>
      <c r="BM19" s="51"/>
      <c r="BN19" s="9"/>
      <c r="BO19" s="51"/>
      <c r="BP19" s="51"/>
      <c r="BQ19" s="9"/>
      <c r="BR19" s="51"/>
      <c r="BS19" s="9"/>
      <c r="BT19" s="51"/>
      <c r="BU19" s="9"/>
      <c r="BV19" s="51"/>
      <c r="BW19" s="9"/>
      <c r="BX19" s="51"/>
      <c r="BY19" s="9"/>
      <c r="BZ19" s="51"/>
      <c r="CA19" s="9"/>
      <c r="CB19" s="51"/>
      <c r="CC19" s="9"/>
      <c r="CD19" s="51"/>
      <c r="CE19" s="9"/>
      <c r="CF19" s="51"/>
      <c r="CG19" s="10"/>
      <c r="CH19" s="51"/>
      <c r="CI19" s="10"/>
      <c r="CJ19" s="51"/>
      <c r="CK19" s="10"/>
      <c r="CL19" s="51"/>
      <c r="CM19" s="10"/>
      <c r="CN19" s="51"/>
      <c r="CO19" s="53"/>
      <c r="CP19" s="51"/>
      <c r="CQ19" s="53"/>
      <c r="CR19" s="51"/>
      <c r="CS19" s="53"/>
      <c r="CT19" s="51"/>
      <c r="CU19" s="53"/>
      <c r="CW19" s="51"/>
      <c r="CX19" s="9"/>
      <c r="CY19" s="51"/>
      <c r="CZ19" s="9"/>
      <c r="DA19" s="51"/>
      <c r="DB19" s="9"/>
      <c r="DC19" s="51"/>
      <c r="DD19" s="9"/>
      <c r="DE19" s="56"/>
      <c r="DF19" s="56"/>
      <c r="DG19" s="57"/>
    </row>
    <row r="20" spans="1:111">
      <c r="A20" s="49">
        <v>42155</v>
      </c>
      <c r="B20" s="50">
        <f>国航自动更新!B140</f>
        <v>17706.099999999999</v>
      </c>
      <c r="C20" s="138">
        <f t="shared" si="0"/>
        <v>0.12807884911887246</v>
      </c>
      <c r="D20" s="138"/>
      <c r="E20" s="50">
        <f>国航自动更新!C140</f>
        <v>10917</v>
      </c>
      <c r="F20" s="138">
        <f t="shared" si="1"/>
        <v>0.12597466892198517</v>
      </c>
      <c r="G20" s="138"/>
      <c r="H20" s="50">
        <f>国航自动更新!D140</f>
        <v>5972.3</v>
      </c>
      <c r="I20" s="138">
        <f t="shared" si="2"/>
        <v>0.14893903541678677</v>
      </c>
      <c r="J20" s="138"/>
      <c r="K20" s="50">
        <f>国航自动更新!E140</f>
        <v>816.8</v>
      </c>
      <c r="L20" s="138">
        <f t="shared" si="3"/>
        <v>1.8453865336658382E-2</v>
      </c>
      <c r="M20" s="138"/>
      <c r="N20" s="50">
        <f>国航自动更新!F140</f>
        <v>13925.2</v>
      </c>
      <c r="O20" s="138">
        <f t="shared" si="4"/>
        <v>0.12485964699705154</v>
      </c>
      <c r="P20" s="138"/>
      <c r="Q20" s="50">
        <f>国航自动更新!G140</f>
        <v>8835.2999999999993</v>
      </c>
      <c r="R20" s="138">
        <f t="shared" si="5"/>
        <v>0.12151561309977144</v>
      </c>
      <c r="S20" s="138"/>
      <c r="T20" s="50">
        <f>国航自动更新!H140</f>
        <v>4519.3</v>
      </c>
      <c r="U20" s="138">
        <f t="shared" si="6"/>
        <v>0.14563475968363404</v>
      </c>
      <c r="V20" s="138"/>
      <c r="W20" s="50">
        <f>国航自动更新!I140</f>
        <v>570.5</v>
      </c>
      <c r="X20" s="138">
        <f t="shared" si="7"/>
        <v>2.4788934794323536E-2</v>
      </c>
      <c r="Y20" s="138"/>
      <c r="Z20" s="50">
        <f>国航自动更新!J140</f>
        <v>7404.3</v>
      </c>
      <c r="AA20" s="138">
        <f t="shared" si="8"/>
        <v>0.1213369477972468</v>
      </c>
      <c r="AB20" s="138"/>
      <c r="AC20" s="50">
        <f>国航自动更新!K140</f>
        <v>6111.5</v>
      </c>
      <c r="AD20" s="138">
        <f t="shared" si="9"/>
        <v>0.10669467432048241</v>
      </c>
      <c r="AE20" s="138"/>
      <c r="AF20" s="50">
        <f>国航自动更新!L140</f>
        <v>924.5</v>
      </c>
      <c r="AG20" s="138">
        <f t="shared" si="10"/>
        <v>0.27061572292468394</v>
      </c>
      <c r="AH20" s="138"/>
      <c r="AI20" s="50">
        <f>国航自动更新!M140</f>
        <v>368.4</v>
      </c>
      <c r="AJ20" s="138">
        <f t="shared" si="11"/>
        <v>4.303510758776885E-2</v>
      </c>
      <c r="AK20" s="138"/>
      <c r="AL20" s="50">
        <f>国航自动更新!N140</f>
        <v>78.599999999999994</v>
      </c>
      <c r="AM20" s="148">
        <f t="shared" si="12"/>
        <v>-0.30000000000001137</v>
      </c>
      <c r="AN20" s="138"/>
      <c r="AO20" s="50">
        <f>国航自动更新!O140</f>
        <v>80.900000000000006</v>
      </c>
      <c r="AP20" s="148">
        <f t="shared" si="13"/>
        <v>-0.39999999999999147</v>
      </c>
      <c r="AQ20" s="138"/>
      <c r="AR20" s="50">
        <f>国航自动更新!P140</f>
        <v>75.7</v>
      </c>
      <c r="AS20" s="148">
        <f t="shared" si="14"/>
        <v>-0.20000000000000284</v>
      </c>
      <c r="AT20" s="138"/>
      <c r="AU20" s="50">
        <f>国航自动更新!Q140</f>
        <v>69.900000000000006</v>
      </c>
      <c r="AV20" s="148">
        <f t="shared" si="15"/>
        <v>0.5</v>
      </c>
      <c r="AW20" s="138"/>
      <c r="AX20" s="151">
        <f>国航自动更新!R140</f>
        <v>0</v>
      </c>
      <c r="AY20" s="138"/>
      <c r="AZ20" s="138"/>
      <c r="BA20" s="17"/>
      <c r="BB20" s="9"/>
      <c r="BC20" s="17"/>
      <c r="BD20" s="9"/>
      <c r="BE20" s="17"/>
      <c r="BF20" s="9"/>
      <c r="BG20" s="17"/>
      <c r="BH20" s="9"/>
      <c r="BI20" s="51"/>
      <c r="BJ20" s="9"/>
      <c r="BK20" s="51"/>
      <c r="BL20" s="9"/>
      <c r="BM20" s="51"/>
      <c r="BN20" s="9"/>
      <c r="BO20" s="51"/>
      <c r="BP20" s="51"/>
      <c r="BQ20" s="9"/>
      <c r="BR20" s="51"/>
      <c r="BS20" s="9"/>
      <c r="BT20" s="51"/>
      <c r="BU20" s="9"/>
      <c r="BV20" s="51"/>
      <c r="BW20" s="9"/>
      <c r="BX20" s="51"/>
      <c r="BY20" s="9"/>
      <c r="BZ20" s="51"/>
      <c r="CA20" s="9"/>
      <c r="CB20" s="51"/>
      <c r="CC20" s="9"/>
      <c r="CD20" s="51"/>
      <c r="CE20" s="9"/>
      <c r="CF20" s="51"/>
      <c r="CG20" s="10"/>
      <c r="CH20" s="51"/>
      <c r="CI20" s="10"/>
      <c r="CJ20" s="51"/>
      <c r="CK20" s="10"/>
      <c r="CL20" s="51"/>
      <c r="CM20" s="10"/>
      <c r="CN20" s="51"/>
      <c r="CO20" s="53"/>
      <c r="CP20" s="51"/>
      <c r="CQ20" s="53"/>
      <c r="CR20" s="51"/>
      <c r="CS20" s="53"/>
      <c r="CT20" s="51"/>
      <c r="CU20" s="53"/>
      <c r="CW20" s="51"/>
      <c r="CX20" s="9"/>
      <c r="CY20" s="51"/>
      <c r="CZ20" s="9"/>
      <c r="DA20" s="51"/>
      <c r="DB20" s="9"/>
      <c r="DC20" s="51"/>
      <c r="DD20" s="9"/>
      <c r="DE20" s="56"/>
      <c r="DF20" s="56"/>
      <c r="DG20" s="57"/>
    </row>
    <row r="21" spans="1:111">
      <c r="A21" s="49">
        <v>42185</v>
      </c>
      <c r="B21" s="50">
        <f>国航自动更新!B141</f>
        <v>17347.5</v>
      </c>
      <c r="C21" s="138">
        <f t="shared" si="0"/>
        <v>0.10400809510475262</v>
      </c>
      <c r="D21" s="138"/>
      <c r="E21" s="50">
        <f>国航自动更新!C141</f>
        <v>10579.5</v>
      </c>
      <c r="F21" s="138">
        <f t="shared" si="1"/>
        <v>8.8605120184392483E-2</v>
      </c>
      <c r="G21" s="138"/>
      <c r="H21" s="50">
        <f>国航自动更新!D141</f>
        <v>5980.8</v>
      </c>
      <c r="I21" s="138">
        <f t="shared" si="2"/>
        <v>0.14449738790975375</v>
      </c>
      <c r="J21" s="138"/>
      <c r="K21" s="50">
        <f>国航自动更新!E141</f>
        <v>787.2</v>
      </c>
      <c r="L21" s="138">
        <f t="shared" si="3"/>
        <v>2.3667100130039032E-2</v>
      </c>
      <c r="M21" s="138"/>
      <c r="N21" s="50">
        <f>国航自动更新!F141</f>
        <v>13835.7</v>
      </c>
      <c r="O21" s="138">
        <f t="shared" si="4"/>
        <v>0.10620997337554883</v>
      </c>
      <c r="P21" s="138"/>
      <c r="Q21" s="50">
        <f>国航自动更新!G141</f>
        <v>8558.5</v>
      </c>
      <c r="R21" s="138">
        <f t="shared" si="5"/>
        <v>9.1436587387617063E-2</v>
      </c>
      <c r="S21" s="138"/>
      <c r="T21" s="50">
        <f>国航自动更新!H141</f>
        <v>4737.5</v>
      </c>
      <c r="U21" s="138">
        <f t="shared" si="6"/>
        <v>0.15183564308290776</v>
      </c>
      <c r="V21" s="138"/>
      <c r="W21" s="50">
        <f>国航自动更新!I141</f>
        <v>539.79999999999995</v>
      </c>
      <c r="X21" s="138">
        <f t="shared" si="7"/>
        <v>-2.3339967432603692E-2</v>
      </c>
      <c r="Y21" s="138"/>
      <c r="Z21" s="50">
        <f>国航自动更新!J141</f>
        <v>7151.4</v>
      </c>
      <c r="AA21" s="138">
        <f t="shared" si="8"/>
        <v>8.1873468276300265E-2</v>
      </c>
      <c r="AB21" s="138"/>
      <c r="AC21" s="50">
        <f>国航自动更新!K141</f>
        <v>5927.7</v>
      </c>
      <c r="AD21" s="138">
        <f t="shared" si="9"/>
        <v>7.6686949414222161E-2</v>
      </c>
      <c r="AE21" s="138"/>
      <c r="AF21" s="50">
        <f>国航自动更新!L141</f>
        <v>876.2</v>
      </c>
      <c r="AG21" s="138">
        <f t="shared" si="10"/>
        <v>0.16640042598509042</v>
      </c>
      <c r="AH21" s="138"/>
      <c r="AI21" s="50">
        <f>国航自动更新!M141</f>
        <v>347.5</v>
      </c>
      <c r="AJ21" s="138">
        <f t="shared" si="11"/>
        <v>-1.7251131221719507E-2</v>
      </c>
      <c r="AK21" s="138"/>
      <c r="AL21" s="50">
        <f>国航自动更新!N141</f>
        <v>79.8</v>
      </c>
      <c r="AM21" s="148">
        <f t="shared" si="12"/>
        <v>0.20000000000000284</v>
      </c>
      <c r="AN21" s="138"/>
      <c r="AO21" s="50">
        <f>国航自动更新!O141</f>
        <v>80.900000000000006</v>
      </c>
      <c r="AP21" s="148">
        <f t="shared" si="13"/>
        <v>0.20000000000000284</v>
      </c>
      <c r="AQ21" s="138"/>
      <c r="AR21" s="50">
        <f>国航自动更新!P141</f>
        <v>79.2</v>
      </c>
      <c r="AS21" s="148">
        <f t="shared" si="14"/>
        <v>0.5</v>
      </c>
      <c r="AT21" s="138"/>
      <c r="AU21" s="50">
        <f>国航自动更新!Q141</f>
        <v>68.599999999999994</v>
      </c>
      <c r="AV21" s="148">
        <f t="shared" si="15"/>
        <v>-3.3000000000000114</v>
      </c>
      <c r="AW21" s="138"/>
      <c r="AX21" s="151">
        <f>国航自动更新!R141</f>
        <v>0</v>
      </c>
      <c r="AY21" s="138"/>
      <c r="AZ21" s="138"/>
      <c r="BA21" s="17"/>
      <c r="BB21" s="9"/>
      <c r="BC21" s="17"/>
      <c r="BD21" s="9"/>
      <c r="BE21" s="17"/>
      <c r="BF21" s="9"/>
      <c r="BG21" s="17"/>
      <c r="BH21" s="9"/>
      <c r="BI21" s="51"/>
      <c r="BJ21" s="9"/>
      <c r="BK21" s="51"/>
      <c r="BL21" s="9"/>
      <c r="BM21" s="51"/>
      <c r="BN21" s="9"/>
      <c r="BO21" s="51"/>
      <c r="BP21" s="51"/>
      <c r="BQ21" s="9"/>
      <c r="BR21" s="51"/>
      <c r="BS21" s="9"/>
      <c r="BT21" s="51"/>
      <c r="BU21" s="9"/>
      <c r="BV21" s="51"/>
      <c r="BW21" s="9"/>
      <c r="BX21" s="51"/>
      <c r="BY21" s="9"/>
      <c r="BZ21" s="51"/>
      <c r="CA21" s="9"/>
      <c r="CB21" s="51"/>
      <c r="CC21" s="9"/>
      <c r="CD21" s="51"/>
      <c r="CE21" s="9"/>
      <c r="CF21" s="51"/>
      <c r="CG21" s="10"/>
      <c r="CH21" s="51"/>
      <c r="CI21" s="10"/>
      <c r="CJ21" s="51"/>
      <c r="CK21" s="10"/>
      <c r="CL21" s="51"/>
      <c r="CM21" s="10"/>
      <c r="CN21" s="51"/>
      <c r="CO21" s="53"/>
      <c r="CP21" s="51"/>
      <c r="CQ21" s="53"/>
      <c r="CR21" s="51"/>
      <c r="CS21" s="53"/>
      <c r="CT21" s="51"/>
      <c r="CU21" s="53"/>
      <c r="CW21" s="51"/>
      <c r="CX21" s="9"/>
      <c r="CY21" s="51"/>
      <c r="CZ21" s="9"/>
      <c r="DA21" s="51"/>
      <c r="DB21" s="9"/>
      <c r="DC21" s="51"/>
      <c r="DD21" s="9"/>
      <c r="DE21" s="56"/>
      <c r="DF21" s="56"/>
      <c r="DG21" s="57"/>
    </row>
    <row r="22" spans="1:111">
      <c r="A22" s="49">
        <v>42216</v>
      </c>
      <c r="B22" s="50">
        <f>国航自动更新!B142</f>
        <v>18967.900000000001</v>
      </c>
      <c r="C22" s="138">
        <f t="shared" si="0"/>
        <v>0.12460349928555781</v>
      </c>
      <c r="D22" s="138"/>
      <c r="E22" s="50">
        <f>国航自动更新!C142</f>
        <v>11785.4</v>
      </c>
      <c r="F22" s="138">
        <f t="shared" si="1"/>
        <v>0.11397406329161774</v>
      </c>
      <c r="G22" s="138"/>
      <c r="H22" s="50">
        <f>国航自动更新!D142</f>
        <v>6380.5</v>
      </c>
      <c r="I22" s="138">
        <f t="shared" si="2"/>
        <v>0.16182308168542181</v>
      </c>
      <c r="J22" s="138"/>
      <c r="K22" s="50">
        <f>国航自动更新!E142</f>
        <v>801.9</v>
      </c>
      <c r="L22" s="138">
        <f t="shared" si="3"/>
        <v>8.8061391369984587E-3</v>
      </c>
      <c r="M22" s="138"/>
      <c r="N22" s="50">
        <f>国航自动更新!F142</f>
        <v>15438.8</v>
      </c>
      <c r="O22" s="138">
        <f t="shared" si="4"/>
        <v>0.13100619024944127</v>
      </c>
      <c r="P22" s="138"/>
      <c r="Q22" s="50">
        <f>国航自动更新!G142</f>
        <v>9626.7999999999993</v>
      </c>
      <c r="R22" s="138">
        <f t="shared" si="5"/>
        <v>0.11905702927022044</v>
      </c>
      <c r="S22" s="138"/>
      <c r="T22" s="50">
        <f>国航自动更新!H142</f>
        <v>5236</v>
      </c>
      <c r="U22" s="138">
        <f t="shared" si="6"/>
        <v>0.18108815302715886</v>
      </c>
      <c r="V22" s="138"/>
      <c r="W22" s="50">
        <f>国航自动更新!I142</f>
        <v>576</v>
      </c>
      <c r="X22" s="138">
        <f t="shared" si="7"/>
        <v>-6.2805076472502441E-2</v>
      </c>
      <c r="Y22" s="138"/>
      <c r="Z22" s="50">
        <f>国航自动更新!J142</f>
        <v>8008.7</v>
      </c>
      <c r="AA22" s="138">
        <f t="shared" si="8"/>
        <v>9.0954910775098652E-2</v>
      </c>
      <c r="AB22" s="138"/>
      <c r="AC22" s="50">
        <f>国航自动更新!K142</f>
        <v>6688.6</v>
      </c>
      <c r="AD22" s="138">
        <f t="shared" si="9"/>
        <v>9.7463328192170184E-2</v>
      </c>
      <c r="AE22" s="138"/>
      <c r="AF22" s="50">
        <f>国航自动更新!L142</f>
        <v>945.3</v>
      </c>
      <c r="AG22" s="138">
        <f t="shared" si="10"/>
        <v>0.10768689946097965</v>
      </c>
      <c r="AH22" s="138"/>
      <c r="AI22" s="50">
        <f>国航自动更新!M142</f>
        <v>374.8</v>
      </c>
      <c r="AJ22" s="138">
        <f t="shared" si="11"/>
        <v>-4.631043256997458E-2</v>
      </c>
      <c r="AK22" s="138"/>
      <c r="AL22" s="50">
        <f>国航自动更新!N142</f>
        <v>81.400000000000006</v>
      </c>
      <c r="AM22" s="148">
        <f t="shared" si="12"/>
        <v>0.5</v>
      </c>
      <c r="AN22" s="138"/>
      <c r="AO22" s="50">
        <f>国航自动更新!O142</f>
        <v>81.7</v>
      </c>
      <c r="AP22" s="148">
        <f t="shared" si="13"/>
        <v>0.40000000000000568</v>
      </c>
      <c r="AQ22" s="138"/>
      <c r="AR22" s="50">
        <f>国航自动更新!P142</f>
        <v>82.1</v>
      </c>
      <c r="AS22" s="148">
        <f t="shared" si="14"/>
        <v>1.3999999999999915</v>
      </c>
      <c r="AT22" s="138"/>
      <c r="AU22" s="50">
        <f>国航自动更新!Q142</f>
        <v>71.8</v>
      </c>
      <c r="AV22" s="148">
        <f t="shared" si="15"/>
        <v>-5.5</v>
      </c>
      <c r="AW22" s="138"/>
      <c r="AX22" s="151">
        <f>国航自动更新!R142</f>
        <v>0</v>
      </c>
      <c r="AY22" s="138"/>
      <c r="AZ22" s="138"/>
      <c r="BA22" s="17"/>
      <c r="BB22" s="9"/>
      <c r="BC22" s="17"/>
      <c r="BD22" s="9"/>
      <c r="BE22" s="17"/>
      <c r="BF22" s="9"/>
      <c r="BG22" s="17"/>
      <c r="BH22" s="9"/>
      <c r="BI22" s="51"/>
      <c r="BJ22" s="9"/>
      <c r="BK22" s="51"/>
      <c r="BL22" s="9"/>
      <c r="BM22" s="51"/>
      <c r="BN22" s="9"/>
      <c r="BO22" s="51"/>
      <c r="BP22" s="51"/>
      <c r="BQ22" s="9"/>
      <c r="BR22" s="51"/>
      <c r="BS22" s="9"/>
      <c r="BT22" s="51"/>
      <c r="BU22" s="9"/>
      <c r="BV22" s="51"/>
      <c r="BW22" s="9"/>
      <c r="BX22" s="51"/>
      <c r="BY22" s="9"/>
      <c r="BZ22" s="51"/>
      <c r="CA22" s="9"/>
      <c r="CB22" s="51"/>
      <c r="CC22" s="9"/>
      <c r="CD22" s="51"/>
      <c r="CE22" s="9"/>
      <c r="CF22" s="51"/>
      <c r="CG22" s="10"/>
      <c r="CH22" s="51"/>
      <c r="CI22" s="10"/>
      <c r="CJ22" s="51"/>
      <c r="CK22" s="10"/>
      <c r="CL22" s="51"/>
      <c r="CM22" s="10"/>
      <c r="CN22" s="51"/>
      <c r="CO22" s="53"/>
      <c r="CP22" s="51"/>
      <c r="CQ22" s="53"/>
      <c r="CR22" s="51"/>
      <c r="CS22" s="53"/>
      <c r="CT22" s="51"/>
      <c r="CU22" s="53"/>
      <c r="CW22" s="51"/>
      <c r="CX22" s="9"/>
      <c r="CY22" s="51"/>
      <c r="CZ22" s="9"/>
      <c r="DA22" s="51"/>
      <c r="DB22" s="9"/>
      <c r="DC22" s="51"/>
      <c r="DD22" s="9"/>
      <c r="DE22" s="56"/>
      <c r="DF22" s="56"/>
      <c r="DG22" s="57"/>
    </row>
    <row r="23" spans="1:111">
      <c r="A23" s="49">
        <v>42247</v>
      </c>
      <c r="B23" s="50">
        <f>国航自动更新!B143</f>
        <v>19454.8</v>
      </c>
      <c r="C23" s="138">
        <f t="shared" si="0"/>
        <v>0.11472854891849305</v>
      </c>
      <c r="D23" s="138"/>
      <c r="E23" s="50">
        <f>国航自动更新!C143</f>
        <v>11961.2</v>
      </c>
      <c r="F23" s="138">
        <f t="shared" si="1"/>
        <v>8.1854525062860617E-2</v>
      </c>
      <c r="G23" s="138"/>
      <c r="H23" s="50">
        <f>国航自动更新!D143</f>
        <v>6654.9</v>
      </c>
      <c r="I23" s="138">
        <f t="shared" si="2"/>
        <v>0.19623597929249348</v>
      </c>
      <c r="J23" s="138"/>
      <c r="K23" s="50">
        <f>国航自动更新!E143</f>
        <v>838.7</v>
      </c>
      <c r="L23" s="138">
        <f t="shared" si="3"/>
        <v>6.7218821269956486E-3</v>
      </c>
      <c r="M23" s="138"/>
      <c r="N23" s="50">
        <f>国航自动更新!F143</f>
        <v>16405.8</v>
      </c>
      <c r="O23" s="138">
        <f t="shared" si="4"/>
        <v>0.14445762120683647</v>
      </c>
      <c r="P23" s="138"/>
      <c r="Q23" s="50">
        <f>国航自动更新!G143</f>
        <v>10024.9</v>
      </c>
      <c r="R23" s="138">
        <f t="shared" si="5"/>
        <v>0.11385302548832232</v>
      </c>
      <c r="S23" s="138"/>
      <c r="T23" s="50">
        <f>国航自动更新!H143</f>
        <v>5723.5</v>
      </c>
      <c r="U23" s="138">
        <f t="shared" si="6"/>
        <v>0.22041451661051648</v>
      </c>
      <c r="V23" s="138"/>
      <c r="W23" s="50">
        <f>国航自动更新!I143</f>
        <v>657.5</v>
      </c>
      <c r="X23" s="138">
        <f t="shared" si="7"/>
        <v>1.9537912854706185E-2</v>
      </c>
      <c r="Y23" s="138"/>
      <c r="Z23" s="50">
        <f>国航自动更新!J143</f>
        <v>8410.4</v>
      </c>
      <c r="AA23" s="138">
        <f t="shared" si="8"/>
        <v>9.0616733233051416E-2</v>
      </c>
      <c r="AB23" s="138"/>
      <c r="AC23" s="50">
        <f>国航自动更新!K143</f>
        <v>6918.6</v>
      </c>
      <c r="AD23" s="138">
        <f t="shared" si="9"/>
        <v>8.5355714173660724E-2</v>
      </c>
      <c r="AE23" s="138"/>
      <c r="AF23" s="50">
        <f>国航自动更新!L143</f>
        <v>1068.0999999999999</v>
      </c>
      <c r="AG23" s="138">
        <f t="shared" si="10"/>
        <v>0.14923606627931996</v>
      </c>
      <c r="AH23" s="138"/>
      <c r="AI23" s="50">
        <f>国航自动更新!M143</f>
        <v>423.7</v>
      </c>
      <c r="AJ23" s="138">
        <f t="shared" si="11"/>
        <v>3.9244542555800788E-2</v>
      </c>
      <c r="AK23" s="138"/>
      <c r="AL23" s="50">
        <f>国航自动更新!N143</f>
        <v>84.3</v>
      </c>
      <c r="AM23" s="148">
        <f t="shared" si="12"/>
        <v>2.2000000000000028</v>
      </c>
      <c r="AN23" s="138"/>
      <c r="AO23" s="50">
        <f>国航自动更新!O143</f>
        <v>83.8</v>
      </c>
      <c r="AP23" s="148">
        <f t="shared" si="13"/>
        <v>2.3999999999999915</v>
      </c>
      <c r="AQ23" s="138"/>
      <c r="AR23" s="50">
        <f>国航自动更新!P143</f>
        <v>86</v>
      </c>
      <c r="AS23" s="148">
        <f t="shared" si="14"/>
        <v>1.7000000000000028</v>
      </c>
      <c r="AT23" s="138"/>
      <c r="AU23" s="50">
        <f>国航自动更新!Q143</f>
        <v>78.400000000000006</v>
      </c>
      <c r="AV23" s="148">
        <f t="shared" si="15"/>
        <v>1</v>
      </c>
      <c r="AW23" s="138"/>
      <c r="AX23" s="151">
        <f>国航自动更新!R143</f>
        <v>0</v>
      </c>
      <c r="AY23" s="138"/>
      <c r="AZ23" s="138"/>
      <c r="BA23" s="17"/>
      <c r="BB23" s="9"/>
      <c r="BC23" s="17"/>
      <c r="BD23" s="9"/>
      <c r="BE23" s="17"/>
      <c r="BF23" s="9"/>
      <c r="BG23" s="17"/>
      <c r="BH23" s="9"/>
      <c r="BI23" s="51"/>
      <c r="BJ23" s="9"/>
      <c r="BK23" s="51"/>
      <c r="BL23" s="9"/>
      <c r="BM23" s="51"/>
      <c r="BN23" s="9"/>
      <c r="BO23" s="51"/>
      <c r="BP23" s="51"/>
      <c r="BQ23" s="9"/>
      <c r="BR23" s="51"/>
      <c r="BS23" s="9"/>
      <c r="BT23" s="51"/>
      <c r="BU23" s="9"/>
      <c r="BV23" s="51"/>
      <c r="BW23" s="9"/>
      <c r="BX23" s="51"/>
      <c r="BY23" s="9"/>
      <c r="BZ23" s="51"/>
      <c r="CA23" s="9"/>
      <c r="CB23" s="51"/>
      <c r="CC23" s="9"/>
      <c r="CD23" s="51"/>
      <c r="CE23" s="9"/>
      <c r="CF23" s="51"/>
      <c r="CG23" s="10"/>
      <c r="CH23" s="51"/>
      <c r="CI23" s="10"/>
      <c r="CJ23" s="51"/>
      <c r="CK23" s="10"/>
      <c r="CL23" s="51"/>
      <c r="CM23" s="10"/>
      <c r="CN23" s="51"/>
      <c r="CO23" s="53"/>
      <c r="CP23" s="51"/>
      <c r="CQ23" s="53"/>
      <c r="CR23" s="51"/>
      <c r="CS23" s="53"/>
      <c r="CT23" s="51"/>
      <c r="CU23" s="53"/>
      <c r="CW23" s="51"/>
      <c r="CX23" s="9"/>
      <c r="CY23" s="51"/>
      <c r="CZ23" s="9"/>
      <c r="DA23" s="51"/>
      <c r="DB23" s="9"/>
      <c r="DC23" s="51"/>
      <c r="DD23" s="9"/>
      <c r="DE23" s="56"/>
      <c r="DF23" s="56"/>
      <c r="DG23" s="57"/>
    </row>
    <row r="24" spans="1:111">
      <c r="A24" s="49">
        <v>42277</v>
      </c>
      <c r="B24" s="50">
        <f>国航自动更新!B144</f>
        <v>18209.7</v>
      </c>
      <c r="C24" s="138">
        <f t="shared" si="0"/>
        <v>0.11715950920245399</v>
      </c>
      <c r="D24" s="138"/>
      <c r="E24" s="50">
        <f>国航自动更新!C144</f>
        <v>11091.8</v>
      </c>
      <c r="F24" s="138">
        <f t="shared" si="1"/>
        <v>9.8894348894348783E-2</v>
      </c>
      <c r="G24" s="138"/>
      <c r="H24" s="50">
        <f>国航自动更新!D144</f>
        <v>6320</v>
      </c>
      <c r="I24" s="138">
        <f t="shared" si="2"/>
        <v>0.16699903981091646</v>
      </c>
      <c r="J24" s="138"/>
      <c r="K24" s="50">
        <f>国航自动更新!E144</f>
        <v>797.9</v>
      </c>
      <c r="L24" s="138">
        <f t="shared" si="3"/>
        <v>8.8506764445568376E-3</v>
      </c>
      <c r="M24" s="138"/>
      <c r="N24" s="50">
        <f>国航自动更新!F144</f>
        <v>14442.7</v>
      </c>
      <c r="O24" s="138">
        <f t="shared" si="4"/>
        <v>0.11574889527517707</v>
      </c>
      <c r="P24" s="138"/>
      <c r="Q24" s="50">
        <f>国航自动更新!G144</f>
        <v>9071.7000000000007</v>
      </c>
      <c r="R24" s="138">
        <f t="shared" si="5"/>
        <v>0.11287354629765933</v>
      </c>
      <c r="S24" s="138"/>
      <c r="T24" s="50">
        <f>国航自动更新!H144</f>
        <v>4822.8999999999996</v>
      </c>
      <c r="U24" s="138">
        <f t="shared" si="6"/>
        <v>0.14248827403231146</v>
      </c>
      <c r="V24" s="138"/>
      <c r="W24" s="50">
        <f>国航自动更新!I144</f>
        <v>548.1</v>
      </c>
      <c r="X24" s="138">
        <f t="shared" si="7"/>
        <v>-4.0777038851942504E-2</v>
      </c>
      <c r="Y24" s="138"/>
      <c r="Z24" s="50">
        <f>国航自动更新!J144</f>
        <v>7496.6</v>
      </c>
      <c r="AA24" s="138">
        <f t="shared" si="8"/>
        <v>8.7519765569465946E-2</v>
      </c>
      <c r="AB24" s="138"/>
      <c r="AC24" s="50">
        <f>国航自动更新!K144</f>
        <v>6220.6</v>
      </c>
      <c r="AD24" s="138">
        <f t="shared" si="9"/>
        <v>8.8050094451829652E-2</v>
      </c>
      <c r="AE24" s="138"/>
      <c r="AF24" s="50">
        <f>国航自动更新!L144</f>
        <v>925.2</v>
      </c>
      <c r="AG24" s="138">
        <f t="shared" si="10"/>
        <v>0.12404325112380032</v>
      </c>
      <c r="AH24" s="138"/>
      <c r="AI24" s="50">
        <f>国航自动更新!M144</f>
        <v>350.8</v>
      </c>
      <c r="AJ24" s="138">
        <f t="shared" si="11"/>
        <v>-6.5137354856981133E-3</v>
      </c>
      <c r="AK24" s="138"/>
      <c r="AL24" s="50">
        <f>国航自动更新!N144</f>
        <v>79.3</v>
      </c>
      <c r="AM24" s="148">
        <f t="shared" si="12"/>
        <v>-0.10000000000000853</v>
      </c>
      <c r="AN24" s="138"/>
      <c r="AO24" s="50">
        <f>国航自动更新!O144</f>
        <v>81.8</v>
      </c>
      <c r="AP24" s="148">
        <f t="shared" si="13"/>
        <v>1</v>
      </c>
      <c r="AQ24" s="138"/>
      <c r="AR24" s="50">
        <f>国航自动更新!P144</f>
        <v>76.3</v>
      </c>
      <c r="AS24" s="148">
        <f t="shared" si="14"/>
        <v>-1.6000000000000085</v>
      </c>
      <c r="AT24" s="138"/>
      <c r="AU24" s="50">
        <f>国航自动更新!Q144</f>
        <v>68.7</v>
      </c>
      <c r="AV24" s="148">
        <f t="shared" si="15"/>
        <v>-3.5</v>
      </c>
      <c r="AW24" s="138"/>
      <c r="AX24" s="151">
        <f>国航自动更新!R144</f>
        <v>0</v>
      </c>
      <c r="AY24" s="138"/>
      <c r="AZ24" s="138"/>
      <c r="BA24" s="17"/>
      <c r="BB24" s="9"/>
      <c r="BC24" s="17"/>
      <c r="BD24" s="9"/>
      <c r="BE24" s="17"/>
      <c r="BF24" s="9"/>
      <c r="BG24" s="17"/>
      <c r="BH24" s="9"/>
      <c r="BI24" s="51"/>
      <c r="BJ24" s="9"/>
      <c r="BK24" s="51"/>
      <c r="BL24" s="9"/>
      <c r="BM24" s="51"/>
      <c r="BN24" s="9"/>
      <c r="BO24" s="51"/>
      <c r="BP24" s="51"/>
      <c r="BQ24" s="9"/>
      <c r="BR24" s="51"/>
      <c r="BS24" s="9"/>
      <c r="BT24" s="51"/>
      <c r="BU24" s="9"/>
      <c r="BV24" s="51"/>
      <c r="BW24" s="9"/>
      <c r="BX24" s="51"/>
      <c r="BY24" s="9"/>
      <c r="BZ24" s="51"/>
      <c r="CA24" s="9"/>
      <c r="CB24" s="51"/>
      <c r="CC24" s="9"/>
      <c r="CD24" s="51"/>
      <c r="CE24" s="9"/>
      <c r="CF24" s="51"/>
      <c r="CG24" s="10"/>
      <c r="CH24" s="51"/>
      <c r="CI24" s="10"/>
      <c r="CJ24" s="51"/>
      <c r="CK24" s="10"/>
      <c r="CL24" s="51"/>
      <c r="CM24" s="10"/>
      <c r="CN24" s="51"/>
      <c r="CO24" s="53"/>
      <c r="CP24" s="51"/>
      <c r="CQ24" s="53"/>
      <c r="CR24" s="51"/>
      <c r="CS24" s="53"/>
      <c r="CT24" s="51"/>
      <c r="CU24" s="53"/>
      <c r="CW24" s="51"/>
      <c r="CX24" s="9"/>
      <c r="CY24" s="51"/>
      <c r="CZ24" s="9"/>
      <c r="DA24" s="51"/>
      <c r="DB24" s="9"/>
      <c r="DC24" s="51"/>
      <c r="DD24" s="9"/>
      <c r="DE24" s="56"/>
      <c r="DF24" s="56"/>
      <c r="DG24" s="57"/>
    </row>
    <row r="25" spans="1:111">
      <c r="A25" s="49">
        <v>42308</v>
      </c>
      <c r="B25" s="50">
        <f>国航自动更新!B145</f>
        <v>18997.099999999999</v>
      </c>
      <c r="C25" s="138">
        <f t="shared" si="0"/>
        <v>0.12547395611166401</v>
      </c>
      <c r="D25" s="138"/>
      <c r="E25" s="50">
        <f>国航自动更新!C145</f>
        <v>11330.3</v>
      </c>
      <c r="F25" s="138">
        <f t="shared" si="1"/>
        <v>8.3016306945267626E-2</v>
      </c>
      <c r="G25" s="138"/>
      <c r="H25" s="50">
        <f>国航自动更新!D145</f>
        <v>6815.7</v>
      </c>
      <c r="I25" s="138">
        <f t="shared" si="2"/>
        <v>0.21935379991412618</v>
      </c>
      <c r="J25" s="138"/>
      <c r="K25" s="50">
        <f>国航自动更新!E145</f>
        <v>851.1</v>
      </c>
      <c r="L25" s="138">
        <f t="shared" si="3"/>
        <v>2.8146895385358972E-2</v>
      </c>
      <c r="M25" s="138"/>
      <c r="N25" s="50">
        <f>国航自动更新!F145</f>
        <v>15196.7</v>
      </c>
      <c r="O25" s="138">
        <f t="shared" si="4"/>
        <v>0.14545975322042093</v>
      </c>
      <c r="P25" s="138"/>
      <c r="Q25" s="50">
        <f>国航自动更新!G145</f>
        <v>9515.7999999999993</v>
      </c>
      <c r="R25" s="138">
        <f t="shared" si="5"/>
        <v>0.11159394895157981</v>
      </c>
      <c r="S25" s="138"/>
      <c r="T25" s="50">
        <f>国航自动更新!H145</f>
        <v>5066.2</v>
      </c>
      <c r="U25" s="138">
        <f t="shared" si="6"/>
        <v>0.23082529578970368</v>
      </c>
      <c r="V25" s="138"/>
      <c r="W25" s="50">
        <f>国航自动更新!I145</f>
        <v>614.70000000000005</v>
      </c>
      <c r="X25" s="138">
        <f t="shared" si="7"/>
        <v>4.1334914450279703E-2</v>
      </c>
      <c r="Y25" s="138"/>
      <c r="Z25" s="50">
        <f>国航自动更新!J145</f>
        <v>7940.3</v>
      </c>
      <c r="AA25" s="138">
        <f t="shared" si="8"/>
        <v>9.8319385849643837E-2</v>
      </c>
      <c r="AB25" s="138"/>
      <c r="AC25" s="50">
        <f>国航自动更新!K145</f>
        <v>6551.3</v>
      </c>
      <c r="AD25" s="138">
        <f t="shared" si="9"/>
        <v>8.5928823617166028E-2</v>
      </c>
      <c r="AE25" s="138"/>
      <c r="AF25" s="50">
        <f>国航自动更新!L145</f>
        <v>998.6</v>
      </c>
      <c r="AG25" s="138">
        <f t="shared" si="10"/>
        <v>0.20691322214164853</v>
      </c>
      <c r="AH25" s="138"/>
      <c r="AI25" s="50">
        <f>国航自动更新!M145</f>
        <v>390.4</v>
      </c>
      <c r="AJ25" s="138">
        <f t="shared" si="11"/>
        <v>5.7421451787649014E-2</v>
      </c>
      <c r="AK25" s="138"/>
      <c r="AL25" s="50">
        <f>国航自动更新!N145</f>
        <v>80</v>
      </c>
      <c r="AM25" s="148">
        <f t="shared" si="12"/>
        <v>1.4000000000000057</v>
      </c>
      <c r="AN25" s="138"/>
      <c r="AO25" s="50">
        <f>国航自动更新!O145</f>
        <v>84</v>
      </c>
      <c r="AP25" s="148">
        <f t="shared" si="13"/>
        <v>2.2000000000000028</v>
      </c>
      <c r="AQ25" s="138"/>
      <c r="AR25" s="50">
        <f>国航自动更新!P145</f>
        <v>74.3</v>
      </c>
      <c r="AS25" s="148">
        <f t="shared" si="14"/>
        <v>0.70000000000000284</v>
      </c>
      <c r="AT25" s="138"/>
      <c r="AU25" s="50">
        <f>国航自动更新!Q145</f>
        <v>72.2</v>
      </c>
      <c r="AV25" s="148">
        <f t="shared" si="15"/>
        <v>0.90000000000000568</v>
      </c>
      <c r="AW25" s="138"/>
      <c r="AX25" s="151">
        <f>国航自动更新!R145</f>
        <v>0</v>
      </c>
      <c r="AY25" s="138"/>
      <c r="AZ25" s="138"/>
      <c r="BA25" s="17"/>
      <c r="BB25" s="9"/>
      <c r="BC25" s="17"/>
      <c r="BD25" s="9"/>
      <c r="BE25" s="17"/>
      <c r="BF25" s="9"/>
      <c r="BG25" s="17"/>
      <c r="BH25" s="9"/>
      <c r="BI25" s="51"/>
      <c r="BJ25" s="9"/>
      <c r="BK25" s="51"/>
      <c r="BL25" s="9"/>
      <c r="BM25" s="51"/>
      <c r="BN25" s="9"/>
      <c r="BO25" s="51"/>
      <c r="BP25" s="51"/>
      <c r="BQ25" s="9"/>
      <c r="BR25" s="51"/>
      <c r="BS25" s="9"/>
      <c r="BT25" s="51"/>
      <c r="BU25" s="9"/>
      <c r="BV25" s="51"/>
      <c r="BW25" s="9"/>
      <c r="BX25" s="51"/>
      <c r="BY25" s="9"/>
      <c r="BZ25" s="51"/>
      <c r="CA25" s="9"/>
      <c r="CB25" s="51"/>
      <c r="CC25" s="9"/>
      <c r="CD25" s="51"/>
      <c r="CE25" s="9"/>
      <c r="CF25" s="51"/>
      <c r="CG25" s="10"/>
      <c r="CH25" s="51"/>
      <c r="CI25" s="10"/>
      <c r="CJ25" s="51"/>
      <c r="CK25" s="10"/>
      <c r="CL25" s="51"/>
      <c r="CM25" s="10"/>
      <c r="CN25" s="51"/>
      <c r="CO25" s="53"/>
      <c r="CP25" s="51"/>
      <c r="CQ25" s="53"/>
      <c r="CR25" s="51"/>
      <c r="CS25" s="53"/>
      <c r="CT25" s="51"/>
      <c r="CU25" s="53"/>
      <c r="CW25" s="51"/>
      <c r="CX25" s="9"/>
      <c r="CY25" s="51"/>
      <c r="CZ25" s="9"/>
      <c r="DA25" s="51"/>
      <c r="DB25" s="9"/>
      <c r="DC25" s="51"/>
      <c r="DD25" s="9"/>
      <c r="DE25" s="56"/>
      <c r="DF25" s="56"/>
      <c r="DG25" s="57"/>
    </row>
    <row r="26" spans="1:111">
      <c r="A26" s="49">
        <v>42338</v>
      </c>
      <c r="B26" s="50">
        <f>国航自动更新!B146</f>
        <v>17733.7</v>
      </c>
      <c r="C26" s="138">
        <f t="shared" si="0"/>
        <v>8.8137298816368448E-2</v>
      </c>
      <c r="D26" s="138"/>
      <c r="E26" s="50">
        <f>国航自动更新!C146</f>
        <v>10451.200000000001</v>
      </c>
      <c r="F26" s="138">
        <f t="shared" si="1"/>
        <v>-1.6348389161309651E-2</v>
      </c>
      <c r="G26" s="138"/>
      <c r="H26" s="50">
        <f>国航自动更新!D146</f>
        <v>6476.2</v>
      </c>
      <c r="I26" s="138">
        <f t="shared" si="2"/>
        <v>0.32709016393442614</v>
      </c>
      <c r="J26" s="138"/>
      <c r="K26" s="50">
        <f>国航自动更新!E146</f>
        <v>806.3</v>
      </c>
      <c r="L26" s="138">
        <f t="shared" si="3"/>
        <v>1.7541645633518455E-2</v>
      </c>
      <c r="M26" s="138"/>
      <c r="N26" s="50">
        <f>国航自动更新!F146</f>
        <v>13841.5</v>
      </c>
      <c r="O26" s="138">
        <f t="shared" si="4"/>
        <v>9.1471829042305774E-2</v>
      </c>
      <c r="P26" s="138"/>
      <c r="Q26" s="50">
        <f>国航自动更新!G146</f>
        <v>8533.4</v>
      </c>
      <c r="R26" s="138">
        <f t="shared" si="5"/>
        <v>3.8703605670253882E-3</v>
      </c>
      <c r="S26" s="138"/>
      <c r="T26" s="50">
        <f>国航自动更新!H146</f>
        <v>4729.7</v>
      </c>
      <c r="U26" s="138">
        <f t="shared" si="6"/>
        <v>0.30976710697571375</v>
      </c>
      <c r="V26" s="138"/>
      <c r="W26" s="50">
        <f>国航自动更新!I146</f>
        <v>578.4</v>
      </c>
      <c r="X26" s="138">
        <f t="shared" si="7"/>
        <v>1.4914897350412293E-2</v>
      </c>
      <c r="Y26" s="138"/>
      <c r="Z26" s="50">
        <f>国航自动更新!J146</f>
        <v>7116.1</v>
      </c>
      <c r="AA26" s="138">
        <f t="shared" si="8"/>
        <v>2.7922228000231142E-2</v>
      </c>
      <c r="AB26" s="138"/>
      <c r="AC26" s="50">
        <f>国航自动更新!K146</f>
        <v>5807.5</v>
      </c>
      <c r="AD26" s="138">
        <f t="shared" si="9"/>
        <v>-3.0984800234112875E-4</v>
      </c>
      <c r="AE26" s="138"/>
      <c r="AF26" s="50">
        <f>国航自动更新!L146</f>
        <v>944.3</v>
      </c>
      <c r="AG26" s="138">
        <f t="shared" si="10"/>
        <v>0.24973530968766533</v>
      </c>
      <c r="AH26" s="138"/>
      <c r="AI26" s="50">
        <f>国航自动更新!M146</f>
        <v>364.3</v>
      </c>
      <c r="AJ26" s="138">
        <f t="shared" si="11"/>
        <v>1.8166573504751149E-2</v>
      </c>
      <c r="AK26" s="138"/>
      <c r="AL26" s="50">
        <f>国航自动更新!N146</f>
        <v>78.099999999999994</v>
      </c>
      <c r="AM26" s="148">
        <f t="shared" si="12"/>
        <v>0.29999999999999716</v>
      </c>
      <c r="AN26" s="138"/>
      <c r="AO26" s="50">
        <f>国航自动更新!O146</f>
        <v>81.7</v>
      </c>
      <c r="AP26" s="148">
        <f t="shared" si="13"/>
        <v>1.7000000000000028</v>
      </c>
      <c r="AQ26" s="138"/>
      <c r="AR26" s="50">
        <f>国航自动更新!P146</f>
        <v>73</v>
      </c>
      <c r="AS26" s="148">
        <f t="shared" si="14"/>
        <v>-1</v>
      </c>
      <c r="AT26" s="138"/>
      <c r="AU26" s="50">
        <f>国航自动更新!Q146</f>
        <v>71.7</v>
      </c>
      <c r="AV26" s="148">
        <f t="shared" si="15"/>
        <v>-0.20000000000000284</v>
      </c>
      <c r="AW26" s="138"/>
      <c r="AX26" s="151">
        <f>国航自动更新!R146</f>
        <v>0</v>
      </c>
      <c r="AY26" s="138"/>
      <c r="AZ26" s="138"/>
      <c r="BA26" s="17"/>
      <c r="BB26" s="9"/>
      <c r="BC26" s="17"/>
      <c r="BD26" s="9"/>
      <c r="BE26" s="17"/>
      <c r="BF26" s="9"/>
      <c r="BG26" s="17"/>
      <c r="BH26" s="9"/>
      <c r="BI26" s="51"/>
      <c r="BJ26" s="9"/>
      <c r="BK26" s="51"/>
      <c r="BL26" s="9"/>
      <c r="BM26" s="51"/>
      <c r="BN26" s="9"/>
      <c r="BO26" s="51"/>
      <c r="BP26" s="51"/>
      <c r="BQ26" s="9"/>
      <c r="BR26" s="51"/>
      <c r="BS26" s="9"/>
      <c r="BT26" s="51"/>
      <c r="BU26" s="9"/>
      <c r="BV26" s="51"/>
      <c r="BW26" s="9"/>
      <c r="BX26" s="51"/>
      <c r="BY26" s="9"/>
      <c r="BZ26" s="51"/>
      <c r="CA26" s="9"/>
      <c r="CB26" s="51"/>
      <c r="CC26" s="9"/>
      <c r="CD26" s="51"/>
      <c r="CE26" s="9"/>
      <c r="CF26" s="51"/>
      <c r="CG26" s="10"/>
      <c r="CH26" s="51"/>
      <c r="CI26" s="10"/>
      <c r="CJ26" s="51"/>
      <c r="CK26" s="10"/>
      <c r="CL26" s="51"/>
      <c r="CM26" s="10"/>
      <c r="CN26" s="51"/>
      <c r="CO26" s="53"/>
      <c r="CP26" s="51"/>
      <c r="CQ26" s="53"/>
      <c r="CR26" s="51"/>
      <c r="CS26" s="53"/>
      <c r="CT26" s="51"/>
      <c r="CU26" s="53"/>
      <c r="CW26" s="51"/>
      <c r="CX26" s="9"/>
      <c r="CY26" s="51"/>
      <c r="CZ26" s="9"/>
      <c r="DA26" s="51"/>
      <c r="DB26" s="9"/>
      <c r="DC26" s="51"/>
      <c r="DD26" s="9"/>
      <c r="DE26" s="56"/>
      <c r="DF26" s="56"/>
      <c r="DG26" s="57"/>
    </row>
    <row r="27" spans="1:111">
      <c r="A27" s="49">
        <v>42369</v>
      </c>
      <c r="B27" s="50">
        <f>国航自动更新!B147</f>
        <v>18563.2</v>
      </c>
      <c r="C27" s="138">
        <f t="shared" si="0"/>
        <v>0.1135024893527683</v>
      </c>
      <c r="D27" s="138"/>
      <c r="E27" s="50">
        <f>国航自动更新!C147</f>
        <v>10859.2</v>
      </c>
      <c r="F27" s="138">
        <f t="shared" si="1"/>
        <v>2.2725774399834364E-2</v>
      </c>
      <c r="G27" s="138"/>
      <c r="H27" s="50">
        <f>国航自动更新!D147</f>
        <v>6879.5</v>
      </c>
      <c r="I27" s="138">
        <f t="shared" si="2"/>
        <v>0.3108303799397889</v>
      </c>
      <c r="J27" s="138"/>
      <c r="K27" s="50">
        <f>国航自动更新!E147</f>
        <v>824.4</v>
      </c>
      <c r="L27" s="138">
        <f t="shared" si="3"/>
        <v>2.4353876739562574E-2</v>
      </c>
      <c r="M27" s="138"/>
      <c r="N27" s="50">
        <f>国航自动更新!F147</f>
        <v>14194.7</v>
      </c>
      <c r="O27" s="138">
        <f t="shared" si="4"/>
        <v>0.11326614642563038</v>
      </c>
      <c r="P27" s="138"/>
      <c r="Q27" s="50">
        <f>国航自动更新!G147</f>
        <v>8576.2999999999993</v>
      </c>
      <c r="R27" s="138">
        <f t="shared" si="5"/>
        <v>3.6661428744107161E-2</v>
      </c>
      <c r="S27" s="138"/>
      <c r="T27" s="50">
        <f>国航自动更新!H147</f>
        <v>5030.8999999999996</v>
      </c>
      <c r="U27" s="138">
        <f t="shared" si="6"/>
        <v>0.28595163846429106</v>
      </c>
      <c r="V27" s="138"/>
      <c r="W27" s="50">
        <f>国航自动更新!I147</f>
        <v>587.4</v>
      </c>
      <c r="X27" s="138">
        <f t="shared" si="7"/>
        <v>3.8910505836575959E-2</v>
      </c>
      <c r="Y27" s="138"/>
      <c r="Z27" s="50">
        <f>国航自动更新!J147</f>
        <v>7162.2</v>
      </c>
      <c r="AA27" s="138">
        <f t="shared" si="8"/>
        <v>5.8588784770463143E-2</v>
      </c>
      <c r="AB27" s="138"/>
      <c r="AC27" s="50">
        <f>国航自动更新!K147</f>
        <v>5807.8</v>
      </c>
      <c r="AD27" s="138">
        <f t="shared" si="9"/>
        <v>3.2516133620153376E-2</v>
      </c>
      <c r="AE27" s="138"/>
      <c r="AF27" s="50">
        <f>国航自动更新!L147</f>
        <v>984.9</v>
      </c>
      <c r="AG27" s="138">
        <f t="shared" si="10"/>
        <v>0.25576947596582955</v>
      </c>
      <c r="AH27" s="138"/>
      <c r="AI27" s="50">
        <f>国航自动更新!M147</f>
        <v>369.6</v>
      </c>
      <c r="AJ27" s="138">
        <f t="shared" si="11"/>
        <v>3.6455412226584327E-2</v>
      </c>
      <c r="AK27" s="138"/>
      <c r="AL27" s="50">
        <f>国航自动更新!N147</f>
        <v>76.5</v>
      </c>
      <c r="AM27" s="148">
        <f t="shared" si="12"/>
        <v>0</v>
      </c>
      <c r="AN27" s="138"/>
      <c r="AO27" s="50">
        <f>国航自动更新!O147</f>
        <v>79</v>
      </c>
      <c r="AP27" s="148">
        <f t="shared" si="13"/>
        <v>1.0999999999999943</v>
      </c>
      <c r="AQ27" s="138"/>
      <c r="AR27" s="50">
        <f>国航自动更新!P147</f>
        <v>73.099999999999994</v>
      </c>
      <c r="AS27" s="148">
        <f t="shared" si="14"/>
        <v>-1.4000000000000057</v>
      </c>
      <c r="AT27" s="138"/>
      <c r="AU27" s="50">
        <f>国航自动更新!Q147</f>
        <v>71.3</v>
      </c>
      <c r="AV27" s="148">
        <f t="shared" si="15"/>
        <v>1.0999999999999943</v>
      </c>
      <c r="AW27" s="138"/>
      <c r="AX27" s="151">
        <f>国航自动更新!R147</f>
        <v>0</v>
      </c>
      <c r="AY27" s="138"/>
      <c r="AZ27" s="138"/>
      <c r="BA27" s="17"/>
      <c r="BB27" s="9"/>
      <c r="BC27" s="17"/>
      <c r="BD27" s="9"/>
      <c r="BE27" s="17"/>
      <c r="BF27" s="9"/>
      <c r="BG27" s="17"/>
      <c r="BH27" s="9"/>
      <c r="BI27" s="51"/>
      <c r="BJ27" s="9"/>
      <c r="BK27" s="51"/>
      <c r="BL27" s="9"/>
      <c r="BM27" s="51"/>
      <c r="BN27" s="9"/>
      <c r="BO27" s="51"/>
      <c r="BP27" s="51"/>
      <c r="BQ27" s="9"/>
      <c r="BR27" s="51"/>
      <c r="BS27" s="9"/>
      <c r="BT27" s="51"/>
      <c r="BU27" s="9"/>
      <c r="BV27" s="51"/>
      <c r="BW27" s="9"/>
      <c r="BX27" s="51"/>
      <c r="BY27" s="9"/>
      <c r="BZ27" s="51"/>
      <c r="CA27" s="9"/>
      <c r="CB27" s="51"/>
      <c r="CC27" s="9"/>
      <c r="CD27" s="51"/>
      <c r="CE27" s="9"/>
      <c r="CF27" s="51"/>
      <c r="CG27" s="10"/>
      <c r="CH27" s="51"/>
      <c r="CI27" s="10"/>
      <c r="CJ27" s="51"/>
      <c r="CK27" s="10"/>
      <c r="CL27" s="51"/>
      <c r="CM27" s="10"/>
      <c r="CN27" s="51"/>
      <c r="CO27" s="53"/>
      <c r="CP27" s="51"/>
      <c r="CQ27" s="53"/>
      <c r="CR27" s="51"/>
      <c r="CS27" s="53"/>
      <c r="CT27" s="51"/>
      <c r="CU27" s="53"/>
      <c r="CW27" s="51"/>
      <c r="CX27" s="9"/>
      <c r="CY27" s="51"/>
      <c r="CZ27" s="9"/>
      <c r="DA27" s="51"/>
      <c r="DB27" s="9"/>
      <c r="DC27" s="51"/>
      <c r="DD27" s="9"/>
      <c r="DE27" s="56"/>
      <c r="DF27" s="56"/>
      <c r="DG27" s="57"/>
    </row>
    <row r="28" spans="1:111" s="4" customFormat="1" ht="12.75">
      <c r="A28" s="34">
        <v>42400</v>
      </c>
      <c r="B28" s="18">
        <f>国航自动更新!B148</f>
        <v>19054.900000000001</v>
      </c>
      <c r="C28" s="138">
        <f t="shared" si="0"/>
        <v>0.14016538618032115</v>
      </c>
      <c r="D28" s="138"/>
      <c r="E28" s="18">
        <f>国航自动更新!C148</f>
        <v>11149.3</v>
      </c>
      <c r="F28" s="138">
        <f t="shared" si="1"/>
        <v>4.2643524449889281E-2</v>
      </c>
      <c r="G28" s="138"/>
      <c r="H28" s="18">
        <f>国航自动更新!D148</f>
        <v>7069.6</v>
      </c>
      <c r="I28" s="138">
        <f t="shared" si="2"/>
        <v>0.34983006835452723</v>
      </c>
      <c r="J28" s="138"/>
      <c r="K28" s="18">
        <f>国航自动更新!E148</f>
        <v>836</v>
      </c>
      <c r="L28" s="138">
        <f t="shared" si="3"/>
        <v>6.9463988742484162E-2</v>
      </c>
      <c r="M28" s="138"/>
      <c r="N28" s="18">
        <f>国航自动更新!F148</f>
        <v>15149.6</v>
      </c>
      <c r="O28" s="138">
        <f t="shared" si="4"/>
        <v>0.18564664449227153</v>
      </c>
      <c r="P28" s="138"/>
      <c r="Q28" s="18">
        <f>国航自动更新!G148</f>
        <v>8994.1</v>
      </c>
      <c r="R28" s="138">
        <f t="shared" si="5"/>
        <v>7.008923259964317E-2</v>
      </c>
      <c r="S28" s="138"/>
      <c r="T28" s="18">
        <f>国航自动更新!H148</f>
        <v>5537.1</v>
      </c>
      <c r="U28" s="138">
        <f t="shared" si="6"/>
        <v>0.43258906625960525</v>
      </c>
      <c r="V28" s="138"/>
      <c r="W28" s="18">
        <f>国航自动更新!I148</f>
        <v>618.4</v>
      </c>
      <c r="X28" s="138">
        <f t="shared" si="7"/>
        <v>0.21876231769806864</v>
      </c>
      <c r="Y28" s="138"/>
      <c r="Z28" s="18">
        <f>国航自动更新!J148</f>
        <v>7523.7</v>
      </c>
      <c r="AA28" s="138">
        <f t="shared" si="8"/>
        <v>0.11775192761955688</v>
      </c>
      <c r="AB28" s="138"/>
      <c r="AC28" s="18">
        <f>国航自动更新!K148</f>
        <v>6038.2</v>
      </c>
      <c r="AD28" s="138">
        <f t="shared" si="9"/>
        <v>7.0982617949627569E-2</v>
      </c>
      <c r="AE28" s="138"/>
      <c r="AF28" s="18">
        <f>国航自动更新!L148</f>
        <v>1100.9000000000001</v>
      </c>
      <c r="AG28" s="138">
        <f t="shared" si="10"/>
        <v>0.41722451081359435</v>
      </c>
      <c r="AH28" s="138"/>
      <c r="AI28" s="18">
        <f>国航自动更新!M148</f>
        <v>384.7</v>
      </c>
      <c r="AJ28" s="138">
        <f t="shared" si="11"/>
        <v>0.21625039519443567</v>
      </c>
      <c r="AK28" s="138"/>
      <c r="AL28" s="18">
        <f>国航自动更新!N148</f>
        <v>79.5</v>
      </c>
      <c r="AM28" s="148">
        <f t="shared" si="12"/>
        <v>3</v>
      </c>
      <c r="AN28" s="138"/>
      <c r="AO28" s="18">
        <f>国航自动更新!O148</f>
        <v>80.7</v>
      </c>
      <c r="AP28" s="148">
        <f t="shared" si="13"/>
        <v>2.1000000000000085</v>
      </c>
      <c r="AQ28" s="138"/>
      <c r="AR28" s="18">
        <f>国航自动更新!P148</f>
        <v>78.3</v>
      </c>
      <c r="AS28" s="148">
        <f t="shared" si="14"/>
        <v>4.5</v>
      </c>
      <c r="AT28" s="138"/>
      <c r="AU28" s="18">
        <f>国航自动更新!Q148</f>
        <v>74</v>
      </c>
      <c r="AV28" s="148">
        <f t="shared" si="15"/>
        <v>9.0999999999999943</v>
      </c>
      <c r="AW28" s="138"/>
      <c r="AX28" s="44">
        <f>国航自动更新!R148</f>
        <v>0</v>
      </c>
      <c r="AY28" s="138"/>
      <c r="AZ28" s="138"/>
      <c r="BA28" s="18"/>
      <c r="BB28" s="9"/>
      <c r="BC28" s="18"/>
      <c r="BD28" s="19"/>
      <c r="BE28" s="18"/>
      <c r="BF28" s="19"/>
      <c r="BG28" s="18"/>
      <c r="BH28" s="19"/>
      <c r="BI28" s="18"/>
      <c r="BJ28" s="19"/>
      <c r="BK28" s="18"/>
      <c r="BL28" s="19"/>
      <c r="BM28" s="18"/>
      <c r="BN28" s="19"/>
      <c r="BO28" s="18"/>
      <c r="BP28" s="18"/>
      <c r="BQ28" s="19"/>
      <c r="BR28" s="18"/>
      <c r="BS28" s="19"/>
      <c r="BT28" s="18"/>
      <c r="BU28" s="19"/>
      <c r="BV28" s="18"/>
      <c r="BW28" s="19"/>
      <c r="BX28" s="18"/>
      <c r="BY28" s="19"/>
      <c r="BZ28" s="18"/>
      <c r="CA28" s="19"/>
      <c r="CB28" s="18"/>
      <c r="CC28" s="19"/>
      <c r="CD28" s="18"/>
      <c r="CE28" s="19"/>
      <c r="CF28" s="18"/>
      <c r="CG28" s="18"/>
      <c r="CH28" s="18"/>
      <c r="CI28" s="18"/>
      <c r="CJ28" s="18"/>
      <c r="CK28" s="18"/>
      <c r="CL28" s="18"/>
      <c r="CM28" s="18"/>
      <c r="CN28" s="18"/>
      <c r="CO28" s="65"/>
      <c r="CP28" s="18"/>
      <c r="CQ28" s="65"/>
      <c r="CR28" s="18"/>
      <c r="CS28" s="65"/>
      <c r="CT28" s="18"/>
      <c r="CU28" s="65"/>
      <c r="CW28" s="18"/>
      <c r="CX28" s="19"/>
      <c r="CY28" s="18"/>
      <c r="CZ28" s="19"/>
      <c r="DA28" s="18"/>
      <c r="DB28" s="19"/>
      <c r="DC28" s="18"/>
      <c r="DD28" s="19"/>
      <c r="DE28" s="68"/>
      <c r="DF28" s="68"/>
    </row>
    <row r="29" spans="1:111">
      <c r="A29" s="49">
        <v>42429</v>
      </c>
      <c r="B29" s="50">
        <f>国航自动更新!B149</f>
        <v>18513.8</v>
      </c>
      <c r="C29" s="138">
        <f t="shared" si="0"/>
        <v>0.1268701230720537</v>
      </c>
      <c r="D29" s="138"/>
      <c r="E29" s="50">
        <f>国航自动更新!C149</f>
        <v>11256.4</v>
      </c>
      <c r="F29" s="138">
        <f t="shared" si="1"/>
        <v>5.5689981805563393E-2</v>
      </c>
      <c r="G29" s="138"/>
      <c r="H29" s="50">
        <f>国航自动更新!D149</f>
        <v>6367.3</v>
      </c>
      <c r="I29" s="138">
        <f t="shared" si="2"/>
        <v>0.2914629941382878</v>
      </c>
      <c r="J29" s="138"/>
      <c r="K29" s="50">
        <f>国航自动更新!E149</f>
        <v>890.1</v>
      </c>
      <c r="L29" s="138">
        <f t="shared" si="3"/>
        <v>6.4076509264793913E-2</v>
      </c>
      <c r="M29" s="138"/>
      <c r="N29" s="50">
        <f>国航自动更新!F149</f>
        <v>15063.5</v>
      </c>
      <c r="O29" s="138">
        <f t="shared" si="4"/>
        <v>0.11109881761117624</v>
      </c>
      <c r="P29" s="138"/>
      <c r="Q29" s="50">
        <f>国航自动更新!G149</f>
        <v>9392.7999999999993</v>
      </c>
      <c r="R29" s="138">
        <f t="shared" si="5"/>
        <v>5.1801751360551762E-2</v>
      </c>
      <c r="S29" s="138"/>
      <c r="T29" s="50">
        <f>国航自动更新!H149</f>
        <v>4983.5</v>
      </c>
      <c r="U29" s="138">
        <f t="shared" si="6"/>
        <v>0.25595403109957404</v>
      </c>
      <c r="V29" s="138"/>
      <c r="W29" s="50">
        <f>国航自动更新!I149</f>
        <v>687.2</v>
      </c>
      <c r="X29" s="138">
        <f t="shared" si="7"/>
        <v>4.2475728155339842E-2</v>
      </c>
      <c r="Y29" s="138"/>
      <c r="Z29" s="50">
        <f>国航自动更新!J149</f>
        <v>7766.1</v>
      </c>
      <c r="AA29" s="138">
        <f t="shared" si="8"/>
        <v>6.8283422974813268E-2</v>
      </c>
      <c r="AB29" s="138"/>
      <c r="AC29" s="50">
        <f>国航自动更新!K149</f>
        <v>6283.2</v>
      </c>
      <c r="AD29" s="138">
        <f t="shared" si="9"/>
        <v>4.6502331778814021E-2</v>
      </c>
      <c r="AE29" s="138"/>
      <c r="AF29" s="50">
        <f>国航自动更新!L149</f>
        <v>1045.5999999999999</v>
      </c>
      <c r="AG29" s="138">
        <f t="shared" si="10"/>
        <v>0.22766232241399531</v>
      </c>
      <c r="AH29" s="138"/>
      <c r="AI29" s="50">
        <f>国航自动更新!M149</f>
        <v>437.3</v>
      </c>
      <c r="AJ29" s="138">
        <f t="shared" si="11"/>
        <v>5.6280193236714959E-2</v>
      </c>
      <c r="AK29" s="138"/>
      <c r="AL29" s="50">
        <f>国航自动更新!N149</f>
        <v>81.400000000000006</v>
      </c>
      <c r="AM29" s="148">
        <f t="shared" si="12"/>
        <v>-1.0999999999999943</v>
      </c>
      <c r="AN29" s="138"/>
      <c r="AO29" s="50">
        <f>国航自动更新!O149</f>
        <v>83.4</v>
      </c>
      <c r="AP29" s="148">
        <f t="shared" si="13"/>
        <v>-0.39999999999999147</v>
      </c>
      <c r="AQ29" s="138"/>
      <c r="AR29" s="50">
        <f>国航自动更新!P149</f>
        <v>78.3</v>
      </c>
      <c r="AS29" s="148">
        <f t="shared" si="14"/>
        <v>-2.2000000000000028</v>
      </c>
      <c r="AT29" s="138"/>
      <c r="AU29" s="50">
        <f>国航自动更新!Q149</f>
        <v>77.2</v>
      </c>
      <c r="AV29" s="148">
        <f t="shared" si="15"/>
        <v>-1.5999999999999943</v>
      </c>
      <c r="AW29" s="138"/>
      <c r="AX29" s="151">
        <f>国航自动更新!R149</f>
        <v>0</v>
      </c>
      <c r="AY29" s="138"/>
      <c r="AZ29" s="138"/>
      <c r="BA29" s="17"/>
      <c r="BB29" s="9"/>
      <c r="BC29" s="17"/>
      <c r="BD29" s="9"/>
      <c r="BE29" s="17"/>
      <c r="BF29" s="9"/>
      <c r="BG29" s="17"/>
      <c r="BH29" s="9"/>
      <c r="BI29" s="51"/>
      <c r="BJ29" s="9"/>
      <c r="BK29" s="51"/>
      <c r="BL29" s="9"/>
      <c r="BM29" s="51"/>
      <c r="BN29" s="9"/>
      <c r="BO29" s="51"/>
      <c r="BP29" s="51"/>
      <c r="BQ29" s="9"/>
      <c r="BR29" s="51"/>
      <c r="BS29" s="9"/>
      <c r="BT29" s="51"/>
      <c r="BU29" s="9"/>
      <c r="BV29" s="51"/>
      <c r="BW29" s="9"/>
      <c r="BX29" s="51"/>
      <c r="BY29" s="9"/>
      <c r="BZ29" s="51"/>
      <c r="CA29" s="9"/>
      <c r="CB29" s="51"/>
      <c r="CC29" s="9"/>
      <c r="CD29" s="51"/>
      <c r="CE29" s="9"/>
      <c r="CF29" s="51"/>
      <c r="CG29" s="10"/>
      <c r="CH29" s="51"/>
      <c r="CI29" s="10"/>
      <c r="CJ29" s="51"/>
      <c r="CK29" s="10"/>
      <c r="CL29" s="51"/>
      <c r="CM29" s="10"/>
      <c r="CN29" s="51"/>
      <c r="CO29" s="53"/>
      <c r="CP29" s="51"/>
      <c r="CQ29" s="53"/>
      <c r="CR29" s="51"/>
      <c r="CS29" s="53"/>
      <c r="CT29" s="51"/>
      <c r="CU29" s="53"/>
      <c r="CW29" s="51"/>
      <c r="CX29" s="9"/>
      <c r="CY29" s="51"/>
      <c r="CZ29" s="9"/>
      <c r="DA29" s="51"/>
      <c r="DB29" s="9"/>
      <c r="DC29" s="51"/>
      <c r="DD29" s="9"/>
      <c r="DE29" s="56"/>
      <c r="DF29" s="56"/>
      <c r="DG29" s="57"/>
    </row>
    <row r="30" spans="1:111">
      <c r="A30" s="49">
        <v>42460</v>
      </c>
      <c r="B30" s="50">
        <f>国航自动更新!B150</f>
        <v>18966.599999999999</v>
      </c>
      <c r="C30" s="138">
        <f t="shared" si="0"/>
        <v>8.4462588768053681E-2</v>
      </c>
      <c r="D30" s="138"/>
      <c r="E30" s="50">
        <f>国航自动更新!C150</f>
        <v>11534.5</v>
      </c>
      <c r="F30" s="138">
        <f t="shared" si="1"/>
        <v>1.5647013243167196E-2</v>
      </c>
      <c r="G30" s="138"/>
      <c r="H30" s="50">
        <f>国航自动更新!D150</f>
        <v>6638.6</v>
      </c>
      <c r="I30" s="138">
        <f t="shared" si="2"/>
        <v>0.24645137063462275</v>
      </c>
      <c r="J30" s="138"/>
      <c r="K30" s="50">
        <f>国航自动更新!E150</f>
        <v>793.6</v>
      </c>
      <c r="L30" s="138">
        <f t="shared" si="3"/>
        <v>-1.6117034465658264E-2</v>
      </c>
      <c r="M30" s="138"/>
      <c r="N30" s="50">
        <f>国航自动更新!F150</f>
        <v>14897.5</v>
      </c>
      <c r="O30" s="138">
        <f t="shared" si="4"/>
        <v>4.2716557478022166E-2</v>
      </c>
      <c r="P30" s="138"/>
      <c r="Q30" s="50">
        <f>国航自动更新!G150</f>
        <v>9371.7000000000007</v>
      </c>
      <c r="R30" s="138">
        <f t="shared" si="5"/>
        <v>-2.6943683030152044E-2</v>
      </c>
      <c r="S30" s="138"/>
      <c r="T30" s="50">
        <f>国航自动更新!H150</f>
        <v>4956.8</v>
      </c>
      <c r="U30" s="138">
        <f t="shared" si="6"/>
        <v>0.19845261121856872</v>
      </c>
      <c r="V30" s="138"/>
      <c r="W30" s="50">
        <f>国航自动更新!I150</f>
        <v>569</v>
      </c>
      <c r="X30" s="138">
        <f t="shared" si="7"/>
        <v>9.423076923076934E-2</v>
      </c>
      <c r="Y30" s="138"/>
      <c r="Z30" s="50">
        <f>国航自动更新!J150</f>
        <v>7767</v>
      </c>
      <c r="AA30" s="138">
        <f t="shared" si="8"/>
        <v>7.1317427385892973E-3</v>
      </c>
      <c r="AB30" s="138"/>
      <c r="AC30" s="50">
        <f>国航自动更新!K150</f>
        <v>6380</v>
      </c>
      <c r="AD30" s="138">
        <f t="shared" si="9"/>
        <v>-2.1562432904947415E-2</v>
      </c>
      <c r="AE30" s="138"/>
      <c r="AF30" s="50">
        <f>国航自动更新!L150</f>
        <v>1023.2</v>
      </c>
      <c r="AG30" s="138">
        <f t="shared" si="10"/>
        <v>0.1886617100371748</v>
      </c>
      <c r="AH30" s="138"/>
      <c r="AI30" s="50">
        <f>国航自动更新!M150</f>
        <v>363.7</v>
      </c>
      <c r="AJ30" s="138">
        <f t="shared" si="11"/>
        <v>9.9788327789537279E-2</v>
      </c>
      <c r="AK30" s="138"/>
      <c r="AL30" s="50">
        <f>国航自动更新!N150</f>
        <v>78.5</v>
      </c>
      <c r="AM30" s="148">
        <f t="shared" si="12"/>
        <v>-3.2000000000000028</v>
      </c>
      <c r="AN30" s="138"/>
      <c r="AO30" s="50">
        <f>国航自动更新!O150</f>
        <v>81.2</v>
      </c>
      <c r="AP30" s="148">
        <f t="shared" si="13"/>
        <v>-3.5999999999999943</v>
      </c>
      <c r="AQ30" s="138"/>
      <c r="AR30" s="50">
        <f>国航自动更新!P150</f>
        <v>74.7</v>
      </c>
      <c r="AS30" s="148">
        <f t="shared" si="14"/>
        <v>-3</v>
      </c>
      <c r="AT30" s="138"/>
      <c r="AU30" s="50">
        <f>国航自动更新!Q150</f>
        <v>71.7</v>
      </c>
      <c r="AV30" s="148">
        <f t="shared" si="15"/>
        <v>7.2000000000000028</v>
      </c>
      <c r="AW30" s="138"/>
      <c r="AX30" s="151">
        <f>国航自动更新!R150</f>
        <v>0</v>
      </c>
      <c r="AY30" s="138"/>
      <c r="AZ30" s="138"/>
      <c r="BA30" s="17"/>
      <c r="BB30" s="9"/>
      <c r="BC30" s="17"/>
      <c r="BD30" s="9"/>
      <c r="BE30" s="17"/>
      <c r="BF30" s="9"/>
      <c r="BG30" s="17"/>
      <c r="BH30" s="9"/>
      <c r="BI30" s="51"/>
      <c r="BJ30" s="9"/>
      <c r="BK30" s="51"/>
      <c r="BL30" s="9"/>
      <c r="BM30" s="51"/>
      <c r="BN30" s="9"/>
      <c r="BO30" s="51"/>
      <c r="BP30" s="51"/>
      <c r="BQ30" s="9"/>
      <c r="BR30" s="51"/>
      <c r="BS30" s="9"/>
      <c r="BT30" s="51"/>
      <c r="BU30" s="9"/>
      <c r="BV30" s="51"/>
      <c r="BW30" s="9"/>
      <c r="BX30" s="51"/>
      <c r="BY30" s="9"/>
      <c r="BZ30" s="51"/>
      <c r="CA30" s="9"/>
      <c r="CB30" s="51"/>
      <c r="CC30" s="9"/>
      <c r="CD30" s="51"/>
      <c r="CE30" s="9"/>
      <c r="CF30" s="51"/>
      <c r="CG30" s="10"/>
      <c r="CH30" s="51"/>
      <c r="CI30" s="10"/>
      <c r="CJ30" s="51"/>
      <c r="CK30" s="10"/>
      <c r="CL30" s="51"/>
      <c r="CM30" s="10"/>
      <c r="CN30" s="51"/>
      <c r="CO30" s="53"/>
      <c r="CP30" s="51"/>
      <c r="CQ30" s="53"/>
      <c r="CR30" s="51"/>
      <c r="CS30" s="53"/>
      <c r="CT30" s="51"/>
      <c r="CU30" s="53"/>
      <c r="CW30" s="51"/>
      <c r="CX30" s="9"/>
      <c r="CY30" s="51"/>
      <c r="CZ30" s="9"/>
      <c r="DA30" s="51"/>
      <c r="DB30" s="9"/>
      <c r="DC30" s="51"/>
      <c r="DD30" s="9"/>
      <c r="DE30" s="56"/>
      <c r="DF30" s="56"/>
      <c r="DG30" s="57"/>
    </row>
    <row r="31" spans="1:111">
      <c r="A31" s="49">
        <v>42490</v>
      </c>
      <c r="B31" s="50">
        <f>国航自动更新!B151</f>
        <v>18859.8</v>
      </c>
      <c r="C31" s="138">
        <f t="shared" si="0"/>
        <v>9.6697660624879944E-2</v>
      </c>
      <c r="D31" s="138"/>
      <c r="E31" s="50">
        <f>国航自动更新!C151</f>
        <v>11569.3</v>
      </c>
      <c r="F31" s="138">
        <f t="shared" si="1"/>
        <v>8.0031740104555604E-2</v>
      </c>
      <c r="G31" s="138"/>
      <c r="H31" s="50">
        <f>国航自动更新!D151</f>
        <v>6511.6</v>
      </c>
      <c r="I31" s="138">
        <f t="shared" si="2"/>
        <v>0.14948453608247436</v>
      </c>
      <c r="J31" s="138"/>
      <c r="K31" s="50">
        <f>国航自动更新!E151</f>
        <v>778.9</v>
      </c>
      <c r="L31" s="138">
        <f t="shared" si="3"/>
        <v>-5.023777588099021E-2</v>
      </c>
      <c r="M31" s="138"/>
      <c r="N31" s="50">
        <f>国航自动更新!F151</f>
        <v>15145.7</v>
      </c>
      <c r="O31" s="138">
        <f t="shared" si="4"/>
        <v>9.8047602821659918E-2</v>
      </c>
      <c r="P31" s="138"/>
      <c r="Q31" s="50">
        <f>国航自动更新!G151</f>
        <v>9562.5</v>
      </c>
      <c r="R31" s="138">
        <f t="shared" si="5"/>
        <v>7.8412576687116431E-2</v>
      </c>
      <c r="S31" s="138"/>
      <c r="T31" s="50">
        <f>国航自动更新!H151</f>
        <v>4990.8</v>
      </c>
      <c r="U31" s="138">
        <f t="shared" si="6"/>
        <v>0.14394425598239668</v>
      </c>
      <c r="V31" s="138"/>
      <c r="W31" s="50">
        <f>国航自动更新!I151</f>
        <v>592.4</v>
      </c>
      <c r="X31" s="138">
        <f t="shared" si="7"/>
        <v>5.1846590909090828E-2</v>
      </c>
      <c r="Y31" s="138"/>
      <c r="Z31" s="50">
        <f>国航自动更新!J151</f>
        <v>8029.9</v>
      </c>
      <c r="AA31" s="138">
        <f t="shared" si="8"/>
        <v>8.4403570608651002E-2</v>
      </c>
      <c r="AB31" s="138"/>
      <c r="AC31" s="50">
        <f>国航自动更新!K151</f>
        <v>6579.9</v>
      </c>
      <c r="AD31" s="138">
        <f t="shared" si="9"/>
        <v>7.4006365787970152E-2</v>
      </c>
      <c r="AE31" s="138"/>
      <c r="AF31" s="50">
        <f>国航自动更新!L151</f>
        <v>1066.4000000000001</v>
      </c>
      <c r="AG31" s="138">
        <f t="shared" si="10"/>
        <v>0.16381097893702945</v>
      </c>
      <c r="AH31" s="138"/>
      <c r="AI31" s="50">
        <f>国航自动更新!M151</f>
        <v>383.6</v>
      </c>
      <c r="AJ31" s="138">
        <f t="shared" si="11"/>
        <v>5.9668508287292976E-2</v>
      </c>
      <c r="AK31" s="138"/>
      <c r="AL31" s="50">
        <f>国航自动更新!N151</f>
        <v>80.3</v>
      </c>
      <c r="AM31" s="148">
        <f t="shared" si="12"/>
        <v>9.9999999999994316E-2</v>
      </c>
      <c r="AN31" s="138"/>
      <c r="AO31" s="50">
        <f>国航自动更新!O151</f>
        <v>82.7</v>
      </c>
      <c r="AP31" s="148">
        <f t="shared" si="13"/>
        <v>-9.9999999999994316E-2</v>
      </c>
      <c r="AQ31" s="138"/>
      <c r="AR31" s="50">
        <f>国航自动更新!P151</f>
        <v>76.599999999999994</v>
      </c>
      <c r="AS31" s="148">
        <f t="shared" si="14"/>
        <v>-0.40000000000000568</v>
      </c>
      <c r="AT31" s="138"/>
      <c r="AU31" s="50">
        <f>国航自动更新!Q151</f>
        <v>76</v>
      </c>
      <c r="AV31" s="148">
        <f t="shared" si="15"/>
        <v>7.2999999999999972</v>
      </c>
      <c r="AW31" s="138"/>
      <c r="AX31" s="151">
        <f>国航自动更新!R151</f>
        <v>0</v>
      </c>
      <c r="AY31" s="138"/>
      <c r="AZ31" s="138"/>
      <c r="BA31" s="17"/>
      <c r="BB31" s="9"/>
      <c r="BC31" s="17"/>
      <c r="BD31" s="9"/>
      <c r="BE31" s="17"/>
      <c r="BF31" s="9"/>
      <c r="BG31" s="17"/>
      <c r="BH31" s="9"/>
      <c r="BI31" s="51"/>
      <c r="BJ31" s="9"/>
      <c r="BK31" s="51"/>
      <c r="BL31" s="9"/>
      <c r="BM31" s="51"/>
      <c r="BN31" s="9"/>
      <c r="BO31" s="51"/>
      <c r="BP31" s="51"/>
      <c r="BQ31" s="9"/>
      <c r="BR31" s="51"/>
      <c r="BS31" s="9"/>
      <c r="BT31" s="51"/>
      <c r="BU31" s="9"/>
      <c r="BV31" s="51"/>
      <c r="BW31" s="9"/>
      <c r="BX31" s="51"/>
      <c r="BY31" s="9"/>
      <c r="BZ31" s="51"/>
      <c r="CA31" s="9"/>
      <c r="CB31" s="51"/>
      <c r="CC31" s="9"/>
      <c r="CD31" s="51"/>
      <c r="CE31" s="9"/>
      <c r="CF31" s="51"/>
      <c r="CG31" s="10"/>
      <c r="CH31" s="51"/>
      <c r="CI31" s="10"/>
      <c r="CJ31" s="51"/>
      <c r="CK31" s="10"/>
      <c r="CL31" s="51"/>
      <c r="CM31" s="10"/>
      <c r="CN31" s="51"/>
      <c r="CO31" s="53"/>
      <c r="CP31" s="51"/>
      <c r="CQ31" s="53"/>
      <c r="CR31" s="51"/>
      <c r="CS31" s="53"/>
      <c r="CT31" s="51"/>
      <c r="CU31" s="53"/>
      <c r="CW31" s="51"/>
      <c r="CX31" s="9"/>
      <c r="CY31" s="51"/>
      <c r="CZ31" s="9"/>
      <c r="DA31" s="51"/>
      <c r="DB31" s="9"/>
      <c r="DC31" s="51"/>
      <c r="DD31" s="9"/>
      <c r="DE31" s="56"/>
      <c r="DF31" s="56"/>
      <c r="DG31" s="57"/>
    </row>
    <row r="32" spans="1:111">
      <c r="A32" s="49">
        <v>42521</v>
      </c>
      <c r="B32" s="50">
        <f>国航自动更新!B152</f>
        <v>19241.599999999999</v>
      </c>
      <c r="C32" s="138">
        <f t="shared" si="0"/>
        <v>8.6721525350020645E-2</v>
      </c>
      <c r="D32" s="138"/>
      <c r="E32" s="50">
        <f>国航自动更新!C152</f>
        <v>11633.9</v>
      </c>
      <c r="F32" s="138">
        <f t="shared" si="1"/>
        <v>6.5668223871026887E-2</v>
      </c>
      <c r="G32" s="138"/>
      <c r="H32" s="50">
        <f>国航自动更新!D152</f>
        <v>6815.6</v>
      </c>
      <c r="I32" s="138">
        <f t="shared" si="2"/>
        <v>0.14120188202200157</v>
      </c>
      <c r="J32" s="138"/>
      <c r="K32" s="50">
        <f>国航自动更新!E152</f>
        <v>792.1</v>
      </c>
      <c r="L32" s="138">
        <f t="shared" si="3"/>
        <v>-3.0239960822722733E-2</v>
      </c>
      <c r="M32" s="138"/>
      <c r="N32" s="50">
        <f>国航自动更新!F152</f>
        <v>14988.3</v>
      </c>
      <c r="O32" s="138">
        <f t="shared" si="4"/>
        <v>7.6343607273144931E-2</v>
      </c>
      <c r="P32" s="138"/>
      <c r="Q32" s="50">
        <f>国航自动更新!G152</f>
        <v>9466.2999999999993</v>
      </c>
      <c r="R32" s="138">
        <f t="shared" si="5"/>
        <v>7.1418061639106689E-2</v>
      </c>
      <c r="S32" s="138"/>
      <c r="T32" s="50">
        <f>国航自动更新!H152</f>
        <v>4961.2</v>
      </c>
      <c r="U32" s="138">
        <f t="shared" si="6"/>
        <v>9.7780629743544178E-2</v>
      </c>
      <c r="V32" s="138"/>
      <c r="W32" s="50">
        <f>国航自动更新!I152</f>
        <v>560.79999999999995</v>
      </c>
      <c r="X32" s="138">
        <f t="shared" si="7"/>
        <v>-1.7002629272568015E-2</v>
      </c>
      <c r="Y32" s="138"/>
      <c r="Z32" s="50">
        <f>国航自动更新!J152</f>
        <v>7925.1</v>
      </c>
      <c r="AA32" s="138">
        <f t="shared" si="8"/>
        <v>7.0337506584011944E-2</v>
      </c>
      <c r="AB32" s="138"/>
      <c r="AC32" s="50">
        <f>国航自动更新!K152</f>
        <v>6527.5</v>
      </c>
      <c r="AD32" s="138">
        <f t="shared" si="9"/>
        <v>6.8068395647549629E-2</v>
      </c>
      <c r="AE32" s="138"/>
      <c r="AF32" s="50">
        <f>国航自动更新!L152</f>
        <v>1032.7</v>
      </c>
      <c r="AG32" s="138">
        <f t="shared" si="10"/>
        <v>0.11703623580313693</v>
      </c>
      <c r="AH32" s="138"/>
      <c r="AI32" s="50">
        <f>国航自动更新!M152</f>
        <v>364.9</v>
      </c>
      <c r="AJ32" s="138">
        <f t="shared" si="11"/>
        <v>-9.5005428881650422E-3</v>
      </c>
      <c r="AK32" s="138"/>
      <c r="AL32" s="50">
        <f>国航自动更新!N152</f>
        <v>77.900000000000006</v>
      </c>
      <c r="AM32" s="148">
        <f t="shared" si="12"/>
        <v>-0.69999999999998863</v>
      </c>
      <c r="AN32" s="138"/>
      <c r="AO32" s="50">
        <f>国航自动更新!O152</f>
        <v>81.400000000000006</v>
      </c>
      <c r="AP32" s="148">
        <f t="shared" si="13"/>
        <v>0.5</v>
      </c>
      <c r="AQ32" s="138"/>
      <c r="AR32" s="50">
        <f>国航自动更新!P152</f>
        <v>72.8</v>
      </c>
      <c r="AS32" s="148">
        <f t="shared" si="14"/>
        <v>-2.9000000000000057</v>
      </c>
      <c r="AT32" s="138"/>
      <c r="AU32" s="50">
        <f>国航自动更新!Q152</f>
        <v>70.8</v>
      </c>
      <c r="AV32" s="148">
        <f t="shared" si="15"/>
        <v>0.89999999999999147</v>
      </c>
      <c r="AW32" s="138"/>
      <c r="AX32" s="151">
        <f>国航自动更新!R152</f>
        <v>0</v>
      </c>
      <c r="AY32" s="138"/>
      <c r="AZ32" s="138"/>
      <c r="BA32" s="17"/>
      <c r="BB32" s="9"/>
      <c r="BC32" s="17"/>
      <c r="BD32" s="9"/>
      <c r="BE32" s="17"/>
      <c r="BF32" s="9"/>
      <c r="BG32" s="17"/>
      <c r="BH32" s="9"/>
      <c r="BI32" s="51"/>
      <c r="BJ32" s="9"/>
      <c r="BK32" s="51"/>
      <c r="BL32" s="9"/>
      <c r="BM32" s="51"/>
      <c r="BN32" s="9"/>
      <c r="BO32" s="51"/>
      <c r="BP32" s="51"/>
      <c r="BQ32" s="9"/>
      <c r="BR32" s="51"/>
      <c r="BS32" s="9"/>
      <c r="BT32" s="51"/>
      <c r="BU32" s="9"/>
      <c r="BV32" s="51"/>
      <c r="BW32" s="9"/>
      <c r="BX32" s="51"/>
      <c r="BY32" s="9"/>
      <c r="BZ32" s="51"/>
      <c r="CA32" s="9"/>
      <c r="CB32" s="51"/>
      <c r="CC32" s="9"/>
      <c r="CD32" s="51"/>
      <c r="CE32" s="9"/>
      <c r="CF32" s="51"/>
      <c r="CG32" s="10"/>
      <c r="CH32" s="51"/>
      <c r="CI32" s="10"/>
      <c r="CJ32" s="51"/>
      <c r="CK32" s="10"/>
      <c r="CL32" s="51"/>
      <c r="CM32" s="10"/>
      <c r="CN32" s="51"/>
      <c r="CO32" s="53"/>
      <c r="CP32" s="51"/>
      <c r="CQ32" s="53"/>
      <c r="CR32" s="51"/>
      <c r="CS32" s="53"/>
      <c r="CT32" s="51"/>
      <c r="CU32" s="53"/>
      <c r="CW32" s="51"/>
      <c r="CX32" s="9"/>
      <c r="CY32" s="51"/>
      <c r="CZ32" s="9"/>
      <c r="DA32" s="51"/>
      <c r="DB32" s="9"/>
      <c r="DC32" s="51"/>
      <c r="DD32" s="9"/>
      <c r="DE32" s="56"/>
      <c r="DF32" s="56"/>
      <c r="DG32" s="57"/>
    </row>
    <row r="33" spans="1:111">
      <c r="A33" s="49">
        <v>42551</v>
      </c>
      <c r="B33" s="50">
        <f>国航自动更新!B153</f>
        <v>18750.2</v>
      </c>
      <c r="C33" s="138">
        <f t="shared" si="0"/>
        <v>8.0858913388096365E-2</v>
      </c>
      <c r="D33" s="138"/>
      <c r="E33" s="50">
        <f>国航自动更新!C153</f>
        <v>11184.7</v>
      </c>
      <c r="F33" s="138">
        <f t="shared" si="1"/>
        <v>5.7204971879578403E-2</v>
      </c>
      <c r="G33" s="138"/>
      <c r="H33" s="50">
        <f>国航自动更新!D153</f>
        <v>6805.6</v>
      </c>
      <c r="I33" s="138">
        <f t="shared" si="2"/>
        <v>0.13790797217763506</v>
      </c>
      <c r="J33" s="138"/>
      <c r="K33" s="50">
        <f>国航自动更新!E153</f>
        <v>759.9</v>
      </c>
      <c r="L33" s="138">
        <f t="shared" si="3"/>
        <v>-3.4679878048780588E-2</v>
      </c>
      <c r="M33" s="138"/>
      <c r="N33" s="50">
        <f>国航自动更新!F153</f>
        <v>15264.2</v>
      </c>
      <c r="O33" s="138">
        <f t="shared" si="4"/>
        <v>0.10324739622859713</v>
      </c>
      <c r="P33" s="138"/>
      <c r="Q33" s="50">
        <f>国航自动更新!G153</f>
        <v>9321.5</v>
      </c>
      <c r="R33" s="138">
        <f t="shared" si="5"/>
        <v>8.9151136297248357E-2</v>
      </c>
      <c r="S33" s="138"/>
      <c r="T33" s="50">
        <f>国航自动更新!H153</f>
        <v>5377.8</v>
      </c>
      <c r="U33" s="138">
        <f t="shared" si="6"/>
        <v>0.13515567282321905</v>
      </c>
      <c r="V33" s="138"/>
      <c r="W33" s="50">
        <f>国航自动更新!I153</f>
        <v>565</v>
      </c>
      <c r="X33" s="138">
        <f t="shared" si="7"/>
        <v>4.6683957021119049E-2</v>
      </c>
      <c r="Y33" s="138"/>
      <c r="Z33" s="50">
        <f>国航自动更新!J153</f>
        <v>7844.9</v>
      </c>
      <c r="AA33" s="138">
        <f t="shared" si="8"/>
        <v>9.6974019073188478E-2</v>
      </c>
      <c r="AB33" s="138"/>
      <c r="AC33" s="50">
        <f>国航自动更新!K153</f>
        <v>6381.1</v>
      </c>
      <c r="AD33" s="138">
        <f t="shared" si="9"/>
        <v>7.6488351299829782E-2</v>
      </c>
      <c r="AE33" s="138"/>
      <c r="AF33" s="50">
        <f>国航自动更新!L153</f>
        <v>1099.7</v>
      </c>
      <c r="AG33" s="138">
        <f t="shared" si="10"/>
        <v>0.25507874914403095</v>
      </c>
      <c r="AH33" s="138"/>
      <c r="AI33" s="50">
        <f>国航自动更新!M153</f>
        <v>364.2</v>
      </c>
      <c r="AJ33" s="138">
        <f t="shared" si="11"/>
        <v>4.805755395683442E-2</v>
      </c>
      <c r="AK33" s="138"/>
      <c r="AL33" s="50">
        <f>国航自动更新!N153</f>
        <v>81.400000000000006</v>
      </c>
      <c r="AM33" s="148">
        <f t="shared" si="12"/>
        <v>1.6000000000000085</v>
      </c>
      <c r="AN33" s="138"/>
      <c r="AO33" s="50">
        <f>国航自动更新!O153</f>
        <v>83.3</v>
      </c>
      <c r="AP33" s="148">
        <f t="shared" si="13"/>
        <v>2.3999999999999915</v>
      </c>
      <c r="AQ33" s="138"/>
      <c r="AR33" s="50">
        <f>国航自动更新!P153</f>
        <v>79</v>
      </c>
      <c r="AS33" s="148">
        <f t="shared" si="14"/>
        <v>-0.20000000000000284</v>
      </c>
      <c r="AT33" s="138"/>
      <c r="AU33" s="50">
        <f>国航自动更新!Q153</f>
        <v>74.3</v>
      </c>
      <c r="AV33" s="148">
        <f t="shared" si="15"/>
        <v>5.7000000000000028</v>
      </c>
      <c r="AW33" s="138"/>
      <c r="AX33" s="151">
        <f>国航自动更新!R153</f>
        <v>0</v>
      </c>
      <c r="AY33" s="138"/>
      <c r="AZ33" s="138"/>
      <c r="BA33" s="17"/>
      <c r="BB33" s="9"/>
      <c r="BC33" s="17"/>
      <c r="BD33" s="9"/>
      <c r="BE33" s="17"/>
      <c r="BF33" s="9"/>
      <c r="BG33" s="17"/>
      <c r="BH33" s="9"/>
      <c r="BI33" s="51"/>
      <c r="BJ33" s="9"/>
      <c r="BK33" s="51"/>
      <c r="BL33" s="9"/>
      <c r="BM33" s="51"/>
      <c r="BN33" s="9"/>
      <c r="BO33" s="51"/>
      <c r="BP33" s="51"/>
      <c r="BQ33" s="9"/>
      <c r="BR33" s="51"/>
      <c r="BS33" s="9"/>
      <c r="BT33" s="51"/>
      <c r="BU33" s="9"/>
      <c r="BV33" s="51"/>
      <c r="BW33" s="9"/>
      <c r="BX33" s="51"/>
      <c r="BY33" s="9"/>
      <c r="BZ33" s="51"/>
      <c r="CA33" s="9"/>
      <c r="CB33" s="51"/>
      <c r="CC33" s="9"/>
      <c r="CD33" s="51"/>
      <c r="CE33" s="9"/>
      <c r="CF33" s="51"/>
      <c r="CG33" s="10"/>
      <c r="CH33" s="51"/>
      <c r="CI33" s="10"/>
      <c r="CJ33" s="51"/>
      <c r="CK33" s="10"/>
      <c r="CL33" s="51"/>
      <c r="CM33" s="10"/>
      <c r="CN33" s="51"/>
      <c r="CO33" s="53"/>
      <c r="CP33" s="51"/>
      <c r="CQ33" s="53"/>
      <c r="CR33" s="51"/>
      <c r="CS33" s="53"/>
      <c r="CT33" s="51"/>
      <c r="CU33" s="53"/>
      <c r="CW33" s="51"/>
      <c r="CX33" s="9"/>
      <c r="CY33" s="51"/>
      <c r="CZ33" s="9"/>
      <c r="DA33" s="51"/>
      <c r="DB33" s="9"/>
      <c r="DC33" s="51"/>
      <c r="DD33" s="9"/>
      <c r="DE33" s="56"/>
      <c r="DF33" s="56"/>
      <c r="DG33" s="57"/>
    </row>
    <row r="34" spans="1:111">
      <c r="A34" s="49">
        <v>42582</v>
      </c>
      <c r="B34" s="50">
        <f>国航自动更新!B154</f>
        <v>20438.599999999999</v>
      </c>
      <c r="C34" s="138">
        <f t="shared" si="0"/>
        <v>7.753625862641611E-2</v>
      </c>
      <c r="D34" s="138"/>
      <c r="E34" s="50">
        <f>国航自动更新!C154</f>
        <v>12055.9</v>
      </c>
      <c r="F34" s="138">
        <f t="shared" si="1"/>
        <v>2.2952127208240691E-2</v>
      </c>
      <c r="G34" s="138"/>
      <c r="H34" s="50">
        <f>国航自动更新!D154</f>
        <v>7612.3</v>
      </c>
      <c r="I34" s="138">
        <f t="shared" si="2"/>
        <v>0.19305697045686077</v>
      </c>
      <c r="J34" s="138"/>
      <c r="K34" s="50">
        <f>国航自动更新!E154</f>
        <v>770.4</v>
      </c>
      <c r="L34" s="138">
        <f t="shared" si="3"/>
        <v>-3.9281705948372658E-2</v>
      </c>
      <c r="M34" s="138"/>
      <c r="N34" s="50">
        <f>国航自动更新!F154</f>
        <v>16944.3</v>
      </c>
      <c r="O34" s="138">
        <f t="shared" si="4"/>
        <v>9.7514055496541241E-2</v>
      </c>
      <c r="P34" s="138"/>
      <c r="Q34" s="50">
        <f>国航自动更新!G154</f>
        <v>10010.799999999999</v>
      </c>
      <c r="R34" s="138">
        <f t="shared" si="5"/>
        <v>3.9888644201603762E-2</v>
      </c>
      <c r="S34" s="138"/>
      <c r="T34" s="50">
        <f>国航自动更新!H154</f>
        <v>6334.7</v>
      </c>
      <c r="U34" s="138">
        <f t="shared" si="6"/>
        <v>0.20983575248281117</v>
      </c>
      <c r="V34" s="138"/>
      <c r="W34" s="50">
        <f>国航自动更新!I154</f>
        <v>598.79999999999995</v>
      </c>
      <c r="X34" s="138">
        <f t="shared" si="7"/>
        <v>3.9583333333333304E-2</v>
      </c>
      <c r="Y34" s="138"/>
      <c r="Z34" s="50">
        <f>国航自动更新!J154</f>
        <v>8541.6</v>
      </c>
      <c r="AA34" s="138">
        <f t="shared" si="8"/>
        <v>6.6540137600359595E-2</v>
      </c>
      <c r="AB34" s="138"/>
      <c r="AC34" s="50">
        <f>国航自动更新!K154</f>
        <v>6860.8</v>
      </c>
      <c r="AD34" s="138">
        <f t="shared" si="9"/>
        <v>2.5745297969679726E-2</v>
      </c>
      <c r="AE34" s="138"/>
      <c r="AF34" s="50">
        <f>国航自动更新!L154</f>
        <v>1293.4000000000001</v>
      </c>
      <c r="AG34" s="138">
        <f t="shared" si="10"/>
        <v>0.36824288585634202</v>
      </c>
      <c r="AH34" s="138"/>
      <c r="AI34" s="50">
        <f>国航自动更新!M154</f>
        <v>387.3</v>
      </c>
      <c r="AJ34" s="138">
        <f t="shared" si="11"/>
        <v>3.3351120597651995E-2</v>
      </c>
      <c r="AK34" s="138"/>
      <c r="AL34" s="50">
        <f>国航自动更新!N154</f>
        <v>82.9</v>
      </c>
      <c r="AM34" s="148">
        <f t="shared" si="12"/>
        <v>1.5</v>
      </c>
      <c r="AN34" s="138"/>
      <c r="AO34" s="50">
        <f>国航自动更新!O154</f>
        <v>83</v>
      </c>
      <c r="AP34" s="148">
        <f t="shared" si="13"/>
        <v>1.2999999999999972</v>
      </c>
      <c r="AQ34" s="138"/>
      <c r="AR34" s="50">
        <f>国航自动更新!P154</f>
        <v>83.2</v>
      </c>
      <c r="AS34" s="148">
        <f t="shared" si="14"/>
        <v>1.1000000000000085</v>
      </c>
      <c r="AT34" s="138"/>
      <c r="AU34" s="50">
        <f>国航自动更新!Q154</f>
        <v>77.7</v>
      </c>
      <c r="AV34" s="148">
        <f t="shared" si="15"/>
        <v>5.9000000000000057</v>
      </c>
      <c r="AW34" s="138"/>
      <c r="AX34" s="151">
        <f>国航自动更新!R154</f>
        <v>0</v>
      </c>
      <c r="AY34" s="138"/>
      <c r="AZ34" s="138"/>
      <c r="BA34" s="17"/>
      <c r="BB34" s="9"/>
      <c r="BC34" s="17"/>
      <c r="BD34" s="9"/>
      <c r="BE34" s="17"/>
      <c r="BF34" s="9"/>
      <c r="BG34" s="17"/>
      <c r="BH34" s="9"/>
      <c r="BI34" s="51"/>
      <c r="BJ34" s="9"/>
      <c r="BK34" s="51"/>
      <c r="BL34" s="9"/>
      <c r="BM34" s="51"/>
      <c r="BN34" s="9"/>
      <c r="BO34" s="51"/>
      <c r="BP34" s="51"/>
      <c r="BQ34" s="9"/>
      <c r="BR34" s="51"/>
      <c r="BS34" s="9"/>
      <c r="BT34" s="51"/>
      <c r="BU34" s="9"/>
      <c r="BV34" s="51"/>
      <c r="BW34" s="9"/>
      <c r="BX34" s="51"/>
      <c r="BY34" s="9"/>
      <c r="BZ34" s="51"/>
      <c r="CA34" s="9"/>
      <c r="CB34" s="51"/>
      <c r="CC34" s="9"/>
      <c r="CD34" s="51"/>
      <c r="CE34" s="9"/>
      <c r="CF34" s="51"/>
      <c r="CG34" s="10"/>
      <c r="CH34" s="51"/>
      <c r="CI34" s="10"/>
      <c r="CJ34" s="51"/>
      <c r="CK34" s="10"/>
      <c r="CL34" s="51"/>
      <c r="CM34" s="10"/>
      <c r="CN34" s="51"/>
      <c r="CO34" s="53"/>
      <c r="CP34" s="51"/>
      <c r="CQ34" s="53"/>
      <c r="CR34" s="51"/>
      <c r="CS34" s="53"/>
      <c r="CT34" s="51"/>
      <c r="CU34" s="53"/>
      <c r="CW34" s="51"/>
      <c r="CX34" s="9"/>
      <c r="CY34" s="51"/>
      <c r="CZ34" s="9"/>
      <c r="DA34" s="51"/>
      <c r="DB34" s="9"/>
      <c r="DC34" s="51"/>
      <c r="DD34" s="9"/>
      <c r="DE34" s="56"/>
      <c r="DF34" s="56"/>
      <c r="DG34" s="57"/>
    </row>
    <row r="35" spans="1:111">
      <c r="A35" s="49">
        <v>42613</v>
      </c>
      <c r="B35" s="50">
        <f>国航自动更新!B155</f>
        <v>20825.7</v>
      </c>
      <c r="C35" s="138">
        <f t="shared" si="0"/>
        <v>7.0465900446162522E-2</v>
      </c>
      <c r="D35" s="138"/>
      <c r="E35" s="50">
        <f>国航自动更新!C155</f>
        <v>12124.9</v>
      </c>
      <c r="F35" s="138">
        <f t="shared" si="1"/>
        <v>1.3685917800889458E-2</v>
      </c>
      <c r="G35" s="138"/>
      <c r="H35" s="50">
        <f>国航自动更新!D155</f>
        <v>7934.4</v>
      </c>
      <c r="I35" s="138">
        <f t="shared" si="2"/>
        <v>0.19226434657169911</v>
      </c>
      <c r="J35" s="138"/>
      <c r="K35" s="50">
        <f>国航自动更新!E155</f>
        <v>766.5</v>
      </c>
      <c r="L35" s="138">
        <f t="shared" si="3"/>
        <v>-8.6085608680100179E-2</v>
      </c>
      <c r="M35" s="138"/>
      <c r="N35" s="50">
        <f>国航自动更新!F155</f>
        <v>17624.599999999999</v>
      </c>
      <c r="O35" s="138">
        <f t="shared" si="4"/>
        <v>7.4290799595265078E-2</v>
      </c>
      <c r="P35" s="138"/>
      <c r="Q35" s="50">
        <f>国航自动更新!G155</f>
        <v>10334.200000000001</v>
      </c>
      <c r="R35" s="138">
        <f t="shared" si="5"/>
        <v>3.0853175592774118E-2</v>
      </c>
      <c r="S35" s="138"/>
      <c r="T35" s="50">
        <f>国航自动更新!H155</f>
        <v>6686.4</v>
      </c>
      <c r="U35" s="138">
        <f t="shared" si="6"/>
        <v>0.16823621909670661</v>
      </c>
      <c r="V35" s="138"/>
      <c r="W35" s="50">
        <f>国航自动更新!I155</f>
        <v>604</v>
      </c>
      <c r="X35" s="138">
        <f t="shared" si="7"/>
        <v>-8.1368821292775673E-2</v>
      </c>
      <c r="Y35" s="138"/>
      <c r="Z35" s="50">
        <f>国航自动更新!J155</f>
        <v>8845.7000000000007</v>
      </c>
      <c r="AA35" s="138">
        <f t="shared" si="8"/>
        <v>5.1757348045277318E-2</v>
      </c>
      <c r="AB35" s="138"/>
      <c r="AC35" s="50">
        <f>国航自动更新!K155</f>
        <v>7111.8</v>
      </c>
      <c r="AD35" s="138">
        <f t="shared" si="9"/>
        <v>2.7924724655276956E-2</v>
      </c>
      <c r="AE35" s="138"/>
      <c r="AF35" s="50">
        <f>国航自动更新!L155</f>
        <v>1343.7</v>
      </c>
      <c r="AG35" s="138">
        <f t="shared" si="10"/>
        <v>0.25802827450613264</v>
      </c>
      <c r="AH35" s="138"/>
      <c r="AI35" s="50">
        <f>国航自动更新!M155</f>
        <v>390.3</v>
      </c>
      <c r="AJ35" s="138">
        <f t="shared" si="11"/>
        <v>-7.8829360396506898E-2</v>
      </c>
      <c r="AK35" s="138"/>
      <c r="AL35" s="50">
        <f>国航自动更新!N155</f>
        <v>84.6</v>
      </c>
      <c r="AM35" s="148">
        <f t="shared" si="12"/>
        <v>0.29999999999999716</v>
      </c>
      <c r="AN35" s="138"/>
      <c r="AO35" s="50">
        <f>国航自动更新!O155</f>
        <v>85.2</v>
      </c>
      <c r="AP35" s="148">
        <f t="shared" si="13"/>
        <v>1.4000000000000057</v>
      </c>
      <c r="AQ35" s="138"/>
      <c r="AR35" s="50">
        <f>国航自动更新!P155</f>
        <v>84.3</v>
      </c>
      <c r="AS35" s="148">
        <f t="shared" si="14"/>
        <v>-1.7000000000000028</v>
      </c>
      <c r="AT35" s="138"/>
      <c r="AU35" s="50">
        <f>国航自动更新!Q155</f>
        <v>78.8</v>
      </c>
      <c r="AV35" s="148">
        <f t="shared" si="15"/>
        <v>0.39999999999999147</v>
      </c>
      <c r="AW35" s="138"/>
      <c r="AX35" s="151">
        <f>国航自动更新!R155</f>
        <v>0</v>
      </c>
      <c r="AY35" s="138"/>
      <c r="AZ35" s="138"/>
      <c r="BA35" s="17"/>
      <c r="BB35" s="9"/>
      <c r="BC35" s="17"/>
      <c r="BD35" s="9"/>
      <c r="BE35" s="17"/>
      <c r="BF35" s="9"/>
      <c r="BG35" s="17"/>
      <c r="BH35" s="9"/>
      <c r="BI35" s="51"/>
      <c r="BJ35" s="9"/>
      <c r="BK35" s="51"/>
      <c r="BL35" s="9"/>
      <c r="BM35" s="51"/>
      <c r="BN35" s="9"/>
      <c r="BO35" s="51"/>
      <c r="BP35" s="51"/>
      <c r="BQ35" s="9"/>
      <c r="BR35" s="51"/>
      <c r="BS35" s="9"/>
      <c r="BT35" s="51"/>
      <c r="BU35" s="9"/>
      <c r="BV35" s="51"/>
      <c r="BW35" s="9"/>
      <c r="BX35" s="51"/>
      <c r="BY35" s="9"/>
      <c r="BZ35" s="51"/>
      <c r="CA35" s="9"/>
      <c r="CB35" s="51"/>
      <c r="CC35" s="9"/>
      <c r="CD35" s="51"/>
      <c r="CE35" s="9"/>
      <c r="CF35" s="51"/>
      <c r="CG35" s="10"/>
      <c r="CH35" s="51"/>
      <c r="CI35" s="10"/>
      <c r="CJ35" s="51"/>
      <c r="CK35" s="10"/>
      <c r="CL35" s="51"/>
      <c r="CM35" s="10"/>
      <c r="CN35" s="51"/>
      <c r="CO35" s="53"/>
      <c r="CP35" s="51"/>
      <c r="CQ35" s="53"/>
      <c r="CR35" s="51"/>
      <c r="CS35" s="53"/>
      <c r="CT35" s="51"/>
      <c r="CU35" s="53"/>
      <c r="CW35" s="51"/>
      <c r="CX35" s="9"/>
      <c r="CY35" s="51"/>
      <c r="CZ35" s="9"/>
      <c r="DA35" s="51"/>
      <c r="DB35" s="9"/>
      <c r="DC35" s="51"/>
      <c r="DD35" s="9"/>
      <c r="DE35" s="56"/>
      <c r="DF35" s="56"/>
      <c r="DG35" s="57"/>
    </row>
    <row r="36" spans="1:111">
      <c r="A36" s="49">
        <v>42643</v>
      </c>
      <c r="B36" s="50">
        <f>国航自动更新!B156</f>
        <v>19690.400000000001</v>
      </c>
      <c r="C36" s="138">
        <f t="shared" si="0"/>
        <v>8.1313805279603857E-2</v>
      </c>
      <c r="D36" s="138"/>
      <c r="E36" s="50">
        <f>国航自动更新!C156</f>
        <v>11634.6</v>
      </c>
      <c r="F36" s="138">
        <f t="shared" si="1"/>
        <v>4.8937052597414432E-2</v>
      </c>
      <c r="G36" s="138"/>
      <c r="H36" s="50">
        <f>国航自动更新!D156</f>
        <v>7340.2</v>
      </c>
      <c r="I36" s="138">
        <f t="shared" si="2"/>
        <v>0.16142405063291143</v>
      </c>
      <c r="J36" s="138"/>
      <c r="K36" s="50">
        <f>国航自动更新!E156</f>
        <v>715.6</v>
      </c>
      <c r="L36" s="138">
        <f t="shared" si="3"/>
        <v>-0.10314575761373601</v>
      </c>
      <c r="M36" s="138"/>
      <c r="N36" s="50">
        <f>国航自动更新!F156</f>
        <v>15972.7</v>
      </c>
      <c r="O36" s="138">
        <f t="shared" si="4"/>
        <v>0.10593587071669419</v>
      </c>
      <c r="P36" s="138"/>
      <c r="Q36" s="50">
        <f>国航自动更新!G156</f>
        <v>9802.1</v>
      </c>
      <c r="R36" s="138">
        <f t="shared" si="5"/>
        <v>8.0514126348975257E-2</v>
      </c>
      <c r="S36" s="138"/>
      <c r="T36" s="50">
        <f>国航自动更新!H156</f>
        <v>5649.4</v>
      </c>
      <c r="U36" s="138">
        <f t="shared" si="6"/>
        <v>0.17136992266063977</v>
      </c>
      <c r="V36" s="138"/>
      <c r="W36" s="50">
        <f>国航自动更新!I156</f>
        <v>521.20000000000005</v>
      </c>
      <c r="X36" s="138">
        <f t="shared" si="7"/>
        <v>-4.9078635285531802E-2</v>
      </c>
      <c r="Y36" s="138"/>
      <c r="Z36" s="50">
        <f>国航自动更新!J156</f>
        <v>8179.9</v>
      </c>
      <c r="AA36" s="138">
        <f t="shared" si="8"/>
        <v>9.1147987087479621E-2</v>
      </c>
      <c r="AB36" s="138"/>
      <c r="AC36" s="50">
        <f>国航自动更新!K156</f>
        <v>6728</v>
      </c>
      <c r="AD36" s="138">
        <f t="shared" si="9"/>
        <v>8.1567694434620419E-2</v>
      </c>
      <c r="AE36" s="138"/>
      <c r="AF36" s="50">
        <f>国航自动更新!L156</f>
        <v>1120.8</v>
      </c>
      <c r="AG36" s="138">
        <f t="shared" si="10"/>
        <v>0.21141374837872884</v>
      </c>
      <c r="AH36" s="138"/>
      <c r="AI36" s="50">
        <f>国航自动更新!M156</f>
        <v>331.2</v>
      </c>
      <c r="AJ36" s="138">
        <f t="shared" si="11"/>
        <v>-5.587229190421894E-2</v>
      </c>
      <c r="AK36" s="138"/>
      <c r="AL36" s="50">
        <f>国航自动更新!N156</f>
        <v>81.099999999999994</v>
      </c>
      <c r="AM36" s="148">
        <f t="shared" si="12"/>
        <v>1.7999999999999972</v>
      </c>
      <c r="AN36" s="138"/>
      <c r="AO36" s="50">
        <f>国航自动更新!O156</f>
        <v>84.2</v>
      </c>
      <c r="AP36" s="148">
        <f t="shared" si="13"/>
        <v>2.4000000000000057</v>
      </c>
      <c r="AQ36" s="138"/>
      <c r="AR36" s="50">
        <f>国航自动更新!P156</f>
        <v>77</v>
      </c>
      <c r="AS36" s="148">
        <f t="shared" si="14"/>
        <v>0.70000000000000284</v>
      </c>
      <c r="AT36" s="138"/>
      <c r="AU36" s="50">
        <f>国航自动更新!Q156</f>
        <v>72.8</v>
      </c>
      <c r="AV36" s="148">
        <f t="shared" si="15"/>
        <v>4.0999999999999943</v>
      </c>
      <c r="AW36" s="138"/>
      <c r="AX36" s="151">
        <f>国航自动更新!R156</f>
        <v>0</v>
      </c>
      <c r="AY36" s="138"/>
      <c r="AZ36" s="138"/>
      <c r="BA36" s="17"/>
      <c r="BB36" s="9"/>
      <c r="BC36" s="17"/>
      <c r="BD36" s="9"/>
      <c r="BE36" s="17"/>
      <c r="BF36" s="9"/>
      <c r="BG36" s="17"/>
      <c r="BH36" s="9"/>
      <c r="BI36" s="51"/>
      <c r="BJ36" s="9"/>
      <c r="BK36" s="51"/>
      <c r="BL36" s="9"/>
      <c r="BM36" s="51"/>
      <c r="BN36" s="9"/>
      <c r="BO36" s="51"/>
      <c r="BP36" s="51"/>
      <c r="BQ36" s="9"/>
      <c r="BR36" s="51"/>
      <c r="BS36" s="9"/>
      <c r="BT36" s="51"/>
      <c r="BU36" s="9"/>
      <c r="BV36" s="51"/>
      <c r="BW36" s="9"/>
      <c r="BX36" s="51"/>
      <c r="BY36" s="9"/>
      <c r="BZ36" s="51"/>
      <c r="CA36" s="9"/>
      <c r="CB36" s="51"/>
      <c r="CC36" s="9"/>
      <c r="CD36" s="51"/>
      <c r="CE36" s="9"/>
      <c r="CF36" s="51"/>
      <c r="CG36" s="10"/>
      <c r="CH36" s="51"/>
      <c r="CI36" s="10"/>
      <c r="CJ36" s="51"/>
      <c r="CK36" s="10"/>
      <c r="CL36" s="51"/>
      <c r="CM36" s="10"/>
      <c r="CN36" s="51"/>
      <c r="CO36" s="53"/>
      <c r="CP36" s="51"/>
      <c r="CQ36" s="53"/>
      <c r="CR36" s="51"/>
      <c r="CS36" s="53"/>
      <c r="CT36" s="51"/>
      <c r="CU36" s="53"/>
      <c r="CW36" s="51"/>
      <c r="CX36" s="9"/>
      <c r="CY36" s="51"/>
      <c r="CZ36" s="9"/>
      <c r="DA36" s="51"/>
      <c r="DB36" s="9"/>
      <c r="DC36" s="51"/>
      <c r="DD36" s="9"/>
      <c r="DE36" s="56"/>
      <c r="DF36" s="56"/>
      <c r="DG36" s="57"/>
    </row>
    <row r="37" spans="1:111">
      <c r="A37" s="49">
        <v>42674</v>
      </c>
      <c r="B37" s="50">
        <f>国航自动更新!B157</f>
        <v>20166.8</v>
      </c>
      <c r="C37" s="138">
        <f t="shared" si="0"/>
        <v>6.1572555811150176E-2</v>
      </c>
      <c r="D37" s="138"/>
      <c r="E37" s="50">
        <f>国航自动更新!C157</f>
        <v>12118.7</v>
      </c>
      <c r="F37" s="138">
        <f t="shared" si="1"/>
        <v>6.9583329655878545E-2</v>
      </c>
      <c r="G37" s="138"/>
      <c r="H37" s="50">
        <f>国航自动更新!D157</f>
        <v>7296.1</v>
      </c>
      <c r="I37" s="138">
        <f t="shared" si="2"/>
        <v>7.0484322960224333E-2</v>
      </c>
      <c r="J37" s="138"/>
      <c r="K37" s="50">
        <f>国航自动更新!E157</f>
        <v>752</v>
      </c>
      <c r="L37" s="138">
        <f t="shared" si="3"/>
        <v>-0.11643755140406531</v>
      </c>
      <c r="M37" s="138"/>
      <c r="N37" s="50">
        <f>国航自动更新!F157</f>
        <v>16421.099999999999</v>
      </c>
      <c r="O37" s="138">
        <f t="shared" si="4"/>
        <v>8.057012377687256E-2</v>
      </c>
      <c r="P37" s="138"/>
      <c r="Q37" s="50">
        <f>国航自动更新!G157</f>
        <v>10355.1</v>
      </c>
      <c r="R37" s="138">
        <f t="shared" si="5"/>
        <v>8.8200676769162989E-2</v>
      </c>
      <c r="S37" s="138"/>
      <c r="T37" s="50">
        <f>国航自动更新!H157</f>
        <v>5519.1</v>
      </c>
      <c r="U37" s="138">
        <f t="shared" si="6"/>
        <v>8.9396391772926576E-2</v>
      </c>
      <c r="V37" s="138"/>
      <c r="W37" s="50">
        <f>国航自动更新!I157</f>
        <v>546.9</v>
      </c>
      <c r="X37" s="138">
        <f t="shared" si="7"/>
        <v>-0.1102977061981455</v>
      </c>
      <c r="Y37" s="138"/>
      <c r="Z37" s="50">
        <f>国航自动更新!J157</f>
        <v>8523.9</v>
      </c>
      <c r="AA37" s="138">
        <f t="shared" si="8"/>
        <v>7.3498482425097267E-2</v>
      </c>
      <c r="AB37" s="138"/>
      <c r="AC37" s="50">
        <f>国航自动更新!K157</f>
        <v>7091.3</v>
      </c>
      <c r="AD37" s="138">
        <f t="shared" si="9"/>
        <v>8.2426388655686633E-2</v>
      </c>
      <c r="AE37" s="138"/>
      <c r="AF37" s="50">
        <f>国航自动更新!L157</f>
        <v>1084.4000000000001</v>
      </c>
      <c r="AG37" s="138">
        <f t="shared" si="10"/>
        <v>8.592028840376531E-2</v>
      </c>
      <c r="AH37" s="138"/>
      <c r="AI37" s="50">
        <f>国航自动更新!M157</f>
        <v>348.3</v>
      </c>
      <c r="AJ37" s="138">
        <f t="shared" si="11"/>
        <v>-0.10783811475409832</v>
      </c>
      <c r="AK37" s="138"/>
      <c r="AL37" s="50">
        <f>国航自动更新!N157</f>
        <v>81.400000000000006</v>
      </c>
      <c r="AM37" s="148">
        <f t="shared" si="12"/>
        <v>1.4000000000000057</v>
      </c>
      <c r="AN37" s="138"/>
      <c r="AO37" s="50">
        <f>国航自动更新!O157</f>
        <v>85.4</v>
      </c>
      <c r="AP37" s="148">
        <f t="shared" si="13"/>
        <v>1.4000000000000057</v>
      </c>
      <c r="AQ37" s="138"/>
      <c r="AR37" s="50">
        <f>国航自动更新!P157</f>
        <v>75.599999999999994</v>
      </c>
      <c r="AS37" s="148">
        <f t="shared" si="14"/>
        <v>1.2999999999999972</v>
      </c>
      <c r="AT37" s="138"/>
      <c r="AU37" s="50">
        <f>国航自动更新!Q157</f>
        <v>72.7</v>
      </c>
      <c r="AV37" s="148">
        <f t="shared" si="15"/>
        <v>0.5</v>
      </c>
      <c r="AW37" s="138"/>
      <c r="AX37" s="151">
        <f>国航自动更新!R157</f>
        <v>0</v>
      </c>
      <c r="AY37" s="138"/>
      <c r="AZ37" s="138"/>
      <c r="BA37" s="17"/>
      <c r="BB37" s="9"/>
      <c r="BC37" s="17"/>
      <c r="BD37" s="9"/>
      <c r="BE37" s="17"/>
      <c r="BF37" s="9"/>
      <c r="BG37" s="17"/>
      <c r="BH37" s="9"/>
      <c r="BI37" s="51"/>
      <c r="BJ37" s="9"/>
      <c r="BK37" s="51"/>
      <c r="BL37" s="9"/>
      <c r="BM37" s="51"/>
      <c r="BN37" s="9"/>
      <c r="BO37" s="51"/>
      <c r="BP37" s="51"/>
      <c r="BQ37" s="9"/>
      <c r="BR37" s="51"/>
      <c r="BS37" s="9"/>
      <c r="BT37" s="51"/>
      <c r="BU37" s="9"/>
      <c r="BV37" s="51"/>
      <c r="BW37" s="9"/>
      <c r="BX37" s="51"/>
      <c r="BY37" s="9"/>
      <c r="BZ37" s="51"/>
      <c r="CA37" s="9"/>
      <c r="CB37" s="51"/>
      <c r="CC37" s="9"/>
      <c r="CD37" s="51"/>
      <c r="CE37" s="9"/>
      <c r="CF37" s="51"/>
      <c r="CG37" s="10"/>
      <c r="CH37" s="51"/>
      <c r="CI37" s="10"/>
      <c r="CJ37" s="51"/>
      <c r="CK37" s="10"/>
      <c r="CL37" s="51"/>
      <c r="CM37" s="10"/>
      <c r="CN37" s="51"/>
      <c r="CO37" s="53"/>
      <c r="CP37" s="51"/>
      <c r="CQ37" s="53"/>
      <c r="CR37" s="51"/>
      <c r="CS37" s="53"/>
      <c r="CT37" s="51"/>
      <c r="CU37" s="53"/>
      <c r="CW37" s="51"/>
      <c r="CX37" s="9"/>
      <c r="CY37" s="51"/>
      <c r="CZ37" s="9"/>
      <c r="DA37" s="51"/>
      <c r="DB37" s="9"/>
      <c r="DC37" s="51"/>
      <c r="DD37" s="9"/>
      <c r="DE37" s="56"/>
      <c r="DF37" s="56"/>
      <c r="DG37" s="57"/>
    </row>
    <row r="38" spans="1:111">
      <c r="A38" s="49">
        <v>42704</v>
      </c>
      <c r="B38" s="50">
        <f>国航自动更新!B158</f>
        <v>18795.599999999999</v>
      </c>
      <c r="C38" s="138">
        <f t="shared" si="0"/>
        <v>5.9880340820020583E-2</v>
      </c>
      <c r="D38" s="138"/>
      <c r="E38" s="50">
        <f>国航自动更新!C158</f>
        <v>11554.3</v>
      </c>
      <c r="F38" s="138">
        <f t="shared" si="1"/>
        <v>0.1055476883037354</v>
      </c>
      <c r="G38" s="138"/>
      <c r="H38" s="50">
        <f>国航自动更新!D158</f>
        <v>6516.8</v>
      </c>
      <c r="I38" s="138">
        <f t="shared" si="2"/>
        <v>6.2691084277817222E-3</v>
      </c>
      <c r="J38" s="138"/>
      <c r="K38" s="50">
        <f>国航自动更新!E158</f>
        <v>724.5</v>
      </c>
      <c r="L38" s="138">
        <f t="shared" si="3"/>
        <v>-0.10145107280168664</v>
      </c>
      <c r="M38" s="138"/>
      <c r="N38" s="50">
        <f>国航自动更新!F158</f>
        <v>14976.5</v>
      </c>
      <c r="O38" s="138">
        <f t="shared" si="4"/>
        <v>8.1999783260484849E-2</v>
      </c>
      <c r="P38" s="138"/>
      <c r="Q38" s="50">
        <f>国航自动更新!G158</f>
        <v>9509.9</v>
      </c>
      <c r="R38" s="138">
        <f t="shared" si="5"/>
        <v>0.11443269974453329</v>
      </c>
      <c r="S38" s="138"/>
      <c r="T38" s="50">
        <f>国航自动更新!H158</f>
        <v>4936.7</v>
      </c>
      <c r="U38" s="138">
        <f t="shared" si="6"/>
        <v>4.3765989386219006E-2</v>
      </c>
      <c r="V38" s="138"/>
      <c r="W38" s="50">
        <f>国航自动更新!I158</f>
        <v>529.9</v>
      </c>
      <c r="X38" s="138">
        <f t="shared" si="7"/>
        <v>-8.3852005532503493E-2</v>
      </c>
      <c r="Y38" s="138"/>
      <c r="Z38" s="50">
        <f>国航自动更新!J158</f>
        <v>7736.7</v>
      </c>
      <c r="AA38" s="138">
        <f t="shared" si="8"/>
        <v>8.7210691249420158E-2</v>
      </c>
      <c r="AB38" s="138"/>
      <c r="AC38" s="50">
        <f>国航自动更新!K158</f>
        <v>6440</v>
      </c>
      <c r="AD38" s="138">
        <f t="shared" si="9"/>
        <v>0.10891089108910901</v>
      </c>
      <c r="AE38" s="138"/>
      <c r="AF38" s="50">
        <f>国航自动更新!L158</f>
        <v>962.8</v>
      </c>
      <c r="AG38" s="138">
        <f t="shared" si="10"/>
        <v>1.959123160012699E-2</v>
      </c>
      <c r="AH38" s="138"/>
      <c r="AI38" s="50">
        <f>国航自动更新!M158</f>
        <v>333.9</v>
      </c>
      <c r="AJ38" s="138">
        <f t="shared" si="11"/>
        <v>-8.3447707933022364E-2</v>
      </c>
      <c r="AK38" s="138"/>
      <c r="AL38" s="50">
        <f>国航自动更新!N158</f>
        <v>79.7</v>
      </c>
      <c r="AM38" s="148">
        <f t="shared" si="12"/>
        <v>1.6000000000000085</v>
      </c>
      <c r="AN38" s="138"/>
      <c r="AO38" s="50">
        <f>国航自动更新!O158</f>
        <v>82.3</v>
      </c>
      <c r="AP38" s="148">
        <f t="shared" si="13"/>
        <v>0.59999999999999432</v>
      </c>
      <c r="AQ38" s="138"/>
      <c r="AR38" s="50">
        <f>国航自动更新!P158</f>
        <v>75.8</v>
      </c>
      <c r="AS38" s="148">
        <f t="shared" si="14"/>
        <v>2.7999999999999972</v>
      </c>
      <c r="AT38" s="138"/>
      <c r="AU38" s="50">
        <f>国航自动更新!Q158</f>
        <v>73.099999999999994</v>
      </c>
      <c r="AV38" s="148">
        <f t="shared" si="15"/>
        <v>1.3999999999999915</v>
      </c>
      <c r="AW38" s="138"/>
      <c r="AX38" s="151">
        <f>国航自动更新!R158</f>
        <v>0</v>
      </c>
      <c r="AY38" s="138"/>
      <c r="AZ38" s="138"/>
      <c r="BA38" s="17"/>
      <c r="BB38" s="9"/>
      <c r="BC38" s="17"/>
      <c r="BD38" s="9"/>
      <c r="BE38" s="17"/>
      <c r="BF38" s="9"/>
      <c r="BG38" s="17"/>
      <c r="BH38" s="9"/>
      <c r="BI38" s="51"/>
      <c r="BJ38" s="9"/>
      <c r="BK38" s="51"/>
      <c r="BL38" s="9"/>
      <c r="BM38" s="51"/>
      <c r="BN38" s="9"/>
      <c r="BO38" s="51"/>
      <c r="BP38" s="51"/>
      <c r="BQ38" s="9"/>
      <c r="BR38" s="51"/>
      <c r="BS38" s="9"/>
      <c r="BT38" s="51"/>
      <c r="BU38" s="9"/>
      <c r="BV38" s="51"/>
      <c r="BW38" s="9"/>
      <c r="BX38" s="51"/>
      <c r="BY38" s="9"/>
      <c r="BZ38" s="51"/>
      <c r="CA38" s="9"/>
      <c r="CB38" s="51"/>
      <c r="CC38" s="9"/>
      <c r="CD38" s="51"/>
      <c r="CE38" s="9"/>
      <c r="CF38" s="51"/>
      <c r="CG38" s="10"/>
      <c r="CH38" s="51"/>
      <c r="CI38" s="10"/>
      <c r="CJ38" s="51"/>
      <c r="CK38" s="10"/>
      <c r="CL38" s="51"/>
      <c r="CM38" s="10"/>
      <c r="CN38" s="51"/>
      <c r="CO38" s="53"/>
      <c r="CP38" s="51"/>
      <c r="CQ38" s="53"/>
      <c r="CR38" s="51"/>
      <c r="CS38" s="53"/>
      <c r="CT38" s="51"/>
      <c r="CU38" s="53"/>
      <c r="CW38" s="51"/>
      <c r="CX38" s="9"/>
      <c r="CY38" s="51"/>
      <c r="CZ38" s="9"/>
      <c r="DA38" s="51"/>
      <c r="DB38" s="9"/>
      <c r="DC38" s="51"/>
      <c r="DD38" s="9"/>
      <c r="DE38" s="56"/>
      <c r="DF38" s="56"/>
      <c r="DG38" s="57"/>
    </row>
    <row r="39" spans="1:111">
      <c r="A39" s="49">
        <v>42735</v>
      </c>
      <c r="B39" s="50">
        <f>国航自动更新!B159</f>
        <v>19746.7</v>
      </c>
      <c r="C39" s="138">
        <f t="shared" si="0"/>
        <v>6.3755171522151377E-2</v>
      </c>
      <c r="D39" s="138"/>
      <c r="E39" s="50">
        <f>国航自动更新!C159</f>
        <v>11873</v>
      </c>
      <c r="F39" s="138">
        <f t="shared" si="1"/>
        <v>9.335862678650364E-2</v>
      </c>
      <c r="G39" s="138"/>
      <c r="H39" s="50">
        <f>国航自动更新!D159</f>
        <v>7114.6</v>
      </c>
      <c r="I39" s="138">
        <f t="shared" si="2"/>
        <v>3.4173995203139906E-2</v>
      </c>
      <c r="J39" s="138"/>
      <c r="K39" s="50">
        <f>国航自动更新!E159</f>
        <v>759.1</v>
      </c>
      <c r="L39" s="138">
        <f t="shared" si="3"/>
        <v>-7.9209121785540959E-2</v>
      </c>
      <c r="M39" s="138"/>
      <c r="N39" s="50">
        <f>国航自动更新!F159</f>
        <v>15688.9</v>
      </c>
      <c r="O39" s="138">
        <f t="shared" si="4"/>
        <v>0.10526464102798916</v>
      </c>
      <c r="P39" s="138"/>
      <c r="Q39" s="50">
        <f>国航自动更新!G159</f>
        <v>9608.5</v>
      </c>
      <c r="R39" s="138">
        <f t="shared" si="5"/>
        <v>0.12035493161386612</v>
      </c>
      <c r="S39" s="138"/>
      <c r="T39" s="50">
        <f>国航自动更新!H159</f>
        <v>5505.9</v>
      </c>
      <c r="U39" s="138">
        <f t="shared" si="6"/>
        <v>9.4416505992963584E-2</v>
      </c>
      <c r="V39" s="138"/>
      <c r="W39" s="50">
        <f>国航自动更新!I159</f>
        <v>574.5</v>
      </c>
      <c r="X39" s="138">
        <f t="shared" si="7"/>
        <v>-2.196118488253318E-2</v>
      </c>
      <c r="Y39" s="138"/>
      <c r="Z39" s="50">
        <f>国航自动更新!J159</f>
        <v>7908.8</v>
      </c>
      <c r="AA39" s="138">
        <f t="shared" si="8"/>
        <v>0.10424171344000444</v>
      </c>
      <c r="AB39" s="138"/>
      <c r="AC39" s="50">
        <f>国航自动更新!K159</f>
        <v>6468.5</v>
      </c>
      <c r="AD39" s="138">
        <f t="shared" si="9"/>
        <v>0.11376080443541436</v>
      </c>
      <c r="AE39" s="138"/>
      <c r="AF39" s="50">
        <f>国航自动更新!L159</f>
        <v>1075.2</v>
      </c>
      <c r="AG39" s="138">
        <f t="shared" si="10"/>
        <v>9.1684434968017037E-2</v>
      </c>
      <c r="AH39" s="138"/>
      <c r="AI39" s="50">
        <f>国航自动更新!M159</f>
        <v>365.1</v>
      </c>
      <c r="AJ39" s="138">
        <f t="shared" si="11"/>
        <v>-1.2175324675324672E-2</v>
      </c>
      <c r="AK39" s="138"/>
      <c r="AL39" s="50">
        <f>国航自动更新!N159</f>
        <v>79.5</v>
      </c>
      <c r="AM39" s="148">
        <f t="shared" si="12"/>
        <v>3</v>
      </c>
      <c r="AN39" s="138"/>
      <c r="AO39" s="50">
        <f>国航自动更新!O159</f>
        <v>80.900000000000006</v>
      </c>
      <c r="AP39" s="148">
        <f t="shared" si="13"/>
        <v>1.9000000000000057</v>
      </c>
      <c r="AQ39" s="138"/>
      <c r="AR39" s="50">
        <f>国航自动更新!P159</f>
        <v>77.400000000000006</v>
      </c>
      <c r="AS39" s="148">
        <f t="shared" si="14"/>
        <v>4.3000000000000114</v>
      </c>
      <c r="AT39" s="138"/>
      <c r="AU39" s="50">
        <f>国航自动更新!Q159</f>
        <v>75.7</v>
      </c>
      <c r="AV39" s="148">
        <f t="shared" si="15"/>
        <v>4.4000000000000057</v>
      </c>
      <c r="AW39" s="138"/>
      <c r="AX39" s="151">
        <f>国航自动更新!R159</f>
        <v>0</v>
      </c>
      <c r="AY39" s="138"/>
      <c r="AZ39" s="138"/>
      <c r="BA39" s="17"/>
      <c r="BB39" s="9"/>
      <c r="BC39" s="17"/>
      <c r="BD39" s="9"/>
      <c r="BE39" s="17"/>
      <c r="BF39" s="9"/>
      <c r="BG39" s="17"/>
      <c r="BH39" s="9"/>
      <c r="BI39" s="51"/>
      <c r="BJ39" s="9"/>
      <c r="BK39" s="51"/>
      <c r="BL39" s="9"/>
      <c r="BM39" s="51"/>
      <c r="BN39" s="9"/>
      <c r="BO39" s="51"/>
      <c r="BP39" s="51"/>
      <c r="BQ39" s="9"/>
      <c r="BR39" s="51"/>
      <c r="BS39" s="9"/>
      <c r="BT39" s="51"/>
      <c r="BU39" s="9"/>
      <c r="BV39" s="51"/>
      <c r="BW39" s="9"/>
      <c r="BX39" s="51"/>
      <c r="BY39" s="9"/>
      <c r="BZ39" s="51"/>
      <c r="CA39" s="9"/>
      <c r="CB39" s="51"/>
      <c r="CC39" s="9"/>
      <c r="CD39" s="51"/>
      <c r="CE39" s="9"/>
      <c r="CF39" s="51"/>
      <c r="CG39" s="10"/>
      <c r="CH39" s="51"/>
      <c r="CI39" s="10"/>
      <c r="CJ39" s="51"/>
      <c r="CK39" s="10"/>
      <c r="CL39" s="51"/>
      <c r="CM39" s="10"/>
      <c r="CN39" s="51"/>
      <c r="CO39" s="53"/>
      <c r="CP39" s="51"/>
      <c r="CQ39" s="53"/>
      <c r="CR39" s="51"/>
      <c r="CS39" s="53"/>
      <c r="CT39" s="51"/>
      <c r="CU39" s="53"/>
      <c r="CW39" s="51"/>
      <c r="CX39" s="9"/>
      <c r="CY39" s="51"/>
      <c r="CZ39" s="9"/>
      <c r="DA39" s="51"/>
      <c r="DB39" s="9"/>
      <c r="DC39" s="51"/>
      <c r="DD39" s="9"/>
      <c r="DE39" s="56"/>
      <c r="DF39" s="56"/>
      <c r="DG39" s="57"/>
    </row>
    <row r="40" spans="1:111" s="4" customFormat="1" ht="12.75">
      <c r="A40" s="34">
        <v>42766</v>
      </c>
      <c r="B40" s="18">
        <f>国航自动更新!B160</f>
        <v>20556.7</v>
      </c>
      <c r="C40" s="138">
        <f t="shared" si="0"/>
        <v>7.8814373205841948E-2</v>
      </c>
      <c r="D40" s="138"/>
      <c r="E40" s="18">
        <f>国航自动更新!C160</f>
        <v>12370.3</v>
      </c>
      <c r="F40" s="138">
        <f t="shared" si="1"/>
        <v>0.10951360175078251</v>
      </c>
      <c r="G40" s="138"/>
      <c r="H40" s="18">
        <f>国航自动更新!D160</f>
        <v>7392.8</v>
      </c>
      <c r="I40" s="138">
        <f t="shared" si="2"/>
        <v>4.5716872241710949E-2</v>
      </c>
      <c r="J40" s="138"/>
      <c r="K40" s="18">
        <f>国航自动更新!E160</f>
        <v>793.5</v>
      </c>
      <c r="L40" s="138">
        <f t="shared" si="3"/>
        <v>-5.0837320574162681E-2</v>
      </c>
      <c r="M40" s="138"/>
      <c r="N40" s="18">
        <f>国航自动更新!F160</f>
        <v>16803.900000000001</v>
      </c>
      <c r="O40" s="138">
        <f t="shared" si="4"/>
        <v>0.10919760257696587</v>
      </c>
      <c r="P40" s="138"/>
      <c r="Q40" s="18">
        <f>国航自动更新!G160</f>
        <v>10186.200000000001</v>
      </c>
      <c r="R40" s="138">
        <f t="shared" si="5"/>
        <v>0.13254244449138874</v>
      </c>
      <c r="S40" s="138"/>
      <c r="T40" s="18">
        <f>国航自动更新!H160</f>
        <v>6012.7</v>
      </c>
      <c r="U40" s="138">
        <f t="shared" si="6"/>
        <v>8.5893337667731995E-2</v>
      </c>
      <c r="V40" s="138"/>
      <c r="W40" s="18">
        <f>国航自动更新!I160</f>
        <v>605</v>
      </c>
      <c r="X40" s="138">
        <f t="shared" si="7"/>
        <v>-2.1668822768434626E-2</v>
      </c>
      <c r="Y40" s="138"/>
      <c r="Z40" s="18">
        <f>国航自动更新!J160</f>
        <v>8411.2000000000007</v>
      </c>
      <c r="AA40" s="138">
        <f t="shared" si="8"/>
        <v>0.11796057790714687</v>
      </c>
      <c r="AB40" s="138"/>
      <c r="AC40" s="18">
        <f>国航自动更新!K160</f>
        <v>6838.5</v>
      </c>
      <c r="AD40" s="138">
        <f t="shared" si="9"/>
        <v>0.13253949852605085</v>
      </c>
      <c r="AE40" s="138"/>
      <c r="AF40" s="18">
        <f>国航自动更新!L160</f>
        <v>1191.7</v>
      </c>
      <c r="AG40" s="138">
        <f t="shared" si="10"/>
        <v>8.2477972567899016E-2</v>
      </c>
      <c r="AH40" s="138"/>
      <c r="AI40" s="18">
        <f>国航自动更新!M160</f>
        <v>381</v>
      </c>
      <c r="AJ40" s="138">
        <f t="shared" si="11"/>
        <v>-9.6178840655055664E-3</v>
      </c>
      <c r="AK40" s="138"/>
      <c r="AL40" s="18">
        <f>国航自动更新!N160</f>
        <v>81.7</v>
      </c>
      <c r="AM40" s="148">
        <f t="shared" si="12"/>
        <v>2.2000000000000028</v>
      </c>
      <c r="AN40" s="138"/>
      <c r="AO40" s="18">
        <f>国航自动更新!O160</f>
        <v>82.3</v>
      </c>
      <c r="AP40" s="148">
        <f t="shared" si="13"/>
        <v>1.5999999999999943</v>
      </c>
      <c r="AQ40" s="138"/>
      <c r="AR40" s="18">
        <f>国航自动更新!P160</f>
        <v>81.3</v>
      </c>
      <c r="AS40" s="148">
        <f t="shared" si="14"/>
        <v>3</v>
      </c>
      <c r="AT40" s="138"/>
      <c r="AU40" s="18">
        <f>国航自动更新!Q160</f>
        <v>76.2</v>
      </c>
      <c r="AV40" s="148">
        <f t="shared" si="15"/>
        <v>2.2000000000000028</v>
      </c>
      <c r="AW40" s="138"/>
      <c r="AX40" s="44">
        <f>国航自动更新!R160</f>
        <v>0</v>
      </c>
      <c r="AY40" s="138"/>
      <c r="AZ40" s="138"/>
      <c r="BA40" s="18"/>
      <c r="BB40" s="9"/>
      <c r="BC40" s="18"/>
      <c r="BD40" s="19"/>
      <c r="BE40" s="18"/>
      <c r="BF40" s="19"/>
      <c r="BG40" s="18"/>
      <c r="BH40" s="19"/>
      <c r="BI40" s="18"/>
      <c r="BJ40" s="19"/>
      <c r="BK40" s="18"/>
      <c r="BL40" s="19"/>
      <c r="BM40" s="18"/>
      <c r="BN40" s="19"/>
      <c r="BO40" s="18"/>
      <c r="BP40" s="18"/>
      <c r="BQ40" s="19"/>
      <c r="BR40" s="18"/>
      <c r="BS40" s="19"/>
      <c r="BT40" s="18"/>
      <c r="BU40" s="19"/>
      <c r="BV40" s="18"/>
      <c r="BW40" s="19"/>
      <c r="BX40" s="18"/>
      <c r="BY40" s="19"/>
      <c r="BZ40" s="18"/>
      <c r="CA40" s="19"/>
      <c r="CB40" s="18"/>
      <c r="CC40" s="19"/>
      <c r="CD40" s="18"/>
      <c r="CE40" s="19"/>
      <c r="CF40" s="18"/>
      <c r="CG40" s="18"/>
      <c r="CH40" s="18"/>
      <c r="CI40" s="18"/>
      <c r="CJ40" s="18"/>
      <c r="CK40" s="18"/>
      <c r="CL40" s="18"/>
      <c r="CM40" s="18"/>
      <c r="CN40" s="18"/>
      <c r="CO40" s="65"/>
      <c r="CP40" s="18"/>
      <c r="CQ40" s="65"/>
      <c r="CR40" s="18"/>
      <c r="CS40" s="65"/>
      <c r="CT40" s="18"/>
      <c r="CU40" s="65"/>
      <c r="CW40" s="18"/>
      <c r="CX40" s="19"/>
      <c r="CY40" s="18"/>
      <c r="CZ40" s="19"/>
      <c r="DA40" s="18"/>
      <c r="DB40" s="19"/>
      <c r="DC40" s="18"/>
      <c r="DD40" s="19"/>
      <c r="DE40" s="68"/>
      <c r="DF40" s="68"/>
    </row>
    <row r="41" spans="1:111">
      <c r="A41" s="49">
        <v>42794</v>
      </c>
      <c r="B41" s="50">
        <f>国航自动更新!B161</f>
        <v>18700.900000000001</v>
      </c>
      <c r="C41" s="138">
        <f t="shared" si="0"/>
        <v>1.0105975002430823E-2</v>
      </c>
      <c r="D41" s="138"/>
      <c r="E41" s="50">
        <f>国航自动更新!C161</f>
        <v>11490.4</v>
      </c>
      <c r="F41" s="138">
        <f t="shared" si="1"/>
        <v>2.0788173838882873E-2</v>
      </c>
      <c r="G41" s="138"/>
      <c r="H41" s="50">
        <f>国航自动更新!D161</f>
        <v>6489.1</v>
      </c>
      <c r="I41" s="138">
        <f t="shared" si="2"/>
        <v>1.9128987168815614E-2</v>
      </c>
      <c r="J41" s="138"/>
      <c r="K41" s="50">
        <f>国航自动更新!E161</f>
        <v>721.5</v>
      </c>
      <c r="L41" s="138">
        <f t="shared" si="3"/>
        <v>-0.18941691944725314</v>
      </c>
      <c r="M41" s="138"/>
      <c r="N41" s="50">
        <f>国航自动更新!F161</f>
        <v>15605.5</v>
      </c>
      <c r="O41" s="138">
        <f t="shared" si="4"/>
        <v>3.598101370863338E-2</v>
      </c>
      <c r="P41" s="138"/>
      <c r="Q41" s="50">
        <f>国航自动更新!G161</f>
        <v>9811.2999999999993</v>
      </c>
      <c r="R41" s="138">
        <f t="shared" si="5"/>
        <v>4.4555404139340782E-2</v>
      </c>
      <c r="S41" s="138"/>
      <c r="T41" s="50">
        <f>国航自动更新!H161</f>
        <v>5239.2</v>
      </c>
      <c r="U41" s="138">
        <f t="shared" si="6"/>
        <v>5.1309320758502919E-2</v>
      </c>
      <c r="V41" s="138"/>
      <c r="W41" s="50">
        <f>国航自动更新!I161</f>
        <v>554.9</v>
      </c>
      <c r="X41" s="138">
        <f t="shared" si="7"/>
        <v>-0.19252037252619336</v>
      </c>
      <c r="Y41" s="138"/>
      <c r="Z41" s="50">
        <f>国航自动更新!J161</f>
        <v>7986.6</v>
      </c>
      <c r="AA41" s="138">
        <f t="shared" si="8"/>
        <v>2.8392629505157085E-2</v>
      </c>
      <c r="AB41" s="138"/>
      <c r="AC41" s="50">
        <f>国航自动更新!K161</f>
        <v>6557.8</v>
      </c>
      <c r="AD41" s="138">
        <f t="shared" si="9"/>
        <v>4.3703845174433376E-2</v>
      </c>
      <c r="AE41" s="138"/>
      <c r="AF41" s="50">
        <f>国航自动更新!L161</f>
        <v>1078.2</v>
      </c>
      <c r="AG41" s="138">
        <f t="shared" si="10"/>
        <v>3.1178270849273382E-2</v>
      </c>
      <c r="AH41" s="138"/>
      <c r="AI41" s="50">
        <f>国航自动更新!M161</f>
        <v>350.5</v>
      </c>
      <c r="AJ41" s="138">
        <f t="shared" si="11"/>
        <v>-0.19849073862337074</v>
      </c>
      <c r="AK41" s="138"/>
      <c r="AL41" s="50">
        <f>国航自动更新!N161</f>
        <v>83.4</v>
      </c>
      <c r="AM41" s="148">
        <f t="shared" si="12"/>
        <v>2</v>
      </c>
      <c r="AN41" s="138"/>
      <c r="AO41" s="50">
        <f>国航自动更新!O161</f>
        <v>85.4</v>
      </c>
      <c r="AP41" s="148">
        <f t="shared" si="13"/>
        <v>2</v>
      </c>
      <c r="AQ41" s="138"/>
      <c r="AR41" s="50">
        <f>国航自动更新!P161</f>
        <v>80.7</v>
      </c>
      <c r="AS41" s="148">
        <f t="shared" si="14"/>
        <v>2.4000000000000057</v>
      </c>
      <c r="AT41" s="138"/>
      <c r="AU41" s="50">
        <f>国航自动更新!Q161</f>
        <v>76.900000000000006</v>
      </c>
      <c r="AV41" s="148">
        <f t="shared" si="15"/>
        <v>-0.29999999999999716</v>
      </c>
      <c r="AW41" s="138"/>
      <c r="AX41" s="151">
        <f>国航自动更新!R161</f>
        <v>0</v>
      </c>
      <c r="AY41" s="138"/>
      <c r="AZ41" s="138"/>
      <c r="BA41" s="17"/>
      <c r="BB41" s="9"/>
      <c r="BC41" s="17"/>
      <c r="BD41" s="9"/>
      <c r="BE41" s="17"/>
      <c r="BF41" s="9"/>
      <c r="BG41" s="17"/>
      <c r="BH41" s="9"/>
      <c r="BI41" s="51"/>
      <c r="BJ41" s="9"/>
      <c r="BK41" s="51"/>
      <c r="BL41" s="9"/>
      <c r="BM41" s="51"/>
      <c r="BN41" s="9"/>
      <c r="BO41" s="51"/>
      <c r="BP41" s="51"/>
      <c r="BQ41" s="9"/>
      <c r="BR41" s="51"/>
      <c r="BS41" s="9"/>
      <c r="BT41" s="51"/>
      <c r="BU41" s="9"/>
      <c r="BV41" s="51"/>
      <c r="BW41" s="9"/>
      <c r="BX41" s="51"/>
      <c r="BY41" s="9"/>
      <c r="BZ41" s="51"/>
      <c r="CA41" s="9"/>
      <c r="CB41" s="51"/>
      <c r="CC41" s="9"/>
      <c r="CD41" s="51"/>
      <c r="CE41" s="9"/>
      <c r="CF41" s="51"/>
      <c r="CG41" s="10"/>
      <c r="CH41" s="51"/>
      <c r="CI41" s="10"/>
      <c r="CJ41" s="51"/>
      <c r="CK41" s="10"/>
      <c r="CL41" s="51"/>
      <c r="CM41" s="10"/>
      <c r="CN41" s="51"/>
      <c r="CO41" s="53"/>
      <c r="CP41" s="51"/>
      <c r="CQ41" s="53"/>
      <c r="CR41" s="51"/>
      <c r="CS41" s="53"/>
      <c r="CT41" s="51"/>
      <c r="CU41" s="53"/>
      <c r="CW41" s="51"/>
      <c r="CX41" s="9"/>
      <c r="CY41" s="51"/>
      <c r="CZ41" s="9"/>
      <c r="DA41" s="51"/>
      <c r="DB41" s="9"/>
      <c r="DC41" s="51"/>
      <c r="DD41" s="9"/>
      <c r="DE41" s="56"/>
      <c r="DF41" s="56"/>
      <c r="DG41" s="57"/>
    </row>
    <row r="42" spans="1:111">
      <c r="A42" s="49">
        <v>42825</v>
      </c>
      <c r="B42" s="50">
        <f>国航自动更新!B162</f>
        <v>20001.8</v>
      </c>
      <c r="C42" s="138">
        <f t="shared" si="0"/>
        <v>5.458015669650873E-2</v>
      </c>
      <c r="D42" s="138"/>
      <c r="E42" s="50">
        <f>国航自动更新!C162</f>
        <v>12450.7</v>
      </c>
      <c r="F42" s="138">
        <f t="shared" si="1"/>
        <v>7.9431271403181736E-2</v>
      </c>
      <c r="G42" s="138"/>
      <c r="H42" s="50">
        <f>国航自动更新!D162</f>
        <v>6805.2</v>
      </c>
      <c r="I42" s="138">
        <f t="shared" si="2"/>
        <v>2.5095652697857851E-2</v>
      </c>
      <c r="J42" s="138"/>
      <c r="K42" s="50">
        <f>国航自动更新!E162</f>
        <v>745.8</v>
      </c>
      <c r="L42" s="138">
        <f t="shared" si="3"/>
        <v>-6.0231854838709742E-2</v>
      </c>
      <c r="M42" s="138"/>
      <c r="N42" s="50">
        <f>国航自动更新!F162</f>
        <v>16201.7</v>
      </c>
      <c r="O42" s="138">
        <f t="shared" si="4"/>
        <v>8.7544890082228655E-2</v>
      </c>
      <c r="P42" s="138"/>
      <c r="Q42" s="50">
        <f>国航自动更新!G162</f>
        <v>10340.700000000001</v>
      </c>
      <c r="R42" s="138">
        <f t="shared" si="5"/>
        <v>0.10339639553122693</v>
      </c>
      <c r="S42" s="138"/>
      <c r="T42" s="50">
        <f>国航自动更新!H162</f>
        <v>5335</v>
      </c>
      <c r="U42" s="138">
        <f t="shared" si="6"/>
        <v>7.6299225306649454E-2</v>
      </c>
      <c r="V42" s="138"/>
      <c r="W42" s="50">
        <f>国航自动更新!I162</f>
        <v>526.1</v>
      </c>
      <c r="X42" s="138">
        <f t="shared" si="7"/>
        <v>-7.5395430579964784E-2</v>
      </c>
      <c r="Y42" s="138"/>
      <c r="Z42" s="50">
        <f>国航自动更新!J162</f>
        <v>8407.4</v>
      </c>
      <c r="AA42" s="138">
        <f t="shared" si="8"/>
        <v>8.2451396935753873E-2</v>
      </c>
      <c r="AB42" s="138"/>
      <c r="AC42" s="50">
        <f>国航自动更新!K162</f>
        <v>7003.1</v>
      </c>
      <c r="AD42" s="138">
        <f t="shared" si="9"/>
        <v>9.7664576802507952E-2</v>
      </c>
      <c r="AE42" s="138"/>
      <c r="AF42" s="50">
        <f>国航自动更新!L162</f>
        <v>1070.8</v>
      </c>
      <c r="AG42" s="138">
        <f t="shared" si="10"/>
        <v>4.6520719311962333E-2</v>
      </c>
      <c r="AH42" s="138"/>
      <c r="AI42" s="50">
        <f>国航自动更新!M162</f>
        <v>333.4</v>
      </c>
      <c r="AJ42" s="138">
        <f t="shared" si="11"/>
        <v>-8.3310420676381614E-2</v>
      </c>
      <c r="AK42" s="138"/>
      <c r="AL42" s="50">
        <f>国航自动更新!N162</f>
        <v>81</v>
      </c>
      <c r="AM42" s="148">
        <f t="shared" si="12"/>
        <v>2.5</v>
      </c>
      <c r="AN42" s="138"/>
      <c r="AO42" s="50">
        <f>国航自动更新!O162</f>
        <v>83.1</v>
      </c>
      <c r="AP42" s="148">
        <f t="shared" si="13"/>
        <v>1.8999999999999915</v>
      </c>
      <c r="AQ42" s="138"/>
      <c r="AR42" s="50">
        <f>国航自动更新!P162</f>
        <v>78.400000000000006</v>
      </c>
      <c r="AS42" s="148">
        <f t="shared" si="14"/>
        <v>3.7000000000000028</v>
      </c>
      <c r="AT42" s="138"/>
      <c r="AU42" s="50">
        <f>国航自动更新!Q162</f>
        <v>70.5</v>
      </c>
      <c r="AV42" s="148">
        <f t="shared" si="15"/>
        <v>-1.2000000000000028</v>
      </c>
      <c r="AW42" s="138"/>
      <c r="AX42" s="151">
        <f>国航自动更新!R162</f>
        <v>0</v>
      </c>
      <c r="AY42" s="138"/>
      <c r="AZ42" s="138"/>
      <c r="BA42" s="17"/>
      <c r="BB42" s="9"/>
      <c r="BC42" s="17"/>
      <c r="BD42" s="9"/>
      <c r="BE42" s="17"/>
      <c r="BF42" s="9"/>
      <c r="BG42" s="17"/>
      <c r="BH42" s="9"/>
      <c r="BI42" s="51"/>
      <c r="BJ42" s="9"/>
      <c r="BK42" s="51"/>
      <c r="BL42" s="9"/>
      <c r="BM42" s="51"/>
      <c r="BN42" s="9"/>
      <c r="BO42" s="51"/>
      <c r="BP42" s="51"/>
      <c r="BQ42" s="9"/>
      <c r="BR42" s="51"/>
      <c r="BS42" s="9"/>
      <c r="BT42" s="51"/>
      <c r="BU42" s="9"/>
      <c r="BV42" s="51"/>
      <c r="BW42" s="9"/>
      <c r="BX42" s="51"/>
      <c r="BY42" s="9"/>
      <c r="BZ42" s="51"/>
      <c r="CA42" s="9"/>
      <c r="CB42" s="51"/>
      <c r="CC42" s="9"/>
      <c r="CD42" s="51"/>
      <c r="CE42" s="9"/>
      <c r="CF42" s="51"/>
      <c r="CG42" s="10"/>
      <c r="CH42" s="51"/>
      <c r="CI42" s="10"/>
      <c r="CJ42" s="51"/>
      <c r="CK42" s="10"/>
      <c r="CL42" s="51"/>
      <c r="CM42" s="10"/>
      <c r="CN42" s="51"/>
      <c r="CO42" s="53"/>
      <c r="CP42" s="51"/>
      <c r="CQ42" s="53"/>
      <c r="CR42" s="51"/>
      <c r="CS42" s="53"/>
      <c r="CT42" s="51"/>
      <c r="CU42" s="53"/>
      <c r="CW42" s="51"/>
      <c r="CX42" s="9"/>
      <c r="CY42" s="51"/>
      <c r="CZ42" s="9"/>
      <c r="DA42" s="51"/>
      <c r="DB42" s="9"/>
      <c r="DC42" s="51"/>
      <c r="DD42" s="9"/>
      <c r="DE42" s="56"/>
      <c r="DF42" s="56"/>
      <c r="DG42" s="57"/>
    </row>
    <row r="43" spans="1:111">
      <c r="A43" s="49">
        <v>42855</v>
      </c>
      <c r="B43" s="50">
        <f>国航自动更新!B163</f>
        <v>19579.099999999999</v>
      </c>
      <c r="C43" s="138">
        <f t="shared" si="0"/>
        <v>3.8139322792394292E-2</v>
      </c>
      <c r="D43" s="138"/>
      <c r="E43" s="50">
        <f>国航自动更新!C163</f>
        <v>11877</v>
      </c>
      <c r="F43" s="138">
        <f t="shared" si="1"/>
        <v>2.6596250421373924E-2</v>
      </c>
      <c r="G43" s="138"/>
      <c r="H43" s="50">
        <f>国航自动更新!D163</f>
        <v>6964.4</v>
      </c>
      <c r="I43" s="138">
        <f t="shared" si="2"/>
        <v>6.9537440874746448E-2</v>
      </c>
      <c r="J43" s="138"/>
      <c r="K43" s="50">
        <f>国航自动更新!E163</f>
        <v>737.7</v>
      </c>
      <c r="L43" s="138">
        <f t="shared" si="3"/>
        <v>-5.2895108486326836E-2</v>
      </c>
      <c r="M43" s="138"/>
      <c r="N43" s="50">
        <f>国航自动更新!F163</f>
        <v>15832.5</v>
      </c>
      <c r="O43" s="138">
        <f t="shared" si="4"/>
        <v>4.5346203873046331E-2</v>
      </c>
      <c r="P43" s="138"/>
      <c r="Q43" s="50">
        <f>国航自动更新!G163</f>
        <v>9813.1</v>
      </c>
      <c r="R43" s="138">
        <f t="shared" si="5"/>
        <v>2.6206535947712384E-2</v>
      </c>
      <c r="S43" s="138"/>
      <c r="T43" s="50">
        <f>国航自动更新!H163</f>
        <v>5460.4</v>
      </c>
      <c r="U43" s="138">
        <f t="shared" si="6"/>
        <v>9.4093131361705495E-2</v>
      </c>
      <c r="V43" s="138"/>
      <c r="W43" s="50">
        <f>国航自动更新!I163</f>
        <v>559.1</v>
      </c>
      <c r="X43" s="138">
        <f t="shared" si="7"/>
        <v>-5.6212018906144468E-2</v>
      </c>
      <c r="Y43" s="138"/>
      <c r="Z43" s="50">
        <f>国航自动更新!J163</f>
        <v>8170.6</v>
      </c>
      <c r="AA43" s="138">
        <f t="shared" si="8"/>
        <v>1.7522011482085764E-2</v>
      </c>
      <c r="AB43" s="138"/>
      <c r="AC43" s="50">
        <f>国航自动更新!K163</f>
        <v>6760.5</v>
      </c>
      <c r="AD43" s="138">
        <f t="shared" si="9"/>
        <v>2.744722564172708E-2</v>
      </c>
      <c r="AE43" s="138"/>
      <c r="AF43" s="50">
        <f>国航自动更新!L163</f>
        <v>1052.5</v>
      </c>
      <c r="AG43" s="138">
        <f t="shared" si="10"/>
        <v>-1.3034508627156827E-2</v>
      </c>
      <c r="AH43" s="138"/>
      <c r="AI43" s="50">
        <f>国航自动更新!M163</f>
        <v>357.6</v>
      </c>
      <c r="AJ43" s="138">
        <f t="shared" si="11"/>
        <v>-6.7778936392075106E-2</v>
      </c>
      <c r="AK43" s="138"/>
      <c r="AL43" s="50">
        <f>国航自动更新!N163</f>
        <v>80.900000000000006</v>
      </c>
      <c r="AM43" s="148">
        <f t="shared" si="12"/>
        <v>0.60000000000000853</v>
      </c>
      <c r="AN43" s="138"/>
      <c r="AO43" s="50">
        <f>国航自动更新!O163</f>
        <v>82.6</v>
      </c>
      <c r="AP43" s="148">
        <f t="shared" si="13"/>
        <v>-0.10000000000000853</v>
      </c>
      <c r="AQ43" s="138"/>
      <c r="AR43" s="50">
        <f>国航自动更新!P163</f>
        <v>78.400000000000006</v>
      </c>
      <c r="AS43" s="148">
        <f t="shared" si="14"/>
        <v>1.8000000000000114</v>
      </c>
      <c r="AT43" s="138"/>
      <c r="AU43" s="50">
        <f>国航自动更新!Q163</f>
        <v>75.8</v>
      </c>
      <c r="AV43" s="148">
        <f t="shared" si="15"/>
        <v>-0.20000000000000284</v>
      </c>
      <c r="AW43" s="138"/>
      <c r="AX43" s="151">
        <f>国航自动更新!R163</f>
        <v>0</v>
      </c>
      <c r="AY43" s="138"/>
      <c r="AZ43" s="138"/>
      <c r="BA43" s="17"/>
      <c r="BB43" s="9"/>
      <c r="BC43" s="17"/>
      <c r="BD43" s="9"/>
      <c r="BE43" s="17"/>
      <c r="BF43" s="9"/>
      <c r="BG43" s="17"/>
      <c r="BH43" s="9"/>
      <c r="BI43" s="51"/>
      <c r="BJ43" s="9"/>
      <c r="BK43" s="51"/>
      <c r="BL43" s="9"/>
      <c r="BM43" s="51"/>
      <c r="BN43" s="9"/>
      <c r="BO43" s="51"/>
      <c r="BP43" s="51"/>
      <c r="BQ43" s="9"/>
      <c r="BR43" s="51"/>
      <c r="BS43" s="9"/>
      <c r="BT43" s="51"/>
      <c r="BU43" s="9"/>
      <c r="BV43" s="51"/>
      <c r="BW43" s="9"/>
      <c r="BX43" s="51"/>
      <c r="BY43" s="9"/>
      <c r="BZ43" s="51"/>
      <c r="CA43" s="9"/>
      <c r="CB43" s="51"/>
      <c r="CC43" s="9"/>
      <c r="CD43" s="51"/>
      <c r="CE43" s="9"/>
      <c r="CF43" s="51"/>
      <c r="CG43" s="10"/>
      <c r="CH43" s="51"/>
      <c r="CI43" s="10"/>
      <c r="CJ43" s="51"/>
      <c r="CK43" s="10"/>
      <c r="CL43" s="51"/>
      <c r="CM43" s="10"/>
      <c r="CN43" s="51"/>
      <c r="CO43" s="53"/>
      <c r="CP43" s="51"/>
      <c r="CQ43" s="53"/>
      <c r="CR43" s="51"/>
      <c r="CS43" s="53"/>
      <c r="CT43" s="51"/>
      <c r="CU43" s="53"/>
      <c r="CW43" s="51"/>
      <c r="CX43" s="9"/>
      <c r="CY43" s="51"/>
      <c r="CZ43" s="9"/>
      <c r="DA43" s="51"/>
      <c r="DB43" s="9"/>
      <c r="DC43" s="51"/>
      <c r="DD43" s="9"/>
      <c r="DE43" s="56"/>
      <c r="DF43" s="56"/>
      <c r="DG43" s="57"/>
    </row>
    <row r="44" spans="1:111">
      <c r="A44" s="49">
        <v>42886</v>
      </c>
      <c r="B44" s="50">
        <f>国航自动更新!B164</f>
        <v>20385.3</v>
      </c>
      <c r="C44" s="138">
        <f t="shared" si="0"/>
        <v>5.9438923998004434E-2</v>
      </c>
      <c r="D44" s="138"/>
      <c r="E44" s="50">
        <f>国航自动更新!C164</f>
        <v>12141.4</v>
      </c>
      <c r="F44" s="138">
        <f t="shared" si="1"/>
        <v>4.3622516954761492E-2</v>
      </c>
      <c r="G44" s="138"/>
      <c r="H44" s="50">
        <f>国航自动更新!D164</f>
        <v>7493.9</v>
      </c>
      <c r="I44" s="138">
        <f t="shared" si="2"/>
        <v>9.9521685544926131E-2</v>
      </c>
      <c r="J44" s="138"/>
      <c r="K44" s="50">
        <f>国航自动更新!E164</f>
        <v>749.9</v>
      </c>
      <c r="L44" s="138">
        <f t="shared" si="3"/>
        <v>-5.3276101502335638E-2</v>
      </c>
      <c r="M44" s="138"/>
      <c r="N44" s="50">
        <f>国航自动更新!F164</f>
        <v>16048.1</v>
      </c>
      <c r="O44" s="138">
        <f t="shared" si="4"/>
        <v>7.0708485952376332E-2</v>
      </c>
      <c r="P44" s="138"/>
      <c r="Q44" s="50">
        <f>国航自动更新!G164</f>
        <v>9919.2000000000007</v>
      </c>
      <c r="R44" s="138">
        <f t="shared" si="5"/>
        <v>4.7843402385303824E-2</v>
      </c>
      <c r="S44" s="138"/>
      <c r="T44" s="50">
        <f>国航自动更新!H164</f>
        <v>5579.5</v>
      </c>
      <c r="U44" s="138">
        <f t="shared" si="6"/>
        <v>0.1246271063452391</v>
      </c>
      <c r="V44" s="138"/>
      <c r="W44" s="50">
        <f>国航自动更新!I164</f>
        <v>549.4</v>
      </c>
      <c r="X44" s="138">
        <f t="shared" si="7"/>
        <v>-2.0328102710413631E-2</v>
      </c>
      <c r="Y44" s="138"/>
      <c r="Z44" s="50">
        <f>国航自动更新!J164</f>
        <v>8236.7999999999993</v>
      </c>
      <c r="AA44" s="138">
        <f t="shared" si="8"/>
        <v>3.9330733997047229E-2</v>
      </c>
      <c r="AB44" s="138"/>
      <c r="AC44" s="50">
        <f>国航自动更新!K164</f>
        <v>6857.7</v>
      </c>
      <c r="AD44" s="138">
        <f t="shared" si="9"/>
        <v>5.0585982382229E-2</v>
      </c>
      <c r="AE44" s="138"/>
      <c r="AF44" s="50">
        <f>国航自动更新!L164</f>
        <v>1027.9000000000001</v>
      </c>
      <c r="AG44" s="138">
        <f t="shared" si="10"/>
        <v>-4.6480100706884908E-3</v>
      </c>
      <c r="AH44" s="138"/>
      <c r="AI44" s="50">
        <f>国航自动更新!M164</f>
        <v>351.2</v>
      </c>
      <c r="AJ44" s="138">
        <f t="shared" si="11"/>
        <v>-3.7544532748698289E-2</v>
      </c>
      <c r="AK44" s="138"/>
      <c r="AL44" s="50">
        <f>国航自动更新!N164</f>
        <v>78.7</v>
      </c>
      <c r="AM44" s="148">
        <f t="shared" si="12"/>
        <v>0.79999999999999716</v>
      </c>
      <c r="AN44" s="138"/>
      <c r="AO44" s="50">
        <f>国航自动更新!O164</f>
        <v>81.7</v>
      </c>
      <c r="AP44" s="148">
        <f t="shared" si="13"/>
        <v>0.29999999999999716</v>
      </c>
      <c r="AQ44" s="138"/>
      <c r="AR44" s="50">
        <f>国航自动更新!P164</f>
        <v>74.5</v>
      </c>
      <c r="AS44" s="148">
        <f t="shared" si="14"/>
        <v>1.7000000000000028</v>
      </c>
      <c r="AT44" s="138"/>
      <c r="AU44" s="50">
        <f>国航自动更新!Q164</f>
        <v>73.3</v>
      </c>
      <c r="AV44" s="148">
        <f t="shared" si="15"/>
        <v>2.5</v>
      </c>
      <c r="AW44" s="138"/>
      <c r="AX44" s="151">
        <f>国航自动更新!R164</f>
        <v>0</v>
      </c>
      <c r="AY44" s="138"/>
      <c r="AZ44" s="138"/>
      <c r="BA44" s="17"/>
      <c r="BB44" s="9"/>
      <c r="BC44" s="17"/>
      <c r="BD44" s="9"/>
      <c r="BE44" s="17"/>
      <c r="BF44" s="9"/>
      <c r="BG44" s="17"/>
      <c r="BH44" s="9"/>
      <c r="BI44" s="51"/>
      <c r="BJ44" s="9"/>
      <c r="BK44" s="51"/>
      <c r="BL44" s="9"/>
      <c r="BM44" s="51"/>
      <c r="BN44" s="9"/>
      <c r="BO44" s="51"/>
      <c r="BP44" s="51"/>
      <c r="BQ44" s="9"/>
      <c r="BR44" s="51"/>
      <c r="BS44" s="9"/>
      <c r="BT44" s="51"/>
      <c r="BU44" s="9"/>
      <c r="BV44" s="51"/>
      <c r="BW44" s="9"/>
      <c r="BX44" s="51"/>
      <c r="BY44" s="9"/>
      <c r="BZ44" s="51"/>
      <c r="CA44" s="9"/>
      <c r="CB44" s="51"/>
      <c r="CC44" s="9"/>
      <c r="CD44" s="51"/>
      <c r="CE44" s="9"/>
      <c r="CF44" s="51"/>
      <c r="CG44" s="10"/>
      <c r="CH44" s="51"/>
      <c r="CI44" s="10"/>
      <c r="CJ44" s="51"/>
      <c r="CK44" s="10"/>
      <c r="CL44" s="51"/>
      <c r="CM44" s="10"/>
      <c r="CN44" s="51"/>
      <c r="CO44" s="53"/>
      <c r="CP44" s="51"/>
      <c r="CQ44" s="53"/>
      <c r="CR44" s="51"/>
      <c r="CS44" s="53"/>
      <c r="CT44" s="51"/>
      <c r="CU44" s="53"/>
      <c r="CW44" s="51"/>
      <c r="CX44" s="9"/>
      <c r="CY44" s="51"/>
      <c r="CZ44" s="9"/>
      <c r="DA44" s="51"/>
      <c r="DB44" s="9"/>
      <c r="DC44" s="51"/>
      <c r="DD44" s="9"/>
      <c r="DE44" s="56"/>
      <c r="DF44" s="56"/>
      <c r="DG44" s="57"/>
    </row>
    <row r="45" spans="1:111">
      <c r="A45" s="49">
        <v>42916</v>
      </c>
      <c r="B45" s="50">
        <f>国航自动更新!B165</f>
        <v>19737.400000000001</v>
      </c>
      <c r="C45" s="138">
        <f t="shared" si="0"/>
        <v>5.2650105065545905E-2</v>
      </c>
      <c r="D45" s="138"/>
      <c r="E45" s="50">
        <f>国航自动更新!C165</f>
        <v>11385.9</v>
      </c>
      <c r="F45" s="138">
        <f t="shared" si="1"/>
        <v>1.7988859781665978E-2</v>
      </c>
      <c r="G45" s="138"/>
      <c r="H45" s="50">
        <f>国航自动更新!D165</f>
        <v>7626.6</v>
      </c>
      <c r="I45" s="138">
        <f t="shared" si="2"/>
        <v>0.12063594686728574</v>
      </c>
      <c r="J45" s="138"/>
      <c r="K45" s="50">
        <f>国航自动更新!E165</f>
        <v>724.9</v>
      </c>
      <c r="L45" s="138">
        <f t="shared" si="3"/>
        <v>-4.6058691933149154E-2</v>
      </c>
      <c r="M45" s="138"/>
      <c r="N45" s="50">
        <f>国航自动更新!F165</f>
        <v>15916.5</v>
      </c>
      <c r="O45" s="138">
        <f t="shared" si="4"/>
        <v>4.2733978852478316E-2</v>
      </c>
      <c r="P45" s="138"/>
      <c r="Q45" s="50">
        <f>国航自动更新!G165</f>
        <v>9571.5</v>
      </c>
      <c r="R45" s="138">
        <f t="shared" si="5"/>
        <v>2.6819717856568115E-2</v>
      </c>
      <c r="S45" s="138"/>
      <c r="T45" s="50">
        <f>国航自动更新!H165</f>
        <v>5786.8</v>
      </c>
      <c r="U45" s="138">
        <f t="shared" si="6"/>
        <v>7.6053404737997043E-2</v>
      </c>
      <c r="V45" s="138"/>
      <c r="W45" s="50">
        <f>国航自动更新!I165</f>
        <v>558.20000000000005</v>
      </c>
      <c r="X45" s="138">
        <f t="shared" si="7"/>
        <v>-1.2035398230088368E-2</v>
      </c>
      <c r="Y45" s="138"/>
      <c r="Z45" s="50">
        <f>国航自动更新!J165</f>
        <v>7986</v>
      </c>
      <c r="AA45" s="138">
        <f t="shared" si="8"/>
        <v>1.7986207599842041E-2</v>
      </c>
      <c r="AB45" s="138"/>
      <c r="AC45" s="50">
        <f>国航自动更新!K165</f>
        <v>6585.3</v>
      </c>
      <c r="AD45" s="138">
        <f t="shared" si="9"/>
        <v>3.2000752221403861E-2</v>
      </c>
      <c r="AE45" s="138"/>
      <c r="AF45" s="50">
        <f>国航自动更新!L165</f>
        <v>1044.5999999999999</v>
      </c>
      <c r="AG45" s="138">
        <f t="shared" si="10"/>
        <v>-5.0104573974720457E-2</v>
      </c>
      <c r="AH45" s="138"/>
      <c r="AI45" s="50">
        <f>国航自动更新!M165</f>
        <v>356.1</v>
      </c>
      <c r="AJ45" s="138">
        <f t="shared" si="11"/>
        <v>-2.224052718286651E-2</v>
      </c>
      <c r="AK45" s="138"/>
      <c r="AL45" s="50">
        <f>国航自动更新!N165</f>
        <v>80.599999999999994</v>
      </c>
      <c r="AM45" s="148">
        <f t="shared" si="12"/>
        <v>-0.80000000000001137</v>
      </c>
      <c r="AN45" s="138"/>
      <c r="AO45" s="50">
        <f>国航自动更新!O165</f>
        <v>84.1</v>
      </c>
      <c r="AP45" s="148">
        <f t="shared" si="13"/>
        <v>0.79999999999999716</v>
      </c>
      <c r="AQ45" s="138"/>
      <c r="AR45" s="50">
        <f>国航自动更新!P165</f>
        <v>75.900000000000006</v>
      </c>
      <c r="AS45" s="148">
        <f t="shared" si="14"/>
        <v>-3.0999999999999943</v>
      </c>
      <c r="AT45" s="138"/>
      <c r="AU45" s="50">
        <f>国航自动更新!Q165</f>
        <v>77</v>
      </c>
      <c r="AV45" s="148">
        <f t="shared" si="15"/>
        <v>2.7000000000000028</v>
      </c>
      <c r="AW45" s="138"/>
      <c r="AX45" s="151">
        <f>国航自动更新!R165</f>
        <v>0</v>
      </c>
      <c r="AY45" s="138"/>
      <c r="AZ45" s="138"/>
      <c r="BA45" s="17"/>
      <c r="BB45" s="9"/>
      <c r="BC45" s="17"/>
      <c r="BD45" s="9"/>
      <c r="BE45" s="17"/>
      <c r="BF45" s="9"/>
      <c r="BG45" s="17"/>
      <c r="BH45" s="9"/>
      <c r="BI45" s="51"/>
      <c r="BJ45" s="9"/>
      <c r="BK45" s="51"/>
      <c r="BL45" s="9"/>
      <c r="BM45" s="51"/>
      <c r="BN45" s="9"/>
      <c r="BO45" s="51"/>
      <c r="BP45" s="51"/>
      <c r="BQ45" s="9"/>
      <c r="BR45" s="51"/>
      <c r="BS45" s="9"/>
      <c r="BT45" s="51"/>
      <c r="BU45" s="9"/>
      <c r="BV45" s="51"/>
      <c r="BW45" s="9"/>
      <c r="BX45" s="51"/>
      <c r="BY45" s="9"/>
      <c r="BZ45" s="51"/>
      <c r="CA45" s="9"/>
      <c r="CB45" s="51"/>
      <c r="CC45" s="9"/>
      <c r="CD45" s="51"/>
      <c r="CE45" s="9"/>
      <c r="CF45" s="51"/>
      <c r="CG45" s="10"/>
      <c r="CH45" s="51"/>
      <c r="CI45" s="10"/>
      <c r="CJ45" s="51"/>
      <c r="CK45" s="10"/>
      <c r="CL45" s="51"/>
      <c r="CM45" s="10"/>
      <c r="CN45" s="51"/>
      <c r="CO45" s="53"/>
      <c r="CP45" s="51"/>
      <c r="CQ45" s="53"/>
      <c r="CR45" s="51"/>
      <c r="CS45" s="53"/>
      <c r="CT45" s="51"/>
      <c r="CU45" s="53"/>
      <c r="CW45" s="51"/>
      <c r="CX45" s="9"/>
      <c r="CY45" s="51"/>
      <c r="CZ45" s="9"/>
      <c r="DA45" s="51"/>
      <c r="DB45" s="9"/>
      <c r="DC45" s="51"/>
      <c r="DD45" s="9"/>
      <c r="DE45" s="56"/>
      <c r="DF45" s="56"/>
      <c r="DG45" s="57"/>
    </row>
    <row r="46" spans="1:111">
      <c r="A46" s="49">
        <v>42947</v>
      </c>
      <c r="B46" s="50">
        <f>国航自动更新!B166</f>
        <v>21281.200000000001</v>
      </c>
      <c r="C46" s="138">
        <f t="shared" si="0"/>
        <v>4.1225915669370838E-2</v>
      </c>
      <c r="D46" s="138"/>
      <c r="E46" s="50">
        <f>国航自动更新!C166</f>
        <v>12344.7</v>
      </c>
      <c r="F46" s="138">
        <f t="shared" si="1"/>
        <v>2.3955075937922565E-2</v>
      </c>
      <c r="G46" s="138"/>
      <c r="H46" s="50">
        <f>国航自动更新!D166</f>
        <v>8156.2</v>
      </c>
      <c r="I46" s="138">
        <f t="shared" si="2"/>
        <v>7.1450153041787479E-2</v>
      </c>
      <c r="J46" s="138"/>
      <c r="K46" s="50">
        <f>国航自动更新!E166</f>
        <v>780.4</v>
      </c>
      <c r="L46" s="138">
        <f t="shared" si="3"/>
        <v>1.2980269989615767E-2</v>
      </c>
      <c r="M46" s="138"/>
      <c r="N46" s="50">
        <f>国航自动更新!F166</f>
        <v>17437.599999999999</v>
      </c>
      <c r="O46" s="138">
        <f t="shared" si="4"/>
        <v>2.9113035061938186E-2</v>
      </c>
      <c r="P46" s="138"/>
      <c r="Q46" s="50">
        <f>国航自动更新!G166</f>
        <v>10310.299999999999</v>
      </c>
      <c r="R46" s="138">
        <f t="shared" si="5"/>
        <v>2.9917688895992223E-2</v>
      </c>
      <c r="S46" s="138"/>
      <c r="T46" s="50">
        <f>国航自动更新!H166</f>
        <v>6478.7</v>
      </c>
      <c r="U46" s="138">
        <f t="shared" si="6"/>
        <v>2.2731936792586893E-2</v>
      </c>
      <c r="V46" s="138"/>
      <c r="W46" s="50">
        <f>国航自动更新!I166</f>
        <v>648.6</v>
      </c>
      <c r="X46" s="138">
        <f t="shared" si="7"/>
        <v>8.3166332665330689E-2</v>
      </c>
      <c r="Y46" s="138"/>
      <c r="Z46" s="50">
        <f>国航自动更新!J166</f>
        <v>8638.2000000000007</v>
      </c>
      <c r="AA46" s="138">
        <f t="shared" si="8"/>
        <v>1.1309356560831763E-2</v>
      </c>
      <c r="AB46" s="138"/>
      <c r="AC46" s="50">
        <f>国航自动更新!K166</f>
        <v>7031.9</v>
      </c>
      <c r="AD46" s="138">
        <f t="shared" si="9"/>
        <v>2.4938782649253755E-2</v>
      </c>
      <c r="AE46" s="138"/>
      <c r="AF46" s="50">
        <f>国航自动更新!L166</f>
        <v>1190.5999999999999</v>
      </c>
      <c r="AG46" s="138">
        <f t="shared" si="10"/>
        <v>-7.9480439152621152E-2</v>
      </c>
      <c r="AH46" s="138"/>
      <c r="AI46" s="50">
        <f>国航自动更新!M166</f>
        <v>415.7</v>
      </c>
      <c r="AJ46" s="138">
        <f t="shared" si="11"/>
        <v>7.3328169377743224E-2</v>
      </c>
      <c r="AK46" s="138"/>
      <c r="AL46" s="50">
        <f>国航自动更新!N166</f>
        <v>81.900000000000006</v>
      </c>
      <c r="AM46" s="148">
        <f t="shared" si="12"/>
        <v>-1</v>
      </c>
      <c r="AN46" s="138"/>
      <c r="AO46" s="50">
        <f>国航自动更新!O166</f>
        <v>83.5</v>
      </c>
      <c r="AP46" s="148">
        <f t="shared" si="13"/>
        <v>0.5</v>
      </c>
      <c r="AQ46" s="138"/>
      <c r="AR46" s="50">
        <f>国航自动更新!P166</f>
        <v>79.400000000000006</v>
      </c>
      <c r="AS46" s="148">
        <f t="shared" si="14"/>
        <v>-3.7999999999999972</v>
      </c>
      <c r="AT46" s="138"/>
      <c r="AU46" s="50">
        <f>国航自动更新!Q166</f>
        <v>83.1</v>
      </c>
      <c r="AV46" s="148">
        <f t="shared" si="15"/>
        <v>5.3999999999999915</v>
      </c>
      <c r="AW46" s="138"/>
      <c r="AX46" s="151">
        <f>国航自动更新!R166</f>
        <v>0</v>
      </c>
      <c r="AY46" s="138"/>
      <c r="AZ46" s="138"/>
      <c r="BA46" s="17"/>
      <c r="BB46" s="9"/>
      <c r="BC46" s="17"/>
      <c r="BD46" s="9"/>
      <c r="BE46" s="17"/>
      <c r="BF46" s="9"/>
      <c r="BG46" s="17"/>
      <c r="BH46" s="9"/>
      <c r="BI46" s="51"/>
      <c r="BJ46" s="9"/>
      <c r="BK46" s="51"/>
      <c r="BL46" s="9"/>
      <c r="BM46" s="51"/>
      <c r="BN46" s="9"/>
      <c r="BO46" s="51"/>
      <c r="BP46" s="51"/>
      <c r="BQ46" s="9"/>
      <c r="BR46" s="51"/>
      <c r="BS46" s="9"/>
      <c r="BT46" s="51"/>
      <c r="BU46" s="9"/>
      <c r="BV46" s="51"/>
      <c r="BW46" s="9"/>
      <c r="BX46" s="51"/>
      <c r="BY46" s="9"/>
      <c r="BZ46" s="51"/>
      <c r="CA46" s="9"/>
      <c r="CB46" s="51"/>
      <c r="CC46" s="9"/>
      <c r="CD46" s="51"/>
      <c r="CE46" s="9"/>
      <c r="CF46" s="51"/>
      <c r="CG46" s="10"/>
      <c r="CH46" s="51"/>
      <c r="CI46" s="10"/>
      <c r="CJ46" s="51"/>
      <c r="CK46" s="10"/>
      <c r="CL46" s="51"/>
      <c r="CM46" s="10"/>
      <c r="CN46" s="51"/>
      <c r="CO46" s="53"/>
      <c r="CP46" s="51"/>
      <c r="CQ46" s="53"/>
      <c r="CR46" s="51"/>
      <c r="CS46" s="53"/>
      <c r="CT46" s="51"/>
      <c r="CU46" s="53"/>
      <c r="CW46" s="51"/>
      <c r="CX46" s="9"/>
      <c r="CY46" s="51"/>
      <c r="CZ46" s="9"/>
      <c r="DA46" s="51"/>
      <c r="DB46" s="9"/>
      <c r="DC46" s="51"/>
      <c r="DD46" s="9"/>
      <c r="DE46" s="56"/>
      <c r="DF46" s="56"/>
      <c r="DG46" s="57"/>
    </row>
    <row r="47" spans="1:111">
      <c r="A47" s="49">
        <v>42978</v>
      </c>
      <c r="B47" s="50">
        <f>国航自动更新!B167</f>
        <v>21767.1</v>
      </c>
      <c r="C47" s="138">
        <f t="shared" si="0"/>
        <v>4.5203762658638125E-2</v>
      </c>
      <c r="D47" s="138"/>
      <c r="E47" s="50">
        <f>国航自动更新!C167</f>
        <v>12858.6</v>
      </c>
      <c r="F47" s="138">
        <f t="shared" si="1"/>
        <v>6.051183927290138E-2</v>
      </c>
      <c r="G47" s="138"/>
      <c r="H47" s="50">
        <f>国航自动更新!D167</f>
        <v>8132.1</v>
      </c>
      <c r="I47" s="138">
        <f t="shared" si="2"/>
        <v>2.4916817906836197E-2</v>
      </c>
      <c r="J47" s="138"/>
      <c r="K47" s="50">
        <f>国航自动更新!E167</f>
        <v>776.4</v>
      </c>
      <c r="L47" s="138">
        <f t="shared" si="3"/>
        <v>1.2915851272015555E-2</v>
      </c>
      <c r="M47" s="138"/>
      <c r="N47" s="50">
        <f>国航自动更新!F167</f>
        <v>18050.099999999999</v>
      </c>
      <c r="O47" s="138">
        <f t="shared" si="4"/>
        <v>2.4142391884071079E-2</v>
      </c>
      <c r="P47" s="138"/>
      <c r="Q47" s="50">
        <f>国航自动更新!G167</f>
        <v>10800</v>
      </c>
      <c r="R47" s="138">
        <f t="shared" si="5"/>
        <v>4.5073638985117404E-2</v>
      </c>
      <c r="S47" s="138"/>
      <c r="T47" s="50">
        <f>国航自动更新!H167</f>
        <v>6584.2</v>
      </c>
      <c r="U47" s="138">
        <f t="shared" si="6"/>
        <v>-1.5284757118927961E-2</v>
      </c>
      <c r="V47" s="138"/>
      <c r="W47" s="50">
        <f>国航自动更新!I167</f>
        <v>665.8</v>
      </c>
      <c r="X47" s="138">
        <f t="shared" si="7"/>
        <v>0.10231788079470183</v>
      </c>
      <c r="Y47" s="138"/>
      <c r="Z47" s="50">
        <f>国航自动更新!J167</f>
        <v>9042.7999999999993</v>
      </c>
      <c r="AA47" s="138">
        <f t="shared" si="8"/>
        <v>2.2282012729348599E-2</v>
      </c>
      <c r="AB47" s="138"/>
      <c r="AC47" s="50">
        <f>国航自动更新!K167</f>
        <v>7373</v>
      </c>
      <c r="AD47" s="138">
        <f t="shared" si="9"/>
        <v>3.6727692004836943E-2</v>
      </c>
      <c r="AE47" s="138"/>
      <c r="AF47" s="50">
        <f>国航自动更新!L167</f>
        <v>1239.5999999999999</v>
      </c>
      <c r="AG47" s="138">
        <f t="shared" si="10"/>
        <v>-7.7472650145121724E-2</v>
      </c>
      <c r="AH47" s="138"/>
      <c r="AI47" s="50">
        <f>国航自动更新!M167</f>
        <v>430.2</v>
      </c>
      <c r="AJ47" s="138">
        <f t="shared" si="11"/>
        <v>0.10222905457340503</v>
      </c>
      <c r="AK47" s="138"/>
      <c r="AL47" s="50">
        <f>国航自动更新!N167</f>
        <v>82.9</v>
      </c>
      <c r="AM47" s="148">
        <f t="shared" si="12"/>
        <v>-1.6999999999999886</v>
      </c>
      <c r="AN47" s="138"/>
      <c r="AO47" s="50">
        <f>国航自动更新!O167</f>
        <v>84</v>
      </c>
      <c r="AP47" s="148">
        <f t="shared" si="13"/>
        <v>-1.2000000000000028</v>
      </c>
      <c r="AQ47" s="138"/>
      <c r="AR47" s="50">
        <f>国航自动更新!P167</f>
        <v>81</v>
      </c>
      <c r="AS47" s="148">
        <f t="shared" si="14"/>
        <v>-3.2999999999999972</v>
      </c>
      <c r="AT47" s="138"/>
      <c r="AU47" s="50">
        <f>国航自动更新!Q167</f>
        <v>85.8</v>
      </c>
      <c r="AV47" s="148">
        <f t="shared" si="15"/>
        <v>7</v>
      </c>
      <c r="AW47" s="138"/>
      <c r="AX47" s="151">
        <f>国航自动更新!R167</f>
        <v>0</v>
      </c>
      <c r="AY47" s="138"/>
      <c r="AZ47" s="138"/>
      <c r="BA47" s="17"/>
      <c r="BB47" s="9"/>
      <c r="BC47" s="17"/>
      <c r="BD47" s="9"/>
      <c r="BE47" s="17"/>
      <c r="BF47" s="9"/>
      <c r="BG47" s="17"/>
      <c r="BH47" s="9"/>
      <c r="BI47" s="51"/>
      <c r="BJ47" s="9"/>
      <c r="BK47" s="51"/>
      <c r="BL47" s="9"/>
      <c r="BM47" s="51"/>
      <c r="BN47" s="9"/>
      <c r="BO47" s="51"/>
      <c r="BP47" s="51"/>
      <c r="BQ47" s="9"/>
      <c r="BR47" s="51"/>
      <c r="BS47" s="9"/>
      <c r="BT47" s="51"/>
      <c r="BU47" s="9"/>
      <c r="BV47" s="51"/>
      <c r="BW47" s="9"/>
      <c r="BX47" s="51"/>
      <c r="BY47" s="9"/>
      <c r="BZ47" s="51"/>
      <c r="CA47" s="9"/>
      <c r="CB47" s="51"/>
      <c r="CC47" s="9"/>
      <c r="CD47" s="51"/>
      <c r="CE47" s="9"/>
      <c r="CF47" s="51"/>
      <c r="CG47" s="10"/>
      <c r="CH47" s="51"/>
      <c r="CI47" s="10"/>
      <c r="CJ47" s="51"/>
      <c r="CK47" s="10"/>
      <c r="CL47" s="51"/>
      <c r="CM47" s="10"/>
      <c r="CN47" s="51"/>
      <c r="CO47" s="53"/>
      <c r="CP47" s="51"/>
      <c r="CQ47" s="53"/>
      <c r="CR47" s="51"/>
      <c r="CS47" s="53"/>
      <c r="CT47" s="51"/>
      <c r="CU47" s="53"/>
      <c r="CW47" s="51"/>
      <c r="CX47" s="9"/>
      <c r="CY47" s="51"/>
      <c r="CZ47" s="9"/>
      <c r="DA47" s="51"/>
      <c r="DB47" s="9"/>
      <c r="DC47" s="51"/>
      <c r="DD47" s="9"/>
      <c r="DE47" s="56"/>
      <c r="DF47" s="56"/>
      <c r="DG47" s="57"/>
    </row>
    <row r="48" spans="1:111">
      <c r="A48" s="49">
        <v>43008</v>
      </c>
      <c r="B48" s="50">
        <f>国航自动更新!B168</f>
        <v>21254.2</v>
      </c>
      <c r="C48" s="138">
        <f t="shared" ref="C48:C79" si="16">B48/B36-1</f>
        <v>7.9419412505586484E-2</v>
      </c>
      <c r="D48" s="138"/>
      <c r="E48" s="50">
        <f>国航自动更新!C168</f>
        <v>12637.3</v>
      </c>
      <c r="F48" s="138">
        <f t="shared" si="1"/>
        <v>8.6182593299296784E-2</v>
      </c>
      <c r="G48" s="138"/>
      <c r="H48" s="50">
        <f>国航自动更新!D168</f>
        <v>7882.9</v>
      </c>
      <c r="I48" s="138">
        <f t="shared" si="2"/>
        <v>7.3935315114029621E-2</v>
      </c>
      <c r="J48" s="138"/>
      <c r="K48" s="50">
        <f>国航自动更新!E168</f>
        <v>734</v>
      </c>
      <c r="L48" s="138">
        <f t="shared" si="3"/>
        <v>2.5712688652878679E-2</v>
      </c>
      <c r="M48" s="138"/>
      <c r="N48" s="50">
        <f>国航自动更新!F168</f>
        <v>16972.400000000001</v>
      </c>
      <c r="O48" s="138">
        <f t="shared" si="4"/>
        <v>6.2588040844691273E-2</v>
      </c>
      <c r="P48" s="138"/>
      <c r="Q48" s="50">
        <f>国航自动更新!G168</f>
        <v>10279.9</v>
      </c>
      <c r="R48" s="138">
        <f t="shared" si="5"/>
        <v>4.8744656757225391E-2</v>
      </c>
      <c r="S48" s="138"/>
      <c r="T48" s="50">
        <f>国航自动更新!H168</f>
        <v>6114.2</v>
      </c>
      <c r="U48" s="138">
        <f t="shared" si="6"/>
        <v>8.2274223811378278E-2</v>
      </c>
      <c r="V48" s="138"/>
      <c r="W48" s="50">
        <f>国航自动更新!I168</f>
        <v>578.4</v>
      </c>
      <c r="X48" s="138">
        <f t="shared" si="7"/>
        <v>0.10974673829623938</v>
      </c>
      <c r="Y48" s="138"/>
      <c r="Z48" s="50">
        <f>国航自动更新!J168</f>
        <v>8494.4</v>
      </c>
      <c r="AA48" s="138">
        <f t="shared" si="8"/>
        <v>3.8447902786097554E-2</v>
      </c>
      <c r="AB48" s="138"/>
      <c r="AC48" s="50">
        <f>国航自动更新!K168</f>
        <v>7011</v>
      </c>
      <c r="AD48" s="138">
        <f t="shared" si="9"/>
        <v>4.2063020214030855E-2</v>
      </c>
      <c r="AE48" s="138"/>
      <c r="AF48" s="50">
        <f>国航自动更新!L168</f>
        <v>1117.0999999999999</v>
      </c>
      <c r="AG48" s="138">
        <f t="shared" si="10"/>
        <v>-3.3012134189864817E-3</v>
      </c>
      <c r="AH48" s="138"/>
      <c r="AI48" s="50">
        <f>国航自动更新!M168</f>
        <v>366.4</v>
      </c>
      <c r="AJ48" s="138">
        <f t="shared" si="11"/>
        <v>0.106280193236715</v>
      </c>
      <c r="AK48" s="138"/>
      <c r="AL48" s="50">
        <f>国航自动更新!N168</f>
        <v>79.900000000000006</v>
      </c>
      <c r="AM48" s="148">
        <f t="shared" si="12"/>
        <v>-1.1999999999999886</v>
      </c>
      <c r="AN48" s="138"/>
      <c r="AO48" s="50">
        <f>国航自动更新!O168</f>
        <v>81.3</v>
      </c>
      <c r="AP48" s="148">
        <f t="shared" si="13"/>
        <v>-2.9000000000000057</v>
      </c>
      <c r="AQ48" s="138"/>
      <c r="AR48" s="50">
        <f>国航自动更新!P168</f>
        <v>77.599999999999994</v>
      </c>
      <c r="AS48" s="148">
        <f t="shared" si="14"/>
        <v>0.59999999999999432</v>
      </c>
      <c r="AT48" s="138"/>
      <c r="AU48" s="50">
        <f>国航自动更新!Q168</f>
        <v>78.8</v>
      </c>
      <c r="AV48" s="148">
        <f t="shared" si="15"/>
        <v>6</v>
      </c>
      <c r="AW48" s="138"/>
      <c r="AX48" s="151">
        <f>国航自动更新!R168</f>
        <v>643</v>
      </c>
      <c r="AY48" s="138"/>
      <c r="AZ48" s="138"/>
      <c r="BA48" s="17"/>
      <c r="BB48" s="9"/>
      <c r="BC48" s="17"/>
      <c r="BD48" s="9"/>
      <c r="BE48" s="17"/>
      <c r="BF48" s="9"/>
      <c r="BG48" s="17"/>
      <c r="BH48" s="9"/>
      <c r="BI48" s="51"/>
      <c r="BJ48" s="9"/>
      <c r="BK48" s="51"/>
      <c r="BL48" s="9"/>
      <c r="BM48" s="51"/>
      <c r="BN48" s="9"/>
      <c r="BO48" s="51"/>
      <c r="BP48" s="51"/>
      <c r="BQ48" s="9"/>
      <c r="BR48" s="51"/>
      <c r="BS48" s="9"/>
      <c r="BT48" s="51"/>
      <c r="BU48" s="9"/>
      <c r="BV48" s="51"/>
      <c r="BW48" s="9"/>
      <c r="BX48" s="51"/>
      <c r="BY48" s="9"/>
      <c r="BZ48" s="51"/>
      <c r="CA48" s="9"/>
      <c r="CB48" s="51"/>
      <c r="CC48" s="9"/>
      <c r="CD48" s="51"/>
      <c r="CE48" s="9"/>
      <c r="CF48" s="51"/>
      <c r="CG48" s="10"/>
      <c r="CH48" s="51"/>
      <c r="CI48" s="10"/>
      <c r="CJ48" s="51"/>
      <c r="CK48" s="10"/>
      <c r="CL48" s="51"/>
      <c r="CM48" s="10"/>
      <c r="CN48" s="51"/>
      <c r="CO48" s="53"/>
      <c r="CP48" s="51"/>
      <c r="CQ48" s="53"/>
      <c r="CR48" s="51"/>
      <c r="CS48" s="53"/>
      <c r="CT48" s="51"/>
      <c r="CU48" s="53"/>
      <c r="CW48" s="51"/>
      <c r="CX48" s="9"/>
      <c r="CY48" s="51"/>
      <c r="CZ48" s="9"/>
      <c r="DA48" s="51"/>
      <c r="DB48" s="9"/>
      <c r="DC48" s="51"/>
      <c r="DD48" s="9"/>
      <c r="DE48" s="69"/>
      <c r="DF48" s="69"/>
      <c r="DG48" s="57"/>
    </row>
    <row r="49" spans="1:111">
      <c r="A49" s="49">
        <v>43039</v>
      </c>
      <c r="B49" s="50">
        <f>国航自动更新!B169</f>
        <v>21915.8</v>
      </c>
      <c r="C49" s="138">
        <f t="shared" si="16"/>
        <v>8.6726699327607681E-2</v>
      </c>
      <c r="D49" s="138"/>
      <c r="E49" s="50">
        <f>国航自动更新!C169</f>
        <v>13022.4</v>
      </c>
      <c r="F49" s="138">
        <f t="shared" si="1"/>
        <v>7.4570704778565311E-2</v>
      </c>
      <c r="G49" s="138"/>
      <c r="H49" s="50">
        <f>国航自动更新!D169</f>
        <v>8116.2</v>
      </c>
      <c r="I49" s="138">
        <f t="shared" si="2"/>
        <v>0.11240251641287813</v>
      </c>
      <c r="J49" s="138"/>
      <c r="K49" s="50">
        <f>国航自动更新!E169</f>
        <v>777.2</v>
      </c>
      <c r="L49" s="138">
        <f t="shared" si="3"/>
        <v>3.3510638297872486E-2</v>
      </c>
      <c r="M49" s="138"/>
      <c r="N49" s="50">
        <f>国航自动更新!F169</f>
        <v>17746.599999999999</v>
      </c>
      <c r="O49" s="138">
        <f t="shared" si="4"/>
        <v>8.0719318437863397E-2</v>
      </c>
      <c r="P49" s="138"/>
      <c r="Q49" s="50">
        <f>国航自动更新!G169</f>
        <v>10882.2</v>
      </c>
      <c r="R49" s="138">
        <f t="shared" si="5"/>
        <v>5.0902453863313823E-2</v>
      </c>
      <c r="S49" s="138"/>
      <c r="T49" s="50">
        <f>国航自动更新!H169</f>
        <v>6243.4</v>
      </c>
      <c r="U49" s="138">
        <f t="shared" si="6"/>
        <v>0.13123516515373868</v>
      </c>
      <c r="V49" s="138"/>
      <c r="W49" s="50">
        <f>国航自动更新!I169</f>
        <v>620.9</v>
      </c>
      <c r="X49" s="138">
        <f t="shared" si="7"/>
        <v>0.1353081002011336</v>
      </c>
      <c r="Y49" s="138"/>
      <c r="Z49" s="50">
        <f>国航自动更新!J169</f>
        <v>8986.6</v>
      </c>
      <c r="AA49" s="138">
        <f t="shared" si="8"/>
        <v>5.4282664038761697E-2</v>
      </c>
      <c r="AB49" s="138"/>
      <c r="AC49" s="50">
        <f>国航自动更新!K169</f>
        <v>7432.8</v>
      </c>
      <c r="AD49" s="138">
        <f t="shared" si="9"/>
        <v>4.8157601568118658E-2</v>
      </c>
      <c r="AE49" s="138"/>
      <c r="AF49" s="50">
        <f>国航自动更新!L169</f>
        <v>1159.0999999999999</v>
      </c>
      <c r="AG49" s="138">
        <f t="shared" si="10"/>
        <v>6.8886019918849017E-2</v>
      </c>
      <c r="AH49" s="138"/>
      <c r="AI49" s="50">
        <f>国航自动更新!M169</f>
        <v>394.8</v>
      </c>
      <c r="AJ49" s="138">
        <f t="shared" si="11"/>
        <v>0.13350559862187761</v>
      </c>
      <c r="AK49" s="138"/>
      <c r="AL49" s="50">
        <f>国航自动更新!N169</f>
        <v>81</v>
      </c>
      <c r="AM49" s="148">
        <f t="shared" si="12"/>
        <v>-0.40000000000000568</v>
      </c>
      <c r="AN49" s="138"/>
      <c r="AO49" s="50">
        <f>国航自动更新!O169</f>
        <v>83.6</v>
      </c>
      <c r="AP49" s="148">
        <f t="shared" si="13"/>
        <v>-1.8000000000000114</v>
      </c>
      <c r="AQ49" s="138"/>
      <c r="AR49" s="50">
        <f>国航自动更新!P169</f>
        <v>76.900000000000006</v>
      </c>
      <c r="AS49" s="148">
        <f t="shared" si="14"/>
        <v>1.3000000000000114</v>
      </c>
      <c r="AT49" s="138"/>
      <c r="AU49" s="50">
        <f>国航自动更新!Q169</f>
        <v>79.900000000000006</v>
      </c>
      <c r="AV49" s="148">
        <f t="shared" si="15"/>
        <v>7.2000000000000028</v>
      </c>
      <c r="AW49" s="138"/>
      <c r="AX49" s="151">
        <f>国航自动更新!R169</f>
        <v>643</v>
      </c>
      <c r="AY49" s="138"/>
      <c r="AZ49" s="138"/>
      <c r="BA49" s="17"/>
      <c r="BB49" s="9"/>
      <c r="BC49" s="17"/>
      <c r="BD49" s="9"/>
      <c r="BE49" s="17"/>
      <c r="BF49" s="9"/>
      <c r="BG49" s="17"/>
      <c r="BH49" s="9"/>
      <c r="BI49" s="51"/>
      <c r="BJ49" s="9"/>
      <c r="BK49" s="51"/>
      <c r="BL49" s="9"/>
      <c r="BM49" s="51"/>
      <c r="BN49" s="9"/>
      <c r="BO49" s="51"/>
      <c r="BP49" s="51"/>
      <c r="BQ49" s="9"/>
      <c r="BR49" s="51"/>
      <c r="BS49" s="9"/>
      <c r="BT49" s="51"/>
      <c r="BU49" s="9"/>
      <c r="BV49" s="51"/>
      <c r="BW49" s="9"/>
      <c r="BX49" s="51"/>
      <c r="BY49" s="9"/>
      <c r="BZ49" s="51"/>
      <c r="CA49" s="9"/>
      <c r="CB49" s="51"/>
      <c r="CC49" s="9"/>
      <c r="CD49" s="51"/>
      <c r="CE49" s="9"/>
      <c r="CF49" s="51"/>
      <c r="CG49" s="10"/>
      <c r="CH49" s="51"/>
      <c r="CI49" s="10"/>
      <c r="CJ49" s="51"/>
      <c r="CK49" s="10"/>
      <c r="CL49" s="51"/>
      <c r="CM49" s="10"/>
      <c r="CN49" s="51"/>
      <c r="CO49" s="53"/>
      <c r="CP49" s="51"/>
      <c r="CQ49" s="53"/>
      <c r="CR49" s="51"/>
      <c r="CS49" s="53"/>
      <c r="CT49" s="51"/>
      <c r="CU49" s="53"/>
      <c r="CW49" s="51"/>
      <c r="CX49" s="9"/>
      <c r="CY49" s="51"/>
      <c r="CZ49" s="9"/>
      <c r="DA49" s="51"/>
      <c r="DB49" s="9"/>
      <c r="DC49" s="51"/>
      <c r="DD49" s="9"/>
      <c r="DE49" s="69"/>
      <c r="DF49" s="69"/>
      <c r="DG49" s="57"/>
    </row>
    <row r="50" spans="1:111">
      <c r="A50" s="49">
        <v>43069</v>
      </c>
      <c r="B50" s="50">
        <f>国航自动更新!B170</f>
        <v>21009.7</v>
      </c>
      <c r="C50" s="138">
        <f t="shared" si="16"/>
        <v>0.11779884653855177</v>
      </c>
      <c r="D50" s="138"/>
      <c r="E50" s="50">
        <f>国航自动更新!C170</f>
        <v>12752.3</v>
      </c>
      <c r="F50" s="138">
        <f t="shared" si="1"/>
        <v>0.10368434262568904</v>
      </c>
      <c r="G50" s="138"/>
      <c r="H50" s="50">
        <f>国航自动更新!D170</f>
        <v>7496.8</v>
      </c>
      <c r="I50" s="138">
        <f t="shared" si="2"/>
        <v>0.1503805548735575</v>
      </c>
      <c r="J50" s="138"/>
      <c r="K50" s="50">
        <f>国航自动更新!E170</f>
        <v>760.6</v>
      </c>
      <c r="L50" s="138">
        <f t="shared" si="3"/>
        <v>4.9827467218771515E-2</v>
      </c>
      <c r="M50" s="138"/>
      <c r="N50" s="50">
        <f>国航自动更新!F170</f>
        <v>17105.3</v>
      </c>
      <c r="O50" s="138">
        <f t="shared" si="4"/>
        <v>0.14214269021466963</v>
      </c>
      <c r="P50" s="138"/>
      <c r="Q50" s="50">
        <f>国航自动更新!G170</f>
        <v>10648.6</v>
      </c>
      <c r="R50" s="138">
        <f t="shared" si="5"/>
        <v>0.11973837790092445</v>
      </c>
      <c r="S50" s="138"/>
      <c r="T50" s="50">
        <f>国航自动更新!H170</f>
        <v>5826.2</v>
      </c>
      <c r="U50" s="138">
        <f t="shared" si="6"/>
        <v>0.1801810926327303</v>
      </c>
      <c r="V50" s="138"/>
      <c r="W50" s="50">
        <f>国航自动更新!I170</f>
        <v>630.5</v>
      </c>
      <c r="X50" s="138">
        <f t="shared" si="7"/>
        <v>0.18984714096999444</v>
      </c>
      <c r="Y50" s="138"/>
      <c r="Z50" s="50">
        <f>国航自动更新!J170</f>
        <v>8668.7000000000007</v>
      </c>
      <c r="AA50" s="138">
        <f t="shared" si="8"/>
        <v>0.1204647976527462</v>
      </c>
      <c r="AB50" s="138"/>
      <c r="AC50" s="50">
        <f>国航自动更新!K170</f>
        <v>7157.5</v>
      </c>
      <c r="AD50" s="138">
        <f t="shared" si="9"/>
        <v>0.11141304347826098</v>
      </c>
      <c r="AE50" s="138"/>
      <c r="AF50" s="50">
        <f>国航自动更新!L170</f>
        <v>1110.3</v>
      </c>
      <c r="AG50" s="138">
        <f t="shared" si="10"/>
        <v>0.15319900290818445</v>
      </c>
      <c r="AH50" s="138"/>
      <c r="AI50" s="50">
        <f>国航自动更新!M170</f>
        <v>400.9</v>
      </c>
      <c r="AJ50" s="138">
        <f t="shared" si="11"/>
        <v>0.20065887990416287</v>
      </c>
      <c r="AK50" s="138"/>
      <c r="AL50" s="50">
        <f>国航自动更新!N170</f>
        <v>81.400000000000006</v>
      </c>
      <c r="AM50" s="148">
        <f t="shared" si="12"/>
        <v>1.7000000000000028</v>
      </c>
      <c r="AN50" s="138"/>
      <c r="AO50" s="50">
        <f>国航自动更新!O170</f>
        <v>83.5</v>
      </c>
      <c r="AP50" s="148">
        <f t="shared" si="13"/>
        <v>1.2000000000000028</v>
      </c>
      <c r="AQ50" s="138"/>
      <c r="AR50" s="50">
        <f>国航自动更新!P170</f>
        <v>77.7</v>
      </c>
      <c r="AS50" s="148">
        <f t="shared" si="14"/>
        <v>1.9000000000000057</v>
      </c>
      <c r="AT50" s="138"/>
      <c r="AU50" s="50">
        <f>国航自动更新!Q170</f>
        <v>82.9</v>
      </c>
      <c r="AV50" s="148">
        <f t="shared" si="15"/>
        <v>9.8000000000000114</v>
      </c>
      <c r="AW50" s="138"/>
      <c r="AX50" s="151">
        <f>国航自动更新!R170</f>
        <v>646</v>
      </c>
      <c r="AY50" s="138"/>
      <c r="AZ50" s="138"/>
      <c r="BA50" s="17"/>
      <c r="BB50" s="9"/>
      <c r="BC50" s="17"/>
      <c r="BD50" s="9"/>
      <c r="BE50" s="17"/>
      <c r="BF50" s="9"/>
      <c r="BG50" s="17"/>
      <c r="BH50" s="9"/>
      <c r="BI50" s="51"/>
      <c r="BJ50" s="9"/>
      <c r="BK50" s="51"/>
      <c r="BL50" s="9"/>
      <c r="BM50" s="51"/>
      <c r="BN50" s="9"/>
      <c r="BO50" s="51"/>
      <c r="BP50" s="51"/>
      <c r="BQ50" s="9"/>
      <c r="BR50" s="51"/>
      <c r="BS50" s="9"/>
      <c r="BT50" s="51"/>
      <c r="BU50" s="9"/>
      <c r="BV50" s="51"/>
      <c r="BW50" s="9"/>
      <c r="BX50" s="51"/>
      <c r="BY50" s="9"/>
      <c r="BZ50" s="51"/>
      <c r="CA50" s="9"/>
      <c r="CB50" s="51"/>
      <c r="CC50" s="9"/>
      <c r="CD50" s="51"/>
      <c r="CE50" s="9"/>
      <c r="CF50" s="51"/>
      <c r="CG50" s="10"/>
      <c r="CH50" s="51"/>
      <c r="CI50" s="10"/>
      <c r="CJ50" s="51"/>
      <c r="CK50" s="10"/>
      <c r="CL50" s="51"/>
      <c r="CM50" s="10"/>
      <c r="CN50" s="51"/>
      <c r="CO50" s="53"/>
      <c r="CP50" s="51"/>
      <c r="CQ50" s="53"/>
      <c r="CR50" s="51"/>
      <c r="CS50" s="53"/>
      <c r="CT50" s="51"/>
      <c r="CU50" s="53"/>
      <c r="CW50" s="51"/>
      <c r="CX50" s="9"/>
      <c r="CY50" s="51"/>
      <c r="CZ50" s="9"/>
      <c r="DA50" s="51"/>
      <c r="DB50" s="9"/>
      <c r="DC50" s="51"/>
      <c r="DD50" s="9"/>
      <c r="DE50" s="69"/>
      <c r="DF50" s="69"/>
      <c r="DG50" s="57"/>
    </row>
    <row r="51" spans="1:111">
      <c r="A51" s="49">
        <v>43100</v>
      </c>
      <c r="B51" s="50">
        <f>国航自动更新!B171</f>
        <v>21607.599999999999</v>
      </c>
      <c r="C51" s="138">
        <f t="shared" si="16"/>
        <v>9.4238530995052194E-2</v>
      </c>
      <c r="D51" s="138"/>
      <c r="E51" s="50">
        <f>国航自动更新!C171</f>
        <v>12648</v>
      </c>
      <c r="F51" s="138">
        <f t="shared" si="1"/>
        <v>6.5274151436031325E-2</v>
      </c>
      <c r="G51" s="138"/>
      <c r="H51" s="50">
        <f>国航自动更新!D171</f>
        <v>8188</v>
      </c>
      <c r="I51" s="138">
        <f t="shared" si="2"/>
        <v>0.15087285300649356</v>
      </c>
      <c r="J51" s="138"/>
      <c r="K51" s="50">
        <f>国航自动更新!E171</f>
        <v>771.6</v>
      </c>
      <c r="L51" s="138">
        <f t="shared" si="3"/>
        <v>1.6466868660255596E-2</v>
      </c>
      <c r="M51" s="138"/>
      <c r="N51" s="50">
        <f>国航自动更新!F171</f>
        <v>17355.5</v>
      </c>
      <c r="O51" s="138">
        <f t="shared" si="4"/>
        <v>0.1062279700935056</v>
      </c>
      <c r="P51" s="138"/>
      <c r="Q51" s="50">
        <f>国航自动更新!G171</f>
        <v>10303.799999999999</v>
      </c>
      <c r="R51" s="138">
        <f t="shared" si="5"/>
        <v>7.2363011916532161E-2</v>
      </c>
      <c r="S51" s="138"/>
      <c r="T51" s="50">
        <f>国航自动更新!H171</f>
        <v>6410.9</v>
      </c>
      <c r="U51" s="138">
        <f t="shared" si="6"/>
        <v>0.16436913129551933</v>
      </c>
      <c r="V51" s="138"/>
      <c r="W51" s="50">
        <f>国航自动更新!I171</f>
        <v>640.79999999999995</v>
      </c>
      <c r="X51" s="138">
        <f t="shared" si="7"/>
        <v>0.11540469973890333</v>
      </c>
      <c r="Y51" s="138"/>
      <c r="Z51" s="50">
        <f>国航自动更新!J171</f>
        <v>8545.6</v>
      </c>
      <c r="AA51" s="138">
        <f t="shared" si="8"/>
        <v>8.0517904106817806E-2</v>
      </c>
      <c r="AB51" s="138"/>
      <c r="AC51" s="50">
        <f>国航自动更新!K171</f>
        <v>6914.4</v>
      </c>
      <c r="AD51" s="138">
        <f t="shared" si="9"/>
        <v>6.8934065084640839E-2</v>
      </c>
      <c r="AE51" s="138"/>
      <c r="AF51" s="50">
        <f>国航自动更新!L171</f>
        <v>1219.0999999999999</v>
      </c>
      <c r="AG51" s="138">
        <f t="shared" si="10"/>
        <v>0.13383556547619024</v>
      </c>
      <c r="AH51" s="138"/>
      <c r="AI51" s="50">
        <f>国航自动更新!M171</f>
        <v>412.1</v>
      </c>
      <c r="AJ51" s="138">
        <f t="shared" si="11"/>
        <v>0.12873185428649681</v>
      </c>
      <c r="AK51" s="138"/>
      <c r="AL51" s="50">
        <f>国航自动更新!N171</f>
        <v>80.3</v>
      </c>
      <c r="AM51" s="148">
        <f t="shared" si="12"/>
        <v>0.79999999999999716</v>
      </c>
      <c r="AN51" s="138"/>
      <c r="AO51" s="50">
        <f>国航自动更新!O171</f>
        <v>81.5</v>
      </c>
      <c r="AP51" s="148">
        <f t="shared" si="13"/>
        <v>0.59999999999999432</v>
      </c>
      <c r="AQ51" s="138"/>
      <c r="AR51" s="50">
        <f>国航自动更新!P171</f>
        <v>78.3</v>
      </c>
      <c r="AS51" s="148">
        <f t="shared" si="14"/>
        <v>0.89999999999999147</v>
      </c>
      <c r="AT51" s="138"/>
      <c r="AU51" s="50">
        <f>国航自动更新!Q171</f>
        <v>83</v>
      </c>
      <c r="AV51" s="148">
        <f t="shared" si="15"/>
        <v>7.2999999999999972</v>
      </c>
      <c r="AW51" s="138"/>
      <c r="AX51" s="151">
        <f>国航自动更新!R171</f>
        <v>655</v>
      </c>
      <c r="AY51" s="138"/>
      <c r="AZ51" s="138"/>
      <c r="BA51" s="17"/>
      <c r="BB51" s="9"/>
      <c r="BC51" s="17"/>
      <c r="BD51" s="9"/>
      <c r="BE51" s="17"/>
      <c r="BF51" s="9"/>
      <c r="BG51" s="17"/>
      <c r="BH51" s="9"/>
      <c r="BI51" s="51"/>
      <c r="BJ51" s="9"/>
      <c r="BK51" s="51"/>
      <c r="BL51" s="9"/>
      <c r="BM51" s="51"/>
      <c r="BN51" s="9"/>
      <c r="BO51" s="51"/>
      <c r="BP51" s="51"/>
      <c r="BQ51" s="9"/>
      <c r="BR51" s="51"/>
      <c r="BS51" s="9"/>
      <c r="BT51" s="51"/>
      <c r="BU51" s="9"/>
      <c r="BV51" s="51"/>
      <c r="BW51" s="9"/>
      <c r="BX51" s="51"/>
      <c r="BY51" s="9"/>
      <c r="BZ51" s="51"/>
      <c r="CA51" s="9"/>
      <c r="CB51" s="51"/>
      <c r="CC51" s="9"/>
      <c r="CD51" s="51"/>
      <c r="CE51" s="9"/>
      <c r="CF51" s="51"/>
      <c r="CG51" s="10"/>
      <c r="CH51" s="51"/>
      <c r="CI51" s="10"/>
      <c r="CJ51" s="51"/>
      <c r="CK51" s="10"/>
      <c r="CL51" s="51"/>
      <c r="CM51" s="10"/>
      <c r="CN51" s="51"/>
      <c r="CO51" s="53"/>
      <c r="CP51" s="51"/>
      <c r="CQ51" s="53"/>
      <c r="CR51" s="51"/>
      <c r="CS51" s="53"/>
      <c r="CT51" s="51"/>
      <c r="CU51" s="53"/>
      <c r="CW51" s="51"/>
      <c r="CX51" s="9"/>
      <c r="CY51" s="51"/>
      <c r="CZ51" s="9"/>
      <c r="DA51" s="51"/>
      <c r="DB51" s="9"/>
      <c r="DC51" s="51"/>
      <c r="DD51" s="9"/>
      <c r="DE51" s="69"/>
      <c r="DF51" s="69"/>
      <c r="DG51" s="57"/>
    </row>
    <row r="52" spans="1:111" s="4" customFormat="1" ht="12.75">
      <c r="A52" s="34">
        <v>43131</v>
      </c>
      <c r="B52" s="18">
        <f>国航自动更新!B172</f>
        <v>22115.5</v>
      </c>
      <c r="C52" s="138">
        <f t="shared" si="16"/>
        <v>7.5829291666464016E-2</v>
      </c>
      <c r="D52" s="138"/>
      <c r="E52" s="18">
        <f>国航自动更新!C172</f>
        <v>13024</v>
      </c>
      <c r="F52" s="138">
        <f t="shared" si="1"/>
        <v>5.2844312587406961E-2</v>
      </c>
      <c r="G52" s="138"/>
      <c r="H52" s="18">
        <f>国航自动更新!D172</f>
        <v>8313.6</v>
      </c>
      <c r="I52" s="138">
        <f t="shared" si="2"/>
        <v>0.12455361973812362</v>
      </c>
      <c r="J52" s="138"/>
      <c r="K52" s="18">
        <f>国航自动更新!E172</f>
        <v>777.9</v>
      </c>
      <c r="L52" s="138">
        <f t="shared" si="3"/>
        <v>-1.9659735349716434E-2</v>
      </c>
      <c r="M52" s="138"/>
      <c r="N52" s="18">
        <f>国航自动更新!F172</f>
        <v>17468.3</v>
      </c>
      <c r="O52" s="138">
        <f t="shared" si="4"/>
        <v>3.9538440481078574E-2</v>
      </c>
      <c r="P52" s="138"/>
      <c r="Q52" s="18">
        <f>国航自动更新!G172</f>
        <v>10456.5</v>
      </c>
      <c r="R52" s="138">
        <f t="shared" si="5"/>
        <v>2.6535901513812687E-2</v>
      </c>
      <c r="S52" s="138"/>
      <c r="T52" s="18">
        <f>国航自动更新!H172</f>
        <v>6395</v>
      </c>
      <c r="U52" s="138">
        <f t="shared" si="6"/>
        <v>6.3582084587622933E-2</v>
      </c>
      <c r="V52" s="138"/>
      <c r="W52" s="18">
        <f>国航自动更新!I172</f>
        <v>616.79999999999995</v>
      </c>
      <c r="X52" s="138">
        <f t="shared" si="7"/>
        <v>1.9504132231404903E-2</v>
      </c>
      <c r="Y52" s="138"/>
      <c r="Z52" s="18">
        <f>国航自动更新!J172</f>
        <v>8590.2999999999993</v>
      </c>
      <c r="AA52" s="138">
        <f t="shared" si="8"/>
        <v>2.1293037854289265E-2</v>
      </c>
      <c r="AB52" s="138"/>
      <c r="AC52" s="18">
        <f>国航自动更新!K172</f>
        <v>6980.8</v>
      </c>
      <c r="AD52" s="138">
        <f t="shared" si="9"/>
        <v>2.0808656869196529E-2</v>
      </c>
      <c r="AE52" s="138"/>
      <c r="AF52" s="18">
        <f>国航自动更新!L172</f>
        <v>1218.8</v>
      </c>
      <c r="AG52" s="138">
        <f t="shared" si="10"/>
        <v>2.2740622639926045E-2</v>
      </c>
      <c r="AH52" s="138"/>
      <c r="AI52" s="18">
        <f>国航自动更新!M172</f>
        <v>390.7</v>
      </c>
      <c r="AJ52" s="138">
        <f t="shared" si="11"/>
        <v>2.5459317585301733E-2</v>
      </c>
      <c r="AK52" s="138"/>
      <c r="AL52" s="18">
        <f>国航自动更新!N172</f>
        <v>79</v>
      </c>
      <c r="AM52" s="148">
        <f t="shared" si="12"/>
        <v>-2.7000000000000028</v>
      </c>
      <c r="AN52" s="138"/>
      <c r="AO52" s="18">
        <f>国航自动更新!O172</f>
        <v>80.3</v>
      </c>
      <c r="AP52" s="148">
        <f t="shared" si="13"/>
        <v>-2</v>
      </c>
      <c r="AQ52" s="138"/>
      <c r="AR52" s="18">
        <f>国航自动更新!P172</f>
        <v>76.900000000000006</v>
      </c>
      <c r="AS52" s="148">
        <f t="shared" si="14"/>
        <v>-4.3999999999999915</v>
      </c>
      <c r="AT52" s="138"/>
      <c r="AU52" s="18">
        <f>国航自动更新!Q172</f>
        <v>79.3</v>
      </c>
      <c r="AV52" s="148">
        <f t="shared" si="15"/>
        <v>3.0999999999999943</v>
      </c>
      <c r="AW52" s="138"/>
      <c r="AX52" s="44">
        <f>国航自动更新!R172</f>
        <v>655</v>
      </c>
      <c r="AY52" s="138"/>
      <c r="AZ52" s="138"/>
      <c r="BA52" s="18"/>
      <c r="BB52" s="9"/>
      <c r="BC52" s="18"/>
      <c r="BD52" s="19"/>
      <c r="BE52" s="18"/>
      <c r="BF52" s="19"/>
      <c r="BG52" s="18"/>
      <c r="BH52" s="19"/>
      <c r="BI52" s="18"/>
      <c r="BJ52" s="19"/>
      <c r="BK52" s="18"/>
      <c r="BL52" s="19"/>
      <c r="BM52" s="18"/>
      <c r="BN52" s="19"/>
      <c r="BO52" s="18"/>
      <c r="BP52" s="18"/>
      <c r="BQ52" s="19"/>
      <c r="BR52" s="18"/>
      <c r="BS52" s="19"/>
      <c r="BT52" s="18"/>
      <c r="BU52" s="19"/>
      <c r="BV52" s="18"/>
      <c r="BW52" s="19"/>
      <c r="BX52" s="18"/>
      <c r="BY52" s="19"/>
      <c r="BZ52" s="18"/>
      <c r="CA52" s="19"/>
      <c r="CB52" s="18"/>
      <c r="CC52" s="19"/>
      <c r="CD52" s="18"/>
      <c r="CE52" s="19"/>
      <c r="CF52" s="18"/>
      <c r="CG52" s="18"/>
      <c r="CH52" s="18"/>
      <c r="CI52" s="18"/>
      <c r="CJ52" s="18"/>
      <c r="CK52" s="18"/>
      <c r="CL52" s="18"/>
      <c r="CM52" s="18"/>
      <c r="CN52" s="18"/>
      <c r="CO52" s="65"/>
      <c r="CP52" s="18"/>
      <c r="CQ52" s="65"/>
      <c r="CR52" s="18"/>
      <c r="CS52" s="65"/>
      <c r="CT52" s="18"/>
      <c r="CU52" s="65"/>
      <c r="CW52" s="18"/>
      <c r="CX52" s="19"/>
      <c r="CY52" s="18"/>
      <c r="CZ52" s="19"/>
      <c r="DA52" s="18"/>
      <c r="DB52" s="19"/>
      <c r="DC52" s="18"/>
      <c r="DD52" s="19"/>
      <c r="DE52" s="68"/>
      <c r="DF52" s="68"/>
    </row>
    <row r="53" spans="1:111">
      <c r="A53" s="49">
        <v>43159</v>
      </c>
      <c r="B53" s="50">
        <f>国航自动更新!B173</f>
        <v>20901.3</v>
      </c>
      <c r="C53" s="138">
        <f t="shared" si="16"/>
        <v>0.11766278628301308</v>
      </c>
      <c r="D53" s="138"/>
      <c r="E53" s="50">
        <f>国航自动更新!C173</f>
        <v>12660</v>
      </c>
      <c r="F53" s="138">
        <f t="shared" si="1"/>
        <v>0.10178931977999039</v>
      </c>
      <c r="G53" s="138"/>
      <c r="H53" s="50">
        <f>国航自动更新!D173</f>
        <v>7419.4</v>
      </c>
      <c r="I53" s="138">
        <f t="shared" si="2"/>
        <v>0.14336348646191288</v>
      </c>
      <c r="J53" s="138"/>
      <c r="K53" s="50">
        <f>国航自动更新!E173</f>
        <v>821.9</v>
      </c>
      <c r="L53" s="138">
        <f t="shared" si="3"/>
        <v>0.13915453915453901</v>
      </c>
      <c r="M53" s="138"/>
      <c r="N53" s="50">
        <f>国航自动更新!F173</f>
        <v>17268.5</v>
      </c>
      <c r="O53" s="138">
        <f t="shared" si="4"/>
        <v>0.10656499311140299</v>
      </c>
      <c r="P53" s="138"/>
      <c r="Q53" s="50">
        <f>国航自动更新!G173</f>
        <v>10721.3</v>
      </c>
      <c r="R53" s="138">
        <f t="shared" si="5"/>
        <v>9.2750196202338042E-2</v>
      </c>
      <c r="S53" s="138"/>
      <c r="T53" s="50">
        <f>国航自动更新!H173</f>
        <v>5888.6</v>
      </c>
      <c r="U53" s="138">
        <f t="shared" si="6"/>
        <v>0.12395022140784873</v>
      </c>
      <c r="V53" s="138"/>
      <c r="W53" s="50">
        <f>国航自动更新!I173</f>
        <v>658.6</v>
      </c>
      <c r="X53" s="138">
        <f t="shared" si="7"/>
        <v>0.18688051901243474</v>
      </c>
      <c r="Y53" s="138"/>
      <c r="Z53" s="50">
        <f>国航自动更新!J173</f>
        <v>8768.9</v>
      </c>
      <c r="AA53" s="138">
        <f t="shared" si="8"/>
        <v>9.7951568877870265E-2</v>
      </c>
      <c r="AB53" s="138"/>
      <c r="AC53" s="50">
        <f>国航自动更新!K173</f>
        <v>7158.6</v>
      </c>
      <c r="AD53" s="138">
        <f t="shared" si="9"/>
        <v>9.1616090762145941E-2</v>
      </c>
      <c r="AE53" s="138"/>
      <c r="AF53" s="50">
        <f>国航自动更新!L173</f>
        <v>1180.4000000000001</v>
      </c>
      <c r="AG53" s="138">
        <f t="shared" si="10"/>
        <v>9.4787608977926263E-2</v>
      </c>
      <c r="AH53" s="138"/>
      <c r="AI53" s="50">
        <f>国航自动更新!M173</f>
        <v>429.9</v>
      </c>
      <c r="AJ53" s="138">
        <f t="shared" si="11"/>
        <v>0.22653352353780298</v>
      </c>
      <c r="AK53" s="138"/>
      <c r="AL53" s="50">
        <f>国航自动更新!N173</f>
        <v>82.6</v>
      </c>
      <c r="AM53" s="148">
        <f t="shared" si="12"/>
        <v>-0.80000000000001137</v>
      </c>
      <c r="AN53" s="138"/>
      <c r="AO53" s="50">
        <f>国航自动更新!O173</f>
        <v>84.7</v>
      </c>
      <c r="AP53" s="148">
        <f t="shared" si="13"/>
        <v>-0.70000000000000284</v>
      </c>
      <c r="AQ53" s="138"/>
      <c r="AR53" s="50">
        <f>国航自动更新!P173</f>
        <v>79.400000000000006</v>
      </c>
      <c r="AS53" s="148">
        <f t="shared" si="14"/>
        <v>-1.2999999999999972</v>
      </c>
      <c r="AT53" s="138"/>
      <c r="AU53" s="50">
        <f>国航自动更新!Q173</f>
        <v>80.099999999999994</v>
      </c>
      <c r="AV53" s="148">
        <f t="shared" si="15"/>
        <v>3.1999999999999886</v>
      </c>
      <c r="AW53" s="138"/>
      <c r="AX53" s="151">
        <f>国航自动更新!R173</f>
        <v>654</v>
      </c>
      <c r="AY53" s="138"/>
      <c r="AZ53" s="138"/>
      <c r="BA53" s="17"/>
      <c r="BB53" s="9"/>
      <c r="BC53" s="17"/>
      <c r="BD53" s="9"/>
      <c r="BE53" s="17"/>
      <c r="BF53" s="9"/>
      <c r="BG53" s="17"/>
      <c r="BH53" s="9"/>
      <c r="BI53" s="51"/>
      <c r="BJ53" s="9"/>
      <c r="BK53" s="51"/>
      <c r="BL53" s="9"/>
      <c r="BM53" s="51"/>
      <c r="BN53" s="9"/>
      <c r="BO53" s="51"/>
      <c r="BP53" s="51"/>
      <c r="BQ53" s="9"/>
      <c r="BR53" s="51"/>
      <c r="BS53" s="9"/>
      <c r="BT53" s="51"/>
      <c r="BU53" s="9"/>
      <c r="BV53" s="51"/>
      <c r="BW53" s="9"/>
      <c r="BX53" s="51"/>
      <c r="BY53" s="9"/>
      <c r="BZ53" s="51"/>
      <c r="CA53" s="9"/>
      <c r="CB53" s="51"/>
      <c r="CC53" s="9"/>
      <c r="CD53" s="51"/>
      <c r="CE53" s="9"/>
      <c r="CF53" s="51"/>
      <c r="CG53" s="10"/>
      <c r="CH53" s="51"/>
      <c r="CI53" s="10"/>
      <c r="CJ53" s="51"/>
      <c r="CK53" s="10"/>
      <c r="CL53" s="51"/>
      <c r="CM53" s="10"/>
      <c r="CN53" s="51"/>
      <c r="CO53" s="53"/>
      <c r="CP53" s="51"/>
      <c r="CQ53" s="53"/>
      <c r="CR53" s="51"/>
      <c r="CS53" s="53"/>
      <c r="CT53" s="51"/>
      <c r="CU53" s="53"/>
      <c r="CW53" s="51"/>
      <c r="CX53" s="9"/>
      <c r="CY53" s="51"/>
      <c r="CZ53" s="9"/>
      <c r="DA53" s="51"/>
      <c r="DB53" s="9"/>
      <c r="DC53" s="51"/>
      <c r="DD53" s="9"/>
      <c r="DE53" s="69"/>
      <c r="DF53" s="69"/>
      <c r="DG53" s="57"/>
    </row>
    <row r="54" spans="1:111">
      <c r="A54" s="49">
        <v>43190</v>
      </c>
      <c r="B54" s="50">
        <f>国航自动更新!B174</f>
        <v>22711.3</v>
      </c>
      <c r="C54" s="138">
        <f t="shared" si="16"/>
        <v>0.13546280834724866</v>
      </c>
      <c r="D54" s="138"/>
      <c r="E54" s="50">
        <f>国航自动更新!C174</f>
        <v>13579.7</v>
      </c>
      <c r="F54" s="138">
        <f t="shared" si="1"/>
        <v>9.0677632582907064E-2</v>
      </c>
      <c r="G54" s="138"/>
      <c r="H54" s="50">
        <f>国航自动更新!D174</f>
        <v>8358.2000000000007</v>
      </c>
      <c r="I54" s="138">
        <f t="shared" si="2"/>
        <v>0.22820784106271685</v>
      </c>
      <c r="J54" s="138"/>
      <c r="K54" s="50">
        <f>国航自动更新!E174</f>
        <v>773.4</v>
      </c>
      <c r="L54" s="138">
        <f t="shared" si="3"/>
        <v>3.7007240547063613E-2</v>
      </c>
      <c r="M54" s="138"/>
      <c r="N54" s="50">
        <f>国航自动更新!F174</f>
        <v>18573</v>
      </c>
      <c r="O54" s="138">
        <f t="shared" si="4"/>
        <v>0.14636118432016398</v>
      </c>
      <c r="P54" s="138"/>
      <c r="Q54" s="50">
        <f>国航自动更新!G174</f>
        <v>11386.8</v>
      </c>
      <c r="R54" s="138">
        <f t="shared" si="5"/>
        <v>0.10116336418230865</v>
      </c>
      <c r="S54" s="138"/>
      <c r="T54" s="50">
        <f>国航自动更新!H174</f>
        <v>6576.5</v>
      </c>
      <c r="U54" s="138">
        <f t="shared" si="6"/>
        <v>0.23270852858481716</v>
      </c>
      <c r="V54" s="138"/>
      <c r="W54" s="50">
        <f>国航自动更新!I174</f>
        <v>609.79999999999995</v>
      </c>
      <c r="X54" s="138">
        <f t="shared" si="7"/>
        <v>0.15909522904390783</v>
      </c>
      <c r="Y54" s="138"/>
      <c r="Z54" s="50">
        <f>国航自动更新!J174</f>
        <v>9358.7999999999993</v>
      </c>
      <c r="AA54" s="138">
        <f t="shared" si="8"/>
        <v>0.1131622142398363</v>
      </c>
      <c r="AB54" s="138"/>
      <c r="AC54" s="50">
        <f>国航自动更新!K174</f>
        <v>7682.9</v>
      </c>
      <c r="AD54" s="138">
        <f t="shared" si="9"/>
        <v>9.7071296997043977E-2</v>
      </c>
      <c r="AE54" s="138"/>
      <c r="AF54" s="50">
        <f>国航自动更新!L174</f>
        <v>1293.2</v>
      </c>
      <c r="AG54" s="138">
        <f t="shared" si="10"/>
        <v>0.20769518117295482</v>
      </c>
      <c r="AH54" s="138"/>
      <c r="AI54" s="50">
        <f>国航自动更新!M174</f>
        <v>382.7</v>
      </c>
      <c r="AJ54" s="138">
        <f t="shared" si="11"/>
        <v>0.14787042591481714</v>
      </c>
      <c r="AK54" s="138"/>
      <c r="AL54" s="50">
        <f>国航自动更新!N174</f>
        <v>81.8</v>
      </c>
      <c r="AM54" s="148">
        <f t="shared" si="12"/>
        <v>0.79999999999999716</v>
      </c>
      <c r="AN54" s="138"/>
      <c r="AO54" s="50">
        <f>国航自动更新!O174</f>
        <v>83.9</v>
      </c>
      <c r="AP54" s="148">
        <f t="shared" si="13"/>
        <v>0.80000000000001137</v>
      </c>
      <c r="AQ54" s="138"/>
      <c r="AR54" s="50">
        <f>国航自动更新!P174</f>
        <v>78.7</v>
      </c>
      <c r="AS54" s="148">
        <f t="shared" si="14"/>
        <v>0.29999999999999716</v>
      </c>
      <c r="AT54" s="138"/>
      <c r="AU54" s="50">
        <f>国航自动更新!Q174</f>
        <v>78.8</v>
      </c>
      <c r="AV54" s="148">
        <f t="shared" si="15"/>
        <v>8.2999999999999972</v>
      </c>
      <c r="AW54" s="138"/>
      <c r="AX54" s="151">
        <f>国航自动更新!R174</f>
        <v>659</v>
      </c>
      <c r="AY54" s="138"/>
      <c r="AZ54" s="138"/>
      <c r="BA54" s="17"/>
      <c r="BB54" s="9"/>
      <c r="BC54" s="17"/>
      <c r="BD54" s="9"/>
      <c r="BE54" s="17"/>
      <c r="BF54" s="9"/>
      <c r="BG54" s="17"/>
      <c r="BH54" s="9"/>
      <c r="BI54" s="51"/>
      <c r="BJ54" s="9"/>
      <c r="BK54" s="51"/>
      <c r="BL54" s="9"/>
      <c r="BM54" s="51"/>
      <c r="BN54" s="9"/>
      <c r="BO54" s="51"/>
      <c r="BP54" s="51"/>
      <c r="BQ54" s="9"/>
      <c r="BR54" s="51"/>
      <c r="BS54" s="9"/>
      <c r="BT54" s="51"/>
      <c r="BU54" s="9"/>
      <c r="BV54" s="51"/>
      <c r="BW54" s="9"/>
      <c r="BX54" s="51"/>
      <c r="BY54" s="9"/>
      <c r="BZ54" s="51"/>
      <c r="CA54" s="9"/>
      <c r="CB54" s="51"/>
      <c r="CC54" s="9"/>
      <c r="CD54" s="51"/>
      <c r="CE54" s="9"/>
      <c r="CF54" s="51"/>
      <c r="CG54" s="10"/>
      <c r="CH54" s="51"/>
      <c r="CI54" s="10"/>
      <c r="CJ54" s="51"/>
      <c r="CK54" s="10"/>
      <c r="CL54" s="51"/>
      <c r="CM54" s="10"/>
      <c r="CN54" s="51"/>
      <c r="CO54" s="53"/>
      <c r="CP54" s="51"/>
      <c r="CQ54" s="53"/>
      <c r="CR54" s="51"/>
      <c r="CS54" s="53"/>
      <c r="CT54" s="51"/>
      <c r="CU54" s="53"/>
      <c r="CW54" s="51"/>
      <c r="CX54" s="9"/>
      <c r="CY54" s="51"/>
      <c r="CZ54" s="9"/>
      <c r="DA54" s="51"/>
      <c r="DB54" s="9"/>
      <c r="DC54" s="51"/>
      <c r="DD54" s="9"/>
      <c r="DE54" s="69"/>
      <c r="DF54" s="69"/>
      <c r="DG54" s="57"/>
    </row>
    <row r="55" spans="1:111">
      <c r="A55" s="49">
        <v>43220</v>
      </c>
      <c r="B55" s="50">
        <f>国航自动更新!B175</f>
        <v>22569.7</v>
      </c>
      <c r="C55" s="138">
        <f t="shared" si="16"/>
        <v>0.15274450817453311</v>
      </c>
      <c r="D55" s="138"/>
      <c r="E55" s="50">
        <f>国航自动更新!C175</f>
        <v>13126.7</v>
      </c>
      <c r="F55" s="138">
        <f t="shared" si="1"/>
        <v>0.10522017344447265</v>
      </c>
      <c r="G55" s="138"/>
      <c r="H55" s="50">
        <f>国航自动更新!D175</f>
        <v>8655</v>
      </c>
      <c r="I55" s="138">
        <f t="shared" si="2"/>
        <v>0.24274883694216309</v>
      </c>
      <c r="J55" s="138"/>
      <c r="K55" s="50">
        <f>国航自动更新!E175</f>
        <v>788.1</v>
      </c>
      <c r="L55" s="138">
        <f t="shared" si="3"/>
        <v>6.8320455469703001E-2</v>
      </c>
      <c r="M55" s="138"/>
      <c r="N55" s="50">
        <f>国航自动更新!F175</f>
        <v>18393.8</v>
      </c>
      <c r="O55" s="138">
        <f t="shared" si="4"/>
        <v>0.1617748302542239</v>
      </c>
      <c r="P55" s="138"/>
      <c r="Q55" s="50">
        <f>国航自动更新!G175</f>
        <v>10939.3</v>
      </c>
      <c r="R55" s="138">
        <f t="shared" si="5"/>
        <v>0.11476495704721223</v>
      </c>
      <c r="S55" s="138"/>
      <c r="T55" s="50">
        <f>国航自动更新!H175</f>
        <v>6805.2</v>
      </c>
      <c r="U55" s="138">
        <f t="shared" si="6"/>
        <v>0.24628232363929392</v>
      </c>
      <c r="V55" s="138"/>
      <c r="W55" s="50">
        <f>国航自动更新!I175</f>
        <v>649.29999999999995</v>
      </c>
      <c r="X55" s="138">
        <f t="shared" si="7"/>
        <v>0.16133071006975475</v>
      </c>
      <c r="Y55" s="138"/>
      <c r="Z55" s="50">
        <f>国航自动更新!J175</f>
        <v>9159</v>
      </c>
      <c r="AA55" s="138">
        <f t="shared" si="8"/>
        <v>0.12097030817810195</v>
      </c>
      <c r="AB55" s="138"/>
      <c r="AC55" s="50">
        <f>国航自动更新!K175</f>
        <v>7449.9</v>
      </c>
      <c r="AD55" s="138">
        <f t="shared" si="9"/>
        <v>0.10197470601286884</v>
      </c>
      <c r="AE55" s="138"/>
      <c r="AF55" s="50">
        <f>国航自动更新!L175</f>
        <v>1290</v>
      </c>
      <c r="AG55" s="138">
        <f t="shared" si="10"/>
        <v>0.22565320665083144</v>
      </c>
      <c r="AH55" s="138"/>
      <c r="AI55" s="50">
        <f>国航自动更新!M175</f>
        <v>419.2</v>
      </c>
      <c r="AJ55" s="138">
        <f t="shared" si="11"/>
        <v>0.17225950782997757</v>
      </c>
      <c r="AK55" s="138"/>
      <c r="AL55" s="50">
        <f>国航自动更新!N175</f>
        <v>81.5</v>
      </c>
      <c r="AM55" s="148">
        <f t="shared" si="12"/>
        <v>0.59999999999999432</v>
      </c>
      <c r="AN55" s="138"/>
      <c r="AO55" s="50">
        <f>国航自动更新!O175</f>
        <v>83.3</v>
      </c>
      <c r="AP55" s="148">
        <f t="shared" si="13"/>
        <v>0.70000000000000284</v>
      </c>
      <c r="AQ55" s="138"/>
      <c r="AR55" s="50">
        <f>国航自动更新!P175</f>
        <v>78.599999999999994</v>
      </c>
      <c r="AS55" s="148">
        <f t="shared" si="14"/>
        <v>0.19999999999998863</v>
      </c>
      <c r="AT55" s="138"/>
      <c r="AU55" s="50">
        <f>国航自动更新!Q175</f>
        <v>82.4</v>
      </c>
      <c r="AV55" s="148">
        <f t="shared" si="15"/>
        <v>6.6000000000000085</v>
      </c>
      <c r="AW55" s="138"/>
      <c r="AX55" s="151">
        <f>国航自动更新!R175</f>
        <v>658</v>
      </c>
      <c r="AY55" s="138"/>
      <c r="AZ55" s="138"/>
      <c r="BA55" s="17"/>
      <c r="BB55" s="9"/>
      <c r="BC55" s="17"/>
      <c r="BD55" s="9"/>
      <c r="BE55" s="17"/>
      <c r="BF55" s="9"/>
      <c r="BG55" s="17"/>
      <c r="BH55" s="9"/>
      <c r="BI55" s="51"/>
      <c r="BJ55" s="9"/>
      <c r="BK55" s="51"/>
      <c r="BL55" s="9"/>
      <c r="BM55" s="51"/>
      <c r="BN55" s="9"/>
      <c r="BO55" s="51"/>
      <c r="BP55" s="51"/>
      <c r="BQ55" s="9"/>
      <c r="BR55" s="51"/>
      <c r="BS55" s="9"/>
      <c r="BT55" s="51"/>
      <c r="BU55" s="9"/>
      <c r="BV55" s="51"/>
      <c r="BW55" s="9"/>
      <c r="BX55" s="51"/>
      <c r="BY55" s="9"/>
      <c r="BZ55" s="51"/>
      <c r="CA55" s="9"/>
      <c r="CB55" s="51"/>
      <c r="CC55" s="9"/>
      <c r="CD55" s="51"/>
      <c r="CE55" s="9"/>
      <c r="CF55" s="51"/>
      <c r="CG55" s="10"/>
      <c r="CH55" s="51"/>
      <c r="CI55" s="10"/>
      <c r="CJ55" s="51"/>
      <c r="CK55" s="10"/>
      <c r="CL55" s="51"/>
      <c r="CM55" s="10"/>
      <c r="CN55" s="51"/>
      <c r="CO55" s="53"/>
      <c r="CP55" s="51"/>
      <c r="CQ55" s="53"/>
      <c r="CR55" s="51"/>
      <c r="CS55" s="53"/>
      <c r="CT55" s="51"/>
      <c r="CU55" s="53"/>
      <c r="CW55" s="51"/>
      <c r="CX55" s="9"/>
      <c r="CY55" s="51"/>
      <c r="CZ55" s="9"/>
      <c r="DA55" s="51"/>
      <c r="DB55" s="9"/>
      <c r="DC55" s="51"/>
      <c r="DD55" s="9"/>
      <c r="DE55" s="69"/>
      <c r="DF55" s="69"/>
      <c r="DG55" s="57"/>
    </row>
    <row r="56" spans="1:111">
      <c r="A56" s="49">
        <v>43251</v>
      </c>
      <c r="B56" s="50">
        <f>国航自动更新!B176</f>
        <v>22949</v>
      </c>
      <c r="C56" s="138">
        <f t="shared" si="16"/>
        <v>0.12576219138300648</v>
      </c>
      <c r="D56" s="138"/>
      <c r="E56" s="50">
        <f>国航自动更新!C176</f>
        <v>13420.9</v>
      </c>
      <c r="F56" s="138">
        <f t="shared" si="1"/>
        <v>0.1053832342234009</v>
      </c>
      <c r="G56" s="138"/>
      <c r="H56" s="50">
        <f>国航自动更新!D176</f>
        <v>8713.9</v>
      </c>
      <c r="I56" s="138">
        <f t="shared" si="2"/>
        <v>0.16279907658228687</v>
      </c>
      <c r="J56" s="138"/>
      <c r="K56" s="50">
        <f>国航自动更新!E176</f>
        <v>814.3</v>
      </c>
      <c r="L56" s="138">
        <f t="shared" si="3"/>
        <v>8.587811708227755E-2</v>
      </c>
      <c r="M56" s="138"/>
      <c r="N56" s="50">
        <f>国航自动更新!F176</f>
        <v>17905.099999999999</v>
      </c>
      <c r="O56" s="138">
        <f t="shared" si="4"/>
        <v>0.1157146328848897</v>
      </c>
      <c r="P56" s="138"/>
      <c r="Q56" s="50">
        <f>国航自动更新!G176</f>
        <v>10710.5</v>
      </c>
      <c r="R56" s="138">
        <f t="shared" si="5"/>
        <v>7.9774578595047885E-2</v>
      </c>
      <c r="S56" s="138"/>
      <c r="T56" s="50">
        <f>国航自动更新!H176</f>
        <v>6547.2</v>
      </c>
      <c r="U56" s="138">
        <f t="shared" si="6"/>
        <v>0.17343848015055108</v>
      </c>
      <c r="V56" s="138"/>
      <c r="W56" s="50">
        <f>国航自动更新!I176</f>
        <v>647.4</v>
      </c>
      <c r="X56" s="138">
        <f t="shared" si="7"/>
        <v>0.17837641062977805</v>
      </c>
      <c r="Y56" s="138"/>
      <c r="Z56" s="50">
        <f>国航自动更新!J176</f>
        <v>8901</v>
      </c>
      <c r="AA56" s="138">
        <f t="shared" si="8"/>
        <v>8.0638111888111874E-2</v>
      </c>
      <c r="AB56" s="138"/>
      <c r="AC56" s="50">
        <f>国航自动更新!K176</f>
        <v>7264.5</v>
      </c>
      <c r="AD56" s="138">
        <f t="shared" si="9"/>
        <v>5.9320180235356013E-2</v>
      </c>
      <c r="AE56" s="138"/>
      <c r="AF56" s="50">
        <f>国航自动更新!L176</f>
        <v>1228.2</v>
      </c>
      <c r="AG56" s="138">
        <f t="shared" si="10"/>
        <v>0.19486331355190178</v>
      </c>
      <c r="AH56" s="138"/>
      <c r="AI56" s="50">
        <f>国航自动更新!M176</f>
        <v>408.3</v>
      </c>
      <c r="AJ56" s="138">
        <f t="shared" si="11"/>
        <v>0.16258542141230081</v>
      </c>
      <c r="AK56" s="138"/>
      <c r="AL56" s="50">
        <f>国航自动更新!N176</f>
        <v>78</v>
      </c>
      <c r="AM56" s="148">
        <f t="shared" si="12"/>
        <v>-0.70000000000000284</v>
      </c>
      <c r="AN56" s="138"/>
      <c r="AO56" s="50">
        <f>国航自动更新!O176</f>
        <v>79.8</v>
      </c>
      <c r="AP56" s="148">
        <f t="shared" si="13"/>
        <v>-1.9000000000000057</v>
      </c>
      <c r="AQ56" s="138"/>
      <c r="AR56" s="50">
        <f>国航自动更新!P176</f>
        <v>75.099999999999994</v>
      </c>
      <c r="AS56" s="148">
        <f t="shared" si="14"/>
        <v>0.59999999999999432</v>
      </c>
      <c r="AT56" s="138"/>
      <c r="AU56" s="50">
        <f>国航自动更新!Q176</f>
        <v>79.5</v>
      </c>
      <c r="AV56" s="148">
        <f t="shared" si="15"/>
        <v>6.2000000000000028</v>
      </c>
      <c r="AW56" s="138"/>
      <c r="AX56" s="151">
        <f>国航自动更新!R176</f>
        <v>661</v>
      </c>
      <c r="AY56" s="138"/>
      <c r="AZ56" s="138"/>
      <c r="BA56" s="17"/>
      <c r="BB56" s="9"/>
      <c r="BC56" s="17"/>
      <c r="BD56" s="9"/>
      <c r="BE56" s="17"/>
      <c r="BF56" s="9"/>
      <c r="BG56" s="17"/>
      <c r="BH56" s="9"/>
      <c r="BI56" s="51"/>
      <c r="BJ56" s="9"/>
      <c r="BK56" s="51"/>
      <c r="BL56" s="9"/>
      <c r="BM56" s="51"/>
      <c r="BN56" s="9"/>
      <c r="BO56" s="51"/>
      <c r="BP56" s="51"/>
      <c r="BQ56" s="9"/>
      <c r="BR56" s="51"/>
      <c r="BS56" s="9"/>
      <c r="BT56" s="51"/>
      <c r="BU56" s="9"/>
      <c r="BV56" s="51"/>
      <c r="BW56" s="9"/>
      <c r="BX56" s="51"/>
      <c r="BY56" s="9"/>
      <c r="BZ56" s="51"/>
      <c r="CA56" s="9"/>
      <c r="CB56" s="51"/>
      <c r="CC56" s="9"/>
      <c r="CD56" s="51"/>
      <c r="CE56" s="9"/>
      <c r="CF56" s="51"/>
      <c r="CG56" s="10"/>
      <c r="CH56" s="51"/>
      <c r="CI56" s="10"/>
      <c r="CJ56" s="51"/>
      <c r="CK56" s="10"/>
      <c r="CL56" s="51"/>
      <c r="CM56" s="10"/>
      <c r="CN56" s="51"/>
      <c r="CO56" s="53"/>
      <c r="CP56" s="51"/>
      <c r="CQ56" s="53"/>
      <c r="CR56" s="51"/>
      <c r="CS56" s="53"/>
      <c r="CT56" s="51"/>
      <c r="CU56" s="53"/>
      <c r="CW56" s="51"/>
      <c r="CX56" s="9"/>
      <c r="CY56" s="51"/>
      <c r="CZ56" s="9"/>
      <c r="DA56" s="51"/>
      <c r="DB56" s="9"/>
      <c r="DC56" s="51"/>
      <c r="DD56" s="9"/>
      <c r="DE56" s="69"/>
      <c r="DF56" s="69"/>
      <c r="DG56" s="57"/>
    </row>
    <row r="57" spans="1:111">
      <c r="A57" s="49">
        <v>43281</v>
      </c>
      <c r="B57" s="50">
        <f>国航自动更新!B177</f>
        <v>22505.200000000001</v>
      </c>
      <c r="C57" s="138">
        <f t="shared" si="16"/>
        <v>0.1402312361303919</v>
      </c>
      <c r="D57" s="138"/>
      <c r="E57" s="50">
        <f>国航自动更新!C177</f>
        <v>13055.8</v>
      </c>
      <c r="F57" s="138">
        <f t="shared" si="1"/>
        <v>0.14666385617298583</v>
      </c>
      <c r="G57" s="138"/>
      <c r="H57" s="50">
        <f>国航自动更新!D177</f>
        <v>8639.1</v>
      </c>
      <c r="I57" s="138">
        <f t="shared" si="2"/>
        <v>0.1327590276138777</v>
      </c>
      <c r="J57" s="138"/>
      <c r="K57" s="50">
        <f>国航自动更新!E177</f>
        <v>810.4</v>
      </c>
      <c r="L57" s="138">
        <f t="shared" si="3"/>
        <v>0.11794730307628631</v>
      </c>
      <c r="M57" s="138"/>
      <c r="N57" s="50">
        <f>国航自动更新!F177</f>
        <v>18030.400000000001</v>
      </c>
      <c r="O57" s="138">
        <f t="shared" si="4"/>
        <v>0.13281186190431327</v>
      </c>
      <c r="P57" s="138"/>
      <c r="Q57" s="50">
        <f>国航自动更新!G177</f>
        <v>10705.4</v>
      </c>
      <c r="R57" s="138">
        <f t="shared" si="5"/>
        <v>0.11846628010238724</v>
      </c>
      <c r="S57" s="138"/>
      <c r="T57" s="50">
        <f>国航自动更新!H177</f>
        <v>6675.5</v>
      </c>
      <c r="U57" s="138">
        <f t="shared" si="6"/>
        <v>0.15357365037671933</v>
      </c>
      <c r="V57" s="138"/>
      <c r="W57" s="50">
        <f>国航自动更新!I177</f>
        <v>649.5</v>
      </c>
      <c r="X57" s="138">
        <f t="shared" si="7"/>
        <v>0.16356144750985302</v>
      </c>
      <c r="Y57" s="138"/>
      <c r="Z57" s="50">
        <f>国航自动更新!J177</f>
        <v>8949</v>
      </c>
      <c r="AA57" s="138">
        <f t="shared" si="8"/>
        <v>0.12058602554470332</v>
      </c>
      <c r="AB57" s="138"/>
      <c r="AC57" s="50">
        <f>国航自动更新!K177</f>
        <v>7273.1</v>
      </c>
      <c r="AD57" s="138">
        <f t="shared" si="9"/>
        <v>0.10444474815118521</v>
      </c>
      <c r="AE57" s="138"/>
      <c r="AF57" s="50">
        <f>国航自动更新!L177</f>
        <v>1263.0999999999999</v>
      </c>
      <c r="AG57" s="138">
        <f t="shared" si="10"/>
        <v>0.20917097453570754</v>
      </c>
      <c r="AH57" s="138"/>
      <c r="AI57" s="50">
        <f>国航自动更新!M177</f>
        <v>412.8</v>
      </c>
      <c r="AJ57" s="138">
        <f t="shared" si="11"/>
        <v>0.15922493681550121</v>
      </c>
      <c r="AK57" s="138"/>
      <c r="AL57" s="50">
        <f>国航自动更新!N177</f>
        <v>80.099999999999994</v>
      </c>
      <c r="AM57" s="148">
        <f t="shared" si="12"/>
        <v>-0.5</v>
      </c>
      <c r="AN57" s="138"/>
      <c r="AO57" s="50">
        <f>国航自动更新!O177</f>
        <v>82</v>
      </c>
      <c r="AP57" s="148">
        <f t="shared" si="13"/>
        <v>-2.0999999999999943</v>
      </c>
      <c r="AQ57" s="138"/>
      <c r="AR57" s="50">
        <f>国航自动更新!P177</f>
        <v>77.3</v>
      </c>
      <c r="AS57" s="148">
        <f t="shared" si="14"/>
        <v>1.3999999999999915</v>
      </c>
      <c r="AT57" s="138"/>
      <c r="AU57" s="50">
        <f>国航自动更新!Q177</f>
        <v>80.2</v>
      </c>
      <c r="AV57" s="148">
        <f t="shared" si="15"/>
        <v>3.2000000000000028</v>
      </c>
      <c r="AW57" s="138"/>
      <c r="AX57" s="151">
        <f>国航自动更新!R177</f>
        <v>662</v>
      </c>
      <c r="AY57" s="138"/>
      <c r="AZ57" s="138"/>
      <c r="BA57" s="17"/>
      <c r="BB57" s="9"/>
      <c r="BC57" s="17"/>
      <c r="BD57" s="9"/>
      <c r="BE57" s="17"/>
      <c r="BF57" s="9"/>
      <c r="BG57" s="17"/>
      <c r="BH57" s="9"/>
      <c r="BI57" s="51"/>
      <c r="BJ57" s="9"/>
      <c r="BK57" s="51"/>
      <c r="BL57" s="9"/>
      <c r="BM57" s="51"/>
      <c r="BN57" s="9"/>
      <c r="BO57" s="51"/>
      <c r="BP57" s="51"/>
      <c r="BQ57" s="9"/>
      <c r="BR57" s="51"/>
      <c r="BS57" s="9"/>
      <c r="BT57" s="51"/>
      <c r="BU57" s="9"/>
      <c r="BV57" s="51"/>
      <c r="BW57" s="9"/>
      <c r="BX57" s="51"/>
      <c r="BY57" s="9"/>
      <c r="BZ57" s="51"/>
      <c r="CA57" s="9"/>
      <c r="CB57" s="51"/>
      <c r="CC57" s="9"/>
      <c r="CD57" s="51"/>
      <c r="CE57" s="9"/>
      <c r="CF57" s="51"/>
      <c r="CG57" s="10"/>
      <c r="CH57" s="51"/>
      <c r="CI57" s="10"/>
      <c r="CJ57" s="51"/>
      <c r="CK57" s="10"/>
      <c r="CL57" s="51"/>
      <c r="CM57" s="10"/>
      <c r="CN57" s="51"/>
      <c r="CO57" s="53"/>
      <c r="CP57" s="51"/>
      <c r="CQ57" s="53"/>
      <c r="CR57" s="51"/>
      <c r="CS57" s="53"/>
      <c r="CT57" s="51"/>
      <c r="CU57" s="53"/>
      <c r="CW57" s="51"/>
      <c r="CX57" s="9"/>
      <c r="CY57" s="51"/>
      <c r="CZ57" s="9"/>
      <c r="DA57" s="51"/>
      <c r="DB57" s="9"/>
      <c r="DC57" s="51"/>
      <c r="DD57" s="9"/>
      <c r="DE57" s="69"/>
      <c r="DF57" s="69"/>
      <c r="DG57" s="57"/>
    </row>
    <row r="58" spans="1:111">
      <c r="A58" s="49">
        <v>43312</v>
      </c>
      <c r="B58" s="50">
        <f>国航自动更新!B178</f>
        <v>23825.7</v>
      </c>
      <c r="C58" s="138">
        <f t="shared" si="16"/>
        <v>0.11956562599853382</v>
      </c>
      <c r="D58" s="138"/>
      <c r="E58" s="50">
        <f>国航自动更新!C178</f>
        <v>13561</v>
      </c>
      <c r="F58" s="138">
        <f t="shared" si="1"/>
        <v>9.8528113279382934E-2</v>
      </c>
      <c r="G58" s="138"/>
      <c r="H58" s="50">
        <f>国航自动更新!D178</f>
        <v>9410.2000000000007</v>
      </c>
      <c r="I58" s="138">
        <f t="shared" si="2"/>
        <v>0.15374806895367943</v>
      </c>
      <c r="J58" s="138"/>
      <c r="K58" s="50">
        <f>国航自动更新!E178</f>
        <v>854.5</v>
      </c>
      <c r="L58" s="138">
        <f t="shared" si="3"/>
        <v>9.4951307022040021E-2</v>
      </c>
      <c r="M58" s="138"/>
      <c r="N58" s="50">
        <f>国航自动更新!F178</f>
        <v>19188</v>
      </c>
      <c r="O58" s="138">
        <f t="shared" si="4"/>
        <v>0.10038078634674497</v>
      </c>
      <c r="P58" s="138"/>
      <c r="Q58" s="50">
        <f>国航自动更新!G178</f>
        <v>11199.9</v>
      </c>
      <c r="R58" s="138">
        <f t="shared" si="5"/>
        <v>8.628264938944552E-2</v>
      </c>
      <c r="S58" s="138"/>
      <c r="T58" s="50">
        <f>国航自动更新!H178</f>
        <v>7285</v>
      </c>
      <c r="U58" s="138">
        <f t="shared" si="6"/>
        <v>0.12445397996511653</v>
      </c>
      <c r="V58" s="138"/>
      <c r="W58" s="50">
        <f>国航自动更新!I178</f>
        <v>703.1</v>
      </c>
      <c r="X58" s="138">
        <f t="shared" si="7"/>
        <v>8.402713536848605E-2</v>
      </c>
      <c r="Y58" s="138"/>
      <c r="Z58" s="50">
        <f>国航自动更新!J178</f>
        <v>9399.4</v>
      </c>
      <c r="AA58" s="138">
        <f t="shared" si="8"/>
        <v>8.8120210228982865E-2</v>
      </c>
      <c r="AB58" s="138"/>
      <c r="AC58" s="50">
        <f>国航自动更新!K178</f>
        <v>7576.1</v>
      </c>
      <c r="AD58" s="138">
        <f t="shared" si="9"/>
        <v>7.7390179041226581E-2</v>
      </c>
      <c r="AE58" s="138"/>
      <c r="AF58" s="50">
        <f>国航自动更新!L178</f>
        <v>1368.5</v>
      </c>
      <c r="AG58" s="138">
        <f t="shared" si="10"/>
        <v>0.14942046027213185</v>
      </c>
      <c r="AH58" s="138"/>
      <c r="AI58" s="50">
        <f>国航自动更新!M178</f>
        <v>454.7</v>
      </c>
      <c r="AJ58" s="138">
        <f t="shared" si="11"/>
        <v>9.3817656964156892E-2</v>
      </c>
      <c r="AK58" s="138"/>
      <c r="AL58" s="50">
        <f>国航自动更新!N178</f>
        <v>80.5</v>
      </c>
      <c r="AM58" s="148">
        <f t="shared" si="12"/>
        <v>-1.4000000000000057</v>
      </c>
      <c r="AN58" s="138"/>
      <c r="AO58" s="50">
        <f>国航自动更新!O178</f>
        <v>82.6</v>
      </c>
      <c r="AP58" s="148">
        <f t="shared" si="13"/>
        <v>-0.90000000000000568</v>
      </c>
      <c r="AQ58" s="138"/>
      <c r="AR58" s="50">
        <f>国航自动更新!P178</f>
        <v>77.400000000000006</v>
      </c>
      <c r="AS58" s="148">
        <f t="shared" si="14"/>
        <v>-2</v>
      </c>
      <c r="AT58" s="138"/>
      <c r="AU58" s="50">
        <f>国航自动更新!Q178</f>
        <v>82.3</v>
      </c>
      <c r="AV58" s="148">
        <f t="shared" si="15"/>
        <v>-0.79999999999999716</v>
      </c>
      <c r="AW58" s="138"/>
      <c r="AX58" s="151">
        <f>国航自动更新!R178</f>
        <v>663</v>
      </c>
      <c r="AY58" s="138"/>
      <c r="AZ58" s="138"/>
      <c r="BA58" s="17"/>
      <c r="BB58" s="9"/>
      <c r="BC58" s="17"/>
      <c r="BD58" s="9"/>
      <c r="BE58" s="17"/>
      <c r="BF58" s="9"/>
      <c r="BG58" s="17"/>
      <c r="BH58" s="9"/>
      <c r="BI58" s="51"/>
      <c r="BJ58" s="9"/>
      <c r="BK58" s="51"/>
      <c r="BL58" s="9"/>
      <c r="BM58" s="51"/>
      <c r="BN58" s="9"/>
      <c r="BO58" s="51"/>
      <c r="BP58" s="51"/>
      <c r="BQ58" s="9"/>
      <c r="BR58" s="51"/>
      <c r="BS58" s="9"/>
      <c r="BT58" s="51"/>
      <c r="BU58" s="9"/>
      <c r="BV58" s="51"/>
      <c r="BW58" s="9"/>
      <c r="BX58" s="51"/>
      <c r="BY58" s="9"/>
      <c r="BZ58" s="51"/>
      <c r="CA58" s="9"/>
      <c r="CB58" s="51"/>
      <c r="CC58" s="9"/>
      <c r="CD58" s="51"/>
      <c r="CE58" s="9"/>
      <c r="CF58" s="51"/>
      <c r="CG58" s="10"/>
      <c r="CH58" s="51"/>
      <c r="CI58" s="10"/>
      <c r="CJ58" s="51"/>
      <c r="CK58" s="10"/>
      <c r="CL58" s="51"/>
      <c r="CM58" s="10"/>
      <c r="CN58" s="51"/>
      <c r="CO58" s="53"/>
      <c r="CP58" s="51"/>
      <c r="CQ58" s="53"/>
      <c r="CR58" s="51"/>
      <c r="CS58" s="53"/>
      <c r="CT58" s="51"/>
      <c r="CU58" s="53"/>
      <c r="CW58" s="51"/>
      <c r="CX58" s="9"/>
      <c r="CY58" s="51"/>
      <c r="CZ58" s="9"/>
      <c r="DA58" s="51"/>
      <c r="DB58" s="9"/>
      <c r="DC58" s="51"/>
      <c r="DD58" s="9"/>
      <c r="DE58" s="69"/>
      <c r="DF58" s="69"/>
      <c r="DG58" s="57"/>
    </row>
    <row r="59" spans="1:111">
      <c r="A59" s="49">
        <v>43343</v>
      </c>
      <c r="B59" s="50">
        <f>国航自动更新!B179</f>
        <v>23847.200000000001</v>
      </c>
      <c r="C59" s="138">
        <f t="shared" si="16"/>
        <v>9.5561650380620478E-2</v>
      </c>
      <c r="D59" s="138"/>
      <c r="E59" s="50">
        <f>国航自动更新!C179</f>
        <v>13668</v>
      </c>
      <c r="F59" s="138">
        <f t="shared" si="1"/>
        <v>6.2946199430731209E-2</v>
      </c>
      <c r="G59" s="138"/>
      <c r="H59" s="50">
        <f>国航自动更新!D179</f>
        <v>9313.2999999999993</v>
      </c>
      <c r="I59" s="138">
        <f t="shared" si="2"/>
        <v>0.14525153404409674</v>
      </c>
      <c r="J59" s="138"/>
      <c r="K59" s="50">
        <f>国航自动更新!E179</f>
        <v>865.9</v>
      </c>
      <c r="L59" s="138">
        <f t="shared" si="3"/>
        <v>0.11527563111798034</v>
      </c>
      <c r="M59" s="138"/>
      <c r="N59" s="50">
        <f>国航自动更新!F179</f>
        <v>20053.3</v>
      </c>
      <c r="O59" s="138">
        <f t="shared" si="4"/>
        <v>0.11097999457066732</v>
      </c>
      <c r="P59" s="138"/>
      <c r="Q59" s="50">
        <f>国航自动更新!G179</f>
        <v>11802.8</v>
      </c>
      <c r="R59" s="138">
        <f t="shared" si="5"/>
        <v>9.2851851851851741E-2</v>
      </c>
      <c r="S59" s="138"/>
      <c r="T59" s="50">
        <f>国航自动更新!H179</f>
        <v>7499.9</v>
      </c>
      <c r="U59" s="138">
        <f t="shared" si="6"/>
        <v>0.13907536223079497</v>
      </c>
      <c r="V59" s="138"/>
      <c r="W59" s="50">
        <f>国航自动更新!I179</f>
        <v>750.7</v>
      </c>
      <c r="X59" s="138">
        <f t="shared" si="7"/>
        <v>0.1275157705016523</v>
      </c>
      <c r="Y59" s="138"/>
      <c r="Z59" s="50">
        <f>国航自动更新!J179</f>
        <v>9895.7999999999993</v>
      </c>
      <c r="AA59" s="138">
        <f t="shared" si="8"/>
        <v>9.4329190073870972E-2</v>
      </c>
      <c r="AB59" s="138"/>
      <c r="AC59" s="50">
        <f>国航自动更新!K179</f>
        <v>7990.4</v>
      </c>
      <c r="AD59" s="138">
        <f t="shared" si="9"/>
        <v>8.3737962837379554E-2</v>
      </c>
      <c r="AE59" s="138"/>
      <c r="AF59" s="50">
        <f>国航自动更新!L179</f>
        <v>1424.5</v>
      </c>
      <c r="AG59" s="138">
        <f t="shared" si="10"/>
        <v>0.14916101968376894</v>
      </c>
      <c r="AH59" s="138"/>
      <c r="AI59" s="50">
        <f>国航自动更新!M179</f>
        <v>480.9</v>
      </c>
      <c r="AJ59" s="138">
        <f t="shared" si="11"/>
        <v>0.11785216178521618</v>
      </c>
      <c r="AK59" s="138"/>
      <c r="AL59" s="50">
        <f>国航自动更新!N179</f>
        <v>84.1</v>
      </c>
      <c r="AM59" s="148">
        <f t="shared" si="12"/>
        <v>1.1999999999999886</v>
      </c>
      <c r="AN59" s="138"/>
      <c r="AO59" s="50">
        <f>国航自动更新!O179</f>
        <v>86.4</v>
      </c>
      <c r="AP59" s="148">
        <f t="shared" si="13"/>
        <v>2.4000000000000057</v>
      </c>
      <c r="AQ59" s="138"/>
      <c r="AR59" s="50">
        <f>国航自动更新!P179</f>
        <v>80.5</v>
      </c>
      <c r="AS59" s="148">
        <f t="shared" si="14"/>
        <v>-0.5</v>
      </c>
      <c r="AT59" s="138"/>
      <c r="AU59" s="50">
        <f>国航自动更新!Q179</f>
        <v>86.7</v>
      </c>
      <c r="AV59" s="148">
        <f t="shared" si="15"/>
        <v>0.90000000000000568</v>
      </c>
      <c r="AW59" s="138"/>
      <c r="AX59" s="151">
        <f>国航自动更新!R179</f>
        <v>668</v>
      </c>
      <c r="AY59" s="138"/>
      <c r="AZ59" s="138"/>
      <c r="BA59" s="17"/>
      <c r="BB59" s="9"/>
      <c r="BC59" s="17"/>
      <c r="BD59" s="9"/>
      <c r="BE59" s="17"/>
      <c r="BF59" s="9"/>
      <c r="BG59" s="17"/>
      <c r="BH59" s="9"/>
      <c r="BI59" s="51"/>
      <c r="BJ59" s="9"/>
      <c r="BK59" s="51"/>
      <c r="BL59" s="9"/>
      <c r="BM59" s="51"/>
      <c r="BN59" s="9"/>
      <c r="BO59" s="51"/>
      <c r="BP59" s="51"/>
      <c r="BQ59" s="9"/>
      <c r="BR59" s="51"/>
      <c r="BS59" s="9"/>
      <c r="BT59" s="51"/>
      <c r="BU59" s="9"/>
      <c r="BV59" s="51"/>
      <c r="BW59" s="9"/>
      <c r="BX59" s="51"/>
      <c r="BY59" s="9"/>
      <c r="BZ59" s="51"/>
      <c r="CA59" s="9"/>
      <c r="CB59" s="51"/>
      <c r="CC59" s="9"/>
      <c r="CD59" s="51"/>
      <c r="CE59" s="9"/>
      <c r="CF59" s="51"/>
      <c r="CG59" s="10"/>
      <c r="CH59" s="51"/>
      <c r="CI59" s="10"/>
      <c r="CJ59" s="51"/>
      <c r="CK59" s="10"/>
      <c r="CL59" s="51"/>
      <c r="CM59" s="10"/>
      <c r="CN59" s="51"/>
      <c r="CO59" s="53"/>
      <c r="CP59" s="51"/>
      <c r="CQ59" s="53"/>
      <c r="CR59" s="51"/>
      <c r="CS59" s="53"/>
      <c r="CT59" s="51"/>
      <c r="CU59" s="53"/>
      <c r="CW59" s="51"/>
      <c r="CX59" s="9"/>
      <c r="CY59" s="51"/>
      <c r="CZ59" s="9"/>
      <c r="DA59" s="51"/>
      <c r="DB59" s="9"/>
      <c r="DC59" s="51"/>
      <c r="DD59" s="9"/>
      <c r="DE59" s="69"/>
      <c r="DF59" s="69"/>
      <c r="DG59" s="70"/>
    </row>
    <row r="60" spans="1:111">
      <c r="A60" s="49">
        <v>43373</v>
      </c>
      <c r="B60" s="50">
        <f>国航自动更新!B180</f>
        <v>22591.7</v>
      </c>
      <c r="C60" s="138">
        <f t="shared" si="16"/>
        <v>6.2928738790450911E-2</v>
      </c>
      <c r="D60" s="138"/>
      <c r="E60" s="50">
        <f>国航自动更新!C180</f>
        <v>13055.1</v>
      </c>
      <c r="F60" s="138">
        <f t="shared" si="1"/>
        <v>3.3060859519042918E-2</v>
      </c>
      <c r="G60" s="138"/>
      <c r="H60" s="50">
        <f>国航自动更新!D180</f>
        <v>8807.9</v>
      </c>
      <c r="I60" s="138">
        <f t="shared" si="2"/>
        <v>0.11734260234177785</v>
      </c>
      <c r="J60" s="138"/>
      <c r="K60" s="50">
        <f>国航自动更新!E180</f>
        <v>728.8</v>
      </c>
      <c r="L60" s="138">
        <f t="shared" si="3"/>
        <v>-7.0844686648502408E-3</v>
      </c>
      <c r="M60" s="138"/>
      <c r="N60" s="50">
        <f>国航自动更新!F180</f>
        <v>18139.8</v>
      </c>
      <c r="O60" s="138">
        <f t="shared" si="4"/>
        <v>6.8782258254577844E-2</v>
      </c>
      <c r="P60" s="138"/>
      <c r="Q60" s="50">
        <f>国航自动更新!G180</f>
        <v>10723</v>
      </c>
      <c r="R60" s="138">
        <f t="shared" si="5"/>
        <v>4.3103532135526645E-2</v>
      </c>
      <c r="S60" s="138"/>
      <c r="T60" s="50">
        <f>国航自动更新!H180</f>
        <v>6829.2</v>
      </c>
      <c r="U60" s="138">
        <f t="shared" si="6"/>
        <v>0.11694089169474342</v>
      </c>
      <c r="V60" s="138"/>
      <c r="W60" s="50">
        <f>国航自动更新!I180</f>
        <v>587.6</v>
      </c>
      <c r="X60" s="138">
        <f t="shared" si="7"/>
        <v>1.5905947441217316E-2</v>
      </c>
      <c r="Y60" s="138"/>
      <c r="Z60" s="50">
        <f>国航自动更新!J180</f>
        <v>8911</v>
      </c>
      <c r="AA60" s="138">
        <f t="shared" si="8"/>
        <v>4.9044076097193523E-2</v>
      </c>
      <c r="AB60" s="138"/>
      <c r="AC60" s="50">
        <f>国航自动更新!K180</f>
        <v>7273.6</v>
      </c>
      <c r="AD60" s="138">
        <f t="shared" si="9"/>
        <v>3.7455427185850931E-2</v>
      </c>
      <c r="AE60" s="138"/>
      <c r="AF60" s="50">
        <f>国航自动更新!L180</f>
        <v>1260.8</v>
      </c>
      <c r="AG60" s="138">
        <f t="shared" si="10"/>
        <v>0.12863664846477496</v>
      </c>
      <c r="AH60" s="138"/>
      <c r="AI60" s="50">
        <f>国航自动更新!M180</f>
        <v>376.6</v>
      </c>
      <c r="AJ60" s="138">
        <f t="shared" si="11"/>
        <v>2.7838427947598277E-2</v>
      </c>
      <c r="AK60" s="138"/>
      <c r="AL60" s="50">
        <f>国航自动更新!N180</f>
        <v>80.3</v>
      </c>
      <c r="AM60" s="148">
        <f t="shared" si="12"/>
        <v>0.39999999999999147</v>
      </c>
      <c r="AN60" s="138"/>
      <c r="AO60" s="50">
        <f>国航自动更新!O180</f>
        <v>82.1</v>
      </c>
      <c r="AP60" s="148">
        <f t="shared" si="13"/>
        <v>0.79999999999999716</v>
      </c>
      <c r="AQ60" s="138"/>
      <c r="AR60" s="50">
        <f>国航自动更新!P180</f>
        <v>77.5</v>
      </c>
      <c r="AS60" s="148">
        <f t="shared" si="14"/>
        <v>-9.9999999999994316E-2</v>
      </c>
      <c r="AT60" s="138"/>
      <c r="AU60" s="50">
        <f>国航自动更新!Q180</f>
        <v>80.599999999999994</v>
      </c>
      <c r="AV60" s="148">
        <f t="shared" si="15"/>
        <v>1.7999999999999972</v>
      </c>
      <c r="AW60" s="138"/>
      <c r="AX60" s="151">
        <f>国航自动更新!R180</f>
        <v>673</v>
      </c>
      <c r="AY60" s="138">
        <f t="shared" ref="AY60:AY79" si="17">AX60/AX48-1</f>
        <v>4.6656298600310953E-2</v>
      </c>
      <c r="AZ60" s="138"/>
      <c r="BA60" s="17"/>
      <c r="BB60" s="9"/>
      <c r="BC60" s="17"/>
      <c r="BD60" s="9"/>
      <c r="BE60" s="17"/>
      <c r="BF60" s="9"/>
      <c r="BG60" s="17"/>
      <c r="BH60" s="9"/>
      <c r="BI60" s="51"/>
      <c r="BJ60" s="9"/>
      <c r="BK60" s="51"/>
      <c r="BL60" s="9"/>
      <c r="BM60" s="51"/>
      <c r="BN60" s="9"/>
      <c r="BO60" s="51"/>
      <c r="BP60" s="51"/>
      <c r="BQ60" s="9"/>
      <c r="BR60" s="51"/>
      <c r="BS60" s="9"/>
      <c r="BT60" s="51"/>
      <c r="BU60" s="9"/>
      <c r="BV60" s="51"/>
      <c r="BW60" s="9"/>
      <c r="BX60" s="51"/>
      <c r="BY60" s="9"/>
      <c r="BZ60" s="51"/>
      <c r="CA60" s="9"/>
      <c r="CB60" s="51"/>
      <c r="CC60" s="9"/>
      <c r="CD60" s="51"/>
      <c r="CE60" s="9"/>
      <c r="CF60" s="51"/>
      <c r="CG60" s="10"/>
      <c r="CH60" s="51"/>
      <c r="CI60" s="10"/>
      <c r="CJ60" s="51"/>
      <c r="CK60" s="10"/>
      <c r="CL60" s="51"/>
      <c r="CM60" s="10"/>
      <c r="CN60" s="51"/>
      <c r="CO60" s="53"/>
      <c r="CP60" s="51"/>
      <c r="CQ60" s="53"/>
      <c r="CR60" s="51"/>
      <c r="CS60" s="53"/>
      <c r="CT60" s="51"/>
      <c r="CU60" s="53"/>
      <c r="CW60" s="51"/>
      <c r="CX60" s="9"/>
      <c r="CY60" s="51"/>
      <c r="CZ60" s="9"/>
      <c r="DA60" s="51"/>
      <c r="DB60" s="9"/>
      <c r="DC60" s="51"/>
      <c r="DD60" s="9"/>
      <c r="DE60" s="69"/>
      <c r="DF60" s="69"/>
      <c r="DG60" s="51"/>
    </row>
    <row r="61" spans="1:111">
      <c r="A61" s="49">
        <v>43404</v>
      </c>
      <c r="B61" s="50">
        <f>国航自动更新!B181</f>
        <v>23619.7</v>
      </c>
      <c r="C61" s="138">
        <f t="shared" si="16"/>
        <v>7.77475611202878E-2</v>
      </c>
      <c r="D61" s="138"/>
      <c r="E61" s="50">
        <f>国航自动更新!C181</f>
        <v>13920</v>
      </c>
      <c r="F61" s="138">
        <f t="shared" si="1"/>
        <v>6.8927386656837397E-2</v>
      </c>
      <c r="G61" s="138"/>
      <c r="H61" s="50">
        <f>国航自动更新!D181</f>
        <v>8818.4</v>
      </c>
      <c r="I61" s="138">
        <f t="shared" si="2"/>
        <v>8.6518321381927388E-2</v>
      </c>
      <c r="J61" s="138"/>
      <c r="K61" s="50">
        <f>国航自动更新!E181</f>
        <v>881.3</v>
      </c>
      <c r="L61" s="138">
        <f t="shared" si="3"/>
        <v>0.133942357179619</v>
      </c>
      <c r="M61" s="138"/>
      <c r="N61" s="50">
        <f>国航自动更新!F181</f>
        <v>19129.2</v>
      </c>
      <c r="O61" s="138">
        <f t="shared" si="4"/>
        <v>7.7907880946209485E-2</v>
      </c>
      <c r="P61" s="138"/>
      <c r="Q61" s="50">
        <f>国航自动更新!G181</f>
        <v>11742</v>
      </c>
      <c r="R61" s="138">
        <f t="shared" si="5"/>
        <v>7.9009759056073214E-2</v>
      </c>
      <c r="S61" s="138"/>
      <c r="T61" s="50">
        <f>国航自动更新!H181</f>
        <v>6700.6</v>
      </c>
      <c r="U61" s="138">
        <f t="shared" si="6"/>
        <v>7.3229330172662532E-2</v>
      </c>
      <c r="V61" s="138"/>
      <c r="W61" s="50">
        <f>国航自动更新!I181</f>
        <v>686.6</v>
      </c>
      <c r="X61" s="138">
        <f t="shared" si="7"/>
        <v>0.10581414076340812</v>
      </c>
      <c r="Y61" s="138"/>
      <c r="Z61" s="50">
        <f>国航自动更新!J181</f>
        <v>9695.7000000000007</v>
      </c>
      <c r="AA61" s="138">
        <f t="shared" si="8"/>
        <v>7.8906371708989065E-2</v>
      </c>
      <c r="AB61" s="138"/>
      <c r="AC61" s="50">
        <f>国航自动更新!K181</f>
        <v>7979.4</v>
      </c>
      <c r="AD61" s="138">
        <f t="shared" si="9"/>
        <v>7.3538908621246346E-2</v>
      </c>
      <c r="AE61" s="138"/>
      <c r="AF61" s="50">
        <f>国航自动更新!L181</f>
        <v>1287.5</v>
      </c>
      <c r="AG61" s="138">
        <f t="shared" si="10"/>
        <v>0.11077560175998635</v>
      </c>
      <c r="AH61" s="138"/>
      <c r="AI61" s="50">
        <f>国航自动更新!M181</f>
        <v>428.8</v>
      </c>
      <c r="AJ61" s="138">
        <f t="shared" si="11"/>
        <v>8.6119554204660664E-2</v>
      </c>
      <c r="AK61" s="138"/>
      <c r="AL61" s="50">
        <f>国航自动更新!N181</f>
        <v>81</v>
      </c>
      <c r="AM61" s="148">
        <f t="shared" si="12"/>
        <v>0</v>
      </c>
      <c r="AN61" s="138"/>
      <c r="AO61" s="50">
        <f>国航自动更新!O181</f>
        <v>84.4</v>
      </c>
      <c r="AP61" s="148">
        <f t="shared" si="13"/>
        <v>0.80000000000001137</v>
      </c>
      <c r="AQ61" s="138"/>
      <c r="AR61" s="50">
        <f>国航自动更新!P181</f>
        <v>76</v>
      </c>
      <c r="AS61" s="148">
        <f t="shared" si="14"/>
        <v>-0.90000000000000568</v>
      </c>
      <c r="AT61" s="138"/>
      <c r="AU61" s="50">
        <f>国航自动更新!Q181</f>
        <v>77.900000000000006</v>
      </c>
      <c r="AV61" s="148">
        <f t="shared" si="15"/>
        <v>-2</v>
      </c>
      <c r="AW61" s="138"/>
      <c r="AX61" s="151">
        <f>国航自动更新!R181</f>
        <v>679</v>
      </c>
      <c r="AY61" s="138">
        <f t="shared" si="17"/>
        <v>5.5987558320373276E-2</v>
      </c>
      <c r="AZ61" s="138"/>
      <c r="BA61" s="17"/>
      <c r="BB61" s="9"/>
      <c r="BC61" s="17"/>
      <c r="BD61" s="9"/>
      <c r="BE61" s="17"/>
      <c r="BF61" s="9"/>
      <c r="BG61" s="17"/>
      <c r="BH61" s="9"/>
      <c r="BI61" s="51"/>
      <c r="BJ61" s="9"/>
      <c r="BK61" s="51"/>
      <c r="BL61" s="9"/>
      <c r="BM61" s="51"/>
      <c r="BN61" s="9"/>
      <c r="BO61" s="51"/>
      <c r="BP61" s="51"/>
      <c r="BQ61" s="9"/>
      <c r="BR61" s="51"/>
      <c r="BS61" s="9"/>
      <c r="BT61" s="51"/>
      <c r="BU61" s="9"/>
      <c r="BV61" s="51"/>
      <c r="BW61" s="9"/>
      <c r="BX61" s="51"/>
      <c r="BY61" s="9"/>
      <c r="BZ61" s="51"/>
      <c r="CA61" s="9"/>
      <c r="CB61" s="51"/>
      <c r="CC61" s="9"/>
      <c r="CD61" s="51"/>
      <c r="CE61" s="9"/>
      <c r="CF61" s="51"/>
      <c r="CG61" s="10"/>
      <c r="CH61" s="51"/>
      <c r="CI61" s="10"/>
      <c r="CJ61" s="51"/>
      <c r="CK61" s="10"/>
      <c r="CL61" s="51"/>
      <c r="CM61" s="10"/>
      <c r="CN61" s="51"/>
      <c r="CO61" s="53"/>
      <c r="CP61" s="51"/>
      <c r="CQ61" s="53"/>
      <c r="CR61" s="51"/>
      <c r="CS61" s="53"/>
      <c r="CT61" s="51"/>
      <c r="CU61" s="53"/>
      <c r="CW61" s="51"/>
      <c r="CX61" s="9"/>
      <c r="CY61" s="51"/>
      <c r="CZ61" s="9"/>
      <c r="DA61" s="51"/>
      <c r="DB61" s="9"/>
      <c r="DC61" s="51"/>
      <c r="DD61" s="9"/>
      <c r="DE61" s="69"/>
      <c r="DF61" s="69"/>
      <c r="DG61" s="70"/>
    </row>
    <row r="62" spans="1:111">
      <c r="A62" s="49">
        <v>43434</v>
      </c>
      <c r="B62" s="50">
        <f>国航自动更新!B182</f>
        <v>22559.599999999999</v>
      </c>
      <c r="C62" s="138">
        <f t="shared" si="16"/>
        <v>7.3770686873205982E-2</v>
      </c>
      <c r="D62" s="138"/>
      <c r="E62" s="50">
        <f>国航自动更新!C182</f>
        <v>13352.9</v>
      </c>
      <c r="F62" s="138">
        <f t="shared" si="1"/>
        <v>4.7097386353834203E-2</v>
      </c>
      <c r="G62" s="138"/>
      <c r="H62" s="50">
        <f>国航自动更新!D182</f>
        <v>8358.7999999999993</v>
      </c>
      <c r="I62" s="138">
        <f t="shared" si="2"/>
        <v>0.11498239248746112</v>
      </c>
      <c r="J62" s="138"/>
      <c r="K62" s="50">
        <f>国航自动更新!E182</f>
        <v>848</v>
      </c>
      <c r="L62" s="138">
        <f t="shared" si="3"/>
        <v>0.11490928214567453</v>
      </c>
      <c r="M62" s="138"/>
      <c r="N62" s="50">
        <f>国航自动更新!F182</f>
        <v>17958.2</v>
      </c>
      <c r="O62" s="138">
        <f t="shared" si="4"/>
        <v>4.9861738759332086E-2</v>
      </c>
      <c r="P62" s="138"/>
      <c r="Q62" s="50">
        <f>国航自动更新!G182</f>
        <v>10845.6</v>
      </c>
      <c r="R62" s="138">
        <f t="shared" si="5"/>
        <v>1.850008451815266E-2</v>
      </c>
      <c r="S62" s="138"/>
      <c r="T62" s="50">
        <f>国航自动更新!H182</f>
        <v>6434.5</v>
      </c>
      <c r="U62" s="138">
        <f t="shared" si="6"/>
        <v>0.10440767567196452</v>
      </c>
      <c r="V62" s="138"/>
      <c r="W62" s="50">
        <f>国航自动更新!I182</f>
        <v>678.2</v>
      </c>
      <c r="X62" s="138">
        <f t="shared" si="7"/>
        <v>7.5654242664552118E-2</v>
      </c>
      <c r="Y62" s="138"/>
      <c r="Z62" s="50">
        <f>国航自动更新!J182</f>
        <v>9015.7000000000007</v>
      </c>
      <c r="AA62" s="138">
        <f t="shared" si="8"/>
        <v>4.002907010278367E-2</v>
      </c>
      <c r="AB62" s="138"/>
      <c r="AC62" s="50">
        <f>国航自动更新!K182</f>
        <v>7332.6</v>
      </c>
      <c r="AD62" s="138">
        <f t="shared" si="9"/>
        <v>2.4463849109325864E-2</v>
      </c>
      <c r="AE62" s="138"/>
      <c r="AF62" s="50">
        <f>国航自动更新!L182</f>
        <v>1260</v>
      </c>
      <c r="AG62" s="138">
        <f t="shared" si="10"/>
        <v>0.13482842475006751</v>
      </c>
      <c r="AH62" s="138"/>
      <c r="AI62" s="50">
        <f>国航自动更新!M182</f>
        <v>423.2</v>
      </c>
      <c r="AJ62" s="138">
        <f t="shared" si="11"/>
        <v>5.5624844100773396E-2</v>
      </c>
      <c r="AK62" s="138"/>
      <c r="AL62" s="50">
        <f>国航自动更新!N182</f>
        <v>79.599999999999994</v>
      </c>
      <c r="AM62" s="148">
        <f t="shared" si="12"/>
        <v>-1.8000000000000114</v>
      </c>
      <c r="AN62" s="138"/>
      <c r="AO62" s="50">
        <f>国航自动更新!O182</f>
        <v>81.2</v>
      </c>
      <c r="AP62" s="148">
        <f t="shared" si="13"/>
        <v>-2.2999999999999972</v>
      </c>
      <c r="AQ62" s="138"/>
      <c r="AR62" s="50">
        <f>国航自动更新!P182</f>
        <v>77</v>
      </c>
      <c r="AS62" s="148">
        <f t="shared" si="14"/>
        <v>-0.70000000000000284</v>
      </c>
      <c r="AT62" s="138"/>
      <c r="AU62" s="50">
        <f>国航自动更新!Q182</f>
        <v>80</v>
      </c>
      <c r="AV62" s="148">
        <f t="shared" si="15"/>
        <v>-2.9000000000000057</v>
      </c>
      <c r="AW62" s="138"/>
      <c r="AX62" s="151">
        <f>国航自动更新!R182</f>
        <v>680</v>
      </c>
      <c r="AY62" s="138">
        <f t="shared" si="17"/>
        <v>5.2631578947368363E-2</v>
      </c>
      <c r="AZ62" s="138"/>
      <c r="BA62" s="17"/>
      <c r="BB62" s="9"/>
      <c r="BC62" s="17"/>
      <c r="BD62" s="9"/>
      <c r="BE62" s="17"/>
      <c r="BF62" s="9"/>
      <c r="BG62" s="17"/>
      <c r="BH62" s="9"/>
      <c r="BI62" s="51"/>
      <c r="BJ62" s="9"/>
      <c r="BK62" s="51"/>
      <c r="BL62" s="9"/>
      <c r="BM62" s="51"/>
      <c r="BN62" s="9"/>
      <c r="BO62" s="51"/>
      <c r="BP62" s="51"/>
      <c r="BQ62" s="9"/>
      <c r="BR62" s="51"/>
      <c r="BS62" s="9"/>
      <c r="BT62" s="51"/>
      <c r="BU62" s="9"/>
      <c r="BV62" s="51"/>
      <c r="BW62" s="9"/>
      <c r="BX62" s="51"/>
      <c r="BY62" s="9"/>
      <c r="BZ62" s="51"/>
      <c r="CA62" s="9"/>
      <c r="CB62" s="51"/>
      <c r="CC62" s="9"/>
      <c r="CD62" s="51"/>
      <c r="CE62" s="9"/>
      <c r="CF62" s="51"/>
      <c r="CG62" s="10"/>
      <c r="CH62" s="51"/>
      <c r="CI62" s="10"/>
      <c r="CJ62" s="51"/>
      <c r="CK62" s="10"/>
      <c r="CL62" s="51"/>
      <c r="CM62" s="10"/>
      <c r="CN62" s="51"/>
      <c r="CO62" s="53"/>
      <c r="CP62" s="51"/>
      <c r="CQ62" s="53"/>
      <c r="CR62" s="51"/>
      <c r="CS62" s="53"/>
      <c r="CT62" s="51"/>
      <c r="CU62" s="53"/>
      <c r="CW62" s="51"/>
      <c r="CX62" s="9"/>
      <c r="CY62" s="51"/>
      <c r="CZ62" s="9"/>
      <c r="DA62" s="51"/>
      <c r="DB62" s="9"/>
      <c r="DC62" s="51"/>
      <c r="DD62" s="9"/>
      <c r="DE62" s="69"/>
      <c r="DF62" s="69"/>
      <c r="DG62" s="51"/>
    </row>
    <row r="63" spans="1:111">
      <c r="A63" s="49">
        <v>43465</v>
      </c>
      <c r="B63" s="50">
        <f>国航自动更新!B183</f>
        <v>23351</v>
      </c>
      <c r="C63" s="138">
        <f t="shared" si="16"/>
        <v>8.0684573946204097E-2</v>
      </c>
      <c r="D63" s="138"/>
      <c r="E63" s="50">
        <f>国航自动更新!C183</f>
        <v>13704.8</v>
      </c>
      <c r="F63" s="138">
        <f t="shared" si="1"/>
        <v>8.3554712207463577E-2</v>
      </c>
      <c r="G63" s="138"/>
      <c r="H63" s="50">
        <f>国航自动更新!D183</f>
        <v>8762.9</v>
      </c>
      <c r="I63" s="138">
        <f t="shared" si="2"/>
        <v>7.0212506106497319E-2</v>
      </c>
      <c r="J63" s="138"/>
      <c r="K63" s="50">
        <f>国航自动更新!E183</f>
        <v>883.3</v>
      </c>
      <c r="L63" s="138">
        <f t="shared" si="3"/>
        <v>0.14476412649040937</v>
      </c>
      <c r="M63" s="138"/>
      <c r="N63" s="50">
        <f>国航自动更新!F183</f>
        <v>18354.7</v>
      </c>
      <c r="O63" s="138">
        <f t="shared" si="4"/>
        <v>5.7572527440868937E-2</v>
      </c>
      <c r="P63" s="138"/>
      <c r="Q63" s="50">
        <f>国航自动更新!G183</f>
        <v>10814.5</v>
      </c>
      <c r="R63" s="138">
        <f t="shared" si="5"/>
        <v>4.9564238436305086E-2</v>
      </c>
      <c r="S63" s="138"/>
      <c r="T63" s="50">
        <f>国航自动更新!H183</f>
        <v>6821.8</v>
      </c>
      <c r="U63" s="138">
        <f t="shared" si="6"/>
        <v>6.4093964965917571E-2</v>
      </c>
      <c r="V63" s="138"/>
      <c r="W63" s="50">
        <f>国航自动更新!I183</f>
        <v>718.5</v>
      </c>
      <c r="X63" s="138">
        <f t="shared" si="7"/>
        <v>0.12125468164794007</v>
      </c>
      <c r="Y63" s="138"/>
      <c r="Z63" s="50">
        <f>国航自动更新!J183</f>
        <v>9040.4</v>
      </c>
      <c r="AA63" s="138">
        <f t="shared" si="8"/>
        <v>5.7901142108219394E-2</v>
      </c>
      <c r="AB63" s="138"/>
      <c r="AC63" s="50">
        <f>国航自动更新!K183</f>
        <v>7257.6</v>
      </c>
      <c r="AD63" s="138">
        <f t="shared" si="9"/>
        <v>4.9635543214161748E-2</v>
      </c>
      <c r="AE63" s="138"/>
      <c r="AF63" s="50">
        <f>国航自动更新!L183</f>
        <v>1331.9</v>
      </c>
      <c r="AG63" s="138">
        <f t="shared" si="10"/>
        <v>9.2527274218686006E-2</v>
      </c>
      <c r="AH63" s="138"/>
      <c r="AI63" s="50">
        <f>国航自动更新!M183</f>
        <v>450.8</v>
      </c>
      <c r="AJ63" s="138">
        <f t="shared" si="11"/>
        <v>9.3909245328803737E-2</v>
      </c>
      <c r="AK63" s="138"/>
      <c r="AL63" s="50">
        <f>国航自动更新!N183</f>
        <v>78.599999999999994</v>
      </c>
      <c r="AM63" s="148">
        <f t="shared" si="12"/>
        <v>-1.7000000000000028</v>
      </c>
      <c r="AN63" s="138"/>
      <c r="AO63" s="50">
        <f>国航自动更新!O183</f>
        <v>78.900000000000006</v>
      </c>
      <c r="AP63" s="148">
        <f t="shared" si="13"/>
        <v>-2.5999999999999943</v>
      </c>
      <c r="AQ63" s="138"/>
      <c r="AR63" s="50">
        <f>国航自动更新!P183</f>
        <v>77.8</v>
      </c>
      <c r="AS63" s="148">
        <f t="shared" si="14"/>
        <v>-0.5</v>
      </c>
      <c r="AT63" s="138"/>
      <c r="AU63" s="50">
        <f>国航自动更新!Q183</f>
        <v>81.3</v>
      </c>
      <c r="AV63" s="148">
        <f t="shared" si="15"/>
        <v>-1.7000000000000028</v>
      </c>
      <c r="AW63" s="138"/>
      <c r="AX63" s="151">
        <f>国航自动更新!R183</f>
        <v>684</v>
      </c>
      <c r="AY63" s="138">
        <f t="shared" si="17"/>
        <v>4.4274809160305351E-2</v>
      </c>
      <c r="AZ63" s="138"/>
      <c r="BA63" s="17"/>
      <c r="BB63" s="9"/>
      <c r="BC63" s="17"/>
      <c r="BD63" s="9"/>
      <c r="BE63" s="17"/>
      <c r="BF63" s="9"/>
      <c r="BG63" s="17"/>
      <c r="BH63" s="9"/>
      <c r="BI63" s="51"/>
      <c r="BJ63" s="9"/>
      <c r="BK63" s="51"/>
      <c r="BL63" s="9"/>
      <c r="BM63" s="51"/>
      <c r="BN63" s="9"/>
      <c r="BO63" s="51"/>
      <c r="BP63" s="51"/>
      <c r="BQ63" s="9"/>
      <c r="BR63" s="51"/>
      <c r="BS63" s="9"/>
      <c r="BT63" s="51"/>
      <c r="BU63" s="9"/>
      <c r="BV63" s="51"/>
      <c r="BW63" s="9"/>
      <c r="BX63" s="51"/>
      <c r="BY63" s="9"/>
      <c r="BZ63" s="51"/>
      <c r="CA63" s="9"/>
      <c r="CB63" s="51"/>
      <c r="CC63" s="9"/>
      <c r="CD63" s="51"/>
      <c r="CE63" s="9"/>
      <c r="CF63" s="51"/>
      <c r="CG63" s="10"/>
      <c r="CH63" s="51"/>
      <c r="CI63" s="10"/>
      <c r="CJ63" s="51"/>
      <c r="CK63" s="10"/>
      <c r="CL63" s="51"/>
      <c r="CM63" s="10"/>
      <c r="CN63" s="51"/>
      <c r="CO63" s="53"/>
      <c r="CP63" s="51"/>
      <c r="CQ63" s="53"/>
      <c r="CR63" s="51"/>
      <c r="CS63" s="53"/>
      <c r="CT63" s="51"/>
      <c r="CU63" s="53"/>
      <c r="CW63" s="51"/>
      <c r="CX63" s="9"/>
      <c r="CY63" s="51"/>
      <c r="CZ63" s="9"/>
      <c r="DA63" s="51"/>
      <c r="DB63" s="9"/>
      <c r="DC63" s="51"/>
      <c r="DD63" s="9"/>
      <c r="DE63" s="69"/>
      <c r="DF63" s="69"/>
      <c r="DG63" s="51"/>
    </row>
    <row r="64" spans="1:111" s="4" customFormat="1" ht="12.75">
      <c r="A64" s="34">
        <v>43496</v>
      </c>
      <c r="B64" s="18">
        <f>国航自动更新!B184</f>
        <v>23688.7</v>
      </c>
      <c r="C64" s="138">
        <f t="shared" si="16"/>
        <v>7.1135628857588618E-2</v>
      </c>
      <c r="D64" s="138"/>
      <c r="E64" s="18">
        <f>国航自动更新!C184</f>
        <v>13761.8</v>
      </c>
      <c r="F64" s="138">
        <f t="shared" si="1"/>
        <v>5.6649262899262753E-2</v>
      </c>
      <c r="G64" s="138"/>
      <c r="H64" s="18">
        <f>国航自动更新!D184</f>
        <v>9006.6</v>
      </c>
      <c r="I64" s="138">
        <f t="shared" si="2"/>
        <v>8.3357390300230927E-2</v>
      </c>
      <c r="J64" s="138"/>
      <c r="K64" s="18">
        <f>国航自动更新!E184</f>
        <v>920.4</v>
      </c>
      <c r="L64" s="138">
        <f t="shared" si="3"/>
        <v>0.1831854994215194</v>
      </c>
      <c r="M64" s="138"/>
      <c r="N64" s="18">
        <f>国航自动更新!F184</f>
        <v>18930.599999999999</v>
      </c>
      <c r="O64" s="138">
        <f t="shared" si="4"/>
        <v>8.371163765220424E-2</v>
      </c>
      <c r="P64" s="138"/>
      <c r="Q64" s="18">
        <f>国航自动更新!G184</f>
        <v>10960.5</v>
      </c>
      <c r="R64" s="138">
        <f t="shared" si="5"/>
        <v>4.8199684406828203E-2</v>
      </c>
      <c r="S64" s="138"/>
      <c r="T64" s="18">
        <f>国航自动更新!H184</f>
        <v>7216.3</v>
      </c>
      <c r="U64" s="138">
        <f t="shared" si="6"/>
        <v>0.12842845973416739</v>
      </c>
      <c r="V64" s="138"/>
      <c r="W64" s="18">
        <f>国航自动更新!I184</f>
        <v>753.7</v>
      </c>
      <c r="X64" s="138">
        <f t="shared" si="7"/>
        <v>0.22195201037613499</v>
      </c>
      <c r="Y64" s="138"/>
      <c r="Z64" s="18">
        <f>国航自动更新!J184</f>
        <v>9156.5</v>
      </c>
      <c r="AA64" s="138">
        <f t="shared" si="8"/>
        <v>6.5911551400998913E-2</v>
      </c>
      <c r="AB64" s="138"/>
      <c r="AC64" s="18">
        <f>国航自动更新!K184</f>
        <v>7243.8</v>
      </c>
      <c r="AD64" s="138">
        <f t="shared" si="9"/>
        <v>3.767476506990608E-2</v>
      </c>
      <c r="AE64" s="138"/>
      <c r="AF64" s="18">
        <f>国航自动更新!L184</f>
        <v>1441.1</v>
      </c>
      <c r="AG64" s="138">
        <f t="shared" si="10"/>
        <v>0.18239251723006222</v>
      </c>
      <c r="AH64" s="138"/>
      <c r="AI64" s="18">
        <f>国航自动更新!M184</f>
        <v>471.6</v>
      </c>
      <c r="AJ64" s="138">
        <f t="shared" si="11"/>
        <v>0.20706424366521636</v>
      </c>
      <c r="AK64" s="138"/>
      <c r="AL64" s="18">
        <f>国航自动更新!N184</f>
        <v>79.900000000000006</v>
      </c>
      <c r="AM64" s="148">
        <f t="shared" si="12"/>
        <v>0.90000000000000568</v>
      </c>
      <c r="AN64" s="138"/>
      <c r="AO64" s="18">
        <f>国航自动更新!O184</f>
        <v>79.599999999999994</v>
      </c>
      <c r="AP64" s="148">
        <f t="shared" si="13"/>
        <v>-0.70000000000000284</v>
      </c>
      <c r="AQ64" s="138"/>
      <c r="AR64" s="18">
        <f>国航自动更新!P184</f>
        <v>80.099999999999994</v>
      </c>
      <c r="AS64" s="148">
        <f t="shared" si="14"/>
        <v>3.1999999999999886</v>
      </c>
      <c r="AT64" s="138"/>
      <c r="AU64" s="18">
        <f>国航自动更新!Q184</f>
        <v>81.900000000000006</v>
      </c>
      <c r="AV64" s="148">
        <f t="shared" si="15"/>
        <v>2.6000000000000085</v>
      </c>
      <c r="AW64" s="138"/>
      <c r="AX64" s="44">
        <f>国航自动更新!R184</f>
        <v>671</v>
      </c>
      <c r="AY64" s="138">
        <f t="shared" si="17"/>
        <v>2.4427480916030531E-2</v>
      </c>
      <c r="AZ64" s="138"/>
      <c r="BA64" s="18"/>
      <c r="BB64" s="9"/>
      <c r="BC64" s="18"/>
      <c r="BD64" s="19"/>
      <c r="BE64" s="18"/>
      <c r="BF64" s="19"/>
      <c r="BG64" s="18"/>
      <c r="BH64" s="19"/>
      <c r="BI64" s="18"/>
      <c r="BJ64" s="19"/>
      <c r="BK64" s="18"/>
      <c r="BL64" s="19"/>
      <c r="BM64" s="18"/>
      <c r="BN64" s="19"/>
      <c r="BO64" s="18"/>
      <c r="BP64" s="18"/>
      <c r="BQ64" s="19"/>
      <c r="BR64" s="18"/>
      <c r="BS64" s="19"/>
      <c r="BT64" s="18"/>
      <c r="BU64" s="19"/>
      <c r="BV64" s="18"/>
      <c r="BW64" s="19"/>
      <c r="BX64" s="18"/>
      <c r="BY64" s="19"/>
      <c r="BZ64" s="18"/>
      <c r="CA64" s="19"/>
      <c r="CB64" s="18"/>
      <c r="CC64" s="19"/>
      <c r="CD64" s="18"/>
      <c r="CE64" s="19"/>
      <c r="CF64" s="18"/>
      <c r="CG64" s="18"/>
      <c r="CH64" s="18"/>
      <c r="CI64" s="18"/>
      <c r="CJ64" s="18"/>
      <c r="CK64" s="18"/>
      <c r="CL64" s="18"/>
      <c r="CM64" s="18"/>
      <c r="CN64" s="18"/>
      <c r="CO64" s="65"/>
      <c r="CP64" s="18"/>
      <c r="CQ64" s="65"/>
      <c r="CR64" s="18"/>
      <c r="CS64" s="65"/>
      <c r="CT64" s="18"/>
      <c r="CU64" s="65"/>
      <c r="CW64" s="18"/>
      <c r="CX64" s="19"/>
      <c r="CY64" s="18"/>
      <c r="CZ64" s="19"/>
      <c r="DA64" s="18"/>
      <c r="DB64" s="19"/>
      <c r="DC64" s="18"/>
      <c r="DD64" s="19"/>
      <c r="DE64" s="68"/>
      <c r="DF64" s="68"/>
    </row>
    <row r="65" spans="1:111">
      <c r="A65" s="49">
        <v>43524</v>
      </c>
      <c r="B65" s="50">
        <f>国航自动更新!B185</f>
        <v>22259.9</v>
      </c>
      <c r="C65" s="138">
        <f t="shared" si="16"/>
        <v>6.5000741580667265E-2</v>
      </c>
      <c r="D65" s="138"/>
      <c r="E65" s="50">
        <f>国航自动更新!C185</f>
        <v>13251.6</v>
      </c>
      <c r="F65" s="138">
        <f t="shared" si="1"/>
        <v>4.6729857819905352E-2</v>
      </c>
      <c r="G65" s="138"/>
      <c r="H65" s="50">
        <f>国航自动更新!D185</f>
        <v>8105.5</v>
      </c>
      <c r="I65" s="138">
        <f t="shared" si="2"/>
        <v>9.2473784942178616E-2</v>
      </c>
      <c r="J65" s="138"/>
      <c r="K65" s="50">
        <f>国航自动更新!E185</f>
        <v>902.8</v>
      </c>
      <c r="L65" s="138">
        <f t="shared" si="3"/>
        <v>9.8430465993429861E-2</v>
      </c>
      <c r="M65" s="138"/>
      <c r="N65" s="50">
        <f>国航自动更新!F185</f>
        <v>18700.599999999999</v>
      </c>
      <c r="O65" s="138">
        <f t="shared" si="4"/>
        <v>8.2931348988041664E-2</v>
      </c>
      <c r="P65" s="138"/>
      <c r="Q65" s="50">
        <f>国航自动更新!G185</f>
        <v>11410.8</v>
      </c>
      <c r="R65" s="138">
        <f t="shared" si="5"/>
        <v>6.4311230914161577E-2</v>
      </c>
      <c r="S65" s="138"/>
      <c r="T65" s="50">
        <f>国航自动更新!H185</f>
        <v>6545.3</v>
      </c>
      <c r="U65" s="138">
        <f t="shared" si="6"/>
        <v>0.11152056515980036</v>
      </c>
      <c r="V65" s="138"/>
      <c r="W65" s="50">
        <f>国航自动更新!I185</f>
        <v>744.5</v>
      </c>
      <c r="X65" s="138">
        <f t="shared" si="7"/>
        <v>0.13042818098997877</v>
      </c>
      <c r="Y65" s="138"/>
      <c r="Z65" s="50">
        <f>国航自动更新!J185</f>
        <v>9385.2999999999993</v>
      </c>
      <c r="AA65" s="138">
        <f t="shared" si="8"/>
        <v>7.0293879505981316E-2</v>
      </c>
      <c r="AB65" s="138"/>
      <c r="AC65" s="50">
        <f>国航自动更新!K185</f>
        <v>7551.4</v>
      </c>
      <c r="AD65" s="138">
        <f t="shared" si="9"/>
        <v>5.4871064174559114E-2</v>
      </c>
      <c r="AE65" s="138"/>
      <c r="AF65" s="50">
        <f>国航自动更新!L185</f>
        <v>1357.7</v>
      </c>
      <c r="AG65" s="138">
        <f t="shared" si="10"/>
        <v>0.15020332090816657</v>
      </c>
      <c r="AH65" s="138"/>
      <c r="AI65" s="50">
        <f>国航自动更新!M185</f>
        <v>476.1</v>
      </c>
      <c r="AJ65" s="138">
        <f t="shared" si="11"/>
        <v>0.10746685275645507</v>
      </c>
      <c r="AK65" s="138"/>
      <c r="AL65" s="50">
        <f>国航自动更新!N185</f>
        <v>84</v>
      </c>
      <c r="AM65" s="148">
        <f t="shared" si="12"/>
        <v>1.4000000000000057</v>
      </c>
      <c r="AN65" s="138"/>
      <c r="AO65" s="50">
        <f>国航自动更新!O185</f>
        <v>86.1</v>
      </c>
      <c r="AP65" s="148">
        <f t="shared" si="13"/>
        <v>1.3999999999999915</v>
      </c>
      <c r="AQ65" s="138"/>
      <c r="AR65" s="50">
        <f>国航自动更新!P185</f>
        <v>80.8</v>
      </c>
      <c r="AS65" s="148">
        <f t="shared" si="14"/>
        <v>1.3999999999999915</v>
      </c>
      <c r="AT65" s="138"/>
      <c r="AU65" s="50">
        <f>国航自动更新!Q185</f>
        <v>82.5</v>
      </c>
      <c r="AV65" s="148">
        <f t="shared" si="15"/>
        <v>2.4000000000000057</v>
      </c>
      <c r="AW65" s="138"/>
      <c r="AX65" s="151">
        <f>国航自动更新!R185</f>
        <v>673</v>
      </c>
      <c r="AY65" s="138">
        <f t="shared" si="17"/>
        <v>2.9051987767584109E-2</v>
      </c>
      <c r="AZ65" s="138"/>
      <c r="BA65" s="17"/>
      <c r="BB65" s="9"/>
      <c r="BC65" s="17"/>
      <c r="BD65" s="9"/>
      <c r="BE65" s="17"/>
      <c r="BF65" s="9"/>
      <c r="BG65" s="17"/>
      <c r="BH65" s="9"/>
      <c r="BI65" s="51"/>
      <c r="BJ65" s="9"/>
      <c r="BK65" s="51"/>
      <c r="BL65" s="9"/>
      <c r="BM65" s="51"/>
      <c r="BN65" s="9"/>
      <c r="BO65" s="51"/>
      <c r="BP65" s="51"/>
      <c r="BQ65" s="9"/>
      <c r="BR65" s="51"/>
      <c r="BS65" s="9"/>
      <c r="BT65" s="51"/>
      <c r="BU65" s="9"/>
      <c r="BV65" s="51"/>
      <c r="BW65" s="9"/>
      <c r="BX65" s="51"/>
      <c r="BY65" s="9"/>
      <c r="BZ65" s="51"/>
      <c r="CA65" s="9"/>
      <c r="CB65" s="51"/>
      <c r="CC65" s="9"/>
      <c r="CD65" s="51"/>
      <c r="CE65" s="9"/>
      <c r="CF65" s="51"/>
      <c r="CG65" s="10"/>
      <c r="CH65" s="51"/>
      <c r="CI65" s="10"/>
      <c r="CJ65" s="51"/>
      <c r="CK65" s="10"/>
      <c r="CL65" s="51"/>
      <c r="CM65" s="10"/>
      <c r="CN65" s="51"/>
      <c r="CO65" s="53"/>
      <c r="CP65" s="51"/>
      <c r="CQ65" s="53"/>
      <c r="CR65" s="51"/>
      <c r="CS65" s="53"/>
      <c r="CT65" s="51"/>
      <c r="CU65" s="53"/>
      <c r="CW65" s="51"/>
      <c r="CX65" s="9"/>
      <c r="CY65" s="51"/>
      <c r="CZ65" s="9"/>
      <c r="DA65" s="51"/>
      <c r="DB65" s="9"/>
      <c r="DC65" s="51"/>
      <c r="DD65" s="9"/>
      <c r="DE65" s="69"/>
      <c r="DF65" s="69"/>
      <c r="DG65" s="51"/>
    </row>
    <row r="66" spans="1:111">
      <c r="A66" s="49">
        <v>43555</v>
      </c>
      <c r="B66" s="50">
        <f>国航自动更新!B186</f>
        <v>23695.1</v>
      </c>
      <c r="C66" s="138">
        <f t="shared" si="16"/>
        <v>4.3317643639950054E-2</v>
      </c>
      <c r="D66" s="138"/>
      <c r="E66" s="50">
        <f>国航自动更新!C186</f>
        <v>13717.7</v>
      </c>
      <c r="F66" s="138">
        <f t="shared" si="1"/>
        <v>1.0162227442432448E-2</v>
      </c>
      <c r="G66" s="138"/>
      <c r="H66" s="50">
        <f>国航自动更新!D186</f>
        <v>9069</v>
      </c>
      <c r="I66" s="138">
        <f t="shared" si="2"/>
        <v>8.5042233973821935E-2</v>
      </c>
      <c r="J66" s="138"/>
      <c r="K66" s="50">
        <f>国航自动更新!E186</f>
        <v>908.4</v>
      </c>
      <c r="L66" s="138">
        <f t="shared" si="3"/>
        <v>0.17455391776570983</v>
      </c>
      <c r="M66" s="138"/>
      <c r="N66" s="50">
        <f>国航自动更新!F186</f>
        <v>19117.400000000001</v>
      </c>
      <c r="O66" s="138">
        <f t="shared" si="4"/>
        <v>2.9311365961341762E-2</v>
      </c>
      <c r="P66" s="138"/>
      <c r="Q66" s="50">
        <f>国航自动更新!G186</f>
        <v>11237.8</v>
      </c>
      <c r="R66" s="138">
        <f t="shared" si="5"/>
        <v>-1.3085326869708758E-2</v>
      </c>
      <c r="S66" s="138"/>
      <c r="T66" s="50">
        <f>国航自动更新!H186</f>
        <v>7140.2</v>
      </c>
      <c r="U66" s="138">
        <f t="shared" si="6"/>
        <v>8.5714285714285632E-2</v>
      </c>
      <c r="V66" s="138"/>
      <c r="W66" s="50">
        <f>国航自动更新!I186</f>
        <v>739.4</v>
      </c>
      <c r="X66" s="138">
        <f t="shared" si="7"/>
        <v>0.21252869793374884</v>
      </c>
      <c r="Y66" s="138"/>
      <c r="Z66" s="50">
        <f>国航自动更新!J186</f>
        <v>9478.5</v>
      </c>
      <c r="AA66" s="138">
        <f t="shared" si="8"/>
        <v>1.2790101295037992E-2</v>
      </c>
      <c r="AB66" s="138"/>
      <c r="AC66" s="50">
        <f>国航自动更新!K186</f>
        <v>7534</v>
      </c>
      <c r="AD66" s="138">
        <f t="shared" si="9"/>
        <v>-1.9380702599278821E-2</v>
      </c>
      <c r="AE66" s="138"/>
      <c r="AF66" s="50">
        <f>国航自动更新!L186</f>
        <v>1475.3</v>
      </c>
      <c r="AG66" s="138">
        <f t="shared" si="10"/>
        <v>0.1408134859263841</v>
      </c>
      <c r="AH66" s="138"/>
      <c r="AI66" s="50">
        <f>国航自动更新!M186</f>
        <v>469.2</v>
      </c>
      <c r="AJ66" s="138">
        <f t="shared" si="11"/>
        <v>0.22602560752547696</v>
      </c>
      <c r="AK66" s="138"/>
      <c r="AL66" s="50">
        <f>国航自动更新!N186</f>
        <v>80.7</v>
      </c>
      <c r="AM66" s="148">
        <f t="shared" si="12"/>
        <v>-1.0999999999999943</v>
      </c>
      <c r="AN66" s="138"/>
      <c r="AO66" s="50">
        <f>国航自动更新!O186</f>
        <v>81.900000000000006</v>
      </c>
      <c r="AP66" s="148">
        <f t="shared" si="13"/>
        <v>-2</v>
      </c>
      <c r="AQ66" s="138"/>
      <c r="AR66" s="50">
        <f>国航自动更新!P186</f>
        <v>78.7</v>
      </c>
      <c r="AS66" s="148">
        <f t="shared" si="14"/>
        <v>0</v>
      </c>
      <c r="AT66" s="138"/>
      <c r="AU66" s="50">
        <f>国航自动更新!Q186</f>
        <v>81.400000000000006</v>
      </c>
      <c r="AV66" s="148">
        <f t="shared" si="15"/>
        <v>2.6000000000000085</v>
      </c>
      <c r="AW66" s="138"/>
      <c r="AX66" s="151">
        <f>国航自动更新!R186</f>
        <v>676</v>
      </c>
      <c r="AY66" s="138">
        <f t="shared" si="17"/>
        <v>2.5796661608497695E-2</v>
      </c>
      <c r="AZ66" s="138"/>
      <c r="BA66" s="17"/>
      <c r="BB66" s="9"/>
      <c r="BC66" s="17"/>
      <c r="BD66" s="9"/>
      <c r="BE66" s="17"/>
      <c r="BF66" s="9"/>
      <c r="BG66" s="17"/>
      <c r="BH66" s="9"/>
      <c r="BI66" s="51"/>
      <c r="BJ66" s="9"/>
      <c r="BK66" s="51"/>
      <c r="BL66" s="9"/>
      <c r="BM66" s="51"/>
      <c r="BN66" s="9"/>
      <c r="BO66" s="51"/>
      <c r="BP66" s="51"/>
      <c r="BQ66" s="9"/>
      <c r="BR66" s="51"/>
      <c r="BS66" s="9"/>
      <c r="BT66" s="51"/>
      <c r="BU66" s="9"/>
      <c r="BV66" s="51"/>
      <c r="BW66" s="9"/>
      <c r="BX66" s="51"/>
      <c r="BY66" s="9"/>
      <c r="BZ66" s="51"/>
      <c r="CA66" s="9"/>
      <c r="CB66" s="51"/>
      <c r="CC66" s="9"/>
      <c r="CD66" s="51"/>
      <c r="CE66" s="9"/>
      <c r="CF66" s="51"/>
      <c r="CG66" s="10"/>
      <c r="CH66" s="51"/>
      <c r="CI66" s="10"/>
      <c r="CJ66" s="51"/>
      <c r="CK66" s="10"/>
      <c r="CL66" s="51"/>
      <c r="CM66" s="10"/>
      <c r="CN66" s="51"/>
      <c r="CO66" s="53"/>
      <c r="CP66" s="51"/>
      <c r="CQ66" s="53"/>
      <c r="CR66" s="51"/>
      <c r="CS66" s="53"/>
      <c r="CT66" s="51"/>
      <c r="CU66" s="53"/>
      <c r="CW66" s="51"/>
      <c r="CX66" s="9"/>
      <c r="CY66" s="51"/>
      <c r="CZ66" s="9"/>
      <c r="DA66" s="51"/>
      <c r="DB66" s="9"/>
      <c r="DC66" s="51"/>
      <c r="DD66" s="9"/>
      <c r="DE66" s="69"/>
      <c r="DF66" s="69"/>
      <c r="DG66" s="51"/>
    </row>
    <row r="67" spans="1:111">
      <c r="A67" s="49">
        <v>43585</v>
      </c>
      <c r="B67" s="50">
        <f>国航自动更新!B187</f>
        <v>23743.8</v>
      </c>
      <c r="C67" s="138">
        <f t="shared" si="16"/>
        <v>5.2021072499855991E-2</v>
      </c>
      <c r="D67" s="138"/>
      <c r="E67" s="50">
        <f>国航自动更新!C187</f>
        <v>13280.5</v>
      </c>
      <c r="F67" s="138">
        <f t="shared" si="1"/>
        <v>1.1716577662321814E-2</v>
      </c>
      <c r="G67" s="138"/>
      <c r="H67" s="50">
        <f>国航自动更新!D187</f>
        <v>9489.4</v>
      </c>
      <c r="I67" s="138">
        <f t="shared" si="2"/>
        <v>9.6406701328711764E-2</v>
      </c>
      <c r="J67" s="138"/>
      <c r="K67" s="50">
        <f>国航自动更新!E187</f>
        <v>973.9</v>
      </c>
      <c r="L67" s="138">
        <f t="shared" si="3"/>
        <v>0.23575688364420744</v>
      </c>
      <c r="M67" s="138"/>
      <c r="N67" s="50">
        <f>国航自动更新!F187</f>
        <v>19224.8</v>
      </c>
      <c r="O67" s="138">
        <f t="shared" si="4"/>
        <v>4.5178266589829263E-2</v>
      </c>
      <c r="P67" s="138"/>
      <c r="Q67" s="50">
        <f>国航自动更新!G187</f>
        <v>10961.3</v>
      </c>
      <c r="R67" s="138">
        <f t="shared" si="5"/>
        <v>2.0110976022231775E-3</v>
      </c>
      <c r="S67" s="138"/>
      <c r="T67" s="50">
        <f>国航自动更新!H187</f>
        <v>7473</v>
      </c>
      <c r="U67" s="138">
        <f t="shared" si="6"/>
        <v>9.8130841121495394E-2</v>
      </c>
      <c r="V67" s="138"/>
      <c r="W67" s="50">
        <f>国航自动更新!I187</f>
        <v>790.5</v>
      </c>
      <c r="X67" s="138">
        <f t="shared" si="7"/>
        <v>0.2174649622670568</v>
      </c>
      <c r="Y67" s="138"/>
      <c r="Z67" s="50">
        <f>国航自动更新!J187</f>
        <v>9350.1</v>
      </c>
      <c r="AA67" s="138">
        <f t="shared" si="8"/>
        <v>2.0864723223059434E-2</v>
      </c>
      <c r="AB67" s="138"/>
      <c r="AC67" s="50">
        <f>国航自动更新!K187</f>
        <v>7371.7</v>
      </c>
      <c r="AD67" s="138">
        <f t="shared" si="9"/>
        <v>-1.0496785191747571E-2</v>
      </c>
      <c r="AE67" s="138"/>
      <c r="AF67" s="50">
        <f>国航自动更新!L187</f>
        <v>1477</v>
      </c>
      <c r="AG67" s="138">
        <f t="shared" si="10"/>
        <v>0.14496124031007751</v>
      </c>
      <c r="AH67" s="138"/>
      <c r="AI67" s="50">
        <f>国航自动更新!M187</f>
        <v>501.4</v>
      </c>
      <c r="AJ67" s="138">
        <f t="shared" si="11"/>
        <v>0.19608778625954204</v>
      </c>
      <c r="AK67" s="138"/>
      <c r="AL67" s="50">
        <f>国航自动更新!N187</f>
        <v>81</v>
      </c>
      <c r="AM67" s="148">
        <f t="shared" si="12"/>
        <v>-0.5</v>
      </c>
      <c r="AN67" s="138"/>
      <c r="AO67" s="50">
        <f>国航自动更新!O187</f>
        <v>82.5</v>
      </c>
      <c r="AP67" s="148">
        <f t="shared" si="13"/>
        <v>-0.79999999999999716</v>
      </c>
      <c r="AQ67" s="138"/>
      <c r="AR67" s="50">
        <f>国航自动更新!P187</f>
        <v>78.8</v>
      </c>
      <c r="AS67" s="148">
        <f t="shared" si="14"/>
        <v>0.20000000000000284</v>
      </c>
      <c r="AT67" s="138"/>
      <c r="AU67" s="50">
        <f>国航自动更新!Q187</f>
        <v>81.2</v>
      </c>
      <c r="AV67" s="148">
        <f t="shared" si="15"/>
        <v>-1.2000000000000028</v>
      </c>
      <c r="AW67" s="138"/>
      <c r="AX67" s="151">
        <f>国航自动更新!R187</f>
        <v>672</v>
      </c>
      <c r="AY67" s="138">
        <f t="shared" si="17"/>
        <v>2.1276595744680771E-2</v>
      </c>
      <c r="AZ67" s="138"/>
      <c r="BA67" s="17"/>
      <c r="BB67" s="9"/>
      <c r="BC67" s="17"/>
      <c r="BD67" s="9"/>
      <c r="BE67" s="17"/>
      <c r="BF67" s="9"/>
      <c r="BG67" s="17"/>
      <c r="BH67" s="9"/>
      <c r="BI67" s="51"/>
      <c r="BJ67" s="9"/>
      <c r="BK67" s="51"/>
      <c r="BL67" s="9"/>
      <c r="BM67" s="51"/>
      <c r="BN67" s="9"/>
      <c r="BO67" s="51"/>
      <c r="BP67" s="51"/>
      <c r="BQ67" s="9"/>
      <c r="BR67" s="51"/>
      <c r="BS67" s="9"/>
      <c r="BT67" s="51"/>
      <c r="BU67" s="9"/>
      <c r="BV67" s="51"/>
      <c r="BW67" s="9"/>
      <c r="BX67" s="51"/>
      <c r="BY67" s="9"/>
      <c r="BZ67" s="51"/>
      <c r="CA67" s="9"/>
      <c r="CB67" s="51"/>
      <c r="CC67" s="9"/>
      <c r="CD67" s="51"/>
      <c r="CE67" s="9"/>
      <c r="CF67" s="51"/>
      <c r="CG67" s="10"/>
      <c r="CH67" s="51"/>
      <c r="CI67" s="10"/>
      <c r="CJ67" s="51"/>
      <c r="CK67" s="10"/>
      <c r="CL67" s="51"/>
      <c r="CM67" s="10"/>
      <c r="CN67" s="51"/>
      <c r="CO67" s="53"/>
      <c r="CP67" s="51"/>
      <c r="CQ67" s="53"/>
      <c r="CR67" s="51"/>
      <c r="CS67" s="53"/>
      <c r="CT67" s="51"/>
      <c r="CU67" s="53"/>
      <c r="CW67" s="51"/>
      <c r="CX67" s="9"/>
      <c r="CY67" s="51"/>
      <c r="CZ67" s="9"/>
      <c r="DA67" s="51"/>
      <c r="DB67" s="9"/>
      <c r="DC67" s="51"/>
      <c r="DD67" s="9"/>
      <c r="DE67" s="69"/>
      <c r="DF67" s="69"/>
      <c r="DG67" s="51"/>
    </row>
    <row r="68" spans="1:111">
      <c r="A68" s="49">
        <v>43616</v>
      </c>
      <c r="B68" s="50">
        <f>国航自动更新!B188</f>
        <v>24215.9</v>
      </c>
      <c r="C68" s="138">
        <f t="shared" si="16"/>
        <v>5.520501982657211E-2</v>
      </c>
      <c r="D68" s="138"/>
      <c r="E68" s="50">
        <f>国航自动更新!C188</f>
        <v>13723.8</v>
      </c>
      <c r="F68" s="138">
        <f t="shared" si="1"/>
        <v>2.2569276278043837E-2</v>
      </c>
      <c r="G68" s="138"/>
      <c r="H68" s="50">
        <f>国航自动更新!D188</f>
        <v>9506.4</v>
      </c>
      <c r="I68" s="138">
        <f t="shared" si="2"/>
        <v>9.0946648458210433E-2</v>
      </c>
      <c r="J68" s="138"/>
      <c r="K68" s="50">
        <f>国航自动更新!E188</f>
        <v>985.6</v>
      </c>
      <c r="L68" s="138">
        <f t="shared" si="3"/>
        <v>0.2103647304433256</v>
      </c>
      <c r="M68" s="138"/>
      <c r="N68" s="50">
        <f>国航自动更新!F188</f>
        <v>19399.900000000001</v>
      </c>
      <c r="O68" s="138">
        <f t="shared" si="4"/>
        <v>8.3484593774958205E-2</v>
      </c>
      <c r="P68" s="138"/>
      <c r="Q68" s="50">
        <f>国航自动更新!G188</f>
        <v>11179.4</v>
      </c>
      <c r="R68" s="138">
        <f t="shared" si="5"/>
        <v>4.377946874562344E-2</v>
      </c>
      <c r="S68" s="138"/>
      <c r="T68" s="50">
        <f>国航自动更新!H188</f>
        <v>7440.2</v>
      </c>
      <c r="U68" s="138">
        <f t="shared" si="6"/>
        <v>0.1363941837732161</v>
      </c>
      <c r="V68" s="138"/>
      <c r="W68" s="50">
        <f>国航自动更新!I188</f>
        <v>780.4</v>
      </c>
      <c r="X68" s="138">
        <f t="shared" si="7"/>
        <v>0.20543713314797651</v>
      </c>
      <c r="Y68" s="138"/>
      <c r="Z68" s="50">
        <f>国航自动更新!J188</f>
        <v>9494.2999999999993</v>
      </c>
      <c r="AA68" s="138">
        <f t="shared" si="8"/>
        <v>6.665543197393542E-2</v>
      </c>
      <c r="AB68" s="138"/>
      <c r="AC68" s="50">
        <f>国航自动更新!K188</f>
        <v>7572.6</v>
      </c>
      <c r="AD68" s="138">
        <f t="shared" si="9"/>
        <v>4.2411728267602866E-2</v>
      </c>
      <c r="AE68" s="138"/>
      <c r="AF68" s="50">
        <f>国航自动更新!L188</f>
        <v>1426.5</v>
      </c>
      <c r="AG68" s="138">
        <f t="shared" si="10"/>
        <v>0.16145578895945278</v>
      </c>
      <c r="AH68" s="138"/>
      <c r="AI68" s="50">
        <f>国航自动更新!M188</f>
        <v>495.2</v>
      </c>
      <c r="AJ68" s="138">
        <f t="shared" si="11"/>
        <v>0.21283370071026209</v>
      </c>
      <c r="AK68" s="138"/>
      <c r="AL68" s="50">
        <f>国航自动更新!N188</f>
        <v>80.099999999999994</v>
      </c>
      <c r="AM68" s="148">
        <f t="shared" si="12"/>
        <v>2.0999999999999943</v>
      </c>
      <c r="AN68" s="138"/>
      <c r="AO68" s="50">
        <f>国航自动更新!O188</f>
        <v>81.5</v>
      </c>
      <c r="AP68" s="148">
        <f t="shared" si="13"/>
        <v>1.7000000000000028</v>
      </c>
      <c r="AQ68" s="138"/>
      <c r="AR68" s="50">
        <f>国航自动更新!P188</f>
        <v>78.3</v>
      </c>
      <c r="AS68" s="148">
        <f t="shared" si="14"/>
        <v>3.2000000000000028</v>
      </c>
      <c r="AT68" s="138"/>
      <c r="AU68" s="50">
        <f>国航自动更新!Q188</f>
        <v>79.2</v>
      </c>
      <c r="AV68" s="148">
        <f t="shared" si="15"/>
        <v>-0.29999999999999716</v>
      </c>
      <c r="AW68" s="138"/>
      <c r="AX68" s="151">
        <f>国航自动更新!R188</f>
        <v>675</v>
      </c>
      <c r="AY68" s="138">
        <f t="shared" si="17"/>
        <v>2.1180030257186067E-2</v>
      </c>
      <c r="AZ68" s="138"/>
      <c r="BA68" s="17"/>
      <c r="BB68" s="9"/>
      <c r="BC68" s="17"/>
      <c r="BD68" s="9"/>
      <c r="BE68" s="17"/>
      <c r="BF68" s="9"/>
      <c r="BG68" s="17"/>
      <c r="BH68" s="9"/>
      <c r="BI68" s="51"/>
      <c r="BJ68" s="9"/>
      <c r="BK68" s="51"/>
      <c r="BL68" s="9"/>
      <c r="BM68" s="51"/>
      <c r="BN68" s="9"/>
      <c r="BO68" s="51"/>
      <c r="BP68" s="51"/>
      <c r="BQ68" s="9"/>
      <c r="BR68" s="51"/>
      <c r="BS68" s="9"/>
      <c r="BT68" s="51"/>
      <c r="BU68" s="9"/>
      <c r="BV68" s="51"/>
      <c r="BW68" s="9"/>
      <c r="BX68" s="51"/>
      <c r="BY68" s="9"/>
      <c r="BZ68" s="51"/>
      <c r="CA68" s="9"/>
      <c r="CB68" s="51"/>
      <c r="CC68" s="9"/>
      <c r="CD68" s="51"/>
      <c r="CE68" s="9"/>
      <c r="CF68" s="51"/>
      <c r="CG68" s="10"/>
      <c r="CH68" s="51"/>
      <c r="CI68" s="10"/>
      <c r="CJ68" s="51"/>
      <c r="CK68" s="10"/>
      <c r="CL68" s="51"/>
      <c r="CM68" s="10"/>
      <c r="CN68" s="51"/>
      <c r="CO68" s="53"/>
      <c r="CP68" s="51"/>
      <c r="CQ68" s="53"/>
      <c r="CR68" s="51"/>
      <c r="CS68" s="53"/>
      <c r="CT68" s="51"/>
      <c r="CU68" s="53"/>
      <c r="CW68" s="51"/>
      <c r="CX68" s="9"/>
      <c r="CY68" s="51"/>
      <c r="CZ68" s="9"/>
      <c r="DA68" s="51"/>
      <c r="DB68" s="9"/>
      <c r="DC68" s="51"/>
      <c r="DD68" s="9"/>
      <c r="DE68" s="69"/>
      <c r="DF68" s="69"/>
      <c r="DG68" s="51"/>
    </row>
    <row r="69" spans="1:111">
      <c r="A69" s="49">
        <v>43646</v>
      </c>
      <c r="B69" s="50">
        <f>国航自动更新!B189</f>
        <v>23449.5</v>
      </c>
      <c r="C69" s="138">
        <f t="shared" si="16"/>
        <v>4.1959191653484496E-2</v>
      </c>
      <c r="D69" s="138"/>
      <c r="E69" s="50">
        <f>国航自动更新!C189</f>
        <v>13206.1</v>
      </c>
      <c r="F69" s="138">
        <f t="shared" si="1"/>
        <v>1.151212487936415E-2</v>
      </c>
      <c r="G69" s="138"/>
      <c r="H69" s="50">
        <f>国航自动更新!D189</f>
        <v>9284.6</v>
      </c>
      <c r="I69" s="138">
        <f t="shared" si="2"/>
        <v>7.4718431318077094E-2</v>
      </c>
      <c r="J69" s="138"/>
      <c r="K69" s="50">
        <f>国航自动更新!E189</f>
        <v>958.8</v>
      </c>
      <c r="L69" s="138">
        <f t="shared" si="3"/>
        <v>0.18311944718657447</v>
      </c>
      <c r="M69" s="138"/>
      <c r="N69" s="50">
        <f>国航自动更新!F189</f>
        <v>18889.5</v>
      </c>
      <c r="O69" s="138">
        <f t="shared" si="4"/>
        <v>4.764730677078699E-2</v>
      </c>
      <c r="P69" s="138"/>
      <c r="Q69" s="50">
        <f>国航自动更新!G189</f>
        <v>10842.5</v>
      </c>
      <c r="R69" s="138">
        <f t="shared" si="5"/>
        <v>1.2806620957647619E-2</v>
      </c>
      <c r="S69" s="138"/>
      <c r="T69" s="50">
        <f>国航自动更新!H189</f>
        <v>7287.1</v>
      </c>
      <c r="U69" s="138">
        <f t="shared" si="6"/>
        <v>9.1618605347913995E-2</v>
      </c>
      <c r="V69" s="138"/>
      <c r="W69" s="50">
        <f>国航自动更新!I189</f>
        <v>759.9</v>
      </c>
      <c r="X69" s="138">
        <f t="shared" si="7"/>
        <v>0.16997690531177834</v>
      </c>
      <c r="Y69" s="138"/>
      <c r="Z69" s="50">
        <f>国航自动更新!J189</f>
        <v>9192.4</v>
      </c>
      <c r="AA69" s="138">
        <f t="shared" si="8"/>
        <v>2.7198569672589157E-2</v>
      </c>
      <c r="AB69" s="138"/>
      <c r="AC69" s="50">
        <f>国航自动更新!K189</f>
        <v>7320.4</v>
      </c>
      <c r="AD69" s="138">
        <f t="shared" si="9"/>
        <v>6.5034166998940712E-3</v>
      </c>
      <c r="AE69" s="138"/>
      <c r="AF69" s="50">
        <f>国航自动更新!L189</f>
        <v>1383</v>
      </c>
      <c r="AG69" s="138">
        <f t="shared" si="10"/>
        <v>9.4925184070936641E-2</v>
      </c>
      <c r="AH69" s="138"/>
      <c r="AI69" s="50">
        <f>国航自动更新!M189</f>
        <v>489</v>
      </c>
      <c r="AJ69" s="138">
        <f t="shared" si="11"/>
        <v>0.18459302325581395</v>
      </c>
      <c r="AK69" s="138"/>
      <c r="AL69" s="50">
        <f>国航自动更新!N189</f>
        <v>80.599999999999994</v>
      </c>
      <c r="AM69" s="148">
        <f t="shared" si="12"/>
        <v>0.5</v>
      </c>
      <c r="AN69" s="138"/>
      <c r="AO69" s="50">
        <f>国航自动更新!O189</f>
        <v>82.1</v>
      </c>
      <c r="AP69" s="148">
        <f t="shared" si="13"/>
        <v>9.9999999999994316E-2</v>
      </c>
      <c r="AQ69" s="138"/>
      <c r="AR69" s="50">
        <f>国航自动更新!P189</f>
        <v>78.5</v>
      </c>
      <c r="AS69" s="148">
        <f t="shared" si="14"/>
        <v>1.2000000000000028</v>
      </c>
      <c r="AT69" s="138"/>
      <c r="AU69" s="50">
        <f>国航自动更新!Q189</f>
        <v>79.3</v>
      </c>
      <c r="AV69" s="148">
        <f t="shared" si="15"/>
        <v>-0.90000000000000568</v>
      </c>
      <c r="AW69" s="138"/>
      <c r="AX69" s="151">
        <f>国航自动更新!R189</f>
        <v>676</v>
      </c>
      <c r="AY69" s="138">
        <f t="shared" si="17"/>
        <v>2.114803625377637E-2</v>
      </c>
      <c r="AZ69" s="138"/>
      <c r="BA69" s="17"/>
      <c r="BB69" s="9"/>
      <c r="BC69" s="17"/>
      <c r="BD69" s="9"/>
      <c r="BE69" s="17"/>
      <c r="BF69" s="9"/>
      <c r="BG69" s="17"/>
      <c r="BH69" s="9"/>
      <c r="BI69" s="51"/>
      <c r="BJ69" s="9"/>
      <c r="BK69" s="51"/>
      <c r="BL69" s="9"/>
      <c r="BM69" s="51"/>
      <c r="BN69" s="9"/>
      <c r="BO69" s="51"/>
      <c r="BP69" s="51"/>
      <c r="BQ69" s="9"/>
      <c r="BR69" s="51"/>
      <c r="BS69" s="9"/>
      <c r="BT69" s="51"/>
      <c r="BU69" s="9"/>
      <c r="BV69" s="51"/>
      <c r="BW69" s="9"/>
      <c r="BX69" s="51"/>
      <c r="BY69" s="9"/>
      <c r="BZ69" s="51"/>
      <c r="CA69" s="9"/>
      <c r="CB69" s="51"/>
      <c r="CC69" s="9"/>
      <c r="CD69" s="51"/>
      <c r="CE69" s="9"/>
      <c r="CF69" s="51"/>
      <c r="CG69" s="10"/>
      <c r="CH69" s="51"/>
      <c r="CI69" s="10"/>
      <c r="CJ69" s="51"/>
      <c r="CK69" s="10"/>
      <c r="CL69" s="51"/>
      <c r="CM69" s="10"/>
      <c r="CN69" s="51"/>
      <c r="CO69" s="53"/>
      <c r="CP69" s="51"/>
      <c r="CQ69" s="53"/>
      <c r="CR69" s="51"/>
      <c r="CS69" s="53"/>
      <c r="CT69" s="51"/>
      <c r="CU69" s="53"/>
      <c r="CW69" s="51"/>
      <c r="CX69" s="9"/>
      <c r="CY69" s="51"/>
      <c r="CZ69" s="9"/>
      <c r="DA69" s="51"/>
      <c r="DB69" s="9"/>
      <c r="DC69" s="51"/>
      <c r="DD69" s="9"/>
      <c r="DE69" s="69"/>
      <c r="DF69" s="69"/>
      <c r="DG69" s="51"/>
    </row>
    <row r="70" spans="1:111" ht="15" customHeight="1">
      <c r="A70" s="49">
        <v>43677</v>
      </c>
      <c r="B70" s="50">
        <f>国航自动更新!B190</f>
        <v>25165.9</v>
      </c>
      <c r="C70" s="138">
        <f t="shared" si="16"/>
        <v>5.6250183625245143E-2</v>
      </c>
      <c r="D70" s="138"/>
      <c r="E70" s="50">
        <f>国航自动更新!C190</f>
        <v>14569.8</v>
      </c>
      <c r="F70" s="138">
        <f t="shared" si="1"/>
        <v>7.4389794262959885E-2</v>
      </c>
      <c r="G70" s="138"/>
      <c r="H70" s="50">
        <f>国航自动更新!D190</f>
        <v>9603.7000000000007</v>
      </c>
      <c r="I70" s="138">
        <f t="shared" si="2"/>
        <v>2.0562793564430137E-2</v>
      </c>
      <c r="J70" s="138"/>
      <c r="K70" s="50">
        <f>国航自动更新!E190</f>
        <v>992.5</v>
      </c>
      <c r="L70" s="138">
        <f t="shared" si="3"/>
        <v>0.1614979520187243</v>
      </c>
      <c r="M70" s="138"/>
      <c r="N70" s="50">
        <f>国航自动更新!F190</f>
        <v>20418.400000000001</v>
      </c>
      <c r="O70" s="138">
        <f t="shared" si="4"/>
        <v>6.412341046487402E-2</v>
      </c>
      <c r="P70" s="138"/>
      <c r="Q70" s="50">
        <f>国航自动更新!G190</f>
        <v>12103.7</v>
      </c>
      <c r="R70" s="138">
        <f t="shared" si="5"/>
        <v>8.0697149081688346E-2</v>
      </c>
      <c r="S70" s="138"/>
      <c r="T70" s="50">
        <f>国航自动更新!H190</f>
        <v>7520.8</v>
      </c>
      <c r="U70" s="138">
        <f t="shared" si="6"/>
        <v>3.2367879203843541E-2</v>
      </c>
      <c r="V70" s="138"/>
      <c r="W70" s="50">
        <f>国航自动更新!I190</f>
        <v>793.8</v>
      </c>
      <c r="X70" s="138">
        <f t="shared" si="7"/>
        <v>0.12900014222727907</v>
      </c>
      <c r="Y70" s="138"/>
      <c r="Z70" s="50">
        <f>国航自动更新!J190</f>
        <v>10051.200000000001</v>
      </c>
      <c r="AA70" s="138">
        <f t="shared" si="8"/>
        <v>6.9344851799051144E-2</v>
      </c>
      <c r="AB70" s="138"/>
      <c r="AC70" s="50">
        <f>国航自动更新!K190</f>
        <v>8092.4</v>
      </c>
      <c r="AD70" s="138">
        <f t="shared" si="9"/>
        <v>6.8148519686910047E-2</v>
      </c>
      <c r="AE70" s="138"/>
      <c r="AF70" s="50">
        <f>国航自动更新!L190</f>
        <v>1440.7</v>
      </c>
      <c r="AG70" s="138">
        <f t="shared" si="10"/>
        <v>5.275849470222882E-2</v>
      </c>
      <c r="AH70" s="138"/>
      <c r="AI70" s="50">
        <f>国航自动更新!M190</f>
        <v>518.1</v>
      </c>
      <c r="AJ70" s="138">
        <f t="shared" si="11"/>
        <v>0.13943259291840793</v>
      </c>
      <c r="AK70" s="138"/>
      <c r="AL70" s="50">
        <f>国航自动更新!N190</f>
        <v>81.099999999999994</v>
      </c>
      <c r="AM70" s="148">
        <f t="shared" si="12"/>
        <v>0.59999999999999432</v>
      </c>
      <c r="AN70" s="138"/>
      <c r="AO70" s="50">
        <f>国航自动更新!O190</f>
        <v>83.1</v>
      </c>
      <c r="AP70" s="148">
        <f t="shared" si="13"/>
        <v>0.5</v>
      </c>
      <c r="AQ70" s="138"/>
      <c r="AR70" s="50">
        <f>国航自动更新!P190</f>
        <v>78.3</v>
      </c>
      <c r="AS70" s="148">
        <f t="shared" si="14"/>
        <v>0.89999999999999147</v>
      </c>
      <c r="AT70" s="138"/>
      <c r="AU70" s="50">
        <f>国航自动更新!Q190</f>
        <v>80</v>
      </c>
      <c r="AV70" s="148">
        <f t="shared" si="15"/>
        <v>-2.2999999999999972</v>
      </c>
      <c r="AW70" s="138"/>
      <c r="AX70" s="151">
        <f>国航自动更新!R190</f>
        <v>679</v>
      </c>
      <c r="AY70" s="138">
        <f t="shared" si="17"/>
        <v>2.4132730015082871E-2</v>
      </c>
      <c r="AZ70" s="138"/>
      <c r="BA70" s="17"/>
      <c r="BB70" s="9"/>
      <c r="BC70" s="17"/>
      <c r="BD70" s="9"/>
      <c r="BE70" s="17"/>
      <c r="BF70" s="9"/>
      <c r="BG70" s="17"/>
      <c r="BH70" s="9"/>
      <c r="BI70" s="51"/>
      <c r="BJ70" s="9"/>
      <c r="BK70" s="51"/>
      <c r="BL70" s="9"/>
      <c r="BM70" s="51"/>
      <c r="BN70" s="9"/>
      <c r="BO70" s="51"/>
      <c r="BP70" s="51"/>
      <c r="BQ70" s="9"/>
      <c r="BR70" s="51"/>
      <c r="BS70" s="9"/>
      <c r="BT70" s="51"/>
      <c r="BU70" s="9"/>
      <c r="BV70" s="51"/>
      <c r="BW70" s="9"/>
      <c r="BX70" s="51"/>
      <c r="BY70" s="9"/>
      <c r="BZ70" s="51"/>
      <c r="CA70" s="9"/>
      <c r="CB70" s="51"/>
      <c r="CC70" s="9"/>
      <c r="CD70" s="51"/>
      <c r="CE70" s="9"/>
      <c r="CF70" s="51"/>
      <c r="CG70" s="10"/>
      <c r="CH70" s="51"/>
      <c r="CI70" s="10"/>
      <c r="CJ70" s="51"/>
      <c r="CK70" s="10"/>
      <c r="CL70" s="51"/>
      <c r="CM70" s="10"/>
      <c r="CN70" s="51"/>
      <c r="CO70" s="53"/>
      <c r="CP70" s="51"/>
      <c r="CQ70" s="53"/>
      <c r="CR70" s="51"/>
      <c r="CS70" s="53"/>
      <c r="CT70" s="51"/>
      <c r="CU70" s="53"/>
      <c r="CW70" s="51"/>
      <c r="CX70" s="9"/>
      <c r="CY70" s="51"/>
      <c r="CZ70" s="9"/>
      <c r="DA70" s="51"/>
      <c r="DB70" s="9"/>
      <c r="DC70" s="51"/>
      <c r="DD70" s="9"/>
      <c r="DE70" s="69"/>
      <c r="DF70" s="69"/>
      <c r="DG70" s="51"/>
    </row>
    <row r="71" spans="1:111">
      <c r="A71" s="49">
        <v>43708</v>
      </c>
      <c r="B71" s="50">
        <f>国航自动更新!B191</f>
        <v>25175.8</v>
      </c>
      <c r="C71" s="138">
        <f t="shared" si="16"/>
        <v>5.5713039686000831E-2</v>
      </c>
      <c r="D71" s="138"/>
      <c r="E71" s="50">
        <f>国航自动更新!C191</f>
        <v>14668.4</v>
      </c>
      <c r="F71" s="138">
        <f t="shared" si="1"/>
        <v>7.3192859233245589E-2</v>
      </c>
      <c r="G71" s="138"/>
      <c r="H71" s="50">
        <f>国航自动更新!D191</f>
        <v>9580.1</v>
      </c>
      <c r="I71" s="138">
        <f t="shared" si="2"/>
        <v>2.8647203461716231E-2</v>
      </c>
      <c r="J71" s="138"/>
      <c r="K71" s="50">
        <f>国航自动更新!E191</f>
        <v>927.3</v>
      </c>
      <c r="L71" s="138">
        <f t="shared" si="3"/>
        <v>7.0908880933133078E-2</v>
      </c>
      <c r="M71" s="138"/>
      <c r="N71" s="50">
        <f>国航自动更新!F191</f>
        <v>21296.799999999999</v>
      </c>
      <c r="O71" s="138">
        <f t="shared" si="4"/>
        <v>6.2009744032154313E-2</v>
      </c>
      <c r="P71" s="138"/>
      <c r="Q71" s="50">
        <f>国航自动更新!G191</f>
        <v>12635.7</v>
      </c>
      <c r="R71" s="138">
        <f t="shared" si="5"/>
        <v>7.0568000813366449E-2</v>
      </c>
      <c r="S71" s="138"/>
      <c r="T71" s="50">
        <f>国航自动更新!H191</f>
        <v>7944.4</v>
      </c>
      <c r="U71" s="138">
        <f t="shared" si="6"/>
        <v>5.9267456899425364E-2</v>
      </c>
      <c r="V71" s="138"/>
      <c r="W71" s="50">
        <f>国航自动更新!I191</f>
        <v>716.7</v>
      </c>
      <c r="X71" s="138">
        <f t="shared" si="7"/>
        <v>-4.529106167576924E-2</v>
      </c>
      <c r="Y71" s="138"/>
      <c r="Z71" s="50">
        <f>国航自动更新!J191</f>
        <v>10480</v>
      </c>
      <c r="AA71" s="138">
        <f t="shared" si="8"/>
        <v>5.903514622365047E-2</v>
      </c>
      <c r="AB71" s="138"/>
      <c r="AC71" s="50">
        <f>国航自动更新!K191</f>
        <v>8473.7999999999993</v>
      </c>
      <c r="AD71" s="138">
        <f t="shared" si="9"/>
        <v>6.0497597116539792E-2</v>
      </c>
      <c r="AE71" s="138"/>
      <c r="AF71" s="50">
        <f>国航自动更新!L191</f>
        <v>1530.4</v>
      </c>
      <c r="AG71" s="138">
        <f t="shared" si="10"/>
        <v>7.4341874341874448E-2</v>
      </c>
      <c r="AH71" s="138"/>
      <c r="AI71" s="50">
        <f>国航自动更新!M191</f>
        <v>475.7</v>
      </c>
      <c r="AJ71" s="138">
        <f t="shared" si="11"/>
        <v>-1.0813058847993329E-2</v>
      </c>
      <c r="AK71" s="138"/>
      <c r="AL71" s="50">
        <f>国航自动更新!N191</f>
        <v>84.6</v>
      </c>
      <c r="AM71" s="148">
        <f t="shared" si="12"/>
        <v>0.5</v>
      </c>
      <c r="AN71" s="138"/>
      <c r="AO71" s="50">
        <f>国航自动更新!O191</f>
        <v>86.1</v>
      </c>
      <c r="AP71" s="148">
        <f t="shared" si="13"/>
        <v>-0.30000000000001137</v>
      </c>
      <c r="AQ71" s="138"/>
      <c r="AR71" s="50">
        <f>国航自动更新!P191</f>
        <v>82.9</v>
      </c>
      <c r="AS71" s="148">
        <f t="shared" si="14"/>
        <v>2.4000000000000057</v>
      </c>
      <c r="AT71" s="138"/>
      <c r="AU71" s="50">
        <f>国航自动更新!Q191</f>
        <v>77.3</v>
      </c>
      <c r="AV71" s="148">
        <f t="shared" si="15"/>
        <v>-9.4000000000000057</v>
      </c>
      <c r="AW71" s="138"/>
      <c r="AX71" s="151">
        <f>国航自动更新!R191</f>
        <v>678</v>
      </c>
      <c r="AY71" s="138">
        <f t="shared" si="17"/>
        <v>1.4970059880239583E-2</v>
      </c>
      <c r="AZ71" s="138"/>
      <c r="BA71" s="17"/>
      <c r="BB71" s="9"/>
      <c r="BC71" s="17"/>
      <c r="BD71" s="9"/>
      <c r="BE71" s="17"/>
      <c r="BF71" s="9"/>
      <c r="BG71" s="17"/>
      <c r="BH71" s="9"/>
      <c r="BI71" s="51"/>
      <c r="BJ71" s="9"/>
      <c r="BK71" s="51"/>
      <c r="BL71" s="9"/>
      <c r="BM71" s="51"/>
      <c r="BN71" s="9"/>
      <c r="BO71" s="51"/>
      <c r="BP71" s="51"/>
      <c r="BQ71" s="9"/>
      <c r="BR71" s="51"/>
      <c r="BS71" s="9"/>
      <c r="BT71" s="51"/>
      <c r="BU71" s="9"/>
      <c r="BV71" s="51"/>
      <c r="BW71" s="9"/>
      <c r="BX71" s="51"/>
      <c r="BY71" s="9"/>
      <c r="BZ71" s="51"/>
      <c r="CA71" s="9"/>
      <c r="CB71" s="51"/>
      <c r="CC71" s="9"/>
      <c r="CD71" s="51"/>
      <c r="CE71" s="9"/>
      <c r="CF71" s="51"/>
      <c r="CG71" s="10"/>
      <c r="CH71" s="51"/>
      <c r="CI71" s="10"/>
      <c r="CJ71" s="51"/>
      <c r="CK71" s="10"/>
      <c r="CL71" s="51"/>
      <c r="CM71" s="10"/>
      <c r="CN71" s="51"/>
      <c r="CO71" s="53"/>
      <c r="CP71" s="51"/>
      <c r="CQ71" s="53"/>
      <c r="CR71" s="51"/>
      <c r="CS71" s="53"/>
      <c r="CT71" s="51"/>
      <c r="CU71" s="53"/>
      <c r="CW71" s="51"/>
      <c r="CX71" s="9"/>
      <c r="CY71" s="51"/>
      <c r="CZ71" s="9"/>
      <c r="DA71" s="51"/>
      <c r="DB71" s="9"/>
      <c r="DC71" s="51"/>
      <c r="DD71" s="9"/>
      <c r="DE71" s="69"/>
      <c r="DF71" s="69"/>
      <c r="DG71" s="51"/>
    </row>
    <row r="72" spans="1:111">
      <c r="A72" s="49">
        <v>43738</v>
      </c>
      <c r="B72" s="50">
        <f>国航自动更新!B192</f>
        <v>23682.6</v>
      </c>
      <c r="C72" s="138">
        <f t="shared" si="16"/>
        <v>4.8287645462714135E-2</v>
      </c>
      <c r="D72" s="138"/>
      <c r="E72" s="50">
        <f>国航自动更新!C192</f>
        <v>13994.5</v>
      </c>
      <c r="F72" s="138">
        <f t="shared" si="1"/>
        <v>7.1956553377607202E-2</v>
      </c>
      <c r="G72" s="138"/>
      <c r="H72" s="50">
        <f>国航自动更新!D192</f>
        <v>8893.5</v>
      </c>
      <c r="I72" s="138">
        <f t="shared" si="2"/>
        <v>9.7185481215726899E-3</v>
      </c>
      <c r="J72" s="138"/>
      <c r="K72" s="50">
        <f>国航自动更新!E192</f>
        <v>794.6</v>
      </c>
      <c r="L72" s="138">
        <f t="shared" si="3"/>
        <v>9.0285400658616899E-2</v>
      </c>
      <c r="M72" s="138"/>
      <c r="N72" s="50">
        <f>国航自动更新!F192</f>
        <v>19082.7</v>
      </c>
      <c r="O72" s="138">
        <f t="shared" si="4"/>
        <v>5.1979624913174538E-2</v>
      </c>
      <c r="P72" s="138"/>
      <c r="Q72" s="50">
        <f>国航自动更新!G192</f>
        <v>11446.2</v>
      </c>
      <c r="R72" s="138">
        <f t="shared" si="5"/>
        <v>6.7443812365942435E-2</v>
      </c>
      <c r="S72" s="138"/>
      <c r="T72" s="50">
        <f>国航自动更新!H192</f>
        <v>7091.5</v>
      </c>
      <c r="U72" s="138">
        <f t="shared" si="6"/>
        <v>3.8408598371697966E-2</v>
      </c>
      <c r="V72" s="138"/>
      <c r="W72" s="50">
        <f>国航自动更新!I192</f>
        <v>545</v>
      </c>
      <c r="X72" s="138">
        <f t="shared" si="7"/>
        <v>-7.2498298162015029E-2</v>
      </c>
      <c r="Y72" s="138"/>
      <c r="Z72" s="50">
        <f>国航自动更新!J192</f>
        <v>9401.4</v>
      </c>
      <c r="AA72" s="138">
        <f t="shared" si="8"/>
        <v>5.5033105150936956E-2</v>
      </c>
      <c r="AB72" s="138"/>
      <c r="AC72" s="50">
        <f>国航自动更新!K192</f>
        <v>7689</v>
      </c>
      <c r="AD72" s="138">
        <f t="shared" si="9"/>
        <v>5.7110646722393188E-2</v>
      </c>
      <c r="AE72" s="138"/>
      <c r="AF72" s="50">
        <f>国航自动更新!L192</f>
        <v>1358.9</v>
      </c>
      <c r="AG72" s="138">
        <f t="shared" si="10"/>
        <v>7.7807741116751483E-2</v>
      </c>
      <c r="AH72" s="138"/>
      <c r="AI72" s="50">
        <f>国航自动更新!M192</f>
        <v>353.5</v>
      </c>
      <c r="AJ72" s="138">
        <f t="shared" si="11"/>
        <v>-6.133828996282531E-2</v>
      </c>
      <c r="AK72" s="138"/>
      <c r="AL72" s="50">
        <f>国航自动更新!N192</f>
        <v>80.599999999999994</v>
      </c>
      <c r="AM72" s="148">
        <f t="shared" si="12"/>
        <v>0.29999999999999716</v>
      </c>
      <c r="AN72" s="138"/>
      <c r="AO72" s="50">
        <f>国航自动更新!O192</f>
        <v>81.8</v>
      </c>
      <c r="AP72" s="148">
        <f t="shared" si="13"/>
        <v>-0.29999999999999716</v>
      </c>
      <c r="AQ72" s="138"/>
      <c r="AR72" s="50">
        <f>国航自动更新!P192</f>
        <v>79.7</v>
      </c>
      <c r="AS72" s="148">
        <f t="shared" si="14"/>
        <v>2.2000000000000028</v>
      </c>
      <c r="AT72" s="138"/>
      <c r="AU72" s="50">
        <f>国航自动更新!Q192</f>
        <v>68.599999999999994</v>
      </c>
      <c r="AV72" s="148">
        <f t="shared" si="15"/>
        <v>-12</v>
      </c>
      <c r="AW72" s="138"/>
      <c r="AX72" s="151">
        <f>国航自动更新!R192</f>
        <v>680</v>
      </c>
      <c r="AY72" s="138">
        <f t="shared" si="17"/>
        <v>1.0401188707280795E-2</v>
      </c>
      <c r="AZ72" s="138"/>
      <c r="BA72" s="17"/>
      <c r="BB72" s="9"/>
      <c r="BC72" s="17"/>
      <c r="BD72" s="9"/>
      <c r="BE72" s="17"/>
      <c r="BF72" s="9"/>
      <c r="BG72" s="17"/>
      <c r="BH72" s="9"/>
      <c r="BI72" s="51"/>
      <c r="BJ72" s="9"/>
      <c r="BK72" s="51"/>
      <c r="BL72" s="9"/>
      <c r="BM72" s="51"/>
      <c r="BN72" s="9"/>
      <c r="BO72" s="51"/>
      <c r="BP72" s="51"/>
      <c r="BQ72" s="9"/>
      <c r="BR72" s="51"/>
      <c r="BS72" s="9"/>
      <c r="BT72" s="51"/>
      <c r="BU72" s="9"/>
      <c r="BV72" s="51"/>
      <c r="BW72" s="9"/>
      <c r="BX72" s="51"/>
      <c r="BY72" s="9"/>
      <c r="BZ72" s="51"/>
      <c r="CA72" s="9"/>
      <c r="CB72" s="51"/>
      <c r="CC72" s="9"/>
      <c r="CD72" s="51"/>
      <c r="CE72" s="9"/>
      <c r="CF72" s="51"/>
      <c r="CG72" s="10"/>
      <c r="CH72" s="51"/>
      <c r="CI72" s="10"/>
      <c r="CJ72" s="51"/>
      <c r="CK72" s="10"/>
      <c r="CL72" s="51"/>
      <c r="CM72" s="10"/>
      <c r="CN72" s="51"/>
      <c r="CO72" s="53"/>
      <c r="CP72" s="51"/>
      <c r="CQ72" s="53"/>
      <c r="CR72" s="51"/>
      <c r="CS72" s="53"/>
      <c r="CT72" s="51"/>
      <c r="CU72" s="53"/>
      <c r="CW72" s="51"/>
      <c r="CX72" s="9"/>
      <c r="CY72" s="51"/>
      <c r="CZ72" s="9"/>
      <c r="DA72" s="51"/>
      <c r="DB72" s="9"/>
      <c r="DC72" s="51"/>
      <c r="DD72" s="9"/>
      <c r="DE72" s="69"/>
      <c r="DF72" s="69"/>
      <c r="DG72" s="51"/>
    </row>
    <row r="73" spans="1:111">
      <c r="A73" s="49">
        <v>43769</v>
      </c>
      <c r="B73" s="50">
        <f>国航自动更新!B193</f>
        <v>24101.3</v>
      </c>
      <c r="C73" s="138">
        <f t="shared" si="16"/>
        <v>2.0389759395758489E-2</v>
      </c>
      <c r="D73" s="138"/>
      <c r="E73" s="50">
        <f>国航自动更新!C193</f>
        <v>14314.4</v>
      </c>
      <c r="F73" s="138">
        <f t="shared" si="1"/>
        <v>2.8333333333333321E-2</v>
      </c>
      <c r="G73" s="138"/>
      <c r="H73" s="50">
        <f>国航自动更新!D193</f>
        <v>8938.7999999999993</v>
      </c>
      <c r="I73" s="138">
        <f t="shared" si="2"/>
        <v>1.3653270434546005E-2</v>
      </c>
      <c r="J73" s="138"/>
      <c r="K73" s="50">
        <f>国航自动更新!E193</f>
        <v>848.2</v>
      </c>
      <c r="L73" s="138">
        <f t="shared" si="3"/>
        <v>-3.7558152728923044E-2</v>
      </c>
      <c r="M73" s="138"/>
      <c r="N73" s="50">
        <f>国航自动更新!F193</f>
        <v>19678.599999999999</v>
      </c>
      <c r="O73" s="138">
        <f t="shared" si="4"/>
        <v>2.8720490140727195E-2</v>
      </c>
      <c r="P73" s="138"/>
      <c r="Q73" s="50">
        <f>国航自动更新!G193</f>
        <v>12077.3</v>
      </c>
      <c r="R73" s="138">
        <f t="shared" si="5"/>
        <v>2.8555612331800262E-2</v>
      </c>
      <c r="S73" s="138"/>
      <c r="T73" s="50">
        <f>国航自动更新!H193</f>
        <v>7011.2</v>
      </c>
      <c r="U73" s="138">
        <f t="shared" si="6"/>
        <v>4.6354057845565899E-2</v>
      </c>
      <c r="V73" s="138"/>
      <c r="W73" s="50">
        <f>国航自动更新!I193</f>
        <v>590.1</v>
      </c>
      <c r="X73" s="138">
        <f t="shared" si="7"/>
        <v>-0.14054762598310511</v>
      </c>
      <c r="Y73" s="138"/>
      <c r="Z73" s="50">
        <f>国航自动更新!J193</f>
        <v>9814.5</v>
      </c>
      <c r="AA73" s="138">
        <f t="shared" si="8"/>
        <v>1.2252854358117515E-2</v>
      </c>
      <c r="AB73" s="138"/>
      <c r="AC73" s="50">
        <f>国航自动更新!K193</f>
        <v>8082.2</v>
      </c>
      <c r="AD73" s="138">
        <f t="shared" si="9"/>
        <v>1.2883174173496714E-2</v>
      </c>
      <c r="AE73" s="138"/>
      <c r="AF73" s="50">
        <f>国航自动更新!L193</f>
        <v>1357.1</v>
      </c>
      <c r="AG73" s="138">
        <f t="shared" si="10"/>
        <v>5.4058252427184428E-2</v>
      </c>
      <c r="AH73" s="138"/>
      <c r="AI73" s="50">
        <f>国航自动更新!M193</f>
        <v>375.2</v>
      </c>
      <c r="AJ73" s="138">
        <f t="shared" si="11"/>
        <v>-0.125</v>
      </c>
      <c r="AK73" s="138"/>
      <c r="AL73" s="50">
        <f>国航自动更新!N193</f>
        <v>81.599999999999994</v>
      </c>
      <c r="AM73" s="148">
        <f t="shared" si="12"/>
        <v>0.59999999999999432</v>
      </c>
      <c r="AN73" s="138"/>
      <c r="AO73" s="50">
        <f>国航自动更新!O193</f>
        <v>84.4</v>
      </c>
      <c r="AP73" s="148">
        <f t="shared" si="13"/>
        <v>0</v>
      </c>
      <c r="AQ73" s="138"/>
      <c r="AR73" s="50">
        <f>国航自动更新!P193</f>
        <v>78.400000000000006</v>
      </c>
      <c r="AS73" s="148">
        <f t="shared" si="14"/>
        <v>2.4000000000000057</v>
      </c>
      <c r="AT73" s="138"/>
      <c r="AU73" s="50">
        <f>国航自动更新!Q193</f>
        <v>69.599999999999994</v>
      </c>
      <c r="AV73" s="148">
        <f t="shared" si="15"/>
        <v>-8.3000000000000114</v>
      </c>
      <c r="AW73" s="138"/>
      <c r="AX73" s="151">
        <f>国航自动更新!R193</f>
        <v>680</v>
      </c>
      <c r="AY73" s="138">
        <f t="shared" si="17"/>
        <v>1.4727540500736325E-3</v>
      </c>
      <c r="AZ73" s="138"/>
      <c r="BA73" s="17"/>
      <c r="BB73" s="9"/>
      <c r="BC73" s="17"/>
      <c r="BD73" s="9"/>
      <c r="BE73" s="17"/>
      <c r="BF73" s="9"/>
      <c r="BG73" s="17"/>
      <c r="BH73" s="9"/>
      <c r="BI73" s="51"/>
      <c r="BJ73" s="9"/>
      <c r="BK73" s="51"/>
      <c r="BL73" s="9"/>
      <c r="BM73" s="51"/>
      <c r="BN73" s="9"/>
      <c r="BO73" s="51"/>
      <c r="BP73" s="51"/>
      <c r="BQ73" s="9"/>
      <c r="BR73" s="51"/>
      <c r="BS73" s="9"/>
      <c r="BT73" s="51"/>
      <c r="BU73" s="9"/>
      <c r="BV73" s="51"/>
      <c r="BW73" s="9"/>
      <c r="BX73" s="51"/>
      <c r="BY73" s="9"/>
      <c r="BZ73" s="51"/>
      <c r="CA73" s="9"/>
      <c r="CB73" s="51"/>
      <c r="CC73" s="9"/>
      <c r="CD73" s="51"/>
      <c r="CE73" s="9"/>
      <c r="CF73" s="51"/>
      <c r="CG73" s="10"/>
      <c r="CH73" s="51"/>
      <c r="CI73" s="10"/>
      <c r="CJ73" s="51"/>
      <c r="CK73" s="10"/>
      <c r="CL73" s="51"/>
      <c r="CM73" s="10"/>
      <c r="CN73" s="51"/>
      <c r="CO73" s="53"/>
      <c r="CP73" s="51"/>
      <c r="CQ73" s="53"/>
      <c r="CR73" s="51"/>
      <c r="CS73" s="53"/>
      <c r="CT73" s="51"/>
      <c r="CU73" s="53"/>
      <c r="CW73" s="51"/>
      <c r="CX73" s="9"/>
      <c r="CY73" s="51"/>
      <c r="CZ73" s="9"/>
      <c r="DA73" s="51"/>
      <c r="DB73" s="9"/>
      <c r="DC73" s="51"/>
      <c r="DD73" s="9"/>
      <c r="DE73" s="69"/>
      <c r="DF73" s="69"/>
      <c r="DG73" s="51"/>
    </row>
    <row r="74" spans="1:111">
      <c r="A74" s="49">
        <v>43799</v>
      </c>
      <c r="B74" s="50">
        <f>国航自动更新!B194</f>
        <v>23458.799999999999</v>
      </c>
      <c r="C74" s="138">
        <f t="shared" si="16"/>
        <v>3.9858862745793422E-2</v>
      </c>
      <c r="D74" s="138"/>
      <c r="E74" s="50">
        <f>国航自动更新!C194</f>
        <v>14006.1</v>
      </c>
      <c r="F74" s="138">
        <f t="shared" si="1"/>
        <v>4.8918212523122451E-2</v>
      </c>
      <c r="G74" s="138"/>
      <c r="H74" s="50">
        <f>国航自动更新!D194</f>
        <v>8684.1</v>
      </c>
      <c r="I74" s="138">
        <f t="shared" si="2"/>
        <v>3.8917069435804308E-2</v>
      </c>
      <c r="J74" s="138"/>
      <c r="K74" s="50">
        <f>国航自动更新!E194</f>
        <v>768.7</v>
      </c>
      <c r="L74" s="138">
        <f t="shared" si="3"/>
        <v>-9.3514150943396213E-2</v>
      </c>
      <c r="M74" s="138"/>
      <c r="N74" s="50">
        <f>国航自动更新!F194</f>
        <v>18654.2</v>
      </c>
      <c r="O74" s="138">
        <f t="shared" si="4"/>
        <v>3.875666826296631E-2</v>
      </c>
      <c r="P74" s="138"/>
      <c r="Q74" s="50">
        <f>国航自动更新!G194</f>
        <v>11344.1</v>
      </c>
      <c r="R74" s="138">
        <f t="shared" si="5"/>
        <v>4.5963339971970107E-2</v>
      </c>
      <c r="S74" s="138"/>
      <c r="T74" s="50">
        <f>国航自动更新!H194</f>
        <v>6753.6</v>
      </c>
      <c r="U74" s="138">
        <f t="shared" si="6"/>
        <v>4.9592042893775723E-2</v>
      </c>
      <c r="V74" s="138"/>
      <c r="W74" s="50">
        <f>国航自动更新!I194</f>
        <v>556.5</v>
      </c>
      <c r="X74" s="138">
        <f t="shared" si="7"/>
        <v>-0.17944559127101156</v>
      </c>
      <c r="Y74" s="138"/>
      <c r="Z74" s="50">
        <f>国航自动更新!J194</f>
        <v>9301</v>
      </c>
      <c r="AA74" s="138">
        <f t="shared" si="8"/>
        <v>3.1644797408964198E-2</v>
      </c>
      <c r="AB74" s="138"/>
      <c r="AC74" s="50">
        <f>国航自动更新!K194</f>
        <v>7578.8</v>
      </c>
      <c r="AD74" s="138">
        <f t="shared" si="9"/>
        <v>3.357608488121544E-2</v>
      </c>
      <c r="AE74" s="138"/>
      <c r="AF74" s="50">
        <f>国航自动更新!L194</f>
        <v>1368.2</v>
      </c>
      <c r="AG74" s="138">
        <f t="shared" si="10"/>
        <v>8.5873015873015879E-2</v>
      </c>
      <c r="AH74" s="138"/>
      <c r="AI74" s="50">
        <f>国航自动更新!M194</f>
        <v>353.9</v>
      </c>
      <c r="AJ74" s="138">
        <f t="shared" si="11"/>
        <v>-0.16375236294896034</v>
      </c>
      <c r="AK74" s="138"/>
      <c r="AL74" s="50">
        <f>国航自动更新!N194</f>
        <v>79.5</v>
      </c>
      <c r="AM74" s="148">
        <f t="shared" si="12"/>
        <v>-9.9999999999994316E-2</v>
      </c>
      <c r="AN74" s="138"/>
      <c r="AO74" s="50">
        <f>国航自动更新!O194</f>
        <v>81</v>
      </c>
      <c r="AP74" s="148">
        <f t="shared" si="13"/>
        <v>-0.20000000000000284</v>
      </c>
      <c r="AQ74" s="138"/>
      <c r="AR74" s="50">
        <f>国航自动更新!P194</f>
        <v>77.8</v>
      </c>
      <c r="AS74" s="148">
        <f t="shared" si="14"/>
        <v>0.79999999999999716</v>
      </c>
      <c r="AT74" s="138"/>
      <c r="AU74" s="50">
        <f>国航自动更新!Q194</f>
        <v>72.400000000000006</v>
      </c>
      <c r="AV74" s="148">
        <f t="shared" si="15"/>
        <v>-7.5999999999999943</v>
      </c>
      <c r="AW74" s="138"/>
      <c r="AX74" s="151">
        <f>国航自动更新!R194</f>
        <v>686</v>
      </c>
      <c r="AY74" s="138">
        <f t="shared" si="17"/>
        <v>8.8235294117646745E-3</v>
      </c>
      <c r="AZ74" s="138"/>
      <c r="BA74" s="17"/>
      <c r="BB74" s="9"/>
      <c r="BC74" s="17"/>
      <c r="BD74" s="9"/>
      <c r="BE74" s="17"/>
      <c r="BF74" s="9"/>
      <c r="BG74" s="17"/>
      <c r="BH74" s="9"/>
      <c r="BI74" s="51"/>
      <c r="BJ74" s="9"/>
      <c r="BK74" s="51"/>
      <c r="BL74" s="9"/>
      <c r="BM74" s="51"/>
      <c r="BN74" s="9"/>
      <c r="BO74" s="51"/>
      <c r="BP74" s="51"/>
      <c r="BQ74" s="9"/>
      <c r="BR74" s="51"/>
      <c r="BS74" s="9"/>
      <c r="BT74" s="51"/>
      <c r="BU74" s="9"/>
      <c r="BV74" s="51"/>
      <c r="BW74" s="9"/>
      <c r="BX74" s="51"/>
      <c r="BY74" s="9"/>
      <c r="BZ74" s="51"/>
      <c r="CA74" s="9"/>
      <c r="CB74" s="51"/>
      <c r="CC74" s="9"/>
      <c r="CD74" s="51"/>
      <c r="CE74" s="9"/>
      <c r="CF74" s="51"/>
      <c r="CG74" s="10"/>
      <c r="CH74" s="51"/>
      <c r="CI74" s="10"/>
      <c r="CJ74" s="51"/>
      <c r="CK74" s="10"/>
      <c r="CL74" s="51"/>
      <c r="CM74" s="10"/>
      <c r="CN74" s="51"/>
      <c r="CO74" s="53"/>
      <c r="CP74" s="51"/>
      <c r="CQ74" s="53"/>
      <c r="CR74" s="51"/>
      <c r="CS74" s="53"/>
      <c r="CT74" s="51"/>
      <c r="CU74" s="53"/>
      <c r="CW74" s="51"/>
      <c r="CX74" s="9"/>
      <c r="CY74" s="51"/>
      <c r="CZ74" s="9"/>
      <c r="DA74" s="51"/>
      <c r="DB74" s="9"/>
      <c r="DC74" s="51"/>
      <c r="DD74" s="9"/>
      <c r="DE74" s="69"/>
      <c r="DF74" s="69"/>
      <c r="DG74" s="51"/>
    </row>
    <row r="75" spans="1:111">
      <c r="A75" s="49">
        <v>43830</v>
      </c>
      <c r="B75" s="50">
        <f>国航自动更新!B195</f>
        <v>24425.5</v>
      </c>
      <c r="C75" s="138">
        <f t="shared" si="16"/>
        <v>4.6015159950323348E-2</v>
      </c>
      <c r="D75" s="138"/>
      <c r="E75" s="50">
        <f>国航自动更新!C195</f>
        <v>14484.8</v>
      </c>
      <c r="F75" s="138">
        <f t="shared" si="1"/>
        <v>5.691436576965736E-2</v>
      </c>
      <c r="G75" s="138"/>
      <c r="H75" s="50">
        <f>国航自动更新!D195</f>
        <v>9133.1</v>
      </c>
      <c r="I75" s="138">
        <f t="shared" si="2"/>
        <v>4.2246288329206072E-2</v>
      </c>
      <c r="J75" s="138"/>
      <c r="K75" s="50">
        <f>国航自动更新!E195</f>
        <v>807.6</v>
      </c>
      <c r="L75" s="138">
        <f t="shared" si="3"/>
        <v>-8.5701347220649815E-2</v>
      </c>
      <c r="M75" s="138"/>
      <c r="N75" s="50">
        <f>国航自动更新!F195</f>
        <v>19278.5</v>
      </c>
      <c r="O75" s="138">
        <f t="shared" si="4"/>
        <v>5.0330433077086401E-2</v>
      </c>
      <c r="P75" s="138"/>
      <c r="Q75" s="50">
        <f>国航自动更新!G195</f>
        <v>11523.7</v>
      </c>
      <c r="R75" s="138">
        <f t="shared" si="5"/>
        <v>6.5578621295482975E-2</v>
      </c>
      <c r="S75" s="138"/>
      <c r="T75" s="50">
        <f>国航自动更新!H195</f>
        <v>7160.8</v>
      </c>
      <c r="U75" s="138">
        <f t="shared" si="6"/>
        <v>4.9693629247412607E-2</v>
      </c>
      <c r="V75" s="138"/>
      <c r="W75" s="50">
        <f>国航自动更新!I195</f>
        <v>594</v>
      </c>
      <c r="X75" s="138">
        <f t="shared" si="7"/>
        <v>-0.17327766179540705</v>
      </c>
      <c r="Y75" s="138"/>
      <c r="Z75" s="50">
        <f>国航自动更新!J195</f>
        <v>9491</v>
      </c>
      <c r="AA75" s="138">
        <f t="shared" si="8"/>
        <v>4.984292730410167E-2</v>
      </c>
      <c r="AB75" s="138"/>
      <c r="AC75" s="50">
        <f>国航自动更新!K195</f>
        <v>7649.7</v>
      </c>
      <c r="AD75" s="138">
        <f t="shared" si="9"/>
        <v>5.4026124338624193E-2</v>
      </c>
      <c r="AE75" s="138"/>
      <c r="AF75" s="50">
        <f>国航自动更新!L195</f>
        <v>1461.2</v>
      </c>
      <c r="AG75" s="138">
        <f t="shared" si="10"/>
        <v>9.7079360312335661E-2</v>
      </c>
      <c r="AH75" s="138"/>
      <c r="AI75" s="50">
        <f>国航自动更新!M195</f>
        <v>380.1</v>
      </c>
      <c r="AJ75" s="138">
        <f t="shared" si="11"/>
        <v>-0.1568322981366459</v>
      </c>
      <c r="AK75" s="138"/>
      <c r="AL75" s="50">
        <f>国航自动更新!N195</f>
        <v>78.900000000000006</v>
      </c>
      <c r="AM75" s="148">
        <f t="shared" si="12"/>
        <v>0.30000000000001137</v>
      </c>
      <c r="AN75" s="138"/>
      <c r="AO75" s="50">
        <f>国航自动更新!O195</f>
        <v>79.599999999999994</v>
      </c>
      <c r="AP75" s="148">
        <f t="shared" si="13"/>
        <v>0.69999999999998863</v>
      </c>
      <c r="AQ75" s="138"/>
      <c r="AR75" s="50">
        <f>国航自动更新!P195</f>
        <v>78.400000000000006</v>
      </c>
      <c r="AS75" s="148">
        <f t="shared" si="14"/>
        <v>0.60000000000000853</v>
      </c>
      <c r="AT75" s="138"/>
      <c r="AU75" s="50">
        <f>国航自动更新!Q195</f>
        <v>73.5</v>
      </c>
      <c r="AV75" s="148">
        <f t="shared" si="15"/>
        <v>-7.7999999999999972</v>
      </c>
      <c r="AW75" s="138"/>
      <c r="AX75" s="151">
        <f>国航自动更新!R195</f>
        <v>698</v>
      </c>
      <c r="AY75" s="138">
        <f t="shared" si="17"/>
        <v>2.0467836257309857E-2</v>
      </c>
      <c r="AZ75" s="138"/>
      <c r="BA75" s="17"/>
      <c r="BB75" s="9"/>
      <c r="BC75" s="17"/>
      <c r="BD75" s="9"/>
      <c r="BE75" s="17"/>
      <c r="BF75" s="9"/>
      <c r="BG75" s="17"/>
      <c r="BH75" s="9"/>
      <c r="BI75" s="51"/>
      <c r="BJ75" s="9"/>
      <c r="BK75" s="51"/>
      <c r="BL75" s="9"/>
      <c r="BM75" s="51"/>
      <c r="BN75" s="9"/>
      <c r="BO75" s="51"/>
      <c r="BP75" s="51"/>
      <c r="BQ75" s="9"/>
      <c r="BR75" s="51"/>
      <c r="BS75" s="9"/>
      <c r="BT75" s="51"/>
      <c r="BU75" s="9"/>
      <c r="BV75" s="51"/>
      <c r="BW75" s="9"/>
      <c r="BX75" s="51"/>
      <c r="BY75" s="9"/>
      <c r="BZ75" s="51"/>
      <c r="CA75" s="9"/>
      <c r="CB75" s="51"/>
      <c r="CC75" s="9"/>
      <c r="CD75" s="51"/>
      <c r="CE75" s="9"/>
      <c r="CF75" s="51"/>
      <c r="CG75" s="10"/>
      <c r="CH75" s="51"/>
      <c r="CI75" s="10"/>
      <c r="CJ75" s="51"/>
      <c r="CK75" s="10"/>
      <c r="CL75" s="51"/>
      <c r="CM75" s="10"/>
      <c r="CN75" s="51"/>
      <c r="CO75" s="53"/>
      <c r="CP75" s="51"/>
      <c r="CQ75" s="53"/>
      <c r="CR75" s="51"/>
      <c r="CS75" s="53"/>
      <c r="CT75" s="51"/>
      <c r="CU75" s="53"/>
      <c r="CW75" s="51"/>
      <c r="CX75" s="9"/>
      <c r="CY75" s="51"/>
      <c r="CZ75" s="9"/>
      <c r="DA75" s="51"/>
      <c r="DB75" s="9"/>
      <c r="DC75" s="51"/>
      <c r="DD75" s="9"/>
      <c r="DE75" s="69"/>
      <c r="DF75" s="69"/>
      <c r="DG75" s="51"/>
    </row>
    <row r="76" spans="1:111" s="4" customFormat="1" ht="12.75">
      <c r="A76" s="34">
        <v>43861</v>
      </c>
      <c r="B76" s="18">
        <f>国航自动更新!B196</f>
        <v>24658.3</v>
      </c>
      <c r="C76" s="138">
        <f t="shared" si="16"/>
        <v>4.09309079856639E-2</v>
      </c>
      <c r="D76" s="138"/>
      <c r="E76" s="18">
        <f>国航自动更新!C196</f>
        <v>14640.1</v>
      </c>
      <c r="F76" s="138">
        <f t="shared" si="1"/>
        <v>6.3821593105553243E-2</v>
      </c>
      <c r="G76" s="138"/>
      <c r="H76" s="18">
        <f>国航自动更新!D196</f>
        <v>9170.7999999999993</v>
      </c>
      <c r="I76" s="138">
        <f t="shared" si="2"/>
        <v>1.823107498945209E-2</v>
      </c>
      <c r="J76" s="138"/>
      <c r="K76" s="18">
        <f>国航自动更新!E196</f>
        <v>847.3</v>
      </c>
      <c r="L76" s="138">
        <f t="shared" si="3"/>
        <v>-7.9421990438939605E-2</v>
      </c>
      <c r="M76" s="138"/>
      <c r="N76" s="18">
        <f>国航自动更新!F196</f>
        <v>18880</v>
      </c>
      <c r="O76" s="138">
        <f t="shared" si="4"/>
        <v>-2.6729210907208145E-3</v>
      </c>
      <c r="P76" s="138"/>
      <c r="Q76" s="18">
        <f>国航自动更新!G196</f>
        <v>11176.6</v>
      </c>
      <c r="R76" s="138">
        <f t="shared" si="5"/>
        <v>1.9716253820537322E-2</v>
      </c>
      <c r="S76" s="138"/>
      <c r="T76" s="18">
        <f>国航自动更新!H196</f>
        <v>7106</v>
      </c>
      <c r="U76" s="138">
        <f t="shared" si="6"/>
        <v>-1.528484126214269E-2</v>
      </c>
      <c r="V76" s="138"/>
      <c r="W76" s="18">
        <f>国航自动更新!I196</f>
        <v>597.29999999999995</v>
      </c>
      <c r="X76" s="138">
        <f t="shared" si="7"/>
        <v>-0.20750961921188815</v>
      </c>
      <c r="Y76" s="138"/>
      <c r="Z76" s="18">
        <f>国航自动更新!J196</f>
        <v>9188.7999999999993</v>
      </c>
      <c r="AA76" s="138">
        <f t="shared" si="8"/>
        <v>3.5275487358705782E-3</v>
      </c>
      <c r="AB76" s="138"/>
      <c r="AC76" s="18">
        <f>国航自动更新!K196</f>
        <v>7334</v>
      </c>
      <c r="AD76" s="138">
        <f t="shared" si="9"/>
        <v>1.2452027941135757E-2</v>
      </c>
      <c r="AE76" s="138"/>
      <c r="AF76" s="18">
        <f>国航自动更新!L196</f>
        <v>1471.2</v>
      </c>
      <c r="AG76" s="138">
        <f t="shared" si="10"/>
        <v>2.088682256609542E-2</v>
      </c>
      <c r="AH76" s="138"/>
      <c r="AI76" s="18">
        <f>国航自动更新!M196</f>
        <v>383.6</v>
      </c>
      <c r="AJ76" s="138">
        <f t="shared" si="11"/>
        <v>-0.18659881255301103</v>
      </c>
      <c r="AK76" s="138"/>
      <c r="AL76" s="18">
        <f>国航自动更新!N196</f>
        <v>76.599999999999994</v>
      </c>
      <c r="AM76" s="148">
        <f t="shared" si="12"/>
        <v>-3.3000000000000114</v>
      </c>
      <c r="AN76" s="138"/>
      <c r="AO76" s="18">
        <f>国航自动更新!O196</f>
        <v>76.3</v>
      </c>
      <c r="AP76" s="148">
        <f t="shared" si="13"/>
        <v>-3.2999999999999972</v>
      </c>
      <c r="AQ76" s="138"/>
      <c r="AR76" s="18">
        <f>国航自动更新!P196</f>
        <v>77.5</v>
      </c>
      <c r="AS76" s="148">
        <f t="shared" si="14"/>
        <v>-2.5999999999999943</v>
      </c>
      <c r="AT76" s="138"/>
      <c r="AU76" s="18">
        <f>国航自动更新!Q196</f>
        <v>70.5</v>
      </c>
      <c r="AV76" s="148">
        <f t="shared" si="15"/>
        <v>-11.400000000000006</v>
      </c>
      <c r="AW76" s="138"/>
      <c r="AX76" s="44">
        <f>国航自动更新!R196</f>
        <v>700</v>
      </c>
      <c r="AY76" s="138">
        <f t="shared" si="17"/>
        <v>4.3219076005961199E-2</v>
      </c>
      <c r="AZ76" s="138"/>
      <c r="BA76" s="18"/>
      <c r="BB76" s="9"/>
      <c r="BC76" s="18"/>
      <c r="BD76" s="19"/>
      <c r="BE76" s="18"/>
      <c r="BF76" s="19"/>
      <c r="BG76" s="18"/>
      <c r="BH76" s="19"/>
      <c r="BI76" s="18"/>
      <c r="BJ76" s="19"/>
      <c r="BK76" s="18"/>
      <c r="BL76" s="19"/>
      <c r="BM76" s="18"/>
      <c r="BN76" s="19"/>
      <c r="BO76" s="18"/>
      <c r="BP76" s="18"/>
      <c r="BQ76" s="19"/>
      <c r="BR76" s="18"/>
      <c r="BS76" s="19"/>
      <c r="BT76" s="18"/>
      <c r="BU76" s="19"/>
      <c r="BV76" s="18"/>
      <c r="BW76" s="19"/>
      <c r="BX76" s="18"/>
      <c r="BY76" s="19"/>
      <c r="BZ76" s="18"/>
      <c r="CA76" s="19"/>
      <c r="CB76" s="18"/>
      <c r="CC76" s="19"/>
      <c r="CD76" s="18"/>
      <c r="CE76" s="19"/>
      <c r="CF76" s="18"/>
      <c r="CG76" s="18"/>
      <c r="CH76" s="18"/>
      <c r="CI76" s="18"/>
      <c r="CJ76" s="18"/>
      <c r="CK76" s="18"/>
      <c r="CL76" s="18"/>
      <c r="CM76" s="18"/>
      <c r="CN76" s="18"/>
      <c r="CO76" s="65"/>
      <c r="CP76" s="18"/>
      <c r="CQ76" s="65"/>
      <c r="CR76" s="18"/>
      <c r="CS76" s="65"/>
      <c r="CT76" s="18"/>
      <c r="CU76" s="65"/>
      <c r="CW76" s="18"/>
      <c r="CX76" s="19"/>
      <c r="CY76" s="18"/>
      <c r="CZ76" s="19"/>
      <c r="DA76" s="18"/>
      <c r="DB76" s="19"/>
      <c r="DC76" s="18"/>
      <c r="DD76" s="19"/>
      <c r="DE76" s="68"/>
      <c r="DF76" s="68"/>
    </row>
    <row r="77" spans="1:111">
      <c r="A77" s="49">
        <v>43890</v>
      </c>
      <c r="B77" s="50">
        <f>国航自动更新!B197</f>
        <v>7101.4</v>
      </c>
      <c r="C77" s="138">
        <f t="shared" si="16"/>
        <v>-0.68097790196721464</v>
      </c>
      <c r="D77" s="138"/>
      <c r="E77" s="50">
        <f>国航自动更新!C197</f>
        <v>3660.9</v>
      </c>
      <c r="F77" s="138">
        <f t="shared" si="1"/>
        <v>-0.72373902019378789</v>
      </c>
      <c r="G77" s="138"/>
      <c r="H77" s="50">
        <f>国航自动更新!D197</f>
        <v>3285.7</v>
      </c>
      <c r="I77" s="138">
        <f t="shared" si="2"/>
        <v>-0.59463327370304109</v>
      </c>
      <c r="J77" s="138"/>
      <c r="K77" s="50">
        <f>国航自动更新!E197</f>
        <v>154.80000000000001</v>
      </c>
      <c r="L77" s="138">
        <f t="shared" si="3"/>
        <v>-0.82853345148427116</v>
      </c>
      <c r="M77" s="138"/>
      <c r="N77" s="50">
        <f>国航自动更新!F197</f>
        <v>3651.2</v>
      </c>
      <c r="O77" s="138">
        <f t="shared" si="4"/>
        <v>-0.80475492764938017</v>
      </c>
      <c r="P77" s="138"/>
      <c r="Q77" s="50">
        <f>国航自动更新!G197</f>
        <v>1839.6</v>
      </c>
      <c r="R77" s="138">
        <f t="shared" si="5"/>
        <v>-0.83878430960143024</v>
      </c>
      <c r="S77" s="138"/>
      <c r="T77" s="50">
        <f>国航自动更新!H197</f>
        <v>1754.8</v>
      </c>
      <c r="U77" s="138">
        <f t="shared" si="6"/>
        <v>-0.73189922539837748</v>
      </c>
      <c r="V77" s="138"/>
      <c r="W77" s="50">
        <f>国航自动更新!I197</f>
        <v>56.8</v>
      </c>
      <c r="X77" s="138">
        <f t="shared" si="7"/>
        <v>-0.92370718603089319</v>
      </c>
      <c r="Y77" s="138"/>
      <c r="Z77" s="50">
        <f>国航自动更新!J197</f>
        <v>1600.6</v>
      </c>
      <c r="AA77" s="138">
        <f t="shared" si="8"/>
        <v>-0.82945670356834622</v>
      </c>
      <c r="AB77" s="138"/>
      <c r="AC77" s="50">
        <f>国航自动更新!K197</f>
        <v>1255.3</v>
      </c>
      <c r="AD77" s="138">
        <f t="shared" si="9"/>
        <v>-0.83376592419948614</v>
      </c>
      <c r="AE77" s="138"/>
      <c r="AF77" s="50">
        <f>国航自动更新!L197</f>
        <v>309.3</v>
      </c>
      <c r="AG77" s="138">
        <f t="shared" si="10"/>
        <v>-0.77218825955660308</v>
      </c>
      <c r="AH77" s="138"/>
      <c r="AI77" s="50">
        <f>国航自动更新!M197</f>
        <v>36</v>
      </c>
      <c r="AJ77" s="138">
        <f t="shared" si="11"/>
        <v>-0.92438563327032131</v>
      </c>
      <c r="AK77" s="138"/>
      <c r="AL77" s="50">
        <f>国航自动更新!N197</f>
        <v>51.4</v>
      </c>
      <c r="AM77" s="148">
        <f t="shared" si="12"/>
        <v>-32.6</v>
      </c>
      <c r="AN77" s="138"/>
      <c r="AO77" s="50">
        <f>国航自动更新!O197</f>
        <v>50.2</v>
      </c>
      <c r="AP77" s="148">
        <f t="shared" si="13"/>
        <v>-35.899999999999991</v>
      </c>
      <c r="AQ77" s="138"/>
      <c r="AR77" s="50">
        <f>国航自动更新!P197</f>
        <v>53.4</v>
      </c>
      <c r="AS77" s="148">
        <f t="shared" si="14"/>
        <v>-27.4</v>
      </c>
      <c r="AT77" s="138"/>
      <c r="AU77" s="50">
        <f>国航自动更新!Q197</f>
        <v>36.700000000000003</v>
      </c>
      <c r="AV77" s="148">
        <f t="shared" si="15"/>
        <v>-45.8</v>
      </c>
      <c r="AW77" s="138"/>
      <c r="AX77" s="151">
        <f>国航自动更新!R197</f>
        <v>699</v>
      </c>
      <c r="AY77" s="138">
        <f t="shared" si="17"/>
        <v>3.8632986627043175E-2</v>
      </c>
      <c r="AZ77" s="138"/>
      <c r="BA77" s="17"/>
      <c r="BB77" s="9"/>
      <c r="BC77" s="17"/>
      <c r="BD77" s="9"/>
      <c r="BE77" s="17"/>
      <c r="BF77" s="9"/>
      <c r="BG77" s="17"/>
      <c r="BH77" s="9"/>
      <c r="BI77" s="51"/>
      <c r="BJ77" s="9"/>
      <c r="BK77" s="51"/>
      <c r="BL77" s="9"/>
      <c r="BM77" s="51"/>
      <c r="BN77" s="9"/>
      <c r="BO77" s="51"/>
      <c r="BP77" s="51"/>
      <c r="BQ77" s="9"/>
      <c r="BR77" s="51"/>
      <c r="BS77" s="9"/>
      <c r="BT77" s="51"/>
      <c r="BU77" s="9"/>
      <c r="BV77" s="51"/>
      <c r="BW77" s="9"/>
      <c r="BX77" s="51"/>
      <c r="BY77" s="9"/>
      <c r="BZ77" s="51"/>
      <c r="CA77" s="9"/>
      <c r="CB77" s="51"/>
      <c r="CC77" s="9"/>
      <c r="CD77" s="51"/>
      <c r="CE77" s="9"/>
      <c r="CF77" s="51"/>
      <c r="CG77" s="10"/>
      <c r="CH77" s="51"/>
      <c r="CI77" s="10"/>
      <c r="CJ77" s="51"/>
      <c r="CK77" s="10"/>
      <c r="CL77" s="51"/>
      <c r="CM77" s="10"/>
      <c r="CN77" s="51"/>
      <c r="CO77" s="53"/>
      <c r="CP77" s="51"/>
      <c r="CQ77" s="53"/>
      <c r="CR77" s="51"/>
      <c r="CS77" s="53"/>
      <c r="CT77" s="51"/>
      <c r="CU77" s="53"/>
      <c r="CW77" s="51"/>
      <c r="CX77" s="9"/>
      <c r="CY77" s="51"/>
      <c r="CZ77" s="9"/>
      <c r="DA77" s="51"/>
      <c r="DB77" s="9"/>
      <c r="DC77" s="51"/>
      <c r="DD77" s="9"/>
      <c r="DE77" s="69"/>
      <c r="DF77" s="69"/>
      <c r="DG77" s="51"/>
    </row>
    <row r="78" spans="1:111">
      <c r="A78" s="49">
        <v>43921</v>
      </c>
      <c r="B78" s="50">
        <f>国航自动更新!B198</f>
        <v>8909.2000000000007</v>
      </c>
      <c r="C78" s="138">
        <f t="shared" si="16"/>
        <v>-0.62400665116416465</v>
      </c>
      <c r="D78" s="138"/>
      <c r="E78" s="50">
        <f>国航自动更新!C198</f>
        <v>6759.4</v>
      </c>
      <c r="F78" s="138">
        <f t="shared" si="1"/>
        <v>-0.50724975761242774</v>
      </c>
      <c r="G78" s="138"/>
      <c r="H78" s="50">
        <f>国航自动更新!D198</f>
        <v>2052.5</v>
      </c>
      <c r="I78" s="138">
        <f t="shared" si="2"/>
        <v>-0.77367956775829749</v>
      </c>
      <c r="J78" s="138"/>
      <c r="K78" s="50">
        <f>国航自动更新!E198</f>
        <v>97.3</v>
      </c>
      <c r="L78" s="138">
        <f t="shared" si="3"/>
        <v>-0.89288859533245268</v>
      </c>
      <c r="M78" s="138"/>
      <c r="N78" s="50">
        <f>国航自动更新!F198</f>
        <v>5061.6000000000004</v>
      </c>
      <c r="O78" s="138">
        <f t="shared" si="4"/>
        <v>-0.73523596304936856</v>
      </c>
      <c r="P78" s="138"/>
      <c r="Q78" s="50">
        <f>国航自动更新!G198</f>
        <v>4119.8</v>
      </c>
      <c r="R78" s="138">
        <f t="shared" si="5"/>
        <v>-0.63339799604904878</v>
      </c>
      <c r="S78" s="138"/>
      <c r="T78" s="50">
        <f>国航自动更新!H198</f>
        <v>924.5</v>
      </c>
      <c r="U78" s="138">
        <f t="shared" si="6"/>
        <v>-0.87052183412229356</v>
      </c>
      <c r="V78" s="138"/>
      <c r="W78" s="50">
        <f>国航自动更新!I198</f>
        <v>17.3</v>
      </c>
      <c r="X78" s="138">
        <f t="shared" si="7"/>
        <v>-0.97660265079794428</v>
      </c>
      <c r="Y78" s="138"/>
      <c r="Z78" s="50">
        <f>国航自动更新!J198</f>
        <v>2924.2</v>
      </c>
      <c r="AA78" s="138">
        <f t="shared" si="8"/>
        <v>-0.69149126971567232</v>
      </c>
      <c r="AB78" s="138"/>
      <c r="AC78" s="50">
        <f>国航自动更新!K198</f>
        <v>2765.7</v>
      </c>
      <c r="AD78" s="138">
        <f t="shared" si="9"/>
        <v>-0.63290416777276348</v>
      </c>
      <c r="AE78" s="138"/>
      <c r="AF78" s="50">
        <f>国航自动更新!L198</f>
        <v>146.69999999999999</v>
      </c>
      <c r="AG78" s="138">
        <f t="shared" si="10"/>
        <v>-0.90056259743780931</v>
      </c>
      <c r="AH78" s="138"/>
      <c r="AI78" s="50">
        <f>国航自动更新!M198</f>
        <v>11.8</v>
      </c>
      <c r="AJ78" s="138">
        <f t="shared" si="11"/>
        <v>-0.97485080988917305</v>
      </c>
      <c r="AK78" s="138"/>
      <c r="AL78" s="50">
        <f>国航自动更新!N198</f>
        <v>56.8</v>
      </c>
      <c r="AM78" s="148">
        <f t="shared" si="12"/>
        <v>-23.900000000000006</v>
      </c>
      <c r="AN78" s="138"/>
      <c r="AO78" s="50">
        <f>国航自动更新!O198</f>
        <v>60.9</v>
      </c>
      <c r="AP78" s="148">
        <f t="shared" si="13"/>
        <v>-21.000000000000007</v>
      </c>
      <c r="AQ78" s="138"/>
      <c r="AR78" s="50">
        <f>国航自动更新!P198</f>
        <v>45</v>
      </c>
      <c r="AS78" s="148">
        <f t="shared" si="14"/>
        <v>-33.700000000000003</v>
      </c>
      <c r="AT78" s="138"/>
      <c r="AU78" s="50">
        <f>国航自动更新!Q198</f>
        <v>17.7</v>
      </c>
      <c r="AV78" s="148">
        <f t="shared" si="15"/>
        <v>-63.7</v>
      </c>
      <c r="AW78" s="138"/>
      <c r="AX78" s="151">
        <f>国航自动更新!R198</f>
        <v>699</v>
      </c>
      <c r="AY78" s="138">
        <f t="shared" si="17"/>
        <v>3.4023668639053151E-2</v>
      </c>
      <c r="AZ78" s="138"/>
      <c r="BA78" s="17"/>
      <c r="BB78" s="9"/>
      <c r="BC78" s="17"/>
      <c r="BD78" s="9"/>
      <c r="BE78" s="17"/>
      <c r="BF78" s="9"/>
      <c r="BG78" s="17"/>
      <c r="BH78" s="9"/>
      <c r="BI78" s="51"/>
      <c r="BJ78" s="9"/>
      <c r="BK78" s="51"/>
      <c r="BL78" s="9"/>
      <c r="BM78" s="51"/>
      <c r="BN78" s="9"/>
      <c r="BO78" s="51"/>
      <c r="BP78" s="51"/>
      <c r="BQ78" s="9"/>
      <c r="BR78" s="51"/>
      <c r="BS78" s="9"/>
      <c r="BT78" s="51"/>
      <c r="BU78" s="9"/>
      <c r="BV78" s="51"/>
      <c r="BW78" s="9"/>
      <c r="BX78" s="51"/>
      <c r="BY78" s="9"/>
      <c r="BZ78" s="51"/>
      <c r="CA78" s="9"/>
      <c r="CB78" s="51"/>
      <c r="CC78" s="9"/>
      <c r="CD78" s="51"/>
      <c r="CE78" s="9"/>
      <c r="CF78" s="51"/>
      <c r="CG78" s="10"/>
      <c r="CH78" s="51"/>
      <c r="CI78" s="10"/>
      <c r="CJ78" s="51"/>
      <c r="CK78" s="10"/>
      <c r="CL78" s="51"/>
      <c r="CM78" s="10"/>
      <c r="CN78" s="51"/>
      <c r="CO78" s="53"/>
      <c r="CP78" s="51"/>
      <c r="CQ78" s="53"/>
      <c r="CR78" s="51"/>
      <c r="CS78" s="53"/>
      <c r="CT78" s="51"/>
      <c r="CU78" s="53"/>
      <c r="CW78" s="51"/>
      <c r="CX78" s="9"/>
      <c r="CY78" s="51"/>
      <c r="CZ78" s="9"/>
      <c r="DA78" s="51"/>
      <c r="DB78" s="9"/>
      <c r="DC78" s="51"/>
      <c r="DD78" s="9"/>
      <c r="DE78" s="69"/>
      <c r="DF78" s="69"/>
      <c r="DG78" s="51"/>
    </row>
    <row r="79" spans="1:111">
      <c r="A79" s="49">
        <v>43951</v>
      </c>
      <c r="B79" s="50">
        <f>国航自动更新!B199</f>
        <v>6128.4</v>
      </c>
      <c r="C79" s="138">
        <f t="shared" si="16"/>
        <v>-0.74189472620220864</v>
      </c>
      <c r="D79" s="138"/>
      <c r="E79" s="50">
        <f>国航自动更新!C199</f>
        <v>5849.2</v>
      </c>
      <c r="F79" s="138">
        <f t="shared" si="1"/>
        <v>-0.55956477542261207</v>
      </c>
      <c r="G79" s="138"/>
      <c r="H79" s="50">
        <f>国航自动更新!D199</f>
        <v>257.89999999999998</v>
      </c>
      <c r="I79" s="138">
        <f t="shared" si="2"/>
        <v>-0.97282230699517358</v>
      </c>
      <c r="J79" s="138"/>
      <c r="K79" s="50">
        <f>国航自动更新!E199</f>
        <v>21.3</v>
      </c>
      <c r="L79" s="138">
        <f t="shared" si="3"/>
        <v>-0.97812917137283084</v>
      </c>
      <c r="M79" s="138"/>
      <c r="N79" s="50">
        <f>国航自动更新!F199</f>
        <v>4008.1</v>
      </c>
      <c r="O79" s="138">
        <f t="shared" si="4"/>
        <v>-0.79151408597228579</v>
      </c>
      <c r="P79" s="138"/>
      <c r="Q79" s="50">
        <f>国航自动更新!G199</f>
        <v>3905.6</v>
      </c>
      <c r="R79" s="138">
        <f t="shared" si="5"/>
        <v>-0.64369189785883063</v>
      </c>
      <c r="S79" s="138"/>
      <c r="T79" s="50">
        <f>国航自动更新!H199</f>
        <v>101.7</v>
      </c>
      <c r="U79" s="138">
        <f t="shared" si="6"/>
        <v>-0.9863910076274589</v>
      </c>
      <c r="V79" s="138"/>
      <c r="W79" s="50">
        <f>国航自动更新!I199</f>
        <v>0.8</v>
      </c>
      <c r="X79" s="138">
        <f t="shared" si="7"/>
        <v>-0.9989879822896901</v>
      </c>
      <c r="Y79" s="138"/>
      <c r="Z79" s="50">
        <f>国航自动更新!J199</f>
        <v>2665</v>
      </c>
      <c r="AA79" s="138">
        <f t="shared" si="8"/>
        <v>-0.71497631041379239</v>
      </c>
      <c r="AB79" s="138"/>
      <c r="AC79" s="50">
        <f>国航自动更新!K199</f>
        <v>2649.1</v>
      </c>
      <c r="AD79" s="138">
        <f t="shared" si="9"/>
        <v>-0.64063920126972063</v>
      </c>
      <c r="AE79" s="138"/>
      <c r="AF79" s="50">
        <f>国航自动更新!L199</f>
        <v>15.3</v>
      </c>
      <c r="AG79" s="138">
        <f t="shared" si="10"/>
        <v>-0.98964116452268114</v>
      </c>
      <c r="AH79" s="138"/>
      <c r="AI79" s="50">
        <f>国航自动更新!M199</f>
        <v>0.6</v>
      </c>
      <c r="AJ79" s="138">
        <f t="shared" si="11"/>
        <v>-0.99880335061826886</v>
      </c>
      <c r="AK79" s="138"/>
      <c r="AL79" s="50">
        <f>国航自动更新!N199</f>
        <v>65.400000000000006</v>
      </c>
      <c r="AM79" s="148">
        <f t="shared" si="12"/>
        <v>-15.599999999999994</v>
      </c>
      <c r="AN79" s="138"/>
      <c r="AO79" s="50">
        <f>国航自动更新!O199</f>
        <v>66.8</v>
      </c>
      <c r="AP79" s="148">
        <f t="shared" si="13"/>
        <v>-15.700000000000003</v>
      </c>
      <c r="AQ79" s="138"/>
      <c r="AR79" s="50">
        <f>国航自动更新!P199</f>
        <v>39.4</v>
      </c>
      <c r="AS79" s="148">
        <f t="shared" si="14"/>
        <v>-39.4</v>
      </c>
      <c r="AT79" s="138"/>
      <c r="AU79" s="50">
        <f>国航自动更新!Q199</f>
        <v>3.8</v>
      </c>
      <c r="AV79" s="148">
        <f t="shared" si="15"/>
        <v>-77.400000000000006</v>
      </c>
      <c r="AW79" s="138"/>
      <c r="AX79" s="151">
        <f>国航自动更新!R199</f>
        <v>699</v>
      </c>
      <c r="AY79" s="138">
        <f t="shared" si="17"/>
        <v>4.0178571428571397E-2</v>
      </c>
      <c r="AZ79" s="138"/>
      <c r="BA79" s="17"/>
      <c r="BB79" s="9"/>
      <c r="BC79" s="17"/>
      <c r="BD79" s="9"/>
      <c r="BE79" s="17"/>
      <c r="BF79" s="9"/>
      <c r="BG79" s="17"/>
      <c r="BH79" s="9"/>
      <c r="BI79" s="51"/>
      <c r="BJ79" s="9"/>
      <c r="BK79" s="51"/>
      <c r="BL79" s="9"/>
      <c r="BM79" s="51"/>
      <c r="BN79" s="9"/>
      <c r="BO79" s="51"/>
      <c r="BP79" s="51"/>
      <c r="BQ79" s="9"/>
      <c r="BR79" s="51"/>
      <c r="BS79" s="9"/>
      <c r="BT79" s="51"/>
      <c r="BU79" s="9"/>
      <c r="BV79" s="51"/>
      <c r="BW79" s="9"/>
      <c r="BX79" s="51"/>
      <c r="BY79" s="9"/>
      <c r="BZ79" s="51"/>
      <c r="CA79" s="9"/>
      <c r="CB79" s="51"/>
      <c r="CC79" s="9"/>
      <c r="CD79" s="51"/>
      <c r="CE79" s="9"/>
      <c r="CF79" s="51"/>
      <c r="CG79" s="10"/>
      <c r="CH79" s="51"/>
      <c r="CI79" s="10"/>
      <c r="CJ79" s="51"/>
      <c r="CK79" s="10"/>
      <c r="CL79" s="51"/>
      <c r="CM79" s="10"/>
      <c r="CN79" s="51"/>
      <c r="CO79" s="53"/>
      <c r="CP79" s="51"/>
      <c r="CQ79" s="53"/>
      <c r="CR79" s="51"/>
      <c r="CS79" s="53"/>
      <c r="CT79" s="51"/>
      <c r="CU79" s="53"/>
      <c r="CW79" s="51"/>
      <c r="CX79" s="9"/>
      <c r="CY79" s="51"/>
      <c r="CZ79" s="9"/>
      <c r="DA79" s="51"/>
      <c r="DB79" s="9"/>
      <c r="DC79" s="51"/>
      <c r="DD79" s="9"/>
      <c r="DE79" s="69"/>
      <c r="DF79" s="69"/>
      <c r="DG79" s="51"/>
    </row>
    <row r="80" spans="1:111">
      <c r="A80" s="49">
        <v>43982</v>
      </c>
      <c r="B80" s="50">
        <f>国航自动更新!B200</f>
        <v>8889.2000000000007</v>
      </c>
      <c r="C80" s="138">
        <f t="shared" ref="C80:C113" si="18">B80/B68-1</f>
        <v>-0.63291886735574554</v>
      </c>
      <c r="D80" s="138"/>
      <c r="E80" s="50">
        <f>国航自动更新!C200</f>
        <v>8487.5</v>
      </c>
      <c r="F80" s="138">
        <f t="shared" ref="F80:F113" si="19">E80/E68-1</f>
        <v>-0.38154884215741991</v>
      </c>
      <c r="G80" s="138"/>
      <c r="H80" s="50">
        <f>国航自动更新!D200</f>
        <v>376.5</v>
      </c>
      <c r="I80" s="138">
        <f t="shared" ref="I80:I113" si="20">H80/H68-1</f>
        <v>-0.96039510224690738</v>
      </c>
      <c r="J80" s="138"/>
      <c r="K80" s="50">
        <f>国航自动更新!E200</f>
        <v>25.1</v>
      </c>
      <c r="L80" s="138">
        <f t="shared" ref="L80:L113" si="21">K80/K68-1</f>
        <v>-0.97453327922077926</v>
      </c>
      <c r="M80" s="138"/>
      <c r="N80" s="50">
        <f>国航自动更新!F200</f>
        <v>5996.2</v>
      </c>
      <c r="O80" s="138">
        <f t="shared" ref="O80:O113" si="22">N80/N68-1</f>
        <v>-0.69091593255635342</v>
      </c>
      <c r="P80" s="138"/>
      <c r="Q80" s="50">
        <f>国航自动更新!G200</f>
        <v>5821.6</v>
      </c>
      <c r="R80" s="138">
        <f t="shared" ref="R80:R113" si="23">Q80/Q68-1</f>
        <v>-0.47925648961482725</v>
      </c>
      <c r="S80" s="138"/>
      <c r="T80" s="50">
        <f>国航自动更新!H200</f>
        <v>173.6</v>
      </c>
      <c r="U80" s="138">
        <f t="shared" ref="U80:U113" si="24">T80/T68-1</f>
        <v>-0.97666729388994922</v>
      </c>
      <c r="V80" s="138"/>
      <c r="W80" s="50">
        <f>国航自动更新!I200</f>
        <v>1.1000000000000001</v>
      </c>
      <c r="X80" s="138">
        <f t="shared" ref="X80:X113" si="25">W80/W68-1</f>
        <v>-0.99859046642747307</v>
      </c>
      <c r="Y80" s="138"/>
      <c r="Z80" s="50">
        <f>国航自动更新!J200</f>
        <v>4070.2</v>
      </c>
      <c r="AA80" s="138">
        <f t="shared" ref="AA80:AA113" si="26">Z80/Z68-1</f>
        <v>-0.57130067514192717</v>
      </c>
      <c r="AB80" s="138"/>
      <c r="AC80" s="50">
        <f>国航自动更新!K200</f>
        <v>4044.1</v>
      </c>
      <c r="AD80" s="138">
        <f t="shared" ref="AD80:AD113" si="27">AC80/AC68-1</f>
        <v>-0.46595621054855663</v>
      </c>
      <c r="AE80" s="138"/>
      <c r="AF80" s="50">
        <f>国航自动更新!L200</f>
        <v>25.5</v>
      </c>
      <c r="AG80" s="138">
        <f t="shared" ref="AG80:AG113" si="28">AF80/AF68-1</f>
        <v>-0.98212407991587802</v>
      </c>
      <c r="AH80" s="138"/>
      <c r="AI80" s="50">
        <f>国航自动更新!M200</f>
        <v>0.6</v>
      </c>
      <c r="AJ80" s="138">
        <f t="shared" ref="AJ80:AJ113" si="29">AI80/AI68-1</f>
        <v>-0.9987883683360258</v>
      </c>
      <c r="AK80" s="138"/>
      <c r="AL80" s="50">
        <f>国航自动更新!N200</f>
        <v>67.5</v>
      </c>
      <c r="AM80" s="148">
        <f t="shared" si="12"/>
        <v>-12.599999999999994</v>
      </c>
      <c r="AN80" s="138"/>
      <c r="AO80" s="50">
        <f>国航自动更新!O200</f>
        <v>68.599999999999994</v>
      </c>
      <c r="AP80" s="148">
        <f t="shared" si="13"/>
        <v>-12.900000000000006</v>
      </c>
      <c r="AQ80" s="138"/>
      <c r="AR80" s="50">
        <f>国航自动更新!P200</f>
        <v>46.1</v>
      </c>
      <c r="AS80" s="148">
        <f t="shared" si="14"/>
        <v>-32.199999999999996</v>
      </c>
      <c r="AT80" s="138"/>
      <c r="AU80" s="50">
        <f>国航自动更新!Q200</f>
        <v>4.2</v>
      </c>
      <c r="AV80" s="148">
        <f t="shared" si="15"/>
        <v>-75</v>
      </c>
      <c r="AW80" s="138"/>
      <c r="AX80" s="151">
        <f>国航自动更新!R200</f>
        <v>699</v>
      </c>
      <c r="AY80" s="138">
        <f t="shared" ref="AY80:AY130" si="30">AX80/AX68-1</f>
        <v>3.5555555555555562E-2</v>
      </c>
      <c r="AZ80" s="138"/>
      <c r="BA80" s="17"/>
      <c r="BB80" s="9"/>
      <c r="BC80" s="17"/>
      <c r="BD80" s="9"/>
      <c r="BE80" s="17"/>
      <c r="BF80" s="9"/>
      <c r="BG80" s="17"/>
      <c r="BH80" s="9"/>
      <c r="BI80" s="51"/>
      <c r="BJ80" s="9"/>
      <c r="BK80" s="51"/>
      <c r="BL80" s="9"/>
      <c r="BM80" s="51"/>
      <c r="BN80" s="9"/>
      <c r="BO80" s="51"/>
      <c r="BP80" s="51"/>
      <c r="BQ80" s="9"/>
      <c r="BR80" s="51"/>
      <c r="BS80" s="9"/>
      <c r="BT80" s="51"/>
      <c r="BU80" s="9"/>
      <c r="BV80" s="51"/>
      <c r="BW80" s="9"/>
      <c r="BX80" s="51"/>
      <c r="BY80" s="9"/>
      <c r="BZ80" s="51"/>
      <c r="CA80" s="9"/>
      <c r="CB80" s="51"/>
      <c r="CC80" s="9"/>
      <c r="CD80" s="51"/>
      <c r="CE80" s="9"/>
      <c r="CF80" s="51"/>
      <c r="CG80" s="10"/>
      <c r="CH80" s="51"/>
      <c r="CI80" s="10"/>
      <c r="CJ80" s="51"/>
      <c r="CK80" s="10"/>
      <c r="CL80" s="51"/>
      <c r="CM80" s="10"/>
      <c r="CN80" s="51"/>
      <c r="CO80" s="53"/>
      <c r="CP80" s="51"/>
      <c r="CQ80" s="53"/>
      <c r="CR80" s="51"/>
      <c r="CS80" s="53"/>
      <c r="CT80" s="51"/>
      <c r="CU80" s="53"/>
      <c r="CW80" s="51"/>
      <c r="CX80" s="9"/>
      <c r="CY80" s="51"/>
      <c r="CZ80" s="9"/>
      <c r="DA80" s="51"/>
      <c r="DB80" s="9"/>
      <c r="DC80" s="51"/>
      <c r="DD80" s="9"/>
      <c r="DE80" s="69"/>
      <c r="DF80" s="69"/>
      <c r="DG80" s="51"/>
    </row>
    <row r="81" spans="1:111">
      <c r="A81" s="49">
        <v>44012</v>
      </c>
      <c r="B81" s="50">
        <f>国航自动更新!B201</f>
        <v>9879.6</v>
      </c>
      <c r="C81" s="138">
        <f t="shared" si="18"/>
        <v>-0.57868611271029224</v>
      </c>
      <c r="D81" s="138"/>
      <c r="E81" s="50">
        <f>国航自动更新!C201</f>
        <v>9461.7000000000007</v>
      </c>
      <c r="F81" s="138">
        <f t="shared" si="19"/>
        <v>-0.28353563883356925</v>
      </c>
      <c r="G81" s="138"/>
      <c r="H81" s="50">
        <f>国航自动更新!D201</f>
        <v>390</v>
      </c>
      <c r="I81" s="138">
        <f t="shared" si="20"/>
        <v>-0.95799495939512747</v>
      </c>
      <c r="J81" s="138"/>
      <c r="K81" s="50">
        <f>国航自动更新!E201</f>
        <v>27.8</v>
      </c>
      <c r="L81" s="138">
        <f t="shared" si="21"/>
        <v>-0.97100542344597418</v>
      </c>
      <c r="M81" s="138"/>
      <c r="N81" s="50">
        <f>国航自动更新!F201</f>
        <v>6624.9</v>
      </c>
      <c r="O81" s="138">
        <f t="shared" si="22"/>
        <v>-0.64928134677995719</v>
      </c>
      <c r="P81" s="138"/>
      <c r="Q81" s="50">
        <f>国航自动更新!G201</f>
        <v>6384.7</v>
      </c>
      <c r="R81" s="138">
        <f t="shared" si="23"/>
        <v>-0.41114134194143415</v>
      </c>
      <c r="S81" s="138"/>
      <c r="T81" s="50">
        <f>国航自动更新!H201</f>
        <v>239.4</v>
      </c>
      <c r="U81" s="138">
        <f t="shared" si="24"/>
        <v>-0.96714742490153838</v>
      </c>
      <c r="V81" s="138"/>
      <c r="W81" s="50">
        <f>国航自动更新!I201</f>
        <v>0.8</v>
      </c>
      <c r="X81" s="138">
        <f t="shared" si="25"/>
        <v>-0.99894722989867091</v>
      </c>
      <c r="Y81" s="138"/>
      <c r="Z81" s="50">
        <f>国航自动更新!J201</f>
        <v>4457</v>
      </c>
      <c r="AA81" s="138">
        <f t="shared" si="26"/>
        <v>-0.51514294417127182</v>
      </c>
      <c r="AB81" s="138"/>
      <c r="AC81" s="50">
        <f>国航自动更新!K201</f>
        <v>4420.5</v>
      </c>
      <c r="AD81" s="138">
        <f t="shared" si="27"/>
        <v>-0.39613955521556199</v>
      </c>
      <c r="AE81" s="138"/>
      <c r="AF81" s="50">
        <f>国航自动更新!L201</f>
        <v>35.9</v>
      </c>
      <c r="AG81" s="138">
        <f t="shared" si="28"/>
        <v>-0.9740419378163413</v>
      </c>
      <c r="AH81" s="138"/>
      <c r="AI81" s="50">
        <f>国航自动更新!M201</f>
        <v>0.6</v>
      </c>
      <c r="AJ81" s="138">
        <f t="shared" si="29"/>
        <v>-0.99877300613496933</v>
      </c>
      <c r="AK81" s="138"/>
      <c r="AL81" s="50">
        <f>国航自动更新!N201</f>
        <v>67.099999999999994</v>
      </c>
      <c r="AM81" s="148">
        <f t="shared" ref="AM81:AM130" si="31">AL81-AL69</f>
        <v>-13.5</v>
      </c>
      <c r="AN81" s="138"/>
      <c r="AO81" s="50">
        <f>国航自动更新!O201</f>
        <v>67.5</v>
      </c>
      <c r="AP81" s="148">
        <f t="shared" ref="AP81:AP130" si="32">AO81-AO69</f>
        <v>-14.599999999999994</v>
      </c>
      <c r="AQ81" s="138"/>
      <c r="AR81" s="50">
        <f>国航自动更新!P201</f>
        <v>61.4</v>
      </c>
      <c r="AS81" s="148">
        <f t="shared" ref="AS81:AS130" si="33">AR81-AR69</f>
        <v>-17.100000000000001</v>
      </c>
      <c r="AT81" s="138"/>
      <c r="AU81" s="50">
        <f>国航自动更新!Q201</f>
        <v>2.8</v>
      </c>
      <c r="AV81" s="148">
        <f t="shared" ref="AV81:AV130" si="34">AU81-AU69</f>
        <v>-76.5</v>
      </c>
      <c r="AW81" s="138"/>
      <c r="AX81" s="151">
        <f>国航自动更新!R201</f>
        <v>700</v>
      </c>
      <c r="AY81" s="138">
        <f t="shared" si="30"/>
        <v>3.5502958579881616E-2</v>
      </c>
      <c r="AZ81" s="138"/>
      <c r="BA81" s="17"/>
      <c r="BB81" s="9"/>
      <c r="BC81" s="17"/>
      <c r="BD81" s="9"/>
      <c r="BE81" s="17"/>
      <c r="BF81" s="9"/>
      <c r="BG81" s="17"/>
      <c r="BH81" s="9"/>
      <c r="BI81" s="51"/>
      <c r="BJ81" s="9"/>
      <c r="BK81" s="51"/>
      <c r="BL81" s="9"/>
      <c r="BM81" s="51"/>
      <c r="BN81" s="9"/>
      <c r="BO81" s="51"/>
      <c r="BP81" s="51"/>
      <c r="BQ81" s="9"/>
      <c r="BR81" s="51"/>
      <c r="BS81" s="9"/>
      <c r="BT81" s="51"/>
      <c r="BU81" s="9"/>
      <c r="BV81" s="51"/>
      <c r="BW81" s="9"/>
      <c r="BX81" s="51"/>
      <c r="BY81" s="9"/>
      <c r="BZ81" s="51"/>
      <c r="CA81" s="9"/>
      <c r="CB81" s="51"/>
      <c r="CC81" s="9"/>
      <c r="CD81" s="51"/>
      <c r="CE81" s="9"/>
      <c r="CF81" s="51"/>
      <c r="CG81" s="10"/>
      <c r="CH81" s="51"/>
      <c r="CI81" s="10"/>
      <c r="CJ81" s="51"/>
      <c r="CK81" s="10"/>
      <c r="CL81" s="51"/>
      <c r="CM81" s="10"/>
      <c r="CN81" s="51"/>
      <c r="CO81" s="53"/>
      <c r="CP81" s="51"/>
      <c r="CQ81" s="53"/>
      <c r="CR81" s="51"/>
      <c r="CS81" s="53"/>
      <c r="CT81" s="51"/>
      <c r="CU81" s="53"/>
      <c r="CW81" s="51"/>
      <c r="CX81" s="9"/>
      <c r="CY81" s="51"/>
      <c r="CZ81" s="9"/>
      <c r="DA81" s="51"/>
      <c r="DB81" s="9"/>
      <c r="DC81" s="51"/>
      <c r="DD81" s="9"/>
      <c r="DE81" s="69"/>
      <c r="DF81" s="69"/>
      <c r="DG81" s="51"/>
    </row>
    <row r="82" spans="1:111">
      <c r="A82" s="49">
        <v>44043</v>
      </c>
      <c r="B82" s="50">
        <f>国航自动更新!B202</f>
        <v>11963.3</v>
      </c>
      <c r="C82" s="138">
        <f t="shared" si="18"/>
        <v>-0.52462260439722008</v>
      </c>
      <c r="D82" s="138"/>
      <c r="E82" s="50">
        <f>国航自动更新!C202</f>
        <v>11545.6</v>
      </c>
      <c r="F82" s="138">
        <f t="shared" si="19"/>
        <v>-0.20756633584537876</v>
      </c>
      <c r="G82" s="138"/>
      <c r="H82" s="50">
        <f>国航自动更新!D202</f>
        <v>397.9</v>
      </c>
      <c r="I82" s="138">
        <f t="shared" si="20"/>
        <v>-0.95856805189666483</v>
      </c>
      <c r="J82" s="138"/>
      <c r="K82" s="50">
        <f>国航自动更新!E202</f>
        <v>19.8</v>
      </c>
      <c r="L82" s="138">
        <f t="shared" si="21"/>
        <v>-0.98005037783375315</v>
      </c>
      <c r="M82" s="138"/>
      <c r="N82" s="50">
        <f>国航自动更新!F202</f>
        <v>8573.7999999999993</v>
      </c>
      <c r="O82" s="138">
        <f t="shared" si="22"/>
        <v>-0.58009442463660232</v>
      </c>
      <c r="P82" s="138"/>
      <c r="Q82" s="50">
        <f>国航自动更新!G202</f>
        <v>8342.7000000000007</v>
      </c>
      <c r="R82" s="138">
        <f t="shared" si="23"/>
        <v>-0.3107314292323835</v>
      </c>
      <c r="S82" s="138"/>
      <c r="T82" s="50">
        <f>国航自动更新!H202</f>
        <v>229.3</v>
      </c>
      <c r="U82" s="138">
        <f t="shared" si="24"/>
        <v>-0.9695112222104032</v>
      </c>
      <c r="V82" s="138"/>
      <c r="W82" s="50">
        <f>国航自动更新!I202</f>
        <v>1.8</v>
      </c>
      <c r="X82" s="138">
        <f t="shared" si="25"/>
        <v>-0.99773242630385484</v>
      </c>
      <c r="Y82" s="138"/>
      <c r="Z82" s="50">
        <f>国航自动更新!J202</f>
        <v>5837.8</v>
      </c>
      <c r="AA82" s="138">
        <f t="shared" si="26"/>
        <v>-0.41919372811206623</v>
      </c>
      <c r="AB82" s="138"/>
      <c r="AC82" s="50">
        <f>国航自动更新!K202</f>
        <v>5798.6</v>
      </c>
      <c r="AD82" s="138">
        <f t="shared" si="27"/>
        <v>-0.28345113934061583</v>
      </c>
      <c r="AE82" s="138"/>
      <c r="AF82" s="50">
        <f>国航自动更新!L202</f>
        <v>37.5</v>
      </c>
      <c r="AG82" s="138">
        <f t="shared" si="28"/>
        <v>-0.97397098632609147</v>
      </c>
      <c r="AH82" s="138"/>
      <c r="AI82" s="50">
        <f>国航自动更新!M202</f>
        <v>1.7</v>
      </c>
      <c r="AJ82" s="138">
        <f t="shared" si="29"/>
        <v>-0.99671878015827065</v>
      </c>
      <c r="AK82" s="138"/>
      <c r="AL82" s="50">
        <f>国航自动更新!N202</f>
        <v>71.7</v>
      </c>
      <c r="AM82" s="148">
        <f t="shared" si="31"/>
        <v>-9.3999999999999915</v>
      </c>
      <c r="AN82" s="138"/>
      <c r="AO82" s="50">
        <f>国航自动更新!O202</f>
        <v>72.3</v>
      </c>
      <c r="AP82" s="148">
        <f t="shared" si="32"/>
        <v>-10.799999999999997</v>
      </c>
      <c r="AQ82" s="138"/>
      <c r="AR82" s="50">
        <f>国航自动更新!P202</f>
        <v>57.6</v>
      </c>
      <c r="AS82" s="148">
        <f t="shared" si="33"/>
        <v>-20.699999999999996</v>
      </c>
      <c r="AT82" s="138"/>
      <c r="AU82" s="50">
        <f>国航自动更新!Q202</f>
        <v>9.1999999999999993</v>
      </c>
      <c r="AV82" s="148">
        <f t="shared" si="34"/>
        <v>-70.8</v>
      </c>
      <c r="AW82" s="138"/>
      <c r="AX82" s="151">
        <f>国航自动更新!R202</f>
        <v>699</v>
      </c>
      <c r="AY82" s="138">
        <f t="shared" si="30"/>
        <v>2.9455081001472649E-2</v>
      </c>
      <c r="AZ82" s="138"/>
      <c r="BA82" s="17"/>
      <c r="BB82" s="9"/>
      <c r="BC82" s="17"/>
      <c r="BD82" s="9"/>
      <c r="BE82" s="17"/>
      <c r="BF82" s="9"/>
      <c r="BG82" s="17"/>
      <c r="BH82" s="9"/>
      <c r="BI82" s="51"/>
      <c r="BJ82" s="9"/>
      <c r="BK82" s="51"/>
      <c r="BL82" s="9"/>
      <c r="BM82" s="51"/>
      <c r="BN82" s="9"/>
      <c r="BO82" s="51"/>
      <c r="BP82" s="51"/>
      <c r="BQ82" s="9"/>
      <c r="BR82" s="51"/>
      <c r="BS82" s="9"/>
      <c r="BT82" s="51"/>
      <c r="BU82" s="9"/>
      <c r="BV82" s="51"/>
      <c r="BW82" s="9"/>
      <c r="BX82" s="51"/>
      <c r="BY82" s="9"/>
      <c r="BZ82" s="51"/>
      <c r="CA82" s="9"/>
      <c r="CB82" s="51"/>
      <c r="CC82" s="9"/>
      <c r="CD82" s="51"/>
      <c r="CE82" s="9"/>
      <c r="CF82" s="51"/>
      <c r="CG82" s="10"/>
      <c r="CH82" s="51"/>
      <c r="CI82" s="10"/>
      <c r="CJ82" s="51"/>
      <c r="CK82" s="10"/>
      <c r="CL82" s="51"/>
      <c r="CM82" s="10"/>
      <c r="CN82" s="51"/>
      <c r="CO82" s="53"/>
      <c r="CP82" s="51"/>
      <c r="CQ82" s="53"/>
      <c r="CR82" s="51"/>
      <c r="CS82" s="53"/>
      <c r="CT82" s="51"/>
      <c r="CU82" s="53"/>
      <c r="CW82" s="51"/>
      <c r="CX82" s="9"/>
      <c r="CY82" s="51"/>
      <c r="CZ82" s="9"/>
      <c r="DA82" s="51"/>
      <c r="DB82" s="9"/>
      <c r="DC82" s="51"/>
      <c r="DD82" s="9"/>
      <c r="DE82" s="69"/>
      <c r="DF82" s="69"/>
      <c r="DG82" s="51"/>
    </row>
    <row r="83" spans="1:111">
      <c r="A83" s="49">
        <v>44074</v>
      </c>
      <c r="B83" s="50">
        <f>国航自动更新!B203</f>
        <v>14765.1</v>
      </c>
      <c r="C83" s="138">
        <f t="shared" si="18"/>
        <v>-0.41352012647065828</v>
      </c>
      <c r="D83" s="138"/>
      <c r="E83" s="50">
        <f>国航自动更新!C203</f>
        <v>14171.6</v>
      </c>
      <c r="F83" s="138">
        <f t="shared" si="19"/>
        <v>-3.3868724605273903E-2</v>
      </c>
      <c r="G83" s="138"/>
      <c r="H83" s="50">
        <f>国航自动更新!D203</f>
        <v>549.4</v>
      </c>
      <c r="I83" s="138">
        <f t="shared" si="20"/>
        <v>-0.94265195561632964</v>
      </c>
      <c r="J83" s="138"/>
      <c r="K83" s="50">
        <f>国航自动更新!E203</f>
        <v>44.1</v>
      </c>
      <c r="L83" s="138">
        <f t="shared" si="21"/>
        <v>-0.95244257521837594</v>
      </c>
      <c r="M83" s="138"/>
      <c r="N83" s="50">
        <f>国航自动更新!F203</f>
        <v>10769.1</v>
      </c>
      <c r="O83" s="138">
        <f t="shared" si="22"/>
        <v>-0.49433248187521128</v>
      </c>
      <c r="P83" s="138"/>
      <c r="Q83" s="50">
        <f>国航自动更新!G203</f>
        <v>10481.700000000001</v>
      </c>
      <c r="R83" s="138">
        <f t="shared" si="23"/>
        <v>-0.17046938436335146</v>
      </c>
      <c r="S83" s="138"/>
      <c r="T83" s="50">
        <f>国航自动更新!H203</f>
        <v>282.2</v>
      </c>
      <c r="U83" s="138">
        <f t="shared" si="24"/>
        <v>-0.96447812295453406</v>
      </c>
      <c r="V83" s="138"/>
      <c r="W83" s="50">
        <f>国航自动更新!I203</f>
        <v>5.2</v>
      </c>
      <c r="X83" s="138">
        <f t="shared" si="25"/>
        <v>-0.99274452351053444</v>
      </c>
      <c r="Y83" s="138"/>
      <c r="Z83" s="50">
        <f>国航自动更新!J203</f>
        <v>7316.6</v>
      </c>
      <c r="AA83" s="138">
        <f t="shared" si="26"/>
        <v>-0.3018511450381679</v>
      </c>
      <c r="AB83" s="138"/>
      <c r="AC83" s="50">
        <f>国航自动更新!K203</f>
        <v>7267.6</v>
      </c>
      <c r="AD83" s="138">
        <f t="shared" si="27"/>
        <v>-0.14234463876891112</v>
      </c>
      <c r="AE83" s="138"/>
      <c r="AF83" s="50">
        <f>国航自动更新!L203</f>
        <v>45.2</v>
      </c>
      <c r="AG83" s="138">
        <f t="shared" si="28"/>
        <v>-0.97046523784631467</v>
      </c>
      <c r="AH83" s="138"/>
      <c r="AI83" s="50">
        <f>国航自动更新!M203</f>
        <v>3.9</v>
      </c>
      <c r="AJ83" s="138">
        <f t="shared" si="29"/>
        <v>-0.99180155560227035</v>
      </c>
      <c r="AK83" s="138"/>
      <c r="AL83" s="50">
        <f>国航自动更新!N203</f>
        <v>72.900000000000006</v>
      </c>
      <c r="AM83" s="148">
        <f t="shared" si="31"/>
        <v>-11.699999999999989</v>
      </c>
      <c r="AN83" s="138"/>
      <c r="AO83" s="50">
        <f>国航自动更新!O203</f>
        <v>74</v>
      </c>
      <c r="AP83" s="148">
        <f t="shared" si="32"/>
        <v>-12.099999999999994</v>
      </c>
      <c r="AQ83" s="138"/>
      <c r="AR83" s="50">
        <f>国航自动更新!P203</f>
        <v>51.4</v>
      </c>
      <c r="AS83" s="148">
        <f t="shared" si="33"/>
        <v>-31.500000000000007</v>
      </c>
      <c r="AT83" s="138"/>
      <c r="AU83" s="50">
        <f>国航自动更新!Q203</f>
        <v>11.9</v>
      </c>
      <c r="AV83" s="148">
        <f t="shared" si="34"/>
        <v>-65.399999999999991</v>
      </c>
      <c r="AW83" s="138"/>
      <c r="AX83" s="151">
        <f>国航自动更新!R203</f>
        <v>700</v>
      </c>
      <c r="AY83" s="138">
        <f t="shared" si="30"/>
        <v>3.2448377581120846E-2</v>
      </c>
      <c r="AZ83" s="138"/>
      <c r="BA83" s="17"/>
      <c r="BB83" s="9"/>
      <c r="BC83" s="17"/>
      <c r="BD83" s="9"/>
      <c r="BE83" s="17"/>
      <c r="BF83" s="9"/>
      <c r="BG83" s="17"/>
      <c r="BH83" s="9"/>
      <c r="BI83" s="51"/>
      <c r="BJ83" s="9"/>
      <c r="BK83" s="51"/>
      <c r="BL83" s="9"/>
      <c r="BM83" s="51"/>
      <c r="BN83" s="9"/>
      <c r="BO83" s="51"/>
      <c r="BP83" s="51"/>
      <c r="BQ83" s="9"/>
      <c r="BR83" s="51"/>
      <c r="BS83" s="9"/>
      <c r="BT83" s="51"/>
      <c r="BU83" s="9"/>
      <c r="BV83" s="51"/>
      <c r="BW83" s="9"/>
      <c r="BX83" s="51"/>
      <c r="BY83" s="9"/>
      <c r="BZ83" s="51"/>
      <c r="CA83" s="9"/>
      <c r="CB83" s="51"/>
      <c r="CC83" s="9"/>
      <c r="CD83" s="51"/>
      <c r="CE83" s="9"/>
      <c r="CF83" s="51"/>
      <c r="CG83" s="10"/>
      <c r="CH83" s="51"/>
      <c r="CI83" s="10"/>
      <c r="CJ83" s="51"/>
      <c r="CK83" s="10"/>
      <c r="CL83" s="51"/>
      <c r="CM83" s="10"/>
      <c r="CN83" s="51"/>
      <c r="CO83" s="53"/>
      <c r="CP83" s="51"/>
      <c r="CQ83" s="53"/>
      <c r="CR83" s="51"/>
      <c r="CS83" s="53"/>
      <c r="CT83" s="51"/>
      <c r="CU83" s="53"/>
      <c r="CW83" s="51"/>
      <c r="CX83" s="9"/>
      <c r="CY83" s="51"/>
      <c r="CZ83" s="9"/>
      <c r="DA83" s="51"/>
      <c r="DB83" s="9"/>
      <c r="DC83" s="51"/>
      <c r="DD83" s="9"/>
      <c r="DE83" s="69"/>
      <c r="DF83" s="69"/>
      <c r="DG83" s="51"/>
    </row>
    <row r="84" spans="1:111">
      <c r="A84" s="49">
        <v>44104</v>
      </c>
      <c r="B84" s="50">
        <f>国航自动更新!B204</f>
        <v>15460.9</v>
      </c>
      <c r="C84" s="138">
        <f t="shared" si="18"/>
        <v>-0.34716205146394397</v>
      </c>
      <c r="D84" s="138"/>
      <c r="E84" s="50">
        <f>国航自动更新!C204</f>
        <v>14825.1</v>
      </c>
      <c r="F84" s="138">
        <f t="shared" si="19"/>
        <v>5.935188824180937E-2</v>
      </c>
      <c r="G84" s="138"/>
      <c r="H84" s="50">
        <f>国航自动更新!D204</f>
        <v>547.6</v>
      </c>
      <c r="I84" s="138">
        <f t="shared" si="20"/>
        <v>-0.93842694102434365</v>
      </c>
      <c r="J84" s="138"/>
      <c r="K84" s="50">
        <f>国航自动更新!E204</f>
        <v>88.3</v>
      </c>
      <c r="L84" s="138">
        <f t="shared" si="21"/>
        <v>-0.88887490561288696</v>
      </c>
      <c r="M84" s="138"/>
      <c r="N84" s="50">
        <f>国航自动更新!F204</f>
        <v>11702.5</v>
      </c>
      <c r="O84" s="138">
        <f t="shared" si="22"/>
        <v>-0.38674820649069575</v>
      </c>
      <c r="P84" s="138"/>
      <c r="Q84" s="50">
        <f>国航自动更新!G204</f>
        <v>11443.7</v>
      </c>
      <c r="R84" s="138">
        <f t="shared" si="23"/>
        <v>-2.1841309779668805E-4</v>
      </c>
      <c r="S84" s="138"/>
      <c r="T84" s="50">
        <f>国航自动更新!H204</f>
        <v>244.3</v>
      </c>
      <c r="U84" s="138">
        <f t="shared" si="24"/>
        <v>-0.96555030670521047</v>
      </c>
      <c r="V84" s="138"/>
      <c r="W84" s="50">
        <f>国航自动更新!I204</f>
        <v>14.5</v>
      </c>
      <c r="X84" s="138">
        <f t="shared" si="25"/>
        <v>-0.97339449541284406</v>
      </c>
      <c r="Y84" s="138"/>
      <c r="Z84" s="50">
        <f>国航自动更新!J204</f>
        <v>7824</v>
      </c>
      <c r="AA84" s="138">
        <f t="shared" si="26"/>
        <v>-0.16778352160316545</v>
      </c>
      <c r="AB84" s="138"/>
      <c r="AC84" s="50">
        <f>国航自动更新!K204</f>
        <v>7775.7</v>
      </c>
      <c r="AD84" s="138">
        <f t="shared" si="27"/>
        <v>1.1275848614904493E-2</v>
      </c>
      <c r="AE84" s="138"/>
      <c r="AF84" s="50">
        <f>国航自动更新!L204</f>
        <v>39</v>
      </c>
      <c r="AG84" s="138">
        <f t="shared" si="28"/>
        <v>-0.97130031643240855</v>
      </c>
      <c r="AH84" s="138"/>
      <c r="AI84" s="50">
        <f>国航自动更新!M204</f>
        <v>9.4</v>
      </c>
      <c r="AJ84" s="138">
        <f t="shared" si="29"/>
        <v>-0.9734087694483734</v>
      </c>
      <c r="AK84" s="138"/>
      <c r="AL84" s="50">
        <f>国航自动更新!N204</f>
        <v>75.7</v>
      </c>
      <c r="AM84" s="148">
        <f t="shared" si="31"/>
        <v>-4.8999999999999915</v>
      </c>
      <c r="AN84" s="138"/>
      <c r="AO84" s="50">
        <f>国航自动更新!O204</f>
        <v>77.2</v>
      </c>
      <c r="AP84" s="148">
        <f t="shared" si="32"/>
        <v>-4.5999999999999943</v>
      </c>
      <c r="AQ84" s="138"/>
      <c r="AR84" s="50">
        <f>国航自动更新!P204</f>
        <v>44.6</v>
      </c>
      <c r="AS84" s="148">
        <f t="shared" si="33"/>
        <v>-35.1</v>
      </c>
      <c r="AT84" s="138"/>
      <c r="AU84" s="50">
        <f>国航自动更新!Q204</f>
        <v>16.399999999999999</v>
      </c>
      <c r="AV84" s="148">
        <f t="shared" si="34"/>
        <v>-52.199999999999996</v>
      </c>
      <c r="AW84" s="138"/>
      <c r="AX84" s="151">
        <f>国航自动更新!R204</f>
        <v>702</v>
      </c>
      <c r="AY84" s="138">
        <f t="shared" si="30"/>
        <v>3.2352941176470695E-2</v>
      </c>
      <c r="AZ84" s="138"/>
      <c r="BA84" s="17"/>
      <c r="BB84" s="9"/>
      <c r="BC84" s="17"/>
      <c r="BD84" s="9"/>
      <c r="BE84" s="17"/>
      <c r="BF84" s="9"/>
      <c r="BG84" s="17"/>
      <c r="BH84" s="9"/>
      <c r="BI84" s="51"/>
      <c r="BJ84" s="9"/>
      <c r="BK84" s="51"/>
      <c r="BL84" s="9"/>
      <c r="BM84" s="51"/>
      <c r="BN84" s="9"/>
      <c r="BO84" s="51"/>
      <c r="BP84" s="51"/>
      <c r="BQ84" s="9"/>
      <c r="BR84" s="51"/>
      <c r="BS84" s="9"/>
      <c r="BT84" s="51"/>
      <c r="BU84" s="9"/>
      <c r="BV84" s="51"/>
      <c r="BW84" s="9"/>
      <c r="BX84" s="51"/>
      <c r="BY84" s="9"/>
      <c r="BZ84" s="51"/>
      <c r="CA84" s="9"/>
      <c r="CB84" s="51"/>
      <c r="CC84" s="9"/>
      <c r="CD84" s="51"/>
      <c r="CE84" s="9"/>
      <c r="CF84" s="51"/>
      <c r="CG84" s="10"/>
      <c r="CH84" s="51"/>
      <c r="CI84" s="10"/>
      <c r="CJ84" s="51"/>
      <c r="CK84" s="10"/>
      <c r="CL84" s="51"/>
      <c r="CM84" s="10"/>
      <c r="CN84" s="51"/>
      <c r="CO84" s="53"/>
      <c r="CP84" s="51"/>
      <c r="CQ84" s="53"/>
      <c r="CR84" s="51"/>
      <c r="CS84" s="53"/>
      <c r="CT84" s="51"/>
      <c r="CU84" s="53"/>
      <c r="CW84" s="51"/>
      <c r="CX84" s="9"/>
      <c r="CY84" s="51"/>
      <c r="CZ84" s="9"/>
      <c r="DA84" s="51"/>
      <c r="DB84" s="9"/>
      <c r="DC84" s="51"/>
      <c r="DD84" s="9"/>
      <c r="DE84" s="69"/>
      <c r="DF84" s="69"/>
      <c r="DG84" s="51"/>
    </row>
    <row r="85" spans="1:111">
      <c r="A85" s="49">
        <v>44135</v>
      </c>
      <c r="B85" s="50">
        <f>国航自动更新!B205</f>
        <v>17067.3</v>
      </c>
      <c r="C85" s="138">
        <f t="shared" si="18"/>
        <v>-0.29185147689128799</v>
      </c>
      <c r="D85" s="138"/>
      <c r="E85" s="50">
        <f>国航自动更新!C205</f>
        <v>16279.9</v>
      </c>
      <c r="F85" s="138">
        <f t="shared" si="19"/>
        <v>0.13730928295981659</v>
      </c>
      <c r="G85" s="138"/>
      <c r="H85" s="50">
        <f>国航自动更新!D205</f>
        <v>608.9</v>
      </c>
      <c r="I85" s="138">
        <f t="shared" si="20"/>
        <v>-0.93188123685505886</v>
      </c>
      <c r="J85" s="138"/>
      <c r="K85" s="50">
        <f>国航自动更新!E205</f>
        <v>178.5</v>
      </c>
      <c r="L85" s="138">
        <f t="shared" si="21"/>
        <v>-0.78955435038905919</v>
      </c>
      <c r="M85" s="138"/>
      <c r="N85" s="50">
        <f>国航自动更新!F205</f>
        <v>12735.9</v>
      </c>
      <c r="O85" s="138">
        <f t="shared" si="22"/>
        <v>-0.35280456943075211</v>
      </c>
      <c r="P85" s="138"/>
      <c r="Q85" s="50">
        <f>国航自动更新!G205</f>
        <v>12388.2</v>
      </c>
      <c r="R85" s="138">
        <f t="shared" si="23"/>
        <v>2.5742508673296305E-2</v>
      </c>
      <c r="S85" s="138"/>
      <c r="T85" s="50">
        <f>国航自动更新!H205</f>
        <v>271.3</v>
      </c>
      <c r="U85" s="138">
        <f t="shared" si="24"/>
        <v>-0.96130476951163857</v>
      </c>
      <c r="V85" s="138"/>
      <c r="W85" s="50">
        <f>国航自动更新!I205</f>
        <v>76.400000000000006</v>
      </c>
      <c r="X85" s="138">
        <f t="shared" si="25"/>
        <v>-0.87053041857312319</v>
      </c>
      <c r="Y85" s="138"/>
      <c r="Z85" s="50">
        <f>国航自动更新!J205</f>
        <v>8463.4</v>
      </c>
      <c r="AA85" s="138">
        <f t="shared" si="26"/>
        <v>-0.13766366090987825</v>
      </c>
      <c r="AB85" s="138"/>
      <c r="AC85" s="50">
        <f>国航自动更新!K205</f>
        <v>8372.2999999999993</v>
      </c>
      <c r="AD85" s="138">
        <f t="shared" si="27"/>
        <v>3.5893692311499192E-2</v>
      </c>
      <c r="AE85" s="138"/>
      <c r="AF85" s="50">
        <f>国航自动更新!L205</f>
        <v>42.9</v>
      </c>
      <c r="AG85" s="138">
        <f t="shared" si="28"/>
        <v>-0.96838847542553974</v>
      </c>
      <c r="AH85" s="138"/>
      <c r="AI85" s="50">
        <f>国航自动更新!M205</f>
        <v>48.3</v>
      </c>
      <c r="AJ85" s="138">
        <f t="shared" si="29"/>
        <v>-0.87126865671641796</v>
      </c>
      <c r="AK85" s="138"/>
      <c r="AL85" s="50">
        <f>国航自动更新!N205</f>
        <v>74.599999999999994</v>
      </c>
      <c r="AM85" s="148">
        <f t="shared" si="31"/>
        <v>-7</v>
      </c>
      <c r="AN85" s="138"/>
      <c r="AO85" s="50">
        <f>国航自动更新!O205</f>
        <v>76.099999999999994</v>
      </c>
      <c r="AP85" s="148">
        <f t="shared" si="32"/>
        <v>-8.3000000000000114</v>
      </c>
      <c r="AQ85" s="138"/>
      <c r="AR85" s="50">
        <f>国航自动更新!P205</f>
        <v>44.6</v>
      </c>
      <c r="AS85" s="148">
        <f t="shared" si="33"/>
        <v>-33.800000000000004</v>
      </c>
      <c r="AT85" s="138"/>
      <c r="AU85" s="50">
        <f>国航自动更新!Q205</f>
        <v>42.8</v>
      </c>
      <c r="AV85" s="148">
        <f t="shared" si="34"/>
        <v>-26.799999999999997</v>
      </c>
      <c r="AW85" s="138"/>
      <c r="AX85" s="151">
        <f>国航自动更新!R205</f>
        <v>703</v>
      </c>
      <c r="AY85" s="138">
        <f t="shared" si="30"/>
        <v>3.3823529411764808E-2</v>
      </c>
      <c r="AZ85" s="138"/>
      <c r="BA85" s="17"/>
      <c r="BB85" s="9"/>
      <c r="BC85" s="17"/>
      <c r="BD85" s="9"/>
      <c r="BE85" s="17"/>
      <c r="BF85" s="9"/>
      <c r="BG85" s="17"/>
      <c r="BH85" s="9"/>
      <c r="BI85" s="51"/>
      <c r="BJ85" s="9"/>
      <c r="BK85" s="51"/>
      <c r="BL85" s="9"/>
      <c r="BM85" s="51"/>
      <c r="BN85" s="9"/>
      <c r="BO85" s="51"/>
      <c r="BP85" s="51"/>
      <c r="BQ85" s="9"/>
      <c r="BR85" s="51"/>
      <c r="BS85" s="9"/>
      <c r="BT85" s="51"/>
      <c r="BU85" s="9"/>
      <c r="BV85" s="51"/>
      <c r="BW85" s="9"/>
      <c r="BX85" s="51"/>
      <c r="BY85" s="9"/>
      <c r="BZ85" s="51"/>
      <c r="CA85" s="9"/>
      <c r="CB85" s="51"/>
      <c r="CC85" s="9"/>
      <c r="CD85" s="51"/>
      <c r="CE85" s="9"/>
      <c r="CF85" s="51"/>
      <c r="CG85" s="10"/>
      <c r="CH85" s="51"/>
      <c r="CI85" s="10"/>
      <c r="CJ85" s="51"/>
      <c r="CK85" s="10"/>
      <c r="CL85" s="51"/>
      <c r="CM85" s="10"/>
      <c r="CN85" s="51"/>
      <c r="CO85" s="53"/>
      <c r="CP85" s="51"/>
      <c r="CQ85" s="53"/>
      <c r="CR85" s="51"/>
      <c r="CS85" s="53"/>
      <c r="CT85" s="51"/>
      <c r="CU85" s="53"/>
      <c r="CW85" s="51"/>
      <c r="CX85" s="9"/>
      <c r="CY85" s="51"/>
      <c r="CZ85" s="9"/>
      <c r="DA85" s="51"/>
      <c r="DB85" s="9"/>
      <c r="DC85" s="51"/>
      <c r="DD85" s="9"/>
      <c r="DE85" s="69"/>
      <c r="DF85" s="69"/>
      <c r="DG85" s="70"/>
    </row>
    <row r="86" spans="1:111">
      <c r="A86" s="49">
        <v>44165</v>
      </c>
      <c r="B86" s="50">
        <f>国航自动更新!B206</f>
        <v>15910.1</v>
      </c>
      <c r="C86" s="138">
        <f t="shared" si="18"/>
        <v>-0.32178542806963695</v>
      </c>
      <c r="D86" s="138"/>
      <c r="E86" s="50">
        <f>国航自动更新!C206</f>
        <v>15198.7</v>
      </c>
      <c r="F86" s="138">
        <f t="shared" si="19"/>
        <v>8.5148613818264884E-2</v>
      </c>
      <c r="G86" s="138"/>
      <c r="H86" s="50">
        <f>国航自动更新!D206</f>
        <v>538.4</v>
      </c>
      <c r="I86" s="138">
        <f t="shared" si="20"/>
        <v>-0.93800163517232649</v>
      </c>
      <c r="J86" s="138"/>
      <c r="K86" s="50">
        <f>国航自动更新!E206</f>
        <v>173</v>
      </c>
      <c r="L86" s="138">
        <f t="shared" si="21"/>
        <v>-0.7749447118511773</v>
      </c>
      <c r="M86" s="138"/>
      <c r="N86" s="50">
        <f>国航自动更新!F206</f>
        <v>11468.6</v>
      </c>
      <c r="O86" s="138">
        <f t="shared" si="22"/>
        <v>-0.38520011579161795</v>
      </c>
      <c r="P86" s="138"/>
      <c r="Q86" s="50">
        <f>国航自动更新!G206</f>
        <v>11160.8</v>
      </c>
      <c r="R86" s="138">
        <f t="shared" si="23"/>
        <v>-1.6158179141580353E-2</v>
      </c>
      <c r="S86" s="138"/>
      <c r="T86" s="50">
        <f>国航自动更新!H206</f>
        <v>225.2</v>
      </c>
      <c r="U86" s="138">
        <f t="shared" si="24"/>
        <v>-0.96665482113243306</v>
      </c>
      <c r="V86" s="138"/>
      <c r="W86" s="50">
        <f>国航自动更新!I206</f>
        <v>82.6</v>
      </c>
      <c r="X86" s="138">
        <f t="shared" si="25"/>
        <v>-0.85157232704402519</v>
      </c>
      <c r="Y86" s="138"/>
      <c r="Z86" s="50">
        <f>国航自动更新!J206</f>
        <v>7554.2</v>
      </c>
      <c r="AA86" s="138">
        <f t="shared" si="26"/>
        <v>-0.18780776260617138</v>
      </c>
      <c r="AB86" s="138"/>
      <c r="AC86" s="50">
        <f>国航自动更新!K206</f>
        <v>7465.5</v>
      </c>
      <c r="AD86" s="138">
        <f t="shared" si="27"/>
        <v>-1.4949596242149199E-2</v>
      </c>
      <c r="AE86" s="138"/>
      <c r="AF86" s="50">
        <f>国航自动更新!L206</f>
        <v>37.6</v>
      </c>
      <c r="AG86" s="138">
        <f t="shared" si="28"/>
        <v>-0.97251863762607804</v>
      </c>
      <c r="AH86" s="138"/>
      <c r="AI86" s="50">
        <f>国航自动更新!M206</f>
        <v>51.1</v>
      </c>
      <c r="AJ86" s="138">
        <f t="shared" si="29"/>
        <v>-0.85560892907601016</v>
      </c>
      <c r="AK86" s="138"/>
      <c r="AL86" s="50">
        <f>国航自动更新!N206</f>
        <v>72.099999999999994</v>
      </c>
      <c r="AM86" s="148">
        <f t="shared" si="31"/>
        <v>-7.4000000000000057</v>
      </c>
      <c r="AN86" s="138"/>
      <c r="AO86" s="50">
        <f>国航自动更新!O206</f>
        <v>73.400000000000006</v>
      </c>
      <c r="AP86" s="148">
        <f t="shared" si="32"/>
        <v>-7.5999999999999943</v>
      </c>
      <c r="AQ86" s="138"/>
      <c r="AR86" s="50">
        <f>国航自动更新!P206</f>
        <v>41.8</v>
      </c>
      <c r="AS86" s="148">
        <f t="shared" si="33"/>
        <v>-36</v>
      </c>
      <c r="AT86" s="138"/>
      <c r="AU86" s="50">
        <f>国航自动更新!Q206</f>
        <v>47.8</v>
      </c>
      <c r="AV86" s="148">
        <f t="shared" si="34"/>
        <v>-24.600000000000009</v>
      </c>
      <c r="AW86" s="138"/>
      <c r="AX86" s="151">
        <f>国航自动更新!R206</f>
        <v>704</v>
      </c>
      <c r="AY86" s="138">
        <f t="shared" si="30"/>
        <v>2.6239067055393583E-2</v>
      </c>
      <c r="AZ86" s="138"/>
      <c r="BA86" s="17"/>
      <c r="BB86" s="9"/>
      <c r="BC86" s="17"/>
      <c r="BD86" s="9"/>
      <c r="BE86" s="17"/>
      <c r="BF86" s="9"/>
      <c r="BG86" s="17"/>
      <c r="BH86" s="9"/>
      <c r="BI86" s="51"/>
      <c r="BJ86" s="9"/>
      <c r="BK86" s="51"/>
      <c r="BL86" s="9"/>
      <c r="BM86" s="51"/>
      <c r="BN86" s="9"/>
      <c r="BO86" s="51"/>
      <c r="BP86" s="51"/>
      <c r="BQ86" s="9"/>
      <c r="BR86" s="51"/>
      <c r="BS86" s="9"/>
      <c r="BT86" s="51"/>
      <c r="BU86" s="9"/>
      <c r="BV86" s="51"/>
      <c r="BW86" s="9"/>
      <c r="BX86" s="51"/>
      <c r="BY86" s="9"/>
      <c r="BZ86" s="51"/>
      <c r="CA86" s="9"/>
      <c r="CB86" s="51"/>
      <c r="CC86" s="9"/>
      <c r="CD86" s="51"/>
      <c r="CE86" s="9"/>
      <c r="CF86" s="51"/>
      <c r="CG86" s="10"/>
      <c r="CH86" s="51"/>
      <c r="CI86" s="10"/>
      <c r="CJ86" s="51"/>
      <c r="CK86" s="10"/>
      <c r="CL86" s="51"/>
      <c r="CM86" s="10"/>
      <c r="CN86" s="51"/>
      <c r="CO86" s="53"/>
      <c r="CP86" s="51"/>
      <c r="CQ86" s="53"/>
      <c r="CR86" s="51"/>
      <c r="CS86" s="53"/>
      <c r="CT86" s="51"/>
      <c r="CU86" s="53"/>
      <c r="CW86" s="51"/>
      <c r="CX86" s="9"/>
      <c r="CY86" s="51"/>
      <c r="CZ86" s="9"/>
      <c r="DA86" s="51"/>
      <c r="DB86" s="9"/>
      <c r="DC86" s="51"/>
      <c r="DD86" s="9"/>
      <c r="DE86" s="69"/>
      <c r="DF86" s="69"/>
      <c r="DG86" s="51"/>
    </row>
    <row r="87" spans="1:111">
      <c r="A87" s="49">
        <v>44196</v>
      </c>
      <c r="B87" s="50">
        <f>国航自动更新!B207</f>
        <v>15329.5</v>
      </c>
      <c r="C87" s="138">
        <f t="shared" si="18"/>
        <v>-0.37239769912591347</v>
      </c>
      <c r="D87" s="138"/>
      <c r="E87" s="50">
        <f>国航自动更新!C207</f>
        <v>14672.1</v>
      </c>
      <c r="F87" s="138">
        <f t="shared" si="19"/>
        <v>1.2930796421075863E-2</v>
      </c>
      <c r="G87" s="138"/>
      <c r="H87" s="50">
        <f>国航自动更新!D207</f>
        <v>467.9</v>
      </c>
      <c r="I87" s="138">
        <f t="shared" si="20"/>
        <v>-0.94876876416550793</v>
      </c>
      <c r="J87" s="138"/>
      <c r="K87" s="50">
        <f>国航自动更新!E207</f>
        <v>189.6</v>
      </c>
      <c r="L87" s="138">
        <f t="shared" si="21"/>
        <v>-0.76523031203566116</v>
      </c>
      <c r="M87" s="138"/>
      <c r="N87" s="50">
        <f>国航自动更新!F207</f>
        <v>10360.5</v>
      </c>
      <c r="O87" s="138">
        <f t="shared" si="22"/>
        <v>-0.46258785693907722</v>
      </c>
      <c r="P87" s="138"/>
      <c r="Q87" s="50">
        <f>国航自动更新!G207</f>
        <v>10055.200000000001</v>
      </c>
      <c r="R87" s="138">
        <f t="shared" si="23"/>
        <v>-0.12743302932217948</v>
      </c>
      <c r="S87" s="138"/>
      <c r="T87" s="50">
        <f>国航自动更新!H207</f>
        <v>201.2</v>
      </c>
      <c r="U87" s="138">
        <f t="shared" si="24"/>
        <v>-0.97190258071723834</v>
      </c>
      <c r="V87" s="138"/>
      <c r="W87" s="50">
        <f>国航自动更新!I207</f>
        <v>104.1</v>
      </c>
      <c r="X87" s="138">
        <f t="shared" si="25"/>
        <v>-0.82474747474747478</v>
      </c>
      <c r="Y87" s="138"/>
      <c r="Z87" s="50">
        <f>国航自动更新!J207</f>
        <v>6789.8</v>
      </c>
      <c r="AA87" s="138">
        <f t="shared" si="26"/>
        <v>-0.28460646928669264</v>
      </c>
      <c r="AB87" s="138"/>
      <c r="AC87" s="50">
        <f>国航自动更新!K207</f>
        <v>6690.4</v>
      </c>
      <c r="AD87" s="138">
        <f t="shared" si="27"/>
        <v>-0.12540361059910854</v>
      </c>
      <c r="AE87" s="138"/>
      <c r="AF87" s="50">
        <f>国航自动更新!L207</f>
        <v>35.700000000000003</v>
      </c>
      <c r="AG87" s="138">
        <f t="shared" si="28"/>
        <v>-0.97556802627977002</v>
      </c>
      <c r="AH87" s="138"/>
      <c r="AI87" s="50">
        <f>国航自动更新!M207</f>
        <v>63.7</v>
      </c>
      <c r="AJ87" s="138">
        <f t="shared" si="29"/>
        <v>-0.83241252302025781</v>
      </c>
      <c r="AK87" s="138"/>
      <c r="AL87" s="50">
        <f>国航自动更新!N207</f>
        <v>67.599999999999994</v>
      </c>
      <c r="AM87" s="148">
        <f t="shared" si="31"/>
        <v>-11.300000000000011</v>
      </c>
      <c r="AN87" s="138"/>
      <c r="AO87" s="50">
        <f>国航自动更新!O207</f>
        <v>68.5</v>
      </c>
      <c r="AP87" s="148">
        <f t="shared" si="32"/>
        <v>-11.099999999999994</v>
      </c>
      <c r="AQ87" s="138"/>
      <c r="AR87" s="50">
        <f>国航自动更新!P207</f>
        <v>43</v>
      </c>
      <c r="AS87" s="148">
        <f t="shared" si="33"/>
        <v>-35.400000000000006</v>
      </c>
      <c r="AT87" s="138"/>
      <c r="AU87" s="50">
        <f>国航自动更新!Q207</f>
        <v>54.9</v>
      </c>
      <c r="AV87" s="148">
        <f t="shared" si="34"/>
        <v>-18.600000000000001</v>
      </c>
      <c r="AW87" s="138"/>
      <c r="AX87" s="151">
        <f>国航自动更新!R207</f>
        <v>708</v>
      </c>
      <c r="AY87" s="138">
        <f t="shared" si="30"/>
        <v>1.4326647564469885E-2</v>
      </c>
      <c r="AZ87" s="138"/>
      <c r="BA87" s="17"/>
      <c r="BB87" s="9"/>
      <c r="BC87" s="17"/>
      <c r="BD87" s="9"/>
      <c r="BE87" s="17"/>
      <c r="BF87" s="9"/>
      <c r="BG87" s="17"/>
      <c r="BH87" s="9"/>
      <c r="BI87" s="51"/>
      <c r="BJ87" s="9"/>
      <c r="BK87" s="51"/>
      <c r="BL87" s="9"/>
      <c r="BM87" s="51"/>
      <c r="BN87" s="9"/>
      <c r="BO87" s="51"/>
      <c r="BP87" s="51"/>
      <c r="BQ87" s="9"/>
      <c r="BR87" s="51"/>
      <c r="BS87" s="9"/>
      <c r="BT87" s="51"/>
      <c r="BU87" s="9"/>
      <c r="BV87" s="51"/>
      <c r="BW87" s="9"/>
      <c r="BX87" s="51"/>
      <c r="BY87" s="9"/>
      <c r="BZ87" s="51"/>
      <c r="CA87" s="9"/>
      <c r="CB87" s="51"/>
      <c r="CC87" s="9"/>
      <c r="CD87" s="51"/>
      <c r="CE87" s="9"/>
      <c r="CF87" s="51"/>
      <c r="CG87" s="10"/>
      <c r="CH87" s="51"/>
      <c r="CI87" s="10"/>
      <c r="CJ87" s="51"/>
      <c r="CK87" s="10"/>
      <c r="CL87" s="51"/>
      <c r="CM87" s="10"/>
      <c r="CN87" s="51"/>
      <c r="CO87" s="53"/>
      <c r="CP87" s="51"/>
      <c r="CQ87" s="53"/>
      <c r="CR87" s="51"/>
      <c r="CS87" s="53"/>
      <c r="CT87" s="51"/>
      <c r="CU87" s="53"/>
      <c r="CW87" s="51"/>
      <c r="CX87" s="9"/>
      <c r="CY87" s="51"/>
      <c r="CZ87" s="9"/>
      <c r="DA87" s="51"/>
      <c r="DB87" s="9"/>
      <c r="DC87" s="51"/>
      <c r="DD87" s="9"/>
      <c r="DE87" s="69"/>
      <c r="DF87" s="69"/>
      <c r="DG87" s="51"/>
    </row>
    <row r="88" spans="1:111" s="4" customFormat="1">
      <c r="A88" s="34">
        <v>44227</v>
      </c>
      <c r="B88" s="18">
        <f>国航自动更新!B208</f>
        <v>11061.7</v>
      </c>
      <c r="C88" s="138">
        <f t="shared" si="18"/>
        <v>-0.55140054261648208</v>
      </c>
      <c r="D88" s="138"/>
      <c r="E88" s="18">
        <f>国航自动更新!C208</f>
        <v>10481.9</v>
      </c>
      <c r="F88" s="138">
        <f t="shared" si="19"/>
        <v>-0.28402811456205901</v>
      </c>
      <c r="G88" s="138"/>
      <c r="H88" s="18">
        <f>国航自动更新!D208</f>
        <v>433.2</v>
      </c>
      <c r="I88" s="138">
        <f t="shared" si="20"/>
        <v>-0.95276311772146383</v>
      </c>
      <c r="J88" s="138"/>
      <c r="K88" s="18">
        <f>国航自动更新!E208</f>
        <v>146.6</v>
      </c>
      <c r="L88" s="138">
        <f t="shared" si="21"/>
        <v>-0.82697981824619382</v>
      </c>
      <c r="M88" s="138"/>
      <c r="N88" s="18">
        <f>国航自动更新!F208</f>
        <v>6679.5</v>
      </c>
      <c r="O88" s="138">
        <f t="shared" si="22"/>
        <v>-0.64621292372881356</v>
      </c>
      <c r="P88" s="138"/>
      <c r="Q88" s="18">
        <f>国航自动更新!G208</f>
        <v>6447.4</v>
      </c>
      <c r="R88" s="138">
        <f t="shared" si="23"/>
        <v>-0.4231340479215504</v>
      </c>
      <c r="S88" s="138"/>
      <c r="T88" s="18">
        <f>国航自动更新!H208</f>
        <v>167.5</v>
      </c>
      <c r="U88" s="138">
        <f t="shared" si="24"/>
        <v>-0.97642837039121866</v>
      </c>
      <c r="V88" s="138"/>
      <c r="W88" s="18">
        <f>国航自动更新!I208</f>
        <v>64.599999999999994</v>
      </c>
      <c r="X88" s="138">
        <f t="shared" si="25"/>
        <v>-0.89184664322785867</v>
      </c>
      <c r="Y88" s="138"/>
      <c r="Z88" s="18">
        <f>国航自动更新!J208</f>
        <v>4429.5</v>
      </c>
      <c r="AA88" s="138">
        <f t="shared" si="26"/>
        <v>-0.51794576005572002</v>
      </c>
      <c r="AB88" s="138"/>
      <c r="AC88" s="18">
        <f>国航自动更新!K208</f>
        <v>4358.3999999999996</v>
      </c>
      <c r="AD88" s="138">
        <f t="shared" si="27"/>
        <v>-0.40572675211344433</v>
      </c>
      <c r="AE88" s="138"/>
      <c r="AF88" s="18">
        <f>国航自动更新!L208</f>
        <v>30</v>
      </c>
      <c r="AG88" s="138">
        <f t="shared" si="28"/>
        <v>-0.97960848287112556</v>
      </c>
      <c r="AH88" s="138"/>
      <c r="AI88" s="18">
        <f>国航自动更新!M208</f>
        <v>41.1</v>
      </c>
      <c r="AJ88" s="138">
        <f t="shared" si="29"/>
        <v>-0.8928571428571429</v>
      </c>
      <c r="AK88" s="138"/>
      <c r="AL88" s="18">
        <f>国航自动更新!N208</f>
        <v>60.4</v>
      </c>
      <c r="AM88" s="148">
        <f t="shared" si="31"/>
        <v>-16.199999999999996</v>
      </c>
      <c r="AN88" s="138"/>
      <c r="AO88" s="18">
        <f>国航自动更新!O208</f>
        <v>61.5</v>
      </c>
      <c r="AP88" s="148">
        <f t="shared" si="32"/>
        <v>-14.799999999999997</v>
      </c>
      <c r="AQ88" s="138"/>
      <c r="AR88" s="18">
        <f>国航自动更新!P208</f>
        <v>38.700000000000003</v>
      </c>
      <c r="AS88" s="148">
        <f t="shared" si="33"/>
        <v>-38.799999999999997</v>
      </c>
      <c r="AT88" s="138"/>
      <c r="AU88" s="18">
        <f>国航自动更新!Q208</f>
        <v>44.1</v>
      </c>
      <c r="AV88" s="148">
        <f t="shared" si="34"/>
        <v>-26.4</v>
      </c>
      <c r="AW88" s="138"/>
      <c r="AX88" s="44">
        <f>国航自动更新!R208</f>
        <v>712</v>
      </c>
      <c r="AY88" s="138">
        <f t="shared" si="30"/>
        <v>1.7142857142857126E-2</v>
      </c>
      <c r="AZ88" s="138"/>
      <c r="BA88" s="18"/>
      <c r="BB88" s="19"/>
      <c r="BC88" s="18"/>
      <c r="BD88" s="19"/>
      <c r="BE88" s="18"/>
      <c r="BF88" s="19"/>
      <c r="BG88" s="18"/>
      <c r="BH88" s="19"/>
      <c r="BI88" s="18"/>
      <c r="BJ88" s="19"/>
      <c r="BK88" s="18"/>
      <c r="BL88" s="19"/>
      <c r="BM88" s="18"/>
      <c r="BN88" s="19"/>
      <c r="BO88" s="18"/>
      <c r="BP88" s="18"/>
      <c r="BQ88" s="19"/>
      <c r="BR88" s="18"/>
      <c r="BS88" s="19"/>
      <c r="BT88" s="18"/>
      <c r="BU88" s="19"/>
      <c r="BV88" s="18"/>
      <c r="BW88" s="19"/>
      <c r="BX88" s="18"/>
      <c r="BY88" s="19"/>
      <c r="BZ88" s="18"/>
      <c r="CA88" s="19"/>
      <c r="CB88" s="18"/>
      <c r="CC88" s="19"/>
      <c r="CD88" s="18"/>
      <c r="CE88" s="19"/>
      <c r="CF88" s="18"/>
      <c r="CG88" s="18"/>
      <c r="CH88" s="18"/>
      <c r="CI88" s="18"/>
      <c r="CJ88" s="18"/>
      <c r="CK88" s="18"/>
      <c r="CL88" s="18"/>
      <c r="CM88" s="18"/>
      <c r="CN88" s="18"/>
      <c r="CO88" s="65"/>
      <c r="CP88" s="18"/>
      <c r="CQ88" s="65"/>
      <c r="CR88" s="71"/>
      <c r="CS88" s="65"/>
      <c r="CT88" s="18"/>
      <c r="CU88" s="65"/>
      <c r="CW88" s="18"/>
      <c r="CX88" s="19"/>
      <c r="CY88" s="18"/>
      <c r="CZ88" s="19"/>
      <c r="DA88" s="18"/>
      <c r="DB88" s="19"/>
      <c r="DC88" s="18"/>
      <c r="DD88" s="19"/>
      <c r="DE88" s="68"/>
      <c r="DF88" s="68"/>
    </row>
    <row r="89" spans="1:111">
      <c r="A89" s="49">
        <v>44255</v>
      </c>
      <c r="B89" s="50">
        <f>国航自动更新!B209</f>
        <v>8582.2000000000007</v>
      </c>
      <c r="C89" s="138">
        <f t="shared" si="18"/>
        <v>0.20852226321570422</v>
      </c>
      <c r="D89" s="138"/>
      <c r="E89" s="50">
        <f>国航自动更新!C209</f>
        <v>8214.7999999999993</v>
      </c>
      <c r="F89" s="138">
        <f t="shared" si="19"/>
        <v>1.2439290884755114</v>
      </c>
      <c r="G89" s="138"/>
      <c r="H89" s="50">
        <f>国航自动更新!D209</f>
        <v>269.3</v>
      </c>
      <c r="I89" s="138">
        <f t="shared" si="20"/>
        <v>-0.91803877408162649</v>
      </c>
      <c r="J89" s="138"/>
      <c r="K89" s="50">
        <f>国航自动更新!E209</f>
        <v>98</v>
      </c>
      <c r="L89" s="138">
        <f t="shared" si="21"/>
        <v>-0.36692506459948326</v>
      </c>
      <c r="M89" s="138"/>
      <c r="N89" s="50">
        <f>国航自动更新!F209</f>
        <v>5289.4</v>
      </c>
      <c r="O89" s="138">
        <f t="shared" si="22"/>
        <v>0.44867440841367223</v>
      </c>
      <c r="P89" s="138"/>
      <c r="Q89" s="50">
        <f>国航自动更新!G209</f>
        <v>5135.8999999999996</v>
      </c>
      <c r="R89" s="138">
        <f t="shared" si="23"/>
        <v>1.791856925418569</v>
      </c>
      <c r="S89" s="138"/>
      <c r="T89" s="50">
        <f>国航自动更新!H209</f>
        <v>112.2</v>
      </c>
      <c r="U89" s="138">
        <f t="shared" si="24"/>
        <v>-0.9360610895828585</v>
      </c>
      <c r="V89" s="138"/>
      <c r="W89" s="50">
        <f>国航自动更新!I209</f>
        <v>41.3</v>
      </c>
      <c r="X89" s="138">
        <f t="shared" si="25"/>
        <v>-0.272887323943662</v>
      </c>
      <c r="Y89" s="138"/>
      <c r="Z89" s="50">
        <f>国航自动更新!J209</f>
        <v>3514.4</v>
      </c>
      <c r="AA89" s="138">
        <f t="shared" si="26"/>
        <v>1.1956766212670251</v>
      </c>
      <c r="AB89" s="138"/>
      <c r="AC89" s="50">
        <f>国航自动更新!K209</f>
        <v>3470.3</v>
      </c>
      <c r="AD89" s="138">
        <f t="shared" si="27"/>
        <v>1.7645184418067399</v>
      </c>
      <c r="AE89" s="138"/>
      <c r="AF89" s="50">
        <f>国航自动更新!L209</f>
        <v>18.100000000000001</v>
      </c>
      <c r="AG89" s="138">
        <f t="shared" si="28"/>
        <v>-0.94148076301325578</v>
      </c>
      <c r="AH89" s="138"/>
      <c r="AI89" s="50">
        <f>国航自动更新!M209</f>
        <v>26</v>
      </c>
      <c r="AJ89" s="138">
        <f t="shared" si="29"/>
        <v>-0.27777777777777779</v>
      </c>
      <c r="AK89" s="138"/>
      <c r="AL89" s="50">
        <f>国航自动更新!N209</f>
        <v>61.6</v>
      </c>
      <c r="AM89" s="148">
        <f t="shared" si="31"/>
        <v>10.200000000000003</v>
      </c>
      <c r="AN89" s="138"/>
      <c r="AO89" s="50">
        <f>国航自动更新!O209</f>
        <v>62.5</v>
      </c>
      <c r="AP89" s="148">
        <f t="shared" si="32"/>
        <v>12.299999999999997</v>
      </c>
      <c r="AQ89" s="138"/>
      <c r="AR89" s="50">
        <f>国航自动更新!P209</f>
        <v>41.6</v>
      </c>
      <c r="AS89" s="148">
        <f t="shared" si="33"/>
        <v>-11.799999999999997</v>
      </c>
      <c r="AT89" s="138"/>
      <c r="AU89" s="50">
        <f>国航自动更新!Q209</f>
        <v>42.2</v>
      </c>
      <c r="AV89" s="148">
        <f t="shared" si="34"/>
        <v>5.5</v>
      </c>
      <c r="AW89" s="138"/>
      <c r="AX89" s="151">
        <f>国航自动更新!R209</f>
        <v>716</v>
      </c>
      <c r="AY89" s="138">
        <f t="shared" si="30"/>
        <v>2.4320457796852546E-2</v>
      </c>
      <c r="AZ89" s="138"/>
      <c r="BA89" s="17"/>
      <c r="BB89" s="9"/>
      <c r="BC89" s="17"/>
      <c r="BD89" s="9"/>
      <c r="BE89" s="17"/>
      <c r="BF89" s="9"/>
      <c r="BG89" s="17"/>
      <c r="BH89" s="9"/>
      <c r="BI89" s="51"/>
      <c r="BJ89" s="9"/>
      <c r="BK89" s="51"/>
      <c r="BL89" s="9"/>
      <c r="BM89" s="51"/>
      <c r="BN89" s="9"/>
      <c r="BO89" s="51"/>
      <c r="BP89" s="51"/>
      <c r="BQ89" s="9"/>
      <c r="BR89" s="51"/>
      <c r="BS89" s="9"/>
      <c r="BT89" s="51"/>
      <c r="BU89" s="9"/>
      <c r="BV89" s="51"/>
      <c r="BW89" s="9"/>
      <c r="BX89" s="51"/>
      <c r="BY89" s="9"/>
      <c r="BZ89" s="51"/>
      <c r="CA89" s="9"/>
      <c r="CB89" s="51"/>
      <c r="CC89" s="9"/>
      <c r="CD89" s="51"/>
      <c r="CE89" s="9"/>
      <c r="CF89" s="51"/>
      <c r="CG89" s="10"/>
      <c r="CH89" s="51"/>
      <c r="CI89" s="10"/>
      <c r="CJ89" s="51"/>
      <c r="CK89" s="10"/>
      <c r="CL89" s="51"/>
      <c r="CM89" s="10"/>
      <c r="CN89" s="51"/>
      <c r="CO89" s="53"/>
      <c r="CP89" s="51"/>
      <c r="CQ89" s="53"/>
      <c r="CR89" s="51"/>
      <c r="CS89" s="53"/>
      <c r="CT89" s="51"/>
      <c r="CU89" s="53"/>
      <c r="CW89" s="51"/>
      <c r="CX89" s="9"/>
      <c r="CY89" s="51"/>
      <c r="CZ89" s="9"/>
      <c r="DA89" s="51"/>
      <c r="DB89" s="9"/>
      <c r="DC89" s="51"/>
      <c r="DD89" s="9"/>
      <c r="DE89" s="69"/>
      <c r="DF89" s="69"/>
      <c r="DG89" s="51"/>
    </row>
    <row r="90" spans="1:111">
      <c r="A90" s="49">
        <v>44286</v>
      </c>
      <c r="B90" s="50">
        <f>国航自动更新!B210</f>
        <v>15969.6</v>
      </c>
      <c r="C90" s="138">
        <f t="shared" si="18"/>
        <v>0.79248417366317958</v>
      </c>
      <c r="D90" s="138"/>
      <c r="E90" s="50">
        <f>国航自动更新!C210</f>
        <v>15385.7</v>
      </c>
      <c r="F90" s="138">
        <f t="shared" si="19"/>
        <v>1.2761931532384532</v>
      </c>
      <c r="G90" s="138"/>
      <c r="H90" s="50">
        <f>国航自动更新!D210</f>
        <v>367.2</v>
      </c>
      <c r="I90" s="138">
        <f t="shared" si="20"/>
        <v>-0.82109622411693062</v>
      </c>
      <c r="J90" s="138"/>
      <c r="K90" s="50">
        <f>国航自动更新!E210</f>
        <v>216.7</v>
      </c>
      <c r="L90" s="138">
        <f t="shared" si="21"/>
        <v>1.227132579650565</v>
      </c>
      <c r="M90" s="138"/>
      <c r="N90" s="50">
        <f>国航自动更新!F210</f>
        <v>11564.8</v>
      </c>
      <c r="O90" s="138">
        <f t="shared" si="22"/>
        <v>1.2848111269163898</v>
      </c>
      <c r="P90" s="138"/>
      <c r="Q90" s="50">
        <f>国航自动更新!G210</f>
        <v>11306.5</v>
      </c>
      <c r="R90" s="138">
        <f t="shared" si="23"/>
        <v>1.7444293412301568</v>
      </c>
      <c r="S90" s="138"/>
      <c r="T90" s="50">
        <f>国航自动更新!H210</f>
        <v>150.6</v>
      </c>
      <c r="U90" s="138">
        <f t="shared" si="24"/>
        <v>-0.83710113574905354</v>
      </c>
      <c r="V90" s="138"/>
      <c r="W90" s="50">
        <f>国航自动更新!I210</f>
        <v>107.7</v>
      </c>
      <c r="X90" s="138">
        <f t="shared" si="25"/>
        <v>5.2254335260115603</v>
      </c>
      <c r="Y90" s="138"/>
      <c r="Z90" s="50">
        <f>国航自动更新!J210</f>
        <v>7603.7</v>
      </c>
      <c r="AA90" s="138">
        <f t="shared" si="26"/>
        <v>1.6002667396210932</v>
      </c>
      <c r="AB90" s="138"/>
      <c r="AC90" s="50">
        <f>国航自动更新!K210</f>
        <v>7509.7</v>
      </c>
      <c r="AD90" s="138">
        <f t="shared" si="27"/>
        <v>1.715298116209278</v>
      </c>
      <c r="AE90" s="138"/>
      <c r="AF90" s="50">
        <f>国航自动更新!L210</f>
        <v>26.2</v>
      </c>
      <c r="AG90" s="138">
        <f t="shared" si="28"/>
        <v>-0.82140422631220178</v>
      </c>
      <c r="AH90" s="138"/>
      <c r="AI90" s="50">
        <f>国航自动更新!M210</f>
        <v>67.7</v>
      </c>
      <c r="AJ90" s="138">
        <f t="shared" si="29"/>
        <v>4.7372881355932206</v>
      </c>
      <c r="AK90" s="138"/>
      <c r="AL90" s="50">
        <f>国航自动更新!N210</f>
        <v>72.400000000000006</v>
      </c>
      <c r="AM90" s="148">
        <f t="shared" si="31"/>
        <v>15.600000000000009</v>
      </c>
      <c r="AN90" s="138"/>
      <c r="AO90" s="50">
        <f>国航自动更新!O210</f>
        <v>73.5</v>
      </c>
      <c r="AP90" s="148">
        <f t="shared" si="32"/>
        <v>12.600000000000001</v>
      </c>
      <c r="AQ90" s="138"/>
      <c r="AR90" s="50">
        <f>国航自动更新!P210</f>
        <v>41</v>
      </c>
      <c r="AS90" s="148">
        <f t="shared" si="33"/>
        <v>-4</v>
      </c>
      <c r="AT90" s="138"/>
      <c r="AU90" s="50">
        <f>国航自动更新!Q210</f>
        <v>49.7</v>
      </c>
      <c r="AV90" s="148">
        <f t="shared" si="34"/>
        <v>32</v>
      </c>
      <c r="AW90" s="138"/>
      <c r="AX90" s="151">
        <f>国航自动更新!R210</f>
        <v>719</v>
      </c>
      <c r="AY90" s="138">
        <f t="shared" si="30"/>
        <v>2.8612303290414864E-2</v>
      </c>
      <c r="AZ90" s="138"/>
      <c r="BA90" s="17"/>
      <c r="BB90" s="9"/>
      <c r="BC90" s="17"/>
      <c r="BD90" s="9"/>
      <c r="BE90" s="17"/>
      <c r="BF90" s="9"/>
      <c r="BG90" s="17"/>
      <c r="BH90" s="9"/>
      <c r="BI90" s="51"/>
      <c r="BJ90" s="9"/>
      <c r="BK90" s="51"/>
      <c r="BL90" s="9"/>
      <c r="BM90" s="51"/>
      <c r="BN90" s="9"/>
      <c r="BO90" s="51"/>
      <c r="BP90" s="51"/>
      <c r="BQ90" s="9"/>
      <c r="BR90" s="51"/>
      <c r="BS90" s="9"/>
      <c r="BT90" s="51"/>
      <c r="BU90" s="9"/>
      <c r="BV90" s="51"/>
      <c r="BW90" s="9"/>
      <c r="BX90" s="51"/>
      <c r="BY90" s="9"/>
      <c r="BZ90" s="51"/>
      <c r="CA90" s="9"/>
      <c r="CB90" s="51"/>
      <c r="CC90" s="9"/>
      <c r="CD90" s="51"/>
      <c r="CE90" s="9"/>
      <c r="CF90" s="51"/>
      <c r="CG90" s="10"/>
      <c r="CH90" s="51"/>
      <c r="CI90" s="10"/>
      <c r="CJ90" s="51"/>
      <c r="CK90" s="10"/>
      <c r="CL90" s="51"/>
      <c r="CM90" s="10"/>
      <c r="CN90" s="51"/>
      <c r="CO90" s="53"/>
      <c r="CP90" s="51"/>
      <c r="CQ90" s="53"/>
      <c r="CR90" s="51"/>
      <c r="CS90" s="53"/>
      <c r="CT90" s="51"/>
      <c r="CU90" s="53"/>
      <c r="CW90" s="51"/>
      <c r="CX90" s="9"/>
      <c r="CY90" s="51"/>
      <c r="CZ90" s="9"/>
      <c r="DA90" s="51"/>
      <c r="DB90" s="9"/>
      <c r="DC90" s="51"/>
      <c r="DD90" s="9"/>
      <c r="DE90" s="69"/>
      <c r="DF90" s="69"/>
      <c r="DG90" s="70"/>
    </row>
    <row r="91" spans="1:111">
      <c r="A91" s="49">
        <v>44316</v>
      </c>
      <c r="B91" s="50">
        <f>国航自动更新!B211</f>
        <v>17103.400000000001</v>
      </c>
      <c r="C91" s="138">
        <f t="shared" si="18"/>
        <v>1.790842634292801</v>
      </c>
      <c r="D91" s="138"/>
      <c r="E91" s="50">
        <f>国航自动更新!C211</f>
        <v>16497</v>
      </c>
      <c r="F91" s="138">
        <f t="shared" si="19"/>
        <v>1.8203856937700884</v>
      </c>
      <c r="G91" s="138"/>
      <c r="H91" s="50">
        <f>国航自动更新!D211</f>
        <v>353.4</v>
      </c>
      <c r="I91" s="138">
        <f t="shared" si="20"/>
        <v>0.3702985653354014</v>
      </c>
      <c r="J91" s="138"/>
      <c r="K91" s="50">
        <f>国航自动更新!E211</f>
        <v>253</v>
      </c>
      <c r="L91" s="138">
        <f t="shared" si="21"/>
        <v>10.87793427230047</v>
      </c>
      <c r="M91" s="138"/>
      <c r="N91" s="50">
        <f>国航自动更新!F211</f>
        <v>12736.3</v>
      </c>
      <c r="O91" s="138">
        <f t="shared" si="22"/>
        <v>2.1776402784361668</v>
      </c>
      <c r="P91" s="138"/>
      <c r="Q91" s="50">
        <f>国航自动更新!G211</f>
        <v>12425.1</v>
      </c>
      <c r="R91" s="138">
        <f t="shared" si="23"/>
        <v>2.181354977468251</v>
      </c>
      <c r="S91" s="138"/>
      <c r="T91" s="50">
        <f>国航自动更新!H211</f>
        <v>148.9</v>
      </c>
      <c r="U91" s="138">
        <f t="shared" si="24"/>
        <v>0.46411012782694194</v>
      </c>
      <c r="V91" s="138"/>
      <c r="W91" s="50">
        <f>国航自动更新!I211</f>
        <v>162.30000000000001</v>
      </c>
      <c r="X91" s="138">
        <f t="shared" si="25"/>
        <v>201.875</v>
      </c>
      <c r="Y91" s="138"/>
      <c r="Z91" s="50">
        <f>国航自动更新!J211</f>
        <v>8435</v>
      </c>
      <c r="AA91" s="138">
        <f t="shared" si="26"/>
        <v>2.1651031894934336</v>
      </c>
      <c r="AB91" s="138"/>
      <c r="AC91" s="50">
        <f>国航自动更新!K211</f>
        <v>8311.7999999999993</v>
      </c>
      <c r="AD91" s="138">
        <f t="shared" si="27"/>
        <v>2.1375938998150312</v>
      </c>
      <c r="AE91" s="138"/>
      <c r="AF91" s="50">
        <f>国航自动更新!L211</f>
        <v>24.1</v>
      </c>
      <c r="AG91" s="138">
        <f t="shared" si="28"/>
        <v>0.57516339869281041</v>
      </c>
      <c r="AH91" s="138"/>
      <c r="AI91" s="50">
        <f>国航自动更新!M211</f>
        <v>99.1</v>
      </c>
      <c r="AJ91" s="138">
        <f t="shared" si="29"/>
        <v>164.16666666666666</v>
      </c>
      <c r="AK91" s="138"/>
      <c r="AL91" s="50">
        <f>国航自动更新!N211</f>
        <v>74.5</v>
      </c>
      <c r="AM91" s="148">
        <f t="shared" si="31"/>
        <v>9.0999999999999943</v>
      </c>
      <c r="AN91" s="138"/>
      <c r="AO91" s="50">
        <f>国航自动更新!O211</f>
        <v>75.3</v>
      </c>
      <c r="AP91" s="148">
        <f t="shared" si="32"/>
        <v>8.5</v>
      </c>
      <c r="AQ91" s="138"/>
      <c r="AR91" s="50">
        <f>国航自动更新!P211</f>
        <v>42.1</v>
      </c>
      <c r="AS91" s="148">
        <f t="shared" si="33"/>
        <v>2.7000000000000028</v>
      </c>
      <c r="AT91" s="138"/>
      <c r="AU91" s="50">
        <f>国航自动更新!Q211</f>
        <v>64.099999999999994</v>
      </c>
      <c r="AV91" s="148">
        <f t="shared" si="34"/>
        <v>60.3</v>
      </c>
      <c r="AW91" s="138"/>
      <c r="AX91" s="151">
        <f>国航自动更新!R211</f>
        <v>723</v>
      </c>
      <c r="AY91" s="138">
        <f t="shared" si="30"/>
        <v>3.4334763948497882E-2</v>
      </c>
      <c r="AZ91" s="138"/>
      <c r="BA91" s="17"/>
      <c r="BB91" s="9"/>
      <c r="BC91" s="17"/>
      <c r="BD91" s="9"/>
      <c r="BE91" s="17"/>
      <c r="BF91" s="9"/>
      <c r="BG91" s="17"/>
      <c r="BH91" s="9"/>
      <c r="BI91" s="51"/>
      <c r="BJ91" s="9"/>
      <c r="BK91" s="51"/>
      <c r="BL91" s="9"/>
      <c r="BM91" s="51"/>
      <c r="BN91" s="9"/>
      <c r="BO91" s="51"/>
      <c r="BP91" s="51"/>
      <c r="BQ91" s="9"/>
      <c r="BR91" s="51"/>
      <c r="BS91" s="9"/>
      <c r="BT91" s="51"/>
      <c r="BU91" s="9"/>
      <c r="BV91" s="51"/>
      <c r="BW91" s="9"/>
      <c r="BX91" s="51"/>
      <c r="BY91" s="9"/>
      <c r="BZ91" s="51"/>
      <c r="CA91" s="9"/>
      <c r="CB91" s="51"/>
      <c r="CC91" s="9"/>
      <c r="CD91" s="51"/>
      <c r="CE91" s="9"/>
      <c r="CF91" s="51"/>
      <c r="CG91" s="10"/>
      <c r="CH91" s="51"/>
      <c r="CI91" s="10"/>
      <c r="CJ91" s="51"/>
      <c r="CK91" s="10"/>
      <c r="CL91" s="51"/>
      <c r="CM91" s="10"/>
      <c r="CN91" s="51"/>
      <c r="CO91" s="53"/>
      <c r="CP91" s="51"/>
      <c r="CQ91" s="53"/>
      <c r="CR91" s="51"/>
      <c r="CS91" s="53"/>
      <c r="CT91" s="51"/>
      <c r="CU91" s="53"/>
      <c r="CW91" s="51"/>
      <c r="CX91" s="9"/>
      <c r="CY91" s="51"/>
      <c r="CZ91" s="9"/>
      <c r="DA91" s="51"/>
      <c r="DB91" s="9"/>
      <c r="DC91" s="51"/>
      <c r="DD91" s="9"/>
      <c r="DE91" s="69"/>
      <c r="DF91" s="69"/>
      <c r="DG91" s="70"/>
    </row>
    <row r="92" spans="1:111">
      <c r="A92" s="49">
        <v>44347</v>
      </c>
      <c r="B92" s="50">
        <f>国航自动更新!B212</f>
        <v>16712.7</v>
      </c>
      <c r="C92" s="138">
        <f t="shared" si="18"/>
        <v>0.88011294604688839</v>
      </c>
      <c r="D92" s="138"/>
      <c r="E92" s="50">
        <f>国航自动更新!C212</f>
        <v>16048.6</v>
      </c>
      <c r="F92" s="138">
        <f t="shared" si="19"/>
        <v>0.8908512518409426</v>
      </c>
      <c r="G92" s="138"/>
      <c r="H92" s="50">
        <f>国航自动更新!D212</f>
        <v>369.1</v>
      </c>
      <c r="I92" s="138">
        <f t="shared" si="20"/>
        <v>-1.9654714475431545E-2</v>
      </c>
      <c r="J92" s="138"/>
      <c r="K92" s="50">
        <f>国航自动更新!E212</f>
        <v>295</v>
      </c>
      <c r="L92" s="138">
        <f t="shared" si="21"/>
        <v>10.752988047808765</v>
      </c>
      <c r="M92" s="138"/>
      <c r="N92" s="50">
        <f>国航自动更新!F212</f>
        <v>12623.9</v>
      </c>
      <c r="O92" s="138">
        <f t="shared" si="22"/>
        <v>1.1053167005770321</v>
      </c>
      <c r="P92" s="138"/>
      <c r="Q92" s="50">
        <f>国航自动更新!G212</f>
        <v>12283.4</v>
      </c>
      <c r="R92" s="138">
        <f t="shared" si="23"/>
        <v>1.1099697677614397</v>
      </c>
      <c r="S92" s="138"/>
      <c r="T92" s="50">
        <f>国航自动更新!H212</f>
        <v>159.19999999999999</v>
      </c>
      <c r="U92" s="138">
        <f t="shared" si="24"/>
        <v>-8.2949308755760454E-2</v>
      </c>
      <c r="V92" s="138"/>
      <c r="W92" s="50">
        <f>国航自动更新!I212</f>
        <v>181.4</v>
      </c>
      <c r="X92" s="138">
        <f t="shared" si="25"/>
        <v>163.90909090909091</v>
      </c>
      <c r="Y92" s="138"/>
      <c r="Z92" s="50">
        <f>国航自动更新!J212</f>
        <v>8323.6</v>
      </c>
      <c r="AA92" s="138">
        <f t="shared" si="26"/>
        <v>1.0450100732150758</v>
      </c>
      <c r="AB92" s="138"/>
      <c r="AC92" s="50">
        <f>国航自动更新!K212</f>
        <v>8192.5</v>
      </c>
      <c r="AD92" s="138">
        <f t="shared" si="27"/>
        <v>1.0257906579955987</v>
      </c>
      <c r="AE92" s="138"/>
      <c r="AF92" s="50">
        <f>国航自动更新!L212</f>
        <v>23.8</v>
      </c>
      <c r="AG92" s="138">
        <f t="shared" si="28"/>
        <v>-6.6666666666666652E-2</v>
      </c>
      <c r="AH92" s="138"/>
      <c r="AI92" s="50">
        <f>国航自动更新!M212</f>
        <v>107.4</v>
      </c>
      <c r="AJ92" s="138">
        <f t="shared" si="29"/>
        <v>178.00000000000003</v>
      </c>
      <c r="AK92" s="138"/>
      <c r="AL92" s="50">
        <f>国航自动更新!N212</f>
        <v>75.5</v>
      </c>
      <c r="AM92" s="148">
        <f t="shared" si="31"/>
        <v>8</v>
      </c>
      <c r="AN92" s="138"/>
      <c r="AO92" s="50">
        <f>国航自动更新!O212</f>
        <v>76.5</v>
      </c>
      <c r="AP92" s="148">
        <f t="shared" si="32"/>
        <v>7.9000000000000057</v>
      </c>
      <c r="AQ92" s="138"/>
      <c r="AR92" s="50">
        <f>国航自动更新!P212</f>
        <v>43.1</v>
      </c>
      <c r="AS92" s="148">
        <f t="shared" si="33"/>
        <v>-3</v>
      </c>
      <c r="AT92" s="138"/>
      <c r="AU92" s="50">
        <f>国航自动更新!Q212</f>
        <v>61.5</v>
      </c>
      <c r="AV92" s="148">
        <f t="shared" si="34"/>
        <v>57.3</v>
      </c>
      <c r="AW92" s="138"/>
      <c r="AX92" s="151">
        <f>国航自动更新!R212</f>
        <v>727</v>
      </c>
      <c r="AY92" s="138">
        <f t="shared" si="30"/>
        <v>4.0057224606580899E-2</v>
      </c>
      <c r="AZ92" s="138"/>
      <c r="BA92" s="17"/>
      <c r="BB92" s="9"/>
      <c r="BC92" s="17"/>
      <c r="BD92" s="9"/>
      <c r="BE92" s="17"/>
      <c r="BF92" s="9"/>
      <c r="BG92" s="17"/>
      <c r="BH92" s="9"/>
      <c r="BI92" s="51"/>
      <c r="BJ92" s="9"/>
      <c r="BK92" s="51"/>
      <c r="BL92" s="9"/>
      <c r="BM92" s="51"/>
      <c r="BN92" s="9"/>
      <c r="BO92" s="51"/>
      <c r="BP92" s="51"/>
      <c r="BQ92" s="9"/>
      <c r="BR92" s="51"/>
      <c r="BS92" s="9"/>
      <c r="BT92" s="51"/>
      <c r="BU92" s="9"/>
      <c r="BV92" s="51"/>
      <c r="BW92" s="9"/>
      <c r="BX92" s="51"/>
      <c r="BY92" s="9"/>
      <c r="BZ92" s="51"/>
      <c r="CA92" s="9"/>
      <c r="CB92" s="51"/>
      <c r="CC92" s="9"/>
      <c r="CD92" s="51"/>
      <c r="CE92" s="9"/>
      <c r="CF92" s="51"/>
      <c r="CG92" s="10"/>
      <c r="CH92" s="51"/>
      <c r="CI92" s="10"/>
      <c r="CJ92" s="51"/>
      <c r="CK92" s="10"/>
      <c r="CL92" s="51"/>
      <c r="CM92" s="10"/>
      <c r="CN92" s="51"/>
      <c r="CO92" s="53"/>
      <c r="CP92" s="51"/>
      <c r="CQ92" s="53"/>
      <c r="CR92" s="51"/>
      <c r="CS92" s="53"/>
      <c r="CT92" s="51"/>
      <c r="CU92" s="53"/>
      <c r="CW92" s="51"/>
      <c r="CX92" s="9"/>
      <c r="CY92" s="51"/>
      <c r="CZ92" s="9"/>
      <c r="DA92" s="51"/>
      <c r="DB92" s="9"/>
      <c r="DC92" s="51"/>
      <c r="DD92" s="9"/>
      <c r="DE92" s="69"/>
      <c r="DF92" s="69"/>
      <c r="DG92" s="70"/>
    </row>
    <row r="93" spans="1:111">
      <c r="A93" s="49">
        <v>44377</v>
      </c>
      <c r="B93" s="50">
        <f>国航自动更新!B213</f>
        <v>13048.6</v>
      </c>
      <c r="C93" s="138">
        <f t="shared" si="18"/>
        <v>0.32076197416899466</v>
      </c>
      <c r="D93" s="138"/>
      <c r="E93" s="50">
        <f>国航自动更新!C213</f>
        <v>12441.4</v>
      </c>
      <c r="F93" s="138">
        <f t="shared" si="19"/>
        <v>0.31492226555481562</v>
      </c>
      <c r="G93" s="138"/>
      <c r="H93" s="50">
        <f>国航自动更新!D213</f>
        <v>322.8</v>
      </c>
      <c r="I93" s="138">
        <f t="shared" si="20"/>
        <v>-0.17230769230769227</v>
      </c>
      <c r="J93" s="138"/>
      <c r="K93" s="50">
        <f>国航自动更新!E213</f>
        <v>284.39999999999998</v>
      </c>
      <c r="L93" s="138">
        <f t="shared" si="21"/>
        <v>9.2302158273381281</v>
      </c>
      <c r="M93" s="138"/>
      <c r="N93" s="50">
        <f>国航自动更新!F213</f>
        <v>9340.7000000000007</v>
      </c>
      <c r="O93" s="138">
        <f t="shared" si="22"/>
        <v>0.40993826321906757</v>
      </c>
      <c r="P93" s="138"/>
      <c r="Q93" s="50">
        <f>国航自动更新!G213</f>
        <v>9014.7000000000007</v>
      </c>
      <c r="R93" s="138">
        <f t="shared" si="23"/>
        <v>0.41192225163280982</v>
      </c>
      <c r="S93" s="138"/>
      <c r="T93" s="50">
        <f>国航自动更新!H213</f>
        <v>156.5</v>
      </c>
      <c r="U93" s="138">
        <f t="shared" si="24"/>
        <v>-0.34628237259816208</v>
      </c>
      <c r="V93" s="138"/>
      <c r="W93" s="50">
        <f>国航自动更新!I213</f>
        <v>169.6</v>
      </c>
      <c r="X93" s="138">
        <f t="shared" si="25"/>
        <v>210.99999999999997</v>
      </c>
      <c r="Y93" s="138"/>
      <c r="Z93" s="50">
        <f>国航自动更新!J213</f>
        <v>6285.6</v>
      </c>
      <c r="AA93" s="138">
        <f t="shared" si="26"/>
        <v>0.41027597038366626</v>
      </c>
      <c r="AB93" s="138"/>
      <c r="AC93" s="50">
        <f>国航自动更新!K213</f>
        <v>6161.7</v>
      </c>
      <c r="AD93" s="138">
        <f t="shared" si="27"/>
        <v>0.39389209365456401</v>
      </c>
      <c r="AE93" s="138"/>
      <c r="AF93" s="50">
        <f>国航自动更新!L213</f>
        <v>23.7</v>
      </c>
      <c r="AG93" s="138">
        <f t="shared" si="28"/>
        <v>-0.33983286908077992</v>
      </c>
      <c r="AH93" s="138"/>
      <c r="AI93" s="50">
        <f>国航自动更新!M213</f>
        <v>100.2</v>
      </c>
      <c r="AJ93" s="138">
        <f t="shared" si="29"/>
        <v>166</v>
      </c>
      <c r="AK93" s="138"/>
      <c r="AL93" s="50">
        <f>国航自动更新!N213</f>
        <v>71.599999999999994</v>
      </c>
      <c r="AM93" s="148">
        <f t="shared" si="31"/>
        <v>4.5</v>
      </c>
      <c r="AN93" s="138"/>
      <c r="AO93" s="50">
        <f>国航自动更新!O213</f>
        <v>72.5</v>
      </c>
      <c r="AP93" s="148">
        <f t="shared" si="32"/>
        <v>5</v>
      </c>
      <c r="AQ93" s="138"/>
      <c r="AR93" s="50">
        <f>国航自动更新!P213</f>
        <v>48.5</v>
      </c>
      <c r="AS93" s="148">
        <f t="shared" si="33"/>
        <v>-12.899999999999999</v>
      </c>
      <c r="AT93" s="138"/>
      <c r="AU93" s="50">
        <f>国航自动更新!Q213</f>
        <v>59.6</v>
      </c>
      <c r="AV93" s="148">
        <f t="shared" si="34"/>
        <v>56.800000000000004</v>
      </c>
      <c r="AW93" s="138"/>
      <c r="AX93" s="151">
        <f>国航自动更新!R213</f>
        <v>729</v>
      </c>
      <c r="AY93" s="138">
        <f t="shared" si="30"/>
        <v>4.142857142857137E-2</v>
      </c>
      <c r="AZ93" s="138"/>
      <c r="BA93" s="17"/>
      <c r="BB93" s="9"/>
      <c r="BC93" s="17"/>
      <c r="BD93" s="9"/>
      <c r="BE93" s="17"/>
      <c r="BF93" s="9"/>
      <c r="BG93" s="17"/>
      <c r="BH93" s="9"/>
      <c r="BI93" s="51"/>
      <c r="BJ93" s="9"/>
      <c r="BK93" s="51"/>
      <c r="BL93" s="9"/>
      <c r="BM93" s="51"/>
      <c r="BN93" s="9"/>
      <c r="BO93" s="51"/>
      <c r="BP93" s="51"/>
      <c r="BQ93" s="9"/>
      <c r="BR93" s="51"/>
      <c r="BS93" s="9"/>
      <c r="BT93" s="51"/>
      <c r="BU93" s="9"/>
      <c r="BV93" s="51"/>
      <c r="BW93" s="9"/>
      <c r="BX93" s="51"/>
      <c r="BY93" s="9"/>
      <c r="BZ93" s="51"/>
      <c r="CA93" s="9"/>
      <c r="CB93" s="51"/>
      <c r="CC93" s="9"/>
      <c r="CD93" s="51"/>
      <c r="CE93" s="9"/>
      <c r="CF93" s="51"/>
      <c r="CG93" s="10"/>
      <c r="CH93" s="51"/>
      <c r="CI93" s="10"/>
      <c r="CJ93" s="51"/>
      <c r="CK93" s="10"/>
      <c r="CL93" s="51"/>
      <c r="CM93" s="10"/>
      <c r="CN93" s="51"/>
      <c r="CO93" s="53"/>
      <c r="CP93" s="51"/>
      <c r="CQ93" s="53"/>
      <c r="CR93" s="51"/>
      <c r="CS93" s="53"/>
      <c r="CT93" s="51"/>
      <c r="CU93" s="53"/>
      <c r="CW93" s="51"/>
      <c r="CX93" s="9"/>
      <c r="CY93" s="51"/>
      <c r="CZ93" s="9"/>
      <c r="DA93" s="51"/>
      <c r="DB93" s="9"/>
      <c r="DC93" s="51"/>
      <c r="DD93" s="9"/>
      <c r="DE93" s="69"/>
      <c r="DF93" s="69"/>
      <c r="DG93" s="51"/>
    </row>
    <row r="94" spans="1:111">
      <c r="A94" s="49">
        <v>44408</v>
      </c>
      <c r="B94" s="50">
        <f>国航自动更新!B214</f>
        <v>16071.3</v>
      </c>
      <c r="C94" s="138">
        <f t="shared" si="18"/>
        <v>0.34338351458209693</v>
      </c>
      <c r="D94" s="138"/>
      <c r="E94" s="50">
        <f>国航自动更新!C214</f>
        <v>15358.7</v>
      </c>
      <c r="F94" s="138">
        <f t="shared" si="19"/>
        <v>0.33026434312638586</v>
      </c>
      <c r="G94" s="138"/>
      <c r="H94" s="50">
        <f>国航自动更新!D214</f>
        <v>393.9</v>
      </c>
      <c r="I94" s="138">
        <f t="shared" si="20"/>
        <v>-1.0052777079668229E-2</v>
      </c>
      <c r="J94" s="138"/>
      <c r="K94" s="50">
        <f>国航自动更新!E214</f>
        <v>318.7</v>
      </c>
      <c r="L94" s="138">
        <f t="shared" si="21"/>
        <v>15.095959595959595</v>
      </c>
      <c r="M94" s="138"/>
      <c r="N94" s="50">
        <f>国航自动更新!F214</f>
        <v>11861.3</v>
      </c>
      <c r="O94" s="138">
        <f t="shared" si="22"/>
        <v>0.3834355828220859</v>
      </c>
      <c r="P94" s="138"/>
      <c r="Q94" s="50">
        <f>国航自动更新!G214</f>
        <v>11464.9</v>
      </c>
      <c r="R94" s="138">
        <f t="shared" si="23"/>
        <v>0.37424335047406698</v>
      </c>
      <c r="S94" s="138"/>
      <c r="T94" s="50">
        <f>国航自动更新!H214</f>
        <v>191.9</v>
      </c>
      <c r="U94" s="138">
        <f t="shared" si="24"/>
        <v>-0.16310510248582644</v>
      </c>
      <c r="V94" s="138"/>
      <c r="W94" s="50">
        <f>国航自动更新!I214</f>
        <v>204.5</v>
      </c>
      <c r="X94" s="138">
        <f t="shared" si="25"/>
        <v>112.61111111111111</v>
      </c>
      <c r="Y94" s="138"/>
      <c r="Z94" s="50">
        <f>国航自动更新!J214</f>
        <v>7761.6</v>
      </c>
      <c r="AA94" s="138">
        <f t="shared" si="26"/>
        <v>0.32954195073486581</v>
      </c>
      <c r="AB94" s="138"/>
      <c r="AC94" s="50">
        <f>国航自动更新!K214</f>
        <v>7608.6</v>
      </c>
      <c r="AD94" s="138">
        <f t="shared" si="27"/>
        <v>0.31214431069568516</v>
      </c>
      <c r="AE94" s="138"/>
      <c r="AF94" s="50">
        <f>国航自动更新!L214</f>
        <v>30.2</v>
      </c>
      <c r="AG94" s="138">
        <f t="shared" si="28"/>
        <v>-0.19466666666666665</v>
      </c>
      <c r="AH94" s="138"/>
      <c r="AI94" s="50">
        <f>国航自动更新!M214</f>
        <v>122.7</v>
      </c>
      <c r="AJ94" s="138">
        <f t="shared" si="29"/>
        <v>71.176470588235304</v>
      </c>
      <c r="AK94" s="138"/>
      <c r="AL94" s="50">
        <f>国航自动更新!N214</f>
        <v>73.8</v>
      </c>
      <c r="AM94" s="148">
        <f t="shared" si="31"/>
        <v>2.0999999999999943</v>
      </c>
      <c r="AN94" s="138"/>
      <c r="AO94" s="50">
        <f>国航自动更新!O214</f>
        <v>74.599999999999994</v>
      </c>
      <c r="AP94" s="148">
        <f t="shared" si="32"/>
        <v>2.2999999999999972</v>
      </c>
      <c r="AQ94" s="138"/>
      <c r="AR94" s="50">
        <f>国航自动更新!P214</f>
        <v>48.7</v>
      </c>
      <c r="AS94" s="148">
        <f t="shared" si="33"/>
        <v>-8.8999999999999986</v>
      </c>
      <c r="AT94" s="138"/>
      <c r="AU94" s="50">
        <f>国航自动更新!Q214</f>
        <v>64.2</v>
      </c>
      <c r="AV94" s="148">
        <f t="shared" si="34"/>
        <v>55</v>
      </c>
      <c r="AW94" s="138"/>
      <c r="AX94" s="151">
        <f>国航自动更新!R214</f>
        <v>732</v>
      </c>
      <c r="AY94" s="138">
        <f t="shared" si="30"/>
        <v>4.7210300429184615E-2</v>
      </c>
      <c r="AZ94" s="138"/>
      <c r="BA94" s="17"/>
      <c r="BB94" s="9"/>
      <c r="BC94" s="17"/>
      <c r="BD94" s="9"/>
      <c r="BE94" s="17"/>
      <c r="BF94" s="9"/>
      <c r="BG94" s="17"/>
      <c r="BH94" s="9"/>
      <c r="BI94" s="51"/>
      <c r="BJ94" s="9"/>
      <c r="BK94" s="51"/>
      <c r="BL94" s="9"/>
      <c r="BM94" s="51"/>
      <c r="BN94" s="9"/>
      <c r="BO94" s="51"/>
      <c r="BP94" s="51"/>
      <c r="BQ94" s="9"/>
      <c r="BR94" s="51"/>
      <c r="BS94" s="9"/>
      <c r="BT94" s="51"/>
      <c r="BU94" s="9"/>
      <c r="BV94" s="51"/>
      <c r="BW94" s="9"/>
      <c r="BX94" s="51"/>
      <c r="BY94" s="9"/>
      <c r="BZ94" s="51"/>
      <c r="CA94" s="9"/>
      <c r="CB94" s="51"/>
      <c r="CC94" s="9"/>
      <c r="CD94" s="51"/>
      <c r="CE94" s="9"/>
      <c r="CF94" s="51"/>
      <c r="CG94" s="10"/>
      <c r="CH94" s="51"/>
      <c r="CI94" s="10"/>
      <c r="CJ94" s="51"/>
      <c r="CK94" s="10"/>
      <c r="CL94" s="51"/>
      <c r="CM94" s="10"/>
      <c r="CN94" s="51"/>
      <c r="CO94" s="53"/>
      <c r="CP94" s="51"/>
      <c r="CQ94" s="53"/>
      <c r="CR94" s="51"/>
      <c r="CS94" s="53"/>
      <c r="CT94" s="51"/>
      <c r="CU94" s="53"/>
      <c r="CW94" s="51"/>
      <c r="CX94" s="9"/>
      <c r="CY94" s="51"/>
      <c r="CZ94" s="9"/>
      <c r="DA94" s="51"/>
      <c r="DB94" s="9"/>
      <c r="DC94" s="51"/>
      <c r="DD94" s="9"/>
      <c r="DE94" s="69"/>
      <c r="DF94" s="69"/>
      <c r="DG94" s="51"/>
    </row>
    <row r="95" spans="1:111">
      <c r="A95" s="49">
        <v>44439</v>
      </c>
      <c r="B95" s="50">
        <f>国航自动更新!B215</f>
        <v>8773</v>
      </c>
      <c r="C95" s="138">
        <f t="shared" si="18"/>
        <v>-0.40582860935584586</v>
      </c>
      <c r="D95" s="138"/>
      <c r="E95" s="50">
        <f>国航自动更新!C215</f>
        <v>8294.7000000000007</v>
      </c>
      <c r="F95" s="138">
        <f t="shared" si="19"/>
        <v>-0.41469558835981823</v>
      </c>
      <c r="G95" s="138"/>
      <c r="H95" s="50">
        <f>国航自动更新!D215</f>
        <v>356.5</v>
      </c>
      <c r="I95" s="138">
        <f t="shared" si="20"/>
        <v>-0.35111030214779759</v>
      </c>
      <c r="J95" s="138"/>
      <c r="K95" s="50">
        <f>国航自动更新!E215</f>
        <v>121.8</v>
      </c>
      <c r="L95" s="138">
        <f t="shared" si="21"/>
        <v>1.7619047619047619</v>
      </c>
      <c r="M95" s="138"/>
      <c r="N95" s="50">
        <f>国航自动更新!F215</f>
        <v>5051.6000000000004</v>
      </c>
      <c r="O95" s="138">
        <f t="shared" si="22"/>
        <v>-0.53091716113695664</v>
      </c>
      <c r="P95" s="138"/>
      <c r="Q95" s="50">
        <f>国航自动更新!G215</f>
        <v>4798</v>
      </c>
      <c r="R95" s="138">
        <f t="shared" si="23"/>
        <v>-0.5422498258870222</v>
      </c>
      <c r="S95" s="138"/>
      <c r="T95" s="50">
        <f>国航自动更新!H215</f>
        <v>204.4</v>
      </c>
      <c r="U95" s="138">
        <f t="shared" si="24"/>
        <v>-0.27569099929128271</v>
      </c>
      <c r="V95" s="138"/>
      <c r="W95" s="50">
        <f>国航自动更新!I215</f>
        <v>49.2</v>
      </c>
      <c r="X95" s="138">
        <f t="shared" si="25"/>
        <v>8.4615384615384617</v>
      </c>
      <c r="Y95" s="138"/>
      <c r="Z95" s="50">
        <f>国航自动更新!J215</f>
        <v>3216.5</v>
      </c>
      <c r="AA95" s="138">
        <f t="shared" si="26"/>
        <v>-0.56038323811606494</v>
      </c>
      <c r="AB95" s="138"/>
      <c r="AC95" s="50">
        <f>国航自动更新!K215</f>
        <v>3156.4</v>
      </c>
      <c r="AD95" s="138">
        <f t="shared" si="27"/>
        <v>-0.56568881061148113</v>
      </c>
      <c r="AE95" s="138"/>
      <c r="AF95" s="50">
        <f>国航自动更新!L215</f>
        <v>33.1</v>
      </c>
      <c r="AG95" s="138">
        <f t="shared" si="28"/>
        <v>-0.26769911504424782</v>
      </c>
      <c r="AH95" s="138"/>
      <c r="AI95" s="50">
        <f>国航自动更新!M215</f>
        <v>27.1</v>
      </c>
      <c r="AJ95" s="138">
        <f t="shared" si="29"/>
        <v>5.9487179487179489</v>
      </c>
      <c r="AK95" s="138"/>
      <c r="AL95" s="50">
        <f>国航自动更新!N215</f>
        <v>57.6</v>
      </c>
      <c r="AM95" s="148">
        <f t="shared" si="31"/>
        <v>-15.300000000000004</v>
      </c>
      <c r="AN95" s="138"/>
      <c r="AO95" s="50">
        <f>国航自动更新!O215</f>
        <v>57.8</v>
      </c>
      <c r="AP95" s="148">
        <f t="shared" si="32"/>
        <v>-16.200000000000003</v>
      </c>
      <c r="AQ95" s="138"/>
      <c r="AR95" s="50">
        <f>国航自动更新!P215</f>
        <v>57.3</v>
      </c>
      <c r="AS95" s="148">
        <f t="shared" si="33"/>
        <v>5.8999999999999986</v>
      </c>
      <c r="AT95" s="138"/>
      <c r="AU95" s="50">
        <f>国航自动更新!Q215</f>
        <v>40.4</v>
      </c>
      <c r="AV95" s="148">
        <f t="shared" si="34"/>
        <v>28.5</v>
      </c>
      <c r="AW95" s="138"/>
      <c r="AX95" s="151">
        <f>国航自动更新!R215</f>
        <v>734</v>
      </c>
      <c r="AY95" s="138">
        <f t="shared" si="30"/>
        <v>4.8571428571428488E-2</v>
      </c>
      <c r="AZ95" s="138"/>
      <c r="BA95" s="17"/>
      <c r="BB95" s="9"/>
      <c r="BC95" s="17"/>
      <c r="BD95" s="9"/>
      <c r="BE95" s="17"/>
      <c r="BF95" s="9"/>
      <c r="BG95" s="17"/>
      <c r="BH95" s="9"/>
      <c r="BI95" s="51"/>
      <c r="BJ95" s="9"/>
      <c r="BK95" s="51"/>
      <c r="BL95" s="9"/>
      <c r="BM95" s="51"/>
      <c r="BN95" s="9"/>
      <c r="BO95" s="51"/>
      <c r="BP95" s="51"/>
      <c r="BQ95" s="9"/>
      <c r="BR95" s="51"/>
      <c r="BS95" s="9"/>
      <c r="BT95" s="51"/>
      <c r="BU95" s="9"/>
      <c r="BV95" s="51"/>
      <c r="BW95" s="9"/>
      <c r="BX95" s="51"/>
      <c r="BY95" s="9"/>
      <c r="BZ95" s="51"/>
      <c r="CA95" s="9"/>
      <c r="CB95" s="51"/>
      <c r="CC95" s="9"/>
      <c r="CD95" s="51"/>
      <c r="CE95" s="9"/>
      <c r="CF95" s="51"/>
      <c r="CG95" s="10"/>
      <c r="CH95" s="51"/>
      <c r="CI95" s="10"/>
      <c r="CJ95" s="51"/>
      <c r="CK95" s="10"/>
      <c r="CL95" s="51"/>
      <c r="CM95" s="10"/>
      <c r="CN95" s="51"/>
      <c r="CO95" s="53"/>
      <c r="CP95" s="51"/>
      <c r="CQ95" s="53"/>
      <c r="CR95" s="51"/>
      <c r="CS95" s="53"/>
      <c r="CT95" s="51"/>
      <c r="CU95" s="53"/>
      <c r="CW95" s="51"/>
      <c r="CX95" s="9"/>
      <c r="CY95" s="51"/>
      <c r="CZ95" s="9"/>
      <c r="DA95" s="51"/>
      <c r="DB95" s="9"/>
      <c r="DC95" s="51"/>
      <c r="DD95" s="9"/>
      <c r="DE95" s="69"/>
      <c r="DF95" s="69"/>
      <c r="DG95" s="51"/>
    </row>
    <row r="96" spans="1:111">
      <c r="A96" s="49">
        <v>44469</v>
      </c>
      <c r="B96" s="50">
        <f>国航自动更新!B216</f>
        <v>12835.2</v>
      </c>
      <c r="C96" s="138">
        <f t="shared" si="18"/>
        <v>-0.16982840584959469</v>
      </c>
      <c r="D96" s="138"/>
      <c r="E96" s="50">
        <f>国航自动更新!C216</f>
        <v>12363.1</v>
      </c>
      <c r="F96" s="138">
        <f t="shared" si="19"/>
        <v>-0.16606970610653549</v>
      </c>
      <c r="G96" s="138"/>
      <c r="H96" s="50">
        <f>国航自动更新!D216</f>
        <v>284</v>
      </c>
      <c r="I96" s="138">
        <f t="shared" si="20"/>
        <v>-0.48137326515704892</v>
      </c>
      <c r="J96" s="138"/>
      <c r="K96" s="50">
        <f>国航自动更新!E216</f>
        <v>188.2</v>
      </c>
      <c r="L96" s="138">
        <f t="shared" si="21"/>
        <v>1.1313703284258212</v>
      </c>
      <c r="M96" s="138"/>
      <c r="N96" s="50">
        <f>国航自动更新!F216</f>
        <v>8468.7999999999993</v>
      </c>
      <c r="O96" s="138">
        <f t="shared" si="22"/>
        <v>-0.27632557145908998</v>
      </c>
      <c r="P96" s="138"/>
      <c r="Q96" s="50">
        <f>国航自动更新!G216</f>
        <v>8209.2999999999993</v>
      </c>
      <c r="R96" s="138">
        <f t="shared" si="23"/>
        <v>-0.28263586077929348</v>
      </c>
      <c r="S96" s="138"/>
      <c r="T96" s="50">
        <f>国航自动更新!H216</f>
        <v>168.6</v>
      </c>
      <c r="U96" s="138">
        <f t="shared" si="24"/>
        <v>-0.30986492018010647</v>
      </c>
      <c r="V96" s="138"/>
      <c r="W96" s="50">
        <f>国航自动更新!I216</f>
        <v>90.9</v>
      </c>
      <c r="X96" s="138">
        <f t="shared" si="25"/>
        <v>5.2689655172413801</v>
      </c>
      <c r="Y96" s="138"/>
      <c r="Z96" s="50">
        <f>国航自动更新!J216</f>
        <v>5515</v>
      </c>
      <c r="AA96" s="138">
        <f t="shared" si="26"/>
        <v>-0.29511758691206547</v>
      </c>
      <c r="AB96" s="138"/>
      <c r="AC96" s="50">
        <f>国航自动更新!K216</f>
        <v>5437.9</v>
      </c>
      <c r="AD96" s="138">
        <f t="shared" si="27"/>
        <v>-0.30065460344406292</v>
      </c>
      <c r="AE96" s="138"/>
      <c r="AF96" s="50">
        <f>国航自动更新!L216</f>
        <v>26.1</v>
      </c>
      <c r="AG96" s="138">
        <f t="shared" si="28"/>
        <v>-0.3307692307692307</v>
      </c>
      <c r="AH96" s="138"/>
      <c r="AI96" s="50">
        <f>国航自动更新!M216</f>
        <v>51</v>
      </c>
      <c r="AJ96" s="138">
        <f t="shared" si="29"/>
        <v>4.4255319148936172</v>
      </c>
      <c r="AK96" s="138"/>
      <c r="AL96" s="50">
        <f>国航自动更新!N216</f>
        <v>66</v>
      </c>
      <c r="AM96" s="148">
        <f t="shared" si="31"/>
        <v>-9.7000000000000028</v>
      </c>
      <c r="AN96" s="138"/>
      <c r="AO96" s="50">
        <f>国航自动更新!O216</f>
        <v>66.400000000000006</v>
      </c>
      <c r="AP96" s="148">
        <f t="shared" si="32"/>
        <v>-10.799999999999997</v>
      </c>
      <c r="AQ96" s="138"/>
      <c r="AR96" s="50">
        <f>国航自动更新!P216</f>
        <v>59.4</v>
      </c>
      <c r="AS96" s="148">
        <f t="shared" si="33"/>
        <v>14.799999999999997</v>
      </c>
      <c r="AT96" s="138"/>
      <c r="AU96" s="50">
        <f>国航自动更新!Q216</f>
        <v>48.3</v>
      </c>
      <c r="AV96" s="148">
        <f t="shared" si="34"/>
        <v>31.9</v>
      </c>
      <c r="AW96" s="138"/>
      <c r="AX96" s="151">
        <f>国航自动更新!R216</f>
        <v>734</v>
      </c>
      <c r="AY96" s="138">
        <f t="shared" si="30"/>
        <v>4.5584045584045496E-2</v>
      </c>
      <c r="AZ96" s="138"/>
      <c r="BA96" s="17"/>
      <c r="BB96" s="9"/>
      <c r="BC96" s="17"/>
      <c r="BD96" s="9"/>
      <c r="BE96" s="17"/>
      <c r="BF96" s="9"/>
      <c r="BG96" s="17"/>
      <c r="BH96" s="9"/>
      <c r="BI96" s="51"/>
      <c r="BJ96" s="9"/>
      <c r="BK96" s="51"/>
      <c r="BL96" s="9"/>
      <c r="BM96" s="51"/>
      <c r="BN96" s="9"/>
      <c r="BO96" s="51"/>
      <c r="BP96" s="51"/>
      <c r="BQ96" s="9"/>
      <c r="BR96" s="51"/>
      <c r="BS96" s="9"/>
      <c r="BT96" s="51"/>
      <c r="BU96" s="9"/>
      <c r="BV96" s="51"/>
      <c r="BW96" s="9"/>
      <c r="BX96" s="51"/>
      <c r="BY96" s="9"/>
      <c r="BZ96" s="51"/>
      <c r="CA96" s="9"/>
      <c r="CB96" s="51"/>
      <c r="CC96" s="9"/>
      <c r="CD96" s="51"/>
      <c r="CE96" s="9"/>
      <c r="CF96" s="51"/>
      <c r="CG96" s="10"/>
      <c r="CH96" s="51"/>
      <c r="CI96" s="10"/>
      <c r="CJ96" s="51"/>
      <c r="CK96" s="10"/>
      <c r="CL96" s="51"/>
      <c r="CM96" s="10"/>
      <c r="CN96" s="51"/>
      <c r="CO96" s="53"/>
      <c r="CP96" s="51"/>
      <c r="CQ96" s="53"/>
      <c r="CR96" s="51"/>
      <c r="CS96" s="53"/>
      <c r="CT96" s="51"/>
      <c r="CU96" s="53"/>
      <c r="CW96" s="51"/>
      <c r="CX96" s="9"/>
      <c r="CY96" s="51"/>
      <c r="CZ96" s="9"/>
      <c r="DA96" s="51"/>
      <c r="DB96" s="9"/>
      <c r="DC96" s="51"/>
      <c r="DD96" s="9"/>
      <c r="DE96" s="69"/>
      <c r="DF96" s="69"/>
      <c r="DG96" s="51"/>
    </row>
    <row r="97" spans="1:143">
      <c r="A97" s="49">
        <v>44500</v>
      </c>
      <c r="B97" s="50">
        <f>国航自动更新!B217</f>
        <v>14128.4</v>
      </c>
      <c r="C97" s="138">
        <f t="shared" si="18"/>
        <v>-0.17219478183426784</v>
      </c>
      <c r="D97" s="138"/>
      <c r="E97" s="50">
        <f>国航自动更新!C217</f>
        <v>13656.8</v>
      </c>
      <c r="F97" s="138">
        <f t="shared" si="19"/>
        <v>-0.16112506833580065</v>
      </c>
      <c r="G97" s="138"/>
      <c r="H97" s="50">
        <f>国航自动更新!D217</f>
        <v>380.6</v>
      </c>
      <c r="I97" s="138">
        <f t="shared" si="20"/>
        <v>-0.37493841353259971</v>
      </c>
      <c r="J97" s="138"/>
      <c r="K97" s="50">
        <f>国航自动更新!E217</f>
        <v>91.1</v>
      </c>
      <c r="L97" s="138">
        <f t="shared" si="21"/>
        <v>-0.48963585434173673</v>
      </c>
      <c r="M97" s="138"/>
      <c r="N97" s="50">
        <f>国航自动更新!F217</f>
        <v>9729.2000000000007</v>
      </c>
      <c r="O97" s="138">
        <f t="shared" si="22"/>
        <v>-0.2360806853068883</v>
      </c>
      <c r="P97" s="138"/>
      <c r="Q97" s="50">
        <f>国航自动更新!G217</f>
        <v>9535.2999999999993</v>
      </c>
      <c r="R97" s="138">
        <f t="shared" si="23"/>
        <v>-0.23029172922619923</v>
      </c>
      <c r="S97" s="138"/>
      <c r="T97" s="50">
        <f>国航自动更新!H217</f>
        <v>160.4</v>
      </c>
      <c r="U97" s="138">
        <f t="shared" si="24"/>
        <v>-0.40877257648359755</v>
      </c>
      <c r="V97" s="138"/>
      <c r="W97" s="50">
        <f>国航自动更新!I217</f>
        <v>33.4</v>
      </c>
      <c r="X97" s="138">
        <f t="shared" si="25"/>
        <v>-0.56282722513089012</v>
      </c>
      <c r="Y97" s="138"/>
      <c r="Z97" s="50">
        <f>国航自动更新!J217</f>
        <v>6488</v>
      </c>
      <c r="AA97" s="138">
        <f t="shared" si="26"/>
        <v>-0.23340501453316631</v>
      </c>
      <c r="AB97" s="138"/>
      <c r="AC97" s="50">
        <f>国航自动更新!K217</f>
        <v>6443.7</v>
      </c>
      <c r="AD97" s="138">
        <f t="shared" si="27"/>
        <v>-0.23035486067150002</v>
      </c>
      <c r="AE97" s="138"/>
      <c r="AF97" s="50">
        <f>国航自动更新!L217</f>
        <v>24.3</v>
      </c>
      <c r="AG97" s="138">
        <f t="shared" si="28"/>
        <v>-0.43356643356643354</v>
      </c>
      <c r="AH97" s="138"/>
      <c r="AI97" s="50">
        <f>国航自动更新!M217</f>
        <v>20.100000000000001</v>
      </c>
      <c r="AJ97" s="138">
        <f t="shared" si="29"/>
        <v>-0.58385093167701863</v>
      </c>
      <c r="AK97" s="138"/>
      <c r="AL97" s="50">
        <f>国航自动更新!N217</f>
        <v>68.900000000000006</v>
      </c>
      <c r="AM97" s="148">
        <f t="shared" si="31"/>
        <v>-5.6999999999999886</v>
      </c>
      <c r="AN97" s="138"/>
      <c r="AO97" s="50">
        <f>国航自动更新!O217</f>
        <v>69.8</v>
      </c>
      <c r="AP97" s="148">
        <f t="shared" si="32"/>
        <v>-6.2999999999999972</v>
      </c>
      <c r="AQ97" s="138"/>
      <c r="AR97" s="50">
        <f>国航自动更新!P217</f>
        <v>42.2</v>
      </c>
      <c r="AS97" s="148">
        <f t="shared" si="33"/>
        <v>-2.3999999999999986</v>
      </c>
      <c r="AT97" s="138"/>
      <c r="AU97" s="50">
        <f>国航自动更新!Q217</f>
        <v>36.700000000000003</v>
      </c>
      <c r="AV97" s="148">
        <f t="shared" si="34"/>
        <v>-6.0999999999999943</v>
      </c>
      <c r="AW97" s="138"/>
      <c r="AX97" s="151">
        <f>国航自动更新!R217</f>
        <v>738</v>
      </c>
      <c r="AY97" s="138">
        <f t="shared" si="30"/>
        <v>4.9786628733997196E-2</v>
      </c>
      <c r="AZ97" s="138"/>
      <c r="BA97" s="17"/>
      <c r="BB97" s="9"/>
      <c r="BC97" s="17"/>
      <c r="BD97" s="9"/>
      <c r="BE97" s="17"/>
      <c r="BF97" s="9"/>
      <c r="BG97" s="17"/>
      <c r="BH97" s="9"/>
      <c r="BI97" s="51"/>
      <c r="BJ97" s="9"/>
      <c r="BK97" s="51"/>
      <c r="BL97" s="9"/>
      <c r="BM97" s="51"/>
      <c r="BN97" s="9"/>
      <c r="BO97" s="51"/>
      <c r="BP97" s="51"/>
      <c r="BQ97" s="9"/>
      <c r="BR97" s="51"/>
      <c r="BS97" s="9"/>
      <c r="BT97" s="51"/>
      <c r="BU97" s="9"/>
      <c r="BV97" s="51"/>
      <c r="BW97" s="9"/>
      <c r="BX97" s="51"/>
      <c r="BY97" s="9"/>
      <c r="BZ97" s="51"/>
      <c r="CA97" s="9"/>
      <c r="CB97" s="51"/>
      <c r="CC97" s="9"/>
      <c r="CD97" s="51"/>
      <c r="CE97" s="9"/>
      <c r="CF97" s="51"/>
      <c r="CG97" s="10"/>
      <c r="CH97" s="51"/>
      <c r="CI97" s="10"/>
      <c r="CJ97" s="51"/>
      <c r="CK97" s="10"/>
      <c r="CL97" s="51"/>
      <c r="CM97" s="10"/>
      <c r="CN97" s="51"/>
      <c r="CO97" s="53"/>
      <c r="CP97" s="51"/>
      <c r="CQ97" s="53"/>
      <c r="CR97" s="51"/>
      <c r="CS97" s="53"/>
      <c r="CT97" s="51"/>
      <c r="CU97" s="53"/>
      <c r="CW97" s="51"/>
      <c r="CX97" s="9"/>
      <c r="CY97" s="51"/>
      <c r="CZ97" s="9"/>
      <c r="DA97" s="51"/>
      <c r="DB97" s="9"/>
      <c r="DC97" s="51"/>
      <c r="DD97" s="9"/>
      <c r="DE97" s="69"/>
      <c r="DF97" s="69"/>
      <c r="DG97" s="51"/>
    </row>
    <row r="98" spans="1:143">
      <c r="A98" s="49">
        <v>44501</v>
      </c>
      <c r="B98" s="50">
        <f>国航自动更新!B218</f>
        <v>7838.4</v>
      </c>
      <c r="C98" s="138">
        <f t="shared" si="18"/>
        <v>-0.50733182066737492</v>
      </c>
      <c r="D98" s="138"/>
      <c r="E98" s="50">
        <f>国航自动更新!C218</f>
        <v>7382.2</v>
      </c>
      <c r="F98" s="138">
        <f t="shared" si="19"/>
        <v>-0.51428740615973734</v>
      </c>
      <c r="G98" s="138"/>
      <c r="H98" s="50">
        <f>国航自动更新!D218</f>
        <v>340.8</v>
      </c>
      <c r="I98" s="138">
        <f t="shared" si="20"/>
        <v>-0.36701337295690928</v>
      </c>
      <c r="J98" s="138"/>
      <c r="K98" s="50">
        <f>国航自动更新!E218</f>
        <v>115.4</v>
      </c>
      <c r="L98" s="138">
        <f t="shared" si="21"/>
        <v>-0.33294797687861266</v>
      </c>
      <c r="M98" s="138"/>
      <c r="N98" s="50">
        <f>国航自动更新!F218</f>
        <v>4642.8999999999996</v>
      </c>
      <c r="O98" s="138">
        <f t="shared" si="22"/>
        <v>-0.59516418743351418</v>
      </c>
      <c r="P98" s="138"/>
      <c r="Q98" s="50">
        <f>国航自动更新!G218</f>
        <v>4467.5</v>
      </c>
      <c r="R98" s="138">
        <f t="shared" si="23"/>
        <v>-0.59971507418823022</v>
      </c>
      <c r="S98" s="138"/>
      <c r="T98" s="50">
        <f>国航自动更新!H218</f>
        <v>133</v>
      </c>
      <c r="U98" s="138">
        <f t="shared" si="24"/>
        <v>-0.40941385435168731</v>
      </c>
      <c r="V98" s="138"/>
      <c r="W98" s="50">
        <f>国航自动更新!I218</f>
        <v>42.3</v>
      </c>
      <c r="X98" s="138">
        <f t="shared" si="25"/>
        <v>-0.48789346246973364</v>
      </c>
      <c r="Y98" s="138"/>
      <c r="Z98" s="50">
        <f>国航自动更新!J218</f>
        <v>3083</v>
      </c>
      <c r="AA98" s="138">
        <f t="shared" si="26"/>
        <v>-0.59188266130099809</v>
      </c>
      <c r="AB98" s="138"/>
      <c r="AC98" s="50">
        <f>国航自动更新!K218</f>
        <v>3036.1</v>
      </c>
      <c r="AD98" s="138">
        <f t="shared" si="27"/>
        <v>-0.59331591989819832</v>
      </c>
      <c r="AE98" s="138"/>
      <c r="AF98" s="50">
        <f>国航自动更新!L218</f>
        <v>20.3</v>
      </c>
      <c r="AG98" s="138">
        <f t="shared" si="28"/>
        <v>-0.46010638297872342</v>
      </c>
      <c r="AH98" s="138"/>
      <c r="AI98" s="50">
        <f>国航自动更新!M218</f>
        <v>26.6</v>
      </c>
      <c r="AJ98" s="138">
        <f t="shared" si="29"/>
        <v>-0.47945205479452058</v>
      </c>
      <c r="AK98" s="138"/>
      <c r="AL98" s="50">
        <f>国航自动更新!N218</f>
        <v>59.2</v>
      </c>
      <c r="AM98" s="148">
        <f t="shared" si="31"/>
        <v>-12.899999999999991</v>
      </c>
      <c r="AN98" s="138"/>
      <c r="AO98" s="50">
        <f>国航自动更新!O218</f>
        <v>60.5</v>
      </c>
      <c r="AP98" s="148">
        <f t="shared" si="32"/>
        <v>-12.900000000000006</v>
      </c>
      <c r="AQ98" s="138"/>
      <c r="AR98" s="50">
        <f>国航自动更新!P218</f>
        <v>39</v>
      </c>
      <c r="AS98" s="148">
        <f t="shared" si="33"/>
        <v>-2.7999999999999972</v>
      </c>
      <c r="AT98" s="138"/>
      <c r="AU98" s="50">
        <f>国航自动更新!Q218</f>
        <v>36.6</v>
      </c>
      <c r="AV98" s="148">
        <f t="shared" si="34"/>
        <v>-11.199999999999996</v>
      </c>
      <c r="AW98" s="138"/>
      <c r="AX98" s="151">
        <f>国航自动更新!R218</f>
        <v>741</v>
      </c>
      <c r="AY98" s="138">
        <f t="shared" si="30"/>
        <v>5.2556818181818121E-2</v>
      </c>
      <c r="AZ98" s="138"/>
      <c r="BA98" s="17"/>
      <c r="BB98" s="9"/>
      <c r="BC98" s="17"/>
      <c r="BD98" s="9"/>
      <c r="BE98" s="17"/>
      <c r="BF98" s="9"/>
      <c r="BG98" s="17"/>
      <c r="BH98" s="9"/>
      <c r="BI98" s="51"/>
      <c r="BJ98" s="9"/>
      <c r="BK98" s="51"/>
      <c r="BL98" s="9"/>
      <c r="BM98" s="51"/>
      <c r="BN98" s="9"/>
      <c r="BP98" s="78"/>
      <c r="BQ98" s="9"/>
      <c r="BR98" s="78"/>
      <c r="BS98" s="9"/>
      <c r="BT98" s="78"/>
      <c r="BU98" s="9"/>
      <c r="BV98" s="78"/>
      <c r="BW98" s="9"/>
      <c r="BX98" s="78"/>
      <c r="BY98" s="9"/>
      <c r="BZ98" s="78"/>
      <c r="CA98" s="9"/>
      <c r="CB98" s="78"/>
      <c r="CC98" s="9"/>
      <c r="CD98" s="78"/>
      <c r="CE98" s="9"/>
      <c r="CF98" s="78"/>
      <c r="CG98" s="10"/>
      <c r="CH98" s="78"/>
      <c r="CI98" s="10"/>
      <c r="CJ98" s="78"/>
      <c r="CK98" s="10"/>
      <c r="CL98" s="78"/>
      <c r="CM98" s="10"/>
      <c r="CN98" s="51"/>
      <c r="CO98" s="53"/>
      <c r="CP98" s="51"/>
      <c r="CQ98" s="53"/>
      <c r="CR98" s="51"/>
      <c r="CS98" s="53"/>
      <c r="CT98" s="51"/>
      <c r="CU98" s="53"/>
      <c r="CW98" s="78"/>
      <c r="CX98" s="9"/>
      <c r="CY98" s="78"/>
      <c r="CZ98" s="9"/>
      <c r="DA98" s="78"/>
      <c r="DB98" s="9"/>
      <c r="DC98" s="78"/>
      <c r="DD98" s="9"/>
      <c r="DE98" s="69"/>
      <c r="DF98" s="69"/>
    </row>
    <row r="99" spans="1:143">
      <c r="A99" s="49">
        <v>44531</v>
      </c>
      <c r="B99" s="50">
        <f>国航自动更新!B219</f>
        <v>10225</v>
      </c>
      <c r="C99" s="138">
        <f t="shared" si="18"/>
        <v>-0.33298542026811051</v>
      </c>
      <c r="D99" s="138"/>
      <c r="E99" s="50">
        <f>国航自动更新!C219</f>
        <v>9705.7999999999993</v>
      </c>
      <c r="F99" s="138">
        <f t="shared" si="19"/>
        <v>-0.33848596997021563</v>
      </c>
      <c r="G99" s="138"/>
      <c r="H99" s="50">
        <f>国航自动更新!D219</f>
        <v>295.3</v>
      </c>
      <c r="I99" s="138">
        <f t="shared" si="20"/>
        <v>-0.36888223979482793</v>
      </c>
      <c r="J99" s="138"/>
      <c r="K99" s="50">
        <f>国航自动更新!E219</f>
        <v>224</v>
      </c>
      <c r="L99" s="138">
        <f t="shared" si="21"/>
        <v>0.18143459915611815</v>
      </c>
      <c r="M99" s="138"/>
      <c r="N99" s="50">
        <f>国航自动更新!F219</f>
        <v>6488.5</v>
      </c>
      <c r="O99" s="138">
        <f t="shared" si="22"/>
        <v>-0.37372713672120073</v>
      </c>
      <c r="P99" s="138"/>
      <c r="Q99" s="50">
        <f>国航自动更新!G219</f>
        <v>6257.3</v>
      </c>
      <c r="R99" s="138">
        <f t="shared" si="23"/>
        <v>-0.37770506802450476</v>
      </c>
      <c r="S99" s="138"/>
      <c r="T99" s="50">
        <f>国航自动更新!H219</f>
        <v>127.6</v>
      </c>
      <c r="U99" s="138">
        <f t="shared" si="24"/>
        <v>-0.36580516898608351</v>
      </c>
      <c r="V99" s="138"/>
      <c r="W99" s="50">
        <f>国航自动更新!I219</f>
        <v>103.6</v>
      </c>
      <c r="X99" s="138">
        <f t="shared" si="25"/>
        <v>-4.8030739673391443E-3</v>
      </c>
      <c r="Y99" s="138"/>
      <c r="Z99" s="50">
        <f>国航自动更新!J219</f>
        <v>4263.2</v>
      </c>
      <c r="AA99" s="138">
        <f t="shared" si="26"/>
        <v>-0.3721169990279537</v>
      </c>
      <c r="AB99" s="138"/>
      <c r="AC99" s="50">
        <f>国航自动更新!K219</f>
        <v>4181.7</v>
      </c>
      <c r="AD99" s="138">
        <f t="shared" si="27"/>
        <v>-0.3749701064211407</v>
      </c>
      <c r="AE99" s="138"/>
      <c r="AF99" s="50">
        <f>国航自动更新!L219</f>
        <v>21.6</v>
      </c>
      <c r="AG99" s="138">
        <f t="shared" si="28"/>
        <v>-0.39495798319327735</v>
      </c>
      <c r="AH99" s="138"/>
      <c r="AI99" s="50">
        <f>国航自动更新!M219</f>
        <v>59.9</v>
      </c>
      <c r="AJ99" s="138">
        <f t="shared" si="29"/>
        <v>-5.9654631083202569E-2</v>
      </c>
      <c r="AK99" s="138"/>
      <c r="AL99" s="50">
        <f>国航自动更新!N219</f>
        <v>63.5</v>
      </c>
      <c r="AM99" s="148">
        <f t="shared" si="31"/>
        <v>-4.0999999999999943</v>
      </c>
      <c r="AN99" s="138"/>
      <c r="AO99" s="50">
        <f>国航自动更新!O219</f>
        <v>64.5</v>
      </c>
      <c r="AP99" s="148">
        <f t="shared" si="32"/>
        <v>-4</v>
      </c>
      <c r="AQ99" s="138"/>
      <c r="AR99" s="50">
        <f>国航自动更新!P219</f>
        <v>43.2</v>
      </c>
      <c r="AS99" s="148">
        <f t="shared" si="33"/>
        <v>0.20000000000000284</v>
      </c>
      <c r="AT99" s="138"/>
      <c r="AU99" s="50">
        <f>国航自动更新!Q219</f>
        <v>46.3</v>
      </c>
      <c r="AV99" s="148">
        <f t="shared" si="34"/>
        <v>-8.6000000000000014</v>
      </c>
      <c r="AW99" s="138"/>
      <c r="AX99" s="151">
        <f>国航自动更新!R219</f>
        <v>746</v>
      </c>
      <c r="AY99" s="138">
        <f t="shared" si="30"/>
        <v>5.3672316384180796E-2</v>
      </c>
      <c r="AZ99" s="138"/>
      <c r="BA99" s="17"/>
      <c r="BB99" s="9"/>
      <c r="BC99" s="17"/>
      <c r="BD99" s="9"/>
      <c r="BE99" s="17"/>
      <c r="BF99" s="9"/>
      <c r="BG99" s="17"/>
      <c r="BH99" s="9"/>
      <c r="BI99" s="51"/>
      <c r="BJ99" s="9"/>
      <c r="BK99" s="51"/>
      <c r="BL99" s="9"/>
      <c r="BM99" s="51"/>
      <c r="BN99" s="9"/>
      <c r="BP99" s="78"/>
      <c r="BQ99" s="9"/>
      <c r="BR99" s="78"/>
      <c r="BS99" s="9"/>
      <c r="BT99" s="78"/>
      <c r="BU99" s="9"/>
      <c r="BV99" s="78"/>
      <c r="BW99" s="9"/>
      <c r="BX99" s="78"/>
      <c r="BY99" s="9"/>
      <c r="BZ99" s="78"/>
      <c r="CA99" s="9"/>
      <c r="CB99" s="78"/>
      <c r="CC99" s="9"/>
      <c r="CD99" s="78"/>
      <c r="CE99" s="9"/>
      <c r="CF99" s="78"/>
      <c r="CG99" s="10"/>
      <c r="CH99" s="78"/>
      <c r="CI99" s="10"/>
      <c r="CJ99" s="78"/>
      <c r="CK99" s="10"/>
      <c r="CL99" s="78"/>
      <c r="CM99" s="10"/>
      <c r="CN99" s="51"/>
      <c r="CO99" s="53"/>
      <c r="CP99" s="51"/>
      <c r="CQ99" s="53"/>
      <c r="CR99" s="51"/>
      <c r="CS99" s="53"/>
      <c r="CT99" s="51"/>
      <c r="CU99" s="53"/>
      <c r="CW99" s="78"/>
      <c r="CX99" s="9"/>
      <c r="CY99" s="78"/>
      <c r="CZ99" s="9"/>
      <c r="DA99" s="78"/>
      <c r="DB99" s="9"/>
      <c r="DC99" s="78"/>
      <c r="DD99" s="9"/>
      <c r="DE99" s="69"/>
    </row>
    <row r="100" spans="1:143" s="59" customFormat="1">
      <c r="A100" s="34">
        <v>44562</v>
      </c>
      <c r="B100" s="58">
        <f>国航自动更新!B220</f>
        <v>11279.6</v>
      </c>
      <c r="C100" s="138">
        <f t="shared" si="18"/>
        <v>1.9698599672744566E-2</v>
      </c>
      <c r="D100" s="138"/>
      <c r="E100" s="58">
        <f>国航自动更新!C220</f>
        <v>10742.8</v>
      </c>
      <c r="F100" s="138">
        <f t="shared" si="19"/>
        <v>2.4890525572653699E-2</v>
      </c>
      <c r="G100" s="138"/>
      <c r="H100" s="58">
        <f>国航自动更新!D220</f>
        <v>286</v>
      </c>
      <c r="I100" s="138">
        <f t="shared" si="20"/>
        <v>-0.33979686057248382</v>
      </c>
      <c r="J100" s="138"/>
      <c r="K100" s="58">
        <f>国航自动更新!E220</f>
        <v>250.9</v>
      </c>
      <c r="L100" s="138">
        <f t="shared" si="21"/>
        <v>0.71145975443383369</v>
      </c>
      <c r="M100" s="138"/>
      <c r="N100" s="58">
        <f>国航自动更新!F220</f>
        <v>6725.8</v>
      </c>
      <c r="O100" s="138">
        <f t="shared" si="22"/>
        <v>6.9316565611199366E-3</v>
      </c>
      <c r="P100" s="138"/>
      <c r="Q100" s="58">
        <f>国航自动更新!G220</f>
        <v>6512.1</v>
      </c>
      <c r="R100" s="138">
        <f t="shared" si="23"/>
        <v>1.0035052889536988E-2</v>
      </c>
      <c r="S100" s="138"/>
      <c r="T100" s="58">
        <f>国航自动更新!H220</f>
        <v>80.7</v>
      </c>
      <c r="U100" s="138">
        <f t="shared" si="24"/>
        <v>-0.51820895522388066</v>
      </c>
      <c r="V100" s="138"/>
      <c r="W100" s="58">
        <f>国航自动更新!I220</f>
        <v>133</v>
      </c>
      <c r="X100" s="138">
        <f t="shared" si="25"/>
        <v>1.0588235294117649</v>
      </c>
      <c r="Y100" s="138"/>
      <c r="Z100" s="58">
        <f>国航自动更新!J220</f>
        <v>4397.7</v>
      </c>
      <c r="AA100" s="138">
        <f t="shared" si="26"/>
        <v>-7.1791398577717436E-3</v>
      </c>
      <c r="AB100" s="138"/>
      <c r="AC100" s="58">
        <f>国航自动更新!K220</f>
        <v>4303.3</v>
      </c>
      <c r="AD100" s="138">
        <f t="shared" si="27"/>
        <v>-1.2642254038178979E-2</v>
      </c>
      <c r="AE100" s="138"/>
      <c r="AF100" s="58">
        <f>国航自动更新!L220</f>
        <v>15.5</v>
      </c>
      <c r="AG100" s="138">
        <f t="shared" si="28"/>
        <v>-0.48333333333333328</v>
      </c>
      <c r="AH100" s="138"/>
      <c r="AI100" s="58">
        <f>国航自动更新!M220</f>
        <v>78.900000000000006</v>
      </c>
      <c r="AJ100" s="138">
        <f t="shared" si="29"/>
        <v>0.91970802919708028</v>
      </c>
      <c r="AK100" s="138"/>
      <c r="AL100" s="58">
        <f>国航自动更新!N220</f>
        <v>59.6</v>
      </c>
      <c r="AM100" s="148">
        <f t="shared" si="31"/>
        <v>-0.79999999999999716</v>
      </c>
      <c r="AN100" s="138"/>
      <c r="AO100" s="58">
        <f>国航自动更新!O220</f>
        <v>60.6</v>
      </c>
      <c r="AP100" s="148">
        <f t="shared" si="32"/>
        <v>-0.89999999999999858</v>
      </c>
      <c r="AQ100" s="138"/>
      <c r="AR100" s="58">
        <f>国航自动更新!P220</f>
        <v>28.2</v>
      </c>
      <c r="AS100" s="148">
        <f t="shared" si="33"/>
        <v>-10.500000000000004</v>
      </c>
      <c r="AT100" s="138"/>
      <c r="AU100" s="58">
        <f>国航自动更新!Q220</f>
        <v>53</v>
      </c>
      <c r="AV100" s="148">
        <f t="shared" si="34"/>
        <v>8.8999999999999986</v>
      </c>
      <c r="AW100" s="138"/>
      <c r="AX100" s="152">
        <f>国航自动更新!R220</f>
        <v>746</v>
      </c>
      <c r="AY100" s="138">
        <f t="shared" si="30"/>
        <v>4.7752808988763995E-2</v>
      </c>
      <c r="AZ100" s="138"/>
      <c r="BA100" s="80"/>
      <c r="BB100" s="19"/>
      <c r="BC100" s="80"/>
      <c r="BD100" s="19"/>
      <c r="BE100" s="80"/>
      <c r="BF100" s="19"/>
      <c r="BG100" s="80"/>
      <c r="BH100" s="19"/>
      <c r="BI100" s="71"/>
      <c r="BJ100" s="19"/>
      <c r="BK100" s="71"/>
      <c r="BL100" s="19"/>
      <c r="BM100" s="71"/>
      <c r="BN100" s="19"/>
      <c r="BP100" s="79"/>
      <c r="BQ100" s="19"/>
      <c r="BR100" s="79"/>
      <c r="BS100" s="19"/>
      <c r="BT100" s="79"/>
      <c r="BU100" s="19"/>
      <c r="BV100" s="79"/>
      <c r="BW100" s="19"/>
      <c r="BX100" s="79"/>
      <c r="BY100" s="19"/>
      <c r="BZ100" s="79"/>
      <c r="CA100" s="19"/>
      <c r="CB100" s="79"/>
      <c r="CC100" s="19"/>
      <c r="CD100" s="79"/>
      <c r="CE100" s="19"/>
      <c r="CF100" s="79"/>
      <c r="CG100" s="18"/>
      <c r="CH100" s="79"/>
      <c r="CI100" s="18"/>
      <c r="CJ100" s="79"/>
      <c r="CK100" s="18"/>
      <c r="CL100" s="79"/>
      <c r="CM100" s="18"/>
      <c r="CN100" s="71"/>
      <c r="CO100" s="65"/>
      <c r="CP100" s="71"/>
      <c r="CQ100" s="65"/>
      <c r="CR100" s="71"/>
      <c r="CS100" s="65"/>
      <c r="CT100" s="71"/>
      <c r="CU100" s="65"/>
      <c r="CW100" s="79"/>
      <c r="CX100" s="19"/>
      <c r="CY100" s="79"/>
      <c r="CZ100" s="19"/>
      <c r="DA100" s="79"/>
      <c r="DB100" s="19"/>
      <c r="DC100" s="79"/>
      <c r="DD100" s="19"/>
      <c r="DE100" s="84"/>
      <c r="DF100" s="85"/>
    </row>
    <row r="101" spans="1:143">
      <c r="A101" s="49">
        <v>44620</v>
      </c>
      <c r="B101" s="50">
        <f>国航自动更新!B221</f>
        <v>10563.8</v>
      </c>
      <c r="C101" s="138">
        <f t="shared" si="18"/>
        <v>0.2308965067232176</v>
      </c>
      <c r="D101" s="138"/>
      <c r="E101" s="50">
        <f>国航自动更新!C221</f>
        <v>9958</v>
      </c>
      <c r="F101" s="138">
        <f t="shared" si="19"/>
        <v>0.21220236646053481</v>
      </c>
      <c r="G101" s="138"/>
      <c r="H101" s="50">
        <f>国航自动更新!D221</f>
        <v>368</v>
      </c>
      <c r="I101" s="138">
        <f t="shared" si="20"/>
        <v>0.3665057556628295</v>
      </c>
      <c r="J101" s="138"/>
      <c r="K101" s="50">
        <f>国航自动更新!E221</f>
        <v>237.8</v>
      </c>
      <c r="L101" s="138">
        <f t="shared" si="21"/>
        <v>1.426530612244898</v>
      </c>
      <c r="M101" s="138"/>
      <c r="N101" s="50">
        <f>国航自动更新!F221</f>
        <v>6801.3</v>
      </c>
      <c r="O101" s="138">
        <f t="shared" si="22"/>
        <v>0.28583582258857354</v>
      </c>
      <c r="P101" s="138"/>
      <c r="Q101" s="50">
        <f>国航自动更新!G221</f>
        <v>6597.4</v>
      </c>
      <c r="R101" s="138">
        <f t="shared" si="23"/>
        <v>0.28456550945306569</v>
      </c>
      <c r="S101" s="138"/>
      <c r="T101" s="50">
        <f>国航自动更新!H221</f>
        <v>73.7</v>
      </c>
      <c r="U101" s="138">
        <f t="shared" si="24"/>
        <v>-0.34313725490196079</v>
      </c>
      <c r="V101" s="138"/>
      <c r="W101" s="50">
        <f>国航自动更新!I221</f>
        <v>130.30000000000001</v>
      </c>
      <c r="X101" s="138">
        <f t="shared" si="25"/>
        <v>2.1549636803874095</v>
      </c>
      <c r="Y101" s="138"/>
      <c r="Z101" s="50">
        <f>国航自动更新!J221</f>
        <v>4414.5</v>
      </c>
      <c r="AA101" s="138">
        <f t="shared" si="26"/>
        <v>0.25611768722968353</v>
      </c>
      <c r="AB101" s="138"/>
      <c r="AC101" s="50">
        <f>国航自动更新!K221</f>
        <v>4321.3</v>
      </c>
      <c r="AD101" s="138">
        <f t="shared" si="27"/>
        <v>0.24522375587125023</v>
      </c>
      <c r="AE101" s="138"/>
      <c r="AF101" s="50">
        <f>国航自动更新!L221</f>
        <v>14.1</v>
      </c>
      <c r="AG101" s="138">
        <f t="shared" si="28"/>
        <v>-0.22099447513812165</v>
      </c>
      <c r="AH101" s="138"/>
      <c r="AI101" s="50">
        <f>国航自动更新!M221</f>
        <v>79.099999999999994</v>
      </c>
      <c r="AJ101" s="138">
        <f t="shared" si="29"/>
        <v>2.0423076923076922</v>
      </c>
      <c r="AK101" s="138"/>
      <c r="AL101" s="50">
        <f>国航自动更新!N221</f>
        <v>64.400000000000006</v>
      </c>
      <c r="AM101" s="148">
        <f t="shared" si="31"/>
        <v>2.8000000000000043</v>
      </c>
      <c r="AN101" s="138"/>
      <c r="AO101" s="50">
        <f>国航自动更新!O221</f>
        <v>66.3</v>
      </c>
      <c r="AP101" s="148">
        <f t="shared" si="32"/>
        <v>3.7999999999999972</v>
      </c>
      <c r="AQ101" s="138"/>
      <c r="AR101" s="50">
        <f>国航自动更新!P221</f>
        <v>20</v>
      </c>
      <c r="AS101" s="148">
        <f t="shared" si="33"/>
        <v>-21.6</v>
      </c>
      <c r="AT101" s="138"/>
      <c r="AU101" s="50">
        <f>国航自动更新!Q221</f>
        <v>54.8</v>
      </c>
      <c r="AV101" s="148">
        <f t="shared" si="34"/>
        <v>12.599999999999994</v>
      </c>
      <c r="AW101" s="138"/>
      <c r="AX101" s="151">
        <f>国航自动更新!R221</f>
        <v>748</v>
      </c>
      <c r="AY101" s="138">
        <f t="shared" si="30"/>
        <v>4.4692737430167551E-2</v>
      </c>
      <c r="AZ101" s="138"/>
      <c r="BA101" s="17"/>
      <c r="BB101" s="9"/>
      <c r="BC101" s="17"/>
      <c r="BD101" s="9"/>
      <c r="BE101" s="17"/>
      <c r="BF101" s="9"/>
      <c r="BG101" s="17"/>
      <c r="BH101" s="9"/>
      <c r="BI101" s="51"/>
      <c r="BJ101" s="9"/>
      <c r="BK101" s="51"/>
      <c r="BL101" s="9"/>
      <c r="BM101" s="51"/>
      <c r="BN101" s="9"/>
      <c r="BP101" s="51"/>
      <c r="BQ101" s="9"/>
      <c r="BR101" s="78"/>
      <c r="BS101" s="9"/>
      <c r="BT101" s="78"/>
      <c r="BU101" s="9"/>
      <c r="BV101" s="51"/>
      <c r="BW101" s="9"/>
      <c r="BX101" s="78"/>
      <c r="BY101" s="9"/>
      <c r="BZ101" s="51"/>
      <c r="CA101" s="9"/>
      <c r="CB101" s="78"/>
      <c r="CC101" s="9"/>
      <c r="CD101" s="78"/>
      <c r="CE101" s="9"/>
      <c r="CF101" s="78"/>
      <c r="CG101" s="10"/>
      <c r="CH101" s="51"/>
      <c r="CI101" s="10"/>
      <c r="CJ101" s="51"/>
      <c r="CK101" s="10"/>
      <c r="CL101" s="78"/>
      <c r="CM101" s="10"/>
      <c r="CN101" s="51"/>
      <c r="CO101" s="53"/>
      <c r="CP101" s="51"/>
      <c r="CQ101" s="53"/>
      <c r="CR101" s="51"/>
      <c r="CS101" s="53"/>
      <c r="CT101" s="51"/>
      <c r="CU101" s="53"/>
      <c r="CW101" s="51"/>
      <c r="CX101" s="9"/>
      <c r="CY101" s="78"/>
      <c r="CZ101" s="9"/>
      <c r="DA101" s="78"/>
      <c r="DB101" s="9"/>
      <c r="DC101" s="78"/>
      <c r="DD101" s="9"/>
      <c r="DE101" s="69"/>
    </row>
    <row r="102" spans="1:143">
      <c r="A102" s="49">
        <v>44651</v>
      </c>
      <c r="B102" s="50">
        <f>国航自动更新!B222</f>
        <v>5855.8</v>
      </c>
      <c r="C102" s="138">
        <f t="shared" si="18"/>
        <v>-0.63331580002003807</v>
      </c>
      <c r="D102" s="138"/>
      <c r="E102" s="50">
        <f>国航自动更新!C222</f>
        <v>5425</v>
      </c>
      <c r="F102" s="138">
        <f t="shared" si="19"/>
        <v>-0.64739985830998914</v>
      </c>
      <c r="G102" s="138"/>
      <c r="H102" s="50">
        <f>国航自动更新!D222</f>
        <v>292.39999999999998</v>
      </c>
      <c r="I102" s="138">
        <f t="shared" si="20"/>
        <v>-0.20370370370370372</v>
      </c>
      <c r="J102" s="138"/>
      <c r="K102" s="50">
        <f>国航自动更新!E222</f>
        <v>138.4</v>
      </c>
      <c r="L102" s="138">
        <f t="shared" si="21"/>
        <v>-0.3613290263036455</v>
      </c>
      <c r="M102" s="138"/>
      <c r="N102" s="50">
        <f>国航自动更新!F222</f>
        <v>3458</v>
      </c>
      <c r="O102" s="138">
        <f t="shared" si="22"/>
        <v>-0.70098920863309355</v>
      </c>
      <c r="P102" s="138"/>
      <c r="Q102" s="50">
        <f>国航自动更新!G222</f>
        <v>3313.8</v>
      </c>
      <c r="R102" s="138">
        <f t="shared" si="23"/>
        <v>-0.70691195330119849</v>
      </c>
      <c r="S102" s="138"/>
      <c r="T102" s="50">
        <f>国航自动更新!H222</f>
        <v>88.5</v>
      </c>
      <c r="U102" s="138">
        <f t="shared" si="24"/>
        <v>-0.41235059760956172</v>
      </c>
      <c r="V102" s="138"/>
      <c r="W102" s="50">
        <f>国航自动更新!I222</f>
        <v>55.7</v>
      </c>
      <c r="X102" s="138">
        <f t="shared" si="25"/>
        <v>-0.48282265552460535</v>
      </c>
      <c r="Y102" s="138"/>
      <c r="Z102" s="50">
        <f>国航自动更新!J222</f>
        <v>2266.1</v>
      </c>
      <c r="AA102" s="138">
        <f t="shared" si="26"/>
        <v>-0.70197403895471944</v>
      </c>
      <c r="AB102" s="138"/>
      <c r="AC102" s="50">
        <f>国航自动更新!K222</f>
        <v>2218.9</v>
      </c>
      <c r="AD102" s="138">
        <f t="shared" si="27"/>
        <v>-0.70452880940650098</v>
      </c>
      <c r="AE102" s="138"/>
      <c r="AF102" s="50">
        <f>国航自动更新!L222</f>
        <v>15.4</v>
      </c>
      <c r="AG102" s="138">
        <f t="shared" si="28"/>
        <v>-0.41221374045801529</v>
      </c>
      <c r="AH102" s="138"/>
      <c r="AI102" s="50">
        <f>国航自动更新!M222</f>
        <v>31.9</v>
      </c>
      <c r="AJ102" s="138">
        <f t="shared" si="29"/>
        <v>-0.52880354505169869</v>
      </c>
      <c r="AK102" s="138"/>
      <c r="AL102" s="50">
        <f>国航自动更新!N222</f>
        <v>59.1</v>
      </c>
      <c r="AM102" s="148">
        <f t="shared" si="31"/>
        <v>-13.300000000000004</v>
      </c>
      <c r="AN102" s="138"/>
      <c r="AO102" s="50">
        <f>国航自动更新!O222</f>
        <v>61.1</v>
      </c>
      <c r="AP102" s="148">
        <f t="shared" si="32"/>
        <v>-12.399999999999999</v>
      </c>
      <c r="AQ102" s="138"/>
      <c r="AR102" s="50">
        <f>国航自动更新!P222</f>
        <v>30.3</v>
      </c>
      <c r="AS102" s="148">
        <f t="shared" si="33"/>
        <v>-10.7</v>
      </c>
      <c r="AT102" s="138"/>
      <c r="AU102" s="50">
        <f>国航自动更新!Q222</f>
        <v>40.299999999999997</v>
      </c>
      <c r="AV102" s="148">
        <f t="shared" si="34"/>
        <v>-9.4000000000000057</v>
      </c>
      <c r="AW102" s="138"/>
      <c r="AX102" s="151">
        <f>国航自动更新!R222</f>
        <v>751</v>
      </c>
      <c r="AY102" s="138">
        <f t="shared" si="30"/>
        <v>4.4506258692628586E-2</v>
      </c>
      <c r="AZ102" s="138"/>
      <c r="BA102" s="17"/>
      <c r="BB102" s="9"/>
      <c r="BC102" s="17"/>
      <c r="BD102" s="9"/>
      <c r="BE102" s="17"/>
      <c r="BF102" s="9"/>
      <c r="BG102" s="17"/>
      <c r="BH102" s="9"/>
      <c r="BI102" s="51"/>
      <c r="BJ102" s="9"/>
      <c r="BK102" s="51"/>
      <c r="BL102" s="9"/>
      <c r="BM102" s="51"/>
      <c r="BN102" s="9"/>
      <c r="BP102" s="51"/>
      <c r="BQ102" s="9"/>
      <c r="BR102" s="51"/>
      <c r="BS102" s="9"/>
      <c r="BT102" s="51"/>
      <c r="BU102" s="9"/>
      <c r="BV102" s="51"/>
      <c r="BW102" s="9"/>
      <c r="BX102" s="78"/>
      <c r="BY102" s="9"/>
      <c r="BZ102" s="51"/>
      <c r="CA102" s="9"/>
      <c r="CB102" s="51"/>
      <c r="CC102" s="9"/>
      <c r="CD102" s="51"/>
      <c r="CE102" s="9"/>
      <c r="CF102" s="51"/>
      <c r="CG102" s="10"/>
      <c r="CH102" s="51"/>
      <c r="CI102" s="10"/>
      <c r="CJ102" s="51"/>
      <c r="CK102" s="10"/>
      <c r="CL102" s="51"/>
      <c r="CM102" s="10"/>
      <c r="CN102" s="51"/>
      <c r="CO102" s="53"/>
      <c r="CP102" s="51"/>
      <c r="CQ102" s="53"/>
      <c r="CR102" s="51"/>
      <c r="CS102" s="53"/>
      <c r="CT102" s="51"/>
      <c r="CU102" s="53"/>
      <c r="CW102" s="51"/>
      <c r="CX102" s="9"/>
      <c r="CY102" s="51"/>
      <c r="CZ102" s="9"/>
      <c r="DA102" s="51"/>
      <c r="DB102" s="9"/>
      <c r="DC102" s="51"/>
      <c r="DD102" s="9"/>
      <c r="DE102" s="69"/>
    </row>
    <row r="103" spans="1:143">
      <c r="A103" s="49">
        <v>44681</v>
      </c>
      <c r="B103" s="50">
        <f>国航自动更新!B223</f>
        <v>3754.3</v>
      </c>
      <c r="C103" s="138">
        <f t="shared" si="18"/>
        <v>-0.78049393687804769</v>
      </c>
      <c r="D103" s="138"/>
      <c r="E103" s="50">
        <f>国航自动更新!C223</f>
        <v>3494.7</v>
      </c>
      <c r="F103" s="138">
        <f t="shared" si="19"/>
        <v>-0.78816148390616481</v>
      </c>
      <c r="G103" s="138"/>
      <c r="H103" s="50">
        <f>国航自动更新!D223</f>
        <v>193.9</v>
      </c>
      <c r="I103" s="138">
        <f t="shared" si="20"/>
        <v>-0.45132993774759478</v>
      </c>
      <c r="J103" s="138"/>
      <c r="K103" s="50">
        <f>国航自动更新!E223</f>
        <v>65.7</v>
      </c>
      <c r="L103" s="138">
        <f t="shared" si="21"/>
        <v>-0.74031620553359678</v>
      </c>
      <c r="M103" s="138"/>
      <c r="N103" s="50">
        <f>国航自动更新!F223</f>
        <v>2051.8000000000002</v>
      </c>
      <c r="O103" s="138">
        <f t="shared" si="22"/>
        <v>-0.83890140778719091</v>
      </c>
      <c r="P103" s="138"/>
      <c r="Q103" s="50">
        <f>国航自动更新!G223</f>
        <v>1931.9</v>
      </c>
      <c r="R103" s="138">
        <f t="shared" si="23"/>
        <v>-0.84451634192078939</v>
      </c>
      <c r="S103" s="138"/>
      <c r="T103" s="50">
        <f>国航自动更新!H223</f>
        <v>95.6</v>
      </c>
      <c r="U103" s="138">
        <f t="shared" si="24"/>
        <v>-0.35795836131631975</v>
      </c>
      <c r="V103" s="138"/>
      <c r="W103" s="50">
        <f>国航自动更新!I223</f>
        <v>24.3</v>
      </c>
      <c r="X103" s="138">
        <f t="shared" si="25"/>
        <v>-0.85027726432532347</v>
      </c>
      <c r="Y103" s="138"/>
      <c r="Z103" s="50">
        <f>国航自动更新!J223</f>
        <v>1328.6</v>
      </c>
      <c r="AA103" s="138">
        <f t="shared" si="26"/>
        <v>-0.84248962655601667</v>
      </c>
      <c r="AB103" s="138"/>
      <c r="AC103" s="50">
        <f>国航自动更新!K223</f>
        <v>1303.0999999999999</v>
      </c>
      <c r="AD103" s="138">
        <f t="shared" si="27"/>
        <v>-0.84322288794244327</v>
      </c>
      <c r="AE103" s="138"/>
      <c r="AF103" s="50">
        <f>国航自动更新!L223</f>
        <v>13.2</v>
      </c>
      <c r="AG103" s="138">
        <f t="shared" si="28"/>
        <v>-0.45228215767634861</v>
      </c>
      <c r="AH103" s="138"/>
      <c r="AI103" s="50">
        <f>国航自动更新!M223</f>
        <v>12.4</v>
      </c>
      <c r="AJ103" s="138">
        <f t="shared" si="29"/>
        <v>-0.87487386478304741</v>
      </c>
      <c r="AK103" s="138"/>
      <c r="AL103" s="50">
        <f>国航自动更新!N223</f>
        <v>54.7</v>
      </c>
      <c r="AM103" s="148">
        <f t="shared" si="31"/>
        <v>-19.799999999999997</v>
      </c>
      <c r="AN103" s="138"/>
      <c r="AO103" s="50">
        <f>国航自动更新!O223</f>
        <v>55.3</v>
      </c>
      <c r="AP103" s="148">
        <f t="shared" si="32"/>
        <v>-20</v>
      </c>
      <c r="AQ103" s="138"/>
      <c r="AR103" s="50">
        <f>国航自动更新!P223</f>
        <v>49.3</v>
      </c>
      <c r="AS103" s="148">
        <f t="shared" si="33"/>
        <v>7.1999999999999957</v>
      </c>
      <c r="AT103" s="138"/>
      <c r="AU103" s="50">
        <f>国航自动更新!Q223</f>
        <v>37</v>
      </c>
      <c r="AV103" s="148">
        <f t="shared" si="34"/>
        <v>-27.099999999999994</v>
      </c>
      <c r="AW103" s="138"/>
      <c r="AX103" s="151">
        <f>国航自动更新!R223</f>
        <v>752</v>
      </c>
      <c r="AY103" s="138">
        <f t="shared" si="30"/>
        <v>4.0110650069156373E-2</v>
      </c>
      <c r="AZ103" s="138"/>
      <c r="BA103" s="17"/>
      <c r="BB103" s="9"/>
      <c r="BC103" s="17"/>
      <c r="BD103" s="9"/>
      <c r="BE103" s="17"/>
      <c r="BF103" s="9"/>
      <c r="BG103" s="17"/>
      <c r="BH103" s="9"/>
      <c r="BI103" s="51"/>
      <c r="BJ103" s="9"/>
      <c r="BK103" s="51"/>
      <c r="BL103" s="9"/>
      <c r="BM103" s="51"/>
      <c r="BN103" s="9"/>
      <c r="BP103" s="51"/>
      <c r="BQ103" s="9"/>
      <c r="BR103" s="51"/>
      <c r="BS103" s="9"/>
      <c r="BT103" s="51"/>
      <c r="BU103" s="9"/>
      <c r="BV103" s="51"/>
      <c r="BW103" s="9"/>
      <c r="BX103" s="78"/>
      <c r="BY103" s="9"/>
      <c r="BZ103" s="51"/>
      <c r="CA103" s="9"/>
      <c r="CB103" s="51"/>
      <c r="CC103" s="9"/>
      <c r="CD103" s="51"/>
      <c r="CE103" s="9"/>
      <c r="CF103" s="51"/>
      <c r="CG103" s="10"/>
      <c r="CH103" s="51"/>
      <c r="CI103" s="10"/>
      <c r="CJ103" s="51"/>
      <c r="CK103" s="10"/>
      <c r="CL103" s="51"/>
      <c r="CM103" s="10"/>
      <c r="CN103" s="51"/>
      <c r="CO103" s="53"/>
      <c r="CP103" s="51"/>
      <c r="CQ103" s="53"/>
      <c r="CR103" s="51"/>
      <c r="CS103" s="53"/>
      <c r="CT103" s="51"/>
      <c r="CU103" s="53"/>
      <c r="CW103" s="51"/>
      <c r="CX103" s="9"/>
      <c r="CY103" s="51"/>
      <c r="CZ103" s="9"/>
      <c r="DA103" s="51"/>
      <c r="DB103" s="9"/>
      <c r="DC103" s="51"/>
      <c r="DD103" s="9"/>
      <c r="DE103" s="69"/>
    </row>
    <row r="104" spans="1:143">
      <c r="A104" s="49">
        <v>44682</v>
      </c>
      <c r="B104" s="50">
        <f>国航自动更新!B224</f>
        <v>5066</v>
      </c>
      <c r="C104" s="138">
        <f t="shared" si="18"/>
        <v>-0.69687722510426209</v>
      </c>
      <c r="D104" s="138"/>
      <c r="E104" s="50">
        <f>国航自动更新!C224</f>
        <v>4798.7</v>
      </c>
      <c r="F104" s="138">
        <f t="shared" si="19"/>
        <v>-0.70098949441072744</v>
      </c>
      <c r="G104" s="138"/>
      <c r="H104" s="50">
        <f>国航自动更新!D224</f>
        <v>209</v>
      </c>
      <c r="I104" s="138">
        <f t="shared" si="20"/>
        <v>-0.43375778921701436</v>
      </c>
      <c r="J104" s="138"/>
      <c r="K104" s="50">
        <f>国航自动更新!E224</f>
        <v>58.2</v>
      </c>
      <c r="L104" s="138">
        <f t="shared" si="21"/>
        <v>-0.80271186440677966</v>
      </c>
      <c r="M104" s="138"/>
      <c r="N104" s="50">
        <f>国航自动更新!F224</f>
        <v>2824.2</v>
      </c>
      <c r="O104" s="138">
        <f t="shared" si="22"/>
        <v>-0.77628149779386724</v>
      </c>
      <c r="P104" s="138"/>
      <c r="Q104" s="50">
        <f>国航自动更新!G224</f>
        <v>2698</v>
      </c>
      <c r="R104" s="138">
        <f t="shared" si="23"/>
        <v>-0.78035397365550252</v>
      </c>
      <c r="S104" s="138"/>
      <c r="T104" s="50">
        <f>国航自动更新!H224</f>
        <v>105.9</v>
      </c>
      <c r="U104" s="138">
        <f t="shared" si="24"/>
        <v>-0.33479899497487431</v>
      </c>
      <c r="V104" s="138"/>
      <c r="W104" s="50">
        <f>国航自动更新!I224</f>
        <v>20.2</v>
      </c>
      <c r="X104" s="138">
        <f t="shared" si="25"/>
        <v>-0.88864388092613011</v>
      </c>
      <c r="Y104" s="138"/>
      <c r="Z104" s="50">
        <f>国航自动更新!J224</f>
        <v>1807.8</v>
      </c>
      <c r="AA104" s="138">
        <f t="shared" si="26"/>
        <v>-0.7828103224566294</v>
      </c>
      <c r="AB104" s="138"/>
      <c r="AC104" s="50">
        <f>国航自动更新!K224</f>
        <v>1780.5</v>
      </c>
      <c r="AD104" s="138">
        <f t="shared" si="27"/>
        <v>-0.78266707354287457</v>
      </c>
      <c r="AE104" s="138"/>
      <c r="AF104" s="50">
        <f>国航自动更新!L224</f>
        <v>16.3</v>
      </c>
      <c r="AG104" s="138">
        <f t="shared" si="28"/>
        <v>-0.31512605042016806</v>
      </c>
      <c r="AH104" s="138"/>
      <c r="AI104" s="50">
        <f>国航自动更新!M224</f>
        <v>11</v>
      </c>
      <c r="AJ104" s="138">
        <f t="shared" si="29"/>
        <v>-0.89757914338919931</v>
      </c>
      <c r="AK104" s="138"/>
      <c r="AL104" s="50">
        <f>国航自动更新!N224</f>
        <v>55.7</v>
      </c>
      <c r="AM104" s="148">
        <f t="shared" si="31"/>
        <v>-19.799999999999997</v>
      </c>
      <c r="AN104" s="138"/>
      <c r="AO104" s="50">
        <f>国航自动更新!O224</f>
        <v>56.2</v>
      </c>
      <c r="AP104" s="148">
        <f t="shared" si="32"/>
        <v>-20.299999999999997</v>
      </c>
      <c r="AQ104" s="138"/>
      <c r="AR104" s="50">
        <f>国航自动更新!P224</f>
        <v>50.7</v>
      </c>
      <c r="AS104" s="148">
        <f t="shared" si="33"/>
        <v>7.6000000000000014</v>
      </c>
      <c r="AT104" s="138"/>
      <c r="AU104" s="50">
        <f>国航自动更新!Q224</f>
        <v>34.799999999999997</v>
      </c>
      <c r="AV104" s="148">
        <f t="shared" si="34"/>
        <v>-26.700000000000003</v>
      </c>
      <c r="AW104" s="138"/>
      <c r="AX104" s="151">
        <f>国航自动更新!R224</f>
        <v>747</v>
      </c>
      <c r="AY104" s="138">
        <f t="shared" si="30"/>
        <v>2.7510316368638321E-2</v>
      </c>
      <c r="AZ104" s="138"/>
      <c r="BA104" s="17"/>
      <c r="BB104" s="9"/>
      <c r="BC104" s="17"/>
      <c r="BD104" s="9"/>
      <c r="BE104" s="17"/>
      <c r="BF104" s="9"/>
      <c r="BG104" s="17"/>
      <c r="BH104" s="9"/>
      <c r="BI104" s="51"/>
      <c r="BJ104" s="9"/>
      <c r="BK104" s="51"/>
      <c r="BL104" s="9"/>
      <c r="BM104" s="51"/>
      <c r="BN104" s="9"/>
      <c r="BP104" s="51"/>
      <c r="BQ104" s="9"/>
      <c r="BR104" s="51"/>
      <c r="BS104" s="9"/>
      <c r="BT104" s="51"/>
      <c r="BU104" s="9"/>
      <c r="BV104" s="51"/>
      <c r="BW104" s="9"/>
      <c r="BX104" s="51"/>
      <c r="BY104" s="9"/>
      <c r="BZ104" s="51"/>
      <c r="CA104" s="9"/>
      <c r="CB104" s="51"/>
      <c r="CC104" s="9"/>
      <c r="CD104" s="51"/>
      <c r="CE104" s="9"/>
      <c r="CF104" s="51"/>
      <c r="CG104" s="10"/>
      <c r="CH104" s="51"/>
      <c r="CI104" s="10"/>
      <c r="CJ104" s="51"/>
      <c r="CK104" s="10"/>
      <c r="CL104" s="51"/>
      <c r="CM104" s="10"/>
      <c r="CN104" s="51"/>
      <c r="CO104" s="53"/>
      <c r="CP104" s="51"/>
      <c r="CQ104" s="53"/>
      <c r="CR104" s="51"/>
      <c r="CS104" s="53"/>
      <c r="CT104" s="51"/>
      <c r="CU104" s="53"/>
      <c r="CW104" s="51"/>
      <c r="CX104" s="9"/>
      <c r="CY104" s="51"/>
      <c r="CZ104" s="9"/>
      <c r="DA104" s="51"/>
      <c r="DB104" s="9"/>
      <c r="DC104" s="51"/>
      <c r="DD104" s="9"/>
    </row>
    <row r="105" spans="1:143" s="11" customFormat="1">
      <c r="A105" s="49">
        <v>44713</v>
      </c>
      <c r="B105" s="50">
        <f>国航自动更新!B225</f>
        <v>7762.6</v>
      </c>
      <c r="C105" s="138">
        <f t="shared" si="18"/>
        <v>-0.40510093036800887</v>
      </c>
      <c r="D105" s="138"/>
      <c r="E105" s="50">
        <f>国航自动更新!C225</f>
        <v>7450.5</v>
      </c>
      <c r="F105" s="138">
        <f t="shared" si="19"/>
        <v>-0.40115260340476155</v>
      </c>
      <c r="G105" s="138"/>
      <c r="H105" s="50">
        <f>国航自动更新!D225</f>
        <v>246.2</v>
      </c>
      <c r="I105" s="138">
        <f t="shared" si="20"/>
        <v>-0.23729863692688979</v>
      </c>
      <c r="J105" s="138"/>
      <c r="K105" s="50">
        <f>国航自动更新!E225</f>
        <v>65.900000000000006</v>
      </c>
      <c r="L105" s="138">
        <f t="shared" si="21"/>
        <v>-0.76828410689170179</v>
      </c>
      <c r="M105" s="138"/>
      <c r="N105" s="50">
        <f>国航自动更新!F225</f>
        <v>4895.7</v>
      </c>
      <c r="O105" s="138">
        <f t="shared" si="22"/>
        <v>-0.47587439913496854</v>
      </c>
      <c r="P105" s="138"/>
      <c r="Q105" s="50">
        <f>国航自动更新!G225</f>
        <v>4743.3</v>
      </c>
      <c r="R105" s="138">
        <f t="shared" si="23"/>
        <v>-0.47382608406269766</v>
      </c>
      <c r="S105" s="138"/>
      <c r="T105" s="50">
        <f>国航自动更新!H225</f>
        <v>128.19999999999999</v>
      </c>
      <c r="U105" s="138">
        <f t="shared" si="24"/>
        <v>-0.18083067092651761</v>
      </c>
      <c r="V105" s="138"/>
      <c r="W105" s="50">
        <f>国航自动更新!I225</f>
        <v>24.3</v>
      </c>
      <c r="X105" s="138">
        <f t="shared" si="25"/>
        <v>-0.85672169811320753</v>
      </c>
      <c r="Y105" s="138"/>
      <c r="Z105" s="50">
        <f>国航自动更新!J225</f>
        <v>3158.3</v>
      </c>
      <c r="AA105" s="138">
        <f t="shared" si="26"/>
        <v>-0.497534046073565</v>
      </c>
      <c r="AB105" s="138"/>
      <c r="AC105" s="50">
        <f>国航自动更新!K225</f>
        <v>3124.5</v>
      </c>
      <c r="AD105" s="138">
        <f t="shared" si="27"/>
        <v>-0.4929159160621257</v>
      </c>
      <c r="AE105" s="138"/>
      <c r="AF105" s="50">
        <f>国航自动更新!L225</f>
        <v>20.100000000000001</v>
      </c>
      <c r="AG105" s="138">
        <f t="shared" si="28"/>
        <v>-0.15189873417721511</v>
      </c>
      <c r="AH105" s="138"/>
      <c r="AI105" s="50">
        <f>国航自动更新!M225</f>
        <v>13.7</v>
      </c>
      <c r="AJ105" s="138">
        <f t="shared" si="29"/>
        <v>-0.86327345309381243</v>
      </c>
      <c r="AK105" s="138"/>
      <c r="AL105" s="50">
        <f>国航自动更新!N225</f>
        <v>63.1</v>
      </c>
      <c r="AM105" s="148">
        <f t="shared" si="31"/>
        <v>-8.4999999999999929</v>
      </c>
      <c r="AN105" s="138"/>
      <c r="AO105" s="50">
        <f>国航自动更新!O225</f>
        <v>63.7</v>
      </c>
      <c r="AP105" s="148">
        <f t="shared" si="32"/>
        <v>-8.7999999999999972</v>
      </c>
      <c r="AQ105" s="138"/>
      <c r="AR105" s="50">
        <f>国航自动更新!P225</f>
        <v>52.1</v>
      </c>
      <c r="AS105" s="148">
        <f t="shared" si="33"/>
        <v>3.6000000000000014</v>
      </c>
      <c r="AT105" s="138"/>
      <c r="AU105" s="50">
        <f>国航自动更新!Q225</f>
        <v>36.9</v>
      </c>
      <c r="AV105" s="148">
        <f t="shared" si="34"/>
        <v>-22.700000000000003</v>
      </c>
      <c r="AW105" s="138"/>
      <c r="AX105" s="151">
        <f>国航自动更新!R225</f>
        <v>748</v>
      </c>
      <c r="AY105" s="138">
        <f t="shared" si="30"/>
        <v>2.6063100137174278E-2</v>
      </c>
      <c r="AZ105" s="138"/>
      <c r="BA105" s="17"/>
      <c r="BB105" s="9"/>
      <c r="BC105" s="17"/>
      <c r="BD105" s="9"/>
      <c r="BE105" s="17"/>
      <c r="BF105" s="9"/>
      <c r="BG105" s="17"/>
      <c r="BH105" s="9"/>
      <c r="BI105" s="51"/>
      <c r="BJ105" s="9"/>
      <c r="BK105" s="51"/>
      <c r="BL105" s="9"/>
      <c r="BM105" s="51"/>
      <c r="BN105" s="9"/>
      <c r="BP105" s="51"/>
      <c r="BQ105" s="9"/>
      <c r="BR105" s="51"/>
      <c r="BS105" s="9"/>
      <c r="BT105" s="51"/>
      <c r="BU105" s="9"/>
      <c r="BV105" s="51"/>
      <c r="BW105" s="9"/>
      <c r="BX105" s="51"/>
      <c r="BY105" s="9"/>
      <c r="BZ105" s="51"/>
      <c r="CA105" s="9"/>
      <c r="CB105" s="51"/>
      <c r="CC105" s="9"/>
      <c r="CD105" s="51"/>
      <c r="CE105" s="9"/>
      <c r="CF105" s="51"/>
      <c r="CG105" s="10"/>
      <c r="CH105" s="51"/>
      <c r="CI105" s="10"/>
      <c r="CJ105" s="51"/>
      <c r="CK105" s="10"/>
      <c r="CL105" s="51"/>
      <c r="CM105" s="10"/>
      <c r="CN105" s="51"/>
      <c r="CO105" s="53"/>
      <c r="CP105" s="51"/>
      <c r="CQ105" s="53"/>
      <c r="CR105" s="51"/>
      <c r="CS105" s="53"/>
      <c r="CT105" s="51"/>
      <c r="CU105" s="53"/>
      <c r="CW105" s="51"/>
      <c r="CX105" s="9"/>
      <c r="CY105" s="51"/>
      <c r="CZ105" s="9"/>
      <c r="DA105" s="51"/>
      <c r="DB105" s="9"/>
      <c r="DC105" s="51"/>
      <c r="DD105" s="9"/>
      <c r="DE105" s="86"/>
      <c r="DF105" s="86"/>
    </row>
    <row r="106" spans="1:143" s="11" customFormat="1">
      <c r="A106" s="49">
        <v>44743</v>
      </c>
      <c r="B106" s="50">
        <f>国航自动更新!B226</f>
        <v>12554.9</v>
      </c>
      <c r="C106" s="138">
        <f t="shared" si="18"/>
        <v>-0.21879997262200324</v>
      </c>
      <c r="D106" s="138"/>
      <c r="E106" s="50">
        <f>国航自动更新!C226</f>
        <v>12208.1</v>
      </c>
      <c r="F106" s="138">
        <f t="shared" si="19"/>
        <v>-0.20513454914803986</v>
      </c>
      <c r="G106" s="138"/>
      <c r="H106" s="50">
        <f>国航自动更新!D226</f>
        <v>309.5</v>
      </c>
      <c r="I106" s="138">
        <f t="shared" si="20"/>
        <v>-0.21426758060421425</v>
      </c>
      <c r="J106" s="138"/>
      <c r="K106" s="50">
        <f>国航自动更新!E226</f>
        <v>37.299999999999997</v>
      </c>
      <c r="L106" s="138">
        <f t="shared" si="21"/>
        <v>-0.88296203326011924</v>
      </c>
      <c r="M106" s="138"/>
      <c r="N106" s="50">
        <f>国航自动更新!F226</f>
        <v>8306.7999999999993</v>
      </c>
      <c r="O106" s="138">
        <f t="shared" si="22"/>
        <v>-0.29967204269346537</v>
      </c>
      <c r="P106" s="138"/>
      <c r="Q106" s="50">
        <f>国航自动更新!G226</f>
        <v>8126.7</v>
      </c>
      <c r="R106" s="138">
        <f t="shared" si="23"/>
        <v>-0.29116695304799867</v>
      </c>
      <c r="S106" s="138"/>
      <c r="T106" s="50">
        <f>国航自动更新!H226</f>
        <v>168.6</v>
      </c>
      <c r="U106" s="138">
        <f t="shared" si="24"/>
        <v>-0.1214174048983846</v>
      </c>
      <c r="V106" s="138"/>
      <c r="W106" s="50">
        <f>国航自动更新!I226</f>
        <v>11.5</v>
      </c>
      <c r="X106" s="138">
        <f t="shared" si="25"/>
        <v>-0.94376528117359415</v>
      </c>
      <c r="Y106" s="138"/>
      <c r="Z106" s="50">
        <f>国航自动更新!J226</f>
        <v>5209</v>
      </c>
      <c r="AA106" s="138">
        <f t="shared" si="26"/>
        <v>-0.3288754895897753</v>
      </c>
      <c r="AB106" s="138"/>
      <c r="AC106" s="50">
        <f>国航自动更新!K226</f>
        <v>5172.7</v>
      </c>
      <c r="AD106" s="138">
        <f t="shared" si="27"/>
        <v>-0.32015088189680108</v>
      </c>
      <c r="AE106" s="138"/>
      <c r="AF106" s="50">
        <f>国航自动更新!L226</f>
        <v>29.9</v>
      </c>
      <c r="AG106" s="138">
        <f t="shared" si="28"/>
        <v>-9.9337748344371368E-3</v>
      </c>
      <c r="AH106" s="138"/>
      <c r="AI106" s="50">
        <f>国航自动更新!M226</f>
        <v>6.3</v>
      </c>
      <c r="AJ106" s="138">
        <f t="shared" si="29"/>
        <v>-0.94865525672371642</v>
      </c>
      <c r="AK106" s="138"/>
      <c r="AL106" s="50">
        <f>国航自动更新!N226</f>
        <v>66.2</v>
      </c>
      <c r="AM106" s="148">
        <f t="shared" si="31"/>
        <v>-7.5999999999999943</v>
      </c>
      <c r="AN106" s="138"/>
      <c r="AO106" s="50">
        <f>国航自动更新!O226</f>
        <v>66.599999999999994</v>
      </c>
      <c r="AP106" s="148">
        <f t="shared" si="32"/>
        <v>-8</v>
      </c>
      <c r="AQ106" s="138"/>
      <c r="AR106" s="50">
        <f>国航自动更新!P226</f>
        <v>54.5</v>
      </c>
      <c r="AS106" s="148">
        <f t="shared" si="33"/>
        <v>5.7999999999999972</v>
      </c>
      <c r="AT106" s="138"/>
      <c r="AU106" s="50">
        <f>国航自动更新!Q226</f>
        <v>30.7</v>
      </c>
      <c r="AV106" s="148">
        <f t="shared" si="34"/>
        <v>-33.5</v>
      </c>
      <c r="AW106" s="138"/>
      <c r="AX106" s="151">
        <f>国航自动更新!R226</f>
        <v>751</v>
      </c>
      <c r="AY106" s="138">
        <f t="shared" si="30"/>
        <v>2.5956284153005438E-2</v>
      </c>
      <c r="AZ106" s="138"/>
      <c r="BA106" s="17"/>
      <c r="BB106" s="9"/>
      <c r="BC106" s="17"/>
      <c r="BD106" s="9"/>
      <c r="BE106" s="17"/>
      <c r="BF106" s="9"/>
      <c r="BG106" s="17"/>
      <c r="BH106" s="9"/>
      <c r="BI106" s="51"/>
      <c r="BJ106" s="9"/>
      <c r="BK106" s="51"/>
      <c r="BL106" s="9"/>
      <c r="BM106" s="51"/>
      <c r="BN106" s="9"/>
      <c r="BO106"/>
      <c r="BP106" s="51"/>
      <c r="BQ106" s="9"/>
      <c r="BR106" s="51"/>
      <c r="BS106" s="9"/>
      <c r="BT106" s="51"/>
      <c r="BU106" s="9"/>
      <c r="BV106" s="51"/>
      <c r="BW106" s="9"/>
      <c r="BX106" s="51"/>
      <c r="BY106" s="9"/>
      <c r="BZ106" s="51"/>
      <c r="CA106" s="9"/>
      <c r="CB106" s="51"/>
      <c r="CC106" s="9"/>
      <c r="CD106" s="51"/>
      <c r="CE106" s="9"/>
      <c r="CF106" s="51"/>
      <c r="CG106" s="10"/>
      <c r="CH106" s="51"/>
      <c r="CI106" s="10"/>
      <c r="CJ106" s="51"/>
      <c r="CK106" s="10"/>
      <c r="CL106" s="51"/>
      <c r="CM106" s="10"/>
      <c r="CN106" s="51"/>
      <c r="CO106" s="53"/>
      <c r="CP106" s="51"/>
      <c r="CQ106" s="53"/>
      <c r="CR106" s="51"/>
      <c r="CS106" s="53"/>
      <c r="CT106" s="51"/>
      <c r="CU106" s="53"/>
      <c r="CW106" s="51"/>
      <c r="CX106" s="9"/>
      <c r="CY106" s="51"/>
      <c r="CZ106" s="9"/>
      <c r="DA106" s="51"/>
      <c r="DB106" s="9"/>
      <c r="DC106" s="51"/>
      <c r="DD106" s="9"/>
      <c r="DE106" s="48"/>
      <c r="DF106" s="48"/>
    </row>
    <row r="107" spans="1:143" s="11" customFormat="1">
      <c r="A107" s="49">
        <v>44774</v>
      </c>
      <c r="B107" s="50">
        <f>国航自动更新!B227</f>
        <v>11818.7</v>
      </c>
      <c r="C107" s="138">
        <f t="shared" si="18"/>
        <v>0.34716744557164025</v>
      </c>
      <c r="D107" s="138"/>
      <c r="E107" s="50">
        <f>国航自动更新!C227</f>
        <v>11392.3</v>
      </c>
      <c r="F107" s="138">
        <f t="shared" si="19"/>
        <v>0.37344328306026719</v>
      </c>
      <c r="G107" s="138"/>
      <c r="H107" s="50">
        <f>国航自动更新!D227</f>
        <v>356.8</v>
      </c>
      <c r="I107" s="138">
        <f t="shared" si="20"/>
        <v>8.4151472650773051E-4</v>
      </c>
      <c r="J107" s="138"/>
      <c r="K107" s="50">
        <f>国航自动更新!E227</f>
        <v>69.599999999999994</v>
      </c>
      <c r="L107" s="138">
        <f t="shared" si="21"/>
        <v>-0.4285714285714286</v>
      </c>
      <c r="M107" s="138"/>
      <c r="N107" s="50">
        <f>国航自动更新!F227</f>
        <v>7901</v>
      </c>
      <c r="O107" s="138">
        <f t="shared" si="22"/>
        <v>0.56405891202787228</v>
      </c>
      <c r="P107" s="138"/>
      <c r="Q107" s="50">
        <f>国航自动更新!G227</f>
        <v>7681.6</v>
      </c>
      <c r="R107" s="138">
        <f t="shared" si="23"/>
        <v>0.60100041684035022</v>
      </c>
      <c r="S107" s="138"/>
      <c r="T107" s="50">
        <f>国航自动更新!H227</f>
        <v>189.4</v>
      </c>
      <c r="U107" s="138">
        <f t="shared" si="24"/>
        <v>-7.3385518590998067E-2</v>
      </c>
      <c r="V107" s="138"/>
      <c r="W107" s="50">
        <f>国航自动更新!I227</f>
        <v>30</v>
      </c>
      <c r="X107" s="138">
        <f t="shared" si="25"/>
        <v>-0.3902439024390244</v>
      </c>
      <c r="Y107" s="138"/>
      <c r="Z107" s="50">
        <f>国航自动更新!J227</f>
        <v>5119.6000000000004</v>
      </c>
      <c r="AA107" s="138">
        <f t="shared" si="26"/>
        <v>0.59166796207057382</v>
      </c>
      <c r="AB107" s="138"/>
      <c r="AC107" s="50">
        <f>国航自动更新!K227</f>
        <v>5065.7</v>
      </c>
      <c r="AD107" s="138">
        <f t="shared" si="27"/>
        <v>0.60489798504625503</v>
      </c>
      <c r="AE107" s="138"/>
      <c r="AF107" s="50">
        <f>国航自动更新!L227</f>
        <v>37.700000000000003</v>
      </c>
      <c r="AG107" s="138">
        <f t="shared" si="28"/>
        <v>0.13897280966767367</v>
      </c>
      <c r="AH107" s="138"/>
      <c r="AI107" s="50">
        <f>国航自动更新!M227</f>
        <v>16.100000000000001</v>
      </c>
      <c r="AJ107" s="138">
        <f t="shared" si="29"/>
        <v>-0.40590405904059035</v>
      </c>
      <c r="AK107" s="138"/>
      <c r="AL107" s="50">
        <f>国航自动更新!N227</f>
        <v>66.900000000000006</v>
      </c>
      <c r="AM107" s="148">
        <f t="shared" si="31"/>
        <v>9.3000000000000043</v>
      </c>
      <c r="AN107" s="138"/>
      <c r="AO107" s="50">
        <f>国航自动更新!O227</f>
        <v>67.400000000000006</v>
      </c>
      <c r="AP107" s="148">
        <f t="shared" si="32"/>
        <v>9.6000000000000085</v>
      </c>
      <c r="AQ107" s="138"/>
      <c r="AR107" s="50">
        <f>国航自动更新!P227</f>
        <v>53.1</v>
      </c>
      <c r="AS107" s="148">
        <f t="shared" si="33"/>
        <v>-4.1999999999999957</v>
      </c>
      <c r="AT107" s="138"/>
      <c r="AU107" s="50">
        <f>国航自动更新!Q227</f>
        <v>43.1</v>
      </c>
      <c r="AV107" s="148">
        <f t="shared" si="34"/>
        <v>2.7000000000000028</v>
      </c>
      <c r="AW107" s="138"/>
      <c r="AX107" s="151">
        <f>国航自动更新!R227</f>
        <v>750</v>
      </c>
      <c r="AY107" s="138">
        <f t="shared" si="30"/>
        <v>2.1798365122615904E-2</v>
      </c>
      <c r="AZ107" s="138"/>
      <c r="BA107" s="17"/>
      <c r="BB107" s="9"/>
      <c r="BC107" s="17"/>
      <c r="BD107" s="9"/>
      <c r="BE107" s="17"/>
      <c r="BF107" s="9"/>
      <c r="BG107" s="17"/>
      <c r="BH107" s="9"/>
      <c r="BI107" s="51"/>
      <c r="BJ107" s="9"/>
      <c r="BK107" s="51"/>
      <c r="BL107" s="9"/>
      <c r="BM107" s="51"/>
      <c r="BN107" s="9"/>
      <c r="BO107"/>
      <c r="BP107" s="51"/>
      <c r="BQ107" s="9"/>
      <c r="BR107" s="51"/>
      <c r="BS107" s="9"/>
      <c r="BT107" s="51"/>
      <c r="BU107" s="9"/>
      <c r="BV107" s="51"/>
      <c r="BW107" s="9"/>
      <c r="BX107" s="51"/>
      <c r="BY107" s="9"/>
      <c r="BZ107" s="51"/>
      <c r="CA107" s="9"/>
      <c r="CB107" s="51"/>
      <c r="CC107" s="9"/>
      <c r="CD107" s="51"/>
      <c r="CE107" s="9"/>
      <c r="CF107" s="51"/>
      <c r="CG107" s="10"/>
      <c r="CH107" s="51"/>
      <c r="CI107" s="10"/>
      <c r="CJ107" s="51"/>
      <c r="CK107" s="10"/>
      <c r="CL107" s="51"/>
      <c r="CM107" s="10"/>
      <c r="CN107" s="51"/>
      <c r="CO107" s="53"/>
      <c r="CP107" s="51"/>
      <c r="CQ107" s="53"/>
      <c r="CR107" s="51"/>
      <c r="CS107" s="53"/>
      <c r="CT107" s="51"/>
      <c r="CU107" s="53"/>
      <c r="CW107" s="51"/>
      <c r="CX107" s="9"/>
      <c r="CY107" s="51"/>
      <c r="CZ107" s="9"/>
      <c r="DA107" s="51"/>
      <c r="DB107" s="9"/>
      <c r="DC107" s="51"/>
      <c r="DD107" s="9"/>
      <c r="DE107" s="48"/>
      <c r="DF107" s="48"/>
    </row>
    <row r="108" spans="1:143" s="11" customFormat="1">
      <c r="A108" s="49">
        <v>44805</v>
      </c>
      <c r="B108" s="50">
        <f>国航自动更新!B228</f>
        <v>7312.2</v>
      </c>
      <c r="C108" s="138">
        <f t="shared" si="18"/>
        <v>-0.43030104712041894</v>
      </c>
      <c r="D108" s="138"/>
      <c r="E108" s="50">
        <f>国航自动更新!C228</f>
        <v>6647.7</v>
      </c>
      <c r="F108" s="138">
        <f t="shared" si="19"/>
        <v>-0.46229505544725835</v>
      </c>
      <c r="G108" s="138"/>
      <c r="H108" s="50">
        <f>国航自动更新!D228</f>
        <v>510.1</v>
      </c>
      <c r="I108" s="138">
        <f t="shared" si="20"/>
        <v>0.79612676056338039</v>
      </c>
      <c r="J108" s="138"/>
      <c r="K108" s="50">
        <f>国航自动更新!E228</f>
        <v>154.4</v>
      </c>
      <c r="L108" s="138">
        <f t="shared" si="21"/>
        <v>-0.17959617428267793</v>
      </c>
      <c r="M108" s="138"/>
      <c r="N108" s="50">
        <f>国航自动更新!F228</f>
        <v>4716.6000000000004</v>
      </c>
      <c r="O108" s="138">
        <f t="shared" si="22"/>
        <v>-0.44306159078027574</v>
      </c>
      <c r="P108" s="138"/>
      <c r="Q108" s="50">
        <f>国航自动更新!G228</f>
        <v>4362.1000000000004</v>
      </c>
      <c r="R108" s="138">
        <f t="shared" si="23"/>
        <v>-0.46863922624340681</v>
      </c>
      <c r="S108" s="138"/>
      <c r="T108" s="50">
        <f>国航自动更新!H228</f>
        <v>284.3</v>
      </c>
      <c r="U108" s="138">
        <f t="shared" si="24"/>
        <v>0.68623962040332165</v>
      </c>
      <c r="V108" s="138"/>
      <c r="W108" s="50">
        <f>国航自动更新!I228</f>
        <v>70.2</v>
      </c>
      <c r="X108" s="138">
        <f t="shared" si="25"/>
        <v>-0.2277227722772277</v>
      </c>
      <c r="Y108" s="138"/>
      <c r="Z108" s="50">
        <f>国航自动更新!J228</f>
        <v>3056.8</v>
      </c>
      <c r="AA108" s="138">
        <f t="shared" si="26"/>
        <v>-0.44572982774252035</v>
      </c>
      <c r="AB108" s="138"/>
      <c r="AC108" s="50">
        <f>国航自动更新!K228</f>
        <v>2969.2</v>
      </c>
      <c r="AD108" s="138">
        <f t="shared" si="27"/>
        <v>-0.45398039684437008</v>
      </c>
      <c r="AE108" s="138"/>
      <c r="AF108" s="50">
        <f>国航自动更新!L228</f>
        <v>49</v>
      </c>
      <c r="AG108" s="138">
        <f t="shared" si="28"/>
        <v>0.87739463601532552</v>
      </c>
      <c r="AH108" s="138"/>
      <c r="AI108" s="50">
        <f>国航自动更新!M228</f>
        <v>38.6</v>
      </c>
      <c r="AJ108" s="138">
        <f t="shared" si="29"/>
        <v>-0.24313725490196081</v>
      </c>
      <c r="AK108" s="138"/>
      <c r="AL108" s="50">
        <f>国航自动更新!N228</f>
        <v>64.5</v>
      </c>
      <c r="AM108" s="148">
        <f t="shared" si="31"/>
        <v>-1.5</v>
      </c>
      <c r="AN108" s="138"/>
      <c r="AO108" s="50">
        <f>国航自动更新!O228</f>
        <v>65.599999999999994</v>
      </c>
      <c r="AP108" s="148">
        <f t="shared" si="32"/>
        <v>-0.80000000000001137</v>
      </c>
      <c r="AQ108" s="138"/>
      <c r="AR108" s="50">
        <f>国航自动更新!P228</f>
        <v>55.7</v>
      </c>
      <c r="AS108" s="148">
        <f t="shared" si="33"/>
        <v>-3.6999999999999957</v>
      </c>
      <c r="AT108" s="138"/>
      <c r="AU108" s="50">
        <f>国航自动更新!Q228</f>
        <v>45.5</v>
      </c>
      <c r="AV108" s="148">
        <f t="shared" si="34"/>
        <v>-2.7999999999999972</v>
      </c>
      <c r="AW108" s="138"/>
      <c r="AX108" s="151">
        <f>国航自动更新!R228</f>
        <v>752</v>
      </c>
      <c r="AY108" s="138">
        <f t="shared" si="30"/>
        <v>2.4523160762942808E-2</v>
      </c>
      <c r="AZ108" s="138"/>
      <c r="BA108" s="17"/>
      <c r="BB108" s="9"/>
      <c r="BC108" s="17"/>
      <c r="BD108" s="9"/>
      <c r="BE108" s="17"/>
      <c r="BF108" s="9"/>
      <c r="BG108" s="17"/>
      <c r="BH108" s="9"/>
      <c r="BI108" s="51"/>
      <c r="BJ108" s="9"/>
      <c r="BK108" s="51"/>
      <c r="BL108" s="9"/>
      <c r="BM108" s="51"/>
      <c r="BN108" s="9"/>
      <c r="BO108"/>
      <c r="BP108" s="51"/>
      <c r="BQ108" s="9"/>
      <c r="BR108" s="51"/>
      <c r="BS108" s="9"/>
      <c r="BT108" s="51"/>
      <c r="BU108" s="9"/>
      <c r="BV108" s="51"/>
      <c r="BW108" s="9"/>
      <c r="BX108" s="51"/>
      <c r="BY108" s="9"/>
      <c r="BZ108" s="51"/>
      <c r="CA108" s="9"/>
      <c r="CB108" s="51"/>
      <c r="CC108" s="9"/>
      <c r="CD108" s="51"/>
      <c r="CE108" s="9"/>
      <c r="CF108" s="51"/>
      <c r="CG108" s="10"/>
      <c r="CH108" s="51"/>
      <c r="CI108" s="10"/>
      <c r="CJ108" s="51"/>
      <c r="CK108" s="10"/>
      <c r="CL108" s="51"/>
      <c r="CM108" s="10"/>
      <c r="CN108" s="51"/>
      <c r="CO108" s="53"/>
      <c r="CP108" s="51"/>
      <c r="CQ108" s="53"/>
      <c r="CR108" s="51"/>
      <c r="CS108" s="53"/>
      <c r="CT108" s="51"/>
      <c r="CU108" s="53"/>
      <c r="CW108" s="51"/>
      <c r="CX108" s="9"/>
      <c r="CY108" s="51"/>
      <c r="CZ108" s="9"/>
      <c r="DA108" s="51"/>
      <c r="DB108" s="9"/>
      <c r="DC108" s="51"/>
      <c r="DD108" s="9"/>
      <c r="DE108" s="48"/>
      <c r="DF108" s="48"/>
    </row>
    <row r="109" spans="1:143" s="11" customFormat="1">
      <c r="A109" s="49">
        <v>44835</v>
      </c>
      <c r="B109" s="50">
        <f>国航自动更新!B229</f>
        <v>6502.1</v>
      </c>
      <c r="C109" s="138">
        <f t="shared" si="18"/>
        <v>-0.5397851136717533</v>
      </c>
      <c r="D109" s="138"/>
      <c r="E109" s="50">
        <f>国航自动更新!C229</f>
        <v>5816.5</v>
      </c>
      <c r="F109" s="138">
        <f t="shared" si="19"/>
        <v>-0.57409495635873697</v>
      </c>
      <c r="G109" s="138"/>
      <c r="H109" s="50">
        <f>国航自动更新!D229</f>
        <v>524.5</v>
      </c>
      <c r="I109" s="138">
        <f t="shared" si="20"/>
        <v>0.37808723068838668</v>
      </c>
      <c r="J109" s="138"/>
      <c r="K109" s="50">
        <f>国航自动更新!E229</f>
        <v>161.19999999999999</v>
      </c>
      <c r="L109" s="138">
        <f t="shared" si="21"/>
        <v>0.76948408342480779</v>
      </c>
      <c r="M109" s="138"/>
      <c r="N109" s="50">
        <f>国航自动更新!F229</f>
        <v>4170</v>
      </c>
      <c r="O109" s="138">
        <f t="shared" si="22"/>
        <v>-0.57139333141471038</v>
      </c>
      <c r="P109" s="138"/>
      <c r="Q109" s="50">
        <f>国航自动更新!G229</f>
        <v>3867</v>
      </c>
      <c r="R109" s="138">
        <f t="shared" si="23"/>
        <v>-0.59445429089803148</v>
      </c>
      <c r="S109" s="138"/>
      <c r="T109" s="50">
        <f>国航自动更新!H229</f>
        <v>231.1</v>
      </c>
      <c r="U109" s="138">
        <f t="shared" si="24"/>
        <v>0.44077306733167076</v>
      </c>
      <c r="V109" s="138"/>
      <c r="W109" s="50">
        <f>国航自动更新!I229</f>
        <v>71.900000000000006</v>
      </c>
      <c r="X109" s="138">
        <f t="shared" si="25"/>
        <v>1.1526946107784433</v>
      </c>
      <c r="Y109" s="138"/>
      <c r="Z109" s="50">
        <f>国航自动更新!J229</f>
        <v>2683.8</v>
      </c>
      <c r="AA109" s="138">
        <f t="shared" si="26"/>
        <v>-0.58634401972872996</v>
      </c>
      <c r="AB109" s="138"/>
      <c r="AC109" s="50">
        <f>国航自动更新!K229</f>
        <v>2603.1999999999998</v>
      </c>
      <c r="AD109" s="138">
        <f t="shared" si="27"/>
        <v>-0.59600850443068421</v>
      </c>
      <c r="AE109" s="138"/>
      <c r="AF109" s="50">
        <f>国航自动更新!L229</f>
        <v>39.200000000000003</v>
      </c>
      <c r="AG109" s="138">
        <f t="shared" si="28"/>
        <v>0.61316872427983538</v>
      </c>
      <c r="AH109" s="138"/>
      <c r="AI109" s="50">
        <f>国航自动更新!M229</f>
        <v>41.4</v>
      </c>
      <c r="AJ109" s="138">
        <f t="shared" si="29"/>
        <v>1.0597014925373132</v>
      </c>
      <c r="AK109" s="138"/>
      <c r="AL109" s="50">
        <f>国航自动更新!N229</f>
        <v>64.099999999999994</v>
      </c>
      <c r="AM109" s="148">
        <f t="shared" si="31"/>
        <v>-4.8000000000000114</v>
      </c>
      <c r="AN109" s="138"/>
      <c r="AO109" s="50">
        <f>国航自动更新!O229</f>
        <v>66.5</v>
      </c>
      <c r="AP109" s="148">
        <f t="shared" si="32"/>
        <v>-3.2999999999999972</v>
      </c>
      <c r="AQ109" s="138"/>
      <c r="AR109" s="50">
        <f>国航自动更新!P229</f>
        <v>44.1</v>
      </c>
      <c r="AS109" s="148">
        <f t="shared" si="33"/>
        <v>1.8999999999999986</v>
      </c>
      <c r="AT109" s="138"/>
      <c r="AU109" s="50">
        <f>国航自动更新!Q229</f>
        <v>44.6</v>
      </c>
      <c r="AV109" s="148">
        <f t="shared" si="34"/>
        <v>7.8999999999999986</v>
      </c>
      <c r="AW109" s="138"/>
      <c r="AX109" s="151">
        <f>国航自动更新!R229</f>
        <v>753</v>
      </c>
      <c r="AY109" s="138">
        <f t="shared" si="30"/>
        <v>2.0325203252032464E-2</v>
      </c>
      <c r="AZ109" s="138"/>
      <c r="BA109" s="17"/>
      <c r="BB109" s="9"/>
      <c r="BC109" s="17"/>
      <c r="BD109" s="9"/>
      <c r="BE109" s="17"/>
      <c r="BF109" s="9"/>
      <c r="BG109" s="17"/>
      <c r="BH109" s="9"/>
      <c r="BI109" s="51"/>
      <c r="BJ109" s="9"/>
      <c r="BK109" s="51"/>
      <c r="BL109" s="9"/>
      <c r="BM109" s="51"/>
      <c r="BN109" s="9"/>
      <c r="BP109" s="51"/>
      <c r="BQ109" s="9"/>
      <c r="BR109" s="51"/>
      <c r="BS109" s="9"/>
      <c r="BT109" s="51"/>
      <c r="BU109" s="9"/>
      <c r="BV109" s="51"/>
      <c r="BW109" s="9"/>
      <c r="BX109" s="51"/>
      <c r="BY109" s="9"/>
      <c r="BZ109" s="51"/>
      <c r="CA109" s="9"/>
      <c r="CB109" s="51"/>
      <c r="CC109" s="9"/>
      <c r="CD109" s="51"/>
      <c r="CE109" s="9"/>
      <c r="CF109" s="51"/>
      <c r="CG109" s="10"/>
      <c r="CH109" s="51"/>
      <c r="CI109" s="10"/>
      <c r="CJ109" s="51"/>
      <c r="CK109" s="10"/>
      <c r="CL109" s="51"/>
      <c r="CM109" s="10"/>
      <c r="CN109" s="51"/>
      <c r="CO109" s="53"/>
      <c r="CP109" s="51"/>
      <c r="CQ109" s="53"/>
      <c r="CR109" s="51"/>
      <c r="CS109" s="53"/>
      <c r="CT109" s="51"/>
      <c r="CU109" s="53"/>
      <c r="CW109" s="51"/>
      <c r="CX109" s="9"/>
      <c r="CY109" s="51"/>
      <c r="CZ109" s="9"/>
      <c r="DA109" s="51"/>
      <c r="DB109" s="9"/>
      <c r="DC109" s="51"/>
      <c r="DD109" s="9"/>
      <c r="DE109" s="86"/>
      <c r="DF109" s="86"/>
    </row>
    <row r="110" spans="1:143" s="11" customFormat="1">
      <c r="A110" s="49">
        <v>44866</v>
      </c>
      <c r="B110" s="50">
        <f>国航自动更新!B230</f>
        <v>5765.6</v>
      </c>
      <c r="C110" s="138">
        <f t="shared" si="18"/>
        <v>-0.26444172280057143</v>
      </c>
      <c r="D110" s="138"/>
      <c r="E110" s="50">
        <f>国航自动更新!C230</f>
        <v>4996</v>
      </c>
      <c r="F110" s="138">
        <f t="shared" si="19"/>
        <v>-0.32323697542737939</v>
      </c>
      <c r="G110" s="138"/>
      <c r="H110" s="50">
        <f>国航自动更新!D230</f>
        <v>612.6</v>
      </c>
      <c r="I110" s="138">
        <f t="shared" si="20"/>
        <v>0.79753521126760574</v>
      </c>
      <c r="J110" s="138"/>
      <c r="K110" s="50">
        <f>国航自动更新!E230</f>
        <v>157</v>
      </c>
      <c r="L110" s="138">
        <f t="shared" si="21"/>
        <v>0.36048526863084907</v>
      </c>
      <c r="M110" s="138"/>
      <c r="N110" s="50">
        <f>国航自动更新!F230</f>
        <v>3578.3</v>
      </c>
      <c r="O110" s="138">
        <f t="shared" si="22"/>
        <v>-0.22929634495681572</v>
      </c>
      <c r="P110" s="138"/>
      <c r="Q110" s="50">
        <f>国航自动更新!G230</f>
        <v>3241.8</v>
      </c>
      <c r="R110" s="138">
        <f t="shared" si="23"/>
        <v>-0.27435926133184108</v>
      </c>
      <c r="S110" s="138"/>
      <c r="T110" s="50">
        <f>国航自动更新!H230</f>
        <v>259.89999999999998</v>
      </c>
      <c r="U110" s="138">
        <f t="shared" si="24"/>
        <v>0.95413533834586439</v>
      </c>
      <c r="V110" s="138"/>
      <c r="W110" s="50">
        <f>国航自动更新!I230</f>
        <v>76.599999999999994</v>
      </c>
      <c r="X110" s="138">
        <f t="shared" si="25"/>
        <v>0.81087470449172572</v>
      </c>
      <c r="Y110" s="138"/>
      <c r="Z110" s="50">
        <f>国航自动更新!J230</f>
        <v>2194.6</v>
      </c>
      <c r="AA110" s="138">
        <f t="shared" si="26"/>
        <v>-0.28816088225754144</v>
      </c>
      <c r="AB110" s="138"/>
      <c r="AC110" s="50">
        <f>国航自动更新!K230</f>
        <v>2102</v>
      </c>
      <c r="AD110" s="138">
        <f t="shared" si="27"/>
        <v>-0.30766443793023945</v>
      </c>
      <c r="AE110" s="138"/>
      <c r="AF110" s="50">
        <f>国航自动更新!L230</f>
        <v>45.4</v>
      </c>
      <c r="AG110" s="138">
        <f t="shared" si="28"/>
        <v>1.2364532019704431</v>
      </c>
      <c r="AH110" s="138"/>
      <c r="AI110" s="50">
        <f>国航自动更新!M230</f>
        <v>47.2</v>
      </c>
      <c r="AJ110" s="138">
        <f t="shared" si="29"/>
        <v>0.77443609022556381</v>
      </c>
      <c r="AK110" s="138"/>
      <c r="AL110" s="50">
        <f>国航自动更新!N230</f>
        <v>62.1</v>
      </c>
      <c r="AM110" s="148">
        <f t="shared" si="31"/>
        <v>2.8999999999999986</v>
      </c>
      <c r="AN110" s="138"/>
      <c r="AO110" s="50">
        <f>国航自动更新!O230</f>
        <v>64.900000000000006</v>
      </c>
      <c r="AP110" s="148">
        <f t="shared" si="32"/>
        <v>4.4000000000000057</v>
      </c>
      <c r="AQ110" s="138"/>
      <c r="AR110" s="50">
        <f>国航自动更新!P230</f>
        <v>42.4</v>
      </c>
      <c r="AS110" s="148">
        <f t="shared" si="33"/>
        <v>3.3999999999999986</v>
      </c>
      <c r="AT110" s="138"/>
      <c r="AU110" s="50">
        <f>国航自动更新!Q230</f>
        <v>48.8</v>
      </c>
      <c r="AV110" s="148">
        <f t="shared" si="34"/>
        <v>12.199999999999996</v>
      </c>
      <c r="AW110" s="138"/>
      <c r="AX110" s="151">
        <f>国航自动更新!R230</f>
        <v>757</v>
      </c>
      <c r="AY110" s="138">
        <f t="shared" si="30"/>
        <v>2.1592442645074206E-2</v>
      </c>
      <c r="AZ110" s="138"/>
      <c r="BA110" s="17"/>
      <c r="BB110" s="9"/>
      <c r="BC110" s="17"/>
      <c r="BD110" s="9"/>
      <c r="BE110" s="17"/>
      <c r="BF110" s="9"/>
      <c r="BG110" s="17"/>
      <c r="BH110" s="9"/>
      <c r="BI110" s="51"/>
      <c r="BJ110" s="9"/>
      <c r="BK110" s="51"/>
      <c r="BL110" s="9"/>
      <c r="BM110" s="51"/>
      <c r="BN110" s="9"/>
      <c r="BP110" s="51"/>
      <c r="BQ110" s="9"/>
      <c r="BR110" s="51"/>
      <c r="BS110" s="9"/>
      <c r="BT110" s="51"/>
      <c r="BU110" s="9"/>
      <c r="BV110" s="51"/>
      <c r="BW110" s="9"/>
      <c r="BX110" s="51"/>
      <c r="BY110" s="9"/>
      <c r="BZ110" s="51"/>
      <c r="CA110" s="9"/>
      <c r="CB110" s="51"/>
      <c r="CC110" s="9"/>
      <c r="CD110" s="51"/>
      <c r="CE110" s="9"/>
      <c r="CF110" s="51"/>
      <c r="CG110" s="10"/>
      <c r="CH110" s="51"/>
      <c r="CI110" s="10"/>
      <c r="CJ110" s="51"/>
      <c r="CK110" s="10"/>
      <c r="CL110" s="51"/>
      <c r="CM110" s="10"/>
      <c r="CN110" s="51"/>
      <c r="CO110" s="53"/>
      <c r="CP110" s="51"/>
      <c r="CQ110" s="53"/>
      <c r="CR110" s="51"/>
      <c r="CS110" s="53"/>
      <c r="CT110" s="51"/>
      <c r="CU110" s="53"/>
      <c r="CW110" s="51"/>
      <c r="CX110" s="9"/>
      <c r="CY110" s="51"/>
      <c r="CZ110" s="9"/>
      <c r="DA110" s="51"/>
      <c r="DB110" s="9"/>
      <c r="DC110" s="51"/>
      <c r="DD110" s="9"/>
      <c r="DE110" s="86"/>
      <c r="DF110" s="86"/>
    </row>
    <row r="111" spans="1:143" s="11" customFormat="1">
      <c r="A111" s="49">
        <v>44896</v>
      </c>
      <c r="B111" s="50">
        <f>国航自动更新!B231</f>
        <v>7960.5</v>
      </c>
      <c r="C111" s="138">
        <f t="shared" si="18"/>
        <v>-0.22146699266503667</v>
      </c>
      <c r="D111" s="138"/>
      <c r="E111" s="50">
        <f>国航自动更新!C231</f>
        <v>7012.5</v>
      </c>
      <c r="F111" s="138">
        <f t="shared" si="19"/>
        <v>-0.27749386964495448</v>
      </c>
      <c r="G111" s="138"/>
      <c r="H111" s="50">
        <f>国航自动更新!D231</f>
        <v>719.6</v>
      </c>
      <c r="I111" s="138">
        <f t="shared" si="20"/>
        <v>1.4368438875719609</v>
      </c>
      <c r="J111" s="138"/>
      <c r="K111" s="50">
        <f>国航自动更新!E231</f>
        <v>228.3</v>
      </c>
      <c r="L111" s="138">
        <f t="shared" si="21"/>
        <v>1.9196428571428559E-2</v>
      </c>
      <c r="M111" s="138"/>
      <c r="N111" s="50">
        <f>国航自动更新!F231</f>
        <v>4924.5</v>
      </c>
      <c r="O111" s="138">
        <f t="shared" si="22"/>
        <v>-0.2410418432611543</v>
      </c>
      <c r="P111" s="138"/>
      <c r="Q111" s="50">
        <f>国航自动更新!G231</f>
        <v>4478.8999999999996</v>
      </c>
      <c r="R111" s="138">
        <f t="shared" si="23"/>
        <v>-0.28421204033688663</v>
      </c>
      <c r="S111" s="138"/>
      <c r="T111" s="50">
        <f>国航自动更新!H231</f>
        <v>340.4</v>
      </c>
      <c r="U111" s="138">
        <f t="shared" si="24"/>
        <v>1.6677115987460813</v>
      </c>
      <c r="V111" s="138"/>
      <c r="W111" s="50">
        <f>国航自动更新!I231</f>
        <v>105.3</v>
      </c>
      <c r="X111" s="138">
        <f t="shared" si="25"/>
        <v>1.6409266409266543E-2</v>
      </c>
      <c r="Y111" s="138"/>
      <c r="Z111" s="50">
        <f>国航自动更新!J231</f>
        <v>2970.4</v>
      </c>
      <c r="AA111" s="138">
        <f t="shared" si="26"/>
        <v>-0.30324638768999812</v>
      </c>
      <c r="AB111" s="138"/>
      <c r="AC111" s="50">
        <f>国航自动更新!K231</f>
        <v>2846.7</v>
      </c>
      <c r="AD111" s="138">
        <f t="shared" si="27"/>
        <v>-0.31924815266518403</v>
      </c>
      <c r="AE111" s="138"/>
      <c r="AF111" s="50">
        <f>国航自动更新!L231</f>
        <v>60.5</v>
      </c>
      <c r="AG111" s="138">
        <f t="shared" si="28"/>
        <v>1.8009259259259256</v>
      </c>
      <c r="AH111" s="138"/>
      <c r="AI111" s="50">
        <f>国航自动更新!M231</f>
        <v>63.1</v>
      </c>
      <c r="AJ111" s="138">
        <f t="shared" si="29"/>
        <v>5.3422370617696169E-2</v>
      </c>
      <c r="AK111" s="138"/>
      <c r="AL111" s="50">
        <f>国航自动更新!N231</f>
        <v>61.9</v>
      </c>
      <c r="AM111" s="148">
        <f t="shared" si="31"/>
        <v>-1.6000000000000014</v>
      </c>
      <c r="AN111" s="138"/>
      <c r="AO111" s="50">
        <f>国航自动更新!O231</f>
        <v>63.9</v>
      </c>
      <c r="AP111" s="148">
        <f t="shared" si="32"/>
        <v>-0.60000000000000142</v>
      </c>
      <c r="AQ111" s="138"/>
      <c r="AR111" s="50">
        <f>国航自动更新!P231</f>
        <v>47.3</v>
      </c>
      <c r="AS111" s="148">
        <f t="shared" si="33"/>
        <v>4.0999999999999943</v>
      </c>
      <c r="AT111" s="138"/>
      <c r="AU111" s="50">
        <f>国航自动更新!Q231</f>
        <v>46.1</v>
      </c>
      <c r="AV111" s="148">
        <f t="shared" si="34"/>
        <v>-0.19999999999999574</v>
      </c>
      <c r="AW111" s="138"/>
      <c r="AX111" s="151">
        <f>国航自动更新!R231</f>
        <v>762</v>
      </c>
      <c r="AY111" s="138">
        <f t="shared" si="30"/>
        <v>2.1447721179624679E-2</v>
      </c>
      <c r="AZ111" s="138"/>
      <c r="BA111" s="17"/>
      <c r="BB111" s="9"/>
      <c r="BC111" s="17"/>
      <c r="BD111" s="9"/>
      <c r="BE111" s="17"/>
      <c r="BF111" s="9"/>
      <c r="BG111" s="17"/>
      <c r="BH111" s="9"/>
      <c r="BI111" s="51"/>
      <c r="BJ111" s="9"/>
      <c r="BK111" s="51"/>
      <c r="BL111" s="9"/>
      <c r="BM111" s="51"/>
      <c r="BN111" s="9"/>
      <c r="BP111" s="51"/>
      <c r="BQ111" s="9"/>
      <c r="BR111" s="51"/>
      <c r="BS111" s="9"/>
      <c r="BT111" s="51"/>
      <c r="BU111" s="9"/>
      <c r="BV111" s="51"/>
      <c r="BW111" s="9"/>
      <c r="BX111" s="51"/>
      <c r="BY111" s="9"/>
      <c r="BZ111" s="51"/>
      <c r="CA111" s="9"/>
      <c r="CB111" s="51"/>
      <c r="CC111" s="9"/>
      <c r="CD111" s="51"/>
      <c r="CE111" s="9"/>
      <c r="CF111" s="51"/>
      <c r="CG111" s="10"/>
      <c r="CH111" s="51"/>
      <c r="CI111" s="10"/>
      <c r="CJ111" s="51"/>
      <c r="CK111" s="10"/>
      <c r="CL111" s="51"/>
      <c r="CM111" s="10"/>
      <c r="CN111" s="51"/>
      <c r="CO111" s="53"/>
      <c r="CP111" s="51"/>
      <c r="CQ111" s="53"/>
      <c r="CR111" s="51"/>
      <c r="CS111" s="53"/>
      <c r="CT111" s="51"/>
      <c r="CU111" s="53"/>
      <c r="CW111" s="51"/>
      <c r="CX111" s="9"/>
      <c r="CY111" s="51"/>
      <c r="CZ111" s="9"/>
      <c r="DA111" s="51"/>
      <c r="DB111" s="9"/>
      <c r="DC111" s="51"/>
      <c r="DD111" s="9"/>
      <c r="DE111"/>
      <c r="DF111" s="86"/>
    </row>
    <row r="112" spans="1:143" s="11" customFormat="1">
      <c r="A112" s="72">
        <v>44927</v>
      </c>
      <c r="B112" s="73">
        <f>国航自动更新!B232</f>
        <v>15607.8</v>
      </c>
      <c r="C112" s="138">
        <f t="shared" si="18"/>
        <v>0.38371928082556117</v>
      </c>
      <c r="D112" s="138">
        <f>B112/B64-1</f>
        <v>-0.34112889267878788</v>
      </c>
      <c r="E112" s="73">
        <f>国航自动更新!C232</f>
        <v>14555.8</v>
      </c>
      <c r="F112" s="138">
        <f t="shared" si="19"/>
        <v>0.35493539859254564</v>
      </c>
      <c r="G112" s="138">
        <f>E112/E64-1</f>
        <v>5.7695940937958712E-2</v>
      </c>
      <c r="H112" s="73">
        <f>国航自动更新!D232</f>
        <v>720.8</v>
      </c>
      <c r="I112" s="138">
        <f t="shared" si="20"/>
        <v>1.5202797202797202</v>
      </c>
      <c r="J112" s="138">
        <f>H112/H64-1</f>
        <v>-0.91996979992449979</v>
      </c>
      <c r="K112" s="73">
        <f>国航自动更新!E232</f>
        <v>331.2</v>
      </c>
      <c r="L112" s="138">
        <f t="shared" si="21"/>
        <v>0.32004782781984842</v>
      </c>
      <c r="M112" s="138">
        <f>K112/K64-1</f>
        <v>-0.64015645371577579</v>
      </c>
      <c r="N112" s="73">
        <f>国航自动更新!F232</f>
        <v>10911.1</v>
      </c>
      <c r="O112" s="138">
        <f t="shared" si="22"/>
        <v>0.62227541705075984</v>
      </c>
      <c r="P112" s="138">
        <f>N112/N64-1</f>
        <v>-0.42362629816276287</v>
      </c>
      <c r="Q112" s="73">
        <f>国航自动更新!G232</f>
        <v>10281.700000000001</v>
      </c>
      <c r="R112" s="138">
        <f t="shared" si="23"/>
        <v>0.57886088972835181</v>
      </c>
      <c r="S112" s="138">
        <f>Q112/Q64-1</f>
        <v>-6.1931481228046148E-2</v>
      </c>
      <c r="T112" s="73">
        <f>国航自动更新!H232</f>
        <v>419.7</v>
      </c>
      <c r="U112" s="138">
        <f t="shared" si="24"/>
        <v>4.2007434944237918</v>
      </c>
      <c r="V112" s="138">
        <f>T112/T64-1</f>
        <v>-0.94184000110860133</v>
      </c>
      <c r="W112" s="73">
        <f>国航自动更新!I232</f>
        <v>209.7</v>
      </c>
      <c r="X112" s="138">
        <f t="shared" si="25"/>
        <v>0.57669172932330826</v>
      </c>
      <c r="Y112" s="138">
        <f>W112/W64-1</f>
        <v>-0.72177258856308879</v>
      </c>
      <c r="Z112" s="73">
        <f>国航自动更新!J232</f>
        <v>6776.5</v>
      </c>
      <c r="AA112" s="138">
        <f t="shared" si="26"/>
        <v>0.54091911681106031</v>
      </c>
      <c r="AB112" s="138">
        <f>Z112/Z64-1</f>
        <v>-0.25992464369573531</v>
      </c>
      <c r="AC112" s="73">
        <f>国航自动更新!K232</f>
        <v>6575.4</v>
      </c>
      <c r="AD112" s="138">
        <f t="shared" si="27"/>
        <v>0.52799014709641412</v>
      </c>
      <c r="AE112" s="138">
        <f>AC112/AC64-1</f>
        <v>-9.22720119274415E-2</v>
      </c>
      <c r="AF112" s="73">
        <f>国航自动更新!L232</f>
        <v>73.5</v>
      </c>
      <c r="AG112" s="138">
        <f t="shared" si="28"/>
        <v>3.741935483870968</v>
      </c>
      <c r="AH112" s="138">
        <f>AF112/AF64-1</f>
        <v>-0.94899729373395325</v>
      </c>
      <c r="AI112" s="73">
        <f>国航自动更新!M232</f>
        <v>127.6</v>
      </c>
      <c r="AJ112" s="138">
        <f t="shared" si="29"/>
        <v>0.61723700887198962</v>
      </c>
      <c r="AK112" s="138">
        <f>AI112/AI64-1</f>
        <v>-0.72943172179813409</v>
      </c>
      <c r="AL112" s="73">
        <f>国航自动更新!N232</f>
        <v>69.900000000000006</v>
      </c>
      <c r="AM112" s="148">
        <f t="shared" si="31"/>
        <v>10.300000000000004</v>
      </c>
      <c r="AN112" s="178">
        <f t="shared" ref="AN112:AN122" si="35">AL112-AL64</f>
        <v>-10</v>
      </c>
      <c r="AO112" s="73">
        <f>国航自动更新!O232</f>
        <v>70.599999999999994</v>
      </c>
      <c r="AP112" s="148">
        <f t="shared" si="32"/>
        <v>9.9999999999999929</v>
      </c>
      <c r="AQ112" s="178">
        <f t="shared" ref="AQ112:AQ122" si="36">AO112-AO64</f>
        <v>-9</v>
      </c>
      <c r="AR112" s="73">
        <f>国航自动更新!P232</f>
        <v>58.2</v>
      </c>
      <c r="AS112" s="148">
        <f t="shared" si="33"/>
        <v>30.000000000000004</v>
      </c>
      <c r="AT112" s="178">
        <f t="shared" ref="AT112:AT122" si="37">AR112-AR64</f>
        <v>-21.899999999999991</v>
      </c>
      <c r="AU112" s="73">
        <f>国航自动更新!Q232</f>
        <v>63.3</v>
      </c>
      <c r="AV112" s="148">
        <f t="shared" si="34"/>
        <v>10.299999999999997</v>
      </c>
      <c r="AW112" s="178">
        <f t="shared" ref="AW112:AW122" si="38">AU112-AU64</f>
        <v>-18.600000000000009</v>
      </c>
      <c r="AX112" s="153">
        <f>国航自动更新!R232</f>
        <v>762</v>
      </c>
      <c r="AY112" s="138">
        <f t="shared" si="30"/>
        <v>2.1447721179624679E-2</v>
      </c>
      <c r="AZ112" s="138">
        <f>AX112/AX64-1</f>
        <v>0.13561847988077491</v>
      </c>
      <c r="BA112" s="81"/>
      <c r="BB112" s="21"/>
      <c r="BC112" s="81"/>
      <c r="BD112" s="21"/>
      <c r="BE112" s="81"/>
      <c r="BF112" s="21"/>
      <c r="BG112" s="81"/>
      <c r="BH112" s="21"/>
      <c r="BI112" s="73"/>
      <c r="BJ112" s="21"/>
      <c r="BK112" s="73"/>
      <c r="BL112" s="21"/>
      <c r="BM112" s="73"/>
      <c r="BN112" s="21"/>
      <c r="BO112" s="5"/>
      <c r="BP112" s="73"/>
      <c r="BQ112" s="21"/>
      <c r="BR112" s="73"/>
      <c r="BS112" s="21"/>
      <c r="BT112" s="73"/>
      <c r="BU112" s="21"/>
      <c r="BV112" s="73"/>
      <c r="BW112" s="21"/>
      <c r="BX112" s="73"/>
      <c r="BY112" s="21"/>
      <c r="BZ112" s="73"/>
      <c r="CA112" s="21"/>
      <c r="CB112" s="73"/>
      <c r="CC112" s="21"/>
      <c r="CD112" s="73"/>
      <c r="CE112" s="21"/>
      <c r="CF112" s="73"/>
      <c r="CG112" s="20"/>
      <c r="CH112" s="73"/>
      <c r="CI112" s="20"/>
      <c r="CJ112" s="73"/>
      <c r="CK112" s="20"/>
      <c r="CL112" s="73"/>
      <c r="CM112" s="20"/>
      <c r="CN112" s="73"/>
      <c r="CO112" s="83"/>
      <c r="CP112" s="73"/>
      <c r="CQ112" s="83"/>
      <c r="CR112" s="73"/>
      <c r="CS112" s="83"/>
      <c r="CT112" s="73"/>
      <c r="CU112" s="83"/>
      <c r="CW112" s="73"/>
      <c r="CX112" s="21"/>
      <c r="CY112" s="73"/>
      <c r="CZ112" s="21"/>
      <c r="DA112" s="73"/>
      <c r="DB112" s="21"/>
      <c r="DC112" s="73"/>
      <c r="DD112" s="21"/>
      <c r="DE112" s="42"/>
      <c r="DF112" s="87"/>
      <c r="DG112" s="5"/>
      <c r="DH112" s="5"/>
      <c r="DI112" s="5"/>
      <c r="DZ112" s="5"/>
      <c r="EI112" s="5"/>
      <c r="EJ112" s="5"/>
      <c r="EK112" s="5"/>
      <c r="EL112" s="5"/>
      <c r="EM112" s="5"/>
    </row>
    <row r="113" spans="1:110" s="11" customFormat="1">
      <c r="A113" s="49">
        <v>44958</v>
      </c>
      <c r="B113" s="50">
        <f>国航自动更新!B233</f>
        <v>16028.7</v>
      </c>
      <c r="C113" s="138">
        <f t="shared" si="18"/>
        <v>0.51732331168708257</v>
      </c>
      <c r="D113" s="138">
        <f t="shared" ref="D113:D123" si="39">B113/B65-1</f>
        <v>-0.27992937973665655</v>
      </c>
      <c r="E113" s="50">
        <f>国航自动更新!C233</f>
        <v>14654.4</v>
      </c>
      <c r="F113" s="138">
        <f t="shared" si="19"/>
        <v>0.4716208073910424</v>
      </c>
      <c r="G113" s="138">
        <f t="shared" ref="G113:G123" si="40">E113/E65-1</f>
        <v>0.10585891514986856</v>
      </c>
      <c r="H113" s="50">
        <f>国航自动更新!D233</f>
        <v>984</v>
      </c>
      <c r="I113" s="138">
        <f t="shared" si="20"/>
        <v>1.6739130434782608</v>
      </c>
      <c r="J113" s="138">
        <f t="shared" ref="J113:J123" si="41">H113/H65-1</f>
        <v>-0.87860094997224103</v>
      </c>
      <c r="K113" s="50">
        <f>国航自动更新!E233</f>
        <v>390.4</v>
      </c>
      <c r="L113" s="138">
        <f t="shared" si="21"/>
        <v>0.64171572750210237</v>
      </c>
      <c r="M113" s="138">
        <f t="shared" ref="M113:M123" si="42">K113/K65-1</f>
        <v>-0.56756756756756754</v>
      </c>
      <c r="N113" s="50">
        <f>国航自动更新!F233</f>
        <v>11641.6</v>
      </c>
      <c r="O113" s="138">
        <f t="shared" si="22"/>
        <v>0.71167276844132732</v>
      </c>
      <c r="P113" s="138">
        <f t="shared" ref="P113:P123" si="43">N113/N65-1</f>
        <v>-0.37747451953413258</v>
      </c>
      <c r="Q113" s="50">
        <f>国航自动更新!G233</f>
        <v>10804.9</v>
      </c>
      <c r="R113" s="138">
        <f t="shared" si="23"/>
        <v>0.63775123533513201</v>
      </c>
      <c r="S113" s="138">
        <f t="shared" ref="S113:S123" si="44">Q113/Q65-1</f>
        <v>-5.3098818663021019E-2</v>
      </c>
      <c r="T113" s="50">
        <f>国航自动更新!H233</f>
        <v>594.79999999999995</v>
      </c>
      <c r="U113" s="138">
        <f t="shared" si="24"/>
        <v>7.0705563093622779</v>
      </c>
      <c r="V113" s="138">
        <f t="shared" ref="V113:V123" si="45">T113/T65-1</f>
        <v>-0.90912563213298092</v>
      </c>
      <c r="W113" s="50">
        <f>国航自动更新!I233</f>
        <v>241.9</v>
      </c>
      <c r="X113" s="138">
        <f t="shared" si="25"/>
        <v>0.8564850345356867</v>
      </c>
      <c r="Y113" s="138">
        <f t="shared" ref="Y113:Y123" si="46">W113/W65-1</f>
        <v>-0.6750839489590329</v>
      </c>
      <c r="Z113" s="50">
        <f>国航自动更新!J233</f>
        <v>7229.3</v>
      </c>
      <c r="AA113" s="138">
        <f t="shared" si="26"/>
        <v>0.63762600521010304</v>
      </c>
      <c r="AB113" s="138">
        <f t="shared" ref="AB113:AB123" si="47">Z113/Z65-1</f>
        <v>-0.22972094658668341</v>
      </c>
      <c r="AC113" s="50">
        <f>国航自动更新!K233</f>
        <v>6978.4</v>
      </c>
      <c r="AD113" s="138">
        <f t="shared" si="27"/>
        <v>0.61488440978409264</v>
      </c>
      <c r="AE113" s="138">
        <f t="shared" ref="AE113:AE123" si="48">AC113/AC65-1</f>
        <v>-7.5879969277220072E-2</v>
      </c>
      <c r="AF113" s="50">
        <f>国航自动更新!L233</f>
        <v>102.6</v>
      </c>
      <c r="AG113" s="138">
        <f t="shared" si="28"/>
        <v>6.2765957446808507</v>
      </c>
      <c r="AH113" s="138">
        <f t="shared" ref="AH113:AH123" si="49">AF113/AF65-1</f>
        <v>-0.92443102305369373</v>
      </c>
      <c r="AI113" s="50">
        <f>国航自动更新!M233</f>
        <v>148.30000000000001</v>
      </c>
      <c r="AJ113" s="138">
        <f t="shared" si="29"/>
        <v>0.87484197218710524</v>
      </c>
      <c r="AK113" s="138">
        <f t="shared" ref="AK113:AK123" si="50">AI113/AI65-1</f>
        <v>-0.68851081705524053</v>
      </c>
      <c r="AL113" s="50">
        <f>国航自动更新!N233</f>
        <v>72.599999999999994</v>
      </c>
      <c r="AM113" s="148">
        <f t="shared" si="31"/>
        <v>8.1999999999999886</v>
      </c>
      <c r="AN113" s="178">
        <f t="shared" si="35"/>
        <v>-11.400000000000006</v>
      </c>
      <c r="AO113" s="50">
        <f>国航自动更新!O233</f>
        <v>73.7</v>
      </c>
      <c r="AP113" s="148">
        <f t="shared" si="32"/>
        <v>7.4000000000000057</v>
      </c>
      <c r="AQ113" s="178">
        <f t="shared" si="36"/>
        <v>-12.399999999999991</v>
      </c>
      <c r="AR113" s="50">
        <f>国航自动更新!P233</f>
        <v>60.4</v>
      </c>
      <c r="AS113" s="148">
        <f t="shared" si="33"/>
        <v>40.4</v>
      </c>
      <c r="AT113" s="178">
        <f t="shared" si="37"/>
        <v>-20.399999999999999</v>
      </c>
      <c r="AU113" s="50">
        <f>国航自动更新!Q233</f>
        <v>62</v>
      </c>
      <c r="AV113" s="148">
        <f t="shared" si="34"/>
        <v>7.2000000000000028</v>
      </c>
      <c r="AW113" s="178">
        <f t="shared" si="38"/>
        <v>-20.5</v>
      </c>
      <c r="AX113" s="151">
        <f>国航自动更新!R233</f>
        <v>764</v>
      </c>
      <c r="AY113" s="138">
        <f t="shared" si="30"/>
        <v>2.1390374331550888E-2</v>
      </c>
      <c r="AZ113" s="138">
        <f t="shared" ref="AZ113:AZ122" si="51">AX113/AX65-1</f>
        <v>0.13521545319465078</v>
      </c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51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W113" s="10"/>
      <c r="CX113" s="10"/>
      <c r="CY113" s="10"/>
      <c r="CZ113" s="10"/>
      <c r="DA113" s="10"/>
      <c r="DB113" s="10"/>
      <c r="DC113" s="10"/>
      <c r="DD113" s="10"/>
      <c r="DE113" s="88"/>
      <c r="DF113" s="88"/>
    </row>
    <row r="114" spans="1:110" s="11" customFormat="1">
      <c r="A114" s="74">
        <v>44986</v>
      </c>
      <c r="B114" s="50">
        <f>国航自动更新!B234</f>
        <v>21499.3</v>
      </c>
      <c r="C114" s="138">
        <v>2.2440000000000002</v>
      </c>
      <c r="D114" s="138">
        <f t="shared" si="39"/>
        <v>-9.2668948432376275E-2</v>
      </c>
      <c r="E114" s="50">
        <f>国航自动更新!C234</f>
        <v>19374.8</v>
      </c>
      <c r="F114" s="138">
        <v>2.2440000000000002</v>
      </c>
      <c r="G114" s="138">
        <f t="shared" si="40"/>
        <v>0.41239420602579147</v>
      </c>
      <c r="H114" s="50">
        <f>国航自动更新!D234</f>
        <v>1620.3</v>
      </c>
      <c r="I114" s="138">
        <v>2.2440000000000002</v>
      </c>
      <c r="J114" s="138">
        <f t="shared" si="41"/>
        <v>-0.82133642077406543</v>
      </c>
      <c r="K114" s="50">
        <f>国航自动更新!E234</f>
        <v>504.2</v>
      </c>
      <c r="L114" s="138">
        <v>2.2440000000000002</v>
      </c>
      <c r="M114" s="138">
        <f t="shared" si="42"/>
        <v>-0.44495816820783796</v>
      </c>
      <c r="N114" s="50">
        <f>国航自动更新!F234</f>
        <v>14953.4</v>
      </c>
      <c r="O114" s="138">
        <v>2.2440000000000002</v>
      </c>
      <c r="P114" s="138">
        <f t="shared" si="43"/>
        <v>-0.21781204557105049</v>
      </c>
      <c r="Q114" s="50">
        <f>国航自动更新!G234</f>
        <v>13610.6</v>
      </c>
      <c r="R114" s="138">
        <v>2.2440000000000002</v>
      </c>
      <c r="S114" s="138">
        <f t="shared" si="44"/>
        <v>0.21114453006816292</v>
      </c>
      <c r="T114" s="50">
        <f>国航自动更新!H234</f>
        <v>1014.4</v>
      </c>
      <c r="U114" s="138">
        <v>2.2440000000000002</v>
      </c>
      <c r="V114" s="138">
        <f t="shared" si="45"/>
        <v>-0.85793115038794432</v>
      </c>
      <c r="W114" s="50">
        <f>国航自动更新!I234</f>
        <v>328.4</v>
      </c>
      <c r="X114" s="138">
        <v>2.2440000000000002</v>
      </c>
      <c r="Y114" s="138">
        <f t="shared" si="46"/>
        <v>-0.55585609954016779</v>
      </c>
      <c r="Z114" s="50">
        <f>国航自动更新!J234</f>
        <v>9369.5</v>
      </c>
      <c r="AA114" s="138">
        <v>2.2440000000000002</v>
      </c>
      <c r="AB114" s="138">
        <f t="shared" si="47"/>
        <v>-1.1499709869705166E-2</v>
      </c>
      <c r="AC114" s="50">
        <f>国航自动更新!K234</f>
        <v>8971.5</v>
      </c>
      <c r="AD114" s="138">
        <v>2.2440000000000002</v>
      </c>
      <c r="AE114" s="138">
        <f t="shared" si="48"/>
        <v>0.19080169896469346</v>
      </c>
      <c r="AF114" s="50">
        <f>国航自动更新!L234</f>
        <v>196.1</v>
      </c>
      <c r="AG114" s="138">
        <v>2.2440000000000002</v>
      </c>
      <c r="AH114" s="138">
        <f t="shared" si="49"/>
        <v>-0.8670778824645835</v>
      </c>
      <c r="AI114" s="50">
        <f>国航自动更新!M234</f>
        <v>202</v>
      </c>
      <c r="AJ114" s="138">
        <v>2.2440000000000002</v>
      </c>
      <c r="AK114" s="138">
        <f t="shared" si="50"/>
        <v>-0.5694799658994032</v>
      </c>
      <c r="AL114" s="50">
        <f>国航自动更新!N234</f>
        <v>69.599999999999994</v>
      </c>
      <c r="AM114" s="148">
        <f t="shared" si="31"/>
        <v>10.499999999999993</v>
      </c>
      <c r="AN114" s="178">
        <f t="shared" si="35"/>
        <v>-11.100000000000009</v>
      </c>
      <c r="AO114" s="50">
        <f>国航自动更新!O234</f>
        <v>70.2</v>
      </c>
      <c r="AP114" s="148">
        <f t="shared" si="32"/>
        <v>9.1000000000000014</v>
      </c>
      <c r="AQ114" s="178">
        <f t="shared" si="36"/>
        <v>-11.700000000000003</v>
      </c>
      <c r="AR114" s="50">
        <f>国航自动更新!P234</f>
        <v>62.6</v>
      </c>
      <c r="AS114" s="148">
        <f t="shared" si="33"/>
        <v>32.299999999999997</v>
      </c>
      <c r="AT114" s="178">
        <f t="shared" si="37"/>
        <v>-16.100000000000001</v>
      </c>
      <c r="AU114" s="50">
        <f>国航自动更新!Q234</f>
        <v>65.099999999999994</v>
      </c>
      <c r="AV114" s="148">
        <f t="shared" si="34"/>
        <v>24.799999999999997</v>
      </c>
      <c r="AW114" s="178">
        <f t="shared" si="38"/>
        <v>-16.300000000000011</v>
      </c>
      <c r="AX114" s="151">
        <f>国航自动更新!R234</f>
        <v>896</v>
      </c>
      <c r="AY114" s="138">
        <f t="shared" si="30"/>
        <v>0.19307589880159792</v>
      </c>
      <c r="AZ114" s="138">
        <f t="shared" si="51"/>
        <v>0.32544378698224863</v>
      </c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51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W114" s="10"/>
      <c r="CX114" s="10"/>
      <c r="CY114" s="10"/>
      <c r="CZ114" s="10"/>
      <c r="DA114" s="10"/>
      <c r="DB114" s="10"/>
      <c r="DC114" s="10"/>
      <c r="DD114" s="10"/>
      <c r="DE114" s="88"/>
      <c r="DF114" s="88"/>
    </row>
    <row r="115" spans="1:110" s="11" customFormat="1">
      <c r="A115" s="49">
        <v>45017</v>
      </c>
      <c r="B115" s="50">
        <f>国航自动更新!B235</f>
        <v>24295</v>
      </c>
      <c r="C115" s="138">
        <f t="shared" ref="C115:C128" si="52">B115/B103-1</f>
        <v>5.4712463042378072</v>
      </c>
      <c r="D115" s="138">
        <f t="shared" si="39"/>
        <v>2.3214481254053787E-2</v>
      </c>
      <c r="E115" s="50">
        <f>国航自动更新!C235</f>
        <v>20741.5</v>
      </c>
      <c r="F115" s="138">
        <f t="shared" ref="F115:F128" si="53">E115/E103-1</f>
        <v>4.9351303402294908</v>
      </c>
      <c r="G115" s="138">
        <f t="shared" si="40"/>
        <v>0.56180113700538392</v>
      </c>
      <c r="H115" s="50">
        <f>国航自动更新!D235</f>
        <v>2960.9</v>
      </c>
      <c r="I115" s="138">
        <f t="shared" ref="I115:I128" si="54">H115/H103-1</f>
        <v>14.270242392986075</v>
      </c>
      <c r="J115" s="138">
        <f t="shared" si="41"/>
        <v>-0.68797816511054433</v>
      </c>
      <c r="K115" s="50">
        <f>国航自动更新!E235</f>
        <v>592.70000000000005</v>
      </c>
      <c r="L115" s="138">
        <f t="shared" ref="L115:L128" si="55">K115/K103-1</f>
        <v>8.0213089802130906</v>
      </c>
      <c r="M115" s="138">
        <f t="shared" si="42"/>
        <v>-0.39141595646370253</v>
      </c>
      <c r="N115" s="50">
        <f>国航自动更新!F235</f>
        <v>17151</v>
      </c>
      <c r="O115" s="138">
        <f t="shared" ref="O115:O128" si="56">N115/N103-1</f>
        <v>7.3590018520323603</v>
      </c>
      <c r="P115" s="138">
        <f t="shared" si="43"/>
        <v>-0.10787108318422034</v>
      </c>
      <c r="Q115" s="50">
        <f>国航自动更新!G235</f>
        <v>15018</v>
      </c>
      <c r="R115" s="138">
        <f t="shared" ref="R115:R128" si="57">Q115/Q103-1</f>
        <v>6.7736942905947508</v>
      </c>
      <c r="S115" s="138">
        <f t="shared" si="44"/>
        <v>0.37009296342587117</v>
      </c>
      <c r="T115" s="50">
        <f>国航自动更新!H235</f>
        <v>1746.8</v>
      </c>
      <c r="U115" s="138">
        <f t="shared" ref="U115:U128" si="58">T115/T103-1</f>
        <v>17.271966527196653</v>
      </c>
      <c r="V115" s="138">
        <f t="shared" si="45"/>
        <v>-0.76625183995717916</v>
      </c>
      <c r="W115" s="50">
        <f>国航自动更新!I235</f>
        <v>386.2</v>
      </c>
      <c r="X115" s="138">
        <f t="shared" ref="X115:X128" si="59">W115/W103-1</f>
        <v>14.893004115226336</v>
      </c>
      <c r="Y115" s="138">
        <f t="shared" si="46"/>
        <v>-0.51144845034788111</v>
      </c>
      <c r="Z115" s="50">
        <f>国航自动更新!J235</f>
        <v>10517</v>
      </c>
      <c r="AA115" s="138">
        <f t="shared" ref="AA115:AA128" si="60">Z115/Z103-1</f>
        <v>6.9158512720156562</v>
      </c>
      <c r="AB115" s="138">
        <f t="shared" si="47"/>
        <v>0.12480080426947304</v>
      </c>
      <c r="AC115" s="50">
        <f>国航自动更新!K235</f>
        <v>9922.6</v>
      </c>
      <c r="AD115" s="138">
        <f t="shared" ref="AD115:AD128" si="61">AC115/AC103-1</f>
        <v>6.614611311487991</v>
      </c>
      <c r="AE115" s="138">
        <f t="shared" si="48"/>
        <v>0.34603958381377442</v>
      </c>
      <c r="AF115" s="50">
        <f>国航自动更新!L235</f>
        <v>350.9</v>
      </c>
      <c r="AG115" s="138">
        <f t="shared" ref="AG115:AG128" si="62">AF115/AF103-1</f>
        <v>25.583333333333332</v>
      </c>
      <c r="AH115" s="138">
        <f t="shared" si="49"/>
        <v>-0.76242383209207854</v>
      </c>
      <c r="AI115" s="50">
        <f>国航自动更新!M235</f>
        <v>243.5</v>
      </c>
      <c r="AJ115" s="138">
        <f t="shared" ref="AJ115:AJ128" si="63">AI115/AI103-1</f>
        <v>18.637096774193548</v>
      </c>
      <c r="AK115" s="138">
        <f t="shared" si="50"/>
        <v>-0.5143597925807738</v>
      </c>
      <c r="AL115" s="50">
        <f>国航自动更新!N235</f>
        <v>70.599999999999994</v>
      </c>
      <c r="AM115" s="148">
        <f t="shared" si="31"/>
        <v>15.899999999999991</v>
      </c>
      <c r="AN115" s="178">
        <f t="shared" si="35"/>
        <v>-10.400000000000006</v>
      </c>
      <c r="AO115" s="50">
        <f>国航自动更新!O235</f>
        <v>72.400000000000006</v>
      </c>
      <c r="AP115" s="148">
        <f t="shared" si="32"/>
        <v>17.100000000000009</v>
      </c>
      <c r="AQ115" s="178">
        <f t="shared" si="36"/>
        <v>-10.099999999999994</v>
      </c>
      <c r="AR115" s="50">
        <f>国航自动更新!P235</f>
        <v>59</v>
      </c>
      <c r="AS115" s="148">
        <f t="shared" si="33"/>
        <v>9.7000000000000028</v>
      </c>
      <c r="AT115" s="178">
        <f t="shared" si="37"/>
        <v>-19.799999999999997</v>
      </c>
      <c r="AU115" s="50">
        <f>国航自动更新!Q235</f>
        <v>65.2</v>
      </c>
      <c r="AV115" s="148">
        <f t="shared" si="34"/>
        <v>28.200000000000003</v>
      </c>
      <c r="AW115" s="178">
        <f t="shared" si="38"/>
        <v>-16</v>
      </c>
      <c r="AX115" s="151">
        <f>国航自动更新!R235</f>
        <v>896</v>
      </c>
      <c r="AY115" s="138">
        <f t="shared" si="30"/>
        <v>0.1914893617021276</v>
      </c>
      <c r="AZ115" s="138">
        <f t="shared" si="51"/>
        <v>0.33333333333333326</v>
      </c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51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W115" s="10"/>
      <c r="CX115" s="10"/>
      <c r="CY115" s="10"/>
      <c r="CZ115" s="10"/>
      <c r="DA115" s="10"/>
      <c r="DB115" s="10"/>
      <c r="DC115" s="10"/>
      <c r="DD115" s="10"/>
      <c r="DE115" s="88"/>
      <c r="DF115" s="88"/>
    </row>
    <row r="116" spans="1:110" s="11" customFormat="1">
      <c r="A116" s="49">
        <v>45047</v>
      </c>
      <c r="B116" s="50">
        <f>国航自动更新!B236</f>
        <v>25588.3</v>
      </c>
      <c r="C116" s="138">
        <f t="shared" si="52"/>
        <v>4.050986971969996</v>
      </c>
      <c r="D116" s="138">
        <f t="shared" si="39"/>
        <v>5.6673507901833009E-2</v>
      </c>
      <c r="E116" s="50">
        <f>国航自动更新!C236</f>
        <v>21319.5</v>
      </c>
      <c r="F116" s="138">
        <f t="shared" si="53"/>
        <v>3.4427657490570365</v>
      </c>
      <c r="G116" s="138">
        <f t="shared" si="40"/>
        <v>0.55346915577318234</v>
      </c>
      <c r="H116" s="50">
        <f>国航自动更新!D236</f>
        <v>3625.7</v>
      </c>
      <c r="I116" s="138">
        <f t="shared" si="54"/>
        <v>16.347846889952152</v>
      </c>
      <c r="J116" s="138">
        <f t="shared" si="41"/>
        <v>-0.61860430867626026</v>
      </c>
      <c r="K116" s="50">
        <f>国航自动更新!E236</f>
        <v>643.1</v>
      </c>
      <c r="L116" s="138">
        <f t="shared" si="55"/>
        <v>10.049828178694158</v>
      </c>
      <c r="M116" s="138">
        <f t="shared" si="42"/>
        <v>-0.34750405844155841</v>
      </c>
      <c r="N116" s="50">
        <f>国航自动更新!F236</f>
        <v>17438.599999999999</v>
      </c>
      <c r="O116" s="138">
        <f t="shared" si="56"/>
        <v>5.1747043410523332</v>
      </c>
      <c r="P116" s="138">
        <f t="shared" si="43"/>
        <v>-0.10109845927040872</v>
      </c>
      <c r="Q116" s="50">
        <f>国航自动更新!G236</f>
        <v>14990.7</v>
      </c>
      <c r="R116" s="138">
        <f t="shared" si="57"/>
        <v>4.5562268346923647</v>
      </c>
      <c r="S116" s="138">
        <f t="shared" si="44"/>
        <v>0.34092169526092642</v>
      </c>
      <c r="T116" s="50">
        <f>国航自动更新!H236</f>
        <v>2056.6</v>
      </c>
      <c r="U116" s="138">
        <f t="shared" si="58"/>
        <v>18.420207743153917</v>
      </c>
      <c r="V116" s="138">
        <f t="shared" si="45"/>
        <v>-0.72358269938980135</v>
      </c>
      <c r="W116" s="50">
        <f>国航自动更新!I236</f>
        <v>391.3</v>
      </c>
      <c r="X116" s="138">
        <f t="shared" si="59"/>
        <v>18.371287128712872</v>
      </c>
      <c r="Y116" s="138">
        <f t="shared" si="46"/>
        <v>-0.49859046642747307</v>
      </c>
      <c r="Z116" s="50">
        <f>国航自动更新!J236</f>
        <v>10603.2</v>
      </c>
      <c r="AA116" s="138">
        <f t="shared" si="60"/>
        <v>4.8652505808164621</v>
      </c>
      <c r="AB116" s="138">
        <f t="shared" si="47"/>
        <v>0.11679639362564931</v>
      </c>
      <c r="AC116" s="50">
        <f>国航自动更新!K236</f>
        <v>9926.1</v>
      </c>
      <c r="AD116" s="138">
        <f t="shared" si="61"/>
        <v>4.5748946925021068</v>
      </c>
      <c r="AE116" s="138">
        <f t="shared" si="48"/>
        <v>0.31079153791300218</v>
      </c>
      <c r="AF116" s="50">
        <f>国航自动更新!L236</f>
        <v>431.9</v>
      </c>
      <c r="AG116" s="138">
        <f t="shared" si="62"/>
        <v>25.49693251533742</v>
      </c>
      <c r="AH116" s="138">
        <f t="shared" si="49"/>
        <v>-0.69723098492814584</v>
      </c>
      <c r="AI116" s="50">
        <f>国航自动更新!M236</f>
        <v>245.3</v>
      </c>
      <c r="AJ116" s="138">
        <f t="shared" si="63"/>
        <v>21.3</v>
      </c>
      <c r="AK116" s="138">
        <f t="shared" si="50"/>
        <v>-0.50464458804523415</v>
      </c>
      <c r="AL116" s="50">
        <f>国航自动更新!N236</f>
        <v>68.2</v>
      </c>
      <c r="AM116" s="148">
        <f t="shared" si="31"/>
        <v>12.5</v>
      </c>
      <c r="AN116" s="178">
        <f t="shared" si="35"/>
        <v>-11.899999999999991</v>
      </c>
      <c r="AO116" s="50">
        <f>国航自动更新!O236</f>
        <v>70.3</v>
      </c>
      <c r="AP116" s="148">
        <f t="shared" si="32"/>
        <v>14.099999999999994</v>
      </c>
      <c r="AQ116" s="178">
        <f t="shared" si="36"/>
        <v>-11.200000000000003</v>
      </c>
      <c r="AR116" s="50">
        <f>国航自动更新!P236</f>
        <v>56.7</v>
      </c>
      <c r="AS116" s="148">
        <f t="shared" si="33"/>
        <v>6</v>
      </c>
      <c r="AT116" s="178">
        <f t="shared" si="37"/>
        <v>-21.599999999999994</v>
      </c>
      <c r="AU116" s="50">
        <f>国航自动更新!Q236</f>
        <v>60.8</v>
      </c>
      <c r="AV116" s="148">
        <f t="shared" si="34"/>
        <v>26</v>
      </c>
      <c r="AW116" s="178">
        <f t="shared" si="38"/>
        <v>-18.400000000000006</v>
      </c>
      <c r="AX116" s="151">
        <f>国航自动更新!R236</f>
        <v>899</v>
      </c>
      <c r="AY116" s="138">
        <f t="shared" si="30"/>
        <v>0.20348058902275779</v>
      </c>
      <c r="AZ116" s="138">
        <f t="shared" si="51"/>
        <v>0.33185185185185184</v>
      </c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51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W116" s="10"/>
      <c r="CX116" s="10"/>
      <c r="CY116" s="10"/>
      <c r="CZ116" s="10"/>
      <c r="DA116" s="10"/>
      <c r="DB116" s="10"/>
      <c r="DC116" s="10"/>
      <c r="DD116" s="10"/>
      <c r="DE116" s="88"/>
      <c r="DF116" s="88"/>
    </row>
    <row r="117" spans="1:110" s="11" customFormat="1">
      <c r="A117" s="7">
        <v>45078</v>
      </c>
      <c r="B117" s="50">
        <f>国航自动更新!B237</f>
        <v>25780.5</v>
      </c>
      <c r="C117" s="138">
        <f t="shared" si="52"/>
        <v>2.3211166361786</v>
      </c>
      <c r="D117" s="138">
        <f t="shared" si="39"/>
        <v>9.9405104586451687E-2</v>
      </c>
      <c r="E117" s="50">
        <f>国航自动更新!C237</f>
        <v>20834</v>
      </c>
      <c r="F117" s="138">
        <f t="shared" si="53"/>
        <v>1.7963223944701698</v>
      </c>
      <c r="G117" s="138">
        <f t="shared" si="40"/>
        <v>0.57760428892708671</v>
      </c>
      <c r="H117" s="50">
        <f>国航自动更新!D237</f>
        <v>4289.8</v>
      </c>
      <c r="I117" s="138">
        <f t="shared" si="54"/>
        <v>16.424045491470352</v>
      </c>
      <c r="J117" s="138">
        <f t="shared" si="41"/>
        <v>-0.53796609439286558</v>
      </c>
      <c r="K117" s="50">
        <f>国航自动更新!E237</f>
        <v>656.7</v>
      </c>
      <c r="L117" s="138">
        <f t="shared" si="55"/>
        <v>8.9650986342943852</v>
      </c>
      <c r="M117" s="138">
        <f t="shared" si="42"/>
        <v>-0.31508135168961193</v>
      </c>
      <c r="N117" s="50">
        <f>国航自动更新!F237</f>
        <v>18739.599999999999</v>
      </c>
      <c r="O117" s="138">
        <f t="shared" si="56"/>
        <v>2.8277672242988743</v>
      </c>
      <c r="P117" s="138">
        <f t="shared" si="43"/>
        <v>-7.9356256121125845E-3</v>
      </c>
      <c r="Q117" s="50">
        <f>国航自动更新!G237</f>
        <v>15486</v>
      </c>
      <c r="R117" s="138">
        <f t="shared" si="57"/>
        <v>2.2648156346847133</v>
      </c>
      <c r="S117" s="138">
        <f t="shared" si="44"/>
        <v>0.42826838828683411</v>
      </c>
      <c r="T117" s="50">
        <f>国航自动更新!H237</f>
        <v>2819.8</v>
      </c>
      <c r="U117" s="138">
        <f t="shared" si="58"/>
        <v>20.995319812792516</v>
      </c>
      <c r="V117" s="138">
        <f t="shared" si="45"/>
        <v>-0.6130422253022465</v>
      </c>
      <c r="W117" s="50">
        <f>国航自动更新!I237</f>
        <v>433.8</v>
      </c>
      <c r="X117" s="138">
        <f t="shared" si="59"/>
        <v>16.851851851851851</v>
      </c>
      <c r="Y117" s="138">
        <f t="shared" si="46"/>
        <v>-0.42913541255428345</v>
      </c>
      <c r="Z117" s="50">
        <f>国航自动更新!J237</f>
        <v>11049.4</v>
      </c>
      <c r="AA117" s="138">
        <f t="shared" si="60"/>
        <v>2.4985276889465848</v>
      </c>
      <c r="AB117" s="138">
        <f t="shared" si="47"/>
        <v>0.20201470780209729</v>
      </c>
      <c r="AC117" s="50">
        <f>国航自动更新!K237</f>
        <v>10193</v>
      </c>
      <c r="AD117" s="138">
        <f t="shared" si="61"/>
        <v>2.2622819651144184</v>
      </c>
      <c r="AE117" s="138">
        <f t="shared" si="48"/>
        <v>0.39241025080596703</v>
      </c>
      <c r="AF117" s="50">
        <f>国航自动更新!L237</f>
        <v>585.70000000000005</v>
      </c>
      <c r="AG117" s="138">
        <f t="shared" si="62"/>
        <v>28.139303482587064</v>
      </c>
      <c r="AH117" s="138">
        <f t="shared" si="49"/>
        <v>-0.57650036153289941</v>
      </c>
      <c r="AI117" s="50">
        <f>国航自动更新!M237</f>
        <v>270.7</v>
      </c>
      <c r="AJ117" s="138">
        <f t="shared" si="63"/>
        <v>18.759124087591243</v>
      </c>
      <c r="AK117" s="138">
        <f t="shared" si="50"/>
        <v>-0.44642126789366054</v>
      </c>
      <c r="AL117" s="50">
        <f>国航自动更新!N237</f>
        <v>72.7</v>
      </c>
      <c r="AM117" s="148">
        <f t="shared" si="31"/>
        <v>9.6000000000000014</v>
      </c>
      <c r="AN117" s="178">
        <f t="shared" si="35"/>
        <v>-7.8999999999999915</v>
      </c>
      <c r="AO117" s="50">
        <f>国航自动更新!O237</f>
        <v>74.3</v>
      </c>
      <c r="AP117" s="148">
        <f t="shared" si="32"/>
        <v>10.599999999999994</v>
      </c>
      <c r="AQ117" s="178">
        <f t="shared" si="36"/>
        <v>-7.7999999999999972</v>
      </c>
      <c r="AR117" s="50">
        <f>国航自动更新!P237</f>
        <v>65.7</v>
      </c>
      <c r="AS117" s="148">
        <f t="shared" si="33"/>
        <v>13.600000000000001</v>
      </c>
      <c r="AT117" s="178">
        <f t="shared" si="37"/>
        <v>-12.799999999999997</v>
      </c>
      <c r="AU117" s="50">
        <f>国航自动更新!Q237</f>
        <v>66.099999999999994</v>
      </c>
      <c r="AV117" s="148">
        <f t="shared" si="34"/>
        <v>29.199999999999996</v>
      </c>
      <c r="AW117" s="178">
        <f t="shared" si="38"/>
        <v>-13.200000000000003</v>
      </c>
      <c r="AX117" s="151">
        <f>国航自动更新!R237</f>
        <v>902</v>
      </c>
      <c r="AY117" s="138">
        <f t="shared" si="30"/>
        <v>0.20588235294117641</v>
      </c>
      <c r="AZ117" s="138">
        <f t="shared" si="51"/>
        <v>0.33431952662721898</v>
      </c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51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W117" s="10"/>
      <c r="CX117" s="10"/>
      <c r="CY117" s="10"/>
      <c r="CZ117" s="10"/>
      <c r="DA117" s="10"/>
      <c r="DB117" s="10"/>
      <c r="DC117" s="10"/>
      <c r="DD117" s="10"/>
      <c r="DE117" s="88"/>
      <c r="DF117" s="88"/>
    </row>
    <row r="118" spans="1:110" s="11" customFormat="1">
      <c r="A118" s="7">
        <v>45108</v>
      </c>
      <c r="B118" s="50">
        <f>国航自动更新!B238</f>
        <v>29368.2</v>
      </c>
      <c r="C118" s="138">
        <f t="shared" si="52"/>
        <v>1.3391823112888197</v>
      </c>
      <c r="D118" s="138">
        <f t="shared" si="39"/>
        <v>0.16698389487361864</v>
      </c>
      <c r="E118" s="50">
        <f>国航自动更新!C238</f>
        <v>23639</v>
      </c>
      <c r="F118" s="138">
        <f t="shared" si="53"/>
        <v>0.93633734979235084</v>
      </c>
      <c r="G118" s="138">
        <f t="shared" si="40"/>
        <v>0.62246564812145677</v>
      </c>
      <c r="H118" s="50">
        <f>国航自动更新!D238</f>
        <v>4985.2</v>
      </c>
      <c r="I118" s="138">
        <f t="shared" si="54"/>
        <v>15.107269789983846</v>
      </c>
      <c r="J118" s="138">
        <f t="shared" si="41"/>
        <v>-0.48090839988754341</v>
      </c>
      <c r="K118" s="50">
        <f>国航自动更新!E238</f>
        <v>744</v>
      </c>
      <c r="L118" s="138">
        <f t="shared" si="55"/>
        <v>18.946380697050941</v>
      </c>
      <c r="M118" s="138">
        <f t="shared" si="42"/>
        <v>-0.25037783375314859</v>
      </c>
      <c r="N118" s="50">
        <f>国航自动更新!F238</f>
        <v>22135.7</v>
      </c>
      <c r="O118" s="138">
        <f t="shared" si="56"/>
        <v>1.6647686232965766</v>
      </c>
      <c r="P118" s="138">
        <f t="shared" si="43"/>
        <v>8.4105512674842231E-2</v>
      </c>
      <c r="Q118" s="50">
        <f>国航自动更新!G238</f>
        <v>17948.599999999999</v>
      </c>
      <c r="R118" s="138">
        <f t="shared" si="57"/>
        <v>1.2085963552241377</v>
      </c>
      <c r="S118" s="138">
        <f t="shared" si="44"/>
        <v>0.48290192255260767</v>
      </c>
      <c r="T118" s="50">
        <f>国航自动更新!H238</f>
        <v>3628.8</v>
      </c>
      <c r="U118" s="138">
        <f t="shared" si="58"/>
        <v>20.523131672597867</v>
      </c>
      <c r="V118" s="138">
        <f t="shared" si="45"/>
        <v>-0.51749813849590476</v>
      </c>
      <c r="W118" s="50">
        <f>国航自动更新!I238</f>
        <v>558.29999999999995</v>
      </c>
      <c r="X118" s="138">
        <f t="shared" si="59"/>
        <v>47.547826086956519</v>
      </c>
      <c r="Y118" s="138">
        <f t="shared" si="46"/>
        <v>-0.29667422524565379</v>
      </c>
      <c r="Z118" s="50">
        <f>国航自动更新!J238</f>
        <v>12796.8</v>
      </c>
      <c r="AA118" s="138">
        <f t="shared" si="60"/>
        <v>1.4566711460932997</v>
      </c>
      <c r="AB118" s="138">
        <f t="shared" si="47"/>
        <v>0.27316141356255952</v>
      </c>
      <c r="AC118" s="50">
        <f>国航自动更新!K238</f>
        <v>11691.4</v>
      </c>
      <c r="AD118" s="138">
        <f t="shared" si="61"/>
        <v>1.2602122682544898</v>
      </c>
      <c r="AE118" s="138">
        <f t="shared" si="48"/>
        <v>0.44473827294745694</v>
      </c>
      <c r="AF118" s="50">
        <f>国航自动更新!L238</f>
        <v>754.3</v>
      </c>
      <c r="AG118" s="138">
        <f t="shared" si="62"/>
        <v>24.22742474916388</v>
      </c>
      <c r="AH118" s="138">
        <f t="shared" si="49"/>
        <v>-0.47643506628722154</v>
      </c>
      <c r="AI118" s="50">
        <f>国航自动更新!M238</f>
        <v>351.1</v>
      </c>
      <c r="AJ118" s="138">
        <f t="shared" si="63"/>
        <v>54.730158730158735</v>
      </c>
      <c r="AK118" s="138">
        <f t="shared" si="50"/>
        <v>-0.32233159621694651</v>
      </c>
      <c r="AL118" s="50">
        <f>国航自动更新!N238</f>
        <v>75.400000000000006</v>
      </c>
      <c r="AM118" s="148">
        <f t="shared" si="31"/>
        <v>9.2000000000000028</v>
      </c>
      <c r="AN118" s="178">
        <f t="shared" si="35"/>
        <v>-5.6999999999999886</v>
      </c>
      <c r="AO118" s="50">
        <f>国航自动更新!O238</f>
        <v>75.900000000000006</v>
      </c>
      <c r="AP118" s="148">
        <f t="shared" si="32"/>
        <v>9.3000000000000114</v>
      </c>
      <c r="AQ118" s="178">
        <f t="shared" si="36"/>
        <v>-7.1999999999999886</v>
      </c>
      <c r="AR118" s="50">
        <f>国航自动更新!P238</f>
        <v>72.8</v>
      </c>
      <c r="AS118" s="148">
        <f t="shared" si="33"/>
        <v>18.299999999999997</v>
      </c>
      <c r="AT118" s="178">
        <f t="shared" si="37"/>
        <v>-5.5</v>
      </c>
      <c r="AU118" s="50">
        <f>国航自动更新!Q238</f>
        <v>75</v>
      </c>
      <c r="AV118" s="148">
        <f t="shared" si="34"/>
        <v>44.3</v>
      </c>
      <c r="AW118" s="178">
        <f t="shared" si="38"/>
        <v>-5</v>
      </c>
      <c r="AX118" s="151">
        <f>国航自动更新!R238</f>
        <v>903</v>
      </c>
      <c r="AY118" s="138">
        <f t="shared" si="30"/>
        <v>0.20239680426098539</v>
      </c>
      <c r="AZ118" s="138">
        <f t="shared" si="51"/>
        <v>0.32989690721649478</v>
      </c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51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W118" s="10"/>
      <c r="CX118" s="10"/>
      <c r="CY118" s="10"/>
      <c r="CZ118" s="10"/>
      <c r="DA118" s="10"/>
      <c r="DB118" s="10"/>
      <c r="DC118" s="10"/>
      <c r="DD118" s="10"/>
      <c r="DE118" s="88"/>
      <c r="DF118" s="88"/>
    </row>
    <row r="119" spans="1:110" s="11" customFormat="1">
      <c r="A119" s="7">
        <v>45139</v>
      </c>
      <c r="B119" s="50">
        <f>国航自动更新!B239</f>
        <v>29935.1</v>
      </c>
      <c r="C119" s="138">
        <f t="shared" si="52"/>
        <v>1.5328589438770757</v>
      </c>
      <c r="D119" s="138">
        <f t="shared" si="39"/>
        <v>0.18904265207063919</v>
      </c>
      <c r="E119" s="50">
        <f>国航自动更新!C239</f>
        <v>23944.3</v>
      </c>
      <c r="F119" s="138">
        <f t="shared" si="53"/>
        <v>1.1017968276818553</v>
      </c>
      <c r="G119" s="138">
        <f t="shared" si="40"/>
        <v>0.63237299228273014</v>
      </c>
      <c r="H119" s="50">
        <f>国航自动更新!D239</f>
        <v>5233.1000000000004</v>
      </c>
      <c r="I119" s="138">
        <f t="shared" si="54"/>
        <v>13.666760089686099</v>
      </c>
      <c r="J119" s="138">
        <f t="shared" si="41"/>
        <v>-0.45375309234767902</v>
      </c>
      <c r="K119" s="50">
        <f>国航自动更新!E239</f>
        <v>757.7</v>
      </c>
      <c r="L119" s="138">
        <f t="shared" si="55"/>
        <v>9.8864942528735646</v>
      </c>
      <c r="M119" s="138">
        <f t="shared" si="42"/>
        <v>-0.18289658147309384</v>
      </c>
      <c r="N119" s="50">
        <f>国航自动更新!F239</f>
        <v>22933.9</v>
      </c>
      <c r="O119" s="138">
        <f t="shared" si="56"/>
        <v>1.9026578914061512</v>
      </c>
      <c r="P119" s="138">
        <f t="shared" si="43"/>
        <v>7.6870703579880573E-2</v>
      </c>
      <c r="Q119" s="50">
        <f>国航自动更新!G239</f>
        <v>18399.900000000001</v>
      </c>
      <c r="R119" s="138">
        <f t="shared" si="57"/>
        <v>1.3953212872318268</v>
      </c>
      <c r="S119" s="138">
        <f t="shared" si="44"/>
        <v>0.45618367007763716</v>
      </c>
      <c r="T119" s="50">
        <f>国航自动更新!H239</f>
        <v>3939.8</v>
      </c>
      <c r="U119" s="138">
        <f t="shared" si="58"/>
        <v>19.801478352692715</v>
      </c>
      <c r="V119" s="138">
        <f t="shared" si="45"/>
        <v>-0.50407834449423494</v>
      </c>
      <c r="W119" s="50">
        <f>国航自动更新!I239</f>
        <v>594.1</v>
      </c>
      <c r="X119" s="138">
        <f t="shared" si="59"/>
        <v>18.803333333333335</v>
      </c>
      <c r="Y119" s="138">
        <f t="shared" si="46"/>
        <v>-0.17106181107855456</v>
      </c>
      <c r="Z119" s="50">
        <f>国航自动更新!J239</f>
        <v>13273.1</v>
      </c>
      <c r="AA119" s="138">
        <f t="shared" si="60"/>
        <v>1.59260489100711</v>
      </c>
      <c r="AB119" s="138">
        <f t="shared" si="47"/>
        <v>0.26651717557251908</v>
      </c>
      <c r="AC119" s="50">
        <f>国航自动更新!K239</f>
        <v>12058.9</v>
      </c>
      <c r="AD119" s="138">
        <f t="shared" si="61"/>
        <v>1.3805002270169968</v>
      </c>
      <c r="AE119" s="138">
        <f t="shared" si="48"/>
        <v>0.42308055417876278</v>
      </c>
      <c r="AF119" s="50">
        <f>国航自动更新!L239</f>
        <v>834.8</v>
      </c>
      <c r="AG119" s="138">
        <f t="shared" si="62"/>
        <v>21.143236074270554</v>
      </c>
      <c r="AH119" s="138">
        <f t="shared" si="49"/>
        <v>-0.45452169367485629</v>
      </c>
      <c r="AI119" s="50">
        <f>国航自动更新!M239</f>
        <v>379.5</v>
      </c>
      <c r="AJ119" s="138">
        <f t="shared" si="63"/>
        <v>22.571428571428569</v>
      </c>
      <c r="AK119" s="138">
        <f t="shared" si="50"/>
        <v>-0.20222829514399832</v>
      </c>
      <c r="AL119" s="50">
        <f>国航自动更新!N239</f>
        <v>76.599999999999994</v>
      </c>
      <c r="AM119" s="148">
        <f t="shared" si="31"/>
        <v>9.6999999999999886</v>
      </c>
      <c r="AN119" s="178">
        <f t="shared" si="35"/>
        <v>-8</v>
      </c>
      <c r="AO119" s="50">
        <f>国航自动更新!O239</f>
        <v>76.8</v>
      </c>
      <c r="AP119" s="148">
        <f t="shared" si="32"/>
        <v>9.3999999999999915</v>
      </c>
      <c r="AQ119" s="178">
        <f t="shared" si="36"/>
        <v>-9.2999999999999972</v>
      </c>
      <c r="AR119" s="50">
        <f>国航自动更新!P239</f>
        <v>75.3</v>
      </c>
      <c r="AS119" s="148">
        <f t="shared" si="33"/>
        <v>22.199999999999996</v>
      </c>
      <c r="AT119" s="178">
        <f t="shared" si="37"/>
        <v>-7.6000000000000085</v>
      </c>
      <c r="AU119" s="50">
        <f>国航自动更新!Q239</f>
        <v>78.400000000000006</v>
      </c>
      <c r="AV119" s="148">
        <f t="shared" si="34"/>
        <v>35.300000000000004</v>
      </c>
      <c r="AW119" s="178">
        <f t="shared" si="38"/>
        <v>1.1000000000000085</v>
      </c>
      <c r="AX119" s="151">
        <f>国航自动更新!R239</f>
        <v>901</v>
      </c>
      <c r="AY119" s="138">
        <f t="shared" si="30"/>
        <v>0.20133333333333336</v>
      </c>
      <c r="AZ119" s="138">
        <f t="shared" si="51"/>
        <v>0.32890855457227142</v>
      </c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51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W119" s="10"/>
      <c r="CX119" s="10"/>
      <c r="CY119" s="10"/>
      <c r="CZ119" s="10"/>
      <c r="DA119" s="10"/>
      <c r="DB119" s="10"/>
      <c r="DC119" s="10"/>
      <c r="DD119" s="10"/>
      <c r="DE119" s="88"/>
      <c r="DF119" s="88"/>
    </row>
    <row r="120" spans="1:110" s="11" customFormat="1">
      <c r="A120" s="7">
        <v>45171</v>
      </c>
      <c r="B120" s="50">
        <f>国航自动更新!B240</f>
        <v>26365.200000000001</v>
      </c>
      <c r="C120" s="138">
        <f t="shared" si="52"/>
        <v>2.6056453598096332</v>
      </c>
      <c r="D120" s="138">
        <f t="shared" si="39"/>
        <v>0.11327303589977467</v>
      </c>
      <c r="E120" s="50">
        <f>国航自动更新!C240</f>
        <v>20375.099999999999</v>
      </c>
      <c r="F120" s="138">
        <f t="shared" si="53"/>
        <v>2.0649848819892593</v>
      </c>
      <c r="G120" s="138">
        <f t="shared" si="40"/>
        <v>0.45593626067383597</v>
      </c>
      <c r="H120" s="50">
        <f>国航自动更新!D240</f>
        <v>5346</v>
      </c>
      <c r="I120" s="138">
        <f t="shared" si="54"/>
        <v>9.4802979807880803</v>
      </c>
      <c r="J120" s="138">
        <f t="shared" si="41"/>
        <v>-0.39888682745825599</v>
      </c>
      <c r="K120" s="50">
        <f>国航自动更新!E240</f>
        <v>644.20000000000005</v>
      </c>
      <c r="L120" s="138">
        <f t="shared" si="55"/>
        <v>3.1722797927461137</v>
      </c>
      <c r="M120" s="138">
        <f t="shared" si="42"/>
        <v>-0.18927762396174175</v>
      </c>
      <c r="N120" s="50">
        <f>国航自动更新!F240</f>
        <v>19560.599999999999</v>
      </c>
      <c r="O120" s="138">
        <f t="shared" si="56"/>
        <v>3.1471822923292194</v>
      </c>
      <c r="P120" s="138">
        <f t="shared" si="43"/>
        <v>2.5043625901994826E-2</v>
      </c>
      <c r="Q120" s="50">
        <f>国航自动更新!G240</f>
        <v>15326.4</v>
      </c>
      <c r="R120" s="138">
        <f t="shared" si="57"/>
        <v>2.5135370578391139</v>
      </c>
      <c r="S120" s="138">
        <f t="shared" si="44"/>
        <v>0.3389946008282223</v>
      </c>
      <c r="T120" s="50">
        <f>国航自动更新!H240</f>
        <v>3805.5</v>
      </c>
      <c r="U120" s="138">
        <f t="shared" si="58"/>
        <v>12.385508265916284</v>
      </c>
      <c r="V120" s="138">
        <f t="shared" si="45"/>
        <v>-0.46337164210674753</v>
      </c>
      <c r="W120" s="50">
        <f>国航自动更新!I240</f>
        <v>428.8</v>
      </c>
      <c r="X120" s="138">
        <f t="shared" si="59"/>
        <v>5.1082621082621085</v>
      </c>
      <c r="Y120" s="138">
        <f t="shared" si="46"/>
        <v>-0.21321100917431191</v>
      </c>
      <c r="Z120" s="50">
        <f>国航自动更新!J240</f>
        <v>10982.3</v>
      </c>
      <c r="AA120" s="138">
        <f t="shared" si="60"/>
        <v>2.5927440460612399</v>
      </c>
      <c r="AB120" s="138">
        <f t="shared" si="47"/>
        <v>0.16815580658199836</v>
      </c>
      <c r="AC120" s="50">
        <f>国航自动更新!K240</f>
        <v>9931.7000000000007</v>
      </c>
      <c r="AD120" s="138">
        <f t="shared" si="61"/>
        <v>2.3449077192509771</v>
      </c>
      <c r="AE120" s="138">
        <f t="shared" si="48"/>
        <v>0.29167642086097034</v>
      </c>
      <c r="AF120" s="50">
        <f>国航自动更新!L240</f>
        <v>783.3</v>
      </c>
      <c r="AG120" s="138">
        <f t="shared" si="62"/>
        <v>14.985714285714284</v>
      </c>
      <c r="AH120" s="138">
        <f t="shared" si="49"/>
        <v>-0.42357789388475986</v>
      </c>
      <c r="AI120" s="50">
        <f>国航自动更新!M240</f>
        <v>267.3</v>
      </c>
      <c r="AJ120" s="138">
        <f t="shared" si="63"/>
        <v>5.9248704663212433</v>
      </c>
      <c r="AK120" s="138">
        <f t="shared" si="50"/>
        <v>-0.24384724186704376</v>
      </c>
      <c r="AL120" s="50">
        <f>国航自动更新!N240</f>
        <v>74.2</v>
      </c>
      <c r="AM120" s="148">
        <f t="shared" si="31"/>
        <v>9.7000000000000028</v>
      </c>
      <c r="AN120" s="178">
        <f t="shared" si="35"/>
        <v>-6.3999999999999915</v>
      </c>
      <c r="AO120" s="50">
        <f>国航自动更新!O240</f>
        <v>75.2</v>
      </c>
      <c r="AP120" s="148">
        <f t="shared" si="32"/>
        <v>9.6000000000000085</v>
      </c>
      <c r="AQ120" s="178">
        <f t="shared" si="36"/>
        <v>-6.5999999999999943</v>
      </c>
      <c r="AR120" s="50">
        <f>国航自动更新!P240</f>
        <v>71.2</v>
      </c>
      <c r="AS120" s="148">
        <f t="shared" si="33"/>
        <v>15.5</v>
      </c>
      <c r="AT120" s="178">
        <f t="shared" si="37"/>
        <v>-8.5</v>
      </c>
      <c r="AU120" s="50">
        <f>国航自动更新!Q240</f>
        <v>66.599999999999994</v>
      </c>
      <c r="AV120" s="148">
        <f t="shared" si="34"/>
        <v>21.099999999999994</v>
      </c>
      <c r="AW120" s="178">
        <f t="shared" si="38"/>
        <v>-2</v>
      </c>
      <c r="AX120" s="151">
        <f>国航自动更新!R240</f>
        <v>899</v>
      </c>
      <c r="AY120" s="138">
        <f t="shared" si="30"/>
        <v>0.19547872340425543</v>
      </c>
      <c r="AZ120" s="138">
        <f t="shared" si="51"/>
        <v>0.32205882352941173</v>
      </c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51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W120" s="10"/>
      <c r="CX120" s="10"/>
      <c r="CY120" s="10"/>
      <c r="CZ120" s="10"/>
      <c r="DA120" s="10"/>
      <c r="DB120" s="10"/>
      <c r="DC120" s="10"/>
      <c r="DD120" s="10"/>
      <c r="DE120" s="88"/>
      <c r="DF120" s="88"/>
    </row>
    <row r="121" spans="1:110" s="11" customFormat="1">
      <c r="A121" s="7">
        <v>45203</v>
      </c>
      <c r="B121" s="22">
        <f>国航自动更新!B241</f>
        <v>26827.8</v>
      </c>
      <c r="C121" s="138">
        <f t="shared" si="52"/>
        <v>3.1260208240414631</v>
      </c>
      <c r="D121" s="138">
        <f t="shared" si="39"/>
        <v>0.11312667781405983</v>
      </c>
      <c r="E121" s="22">
        <f>国航自动更新!C241</f>
        <v>20640.900000000001</v>
      </c>
      <c r="F121" s="138">
        <f t="shared" si="53"/>
        <v>2.5486804779506578</v>
      </c>
      <c r="G121" s="138">
        <f t="shared" si="40"/>
        <v>0.44196752920136384</v>
      </c>
      <c r="H121" s="22">
        <f>国航自动更新!D241</f>
        <v>5502.6</v>
      </c>
      <c r="I121" s="138">
        <f t="shared" si="54"/>
        <v>9.4911344137273606</v>
      </c>
      <c r="J121" s="138">
        <f t="shared" si="41"/>
        <v>-0.3844140153040676</v>
      </c>
      <c r="K121" s="22">
        <f>国航自动更新!E241</f>
        <v>684.2</v>
      </c>
      <c r="L121" s="138">
        <f t="shared" si="55"/>
        <v>3.2444168734491319</v>
      </c>
      <c r="M121" s="138">
        <f t="shared" si="42"/>
        <v>-0.1933506248526291</v>
      </c>
      <c r="N121" s="22">
        <f>国航自动更新!F241</f>
        <v>20583.900000000001</v>
      </c>
      <c r="O121" s="138">
        <f t="shared" si="56"/>
        <v>3.9361870503597123</v>
      </c>
      <c r="P121" s="138">
        <f t="shared" si="43"/>
        <v>4.6004288922992576E-2</v>
      </c>
      <c r="Q121" s="22">
        <f>国航自动更新!G241</f>
        <v>16273.4</v>
      </c>
      <c r="R121" s="138">
        <f t="shared" si="57"/>
        <v>3.2082751486940779</v>
      </c>
      <c r="S121" s="138">
        <f t="shared" si="44"/>
        <v>0.3474369271277522</v>
      </c>
      <c r="T121" s="22">
        <f>国航自动更新!H241</f>
        <v>3844.6</v>
      </c>
      <c r="U121" s="138">
        <f t="shared" si="58"/>
        <v>15.636088273474687</v>
      </c>
      <c r="V121" s="138">
        <f t="shared" si="45"/>
        <v>-0.45164879050661799</v>
      </c>
      <c r="W121" s="22">
        <f>国航自动更新!I241</f>
        <v>465.9</v>
      </c>
      <c r="X121" s="138">
        <f t="shared" si="59"/>
        <v>5.479833101529902</v>
      </c>
      <c r="Y121" s="138">
        <f t="shared" si="46"/>
        <v>-0.21047280122013223</v>
      </c>
      <c r="Z121" s="22">
        <f>国航自动更新!J241</f>
        <v>11716</v>
      </c>
      <c r="AA121" s="138">
        <f t="shared" si="60"/>
        <v>3.3654519710857738</v>
      </c>
      <c r="AB121" s="138">
        <f t="shared" si="47"/>
        <v>0.19374395027765035</v>
      </c>
      <c r="AC121" s="22">
        <f>国航自动更新!K241</f>
        <v>10606.5</v>
      </c>
      <c r="AD121" s="138">
        <f t="shared" si="61"/>
        <v>3.0744084204056552</v>
      </c>
      <c r="AE121" s="138">
        <f t="shared" si="48"/>
        <v>0.31232832644576969</v>
      </c>
      <c r="AF121" s="22">
        <f>国航自动更新!L241</f>
        <v>813.8</v>
      </c>
      <c r="AG121" s="138">
        <f t="shared" si="62"/>
        <v>19.760204081632651</v>
      </c>
      <c r="AH121" s="138">
        <f t="shared" si="49"/>
        <v>-0.4003389580723602</v>
      </c>
      <c r="AI121" s="22">
        <f>国航自动更新!M241</f>
        <v>295.60000000000002</v>
      </c>
      <c r="AJ121" s="138">
        <f t="shared" si="63"/>
        <v>6.1400966183574885</v>
      </c>
      <c r="AK121" s="138">
        <f t="shared" si="50"/>
        <v>-0.21215351812366734</v>
      </c>
      <c r="AL121" s="22">
        <f>国航自动更新!N241</f>
        <v>76.7</v>
      </c>
      <c r="AM121" s="148">
        <f t="shared" si="31"/>
        <v>12.600000000000009</v>
      </c>
      <c r="AN121" s="178">
        <f t="shared" si="35"/>
        <v>-4.8999999999999915</v>
      </c>
      <c r="AO121" s="22">
        <f>国航自动更新!O241</f>
        <v>78.8</v>
      </c>
      <c r="AP121" s="148">
        <f t="shared" si="32"/>
        <v>12.299999999999997</v>
      </c>
      <c r="AQ121" s="178">
        <f t="shared" si="36"/>
        <v>-5.6000000000000085</v>
      </c>
      <c r="AR121" s="22">
        <f>国航自动更新!P241</f>
        <v>69.900000000000006</v>
      </c>
      <c r="AS121" s="148">
        <f t="shared" si="33"/>
        <v>25.800000000000004</v>
      </c>
      <c r="AT121" s="178">
        <f t="shared" si="37"/>
        <v>-8.5</v>
      </c>
      <c r="AU121" s="22">
        <f>国航自动更新!Q241</f>
        <v>68.099999999999994</v>
      </c>
      <c r="AV121" s="148">
        <f t="shared" si="34"/>
        <v>23.499999999999993</v>
      </c>
      <c r="AW121" s="178">
        <f t="shared" si="38"/>
        <v>-1.5</v>
      </c>
      <c r="AX121" s="154">
        <f>国航自动更新!R241</f>
        <v>899</v>
      </c>
      <c r="AY121" s="138">
        <f t="shared" si="30"/>
        <v>0.19389110225763617</v>
      </c>
      <c r="AZ121" s="138">
        <f t="shared" si="51"/>
        <v>0.32205882352941173</v>
      </c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51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W121" s="10"/>
      <c r="CX121" s="10"/>
      <c r="CY121" s="10"/>
      <c r="CZ121" s="10"/>
      <c r="DA121" s="10"/>
      <c r="DB121" s="10"/>
      <c r="DC121" s="10"/>
      <c r="DD121" s="10"/>
      <c r="DE121" s="88"/>
      <c r="DF121" s="88"/>
    </row>
    <row r="122" spans="1:110" s="11" customFormat="1">
      <c r="A122" s="7">
        <v>45231</v>
      </c>
      <c r="B122" s="50">
        <f>国航自动更新!B242</f>
        <v>25029.3</v>
      </c>
      <c r="C122" s="138">
        <f t="shared" si="52"/>
        <v>3.3411440266407659</v>
      </c>
      <c r="D122" s="138">
        <f t="shared" si="39"/>
        <v>6.6947158422425712E-2</v>
      </c>
      <c r="E122" s="50">
        <f>国航自动更新!C242</f>
        <v>18563.2</v>
      </c>
      <c r="F122" s="138">
        <f t="shared" si="53"/>
        <v>2.7156124899919938</v>
      </c>
      <c r="G122" s="138">
        <f t="shared" si="40"/>
        <v>0.3253653765145188</v>
      </c>
      <c r="H122" s="50">
        <f>国航自动更新!D242</f>
        <v>5739.2</v>
      </c>
      <c r="I122" s="138">
        <f t="shared" si="54"/>
        <v>8.3685928827946459</v>
      </c>
      <c r="J122" s="138">
        <f t="shared" si="41"/>
        <v>-0.33911401296622568</v>
      </c>
      <c r="K122" s="50">
        <f>国航自动更新!E242</f>
        <v>726.9</v>
      </c>
      <c r="L122" s="138">
        <f t="shared" si="55"/>
        <v>3.6299363057324836</v>
      </c>
      <c r="M122" s="138">
        <f t="shared" si="42"/>
        <v>-5.4377520489137576E-2</v>
      </c>
      <c r="N122" s="50">
        <f>国航自动更新!F242</f>
        <v>18374.2</v>
      </c>
      <c r="O122" s="138">
        <f t="shared" si="56"/>
        <v>4.1348964592124755</v>
      </c>
      <c r="P122" s="138">
        <f t="shared" si="43"/>
        <v>-1.5010024552111534E-2</v>
      </c>
      <c r="Q122" s="50">
        <f>国航自动更新!G242</f>
        <v>14123.3</v>
      </c>
      <c r="R122" s="138">
        <f t="shared" si="57"/>
        <v>3.3566228638410758</v>
      </c>
      <c r="S122" s="138">
        <f t="shared" si="44"/>
        <v>0.24499078816300979</v>
      </c>
      <c r="T122" s="50">
        <f>国航自动更新!H242</f>
        <v>3770.1</v>
      </c>
      <c r="U122" s="138">
        <f t="shared" si="58"/>
        <v>13.505963832243172</v>
      </c>
      <c r="V122" s="138">
        <f t="shared" si="45"/>
        <v>-0.44176439232409381</v>
      </c>
      <c r="W122" s="50">
        <f>国航自动更新!I242</f>
        <v>480.9</v>
      </c>
      <c r="X122" s="138">
        <f t="shared" si="59"/>
        <v>5.278067885117494</v>
      </c>
      <c r="Y122" s="138">
        <f t="shared" si="46"/>
        <v>-0.13584905660377367</v>
      </c>
      <c r="Z122" s="50">
        <f>国航自动更新!J242</f>
        <v>10361.4</v>
      </c>
      <c r="AA122" s="138">
        <f t="shared" si="60"/>
        <v>3.7213159573498586</v>
      </c>
      <c r="AB122" s="138">
        <f t="shared" si="47"/>
        <v>0.11400924631760012</v>
      </c>
      <c r="AC122" s="50">
        <f>国航自动更新!K242</f>
        <v>9258.4</v>
      </c>
      <c r="AD122" s="138">
        <f t="shared" si="61"/>
        <v>3.4045670789724074</v>
      </c>
      <c r="AE122" s="138">
        <f t="shared" si="48"/>
        <v>0.22161819813163031</v>
      </c>
      <c r="AF122" s="50">
        <f>国航自动更新!L242</f>
        <v>803.3</v>
      </c>
      <c r="AG122" s="138">
        <f t="shared" si="62"/>
        <v>16.693832599118942</v>
      </c>
      <c r="AH122" s="138">
        <f t="shared" si="49"/>
        <v>-0.4128782341762901</v>
      </c>
      <c r="AI122" s="50">
        <f>国航自动更新!M242</f>
        <v>299.7</v>
      </c>
      <c r="AJ122" s="138">
        <f t="shared" si="63"/>
        <v>5.3495762711864403</v>
      </c>
      <c r="AK122" s="138">
        <f t="shared" si="50"/>
        <v>-0.15315060751624754</v>
      </c>
      <c r="AL122" s="50">
        <f>国航自动更新!N242</f>
        <v>73.400000000000006</v>
      </c>
      <c r="AM122" s="148">
        <f t="shared" si="31"/>
        <v>11.300000000000004</v>
      </c>
      <c r="AN122" s="178">
        <f t="shared" si="35"/>
        <v>-6.0999999999999943</v>
      </c>
      <c r="AO122" s="50">
        <f>国航自动更新!O242</f>
        <v>76.099999999999994</v>
      </c>
      <c r="AP122" s="148">
        <f t="shared" si="32"/>
        <v>11.199999999999989</v>
      </c>
      <c r="AQ122" s="178">
        <f t="shared" si="36"/>
        <v>-4.9000000000000057</v>
      </c>
      <c r="AR122" s="50">
        <f>国航自动更新!P242</f>
        <v>65.7</v>
      </c>
      <c r="AS122" s="148">
        <f t="shared" si="33"/>
        <v>23.300000000000004</v>
      </c>
      <c r="AT122" s="178">
        <f t="shared" si="37"/>
        <v>-12.099999999999994</v>
      </c>
      <c r="AU122" s="50">
        <f>国航自动更新!Q242</f>
        <v>66.2</v>
      </c>
      <c r="AV122" s="148">
        <f t="shared" si="34"/>
        <v>17.400000000000006</v>
      </c>
      <c r="AW122" s="178">
        <f t="shared" si="38"/>
        <v>-6.2000000000000028</v>
      </c>
      <c r="AX122" s="151">
        <f>国航自动更新!R242</f>
        <v>900</v>
      </c>
      <c r="AY122" s="138">
        <f t="shared" si="30"/>
        <v>0.18890356671070019</v>
      </c>
      <c r="AZ122" s="138">
        <f t="shared" si="51"/>
        <v>0.31195335276967939</v>
      </c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51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W122" s="10"/>
      <c r="CX122" s="10"/>
      <c r="CY122" s="10"/>
      <c r="CZ122" s="10"/>
      <c r="DA122" s="10"/>
      <c r="DB122" s="10"/>
      <c r="DC122" s="10"/>
      <c r="DD122" s="10"/>
      <c r="DE122" s="88"/>
      <c r="DF122" s="88"/>
    </row>
    <row r="123" spans="1:110" s="63" customFormat="1">
      <c r="A123" s="7">
        <v>45261</v>
      </c>
      <c r="B123" s="75">
        <f>国航自动更新!B243</f>
        <v>26188.6</v>
      </c>
      <c r="C123" s="140">
        <f t="shared" si="52"/>
        <v>2.2898184787387725</v>
      </c>
      <c r="D123" s="138">
        <f t="shared" si="39"/>
        <v>7.2182759820679232E-2</v>
      </c>
      <c r="E123" s="75">
        <f>国航自动更新!C243</f>
        <v>18684.8</v>
      </c>
      <c r="F123" s="140">
        <f t="shared" si="53"/>
        <v>1.6644991087344025</v>
      </c>
      <c r="G123" s="138">
        <f t="shared" si="40"/>
        <v>0.28995912957030812</v>
      </c>
      <c r="H123" s="75">
        <f>国航自动更新!D243</f>
        <v>6685.8</v>
      </c>
      <c r="I123" s="140">
        <f t="shared" si="54"/>
        <v>8.2909949972206789</v>
      </c>
      <c r="J123" s="138">
        <f t="shared" si="41"/>
        <v>-0.26795940042263855</v>
      </c>
      <c r="K123" s="75">
        <f>国航自动更新!E243</f>
        <v>818.1</v>
      </c>
      <c r="L123" s="140">
        <f t="shared" si="55"/>
        <v>2.5834428383705648</v>
      </c>
      <c r="M123" s="138">
        <f t="shared" si="42"/>
        <v>1.3001485884100994E-2</v>
      </c>
      <c r="N123" s="75">
        <f>国航自动更新!F243</f>
        <v>19748.900000000001</v>
      </c>
      <c r="O123" s="140">
        <f t="shared" si="56"/>
        <v>3.0103360747283991</v>
      </c>
      <c r="P123" s="138">
        <f t="shared" si="43"/>
        <v>2.4400238607775515E-2</v>
      </c>
      <c r="Q123" s="75">
        <f>国航自动更新!G243</f>
        <v>14524.8</v>
      </c>
      <c r="R123" s="140">
        <f t="shared" si="57"/>
        <v>2.2429391145147246</v>
      </c>
      <c r="S123" s="138">
        <f t="shared" si="44"/>
        <v>0.26042850820482988</v>
      </c>
      <c r="T123" s="75">
        <f>国航自动更新!H243</f>
        <v>4665.8999999999996</v>
      </c>
      <c r="U123" s="140">
        <f t="shared" si="58"/>
        <v>12.707109283196239</v>
      </c>
      <c r="V123" s="138">
        <f t="shared" si="45"/>
        <v>-0.34841079209026926</v>
      </c>
      <c r="W123" s="75">
        <f>国航自动更新!I243</f>
        <v>558.1</v>
      </c>
      <c r="X123" s="140">
        <f t="shared" si="59"/>
        <v>4.3000949667616339</v>
      </c>
      <c r="Y123" s="138">
        <f t="shared" si="46"/>
        <v>-6.0437710437710401E-2</v>
      </c>
      <c r="Z123" s="75">
        <f>国航自动更新!J243</f>
        <v>10780.4</v>
      </c>
      <c r="AA123" s="140">
        <f t="shared" si="60"/>
        <v>2.6292755184486936</v>
      </c>
      <c r="AB123" s="138">
        <f t="shared" si="47"/>
        <v>0.13585502054578025</v>
      </c>
      <c r="AC123" s="75">
        <f>国航自动更新!K243</f>
        <v>9433.6</v>
      </c>
      <c r="AD123" s="140">
        <f t="shared" si="61"/>
        <v>2.3138722029016057</v>
      </c>
      <c r="AE123" s="138">
        <f t="shared" si="48"/>
        <v>0.2331986875302301</v>
      </c>
      <c r="AF123" s="75">
        <f>国航自动更新!L243</f>
        <v>1000.6</v>
      </c>
      <c r="AG123" s="140">
        <f t="shared" si="62"/>
        <v>15.538842975206613</v>
      </c>
      <c r="AH123" s="138">
        <f t="shared" si="49"/>
        <v>-0.31522036682179033</v>
      </c>
      <c r="AI123" s="75">
        <f>国航自动更新!M243</f>
        <v>346.1</v>
      </c>
      <c r="AJ123" s="140">
        <f t="shared" si="63"/>
        <v>4.4849445324881145</v>
      </c>
      <c r="AK123" s="138">
        <f t="shared" si="50"/>
        <v>-8.9450144698763445E-2</v>
      </c>
      <c r="AL123" s="75">
        <f>国航自动更新!N243</f>
        <v>75.400000000000006</v>
      </c>
      <c r="AM123" s="148">
        <f t="shared" si="31"/>
        <v>13.500000000000007</v>
      </c>
      <c r="AN123" s="178">
        <f>AL123-AL75</f>
        <v>-3.5</v>
      </c>
      <c r="AO123" s="75">
        <f>国航自动更新!O243</f>
        <v>77.7</v>
      </c>
      <c r="AP123" s="148">
        <f t="shared" si="32"/>
        <v>13.800000000000004</v>
      </c>
      <c r="AQ123" s="178">
        <f>AO123-AO75</f>
        <v>-1.8999999999999915</v>
      </c>
      <c r="AR123" s="75">
        <f>国航自动更新!P243</f>
        <v>69.8</v>
      </c>
      <c r="AS123" s="148">
        <f t="shared" si="33"/>
        <v>22.5</v>
      </c>
      <c r="AT123" s="178">
        <f>AR123-AR75</f>
        <v>-8.6000000000000085</v>
      </c>
      <c r="AU123" s="75">
        <f>国航自动更新!Q243</f>
        <v>68.2</v>
      </c>
      <c r="AV123" s="148">
        <f t="shared" si="34"/>
        <v>22.1</v>
      </c>
      <c r="AW123" s="178">
        <f>AU123-AU75</f>
        <v>-5.2999999999999972</v>
      </c>
      <c r="AX123" s="155">
        <f>国航自动更新!R243</f>
        <v>905</v>
      </c>
      <c r="AY123" s="138">
        <f t="shared" si="30"/>
        <v>0.18766404199475062</v>
      </c>
      <c r="AZ123" s="138">
        <f>AX123/AX75-1</f>
        <v>0.29656160458452718</v>
      </c>
      <c r="BA123" s="77"/>
      <c r="BB123" s="77"/>
      <c r="BC123" s="77"/>
      <c r="BD123" s="77"/>
      <c r="BE123" s="77"/>
      <c r="BF123" s="77"/>
      <c r="BG123" s="77"/>
      <c r="BH123" s="77"/>
      <c r="BI123" s="77"/>
      <c r="BJ123" s="77"/>
      <c r="BK123" s="82"/>
      <c r="BL123" s="77"/>
      <c r="BM123" s="77"/>
      <c r="BN123" s="77"/>
      <c r="BO123" s="77"/>
      <c r="BP123" s="77"/>
      <c r="BQ123" s="77"/>
      <c r="BR123" s="77"/>
      <c r="BS123" s="77"/>
      <c r="BT123" s="77"/>
      <c r="BU123" s="77"/>
      <c r="BV123" s="77"/>
      <c r="BW123" s="77"/>
      <c r="BX123" s="77"/>
      <c r="BY123" s="77"/>
      <c r="BZ123" s="77"/>
      <c r="CA123" s="77"/>
      <c r="CB123" s="77"/>
      <c r="CC123" s="77"/>
      <c r="CD123" s="77"/>
      <c r="CE123" s="77"/>
      <c r="CF123" s="77"/>
      <c r="CG123" s="77"/>
      <c r="CH123" s="77"/>
      <c r="CI123" s="77"/>
      <c r="CJ123" s="77"/>
      <c r="CK123" s="77"/>
      <c r="CL123" s="77"/>
      <c r="CM123" s="77"/>
      <c r="CN123" s="77"/>
      <c r="CW123" s="77"/>
      <c r="CX123" s="77"/>
      <c r="CY123" s="77"/>
      <c r="CZ123" s="77"/>
      <c r="DA123" s="77"/>
      <c r="DB123" s="77"/>
      <c r="DC123" s="77"/>
      <c r="DD123" s="77"/>
      <c r="DE123" s="89"/>
      <c r="DF123" s="89"/>
    </row>
    <row r="124" spans="1:110" s="5" customFormat="1">
      <c r="A124" s="34">
        <v>45292</v>
      </c>
      <c r="B124" s="76">
        <f>国航自动更新!B244</f>
        <v>28532.5</v>
      </c>
      <c r="C124" s="138">
        <f t="shared" si="52"/>
        <v>0.82809236407437314</v>
      </c>
      <c r="D124" s="138">
        <f>B124/B64-1</f>
        <v>0.20447724020313474</v>
      </c>
      <c r="E124" s="76">
        <f>国航自动更新!C244</f>
        <v>20742.2</v>
      </c>
      <c r="F124" s="138">
        <f t="shared" si="53"/>
        <v>0.42501270971021876</v>
      </c>
      <c r="G124" s="138">
        <f>E124/E64-1</f>
        <v>0.50723015884549993</v>
      </c>
      <c r="H124" s="76">
        <f>国航自动更新!D244</f>
        <v>6955.6</v>
      </c>
      <c r="I124" s="138">
        <f t="shared" si="54"/>
        <v>8.6498335183129864</v>
      </c>
      <c r="J124" s="138">
        <f>H124/H64-1</f>
        <v>-0.22772189283414379</v>
      </c>
      <c r="K124" s="76">
        <f>国航自动更新!E244</f>
        <v>834.7</v>
      </c>
      <c r="L124" s="138">
        <f t="shared" si="55"/>
        <v>1.5202294685990339</v>
      </c>
      <c r="M124" s="138">
        <f>K124/K64-1</f>
        <v>-9.3111690569317562E-2</v>
      </c>
      <c r="N124" s="76">
        <f>国航自动更新!F244</f>
        <v>22138.400000000001</v>
      </c>
      <c r="O124" s="138">
        <f t="shared" si="56"/>
        <v>1.0289796629120804</v>
      </c>
      <c r="P124" s="138">
        <f>N124/N64-1</f>
        <v>0.16945051926510524</v>
      </c>
      <c r="Q124" s="76">
        <f>国航自动更新!G244</f>
        <v>16422</v>
      </c>
      <c r="R124" s="138">
        <f t="shared" si="57"/>
        <v>0.59720668761002549</v>
      </c>
      <c r="S124" s="138">
        <f>Q124/Q64-1</f>
        <v>0.49828931161899548</v>
      </c>
      <c r="T124" s="76">
        <f>国航自动更新!H244</f>
        <v>5134.3999999999996</v>
      </c>
      <c r="U124" s="138">
        <f t="shared" si="58"/>
        <v>11.233500119132714</v>
      </c>
      <c r="V124" s="138">
        <f>T124/T64-1</f>
        <v>-0.28849964663331629</v>
      </c>
      <c r="W124" s="76">
        <f>国航自动更新!I244</f>
        <v>582</v>
      </c>
      <c r="X124" s="138">
        <f t="shared" si="59"/>
        <v>1.7753934191702432</v>
      </c>
      <c r="Y124" s="138">
        <f>W124/W64-1</f>
        <v>-0.22780947326522494</v>
      </c>
      <c r="Z124" s="76">
        <f>国航自动更新!J244</f>
        <v>12095.3</v>
      </c>
      <c r="AA124" s="138">
        <f t="shared" si="60"/>
        <v>0.78488895447502394</v>
      </c>
      <c r="AB124" s="138">
        <f>Z124/Z64-1</f>
        <v>0.32095232894664982</v>
      </c>
      <c r="AC124" s="76">
        <f>国航自动更新!K244</f>
        <v>10645.6</v>
      </c>
      <c r="AD124" s="138">
        <f t="shared" si="61"/>
        <v>0.61900416704687178</v>
      </c>
      <c r="AE124" s="138">
        <f>AC124/AC64-1</f>
        <v>0.46961539523454543</v>
      </c>
      <c r="AF124" s="76">
        <f>国航自动更新!L244</f>
        <v>1091.3</v>
      </c>
      <c r="AG124" s="138">
        <f t="shared" si="62"/>
        <v>13.847619047619046</v>
      </c>
      <c r="AH124" s="138">
        <f>AF124/AF64-1</f>
        <v>-0.24273124696412463</v>
      </c>
      <c r="AI124" s="76">
        <f>国航自动更新!M244</f>
        <v>358.5</v>
      </c>
      <c r="AJ124" s="138">
        <f t="shared" si="63"/>
        <v>1.8095611285266457</v>
      </c>
      <c r="AK124" s="138">
        <f>AI124/AI64-1</f>
        <v>-0.23982188295165396</v>
      </c>
      <c r="AL124" s="76">
        <f>国航自动更新!N244</f>
        <v>77.599999999999994</v>
      </c>
      <c r="AM124" s="148">
        <f t="shared" si="31"/>
        <v>7.6999999999999886</v>
      </c>
      <c r="AN124" s="148">
        <f t="shared" ref="AN124:AN129" si="64">AL124-AL64</f>
        <v>-2.3000000000000114</v>
      </c>
      <c r="AO124" s="76">
        <f>国航自动更新!O244</f>
        <v>79.2</v>
      </c>
      <c r="AP124" s="148">
        <f t="shared" si="32"/>
        <v>8.6000000000000085</v>
      </c>
      <c r="AQ124" s="148">
        <f t="shared" ref="AQ124:AQ129" si="65">AO124-AO64</f>
        <v>-0.39999999999999147</v>
      </c>
      <c r="AR124" s="76">
        <f>国航自动更新!P244</f>
        <v>73.8</v>
      </c>
      <c r="AS124" s="148">
        <f t="shared" si="33"/>
        <v>15.599999999999994</v>
      </c>
      <c r="AT124" s="148">
        <f t="shared" ref="AT124:AT129" si="66">AR124-AR64</f>
        <v>-6.2999999999999972</v>
      </c>
      <c r="AU124" s="76">
        <f>国航自动更新!Q244</f>
        <v>69.7</v>
      </c>
      <c r="AV124" s="148">
        <f t="shared" si="34"/>
        <v>6.4000000000000057</v>
      </c>
      <c r="AW124" s="148">
        <f t="shared" ref="AW124:AW129" si="67">AU124-AU64</f>
        <v>-12.200000000000003</v>
      </c>
      <c r="AX124" s="156">
        <f>国航自动更新!R244</f>
        <v>908</v>
      </c>
      <c r="AY124" s="138">
        <f t="shared" si="30"/>
        <v>0.19160104986876636</v>
      </c>
      <c r="AZ124" s="138">
        <f>AX124/AX64-1</f>
        <v>0.35320417287630401</v>
      </c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73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W124" s="20"/>
      <c r="CX124" s="20"/>
      <c r="CY124" s="20"/>
      <c r="CZ124" s="20"/>
      <c r="DA124" s="20"/>
      <c r="DB124" s="20"/>
      <c r="DC124" s="20"/>
      <c r="DD124" s="20"/>
      <c r="DE124" s="90"/>
      <c r="DF124" s="90"/>
    </row>
    <row r="125" spans="1:110" s="11" customFormat="1">
      <c r="A125" s="7">
        <v>45323</v>
      </c>
      <c r="B125" s="22">
        <f>国航自动更新!B245</f>
        <v>29035.8</v>
      </c>
      <c r="C125" s="138">
        <f t="shared" si="52"/>
        <v>0.81148814314323658</v>
      </c>
      <c r="D125" s="138">
        <f t="shared" ref="D125:D130" si="68">B125/B65-1</f>
        <v>0.30439939083284284</v>
      </c>
      <c r="E125" s="22">
        <f>国航自动更新!C245</f>
        <v>21577.599999999999</v>
      </c>
      <c r="F125" s="138">
        <f t="shared" si="53"/>
        <v>0.4724314881537286</v>
      </c>
      <c r="G125" s="138">
        <f t="shared" ref="G125:G130" si="69">E125/E65-1</f>
        <v>0.62830148812218889</v>
      </c>
      <c r="H125" s="22">
        <f>国航自动更新!D245</f>
        <v>6642.7</v>
      </c>
      <c r="I125" s="138">
        <f t="shared" si="54"/>
        <v>5.7507113821138214</v>
      </c>
      <c r="J125" s="138">
        <f t="shared" ref="J125:J130" si="70">H125/H65-1</f>
        <v>-0.18047005119980264</v>
      </c>
      <c r="K125" s="22">
        <f>国航自动更新!E245</f>
        <v>815.5</v>
      </c>
      <c r="L125" s="138">
        <f t="shared" si="55"/>
        <v>1.0888831967213117</v>
      </c>
      <c r="M125" s="138">
        <f t="shared" ref="M125:M130" si="71">K125/K65-1</f>
        <v>-9.6699158174567978E-2</v>
      </c>
      <c r="N125" s="22">
        <f>国航自动更新!F245</f>
        <v>23961.7</v>
      </c>
      <c r="O125" s="138">
        <f t="shared" si="56"/>
        <v>1.0582823666849919</v>
      </c>
      <c r="P125" s="138">
        <f t="shared" ref="P125:P130" si="72">N125/N65-1</f>
        <v>0.28133321925499732</v>
      </c>
      <c r="Q125" s="22">
        <f>国航自动更新!G245</f>
        <v>18043.599999999999</v>
      </c>
      <c r="R125" s="138">
        <f t="shared" si="57"/>
        <v>0.66994604299900962</v>
      </c>
      <c r="S125" s="138">
        <f t="shared" ref="S125:S130" si="73">Q125/Q65-1</f>
        <v>0.58127388088477572</v>
      </c>
      <c r="T125" s="22">
        <f>国航自动更新!H245</f>
        <v>5302</v>
      </c>
      <c r="U125" s="138">
        <f t="shared" si="58"/>
        <v>7.9139206455951587</v>
      </c>
      <c r="V125" s="138">
        <f t="shared" ref="V125:V130" si="74">T125/T65-1</f>
        <v>-0.1899530961147694</v>
      </c>
      <c r="W125" s="22">
        <f>国航自动更新!I245</f>
        <v>616.1</v>
      </c>
      <c r="X125" s="138">
        <f t="shared" si="59"/>
        <v>1.5469202149648615</v>
      </c>
      <c r="Y125" s="138">
        <f t="shared" ref="Y125:Y130" si="75">W125/W65-1</f>
        <v>-0.17246474143720614</v>
      </c>
      <c r="Z125" s="22">
        <f>国航自动更新!J245</f>
        <v>13254.1</v>
      </c>
      <c r="AA125" s="138">
        <f t="shared" si="60"/>
        <v>0.83338635829195074</v>
      </c>
      <c r="AB125" s="138">
        <f t="shared" ref="AB125:AB130" si="76">Z125/Z65-1</f>
        <v>0.41221910860601163</v>
      </c>
      <c r="AC125" s="22">
        <f>国航自动更新!K245</f>
        <v>11693.2</v>
      </c>
      <c r="AD125" s="138">
        <f t="shared" si="61"/>
        <v>0.67562765103748723</v>
      </c>
      <c r="AE125" s="138">
        <f t="shared" ref="AE125:AE130" si="77">AC125/AC65-1</f>
        <v>0.54848107635670229</v>
      </c>
      <c r="AF125" s="22">
        <f>国航自动更新!L245</f>
        <v>1177.5</v>
      </c>
      <c r="AG125" s="138">
        <f t="shared" si="62"/>
        <v>10.476608187134504</v>
      </c>
      <c r="AH125" s="138">
        <f t="shared" ref="AH125:AH130" si="78">AF125/AF65-1</f>
        <v>-0.13272446048464315</v>
      </c>
      <c r="AI125" s="22">
        <f>国航自动更新!M245</f>
        <v>383.4</v>
      </c>
      <c r="AJ125" s="138">
        <f t="shared" si="63"/>
        <v>1.5853000674308828</v>
      </c>
      <c r="AK125" s="138">
        <f t="shared" ref="AK125:AK130" si="79">AI125/AI65-1</f>
        <v>-0.19470699432892258</v>
      </c>
      <c r="AL125" s="22">
        <f>国航自动更新!N245</f>
        <v>82.5</v>
      </c>
      <c r="AM125" s="148">
        <f t="shared" si="31"/>
        <v>9.9000000000000057</v>
      </c>
      <c r="AN125" s="148">
        <f t="shared" si="64"/>
        <v>-1.5</v>
      </c>
      <c r="AO125" s="22">
        <f>国航自动更新!O245</f>
        <v>83.6</v>
      </c>
      <c r="AP125" s="148">
        <f t="shared" si="32"/>
        <v>9.8999999999999915</v>
      </c>
      <c r="AQ125" s="148">
        <f t="shared" si="65"/>
        <v>-2.5</v>
      </c>
      <c r="AR125" s="22">
        <f>国航自动更新!P245</f>
        <v>79.8</v>
      </c>
      <c r="AS125" s="148">
        <f t="shared" si="33"/>
        <v>19.399999999999999</v>
      </c>
      <c r="AT125" s="148">
        <f t="shared" si="66"/>
        <v>-1</v>
      </c>
      <c r="AU125" s="22">
        <f>国航自动更新!Q245</f>
        <v>75.5</v>
      </c>
      <c r="AV125" s="148">
        <f t="shared" si="34"/>
        <v>13.5</v>
      </c>
      <c r="AW125" s="148">
        <f t="shared" si="67"/>
        <v>-7</v>
      </c>
      <c r="AX125" s="154">
        <f>国航自动更新!R245</f>
        <v>908</v>
      </c>
      <c r="AY125" s="138">
        <f t="shared" si="30"/>
        <v>0.18848167539267013</v>
      </c>
      <c r="AZ125" s="138">
        <f t="shared" ref="AZ125:AZ129" si="80">AX125/AX65-1</f>
        <v>0.34918276374442803</v>
      </c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51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W125" s="10"/>
      <c r="CX125" s="10"/>
      <c r="CY125" s="10"/>
      <c r="CZ125" s="10"/>
      <c r="DA125" s="10"/>
      <c r="DB125" s="10"/>
      <c r="DC125" s="10"/>
      <c r="DD125" s="10"/>
      <c r="DE125" s="88"/>
      <c r="DF125" s="88"/>
    </row>
    <row r="126" spans="1:110" s="11" customFormat="1">
      <c r="A126" s="7">
        <v>45352</v>
      </c>
      <c r="B126" s="22">
        <f>国航自动更新!B246</f>
        <v>28612.7</v>
      </c>
      <c r="C126" s="138">
        <f t="shared" si="52"/>
        <v>0.33086658635397437</v>
      </c>
      <c r="D126" s="138">
        <f t="shared" si="68"/>
        <v>0.20753657929276526</v>
      </c>
      <c r="E126" s="22">
        <f>国航自动更新!C246</f>
        <v>20693.900000000001</v>
      </c>
      <c r="F126" s="138">
        <f t="shared" si="53"/>
        <v>6.808328344034531E-2</v>
      </c>
      <c r="G126" s="138">
        <f t="shared" si="69"/>
        <v>0.50855464108414683</v>
      </c>
      <c r="H126" s="22">
        <f>国航自动更新!D246</f>
        <v>7132.5</v>
      </c>
      <c r="I126" s="138">
        <f t="shared" si="54"/>
        <v>3.4019625995186074</v>
      </c>
      <c r="J126" s="138">
        <f t="shared" si="70"/>
        <v>-0.21352960635130669</v>
      </c>
      <c r="K126" s="22">
        <f>国航自动更新!E246</f>
        <v>786.3</v>
      </c>
      <c r="L126" s="138">
        <f t="shared" si="55"/>
        <v>0.55950019833399445</v>
      </c>
      <c r="M126" s="138">
        <f t="shared" si="71"/>
        <v>-0.13441215323645972</v>
      </c>
      <c r="N126" s="22">
        <f>国航自动更新!F246</f>
        <v>22451</v>
      </c>
      <c r="O126" s="138">
        <f t="shared" si="56"/>
        <v>0.50139767544504932</v>
      </c>
      <c r="P126" s="138">
        <f t="shared" si="72"/>
        <v>0.17437517654074286</v>
      </c>
      <c r="Q126" s="22">
        <f>国航自动更新!G246</f>
        <v>16291.3</v>
      </c>
      <c r="R126" s="138">
        <f t="shared" si="57"/>
        <v>0.19695678368330549</v>
      </c>
      <c r="S126" s="138">
        <f t="shared" si="73"/>
        <v>0.44968766128601678</v>
      </c>
      <c r="T126" s="22">
        <f>国航自动更新!H246</f>
        <v>5607.3</v>
      </c>
      <c r="U126" s="138">
        <f t="shared" si="58"/>
        <v>4.5277011041009469</v>
      </c>
      <c r="V126" s="138">
        <f t="shared" si="74"/>
        <v>-0.2146858631410884</v>
      </c>
      <c r="W126" s="22">
        <f>国航自动更新!I246</f>
        <v>552.4</v>
      </c>
      <c r="X126" s="138">
        <f t="shared" si="59"/>
        <v>0.68209500609013407</v>
      </c>
      <c r="Y126" s="138">
        <f t="shared" si="75"/>
        <v>-0.2529077630511225</v>
      </c>
      <c r="Z126" s="22">
        <f>国航自动更新!J246</f>
        <v>12368.5</v>
      </c>
      <c r="AA126" s="138">
        <f t="shared" si="60"/>
        <v>0.32008111425369545</v>
      </c>
      <c r="AB126" s="138">
        <f t="shared" si="76"/>
        <v>0.30490056443530089</v>
      </c>
      <c r="AC126" s="22">
        <f>国航自动更新!K246</f>
        <v>10766.4</v>
      </c>
      <c r="AD126" s="138">
        <f t="shared" si="61"/>
        <v>0.20006687844841986</v>
      </c>
      <c r="AE126" s="138">
        <f t="shared" si="77"/>
        <v>0.42904167772763468</v>
      </c>
      <c r="AF126" s="22">
        <f>国航自动更新!L246</f>
        <v>1258.0999999999999</v>
      </c>
      <c r="AG126" s="138">
        <f t="shared" si="62"/>
        <v>5.4156042835288112</v>
      </c>
      <c r="AH126" s="138">
        <f t="shared" si="78"/>
        <v>-0.14722429336406162</v>
      </c>
      <c r="AI126" s="22">
        <f>国航自动更新!M246</f>
        <v>344</v>
      </c>
      <c r="AJ126" s="138">
        <f t="shared" si="63"/>
        <v>0.70297029702970293</v>
      </c>
      <c r="AK126" s="138">
        <f t="shared" si="79"/>
        <v>-0.26683716965046889</v>
      </c>
      <c r="AL126" s="22">
        <f>国航自动更新!N246</f>
        <v>78.5</v>
      </c>
      <c r="AM126" s="148">
        <f t="shared" si="31"/>
        <v>8.9000000000000057</v>
      </c>
      <c r="AN126" s="148">
        <f t="shared" si="64"/>
        <v>-2.2000000000000028</v>
      </c>
      <c r="AO126" s="22">
        <f>国航自动更新!O246</f>
        <v>78.7</v>
      </c>
      <c r="AP126" s="148">
        <f t="shared" si="32"/>
        <v>8.5</v>
      </c>
      <c r="AQ126" s="148">
        <f t="shared" si="65"/>
        <v>-3.2000000000000028</v>
      </c>
      <c r="AR126" s="22">
        <f>国航自动更新!P246</f>
        <v>78.599999999999994</v>
      </c>
      <c r="AS126" s="148">
        <f t="shared" si="33"/>
        <v>15.999999999999993</v>
      </c>
      <c r="AT126" s="148">
        <f t="shared" si="66"/>
        <v>-0.10000000000000853</v>
      </c>
      <c r="AU126" s="22">
        <f>国航自动更新!Q246</f>
        <v>70.3</v>
      </c>
      <c r="AV126" s="148">
        <f t="shared" si="34"/>
        <v>5.2000000000000028</v>
      </c>
      <c r="AW126" s="148">
        <f t="shared" si="67"/>
        <v>-11.100000000000009</v>
      </c>
      <c r="AX126" s="154">
        <f>国航自动更新!R246</f>
        <v>911</v>
      </c>
      <c r="AY126" s="138">
        <f t="shared" si="30"/>
        <v>1.6741071428571397E-2</v>
      </c>
      <c r="AZ126" s="138">
        <f t="shared" si="80"/>
        <v>0.3476331360946745</v>
      </c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51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W126" s="10"/>
      <c r="CX126" s="10"/>
      <c r="CY126" s="10"/>
      <c r="CZ126" s="10"/>
      <c r="DA126" s="10"/>
      <c r="DB126" s="10"/>
      <c r="DC126" s="10"/>
      <c r="DD126" s="10"/>
      <c r="DE126" s="88"/>
      <c r="DF126" s="88"/>
    </row>
    <row r="127" spans="1:110" s="11" customFormat="1">
      <c r="A127" s="7">
        <v>45383</v>
      </c>
      <c r="B127" s="22">
        <f>国航自动更新!B247</f>
        <v>27734.3</v>
      </c>
      <c r="C127" s="138">
        <f t="shared" si="52"/>
        <v>0.14156410784111961</v>
      </c>
      <c r="D127" s="138">
        <f t="shared" si="68"/>
        <v>0.16806492642289772</v>
      </c>
      <c r="E127" s="22">
        <f>国航自动更新!C247</f>
        <v>19436.2</v>
      </c>
      <c r="F127" s="138">
        <f t="shared" si="53"/>
        <v>-6.2931803389340124E-2</v>
      </c>
      <c r="G127" s="138">
        <f t="shared" si="69"/>
        <v>0.46351417491811309</v>
      </c>
      <c r="H127" s="22">
        <f>国航自动更新!D247</f>
        <v>7434.8</v>
      </c>
      <c r="I127" s="138">
        <f t="shared" si="54"/>
        <v>1.5109932790705529</v>
      </c>
      <c r="J127" s="138">
        <f t="shared" si="70"/>
        <v>-0.21651526966931522</v>
      </c>
      <c r="K127" s="22">
        <f>国航自动更新!E247</f>
        <v>863.4</v>
      </c>
      <c r="L127" s="138">
        <f t="shared" si="55"/>
        <v>0.45672346887126691</v>
      </c>
      <c r="M127" s="138">
        <f t="shared" si="71"/>
        <v>-0.11346134100010263</v>
      </c>
      <c r="N127" s="22">
        <f>国航自动更新!F247</f>
        <v>21854.9</v>
      </c>
      <c r="O127" s="138">
        <f t="shared" si="56"/>
        <v>0.27426389131829065</v>
      </c>
      <c r="P127" s="138">
        <f t="shared" si="72"/>
        <v>0.13680766509924691</v>
      </c>
      <c r="Q127" s="22">
        <f>国航自动更新!G247</f>
        <v>15470.5</v>
      </c>
      <c r="R127" s="138">
        <f t="shared" si="57"/>
        <v>3.0130510054601212E-2</v>
      </c>
      <c r="S127" s="138">
        <f t="shared" si="73"/>
        <v>0.41137456323611254</v>
      </c>
      <c r="T127" s="22">
        <f>国航自动更新!H247</f>
        <v>5745.9</v>
      </c>
      <c r="U127" s="138">
        <f t="shared" si="58"/>
        <v>2.2893863063888253</v>
      </c>
      <c r="V127" s="138">
        <f t="shared" si="74"/>
        <v>-0.23111200321156167</v>
      </c>
      <c r="W127" s="22">
        <f>国航自动更新!I247</f>
        <v>638.5</v>
      </c>
      <c r="X127" s="138">
        <f t="shared" si="59"/>
        <v>0.65328845157949256</v>
      </c>
      <c r="Y127" s="138">
        <f t="shared" si="75"/>
        <v>-0.19228336495888676</v>
      </c>
      <c r="Z127" s="22">
        <f>国航自动更新!J247</f>
        <v>12009.6</v>
      </c>
      <c r="AA127" s="138">
        <f t="shared" si="60"/>
        <v>0.1419226015023296</v>
      </c>
      <c r="AB127" s="138">
        <f t="shared" si="76"/>
        <v>0.28443546058330926</v>
      </c>
      <c r="AC127" s="22">
        <f>国航自动更新!K247</f>
        <v>10277.700000000001</v>
      </c>
      <c r="AD127" s="138">
        <f t="shared" si="61"/>
        <v>3.5786991312760863E-2</v>
      </c>
      <c r="AE127" s="138">
        <f t="shared" si="77"/>
        <v>0.39421029070635005</v>
      </c>
      <c r="AF127" s="22">
        <f>国航自动更新!L247</f>
        <v>1330.6</v>
      </c>
      <c r="AG127" s="138">
        <f t="shared" si="62"/>
        <v>2.7919635223710459</v>
      </c>
      <c r="AH127" s="138">
        <f t="shared" si="78"/>
        <v>-9.9119837508463204E-2</v>
      </c>
      <c r="AI127" s="22">
        <f>国航自动更新!M247</f>
        <v>401.3</v>
      </c>
      <c r="AJ127" s="138">
        <f t="shared" si="63"/>
        <v>0.6480492813141685</v>
      </c>
      <c r="AK127" s="138">
        <f t="shared" si="79"/>
        <v>-0.19964100518548056</v>
      </c>
      <c r="AL127" s="22">
        <f>国航自动更新!N247</f>
        <v>78.8</v>
      </c>
      <c r="AM127" s="148">
        <f t="shared" si="31"/>
        <v>8.2000000000000028</v>
      </c>
      <c r="AN127" s="148">
        <f t="shared" si="64"/>
        <v>-2.2000000000000028</v>
      </c>
      <c r="AO127" s="22">
        <f>国航自动更新!O247</f>
        <v>79.599999999999994</v>
      </c>
      <c r="AP127" s="148">
        <f t="shared" si="32"/>
        <v>7.1999999999999886</v>
      </c>
      <c r="AQ127" s="148">
        <f t="shared" si="65"/>
        <v>-2.9000000000000057</v>
      </c>
      <c r="AR127" s="22">
        <f>国航自动更新!P247</f>
        <v>77.3</v>
      </c>
      <c r="AS127" s="148">
        <f t="shared" si="33"/>
        <v>18.299999999999997</v>
      </c>
      <c r="AT127" s="148">
        <f t="shared" si="66"/>
        <v>-1.5</v>
      </c>
      <c r="AU127" s="22">
        <f>国航自动更新!Q247</f>
        <v>74</v>
      </c>
      <c r="AV127" s="148">
        <f t="shared" si="34"/>
        <v>8.7999999999999972</v>
      </c>
      <c r="AW127" s="148">
        <f t="shared" si="67"/>
        <v>-7.2000000000000028</v>
      </c>
      <c r="AX127" s="154">
        <f>国航自动更新!R247</f>
        <v>914</v>
      </c>
      <c r="AY127" s="138">
        <f t="shared" si="30"/>
        <v>2.0089285714285809E-2</v>
      </c>
      <c r="AZ127" s="138">
        <f t="shared" si="80"/>
        <v>0.36011904761904767</v>
      </c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51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W127" s="10"/>
      <c r="CX127" s="10"/>
      <c r="CY127" s="10"/>
      <c r="CZ127" s="10"/>
      <c r="DA127" s="10"/>
      <c r="DB127" s="10"/>
      <c r="DC127" s="10"/>
      <c r="DD127" s="10"/>
      <c r="DE127" s="88"/>
      <c r="DF127" s="88"/>
    </row>
    <row r="128" spans="1:110" s="11" customFormat="1">
      <c r="A128" s="7">
        <v>45413</v>
      </c>
      <c r="B128" s="22">
        <f>国航自动更新!B248</f>
        <v>29146.1</v>
      </c>
      <c r="C128" s="138">
        <f t="shared" si="52"/>
        <v>0.13904010817443901</v>
      </c>
      <c r="D128" s="138">
        <f t="shared" si="68"/>
        <v>0.20359350674556786</v>
      </c>
      <c r="E128" s="22">
        <f>国航自动更新!C248</f>
        <v>20294.5</v>
      </c>
      <c r="F128" s="138">
        <f t="shared" si="53"/>
        <v>-4.8078050610943057E-2</v>
      </c>
      <c r="G128" s="138">
        <f t="shared" si="69"/>
        <v>0.47878138707938045</v>
      </c>
      <c r="H128" s="22">
        <f>国航自动更新!D248</f>
        <v>7976.7</v>
      </c>
      <c r="I128" s="138">
        <f t="shared" si="54"/>
        <v>1.2000441294094935</v>
      </c>
      <c r="J128" s="138">
        <f t="shared" si="70"/>
        <v>-0.16091264832113106</v>
      </c>
      <c r="K128" s="22">
        <f>国航自动更新!E248</f>
        <v>874.9</v>
      </c>
      <c r="L128" s="138">
        <f t="shared" si="55"/>
        <v>0.36044161094697547</v>
      </c>
      <c r="M128" s="138">
        <f t="shared" si="71"/>
        <v>-0.1123173701298702</v>
      </c>
      <c r="N128" s="22">
        <f>国航自动更新!F248</f>
        <v>22828.799999999999</v>
      </c>
      <c r="O128" s="138">
        <f t="shared" si="56"/>
        <v>0.30909591366279421</v>
      </c>
      <c r="P128" s="138">
        <f t="shared" si="72"/>
        <v>0.17674833375429766</v>
      </c>
      <c r="Q128" s="22">
        <f>国航自动更新!G248</f>
        <v>16438.7</v>
      </c>
      <c r="R128" s="138">
        <f t="shared" si="57"/>
        <v>9.6593221130434115E-2</v>
      </c>
      <c r="S128" s="138">
        <f t="shared" si="73"/>
        <v>0.47044564108986187</v>
      </c>
      <c r="T128" s="22">
        <f>国航自动更新!H248</f>
        <v>5781.8</v>
      </c>
      <c r="U128" s="138">
        <f t="shared" si="58"/>
        <v>1.8113391033745017</v>
      </c>
      <c r="V128" s="138">
        <f t="shared" si="74"/>
        <v>-0.22289723394532401</v>
      </c>
      <c r="W128" s="22">
        <f>国航自动更新!I248</f>
        <v>608.20000000000005</v>
      </c>
      <c r="X128" s="138">
        <f t="shared" si="59"/>
        <v>0.55430615895732172</v>
      </c>
      <c r="Y128" s="138">
        <f t="shared" si="75"/>
        <v>-0.22065607380830332</v>
      </c>
      <c r="Z128" s="22">
        <f>国航自动更新!J248</f>
        <v>12690.5</v>
      </c>
      <c r="AA128" s="138">
        <f t="shared" si="60"/>
        <v>0.1968556662139731</v>
      </c>
      <c r="AB128" s="138">
        <f t="shared" si="76"/>
        <v>0.33664409171818899</v>
      </c>
      <c r="AC128" s="22">
        <f>国航自动更新!K248</f>
        <v>10988.2</v>
      </c>
      <c r="AD128" s="138">
        <f t="shared" si="61"/>
        <v>0.10700073543486366</v>
      </c>
      <c r="AE128" s="138">
        <f t="shared" si="77"/>
        <v>0.45104719647148928</v>
      </c>
      <c r="AF128" s="22">
        <f>国航自动更新!L248</f>
        <v>1320.2</v>
      </c>
      <c r="AG128" s="138">
        <f t="shared" si="62"/>
        <v>2.0567260940032419</v>
      </c>
      <c r="AH128" s="138">
        <f t="shared" si="78"/>
        <v>-7.4518051174202515E-2</v>
      </c>
      <c r="AI128" s="22">
        <f>国航自动更新!M248</f>
        <v>382.1</v>
      </c>
      <c r="AJ128" s="138">
        <f t="shared" si="63"/>
        <v>0.55768446799836946</v>
      </c>
      <c r="AK128" s="138">
        <f t="shared" si="79"/>
        <v>-0.2283925686591276</v>
      </c>
      <c r="AL128" s="22">
        <f>国航自动更新!N248</f>
        <v>78.3</v>
      </c>
      <c r="AM128" s="148">
        <f t="shared" si="31"/>
        <v>10.099999999999994</v>
      </c>
      <c r="AN128" s="148">
        <f t="shared" si="64"/>
        <v>-1.7999999999999972</v>
      </c>
      <c r="AO128" s="22">
        <f>国航自动更新!O248</f>
        <v>81</v>
      </c>
      <c r="AP128" s="148">
        <f t="shared" si="32"/>
        <v>10.700000000000003</v>
      </c>
      <c r="AQ128" s="148">
        <f t="shared" si="65"/>
        <v>-0.5</v>
      </c>
      <c r="AR128" s="22">
        <f>国航自动更新!P248</f>
        <v>72.5</v>
      </c>
      <c r="AS128" s="148">
        <f t="shared" si="33"/>
        <v>15.799999999999997</v>
      </c>
      <c r="AT128" s="148">
        <f t="shared" si="66"/>
        <v>-5.7999999999999972</v>
      </c>
      <c r="AU128" s="22">
        <f>国航自动更新!Q248</f>
        <v>69.5</v>
      </c>
      <c r="AV128" s="148">
        <f t="shared" si="34"/>
        <v>8.7000000000000028</v>
      </c>
      <c r="AW128" s="148">
        <f t="shared" si="67"/>
        <v>-9.7000000000000028</v>
      </c>
      <c r="AX128" s="154">
        <f>国航自动更新!R248</f>
        <v>915</v>
      </c>
      <c r="AY128" s="138">
        <f t="shared" si="30"/>
        <v>1.7797552836484876E-2</v>
      </c>
      <c r="AZ128" s="138">
        <f t="shared" si="80"/>
        <v>0.35555555555555562</v>
      </c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51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W128" s="10"/>
      <c r="CX128" s="10"/>
      <c r="CY128" s="10"/>
      <c r="CZ128" s="10"/>
      <c r="DA128" s="10"/>
      <c r="DB128" s="10"/>
      <c r="DC128" s="10"/>
      <c r="DD128" s="10"/>
      <c r="DE128" s="88"/>
      <c r="DF128" s="88"/>
    </row>
    <row r="129" spans="1:110" s="11" customFormat="1">
      <c r="A129" s="7">
        <v>45444</v>
      </c>
      <c r="B129" s="22">
        <f>国航自动更新!B249</f>
        <v>28729.5</v>
      </c>
      <c r="C129" s="138">
        <f>B129/B117-1</f>
        <v>0.11438878221911919</v>
      </c>
      <c r="D129" s="138">
        <f t="shared" si="68"/>
        <v>0.22516471566557916</v>
      </c>
      <c r="E129" s="22">
        <f>国航自动更新!C249</f>
        <v>19931.099999999999</v>
      </c>
      <c r="F129" s="138">
        <f>E129/E117-1</f>
        <v>-4.3337813189977981E-2</v>
      </c>
      <c r="G129" s="138">
        <f t="shared" si="69"/>
        <v>0.5092343689658565</v>
      </c>
      <c r="H129" s="22">
        <f>国航自动更新!D249</f>
        <v>7940.3</v>
      </c>
      <c r="I129" s="138">
        <f>H129/H117-1</f>
        <v>0.85097207329013003</v>
      </c>
      <c r="J129" s="138">
        <f t="shared" si="70"/>
        <v>-0.14478814380802618</v>
      </c>
      <c r="K129" s="22">
        <f>国航自动更新!E249</f>
        <v>858</v>
      </c>
      <c r="L129" s="138">
        <f>K129/K117-1</f>
        <v>0.3065326633165828</v>
      </c>
      <c r="M129" s="138">
        <f t="shared" si="71"/>
        <v>-0.10513141426783479</v>
      </c>
      <c r="N129" s="22">
        <f>国航自动更新!F249</f>
        <v>22978.7</v>
      </c>
      <c r="O129" s="138">
        <f>N129/N117-1</f>
        <v>0.22621080492646595</v>
      </c>
      <c r="P129" s="138">
        <f t="shared" si="72"/>
        <v>0.21648005505704226</v>
      </c>
      <c r="Q129" s="22">
        <f>国航自动更新!G249</f>
        <v>16300.1</v>
      </c>
      <c r="R129" s="138">
        <f>Q129/Q117-1</f>
        <v>5.2570063282965318E-2</v>
      </c>
      <c r="S129" s="138">
        <f t="shared" si="73"/>
        <v>0.50335254784413186</v>
      </c>
      <c r="T129" s="22">
        <f>国航自动更新!H249</f>
        <v>6053.6</v>
      </c>
      <c r="U129" s="138">
        <f>T129/T117-1</f>
        <v>1.1468189233278956</v>
      </c>
      <c r="V129" s="138">
        <f t="shared" si="74"/>
        <v>-0.16927172675001023</v>
      </c>
      <c r="W129" s="22">
        <f>国航自动更新!I249</f>
        <v>625</v>
      </c>
      <c r="X129" s="138">
        <f>W129/W117-1</f>
        <v>0.44075610880590133</v>
      </c>
      <c r="Y129" s="138">
        <f t="shared" si="75"/>
        <v>-0.17752335833662325</v>
      </c>
      <c r="Z129" s="22">
        <f>国航自动更新!J249</f>
        <v>12541.4</v>
      </c>
      <c r="AA129" s="138">
        <f>Z129/Z117-1</f>
        <v>0.13502995637772197</v>
      </c>
      <c r="AB129" s="138">
        <f t="shared" si="76"/>
        <v>0.36432270136199474</v>
      </c>
      <c r="AC129" s="22">
        <f>国航自动更新!K249</f>
        <v>10790</v>
      </c>
      <c r="AD129" s="138">
        <f>AC129/AC117-1</f>
        <v>5.8569606592759671E-2</v>
      </c>
      <c r="AE129" s="138">
        <f t="shared" si="77"/>
        <v>0.47396317141139832</v>
      </c>
      <c r="AF129" s="22">
        <f>国航自动更新!L249</f>
        <v>1358.4</v>
      </c>
      <c r="AG129" s="138">
        <f>AF129/AF117-1</f>
        <v>1.3192760799043879</v>
      </c>
      <c r="AH129" s="138">
        <f t="shared" si="78"/>
        <v>-1.7787418655097587E-2</v>
      </c>
      <c r="AI129" s="22">
        <f>国航自动更新!M249</f>
        <v>393.1</v>
      </c>
      <c r="AJ129" s="138">
        <f>AI129/AI117-1</f>
        <v>0.45216106390838573</v>
      </c>
      <c r="AK129" s="138">
        <f t="shared" si="79"/>
        <v>-0.19611451942740277</v>
      </c>
      <c r="AL129" s="22">
        <f>国航自动更新!N249</f>
        <v>80</v>
      </c>
      <c r="AM129" s="148">
        <f t="shared" si="31"/>
        <v>7.2999999999999972</v>
      </c>
      <c r="AN129" s="148">
        <f t="shared" si="64"/>
        <v>-0.59999999999999432</v>
      </c>
      <c r="AO129" s="22">
        <f>国航自动更新!O249</f>
        <v>81.8</v>
      </c>
      <c r="AP129" s="148">
        <f t="shared" si="32"/>
        <v>7.5</v>
      </c>
      <c r="AQ129" s="148">
        <f t="shared" si="65"/>
        <v>-0.29999999999999716</v>
      </c>
      <c r="AR129" s="22">
        <f>国航自动更新!P249</f>
        <v>76.2</v>
      </c>
      <c r="AS129" s="148">
        <f t="shared" si="33"/>
        <v>10.5</v>
      </c>
      <c r="AT129" s="148">
        <f t="shared" si="66"/>
        <v>-2.2999999999999972</v>
      </c>
      <c r="AU129" s="22">
        <f>国航自动更新!Q249</f>
        <v>72.8</v>
      </c>
      <c r="AV129" s="148">
        <f t="shared" si="34"/>
        <v>6.7000000000000028</v>
      </c>
      <c r="AW129" s="148">
        <f t="shared" si="67"/>
        <v>-6.5</v>
      </c>
      <c r="AX129" s="154">
        <f>国航自动更新!R249</f>
        <v>915</v>
      </c>
      <c r="AY129" s="138">
        <f t="shared" si="30"/>
        <v>1.4412416851441234E-2</v>
      </c>
      <c r="AZ129" s="138">
        <f t="shared" si="80"/>
        <v>0.35355029585798814</v>
      </c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51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W129" s="10"/>
      <c r="CX129" s="10"/>
      <c r="CY129" s="10"/>
      <c r="CZ129" s="10"/>
      <c r="DA129" s="10"/>
      <c r="DB129" s="10"/>
      <c r="DC129" s="10"/>
      <c r="DD129" s="10"/>
      <c r="DE129" s="88"/>
      <c r="DF129" s="88"/>
    </row>
    <row r="130" spans="1:110" s="126" customFormat="1">
      <c r="A130" s="124">
        <v>45474</v>
      </c>
      <c r="B130" s="22">
        <f>国航自动更新!B250</f>
        <v>33238</v>
      </c>
      <c r="C130" s="141">
        <f t="shared" ref="C130" si="81">B130/B118-1</f>
        <v>0.13176837531752028</v>
      </c>
      <c r="D130" s="138">
        <f t="shared" si="68"/>
        <v>0.32075546672282718</v>
      </c>
      <c r="E130" s="22">
        <f>国航自动更新!C250</f>
        <v>23627.7</v>
      </c>
      <c r="F130" s="141">
        <f t="shared" ref="F130" si="82">E130/E118-1</f>
        <v>-4.7802360505944108E-4</v>
      </c>
      <c r="G130" s="138">
        <f t="shared" si="69"/>
        <v>0.6216900712432567</v>
      </c>
      <c r="H130" s="22">
        <f>国航自动更新!D250</f>
        <v>8658.1</v>
      </c>
      <c r="I130" s="141">
        <f t="shared" ref="I130" si="83">H130/H118-1</f>
        <v>0.7367608120035305</v>
      </c>
      <c r="J130" s="138">
        <f t="shared" si="70"/>
        <v>-9.846205108447792E-2</v>
      </c>
      <c r="K130" s="22">
        <f>国航自动更新!E250</f>
        <v>952.2</v>
      </c>
      <c r="L130" s="141">
        <f t="shared" ref="L130" si="84">K130/K118-1</f>
        <v>0.27983870967741931</v>
      </c>
      <c r="M130" s="138">
        <f t="shared" si="71"/>
        <v>-4.0604534005037718E-2</v>
      </c>
      <c r="N130" s="22">
        <f>国航自动更新!F250</f>
        <v>26653.1</v>
      </c>
      <c r="O130" s="141">
        <f t="shared" ref="O130" si="85">N130/N118-1</f>
        <v>0.20407757604232057</v>
      </c>
      <c r="P130" s="138">
        <f t="shared" si="72"/>
        <v>0.30534713787564138</v>
      </c>
      <c r="Q130" s="22">
        <f>国航自动更新!G250</f>
        <v>19171</v>
      </c>
      <c r="R130" s="141">
        <f t="shared" ref="R130" si="86">Q130/Q118-1</f>
        <v>6.8105590408165551E-2</v>
      </c>
      <c r="S130" s="138">
        <f t="shared" si="73"/>
        <v>0.58389583350545693</v>
      </c>
      <c r="T130" s="22">
        <f>国航自动更新!H250</f>
        <v>6767.9</v>
      </c>
      <c r="U130" s="141">
        <f t="shared" ref="U130" si="87">T130/T118-1</f>
        <v>0.86505180776014079</v>
      </c>
      <c r="V130" s="138">
        <f t="shared" si="74"/>
        <v>-0.10010903095415391</v>
      </c>
      <c r="W130" s="22">
        <f>国航自动更新!I250</f>
        <v>714.2</v>
      </c>
      <c r="X130" s="141">
        <f t="shared" ref="X130" si="88">W130/W118-1</f>
        <v>0.27924055167472694</v>
      </c>
      <c r="Y130" s="138">
        <f t="shared" si="75"/>
        <v>-0.10027714789619535</v>
      </c>
      <c r="Z130" s="22">
        <f>国航自动更新!J250</f>
        <v>14508.5</v>
      </c>
      <c r="AA130" s="141">
        <f t="shared" ref="AA130" si="89">Z130/Z118-1</f>
        <v>0.13376000250062514</v>
      </c>
      <c r="AB130" s="138">
        <f t="shared" si="76"/>
        <v>0.44345948742438712</v>
      </c>
      <c r="AC130" s="22">
        <f>国航自动更新!K250</f>
        <v>12529.5</v>
      </c>
      <c r="AD130" s="141">
        <f t="shared" ref="AD130" si="90">AC130/AC118-1</f>
        <v>7.1685170296115208E-2</v>
      </c>
      <c r="AE130" s="138">
        <f t="shared" si="77"/>
        <v>0.54830458207701049</v>
      </c>
      <c r="AF130" s="22">
        <f>国航自动更新!L250</f>
        <v>1528.4</v>
      </c>
      <c r="AG130" s="141">
        <f t="shared" ref="AG130" si="91">AF130/AF118-1</f>
        <v>1.0262495028503249</v>
      </c>
      <c r="AH130" s="138">
        <f t="shared" si="78"/>
        <v>6.0873186645380661E-2</v>
      </c>
      <c r="AI130" s="22">
        <f>国航自动更新!M250</f>
        <v>450.6</v>
      </c>
      <c r="AJ130" s="141">
        <f t="shared" ref="AJ130" si="92">AI130/AI118-1</f>
        <v>0.28339504414696659</v>
      </c>
      <c r="AK130" s="138">
        <f t="shared" si="79"/>
        <v>-0.13028372900984364</v>
      </c>
      <c r="AL130" s="22">
        <f>国航自动更新!N250</f>
        <v>80.2</v>
      </c>
      <c r="AM130" s="148">
        <f t="shared" si="31"/>
        <v>4.7999999999999972</v>
      </c>
      <c r="AN130" s="148">
        <f t="shared" ref="AN130:AN135" si="93">AL130-AL70</f>
        <v>-0.89999999999999147</v>
      </c>
      <c r="AO130" s="22">
        <f>国航自动更新!O250</f>
        <v>81.099999999999994</v>
      </c>
      <c r="AP130" s="148">
        <f t="shared" si="32"/>
        <v>5.1999999999999886</v>
      </c>
      <c r="AQ130" s="148">
        <f t="shared" ref="AQ130:AQ135" si="94">AO130-AO70</f>
        <v>-2</v>
      </c>
      <c r="AR130" s="22">
        <f>国航自动更新!P250</f>
        <v>78.2</v>
      </c>
      <c r="AS130" s="148">
        <f t="shared" si="33"/>
        <v>5.4000000000000057</v>
      </c>
      <c r="AT130" s="148">
        <f t="shared" ref="AT130:AT135" si="95">AR130-AR70</f>
        <v>-9.9999999999994316E-2</v>
      </c>
      <c r="AU130" s="22">
        <f>国航自动更新!Q250</f>
        <v>75</v>
      </c>
      <c r="AV130" s="148">
        <f t="shared" si="34"/>
        <v>0</v>
      </c>
      <c r="AW130" s="148">
        <f t="shared" ref="AW130:AW135" si="96">AU130-AU70</f>
        <v>-5</v>
      </c>
      <c r="AX130" s="154">
        <f>国航自动更新!R250</f>
        <v>917</v>
      </c>
      <c r="AY130" s="138">
        <f t="shared" si="30"/>
        <v>1.5503875968992276E-2</v>
      </c>
      <c r="AZ130" s="138">
        <f t="shared" ref="AZ130:AZ135" si="97">AX130/AX70-1</f>
        <v>0.35051546391752586</v>
      </c>
      <c r="BA130" s="125"/>
      <c r="BB130" s="125"/>
      <c r="BC130" s="125"/>
      <c r="BD130" s="125"/>
      <c r="BE130" s="125"/>
      <c r="BF130" s="125"/>
      <c r="BG130" s="125"/>
      <c r="BH130" s="125"/>
      <c r="BI130" s="125"/>
      <c r="BJ130" s="125"/>
      <c r="BK130" s="51"/>
      <c r="BL130" s="125"/>
      <c r="BM130" s="125"/>
      <c r="BN130" s="125"/>
      <c r="BO130" s="125"/>
      <c r="BP130" s="125"/>
      <c r="BQ130" s="125"/>
      <c r="BR130" s="125"/>
      <c r="BS130" s="125"/>
      <c r="BT130" s="125"/>
      <c r="BU130" s="125"/>
      <c r="BV130" s="125"/>
      <c r="BW130" s="125"/>
      <c r="BX130" s="125"/>
      <c r="BY130" s="125"/>
      <c r="BZ130" s="125"/>
      <c r="CA130" s="125"/>
      <c r="CB130" s="125"/>
      <c r="CC130" s="125"/>
      <c r="CD130" s="125"/>
      <c r="CE130" s="125"/>
      <c r="CF130" s="125"/>
      <c r="CG130" s="125"/>
      <c r="CH130" s="125"/>
      <c r="CI130" s="125"/>
      <c r="CJ130" s="125"/>
      <c r="CK130" s="125"/>
      <c r="CL130" s="125"/>
      <c r="CM130" s="125"/>
      <c r="CN130" s="125"/>
      <c r="CW130" s="125"/>
      <c r="CX130" s="125"/>
      <c r="CY130" s="125"/>
      <c r="CZ130" s="125"/>
      <c r="DA130" s="125"/>
      <c r="DB130" s="125"/>
      <c r="DC130" s="125"/>
      <c r="DD130" s="125"/>
      <c r="DE130" s="127"/>
      <c r="DF130" s="127"/>
    </row>
    <row r="131" spans="1:110" s="126" customFormat="1">
      <c r="A131" s="124">
        <v>45505</v>
      </c>
      <c r="B131" s="22">
        <f>国航自动更新!B251</f>
        <v>33650.800000000003</v>
      </c>
      <c r="C131" s="141">
        <f t="shared" ref="C131" si="98">B131/B119-1</f>
        <v>0.12412519082949469</v>
      </c>
      <c r="D131" s="138">
        <f t="shared" ref="D131" si="99">B131/B71-1</f>
        <v>0.33663279816331571</v>
      </c>
      <c r="E131" s="22">
        <f>国航自动更新!C251</f>
        <v>23813.599999999999</v>
      </c>
      <c r="F131" s="141">
        <f t="shared" ref="F131" si="100">E131/E119-1</f>
        <v>-5.4585016058101843E-3</v>
      </c>
      <c r="G131" s="138">
        <f t="shared" ref="G131" si="101">E131/E71-1</f>
        <v>0.62346268168307373</v>
      </c>
      <c r="H131" s="22">
        <f>国航自动更新!D251</f>
        <v>8868.4</v>
      </c>
      <c r="I131" s="141">
        <f t="shared" ref="I131" si="102">H131/H119-1</f>
        <v>0.69467428484072524</v>
      </c>
      <c r="J131" s="138">
        <f t="shared" ref="J131" si="103">H131/H71-1</f>
        <v>-7.4289412427845258E-2</v>
      </c>
      <c r="K131" s="22">
        <f>国航自动更新!E251</f>
        <v>968.8</v>
      </c>
      <c r="L131" s="141">
        <f t="shared" ref="L131" si="104">K131/K119-1</f>
        <v>0.27860630856539514</v>
      </c>
      <c r="M131" s="138">
        <f t="shared" ref="M131" si="105">K131/K71-1</f>
        <v>4.475358567885257E-2</v>
      </c>
      <c r="N131" s="22">
        <f>国航自动更新!F251</f>
        <v>27904.1</v>
      </c>
      <c r="O131" s="141">
        <f t="shared" ref="O131" si="106">N131/N119-1</f>
        <v>0.2167184822468049</v>
      </c>
      <c r="P131" s="138">
        <f t="shared" ref="P131" si="107">N131/N71-1</f>
        <v>0.31024848803576122</v>
      </c>
      <c r="Q131" s="22">
        <f>国航自动更新!G251</f>
        <v>20067.2</v>
      </c>
      <c r="R131" s="141">
        <f t="shared" ref="R131" si="108">Q131/Q119-1</f>
        <v>9.0614622905559328E-2</v>
      </c>
      <c r="S131" s="138">
        <f t="shared" ref="S131" si="109">Q131/Q71-1</f>
        <v>0.58813520422295551</v>
      </c>
      <c r="T131" s="22">
        <f>国航自动更新!H251</f>
        <v>7080.4</v>
      </c>
      <c r="U131" s="141">
        <f t="shared" ref="U131" si="110">T131/T119-1</f>
        <v>0.79714706330270557</v>
      </c>
      <c r="V131" s="138">
        <f t="shared" ref="V131" si="111">T131/T71-1</f>
        <v>-0.10875585317959824</v>
      </c>
      <c r="W131" s="22">
        <f>国航自动更新!I251</f>
        <v>756.4</v>
      </c>
      <c r="X131" s="141">
        <f t="shared" ref="X131" si="112">W131/W119-1</f>
        <v>0.27318633226729494</v>
      </c>
      <c r="Y131" s="138">
        <f t="shared" ref="Y131" si="113">W131/W71-1</f>
        <v>5.5392772429189163E-2</v>
      </c>
      <c r="Z131" s="22">
        <f>国航自动更新!J251</f>
        <v>15252</v>
      </c>
      <c r="AA131" s="141">
        <f t="shared" ref="AA131" si="114">Z131/Z119-1</f>
        <v>0.1490910186768728</v>
      </c>
      <c r="AB131" s="138">
        <f t="shared" ref="AB131" si="115">Z131/Z71-1</f>
        <v>0.45534351145038165</v>
      </c>
      <c r="AC131" s="22">
        <f>国航自动更新!K251</f>
        <v>13148.6</v>
      </c>
      <c r="AD131" s="141">
        <f t="shared" ref="AD131" si="116">AC131/AC119-1</f>
        <v>9.0364792808631078E-2</v>
      </c>
      <c r="AE131" s="138">
        <f t="shared" ref="AE131" si="117">AC131/AC71-1</f>
        <v>0.55167693360711856</v>
      </c>
      <c r="AF131" s="22">
        <f>国航自动更新!L251</f>
        <v>1624.1</v>
      </c>
      <c r="AG131" s="141">
        <f t="shared" ref="AG131" si="118">AF131/AF119-1</f>
        <v>0.94549592716818398</v>
      </c>
      <c r="AH131" s="138">
        <f t="shared" ref="AH131" si="119">AF131/AF71-1</f>
        <v>6.1225823314166039E-2</v>
      </c>
      <c r="AI131" s="22">
        <f>国航自动更新!M251</f>
        <v>479.3</v>
      </c>
      <c r="AJ131" s="141">
        <f t="shared" ref="AJ131" si="120">AI131/AI119-1</f>
        <v>0.262977602108037</v>
      </c>
      <c r="AK131" s="138">
        <f t="shared" ref="AK131" si="121">AI131/AI71-1</f>
        <v>7.5677948286736463E-3</v>
      </c>
      <c r="AL131" s="22">
        <f>国航自动更新!N251</f>
        <v>82.9</v>
      </c>
      <c r="AM131" s="148">
        <f t="shared" ref="AM131" si="122">AL131-AL119</f>
        <v>6.3000000000000114</v>
      </c>
      <c r="AN131" s="148">
        <f t="shared" si="93"/>
        <v>-1.6999999999999886</v>
      </c>
      <c r="AO131" s="22">
        <f>国航自动更新!O251</f>
        <v>84.3</v>
      </c>
      <c r="AP131" s="148">
        <f t="shared" ref="AP131" si="123">AO131-AO119</f>
        <v>7.5</v>
      </c>
      <c r="AQ131" s="148">
        <f t="shared" si="94"/>
        <v>-1.7999999999999972</v>
      </c>
      <c r="AR131" s="22">
        <f>国航自动更新!P251</f>
        <v>79.8</v>
      </c>
      <c r="AS131" s="148">
        <f t="shared" ref="AS131" si="124">AR131-AR119</f>
        <v>4.5</v>
      </c>
      <c r="AT131" s="148">
        <f t="shared" si="95"/>
        <v>-3.1000000000000085</v>
      </c>
      <c r="AU131" s="22">
        <f>国航自动更新!Q251</f>
        <v>78.099999999999994</v>
      </c>
      <c r="AV131" s="148">
        <f t="shared" ref="AV131" si="125">AU131-AU119</f>
        <v>-0.30000000000001137</v>
      </c>
      <c r="AW131" s="148">
        <f t="shared" si="96"/>
        <v>0.79999999999999716</v>
      </c>
      <c r="AX131" s="154">
        <f>国航自动更新!R251</f>
        <v>921</v>
      </c>
      <c r="AY131" s="138">
        <f t="shared" ref="AY131" si="126">AX131/AX119-1</f>
        <v>2.2197558268590489E-2</v>
      </c>
      <c r="AZ131" s="138">
        <f t="shared" si="97"/>
        <v>0.3584070796460177</v>
      </c>
      <c r="BA131" s="125"/>
      <c r="BB131" s="125"/>
      <c r="BC131" s="125"/>
      <c r="BD131" s="125"/>
      <c r="BE131" s="125"/>
      <c r="BF131" s="125"/>
      <c r="BG131" s="125"/>
      <c r="BH131" s="125"/>
      <c r="BI131" s="125"/>
      <c r="BJ131" s="125"/>
      <c r="BK131" s="51"/>
      <c r="BL131" s="125"/>
      <c r="BM131" s="125"/>
      <c r="BN131" s="125"/>
      <c r="BO131" s="125"/>
      <c r="BP131" s="125"/>
      <c r="BQ131" s="125"/>
      <c r="BR131" s="125"/>
      <c r="BS131" s="125"/>
      <c r="BT131" s="125"/>
      <c r="BU131" s="125"/>
      <c r="BV131" s="125"/>
      <c r="BW131" s="125"/>
      <c r="BX131" s="125"/>
      <c r="BY131" s="125"/>
      <c r="BZ131" s="125"/>
      <c r="CA131" s="125"/>
      <c r="CB131" s="125"/>
      <c r="CC131" s="125"/>
      <c r="CD131" s="125"/>
      <c r="CE131" s="125"/>
      <c r="CF131" s="125"/>
      <c r="CG131" s="125"/>
      <c r="CH131" s="125"/>
      <c r="CI131" s="125"/>
      <c r="CJ131" s="125"/>
      <c r="CK131" s="125"/>
      <c r="CL131" s="125"/>
      <c r="CM131" s="125"/>
      <c r="CN131" s="125"/>
      <c r="CW131" s="125"/>
      <c r="CX131" s="125"/>
      <c r="CY131" s="125"/>
      <c r="CZ131" s="125"/>
      <c r="DA131" s="125"/>
      <c r="DB131" s="125"/>
      <c r="DC131" s="125"/>
      <c r="DD131" s="125"/>
      <c r="DE131" s="127"/>
      <c r="DF131" s="127"/>
    </row>
    <row r="132" spans="1:110" s="126" customFormat="1">
      <c r="A132" s="7">
        <v>45536</v>
      </c>
      <c r="B132" s="22">
        <f>国航自动更新!B252</f>
        <v>29470</v>
      </c>
      <c r="C132" s="141">
        <f t="shared" ref="C132" si="127">B132/B120-1</f>
        <v>0.11776129139926872</v>
      </c>
      <c r="D132" s="138">
        <f t="shared" ref="D132" si="128">B132/B72-1</f>
        <v>0.24437350628731647</v>
      </c>
      <c r="E132" s="22">
        <f>国航自动更新!C252</f>
        <v>20356.3</v>
      </c>
      <c r="F132" s="141">
        <f t="shared" ref="F132" si="129">E132/E120-1</f>
        <v>-9.2269485793927686E-4</v>
      </c>
      <c r="G132" s="138">
        <f t="shared" ref="G132" si="130">E132/E72-1</f>
        <v>0.45459287577262497</v>
      </c>
      <c r="H132" s="22">
        <f>国航自动更新!D252</f>
        <v>8309.6</v>
      </c>
      <c r="I132" s="141">
        <f t="shared" ref="I132" si="131">H132/H120-1</f>
        <v>0.55435839880284332</v>
      </c>
      <c r="J132" s="138">
        <f t="shared" ref="J132" si="132">H132/H72-1</f>
        <v>-6.565469162871751E-2</v>
      </c>
      <c r="K132" s="22">
        <f>国航自动更新!E252</f>
        <v>804.1</v>
      </c>
      <c r="L132" s="141">
        <f t="shared" ref="L132" si="133">K132/K120-1</f>
        <v>0.24821484011176653</v>
      </c>
      <c r="M132" s="138">
        <f t="shared" ref="M132" si="134">K132/K72-1</f>
        <v>1.1955700981626016E-2</v>
      </c>
      <c r="N132" s="22">
        <f>国航自动更新!F252</f>
        <v>23476.1</v>
      </c>
      <c r="O132" s="141">
        <f t="shared" ref="O132" si="135">N132/N120-1</f>
        <v>0.20017279633549068</v>
      </c>
      <c r="P132" s="138">
        <f t="shared" ref="P132" si="136">N132/N72-1</f>
        <v>0.23022947486466783</v>
      </c>
      <c r="Q132" s="22">
        <f>国航自动更新!G252</f>
        <v>16633.099999999999</v>
      </c>
      <c r="R132" s="141">
        <f t="shared" ref="R132" si="137">Q132/Q120-1</f>
        <v>8.5258116713644361E-2</v>
      </c>
      <c r="S132" s="138">
        <f t="shared" ref="S132" si="138">Q132/Q72-1</f>
        <v>0.45315475878457456</v>
      </c>
      <c r="T132" s="22">
        <f>国航自动更新!H252</f>
        <v>6292.9</v>
      </c>
      <c r="U132" s="141">
        <f t="shared" ref="U132" si="139">T132/T120-1</f>
        <v>0.65363289975036132</v>
      </c>
      <c r="V132" s="138">
        <f t="shared" ref="V132" si="140">T132/T72-1</f>
        <v>-0.11261369244870623</v>
      </c>
      <c r="W132" s="22">
        <f>国航自动更新!I252</f>
        <v>550.1</v>
      </c>
      <c r="X132" s="141">
        <f t="shared" ref="X132" si="141">W132/W120-1</f>
        <v>0.28288246268656714</v>
      </c>
      <c r="Y132" s="138">
        <f t="shared" ref="Y132" si="142">W132/W72-1</f>
        <v>9.3577981651375985E-3</v>
      </c>
      <c r="Z132" s="22">
        <f>国航自动更新!J252</f>
        <v>12616.1</v>
      </c>
      <c r="AA132" s="141">
        <f t="shared" ref="AA132" si="143">Z132/Z120-1</f>
        <v>0.14876665179425075</v>
      </c>
      <c r="AB132" s="138">
        <f t="shared" ref="AB132" si="144">Z132/Z72-1</f>
        <v>0.34193843470121488</v>
      </c>
      <c r="AC132" s="22">
        <f>国航自动更新!K252</f>
        <v>10909.2</v>
      </c>
      <c r="AD132" s="141">
        <f t="shared" ref="AD132" si="145">AC132/AC120-1</f>
        <v>9.8422223788475316E-2</v>
      </c>
      <c r="AE132" s="138">
        <f t="shared" ref="AE132" si="146">AC132/AC72-1</f>
        <v>0.41880608661724561</v>
      </c>
      <c r="AF132" s="22">
        <f>国航自动更新!L252</f>
        <v>1361</v>
      </c>
      <c r="AG132" s="141">
        <f t="shared" ref="AG132" si="147">AF132/AF120-1</f>
        <v>0.737520745563641</v>
      </c>
      <c r="AH132" s="138">
        <f t="shared" ref="AH132" si="148">AF132/AF72-1</f>
        <v>1.5453675767163055E-3</v>
      </c>
      <c r="AI132" s="22">
        <f>国航自动更新!M252</f>
        <v>345.9</v>
      </c>
      <c r="AJ132" s="141">
        <f t="shared" ref="AJ132" si="149">AI132/AI120-1</f>
        <v>0.29405162738496049</v>
      </c>
      <c r="AK132" s="138">
        <f t="shared" ref="AK132" si="150">AI132/AI72-1</f>
        <v>-2.1499292786421598E-2</v>
      </c>
      <c r="AL132" s="22">
        <f>国航自动更新!N252</f>
        <v>79.7</v>
      </c>
      <c r="AM132" s="148">
        <f t="shared" ref="AM132" si="151">AL132-AL120</f>
        <v>5.5</v>
      </c>
      <c r="AN132" s="148">
        <f t="shared" si="93"/>
        <v>-0.89999999999999147</v>
      </c>
      <c r="AO132" s="22">
        <f>国航自动更新!O252</f>
        <v>81.7</v>
      </c>
      <c r="AP132" s="148">
        <f t="shared" ref="AP132" si="152">AO132-AO120</f>
        <v>6.5</v>
      </c>
      <c r="AQ132" s="148">
        <f t="shared" si="94"/>
        <v>-9.9999999999994316E-2</v>
      </c>
      <c r="AR132" s="22">
        <f>国航自动更新!P252</f>
        <v>75.7</v>
      </c>
      <c r="AS132" s="148">
        <f t="shared" ref="AS132" si="153">AR132-AR120</f>
        <v>4.5</v>
      </c>
      <c r="AT132" s="148">
        <f t="shared" si="95"/>
        <v>-4</v>
      </c>
      <c r="AU132" s="22">
        <f>国航自动更新!Q252</f>
        <v>68.400000000000006</v>
      </c>
      <c r="AV132" s="148">
        <f t="shared" ref="AV132" si="154">AU132-AU120</f>
        <v>1.8000000000000114</v>
      </c>
      <c r="AW132" s="148">
        <f t="shared" si="96"/>
        <v>-0.19999999999998863</v>
      </c>
      <c r="AX132" s="154">
        <f>国航自动更新!R252</f>
        <v>924</v>
      </c>
      <c r="AY132" s="138">
        <f t="shared" ref="AY132" si="155">AX132/AX120-1</f>
        <v>2.7808676307007785E-2</v>
      </c>
      <c r="AZ132" s="138">
        <f t="shared" si="97"/>
        <v>0.35882352941176476</v>
      </c>
      <c r="BA132" s="125"/>
      <c r="BB132" s="125"/>
      <c r="BC132" s="125"/>
      <c r="BD132" s="125"/>
      <c r="BE132" s="125"/>
      <c r="BF132" s="125"/>
      <c r="BG132" s="125"/>
      <c r="BH132" s="125"/>
      <c r="BI132" s="125"/>
      <c r="BJ132" s="125"/>
      <c r="BK132" s="51"/>
      <c r="BL132" s="125"/>
      <c r="BM132" s="125"/>
      <c r="BN132" s="125"/>
      <c r="BO132" s="125"/>
      <c r="BP132" s="125"/>
      <c r="BQ132" s="125"/>
      <c r="BR132" s="125"/>
      <c r="BS132" s="125"/>
      <c r="BT132" s="125"/>
      <c r="BU132" s="125"/>
      <c r="BV132" s="125"/>
      <c r="BW132" s="125"/>
      <c r="BX132" s="125"/>
      <c r="BY132" s="125"/>
      <c r="BZ132" s="125"/>
      <c r="CA132" s="125"/>
      <c r="CB132" s="125"/>
      <c r="CC132" s="125"/>
      <c r="CD132" s="125"/>
      <c r="CE132" s="125"/>
      <c r="CF132" s="125"/>
      <c r="CG132" s="125"/>
      <c r="CH132" s="125"/>
      <c r="CI132" s="125"/>
      <c r="CJ132" s="125"/>
      <c r="CK132" s="125"/>
      <c r="CL132" s="125"/>
      <c r="CM132" s="125"/>
      <c r="CN132" s="125"/>
      <c r="CW132" s="125"/>
      <c r="CX132" s="125"/>
      <c r="CY132" s="125"/>
      <c r="CZ132" s="125"/>
      <c r="DA132" s="125"/>
      <c r="DB132" s="125"/>
      <c r="DC132" s="125"/>
      <c r="DD132" s="125"/>
      <c r="DE132" s="127"/>
      <c r="DF132" s="127"/>
    </row>
    <row r="133" spans="1:110" s="126" customFormat="1">
      <c r="A133" s="7">
        <v>45566</v>
      </c>
      <c r="B133" s="22">
        <f>国航自动更新!B253</f>
        <v>30706.1</v>
      </c>
      <c r="C133" s="141">
        <f t="shared" ref="C133" si="156">B133/B121-1</f>
        <v>0.14456272970575301</v>
      </c>
      <c r="D133" s="138">
        <f t="shared" ref="D133" si="157">B133/B73-1</f>
        <v>0.27404330886715655</v>
      </c>
      <c r="E133" s="22">
        <f>国航自动更新!C253</f>
        <v>21260.799999999999</v>
      </c>
      <c r="F133" s="141">
        <f t="shared" ref="F133" si="158">E133/E121-1</f>
        <v>3.0032605167410242E-2</v>
      </c>
      <c r="G133" s="138">
        <f t="shared" ref="G133" si="159">E133/E73-1</f>
        <v>0.48527357067009436</v>
      </c>
      <c r="H133" s="22">
        <f>国航自动更新!D253</f>
        <v>8554.6</v>
      </c>
      <c r="I133" s="141">
        <f t="shared" ref="I133" si="160">H133/H121-1</f>
        <v>0.5546468941954712</v>
      </c>
      <c r="J133" s="138">
        <f t="shared" ref="J133" si="161">H133/H73-1</f>
        <v>-4.2981160782207817E-2</v>
      </c>
      <c r="K133" s="22">
        <f>国航自动更新!E253</f>
        <v>890.8</v>
      </c>
      <c r="L133" s="141">
        <f t="shared" ref="L133" si="162">K133/K121-1</f>
        <v>0.30195849166910249</v>
      </c>
      <c r="M133" s="138">
        <f t="shared" ref="M133" si="163">K133/K73-1</f>
        <v>5.0224003772695092E-2</v>
      </c>
      <c r="N133" s="22">
        <f>国航自动更新!F253</f>
        <v>25133.9</v>
      </c>
      <c r="O133" s="141">
        <f t="shared" ref="O133" si="164">N133/N121-1</f>
        <v>0.22104654608699037</v>
      </c>
      <c r="P133" s="138">
        <f t="shared" ref="P133" si="165">N133/N73-1</f>
        <v>0.27721992418159846</v>
      </c>
      <c r="Q133" s="22">
        <f>国航自动更新!G253</f>
        <v>18142.8</v>
      </c>
      <c r="R133" s="141">
        <f t="shared" ref="R133" si="166">Q133/Q121-1</f>
        <v>0.11487458060393041</v>
      </c>
      <c r="S133" s="138">
        <f t="shared" ref="S133" si="167">Q133/Q73-1</f>
        <v>0.50222317902180125</v>
      </c>
      <c r="T133" s="22">
        <f>国航自动更新!H253</f>
        <v>6358.4</v>
      </c>
      <c r="U133" s="141">
        <f t="shared" ref="U133" si="168">T133/T121-1</f>
        <v>0.65385215627113347</v>
      </c>
      <c r="V133" s="138">
        <f t="shared" ref="V133" si="169">T133/T73-1</f>
        <v>-9.3108169785486083E-2</v>
      </c>
      <c r="W133" s="22">
        <f>国航自动更新!I253</f>
        <v>632.70000000000005</v>
      </c>
      <c r="X133" s="141">
        <f t="shared" ref="X133" si="170">W133/W121-1</f>
        <v>0.35801674179008391</v>
      </c>
      <c r="Y133" s="138">
        <f t="shared" ref="Y133" si="171">W133/W73-1</f>
        <v>7.2191154041687966E-2</v>
      </c>
      <c r="Z133" s="22">
        <f>国航自动更新!J253</f>
        <v>13835.6</v>
      </c>
      <c r="AA133" s="141">
        <f t="shared" ref="AA133" si="172">Z133/Z121-1</f>
        <v>0.18091498805052919</v>
      </c>
      <c r="AB133" s="138">
        <f t="shared" ref="AB133" si="173">Z133/Z73-1</f>
        <v>0.40971012277752306</v>
      </c>
      <c r="AC133" s="22">
        <f>国航自动更新!K253</f>
        <v>12035.3</v>
      </c>
      <c r="AD133" s="141">
        <f t="shared" ref="AD133" si="174">AC133/AC121-1</f>
        <v>0.1347098477348796</v>
      </c>
      <c r="AE133" s="138">
        <f t="shared" ref="AE133" si="175">AC133/AC73-1</f>
        <v>0.48911187547944857</v>
      </c>
      <c r="AF133" s="22">
        <f>国航自动更新!L253</f>
        <v>1403.4</v>
      </c>
      <c r="AG133" s="141">
        <f t="shared" ref="AG133" si="176">AF133/AF121-1</f>
        <v>0.72450233472597714</v>
      </c>
      <c r="AH133" s="138">
        <f t="shared" ref="AH133" si="177">AF133/AF73-1</f>
        <v>3.4116866848426852E-2</v>
      </c>
      <c r="AI133" s="22">
        <f>国航自动更新!M253</f>
        <v>396.9</v>
      </c>
      <c r="AJ133" s="141">
        <f t="shared" ref="AJ133" si="178">AI133/AI121-1</f>
        <v>0.34269282814614321</v>
      </c>
      <c r="AK133" s="138">
        <f t="shared" ref="AK133" si="179">AI133/AI73-1</f>
        <v>5.7835820895522305E-2</v>
      </c>
      <c r="AL133" s="22">
        <f>国航自动更新!N253</f>
        <v>81.900000000000006</v>
      </c>
      <c r="AM133" s="148">
        <f t="shared" ref="AM133" si="180">AL133-AL121</f>
        <v>5.2000000000000028</v>
      </c>
      <c r="AN133" s="148">
        <f t="shared" si="93"/>
        <v>0.30000000000001137</v>
      </c>
      <c r="AO133" s="22">
        <f>国航自动更新!O253</f>
        <v>85.3</v>
      </c>
      <c r="AP133" s="148">
        <f t="shared" ref="AP133" si="181">AO133-AO121</f>
        <v>6.5</v>
      </c>
      <c r="AQ133" s="148">
        <f t="shared" si="94"/>
        <v>0.89999999999999147</v>
      </c>
      <c r="AR133" s="22">
        <f>国航自动更新!P253</f>
        <v>74.3</v>
      </c>
      <c r="AS133" s="148">
        <f t="shared" ref="AS133" si="182">AR133-AR121</f>
        <v>4.3999999999999915</v>
      </c>
      <c r="AT133" s="148">
        <f t="shared" si="95"/>
        <v>-4.1000000000000085</v>
      </c>
      <c r="AU133" s="22">
        <f>国航自动更新!Q253</f>
        <v>71</v>
      </c>
      <c r="AV133" s="148">
        <f t="shared" ref="AV133" si="183">AU133-AU121</f>
        <v>2.9000000000000057</v>
      </c>
      <c r="AW133" s="148">
        <f t="shared" si="96"/>
        <v>1.4000000000000057</v>
      </c>
      <c r="AX133" s="154">
        <f>国航自动更新!R253</f>
        <v>925</v>
      </c>
      <c r="AY133" s="138">
        <f t="shared" ref="AY133" si="184">AX133/AX121-1</f>
        <v>2.8921023359288034E-2</v>
      </c>
      <c r="AZ133" s="138">
        <f t="shared" si="97"/>
        <v>0.36029411764705888</v>
      </c>
      <c r="BA133" s="125"/>
      <c r="BB133" s="125"/>
      <c r="BC133" s="125"/>
      <c r="BD133" s="125"/>
      <c r="BE133" s="125"/>
      <c r="BF133" s="125"/>
      <c r="BG133" s="125"/>
      <c r="BH133" s="125"/>
      <c r="BI133" s="125"/>
      <c r="BJ133" s="125"/>
      <c r="BK133" s="51"/>
      <c r="BL133" s="125"/>
      <c r="BM133" s="125"/>
      <c r="BN133" s="125"/>
      <c r="BO133" s="125"/>
      <c r="BP133" s="125"/>
      <c r="BQ133" s="125"/>
      <c r="BR133" s="125"/>
      <c r="BS133" s="125"/>
      <c r="BT133" s="125"/>
      <c r="BU133" s="125"/>
      <c r="BV133" s="125"/>
      <c r="BW133" s="125"/>
      <c r="BX133" s="125"/>
      <c r="BY133" s="125"/>
      <c r="BZ133" s="125"/>
      <c r="CA133" s="125"/>
      <c r="CB133" s="125"/>
      <c r="CC133" s="125"/>
      <c r="CD133" s="125"/>
      <c r="CE133" s="125"/>
      <c r="CF133" s="125"/>
      <c r="CG133" s="125"/>
      <c r="CH133" s="125"/>
      <c r="CI133" s="125"/>
      <c r="CJ133" s="125"/>
      <c r="CK133" s="125"/>
      <c r="CL133" s="125"/>
      <c r="CM133" s="125"/>
      <c r="CN133" s="125"/>
      <c r="CW133" s="125"/>
      <c r="CX133" s="125"/>
      <c r="CY133" s="125"/>
      <c r="CZ133" s="125"/>
      <c r="DA133" s="125"/>
      <c r="DB133" s="125"/>
      <c r="DC133" s="125"/>
      <c r="DD133" s="125"/>
      <c r="DE133" s="127"/>
      <c r="DF133" s="127"/>
    </row>
    <row r="134" spans="1:110" s="126" customFormat="1">
      <c r="A134" s="7">
        <v>45597</v>
      </c>
      <c r="B134" s="22">
        <f>国航自动更新!B254</f>
        <v>28265.9</v>
      </c>
      <c r="C134" s="141">
        <f t="shared" ref="C134:C136" si="185">B134/B122-1</f>
        <v>0.12931244581350665</v>
      </c>
      <c r="D134" s="138">
        <f t="shared" ref="D134:D135" si="186">B134/B74-1</f>
        <v>0.20491670503180059</v>
      </c>
      <c r="E134" s="22">
        <f>国航自动更新!C254</f>
        <v>19152.900000000001</v>
      </c>
      <c r="F134" s="141">
        <f t="shared" ref="F134:F136" si="187">E134/E122-1</f>
        <v>3.1767152215135264E-2</v>
      </c>
      <c r="G134" s="138">
        <f t="shared" ref="G134:G135" si="188">E134/E74-1</f>
        <v>0.36746846017092549</v>
      </c>
      <c r="H134" s="22">
        <f>国航自动更新!D254</f>
        <v>8248.1</v>
      </c>
      <c r="I134" s="141">
        <f t="shared" ref="I134:I136" si="189">H134/H122-1</f>
        <v>0.43715151937552288</v>
      </c>
      <c r="J134" s="138">
        <f t="shared" ref="J134:J135" si="190">H134/H74-1</f>
        <v>-5.0206699600419125E-2</v>
      </c>
      <c r="K134" s="22">
        <f>国航自动更新!E254</f>
        <v>864.9</v>
      </c>
      <c r="L134" s="141">
        <f t="shared" ref="L134:L136" si="191">K134/K122-1</f>
        <v>0.18984729673957901</v>
      </c>
      <c r="M134" s="138">
        <f t="shared" ref="M134:M135" si="192">K134/K74-1</f>
        <v>0.12514635098217752</v>
      </c>
      <c r="N134" s="22">
        <f>国航自动更新!F254</f>
        <v>22424.799999999999</v>
      </c>
      <c r="O134" s="141">
        <f t="shared" ref="O134:O136" si="193">N134/N122-1</f>
        <v>0.22045041416769151</v>
      </c>
      <c r="P134" s="138">
        <f t="shared" ref="P134:P135" si="194">N134/N74-1</f>
        <v>0.20213142348639979</v>
      </c>
      <c r="Q134" s="22">
        <f>国航自动更新!G254</f>
        <v>15646.6</v>
      </c>
      <c r="R134" s="141">
        <f t="shared" ref="R134:R136" si="195">Q134/Q122-1</f>
        <v>0.1078572288346209</v>
      </c>
      <c r="S134" s="138">
        <f t="shared" ref="S134:S135" si="196">Q134/Q74-1</f>
        <v>0.37927204449890239</v>
      </c>
      <c r="T134" s="22">
        <f>国航自动更新!H254</f>
        <v>6153.2</v>
      </c>
      <c r="U134" s="141">
        <f t="shared" ref="U134:U136" si="197">T134/T122-1</f>
        <v>0.632105249197634</v>
      </c>
      <c r="V134" s="138">
        <f t="shared" ref="V134:V135" si="198">T134/T74-1</f>
        <v>-8.8900734423122518E-2</v>
      </c>
      <c r="W134" s="22">
        <f>国航自动更新!I254</f>
        <v>625.1</v>
      </c>
      <c r="X134" s="141">
        <f t="shared" ref="X134:X136" si="199">W134/W122-1</f>
        <v>0.29985443959243097</v>
      </c>
      <c r="Y134" s="138">
        <f t="shared" ref="Y134:Y135" si="200">W134/W74-1</f>
        <v>0.1232704402515723</v>
      </c>
      <c r="Z134" s="22">
        <f>国航自动更新!J254</f>
        <v>12172.6</v>
      </c>
      <c r="AA134" s="141">
        <f t="shared" ref="AA134:AA136" si="201">Z134/Z122-1</f>
        <v>0.17480263284884279</v>
      </c>
      <c r="AB134" s="138">
        <f t="shared" ref="AB134:AB135" si="202">Z134/Z74-1</f>
        <v>0.30874099559187185</v>
      </c>
      <c r="AC134" s="22">
        <f>国航自动更新!K254</f>
        <v>10409.9</v>
      </c>
      <c r="AD134" s="141">
        <f t="shared" ref="AD134:AD136" si="203">AC134/AC122-1</f>
        <v>0.12437354186468497</v>
      </c>
      <c r="AE134" s="138">
        <f t="shared" ref="AE134:AE135" si="204">AC134/AC74-1</f>
        <v>0.37355518023961576</v>
      </c>
      <c r="AF134" s="22">
        <f>国航自动更新!L254</f>
        <v>1366</v>
      </c>
      <c r="AG134" s="141">
        <f t="shared" ref="AG134:AG136" si="205">AF134/AF122-1</f>
        <v>0.7004854973235406</v>
      </c>
      <c r="AH134" s="138">
        <f t="shared" ref="AH134:AH135" si="206">AF134/AF74-1</f>
        <v>-1.6079520537933822E-3</v>
      </c>
      <c r="AI134" s="22">
        <f>国航自动更新!M254</f>
        <v>396.7</v>
      </c>
      <c r="AJ134" s="141">
        <f t="shared" ref="AJ134:AJ136" si="207">AI134/AI122-1</f>
        <v>0.32365699032365702</v>
      </c>
      <c r="AK134" s="138">
        <f t="shared" ref="AK134:AK135" si="208">AI134/AI74-1</f>
        <v>0.12093811811246113</v>
      </c>
      <c r="AL134" s="22">
        <f>国航自动更新!N254</f>
        <v>79.3</v>
      </c>
      <c r="AM134" s="148">
        <f t="shared" ref="AM134:AM136" si="209">AL134-AL122</f>
        <v>5.8999999999999915</v>
      </c>
      <c r="AN134" s="148">
        <f t="shared" si="93"/>
        <v>-0.20000000000000284</v>
      </c>
      <c r="AO134" s="22">
        <f>国航自动更新!O254</f>
        <v>81.7</v>
      </c>
      <c r="AP134" s="148">
        <f t="shared" ref="AP134:AP136" si="210">AO134-AO122</f>
        <v>5.6000000000000085</v>
      </c>
      <c r="AQ134" s="148">
        <f t="shared" si="94"/>
        <v>0.70000000000000284</v>
      </c>
      <c r="AR134" s="22">
        <f>国航自动更新!P254</f>
        <v>74.599999999999994</v>
      </c>
      <c r="AS134" s="148">
        <f t="shared" ref="AS134:AS136" si="211">AR134-AR122</f>
        <v>8.8999999999999915</v>
      </c>
      <c r="AT134" s="148">
        <f t="shared" si="95"/>
        <v>-3.2000000000000028</v>
      </c>
      <c r="AU134" s="22">
        <f>国航自动更新!Q254</f>
        <v>72.3</v>
      </c>
      <c r="AV134" s="148">
        <f t="shared" ref="AV134:AV136" si="212">AU134-AU122</f>
        <v>6.0999999999999943</v>
      </c>
      <c r="AW134" s="148">
        <f t="shared" si="96"/>
        <v>-0.10000000000000853</v>
      </c>
      <c r="AX134" s="154">
        <f>国航自动更新!R254</f>
        <v>927</v>
      </c>
      <c r="AY134" s="138">
        <f t="shared" ref="AY134:AY136" si="213">AX134/AX122-1</f>
        <v>3.0000000000000027E-2</v>
      </c>
      <c r="AZ134" s="138">
        <f t="shared" si="97"/>
        <v>0.35131195335276977</v>
      </c>
      <c r="BA134" s="125"/>
      <c r="BB134" s="125"/>
      <c r="BC134" s="125"/>
      <c r="BD134" s="125"/>
      <c r="BE134" s="125"/>
      <c r="BF134" s="125"/>
      <c r="BG134" s="125"/>
      <c r="BH134" s="125"/>
      <c r="BI134" s="125"/>
      <c r="BJ134" s="125"/>
      <c r="BK134" s="51"/>
      <c r="BL134" s="125"/>
      <c r="BM134" s="125"/>
      <c r="BN134" s="125"/>
      <c r="BO134" s="125"/>
      <c r="BP134" s="125"/>
      <c r="BQ134" s="125"/>
      <c r="BR134" s="125"/>
      <c r="BS134" s="125"/>
      <c r="BT134" s="125"/>
      <c r="BU134" s="125"/>
      <c r="BV134" s="125"/>
      <c r="BW134" s="125"/>
      <c r="BX134" s="125"/>
      <c r="BY134" s="125"/>
      <c r="BZ134" s="125"/>
      <c r="CA134" s="125"/>
      <c r="CB134" s="125"/>
      <c r="CC134" s="125"/>
      <c r="CD134" s="125"/>
      <c r="CE134" s="125"/>
      <c r="CF134" s="125"/>
      <c r="CG134" s="125"/>
      <c r="CH134" s="125"/>
      <c r="CI134" s="125"/>
      <c r="CJ134" s="125"/>
      <c r="CK134" s="125"/>
      <c r="CL134" s="125"/>
      <c r="CM134" s="125"/>
      <c r="CN134" s="125"/>
      <c r="CW134" s="125"/>
      <c r="CX134" s="125"/>
      <c r="CY134" s="125"/>
      <c r="CZ134" s="125"/>
      <c r="DA134" s="125"/>
      <c r="DB134" s="125"/>
      <c r="DC134" s="125"/>
      <c r="DD134" s="125"/>
      <c r="DE134" s="127"/>
      <c r="DF134" s="127"/>
    </row>
    <row r="135" spans="1:110" s="126" customFormat="1">
      <c r="A135" s="7">
        <v>45627</v>
      </c>
      <c r="B135" s="22">
        <f>国航自动更新!B255</f>
        <v>28991.1</v>
      </c>
      <c r="C135" s="141">
        <f t="shared" si="185"/>
        <v>0.10701221142023631</v>
      </c>
      <c r="D135" s="138">
        <f t="shared" si="186"/>
        <v>0.18691940799574214</v>
      </c>
      <c r="E135" s="22">
        <f>国航自动更新!C255</f>
        <v>19185.099999999999</v>
      </c>
      <c r="F135" s="141">
        <f t="shared" si="187"/>
        <v>2.6775774961465881E-2</v>
      </c>
      <c r="G135" s="138">
        <f t="shared" si="188"/>
        <v>0.3244987849331713</v>
      </c>
      <c r="H135" s="22">
        <f>国航自动更新!D255</f>
        <v>8894.2000000000007</v>
      </c>
      <c r="I135" s="141">
        <f t="shared" si="189"/>
        <v>0.33031200454695031</v>
      </c>
      <c r="J135" s="138">
        <f t="shared" si="190"/>
        <v>-2.6157602566488913E-2</v>
      </c>
      <c r="K135" s="22">
        <f>国航自动更新!E255</f>
        <v>911.8</v>
      </c>
      <c r="L135" s="141">
        <f t="shared" si="191"/>
        <v>0.114533675589781</v>
      </c>
      <c r="M135" s="138">
        <f t="shared" si="192"/>
        <v>0.12902426944031697</v>
      </c>
      <c r="N135" s="22">
        <f>国航自动更新!F255</f>
        <v>22526.9</v>
      </c>
      <c r="O135" s="141">
        <f t="shared" si="193"/>
        <v>0.14066606241360269</v>
      </c>
      <c r="P135" s="138">
        <f t="shared" si="194"/>
        <v>0.16849858650828642</v>
      </c>
      <c r="Q135" s="22">
        <f>国航自动更新!G255</f>
        <v>15257.2</v>
      </c>
      <c r="R135" s="141">
        <f t="shared" si="195"/>
        <v>5.0424102225159917E-2</v>
      </c>
      <c r="S135" s="138">
        <f t="shared" si="196"/>
        <v>0.32398448415005587</v>
      </c>
      <c r="T135" s="22">
        <f>国航自动更新!H255</f>
        <v>6620.5</v>
      </c>
      <c r="U135" s="141">
        <f t="shared" si="197"/>
        <v>0.41891167834715715</v>
      </c>
      <c r="V135" s="138">
        <f t="shared" si="198"/>
        <v>-7.5452463411909254E-2</v>
      </c>
      <c r="W135" s="22">
        <f>国航自动更新!I255</f>
        <v>649.20000000000005</v>
      </c>
      <c r="X135" s="141">
        <f t="shared" si="199"/>
        <v>0.16323239562802372</v>
      </c>
      <c r="Y135" s="138">
        <f t="shared" si="200"/>
        <v>9.2929292929293084E-2</v>
      </c>
      <c r="Z135" s="22">
        <f>国航自动更新!J255</f>
        <v>11967.2</v>
      </c>
      <c r="AA135" s="141">
        <f t="shared" si="201"/>
        <v>0.11008867945530798</v>
      </c>
      <c r="AB135" s="138">
        <f t="shared" si="202"/>
        <v>0.26089979981034661</v>
      </c>
      <c r="AC135" s="22">
        <f>国航自动更新!K255</f>
        <v>10063.200000000001</v>
      </c>
      <c r="AD135" s="141">
        <f t="shared" si="203"/>
        <v>6.6740162822252369E-2</v>
      </c>
      <c r="AE135" s="138">
        <f t="shared" si="204"/>
        <v>0.31550256872818561</v>
      </c>
      <c r="AF135" s="22">
        <f>国航自动更新!L255</f>
        <v>1494.2</v>
      </c>
      <c r="AG135" s="141">
        <f t="shared" si="205"/>
        <v>0.49330401758944631</v>
      </c>
      <c r="AH135" s="138">
        <f t="shared" si="206"/>
        <v>2.2584177388447868E-2</v>
      </c>
      <c r="AI135" s="22">
        <f>国航自动更新!M255</f>
        <v>409.8</v>
      </c>
      <c r="AJ135" s="141">
        <f t="shared" si="207"/>
        <v>0.18405085235481078</v>
      </c>
      <c r="AK135" s="138">
        <f t="shared" si="208"/>
        <v>7.8137332280978633E-2</v>
      </c>
      <c r="AL135" s="22">
        <f>国航自动更新!N255</f>
        <v>77.7</v>
      </c>
      <c r="AM135" s="148">
        <f t="shared" si="209"/>
        <v>2.2999999999999972</v>
      </c>
      <c r="AN135" s="148">
        <f t="shared" si="93"/>
        <v>-1.2000000000000028</v>
      </c>
      <c r="AO135" s="22">
        <f>国航自动更新!O255</f>
        <v>79.5</v>
      </c>
      <c r="AP135" s="148">
        <f t="shared" si="210"/>
        <v>1.7999999999999972</v>
      </c>
      <c r="AQ135" s="148">
        <f t="shared" si="94"/>
        <v>-9.9999999999994316E-2</v>
      </c>
      <c r="AR135" s="22">
        <f>国航自动更新!P255</f>
        <v>74.400000000000006</v>
      </c>
      <c r="AS135" s="148">
        <f t="shared" si="211"/>
        <v>4.6000000000000085</v>
      </c>
      <c r="AT135" s="148">
        <f t="shared" si="95"/>
        <v>-4</v>
      </c>
      <c r="AU135" s="22">
        <f>国航自动更新!Q255</f>
        <v>71.2</v>
      </c>
      <c r="AV135" s="148">
        <f t="shared" si="212"/>
        <v>3</v>
      </c>
      <c r="AW135" s="148">
        <f t="shared" si="96"/>
        <v>-2.2999999999999972</v>
      </c>
      <c r="AX135" s="154">
        <f>国航自动更新!R255</f>
        <v>930</v>
      </c>
      <c r="AY135" s="138">
        <f t="shared" si="213"/>
        <v>2.7624309392265234E-2</v>
      </c>
      <c r="AZ135" s="138">
        <f t="shared" si="97"/>
        <v>0.33237822349570201</v>
      </c>
      <c r="BA135" s="125"/>
      <c r="BB135" s="125"/>
      <c r="BC135" s="125"/>
      <c r="BD135" s="125"/>
      <c r="BE135" s="125"/>
      <c r="BF135" s="125"/>
      <c r="BG135" s="125"/>
      <c r="BH135" s="125"/>
      <c r="BI135" s="125"/>
      <c r="BJ135" s="125"/>
      <c r="BK135" s="51"/>
      <c r="BL135" s="125"/>
      <c r="BM135" s="125"/>
      <c r="BN135" s="125"/>
      <c r="BO135" s="125"/>
      <c r="BP135" s="125"/>
      <c r="BQ135" s="125"/>
      <c r="BR135" s="125"/>
      <c r="BS135" s="125"/>
      <c r="BT135" s="125"/>
      <c r="BU135" s="125"/>
      <c r="BV135" s="125"/>
      <c r="BW135" s="125"/>
      <c r="BX135" s="125"/>
      <c r="BY135" s="125"/>
      <c r="BZ135" s="125"/>
      <c r="CA135" s="125"/>
      <c r="CB135" s="125"/>
      <c r="CC135" s="125"/>
      <c r="CD135" s="125"/>
      <c r="CE135" s="125"/>
      <c r="CF135" s="125"/>
      <c r="CG135" s="125"/>
      <c r="CH135" s="125"/>
      <c r="CI135" s="125"/>
      <c r="CJ135" s="125"/>
      <c r="CK135" s="125"/>
      <c r="CL135" s="125"/>
      <c r="CM135" s="125"/>
      <c r="CN135" s="125"/>
      <c r="CW135" s="125"/>
      <c r="CX135" s="125"/>
      <c r="CY135" s="125"/>
      <c r="CZ135" s="125"/>
      <c r="DA135" s="125"/>
      <c r="DB135" s="125"/>
      <c r="DC135" s="125"/>
      <c r="DD135" s="125"/>
      <c r="DE135" s="127"/>
      <c r="DF135" s="127"/>
    </row>
    <row r="136" spans="1:110" s="126" customFormat="1">
      <c r="A136" s="34">
        <v>45658</v>
      </c>
      <c r="B136" s="22">
        <f>国航自动更新!B256</f>
        <v>31387.4</v>
      </c>
      <c r="C136" s="141">
        <f t="shared" si="185"/>
        <v>0.10005782879172886</v>
      </c>
      <c r="D136" s="138">
        <f t="shared" ref="D136:D141" si="214">B136/B64-1</f>
        <v>0.32499461768691407</v>
      </c>
      <c r="E136" s="22">
        <f>国航自动更新!C256</f>
        <v>21303.200000000001</v>
      </c>
      <c r="F136" s="141">
        <f t="shared" si="187"/>
        <v>2.7046311384520516E-2</v>
      </c>
      <c r="G136" s="138">
        <f t="shared" ref="G136:G141" si="215">E136/E64-1</f>
        <v>0.54799517504977557</v>
      </c>
      <c r="H136" s="22">
        <f>国航自动更新!D256</f>
        <v>9169.6</v>
      </c>
      <c r="I136" s="141">
        <f t="shared" si="189"/>
        <v>0.31830467536948648</v>
      </c>
      <c r="J136" s="138">
        <f t="shared" ref="J136:J141" si="216">H136/H64-1</f>
        <v>1.8097839362245516E-2</v>
      </c>
      <c r="K136" s="22">
        <f>国航自动更新!E256</f>
        <v>914.6</v>
      </c>
      <c r="L136" s="141">
        <f t="shared" si="191"/>
        <v>9.5723014256619221E-2</v>
      </c>
      <c r="M136" s="138">
        <f t="shared" ref="M136:M141" si="217">K136/K64-1</f>
        <v>-6.3016079965232397E-3</v>
      </c>
      <c r="N136" s="22">
        <f>国航自动更新!F256</f>
        <v>24814.400000000001</v>
      </c>
      <c r="O136" s="141">
        <f t="shared" si="193"/>
        <v>0.12087594406099811</v>
      </c>
      <c r="P136" s="138">
        <f t="shared" ref="P136:P141" si="218">N136/N64-1</f>
        <v>0.31080895481389947</v>
      </c>
      <c r="Q136" s="22">
        <f>国航自动更新!G256</f>
        <v>17074.5</v>
      </c>
      <c r="R136" s="141">
        <f t="shared" si="195"/>
        <v>3.9733284618195031E-2</v>
      </c>
      <c r="S136" s="138">
        <f t="shared" ref="S136:S141" si="219">Q136/Q64-1</f>
        <v>0.55782126727795256</v>
      </c>
      <c r="T136" s="22">
        <f>国航自动更新!H256</f>
        <v>7080.9</v>
      </c>
      <c r="U136" s="141">
        <f t="shared" si="197"/>
        <v>0.37910953568089756</v>
      </c>
      <c r="V136" s="138">
        <f t="shared" ref="V136:V141" si="220">T136/T64-1</f>
        <v>-1.8763078031678315E-2</v>
      </c>
      <c r="W136" s="22">
        <f>国航自动更新!I256</f>
        <v>659.1</v>
      </c>
      <c r="X136" s="141">
        <f t="shared" si="199"/>
        <v>0.13247422680412368</v>
      </c>
      <c r="Y136" s="138">
        <f t="shared" ref="Y136:Y141" si="221">W136/W64-1</f>
        <v>-0.12551413029056657</v>
      </c>
      <c r="Z136" s="22">
        <f>国航自动更新!J256</f>
        <v>13118.6</v>
      </c>
      <c r="AA136" s="141">
        <f t="shared" si="201"/>
        <v>8.4603110299041884E-2</v>
      </c>
      <c r="AB136" s="138">
        <f t="shared" ref="AB136:AB141" si="222">Z136/Z64-1</f>
        <v>0.43270900453229943</v>
      </c>
      <c r="AC136" s="22">
        <f>国航自动更新!K256</f>
        <v>11087.4</v>
      </c>
      <c r="AD136" s="141">
        <f t="shared" si="203"/>
        <v>4.150071390997212E-2</v>
      </c>
      <c r="AE136" s="138">
        <f t="shared" ref="AE136:AE141" si="223">AC136/AC64-1</f>
        <v>0.53060548330986479</v>
      </c>
      <c r="AF136" s="22">
        <f>国航自动更新!L256</f>
        <v>1618.2</v>
      </c>
      <c r="AG136" s="141">
        <f t="shared" si="205"/>
        <v>0.48281865664803458</v>
      </c>
      <c r="AH136" s="138">
        <f t="shared" ref="AH136:AH141" si="224">AF136/AF64-1</f>
        <v>0.12289223509818892</v>
      </c>
      <c r="AI136" s="22">
        <f>国航自动更新!M256</f>
        <v>412.9</v>
      </c>
      <c r="AJ136" s="141">
        <f t="shared" si="207"/>
        <v>0.15174337517433756</v>
      </c>
      <c r="AK136" s="138">
        <f t="shared" ref="AK136:AK141" si="225">AI136/AI64-1</f>
        <v>-0.12446988973706541</v>
      </c>
      <c r="AL136" s="22">
        <f>国航自动更新!N256</f>
        <v>79.099999999999994</v>
      </c>
      <c r="AM136" s="148">
        <f t="shared" si="209"/>
        <v>1.5</v>
      </c>
      <c r="AN136" s="178">
        <f t="shared" ref="AN136:AN141" si="226">AL136-AL64</f>
        <v>-0.80000000000001137</v>
      </c>
      <c r="AO136" s="22">
        <f>国航自动更新!O256</f>
        <v>80.099999999999994</v>
      </c>
      <c r="AP136" s="148">
        <f t="shared" si="210"/>
        <v>0.89999999999999147</v>
      </c>
      <c r="AQ136" s="178">
        <f t="shared" ref="AQ136:AQ141" si="227">AO136-AO64</f>
        <v>0.5</v>
      </c>
      <c r="AR136" s="22">
        <f>国航自动更新!P256</f>
        <v>77.2</v>
      </c>
      <c r="AS136" s="148">
        <f t="shared" si="211"/>
        <v>3.4000000000000057</v>
      </c>
      <c r="AT136" s="178">
        <f t="shared" ref="AT136:AT141" si="228">AR136-AR64</f>
        <v>-2.8999999999999915</v>
      </c>
      <c r="AU136" s="22">
        <f>国航自动更新!Q256</f>
        <v>72.099999999999994</v>
      </c>
      <c r="AV136" s="148">
        <f t="shared" si="212"/>
        <v>2.3999999999999915</v>
      </c>
      <c r="AW136" s="178">
        <f t="shared" ref="AW136:AW141" si="229">AU136-AU64</f>
        <v>-9.8000000000000114</v>
      </c>
      <c r="AX136" s="154">
        <f>国航自动更新!R256</f>
        <v>934</v>
      </c>
      <c r="AY136" s="138">
        <f t="shared" si="213"/>
        <v>2.8634361233480066E-2</v>
      </c>
      <c r="AZ136" s="138">
        <f t="shared" ref="AZ136:AZ141" si="230">AX136/AX64-1</f>
        <v>0.39195230998509678</v>
      </c>
      <c r="BA136" s="125"/>
      <c r="BB136" s="125"/>
      <c r="BC136" s="125"/>
      <c r="BD136" s="125"/>
      <c r="BE136" s="125"/>
      <c r="BF136" s="125"/>
      <c r="BG136" s="125"/>
      <c r="BH136" s="125"/>
      <c r="BI136" s="125"/>
      <c r="BJ136" s="125"/>
      <c r="BK136" s="51"/>
      <c r="BL136" s="125"/>
      <c r="BM136" s="125"/>
      <c r="BN136" s="125"/>
      <c r="BO136" s="125"/>
      <c r="BP136" s="125"/>
      <c r="BQ136" s="125"/>
      <c r="BR136" s="125"/>
      <c r="BS136" s="125"/>
      <c r="BT136" s="125"/>
      <c r="BU136" s="125"/>
      <c r="BV136" s="125"/>
      <c r="BW136" s="125"/>
      <c r="BX136" s="125"/>
      <c r="BY136" s="125"/>
      <c r="BZ136" s="125"/>
      <c r="CA136" s="125"/>
      <c r="CB136" s="125"/>
      <c r="CC136" s="125"/>
      <c r="CD136" s="125"/>
      <c r="CE136" s="125"/>
      <c r="CF136" s="125"/>
      <c r="CG136" s="125"/>
      <c r="CH136" s="125"/>
      <c r="CI136" s="125"/>
      <c r="CJ136" s="125"/>
      <c r="CK136" s="125"/>
      <c r="CL136" s="125"/>
      <c r="CM136" s="125"/>
      <c r="CN136" s="125"/>
      <c r="CW136" s="125"/>
      <c r="CX136" s="125"/>
      <c r="CY136" s="125"/>
      <c r="CZ136" s="125"/>
      <c r="DA136" s="125"/>
      <c r="DB136" s="125"/>
      <c r="DC136" s="125"/>
      <c r="DD136" s="125"/>
      <c r="DE136" s="127"/>
      <c r="DF136" s="127"/>
    </row>
    <row r="137" spans="1:110" s="126" customFormat="1">
      <c r="A137" s="7">
        <v>45689</v>
      </c>
      <c r="B137" s="22">
        <f>国航自动更新!B257</f>
        <v>28336.2</v>
      </c>
      <c r="C137" s="141">
        <f t="shared" ref="C137:C138" si="231">B137/B125-1</f>
        <v>-2.4094393817287618E-2</v>
      </c>
      <c r="D137" s="138">
        <f t="shared" si="214"/>
        <v>0.27297067821508625</v>
      </c>
      <c r="E137" s="22">
        <f>国航自动更新!C257</f>
        <v>19805.900000000001</v>
      </c>
      <c r="F137" s="141">
        <f t="shared" ref="F137:F138" si="232">E137/E125-1</f>
        <v>-8.210829749369708E-2</v>
      </c>
      <c r="G137" s="138">
        <f t="shared" si="215"/>
        <v>0.49460442512602265</v>
      </c>
      <c r="H137" s="22">
        <f>国航自动更新!D257</f>
        <v>7781.7</v>
      </c>
      <c r="I137" s="141">
        <f t="shared" ref="I137:I138" si="233">H137/H125-1</f>
        <v>0.17146642178632177</v>
      </c>
      <c r="J137" s="138">
        <f t="shared" si="216"/>
        <v>-3.9948183332305209E-2</v>
      </c>
      <c r="K137" s="22">
        <f>国航自动更新!E257</f>
        <v>748.5</v>
      </c>
      <c r="L137" s="141">
        <f t="shared" ref="L137:L138" si="234">K137/K125-1</f>
        <v>-8.2158185162476971E-2</v>
      </c>
      <c r="M137" s="138">
        <f t="shared" si="217"/>
        <v>-0.17091271599468316</v>
      </c>
      <c r="N137" s="22">
        <f>国航自动更新!F257</f>
        <v>23252.3</v>
      </c>
      <c r="O137" s="141">
        <f t="shared" ref="O137:O138" si="235">N137/N125-1</f>
        <v>-2.9605578902999419E-2</v>
      </c>
      <c r="P137" s="138">
        <f t="shared" si="218"/>
        <v>0.24339860753130926</v>
      </c>
      <c r="Q137" s="22">
        <f>国航自动更新!G257</f>
        <v>16768.8</v>
      </c>
      <c r="R137" s="141">
        <f t="shared" ref="R137:R138" si="236">Q137/Q125-1</f>
        <v>-7.0651089583010029E-2</v>
      </c>
      <c r="S137" s="138">
        <f t="shared" si="219"/>
        <v>0.46955515827111172</v>
      </c>
      <c r="T137" s="22">
        <f>国航自动更新!H257</f>
        <v>5941.6</v>
      </c>
      <c r="U137" s="141">
        <f t="shared" ref="U137:U138" si="237">T137/T125-1</f>
        <v>0.12063372312334986</v>
      </c>
      <c r="V137" s="138">
        <f t="shared" si="220"/>
        <v>-9.2234122194551738E-2</v>
      </c>
      <c r="W137" s="22">
        <f>国航自动更新!I257</f>
        <v>542</v>
      </c>
      <c r="X137" s="141">
        <f t="shared" ref="X137:X138" si="238">W137/W125-1</f>
        <v>-0.12027268300600558</v>
      </c>
      <c r="Y137" s="138">
        <f t="shared" si="221"/>
        <v>-0.27199462726662194</v>
      </c>
      <c r="Z137" s="22">
        <f>国航自动更新!J257</f>
        <v>12567.3</v>
      </c>
      <c r="AA137" s="141">
        <f t="shared" ref="AA137:AA138" si="239">Z137/Z125-1</f>
        <v>-5.1817928037362071E-2</v>
      </c>
      <c r="AB137" s="138">
        <f t="shared" si="222"/>
        <v>0.33904084046327765</v>
      </c>
      <c r="AC137" s="22">
        <f>国航自动更新!K257</f>
        <v>10855.4</v>
      </c>
      <c r="AD137" s="141">
        <f t="shared" ref="AD137:AD138" si="240">AC137/AC125-1</f>
        <v>-7.1648479458146674E-2</v>
      </c>
      <c r="AE137" s="138">
        <f t="shared" si="223"/>
        <v>0.43753476176603012</v>
      </c>
      <c r="AF137" s="22">
        <f>国航自动更新!L257</f>
        <v>1362.8</v>
      </c>
      <c r="AG137" s="141">
        <f t="shared" ref="AG137:AG138" si="241">AF137/AF125-1</f>
        <v>0.1573673036093417</v>
      </c>
      <c r="AH137" s="138">
        <f t="shared" si="224"/>
        <v>3.7563526552257809E-3</v>
      </c>
      <c r="AI137" s="22">
        <f>国航自动更新!M257</f>
        <v>349.1</v>
      </c>
      <c r="AJ137" s="141">
        <f t="shared" ref="AJ137:AJ138" si="242">AI137/AI125-1</f>
        <v>-8.9462702138758399E-2</v>
      </c>
      <c r="AK137" s="138">
        <f t="shared" si="225"/>
        <v>-0.26675068262969959</v>
      </c>
      <c r="AL137" s="22">
        <f>国航自动更新!N257</f>
        <v>82.1</v>
      </c>
      <c r="AM137" s="148">
        <f t="shared" ref="AM137:AM138" si="243">AL137-AL125</f>
        <v>-0.40000000000000568</v>
      </c>
      <c r="AN137" s="178">
        <f t="shared" si="226"/>
        <v>-1.9000000000000057</v>
      </c>
      <c r="AO137" s="22">
        <f>国航自动更新!O257</f>
        <v>84.7</v>
      </c>
      <c r="AP137" s="148">
        <f t="shared" ref="AP137:AP138" si="244">AO137-AO125</f>
        <v>1.1000000000000085</v>
      </c>
      <c r="AQ137" s="178">
        <f t="shared" si="227"/>
        <v>-1.3999999999999915</v>
      </c>
      <c r="AR137" s="22">
        <f>国航自动更新!P257</f>
        <v>76.400000000000006</v>
      </c>
      <c r="AS137" s="148">
        <f t="shared" ref="AS137:AS138" si="245">AR137-AR125</f>
        <v>-3.3999999999999915</v>
      </c>
      <c r="AT137" s="178">
        <f t="shared" si="228"/>
        <v>-4.3999999999999915</v>
      </c>
      <c r="AU137" s="22">
        <f>国航自动更新!Q257</f>
        <v>72.400000000000006</v>
      </c>
      <c r="AV137" s="148">
        <f t="shared" ref="AV137:AV138" si="246">AU137-AU125</f>
        <v>-3.0999999999999943</v>
      </c>
      <c r="AW137" s="178">
        <f t="shared" si="229"/>
        <v>-10.099999999999994</v>
      </c>
      <c r="AX137" s="154">
        <f>国航自动更新!R257</f>
        <v>934</v>
      </c>
      <c r="AY137" s="138">
        <f t="shared" ref="AY137:AY138" si="247">AX137/AX125-1</f>
        <v>2.8634361233480066E-2</v>
      </c>
      <c r="AZ137" s="138">
        <f t="shared" si="230"/>
        <v>0.38781575037147098</v>
      </c>
      <c r="BA137" s="125"/>
      <c r="BB137" s="125"/>
      <c r="BC137" s="125"/>
      <c r="BD137" s="125"/>
      <c r="BE137" s="125"/>
      <c r="BF137" s="125"/>
      <c r="BG137" s="125"/>
      <c r="BH137" s="125"/>
      <c r="BI137" s="125"/>
      <c r="BJ137" s="125"/>
      <c r="BK137" s="51"/>
      <c r="BL137" s="125"/>
      <c r="BM137" s="125"/>
      <c r="BN137" s="125"/>
      <c r="BO137" s="125"/>
      <c r="BP137" s="125"/>
      <c r="BQ137" s="125"/>
      <c r="BR137" s="125"/>
      <c r="BS137" s="125"/>
      <c r="BT137" s="125"/>
      <c r="BU137" s="125"/>
      <c r="BV137" s="125"/>
      <c r="BW137" s="125"/>
      <c r="BX137" s="125"/>
      <c r="BY137" s="125"/>
      <c r="BZ137" s="125"/>
      <c r="CA137" s="125"/>
      <c r="CB137" s="125"/>
      <c r="CC137" s="125"/>
      <c r="CD137" s="125"/>
      <c r="CE137" s="125"/>
      <c r="CF137" s="125"/>
      <c r="CG137" s="125"/>
      <c r="CH137" s="125"/>
      <c r="CI137" s="125"/>
      <c r="CJ137" s="125"/>
      <c r="CK137" s="125"/>
      <c r="CL137" s="125"/>
      <c r="CM137" s="125"/>
      <c r="CN137" s="125"/>
      <c r="CW137" s="125"/>
      <c r="CX137" s="125"/>
      <c r="CY137" s="125"/>
      <c r="CZ137" s="125"/>
      <c r="DA137" s="125"/>
      <c r="DB137" s="125"/>
      <c r="DC137" s="125"/>
      <c r="DD137" s="125"/>
      <c r="DE137" s="127"/>
      <c r="DF137" s="127"/>
    </row>
    <row r="138" spans="1:110" s="126" customFormat="1">
      <c r="A138" s="7">
        <v>45717</v>
      </c>
      <c r="B138" s="22">
        <f>国航自动更新!B258</f>
        <v>28736.2</v>
      </c>
      <c r="C138" s="141">
        <f t="shared" si="231"/>
        <v>4.3162651549837339E-3</v>
      </c>
      <c r="D138" s="138">
        <f t="shared" si="214"/>
        <v>0.21274862735333477</v>
      </c>
      <c r="E138" s="22">
        <f>国航自动更新!C258</f>
        <v>19679.2</v>
      </c>
      <c r="F138" s="141">
        <f t="shared" si="232"/>
        <v>-4.9033773237524114E-2</v>
      </c>
      <c r="G138" s="138">
        <f t="shared" si="215"/>
        <v>0.43458451489681216</v>
      </c>
      <c r="H138" s="22">
        <f>国航自动更新!D258</f>
        <v>8252.5</v>
      </c>
      <c r="I138" s="141">
        <f t="shared" si="233"/>
        <v>0.1570276901507186</v>
      </c>
      <c r="J138" s="138">
        <f t="shared" si="216"/>
        <v>-9.0031977064725988E-2</v>
      </c>
      <c r="K138" s="22">
        <f>国航自动更新!E258</f>
        <v>804.5</v>
      </c>
      <c r="L138" s="141">
        <f t="shared" si="234"/>
        <v>2.3146381788121673E-2</v>
      </c>
      <c r="M138" s="138">
        <f t="shared" si="217"/>
        <v>-0.11437692646411268</v>
      </c>
      <c r="N138" s="22">
        <f>国航自动更新!F258</f>
        <v>22904.5</v>
      </c>
      <c r="O138" s="141">
        <f t="shared" si="235"/>
        <v>2.0199545677252573E-2</v>
      </c>
      <c r="P138" s="138">
        <f t="shared" si="218"/>
        <v>0.19809702156150921</v>
      </c>
      <c r="Q138" s="22">
        <f>国航自动更新!G258</f>
        <v>16084.5</v>
      </c>
      <c r="R138" s="141">
        <f t="shared" si="236"/>
        <v>-1.2693891831836557E-2</v>
      </c>
      <c r="S138" s="138">
        <f t="shared" si="219"/>
        <v>0.43128548292370406</v>
      </c>
      <c r="T138" s="22">
        <f>国航自动更新!H258</f>
        <v>6241.3</v>
      </c>
      <c r="U138" s="141">
        <f t="shared" si="237"/>
        <v>0.11306689494052402</v>
      </c>
      <c r="V138" s="138">
        <f t="shared" si="220"/>
        <v>-0.12589283213355362</v>
      </c>
      <c r="W138" s="22">
        <f>国航自动更新!I258</f>
        <v>578.70000000000005</v>
      </c>
      <c r="X138" s="141">
        <f t="shared" si="238"/>
        <v>4.7610427226647545E-2</v>
      </c>
      <c r="Y138" s="138">
        <f t="shared" si="221"/>
        <v>-0.21733838247227477</v>
      </c>
      <c r="Z138" s="22">
        <f>国航自动更新!J258</f>
        <v>12429.3</v>
      </c>
      <c r="AA138" s="141">
        <f t="shared" si="239"/>
        <v>4.9157133039576806E-3</v>
      </c>
      <c r="AB138" s="138">
        <f t="shared" si="222"/>
        <v>0.31131508150023723</v>
      </c>
      <c r="AC138" s="22">
        <f>国航自动更新!K258</f>
        <v>10634.9</v>
      </c>
      <c r="AD138" s="141">
        <f t="shared" si="240"/>
        <v>-1.2213924803091136E-2</v>
      </c>
      <c r="AE138" s="138">
        <f t="shared" si="223"/>
        <v>0.4115874701353861</v>
      </c>
      <c r="AF138" s="22">
        <f>国航自动更新!L258</f>
        <v>1418.2</v>
      </c>
      <c r="AG138" s="141">
        <f t="shared" si="241"/>
        <v>0.12725538510452283</v>
      </c>
      <c r="AH138" s="138">
        <f t="shared" si="224"/>
        <v>-3.8703992408323673E-2</v>
      </c>
      <c r="AI138" s="22">
        <f>国航自动更新!M258</f>
        <v>376.2</v>
      </c>
      <c r="AJ138" s="141">
        <f t="shared" si="242"/>
        <v>9.3604651162790597E-2</v>
      </c>
      <c r="AK138" s="138">
        <f t="shared" si="225"/>
        <v>-0.19820971867007675</v>
      </c>
      <c r="AL138" s="22">
        <f>国航自动更新!N258</f>
        <v>79.7</v>
      </c>
      <c r="AM138" s="148">
        <f t="shared" si="243"/>
        <v>1.2000000000000028</v>
      </c>
      <c r="AN138" s="178">
        <f t="shared" si="226"/>
        <v>-1</v>
      </c>
      <c r="AO138" s="22">
        <f>国航自动更新!O258</f>
        <v>81.7</v>
      </c>
      <c r="AP138" s="148">
        <f t="shared" si="244"/>
        <v>3</v>
      </c>
      <c r="AQ138" s="178">
        <f t="shared" si="227"/>
        <v>-0.20000000000000284</v>
      </c>
      <c r="AR138" s="22">
        <f>国航自动更新!P258</f>
        <v>75.599999999999994</v>
      </c>
      <c r="AS138" s="148">
        <f t="shared" si="245"/>
        <v>-3</v>
      </c>
      <c r="AT138" s="178">
        <f t="shared" si="228"/>
        <v>-3.1000000000000085</v>
      </c>
      <c r="AU138" s="22">
        <f>国航自动更新!Q258</f>
        <v>71.900000000000006</v>
      </c>
      <c r="AV138" s="148">
        <f t="shared" si="246"/>
        <v>1.6000000000000085</v>
      </c>
      <c r="AW138" s="178">
        <f t="shared" si="229"/>
        <v>-9.5</v>
      </c>
      <c r="AX138" s="154">
        <f>国航自动更新!R258</f>
        <v>934</v>
      </c>
      <c r="AY138" s="138">
        <f t="shared" si="247"/>
        <v>2.5246981339187791E-2</v>
      </c>
      <c r="AZ138" s="138">
        <f t="shared" si="230"/>
        <v>0.38165680473372787</v>
      </c>
      <c r="BA138" s="125"/>
      <c r="BB138" s="125"/>
      <c r="BC138" s="125"/>
      <c r="BD138" s="125"/>
      <c r="BE138" s="125"/>
      <c r="BF138" s="125"/>
      <c r="BG138" s="125"/>
      <c r="BH138" s="125"/>
      <c r="BI138" s="125"/>
      <c r="BJ138" s="125"/>
      <c r="BK138" s="51"/>
      <c r="BL138" s="125"/>
      <c r="BM138" s="125"/>
      <c r="BN138" s="125"/>
      <c r="BO138" s="125"/>
      <c r="BP138" s="125"/>
      <c r="BQ138" s="125"/>
      <c r="BR138" s="125"/>
      <c r="BS138" s="125"/>
      <c r="BT138" s="125"/>
      <c r="BU138" s="125"/>
      <c r="BV138" s="125"/>
      <c r="BW138" s="125"/>
      <c r="BX138" s="125"/>
      <c r="BY138" s="125"/>
      <c r="BZ138" s="125"/>
      <c r="CA138" s="125"/>
      <c r="CB138" s="125"/>
      <c r="CC138" s="125"/>
      <c r="CD138" s="125"/>
      <c r="CE138" s="125"/>
      <c r="CF138" s="125"/>
      <c r="CG138" s="125"/>
      <c r="CH138" s="125"/>
      <c r="CI138" s="125"/>
      <c r="CJ138" s="125"/>
      <c r="CK138" s="125"/>
      <c r="CL138" s="125"/>
      <c r="CM138" s="125"/>
      <c r="CN138" s="125"/>
      <c r="CW138" s="125"/>
      <c r="CX138" s="125"/>
      <c r="CY138" s="125"/>
      <c r="CZ138" s="125"/>
      <c r="DA138" s="125"/>
      <c r="DB138" s="125"/>
      <c r="DC138" s="125"/>
      <c r="DD138" s="125"/>
      <c r="DE138" s="127"/>
      <c r="DF138" s="127"/>
    </row>
    <row r="139" spans="1:110" s="126" customFormat="1">
      <c r="A139" s="7">
        <v>45748</v>
      </c>
      <c r="B139" s="22">
        <f>国航自动更新!B259</f>
        <v>29214</v>
      </c>
      <c r="C139" s="141">
        <f t="shared" ref="C139:C140" si="248">B139/B127-1</f>
        <v>5.3352707658026466E-2</v>
      </c>
      <c r="D139" s="138">
        <f t="shared" si="214"/>
        <v>0.2303843529679328</v>
      </c>
      <c r="E139" s="22">
        <f>国航自动更新!C259</f>
        <v>19664.400000000001</v>
      </c>
      <c r="F139" s="141">
        <f t="shared" ref="F139:F140" si="249">E139/E127-1</f>
        <v>1.1740978174746175E-2</v>
      </c>
      <c r="G139" s="138">
        <f t="shared" si="215"/>
        <v>0.48069726290425829</v>
      </c>
      <c r="H139" s="22">
        <f>国航自动更新!D259</f>
        <v>8710.2999999999993</v>
      </c>
      <c r="I139" s="141">
        <f t="shared" ref="I139:I140" si="250">H139/H127-1</f>
        <v>0.17155807822671743</v>
      </c>
      <c r="J139" s="138">
        <f t="shared" si="216"/>
        <v>-8.2102135013804922E-2</v>
      </c>
      <c r="K139" s="22">
        <f>国航自动更新!E259</f>
        <v>839.3</v>
      </c>
      <c r="L139" s="141">
        <f t="shared" ref="L139:L140" si="251">K139/K127-1</f>
        <v>-2.7912902478573143E-2</v>
      </c>
      <c r="M139" s="138">
        <f t="shared" si="217"/>
        <v>-0.13820720813225185</v>
      </c>
      <c r="N139" s="22">
        <f>国航自动更新!F259</f>
        <v>23737.599999999999</v>
      </c>
      <c r="O139" s="141">
        <f t="shared" ref="O139:O140" si="252">N139/N127-1</f>
        <v>8.6145441068135709E-2</v>
      </c>
      <c r="P139" s="138">
        <f t="shared" si="218"/>
        <v>0.23473846281885891</v>
      </c>
      <c r="Q139" s="22">
        <f>国航自动更新!G259</f>
        <v>16471.8</v>
      </c>
      <c r="R139" s="141">
        <f t="shared" ref="R139:R140" si="253">Q139/Q127-1</f>
        <v>6.4723182831841308E-2</v>
      </c>
      <c r="S139" s="138">
        <f t="shared" si="219"/>
        <v>0.50272321713665358</v>
      </c>
      <c r="T139" s="22">
        <f>国航自动更新!H259</f>
        <v>6640.3</v>
      </c>
      <c r="U139" s="141">
        <f t="shared" ref="U139:U140" si="254">T139/T127-1</f>
        <v>0.15565881759167421</v>
      </c>
      <c r="V139" s="138">
        <f t="shared" si="220"/>
        <v>-0.11142780677104236</v>
      </c>
      <c r="W139" s="22">
        <f>国航自动更新!I259</f>
        <v>625.5</v>
      </c>
      <c r="X139" s="141">
        <f t="shared" ref="X139:X140" si="255">W139/W127-1</f>
        <v>-2.0360219263899748E-2</v>
      </c>
      <c r="Y139" s="138">
        <f t="shared" si="221"/>
        <v>-0.20872865275142316</v>
      </c>
      <c r="Z139" s="22">
        <f>国航自动更新!J259</f>
        <v>12821.3</v>
      </c>
      <c r="AA139" s="141">
        <f t="shared" ref="AA139:AA140" si="256">Z139/Z127-1</f>
        <v>6.758759658939506E-2</v>
      </c>
      <c r="AB139" s="138">
        <f t="shared" si="222"/>
        <v>0.37124736633832778</v>
      </c>
      <c r="AC139" s="22">
        <f>国航自动更新!K259</f>
        <v>10907.5</v>
      </c>
      <c r="AD139" s="141">
        <f t="shared" ref="AD139:AD140" si="257">AC139/AC127-1</f>
        <v>6.1278301565525384E-2</v>
      </c>
      <c r="AE139" s="138">
        <f t="shared" si="223"/>
        <v>0.47964512934601244</v>
      </c>
      <c r="AF139" s="22">
        <f>国航自动更新!L259</f>
        <v>1510.6</v>
      </c>
      <c r="AG139" s="141">
        <f t="shared" ref="AG139:AG140" si="258">AF139/AF127-1</f>
        <v>0.13527731850293101</v>
      </c>
      <c r="AH139" s="138">
        <f t="shared" si="224"/>
        <v>2.274881516587679E-2</v>
      </c>
      <c r="AI139" s="22">
        <f>国航自动更新!M259</f>
        <v>403.2</v>
      </c>
      <c r="AJ139" s="141">
        <f t="shared" ref="AJ139:AJ140" si="259">AI139/AI127-1</f>
        <v>4.7346125093445934E-3</v>
      </c>
      <c r="AK139" s="138">
        <f t="shared" si="225"/>
        <v>-0.1958516154766653</v>
      </c>
      <c r="AL139" s="22">
        <f>国航自动更新!N259</f>
        <v>81.3</v>
      </c>
      <c r="AM139" s="148">
        <f t="shared" ref="AM139:AM140" si="260">AL139-AL127</f>
        <v>2.5</v>
      </c>
      <c r="AN139" s="178">
        <f t="shared" si="226"/>
        <v>0.29999999999999716</v>
      </c>
      <c r="AO139" s="22">
        <f>国航自动更新!O259</f>
        <v>83.8</v>
      </c>
      <c r="AP139" s="148">
        <f t="shared" ref="AP139:AP140" si="261">AO139-AO127</f>
        <v>4.2000000000000028</v>
      </c>
      <c r="AQ139" s="178">
        <f t="shared" si="227"/>
        <v>1.2999999999999972</v>
      </c>
      <c r="AR139" s="22">
        <f>国航自动更新!P259</f>
        <v>76.2</v>
      </c>
      <c r="AS139" s="148">
        <f t="shared" ref="AS139:AS140" si="262">AR139-AR127</f>
        <v>-1.0999999999999943</v>
      </c>
      <c r="AT139" s="178">
        <f t="shared" si="228"/>
        <v>-2.5999999999999943</v>
      </c>
      <c r="AU139" s="22">
        <f>国航自动更新!Q259</f>
        <v>74.5</v>
      </c>
      <c r="AV139" s="148">
        <f t="shared" ref="AV139:AV140" si="263">AU139-AU127</f>
        <v>0.5</v>
      </c>
      <c r="AW139" s="178">
        <f t="shared" si="229"/>
        <v>-6.7000000000000028</v>
      </c>
      <c r="AX139" s="154">
        <f>国航自动更新!R259</f>
        <v>934</v>
      </c>
      <c r="AY139" s="138">
        <f t="shared" ref="AY139:AY140" si="264">AX139/AX127-1</f>
        <v>2.1881838074398141E-2</v>
      </c>
      <c r="AZ139" s="138">
        <f t="shared" si="230"/>
        <v>0.38988095238095233</v>
      </c>
      <c r="BA139" s="125"/>
      <c r="BB139" s="125"/>
      <c r="BC139" s="125"/>
      <c r="BD139" s="125"/>
      <c r="BE139" s="125"/>
      <c r="BF139" s="125"/>
      <c r="BG139" s="125"/>
      <c r="BH139" s="125"/>
      <c r="BI139" s="125"/>
      <c r="BJ139" s="125"/>
      <c r="BK139" s="51"/>
      <c r="BL139" s="125"/>
      <c r="BM139" s="125"/>
      <c r="BN139" s="125"/>
      <c r="BO139" s="125"/>
      <c r="BP139" s="125"/>
      <c r="BQ139" s="125"/>
      <c r="BR139" s="125"/>
      <c r="BS139" s="125"/>
      <c r="BT139" s="125"/>
      <c r="BU139" s="125"/>
      <c r="BV139" s="125"/>
      <c r="BW139" s="125"/>
      <c r="BX139" s="125"/>
      <c r="BY139" s="125"/>
      <c r="BZ139" s="125"/>
      <c r="CA139" s="125"/>
      <c r="CB139" s="125"/>
      <c r="CC139" s="125"/>
      <c r="CD139" s="125"/>
      <c r="CE139" s="125"/>
      <c r="CF139" s="125"/>
      <c r="CG139" s="125"/>
      <c r="CH139" s="125"/>
      <c r="CI139" s="125"/>
      <c r="CJ139" s="125"/>
      <c r="CK139" s="125"/>
      <c r="CL139" s="125"/>
      <c r="CM139" s="125"/>
      <c r="CN139" s="125"/>
      <c r="CW139" s="125"/>
      <c r="CX139" s="125"/>
      <c r="CY139" s="125"/>
      <c r="CZ139" s="125"/>
      <c r="DA139" s="125"/>
      <c r="DB139" s="125"/>
      <c r="DC139" s="125"/>
      <c r="DD139" s="125"/>
      <c r="DE139" s="127"/>
      <c r="DF139" s="127"/>
    </row>
    <row r="140" spans="1:110" s="126" customFormat="1">
      <c r="A140" s="7">
        <v>45778</v>
      </c>
      <c r="B140" s="22">
        <f>国航自动更新!B260</f>
        <v>30448.400000000001</v>
      </c>
      <c r="C140" s="141">
        <f t="shared" si="248"/>
        <v>4.4681792761295691E-2</v>
      </c>
      <c r="D140" s="138">
        <f t="shared" si="214"/>
        <v>0.25737222238281454</v>
      </c>
      <c r="E140" s="22">
        <f>国航自动更新!C260</f>
        <v>20789.2</v>
      </c>
      <c r="F140" s="141">
        <f t="shared" si="249"/>
        <v>2.4376062479982252E-2</v>
      </c>
      <c r="G140" s="138">
        <f t="shared" si="215"/>
        <v>0.5148282545650622</v>
      </c>
      <c r="H140" s="22">
        <f>国航自动更新!D260</f>
        <v>8806.9</v>
      </c>
      <c r="I140" s="141">
        <f t="shared" si="250"/>
        <v>0.10407812754647905</v>
      </c>
      <c r="J140" s="138">
        <f t="shared" si="216"/>
        <v>-7.3582007910460323E-2</v>
      </c>
      <c r="K140" s="22">
        <f>国航自动更新!E260</f>
        <v>852.2</v>
      </c>
      <c r="L140" s="141">
        <f t="shared" si="251"/>
        <v>-2.5945822379700445E-2</v>
      </c>
      <c r="M140" s="138">
        <f t="shared" si="217"/>
        <v>-0.13534902597402598</v>
      </c>
      <c r="N140" s="22">
        <f>国航自动更新!F260</f>
        <v>24743.9</v>
      </c>
      <c r="O140" s="141">
        <f t="shared" si="252"/>
        <v>8.3889648163723018E-2</v>
      </c>
      <c r="P140" s="138">
        <f t="shared" si="218"/>
        <v>0.27546533745019297</v>
      </c>
      <c r="Q140" s="22">
        <f>国航自动更新!G260</f>
        <v>17425.5</v>
      </c>
      <c r="R140" s="141">
        <f t="shared" si="253"/>
        <v>6.0029077725124225E-2</v>
      </c>
      <c r="S140" s="138">
        <f t="shared" si="219"/>
        <v>0.5587151367694152</v>
      </c>
      <c r="T140" s="22">
        <f>国航自动更新!H260</f>
        <v>6708.7</v>
      </c>
      <c r="U140" s="141">
        <f t="shared" si="254"/>
        <v>0.16031339721194082</v>
      </c>
      <c r="V140" s="138">
        <f t="shared" si="220"/>
        <v>-9.8317249536302831E-2</v>
      </c>
      <c r="W140" s="22">
        <f>国航自动更新!I260</f>
        <v>609.79999999999995</v>
      </c>
      <c r="X140" s="141">
        <f t="shared" si="255"/>
        <v>2.6307135810588189E-3</v>
      </c>
      <c r="Y140" s="138">
        <f t="shared" si="221"/>
        <v>-0.21860584315735521</v>
      </c>
      <c r="Z140" s="22">
        <f>国航自动更新!J260</f>
        <v>13399.1</v>
      </c>
      <c r="AA140" s="141">
        <f t="shared" si="256"/>
        <v>5.5837043457704683E-2</v>
      </c>
      <c r="AB140" s="138">
        <f t="shared" si="222"/>
        <v>0.41127834595494162</v>
      </c>
      <c r="AC140" s="22">
        <f>国航自动更新!K260</f>
        <v>11492.4</v>
      </c>
      <c r="AD140" s="141">
        <f t="shared" si="257"/>
        <v>4.5885586356273045E-2</v>
      </c>
      <c r="AE140" s="138">
        <f t="shared" si="223"/>
        <v>0.5176293479122096</v>
      </c>
      <c r="AF140" s="22">
        <f>国航自动更新!L260</f>
        <v>1516.2</v>
      </c>
      <c r="AG140" s="141">
        <f t="shared" si="258"/>
        <v>0.1484623541887593</v>
      </c>
      <c r="AH140" s="138">
        <f t="shared" si="224"/>
        <v>6.2881177707676095E-2</v>
      </c>
      <c r="AI140" s="22">
        <f>国航自动更新!M260</f>
        <v>390.5</v>
      </c>
      <c r="AJ140" s="141">
        <f t="shared" si="259"/>
        <v>2.1983773881182778E-2</v>
      </c>
      <c r="AK140" s="138">
        <f t="shared" si="225"/>
        <v>-0.21142972536348947</v>
      </c>
      <c r="AL140" s="22">
        <f>国航自动更新!N260</f>
        <v>81.3</v>
      </c>
      <c r="AM140" s="148">
        <f t="shared" si="260"/>
        <v>3</v>
      </c>
      <c r="AN140" s="178">
        <f t="shared" si="226"/>
        <v>1.2000000000000028</v>
      </c>
      <c r="AO140" s="22">
        <f>国航自动更新!O260</f>
        <v>83.8</v>
      </c>
      <c r="AP140" s="148">
        <f t="shared" si="261"/>
        <v>2.7999999999999972</v>
      </c>
      <c r="AQ140" s="178">
        <f t="shared" si="227"/>
        <v>2.2999999999999972</v>
      </c>
      <c r="AR140" s="22">
        <f>国航自动更新!P260</f>
        <v>76.2</v>
      </c>
      <c r="AS140" s="148">
        <f t="shared" si="262"/>
        <v>3.7000000000000028</v>
      </c>
      <c r="AT140" s="178">
        <f t="shared" si="228"/>
        <v>-2.0999999999999943</v>
      </c>
      <c r="AU140" s="22">
        <f>国航自动更新!Q260</f>
        <v>71.599999999999994</v>
      </c>
      <c r="AV140" s="148">
        <f t="shared" si="263"/>
        <v>2.0999999999999943</v>
      </c>
      <c r="AW140" s="178">
        <f t="shared" si="229"/>
        <v>-7.6000000000000085</v>
      </c>
      <c r="AX140" s="154">
        <f>国航自动更新!R260</f>
        <v>936</v>
      </c>
      <c r="AY140" s="138">
        <f t="shared" si="264"/>
        <v>2.2950819672131084E-2</v>
      </c>
      <c r="AZ140" s="138">
        <f t="shared" si="230"/>
        <v>0.38666666666666671</v>
      </c>
      <c r="BA140" s="125"/>
      <c r="BB140" s="125"/>
      <c r="BC140" s="125"/>
      <c r="BD140" s="125"/>
      <c r="BE140" s="125"/>
      <c r="BF140" s="125"/>
      <c r="BG140" s="125"/>
      <c r="BH140" s="125"/>
      <c r="BI140" s="125"/>
      <c r="BJ140" s="125"/>
      <c r="BK140" s="51"/>
      <c r="BL140" s="125"/>
      <c r="BM140" s="125"/>
      <c r="BN140" s="125"/>
      <c r="BO140" s="125"/>
      <c r="BP140" s="125"/>
      <c r="BQ140" s="125"/>
      <c r="BR140" s="125"/>
      <c r="BS140" s="125"/>
      <c r="BT140" s="125"/>
      <c r="BU140" s="125"/>
      <c r="BV140" s="125"/>
      <c r="BW140" s="125"/>
      <c r="BX140" s="125"/>
      <c r="BY140" s="125"/>
      <c r="BZ140" s="125"/>
      <c r="CA140" s="125"/>
      <c r="CB140" s="125"/>
      <c r="CC140" s="125"/>
      <c r="CD140" s="125"/>
      <c r="CE140" s="125"/>
      <c r="CF140" s="125"/>
      <c r="CG140" s="125"/>
      <c r="CH140" s="125"/>
      <c r="CI140" s="125"/>
      <c r="CJ140" s="125"/>
      <c r="CK140" s="125"/>
      <c r="CL140" s="125"/>
      <c r="CM140" s="125"/>
      <c r="CN140" s="125"/>
      <c r="CW140" s="125"/>
      <c r="CX140" s="125"/>
      <c r="CY140" s="125"/>
      <c r="CZ140" s="125"/>
      <c r="DA140" s="125"/>
      <c r="DB140" s="125"/>
      <c r="DC140" s="125"/>
      <c r="DD140" s="125"/>
      <c r="DE140" s="127"/>
      <c r="DF140" s="127"/>
    </row>
    <row r="141" spans="1:110" s="126" customFormat="1">
      <c r="A141" s="7">
        <v>45809</v>
      </c>
      <c r="B141" s="22">
        <f>国航自动更新!B261</f>
        <v>29454.1</v>
      </c>
      <c r="C141" s="141">
        <f t="shared" ref="C141:C142" si="265">B141/B129-1</f>
        <v>2.5221462260046179E-2</v>
      </c>
      <c r="D141" s="138">
        <f t="shared" si="214"/>
        <v>0.25606516130407897</v>
      </c>
      <c r="E141" s="22">
        <f>国航自动更新!C261</f>
        <v>19890.599999999999</v>
      </c>
      <c r="F141" s="141">
        <f t="shared" ref="F141:F142" si="266">E141/E129-1</f>
        <v>-2.0320002408296123E-3</v>
      </c>
      <c r="G141" s="138">
        <f t="shared" si="215"/>
        <v>0.50616760436464947</v>
      </c>
      <c r="H141" s="22">
        <f>国航自动更新!D261</f>
        <v>8724.7000000000007</v>
      </c>
      <c r="I141" s="141">
        <f t="shared" ref="I141:I142" si="267">H141/H129-1</f>
        <v>9.8787199476090493E-2</v>
      </c>
      <c r="J141" s="138">
        <f t="shared" si="216"/>
        <v>-6.0304159576072158E-2</v>
      </c>
      <c r="K141" s="22">
        <f>国航自动更新!E261</f>
        <v>838.8</v>
      </c>
      <c r="L141" s="141">
        <f t="shared" ref="L141:L142" si="268">K141/K129-1</f>
        <v>-2.2377622377622419E-2</v>
      </c>
      <c r="M141" s="138">
        <f t="shared" si="217"/>
        <v>-0.12515644555694616</v>
      </c>
      <c r="N141" s="22">
        <f>国航自动更新!F261</f>
        <v>23883.9</v>
      </c>
      <c r="O141" s="141">
        <f t="shared" ref="O141:O142" si="269">N141/N129-1</f>
        <v>3.9393003085466116E-2</v>
      </c>
      <c r="P141" s="138">
        <f t="shared" si="218"/>
        <v>0.26440085761931242</v>
      </c>
      <c r="Q141" s="22">
        <f>国航自动更新!G261</f>
        <v>16524.2</v>
      </c>
      <c r="R141" s="141">
        <f t="shared" ref="R141:R142" si="270">Q141/Q129-1</f>
        <v>1.3748381911767416E-2</v>
      </c>
      <c r="S141" s="138">
        <f t="shared" si="219"/>
        <v>0.52402121281992176</v>
      </c>
      <c r="T141" s="22">
        <f>国航自动更新!H261</f>
        <v>6725</v>
      </c>
      <c r="U141" s="141">
        <f t="shared" ref="U141:U142" si="271">T141/T129-1</f>
        <v>0.11090921104797147</v>
      </c>
      <c r="V141" s="138">
        <f t="shared" si="220"/>
        <v>-7.7136309368610378E-2</v>
      </c>
      <c r="W141" s="22">
        <f>国航自动更新!I261</f>
        <v>634.70000000000005</v>
      </c>
      <c r="X141" s="141">
        <f t="shared" ref="X141:X142" si="272">W141/W129-1</f>
        <v>1.5519999999999978E-2</v>
      </c>
      <c r="Y141" s="138">
        <f t="shared" si="221"/>
        <v>-0.16475852085800757</v>
      </c>
      <c r="Z141" s="22">
        <f>国航自动更新!J261</f>
        <v>12778.8</v>
      </c>
      <c r="AA141" s="141">
        <f t="shared" ref="AA141:AA142" si="273">Z141/Z129-1</f>
        <v>1.8929306138070645E-2</v>
      </c>
      <c r="AB141" s="138">
        <f t="shared" si="222"/>
        <v>0.39014838344719549</v>
      </c>
      <c r="AC141" s="22">
        <f>国航自动更新!K261</f>
        <v>10858.1</v>
      </c>
      <c r="AD141" s="141">
        <f t="shared" ref="AD141:AD142" si="274">AC141/AC129-1</f>
        <v>6.3113994439296661E-3</v>
      </c>
      <c r="AE141" s="138">
        <f t="shared" si="223"/>
        <v>0.48326594175181703</v>
      </c>
      <c r="AF141" s="22">
        <f>国航自动更新!L261</f>
        <v>1513.3</v>
      </c>
      <c r="AG141" s="141">
        <f t="shared" ref="AG141:AG142" si="275">AF141/AF129-1</f>
        <v>0.1140312131919905</v>
      </c>
      <c r="AH141" s="138">
        <f t="shared" si="224"/>
        <v>9.4215473608098232E-2</v>
      </c>
      <c r="AI141" s="22">
        <f>国航自动更新!M261</f>
        <v>407.4</v>
      </c>
      <c r="AJ141" s="141">
        <f t="shared" ref="AJ141:AJ142" si="276">AI141/AI129-1</f>
        <v>3.6377512083439312E-2</v>
      </c>
      <c r="AK141" s="138">
        <f t="shared" si="225"/>
        <v>-0.16687116564417181</v>
      </c>
      <c r="AL141" s="22">
        <f>国航自动更新!N261</f>
        <v>81.099999999999994</v>
      </c>
      <c r="AM141" s="148">
        <f t="shared" ref="AM141:AM142" si="277">AL141-AL129</f>
        <v>1.0999999999999943</v>
      </c>
      <c r="AN141" s="178">
        <f t="shared" si="226"/>
        <v>0.5</v>
      </c>
      <c r="AO141" s="22">
        <f>国航自动更新!O261</f>
        <v>83.1</v>
      </c>
      <c r="AP141" s="148">
        <f t="shared" ref="AP141:AP142" si="278">AO141-AO129</f>
        <v>1.2999999999999972</v>
      </c>
      <c r="AQ141" s="178">
        <f t="shared" si="227"/>
        <v>1</v>
      </c>
      <c r="AR141" s="22">
        <f>国航自动更新!P261</f>
        <v>77.099999999999994</v>
      </c>
      <c r="AS141" s="148">
        <f t="shared" ref="AS141:AS142" si="279">AR141-AR129</f>
        <v>0.89999999999999147</v>
      </c>
      <c r="AT141" s="178">
        <f t="shared" si="228"/>
        <v>-1.4000000000000057</v>
      </c>
      <c r="AU141" s="22">
        <f>国航自动更新!Q261</f>
        <v>75.7</v>
      </c>
      <c r="AV141" s="148">
        <f t="shared" ref="AV141:AV142" si="280">AU141-AU129</f>
        <v>2.9000000000000057</v>
      </c>
      <c r="AW141" s="178">
        <f t="shared" si="229"/>
        <v>-3.5999999999999943</v>
      </c>
      <c r="AX141" s="154">
        <f>国航自动更新!R261</f>
        <v>934</v>
      </c>
      <c r="AY141" s="138">
        <f t="shared" ref="AY141:AY142" si="281">AX141/AX129-1</f>
        <v>2.0765027322404261E-2</v>
      </c>
      <c r="AZ141" s="138">
        <f t="shared" si="230"/>
        <v>0.38165680473372787</v>
      </c>
      <c r="BA141" s="125"/>
      <c r="BB141" s="125"/>
      <c r="BC141" s="125"/>
      <c r="BD141" s="125"/>
      <c r="BE141" s="125"/>
      <c r="BF141" s="125"/>
      <c r="BG141" s="125"/>
      <c r="BH141" s="125"/>
      <c r="BI141" s="125"/>
      <c r="BJ141" s="125"/>
      <c r="BK141" s="51"/>
      <c r="BL141" s="125"/>
      <c r="BM141" s="125"/>
      <c r="BN141" s="125"/>
      <c r="BO141" s="125"/>
      <c r="BP141" s="125"/>
      <c r="BQ141" s="125"/>
      <c r="BR141" s="125"/>
      <c r="BS141" s="125"/>
      <c r="BT141" s="125"/>
      <c r="BU141" s="125"/>
      <c r="BV141" s="125"/>
      <c r="BW141" s="125"/>
      <c r="BX141" s="125"/>
      <c r="BY141" s="125"/>
      <c r="BZ141" s="125"/>
      <c r="CA141" s="125"/>
      <c r="CB141" s="125"/>
      <c r="CC141" s="125"/>
      <c r="CD141" s="125"/>
      <c r="CE141" s="125"/>
      <c r="CF141" s="125"/>
      <c r="CG141" s="125"/>
      <c r="CH141" s="125"/>
      <c r="CI141" s="125"/>
      <c r="CJ141" s="125"/>
      <c r="CK141" s="125"/>
      <c r="CL141" s="125"/>
      <c r="CM141" s="125"/>
      <c r="CN141" s="125"/>
      <c r="CW141" s="125"/>
      <c r="CX141" s="125"/>
      <c r="CY141" s="125"/>
      <c r="CZ141" s="125"/>
      <c r="DA141" s="125"/>
      <c r="DB141" s="125"/>
      <c r="DC141" s="125"/>
      <c r="DD141" s="125"/>
      <c r="DE141" s="127"/>
      <c r="DF141" s="127"/>
    </row>
    <row r="142" spans="1:110" s="126" customFormat="1">
      <c r="A142" s="7">
        <v>45839</v>
      </c>
      <c r="B142" s="22">
        <f>国航自动更新!B262</f>
        <v>34005.300000000003</v>
      </c>
      <c r="C142" s="141">
        <f t="shared" si="265"/>
        <v>2.3085023166255603E-2</v>
      </c>
      <c r="D142" s="138">
        <f t="shared" ref="D142:D143" si="282">B142/B70-1</f>
        <v>0.35124513726908235</v>
      </c>
      <c r="E142" s="22">
        <f>国航自动更新!C262</f>
        <v>23544.3</v>
      </c>
      <c r="F142" s="141">
        <f t="shared" si="266"/>
        <v>-3.5297553295496886E-3</v>
      </c>
      <c r="G142" s="138">
        <f t="shared" ref="G142:G143" si="283">E142/E70-1</f>
        <v>0.61596590207140811</v>
      </c>
      <c r="H142" s="22">
        <f>国航自动更新!D262</f>
        <v>9545.7000000000007</v>
      </c>
      <c r="I142" s="141">
        <f t="shared" si="267"/>
        <v>0.10251671844862043</v>
      </c>
      <c r="J142" s="138">
        <f t="shared" ref="J142:J143" si="284">H142/H70-1</f>
        <v>-6.0393390047586148E-3</v>
      </c>
      <c r="K142" s="22">
        <f>国航自动更新!E262</f>
        <v>915.3</v>
      </c>
      <c r="L142" s="141">
        <f t="shared" si="268"/>
        <v>-3.875236294896045E-2</v>
      </c>
      <c r="M142" s="138">
        <f t="shared" ref="M142:M143" si="285">K142/K70-1</f>
        <v>-7.7783375314861458E-2</v>
      </c>
      <c r="N142" s="22">
        <f>国航自动更新!F262</f>
        <v>27255.200000000001</v>
      </c>
      <c r="O142" s="141">
        <f t="shared" si="269"/>
        <v>2.25902427860174E-2</v>
      </c>
      <c r="P142" s="138">
        <f t="shared" ref="P142:P143" si="286">N142/N70-1</f>
        <v>0.33483524664028508</v>
      </c>
      <c r="Q142" s="22">
        <f>国航自动更新!G262</f>
        <v>19141.2</v>
      </c>
      <c r="R142" s="141">
        <f t="shared" si="270"/>
        <v>-1.5544311720827597E-3</v>
      </c>
      <c r="S142" s="138">
        <f t="shared" ref="S142:S143" si="287">Q142/Q70-1</f>
        <v>0.58143377644852401</v>
      </c>
      <c r="T142" s="22">
        <f>国航自动更新!H262</f>
        <v>7424.2</v>
      </c>
      <c r="U142" s="141">
        <f t="shared" si="271"/>
        <v>9.6972472997532533E-2</v>
      </c>
      <c r="V142" s="138">
        <f t="shared" ref="V142:V143" si="288">T142/T70-1</f>
        <v>-1.2844378257632183E-2</v>
      </c>
      <c r="W142" s="22">
        <f>国航自动更新!I262</f>
        <v>689.7</v>
      </c>
      <c r="X142" s="141">
        <f t="shared" si="272"/>
        <v>-3.4304116493979242E-2</v>
      </c>
      <c r="Y142" s="138">
        <f t="shared" ref="Y142:Y143" si="289">W142/W70-1</f>
        <v>-0.13114134542705957</v>
      </c>
      <c r="Z142" s="22">
        <f>国航自动更新!J262</f>
        <v>14456.7</v>
      </c>
      <c r="AA142" s="141">
        <f t="shared" si="273"/>
        <v>-3.5703208464002989E-3</v>
      </c>
      <c r="AB142" s="138">
        <f t="shared" ref="AB142:AB143" si="290">Z142/Z70-1</f>
        <v>0.43830587392550147</v>
      </c>
      <c r="AC142" s="22">
        <f>国航自动更新!K262</f>
        <v>12369.3</v>
      </c>
      <c r="AD142" s="141">
        <f t="shared" si="274"/>
        <v>-1.2785825451933519E-2</v>
      </c>
      <c r="AE142" s="138">
        <f t="shared" ref="AE142:AE143" si="291">AC142/AC70-1</f>
        <v>0.52850822994414504</v>
      </c>
      <c r="AF142" s="22">
        <f>国航自动更新!L262</f>
        <v>1646.8</v>
      </c>
      <c r="AG142" s="141">
        <f t="shared" si="275"/>
        <v>7.7466631771787364E-2</v>
      </c>
      <c r="AH142" s="138">
        <f t="shared" ref="AH142:AH143" si="292">AF142/AF70-1</f>
        <v>0.14305545915180118</v>
      </c>
      <c r="AI142" s="22">
        <f>国航自动更新!M262</f>
        <v>440.6</v>
      </c>
      <c r="AJ142" s="141">
        <f t="shared" si="276"/>
        <v>-2.2192632046160621E-2</v>
      </c>
      <c r="AK142" s="138">
        <f t="shared" ref="AK142:AK143" si="293">AI142/AI70-1</f>
        <v>-0.14958502219648717</v>
      </c>
      <c r="AL142" s="22">
        <f>国航自动更新!N262</f>
        <v>80.099999999999994</v>
      </c>
      <c r="AM142" s="148">
        <f t="shared" si="277"/>
        <v>-0.10000000000000853</v>
      </c>
      <c r="AN142" s="178">
        <f t="shared" ref="AN142:AN143" si="294">AL142-AL70</f>
        <v>-1</v>
      </c>
      <c r="AO142" s="22">
        <f>国航自动更新!O262</f>
        <v>81.3</v>
      </c>
      <c r="AP142" s="148">
        <f t="shared" si="278"/>
        <v>0.20000000000000284</v>
      </c>
      <c r="AQ142" s="178">
        <f t="shared" ref="AQ142:AQ143" si="295">AO142-AO70</f>
        <v>-1.7999999999999972</v>
      </c>
      <c r="AR142" s="22">
        <f>国航自动更新!P262</f>
        <v>77.8</v>
      </c>
      <c r="AS142" s="148">
        <f t="shared" si="279"/>
        <v>-0.40000000000000568</v>
      </c>
      <c r="AT142" s="178">
        <f t="shared" ref="AT142:AT143" si="296">AR142-AR70</f>
        <v>-0.5</v>
      </c>
      <c r="AU142" s="22">
        <f>国航自动更新!Q262</f>
        <v>75.400000000000006</v>
      </c>
      <c r="AV142" s="148">
        <f t="shared" si="280"/>
        <v>0.40000000000000568</v>
      </c>
      <c r="AW142" s="178">
        <f t="shared" ref="AW142:AW143" si="297">AU142-AU70</f>
        <v>-4.5999999999999943</v>
      </c>
      <c r="AX142" s="154">
        <f>国航自动更新!R262</f>
        <v>935</v>
      </c>
      <c r="AY142" s="138">
        <f t="shared" si="281"/>
        <v>1.9629225736095934E-2</v>
      </c>
      <c r="AZ142" s="138">
        <f t="shared" ref="AZ142:AZ143" si="298">AX142/AX70-1</f>
        <v>0.37702503681885124</v>
      </c>
      <c r="BA142" s="125"/>
      <c r="BB142" s="125"/>
      <c r="BC142" s="125"/>
      <c r="BD142" s="125"/>
      <c r="BE142" s="125"/>
      <c r="BF142" s="125"/>
      <c r="BG142" s="125"/>
      <c r="BH142" s="125"/>
      <c r="BI142" s="125"/>
      <c r="BJ142" s="125"/>
      <c r="BK142" s="51"/>
      <c r="BL142" s="125"/>
      <c r="BM142" s="125"/>
      <c r="BN142" s="125"/>
      <c r="BO142" s="125"/>
      <c r="BP142" s="125"/>
      <c r="BQ142" s="125"/>
      <c r="BR142" s="125"/>
      <c r="BS142" s="125"/>
      <c r="BT142" s="125"/>
      <c r="BU142" s="125"/>
      <c r="BV142" s="125"/>
      <c r="BW142" s="125"/>
      <c r="BX142" s="125"/>
      <c r="BY142" s="125"/>
      <c r="BZ142" s="125"/>
      <c r="CA142" s="125"/>
      <c r="CB142" s="125"/>
      <c r="CC142" s="125"/>
      <c r="CD142" s="125"/>
      <c r="CE142" s="125"/>
      <c r="CF142" s="125"/>
      <c r="CG142" s="125"/>
      <c r="CH142" s="125"/>
      <c r="CI142" s="125"/>
      <c r="CJ142" s="125"/>
      <c r="CK142" s="125"/>
      <c r="CL142" s="125"/>
      <c r="CM142" s="125"/>
      <c r="CN142" s="125"/>
      <c r="CW142" s="125"/>
      <c r="CX142" s="125"/>
      <c r="CY142" s="125"/>
      <c r="CZ142" s="125"/>
      <c r="DA142" s="125"/>
      <c r="DB142" s="125"/>
      <c r="DC142" s="125"/>
      <c r="DD142" s="125"/>
      <c r="DE142" s="127"/>
      <c r="DF142" s="127"/>
    </row>
    <row r="143" spans="1:110" s="126" customFormat="1">
      <c r="A143" s="7">
        <v>45870</v>
      </c>
      <c r="B143" s="22">
        <f>国航自动更新!B263</f>
        <v>34419</v>
      </c>
      <c r="C143" s="141">
        <f t="shared" ref="C143:C144" si="299">B143/B131-1</f>
        <v>2.2828580598380999E-2</v>
      </c>
      <c r="D143" s="138">
        <f t="shared" si="282"/>
        <v>0.36714622772662642</v>
      </c>
      <c r="E143" s="22">
        <f>国航自动更新!C263</f>
        <v>23519.9</v>
      </c>
      <c r="F143" s="141">
        <f t="shared" ref="F143:F144" si="300">E143/E131-1</f>
        <v>-1.2333288541001686E-2</v>
      </c>
      <c r="G143" s="138">
        <f t="shared" si="283"/>
        <v>0.60344004799432804</v>
      </c>
      <c r="H143" s="22">
        <f>国航自动更新!D263</f>
        <v>9985.4</v>
      </c>
      <c r="I143" s="141">
        <f t="shared" ref="I143:I144" si="301">H143/H131-1</f>
        <v>0.12595282125298812</v>
      </c>
      <c r="J143" s="138">
        <f t="shared" si="284"/>
        <v>4.2306447740628972E-2</v>
      </c>
      <c r="K143" s="22">
        <f>国航自动更新!E263</f>
        <v>913.7</v>
      </c>
      <c r="L143" s="141">
        <f t="shared" ref="L143:L144" si="302">K143/K131-1</f>
        <v>-5.6874483897605188E-2</v>
      </c>
      <c r="M143" s="138">
        <f t="shared" si="285"/>
        <v>-1.4666235306804554E-2</v>
      </c>
      <c r="N143" s="22">
        <f>国航自动更新!F263</f>
        <v>28805.1</v>
      </c>
      <c r="O143" s="141">
        <f t="shared" ref="O143:O144" si="303">N143/N131-1</f>
        <v>3.2289161807762978E-2</v>
      </c>
      <c r="P143" s="138">
        <f t="shared" si="286"/>
        <v>0.35255531347432467</v>
      </c>
      <c r="Q143" s="22">
        <f>国航自动更新!G263</f>
        <v>20070.5</v>
      </c>
      <c r="R143" s="141">
        <f t="shared" ref="R143:R144" si="304">Q143/Q131-1</f>
        <v>1.6444745654586868E-4</v>
      </c>
      <c r="S143" s="138">
        <f t="shared" si="287"/>
        <v>0.58839636901794123</v>
      </c>
      <c r="T143" s="22">
        <f>国航自动更新!H263</f>
        <v>7994.5</v>
      </c>
      <c r="U143" s="141">
        <f t="shared" ref="U143:U144" si="305">T143/T131-1</f>
        <v>0.12910287554375466</v>
      </c>
      <c r="V143" s="138">
        <f t="shared" si="288"/>
        <v>6.3063289864560002E-3</v>
      </c>
      <c r="W143" s="22">
        <f>国航自动更新!I263</f>
        <v>740</v>
      </c>
      <c r="X143" s="141">
        <f t="shared" ref="X143:X144" si="306">W143/W131-1</f>
        <v>-2.1681649920676893E-2</v>
      </c>
      <c r="Y143" s="138">
        <f t="shared" si="289"/>
        <v>3.2510115808566997E-2</v>
      </c>
      <c r="Z143" s="22">
        <f>国航自动更新!J263</f>
        <v>15216</v>
      </c>
      <c r="AA143" s="141">
        <f t="shared" ref="AA143:AA144" si="307">Z143/Z131-1</f>
        <v>-2.3603461841069651E-3</v>
      </c>
      <c r="AB143" s="138">
        <f t="shared" si="290"/>
        <v>0.45190839694656493</v>
      </c>
      <c r="AC143" s="22">
        <f>国航自动更新!K263</f>
        <v>12960.1</v>
      </c>
      <c r="AD143" s="141">
        <f t="shared" ref="AD143:AD144" si="308">AC143/AC131-1</f>
        <v>-1.43361270401412E-2</v>
      </c>
      <c r="AE143" s="138">
        <f t="shared" si="291"/>
        <v>0.52943189596167017</v>
      </c>
      <c r="AF143" s="22">
        <f>国航自动更新!L263</f>
        <v>1783.7</v>
      </c>
      <c r="AG143" s="141">
        <f t="shared" ref="AG143:AG144" si="309">AF143/AF131-1</f>
        <v>9.8269810972230864E-2</v>
      </c>
      <c r="AH143" s="138">
        <f t="shared" si="292"/>
        <v>0.16551228437009935</v>
      </c>
      <c r="AI143" s="22">
        <f>国航自动更新!M263</f>
        <v>472.2</v>
      </c>
      <c r="AJ143" s="141">
        <f t="shared" ref="AJ143:AJ144" si="310">AI143/AI131-1</f>
        <v>-1.4813269351137137E-2</v>
      </c>
      <c r="AK143" s="138">
        <f t="shared" si="293"/>
        <v>-7.357578305654866E-3</v>
      </c>
      <c r="AL143" s="22">
        <f>国航自动更新!N263</f>
        <v>83.7</v>
      </c>
      <c r="AM143" s="148">
        <f t="shared" ref="AM143:AM144" si="311">AL143-AL131</f>
        <v>0.79999999999999716</v>
      </c>
      <c r="AN143" s="178">
        <f t="shared" si="294"/>
        <v>-0.89999999999999147</v>
      </c>
      <c r="AO143" s="22">
        <f>国航自动更新!O263</f>
        <v>85.3</v>
      </c>
      <c r="AP143" s="148">
        <f t="shared" ref="AP143:AP144" si="312">AO143-AO131</f>
        <v>1</v>
      </c>
      <c r="AQ143" s="178">
        <f t="shared" si="295"/>
        <v>-0.79999999999999716</v>
      </c>
      <c r="AR143" s="22">
        <f>国航自动更新!P263</f>
        <v>80.099999999999994</v>
      </c>
      <c r="AS143" s="148">
        <f t="shared" ref="AS143:AS144" si="313">AR143-AR131</f>
        <v>0.29999999999999716</v>
      </c>
      <c r="AT143" s="178">
        <f t="shared" si="296"/>
        <v>-2.8000000000000114</v>
      </c>
      <c r="AU143" s="22">
        <f>国航自动更新!Q263</f>
        <v>81</v>
      </c>
      <c r="AV143" s="148">
        <f t="shared" ref="AV143:AV144" si="314">AU143-AU131</f>
        <v>2.9000000000000057</v>
      </c>
      <c r="AW143" s="178">
        <f t="shared" si="297"/>
        <v>3.7000000000000028</v>
      </c>
      <c r="AX143" s="154">
        <f>国航自动更新!R263</f>
        <v>941</v>
      </c>
      <c r="AY143" s="138">
        <f t="shared" ref="AY143:AY144" si="315">AX143/AX131-1</f>
        <v>2.1715526601520097E-2</v>
      </c>
      <c r="AZ143" s="138">
        <f t="shared" si="298"/>
        <v>0.38790560471976399</v>
      </c>
      <c r="BA143" s="125"/>
      <c r="BB143" s="125"/>
      <c r="BC143" s="125"/>
      <c r="BD143" s="125"/>
      <c r="BE143" s="125"/>
      <c r="BF143" s="125"/>
      <c r="BG143" s="125"/>
      <c r="BH143" s="125"/>
      <c r="BI143" s="125"/>
      <c r="BJ143" s="125"/>
      <c r="BK143" s="51"/>
      <c r="BL143" s="125"/>
      <c r="BM143" s="125"/>
      <c r="BN143" s="125"/>
      <c r="BO143" s="125"/>
      <c r="BP143" s="125"/>
      <c r="BQ143" s="125"/>
      <c r="BR143" s="125"/>
      <c r="BS143" s="125"/>
      <c r="BT143" s="125"/>
      <c r="BU143" s="125"/>
      <c r="BV143" s="125"/>
      <c r="BW143" s="125"/>
      <c r="BX143" s="125"/>
      <c r="BY143" s="125"/>
      <c r="BZ143" s="125"/>
      <c r="CA143" s="125"/>
      <c r="CB143" s="125"/>
      <c r="CC143" s="125"/>
      <c r="CD143" s="125"/>
      <c r="CE143" s="125"/>
      <c r="CF143" s="125"/>
      <c r="CG143" s="125"/>
      <c r="CH143" s="125"/>
      <c r="CI143" s="125"/>
      <c r="CJ143" s="125"/>
      <c r="CK143" s="125"/>
      <c r="CL143" s="125"/>
      <c r="CM143" s="125"/>
      <c r="CN143" s="125"/>
      <c r="CW143" s="125"/>
      <c r="CX143" s="125"/>
      <c r="CY143" s="125"/>
      <c r="CZ143" s="125"/>
      <c r="DA143" s="125"/>
      <c r="DB143" s="125"/>
      <c r="DC143" s="125"/>
      <c r="DD143" s="125"/>
      <c r="DE143" s="127"/>
      <c r="DF143" s="127"/>
    </row>
    <row r="144" spans="1:110" s="126" customFormat="1">
      <c r="A144" s="7">
        <v>45901</v>
      </c>
      <c r="B144" s="22">
        <f>国航自动更新!B264</f>
        <v>29811.9</v>
      </c>
      <c r="C144" s="141">
        <f t="shared" si="299"/>
        <v>1.1601628775025574E-2</v>
      </c>
      <c r="D144" s="138">
        <f t="shared" ref="D144:D145" si="316">B144/B72-1</f>
        <v>0.25881026576473887</v>
      </c>
      <c r="E144" s="22">
        <f>国航自动更新!C264</f>
        <v>20304.8</v>
      </c>
      <c r="F144" s="141">
        <f t="shared" si="300"/>
        <v>-2.5299293093538067E-3</v>
      </c>
      <c r="G144" s="138">
        <f t="shared" ref="G144:G145" si="317">E144/E72-1</f>
        <v>0.45091285862303043</v>
      </c>
      <c r="H144" s="22">
        <f>国航自动更新!D264</f>
        <v>8709.5</v>
      </c>
      <c r="I144" s="141">
        <f t="shared" si="301"/>
        <v>4.8125060171368084E-2</v>
      </c>
      <c r="J144" s="138">
        <f t="shared" ref="J144:J145" si="318">H144/H72-1</f>
        <v>-2.0689267442514203E-2</v>
      </c>
      <c r="K144" s="22">
        <f>国航自动更新!E264</f>
        <v>797.5</v>
      </c>
      <c r="L144" s="141">
        <f t="shared" si="302"/>
        <v>-8.2079343365253354E-3</v>
      </c>
      <c r="M144" s="138">
        <f t="shared" ref="M144:M145" si="319">K144/K72-1</f>
        <v>3.6496350364962904E-3</v>
      </c>
      <c r="N144" s="22">
        <f>国航自动更新!F264</f>
        <v>24790</v>
      </c>
      <c r="O144" s="141">
        <f t="shared" si="303"/>
        <v>5.5967558495661596E-2</v>
      </c>
      <c r="P144" s="138">
        <f t="shared" ref="P144:P145" si="320">N144/N72-1</f>
        <v>0.2990824149622433</v>
      </c>
      <c r="Q144" s="22">
        <f>国航自动更新!G264</f>
        <v>17195.3</v>
      </c>
      <c r="R144" s="141">
        <f t="shared" si="304"/>
        <v>3.3800073347722392E-2</v>
      </c>
      <c r="S144" s="138">
        <f t="shared" ref="S144:S145" si="321">Q144/Q72-1</f>
        <v>0.50227149621708489</v>
      </c>
      <c r="T144" s="22">
        <f>国航自动更新!H264</f>
        <v>7008.3</v>
      </c>
      <c r="U144" s="141">
        <f t="shared" si="305"/>
        <v>0.113683675253063</v>
      </c>
      <c r="V144" s="138">
        <f t="shared" ref="V144:V145" si="322">T144/T72-1</f>
        <v>-1.1732355637030234E-2</v>
      </c>
      <c r="W144" s="22">
        <f>国航自动更新!I264</f>
        <v>586.4</v>
      </c>
      <c r="X144" s="141">
        <f t="shared" si="306"/>
        <v>6.5988002181421423E-2</v>
      </c>
      <c r="Y144" s="138">
        <f t="shared" ref="Y144:Y145" si="323">W144/W72-1</f>
        <v>7.596330275229346E-2</v>
      </c>
      <c r="Z144" s="22">
        <f>国航自动更新!J264</f>
        <v>13082.2</v>
      </c>
      <c r="AA144" s="141">
        <f t="shared" si="307"/>
        <v>3.6944856175838758E-2</v>
      </c>
      <c r="AB144" s="138">
        <f t="shared" ref="AB144:AB145" si="324">Z144/Z72-1</f>
        <v>0.39151615716808141</v>
      </c>
      <c r="AC144" s="22">
        <f>国航自动更新!K264</f>
        <v>11178.4</v>
      </c>
      <c r="AD144" s="141">
        <f t="shared" si="308"/>
        <v>2.4676419902467606E-2</v>
      </c>
      <c r="AE144" s="138">
        <f t="shared" ref="AE144:AE145" si="325">AC144/AC72-1</f>
        <v>0.45381714137078943</v>
      </c>
      <c r="AF144" s="22">
        <f>国航自动更新!L264</f>
        <v>1529.4</v>
      </c>
      <c r="AG144" s="141">
        <f t="shared" si="309"/>
        <v>0.12373254959588542</v>
      </c>
      <c r="AH144" s="138">
        <f t="shared" ref="AH144:AH145" si="326">AF144/AF72-1</f>
        <v>0.12546912944293176</v>
      </c>
      <c r="AI144" s="22">
        <f>国航自动更新!M264</f>
        <v>374.4</v>
      </c>
      <c r="AJ144" s="141">
        <f t="shared" si="310"/>
        <v>8.2393755420641757E-2</v>
      </c>
      <c r="AK144" s="138">
        <f t="shared" ref="AK144:AK145" si="327">AI144/AI72-1</f>
        <v>5.9123055162659144E-2</v>
      </c>
      <c r="AL144" s="22">
        <f>国航自动更新!N264</f>
        <v>83.2</v>
      </c>
      <c r="AM144" s="148">
        <f t="shared" si="311"/>
        <v>3.5</v>
      </c>
      <c r="AN144" s="178">
        <f t="shared" ref="AN144:AN145" si="328">AL144-AL72</f>
        <v>2.6000000000000085</v>
      </c>
      <c r="AO144" s="22">
        <f>国航自动更新!O264</f>
        <v>84.7</v>
      </c>
      <c r="AP144" s="148">
        <f t="shared" si="312"/>
        <v>3</v>
      </c>
      <c r="AQ144" s="178">
        <f t="shared" ref="AQ144:AQ145" si="329">AO144-AO72</f>
        <v>2.9000000000000057</v>
      </c>
      <c r="AR144" s="22">
        <f>国航自动更新!P264</f>
        <v>80.5</v>
      </c>
      <c r="AS144" s="148">
        <f t="shared" si="313"/>
        <v>4.7999999999999972</v>
      </c>
      <c r="AT144" s="178">
        <f t="shared" ref="AT144:AT145" si="330">AR144-AR72</f>
        <v>0.79999999999999716</v>
      </c>
      <c r="AU144" s="22">
        <f>国航自动更新!Q264</f>
        <v>73.5</v>
      </c>
      <c r="AV144" s="148">
        <f t="shared" si="314"/>
        <v>5.0999999999999943</v>
      </c>
      <c r="AW144" s="178">
        <f t="shared" ref="AW144:AW145" si="331">AU144-AU72</f>
        <v>4.9000000000000057</v>
      </c>
      <c r="AX144" s="154">
        <f>国航自动更新!R264</f>
        <v>946</v>
      </c>
      <c r="AY144" s="138">
        <f t="shared" si="315"/>
        <v>2.3809523809523725E-2</v>
      </c>
      <c r="AZ144" s="138">
        <f t="shared" ref="AZ144:AZ145" si="332">AX144/AX72-1</f>
        <v>0.39117647058823524</v>
      </c>
      <c r="BA144" s="125"/>
      <c r="BB144" s="125"/>
      <c r="BC144" s="125"/>
      <c r="BD144" s="125"/>
      <c r="BE144" s="125"/>
      <c r="BF144" s="125"/>
      <c r="BG144" s="125"/>
      <c r="BH144" s="125"/>
      <c r="BI144" s="125"/>
      <c r="BJ144" s="125"/>
      <c r="BK144" s="51"/>
      <c r="BL144" s="125"/>
      <c r="BM144" s="125"/>
      <c r="BN144" s="125"/>
      <c r="BO144" s="125"/>
      <c r="BP144" s="125"/>
      <c r="BQ144" s="125"/>
      <c r="BR144" s="125"/>
      <c r="BS144" s="125"/>
      <c r="BT144" s="125"/>
      <c r="BU144" s="125"/>
      <c r="BV144" s="125"/>
      <c r="BW144" s="125"/>
      <c r="BX144" s="125"/>
      <c r="BY144" s="125"/>
      <c r="BZ144" s="125"/>
      <c r="CA144" s="125"/>
      <c r="CB144" s="125"/>
      <c r="CC144" s="125"/>
      <c r="CD144" s="125"/>
      <c r="CE144" s="125"/>
      <c r="CF144" s="125"/>
      <c r="CG144" s="125"/>
      <c r="CH144" s="125"/>
      <c r="CI144" s="125"/>
      <c r="CJ144" s="125"/>
      <c r="CK144" s="125"/>
      <c r="CL144" s="125"/>
      <c r="CM144" s="125"/>
      <c r="CN144" s="125"/>
      <c r="CW144" s="125"/>
      <c r="CX144" s="125"/>
      <c r="CY144" s="125"/>
      <c r="CZ144" s="125"/>
      <c r="DA144" s="125"/>
      <c r="DB144" s="125"/>
      <c r="DC144" s="125"/>
      <c r="DD144" s="125"/>
      <c r="DE144" s="127"/>
      <c r="DF144" s="127"/>
    </row>
    <row r="145" spans="1:110" s="126" customFormat="1">
      <c r="A145" s="7">
        <v>45931</v>
      </c>
      <c r="B145" s="22">
        <f>国航自动更新!B265</f>
        <v>32033</v>
      </c>
      <c r="C145" s="141">
        <f t="shared" ref="C145:C146" si="333">B145/B133-1</f>
        <v>4.3212912092385647E-2</v>
      </c>
      <c r="D145" s="138">
        <f t="shared" si="316"/>
        <v>0.32909843037512498</v>
      </c>
      <c r="E145" s="22">
        <f>国航自动更新!C265</f>
        <v>21936.2</v>
      </c>
      <c r="F145" s="141">
        <f t="shared" ref="F145:F146" si="334">E145/E133-1</f>
        <v>3.176738410596025E-2</v>
      </c>
      <c r="G145" s="138">
        <f t="shared" si="317"/>
        <v>0.53245682669200245</v>
      </c>
      <c r="H145" s="22">
        <f>国航自动更新!D265</f>
        <v>9201.2000000000007</v>
      </c>
      <c r="I145" s="141">
        <f t="shared" ref="I145:I146" si="335">H145/H133-1</f>
        <v>7.5585065344960567E-2</v>
      </c>
      <c r="J145" s="138">
        <f t="shared" si="318"/>
        <v>2.9355170716427459E-2</v>
      </c>
      <c r="K145" s="22">
        <f>国航自动更新!E265</f>
        <v>895.7</v>
      </c>
      <c r="L145" s="141">
        <f t="shared" ref="L145:L146" si="336">K145/K133-1</f>
        <v>5.5006735518636773E-3</v>
      </c>
      <c r="M145" s="138">
        <f t="shared" si="319"/>
        <v>5.6000943173779794E-2</v>
      </c>
      <c r="N145" s="22">
        <f>国航自动更新!F265</f>
        <v>27321</v>
      </c>
      <c r="O145" s="141">
        <f t="shared" ref="O145:O146" si="337">N145/N133-1</f>
        <v>8.7017931956441252E-2</v>
      </c>
      <c r="P145" s="138">
        <f t="shared" si="320"/>
        <v>0.38836096063744385</v>
      </c>
      <c r="Q145" s="22">
        <f>国航自动更新!G265</f>
        <v>19149.7</v>
      </c>
      <c r="R145" s="141">
        <f t="shared" ref="R145:R146" si="338">Q145/Q133-1</f>
        <v>5.5498599995590592E-2</v>
      </c>
      <c r="S145" s="138">
        <f t="shared" si="321"/>
        <v>0.58559446233843682</v>
      </c>
      <c r="T145" s="22">
        <f>国航自动更新!H265</f>
        <v>7490.1</v>
      </c>
      <c r="U145" s="141">
        <f t="shared" ref="U145:U146" si="339">T145/T133-1</f>
        <v>0.17798502767991953</v>
      </c>
      <c r="V145" s="138">
        <f t="shared" si="322"/>
        <v>6.8304997717937077E-2</v>
      </c>
      <c r="W145" s="22">
        <f>国航自动更新!I265</f>
        <v>681.3</v>
      </c>
      <c r="X145" s="141">
        <f t="shared" ref="X145:X146" si="340">W145/W133-1</f>
        <v>7.6813655761023947E-2</v>
      </c>
      <c r="Y145" s="138">
        <f t="shared" si="323"/>
        <v>0.15455007625826123</v>
      </c>
      <c r="Z145" s="22">
        <f>国航自动更新!J265</f>
        <v>14631.5</v>
      </c>
      <c r="AA145" s="141">
        <f t="shared" ref="AA145:AA146" si="341">Z145/Z133-1</f>
        <v>5.7525513891699687E-2</v>
      </c>
      <c r="AB145" s="138">
        <f t="shared" si="324"/>
        <v>0.49080442202863117</v>
      </c>
      <c r="AC145" s="22">
        <f>国航自动更新!K265</f>
        <v>12541.4</v>
      </c>
      <c r="AD145" s="141">
        <f t="shared" ref="AD145:AD146" si="342">AC145/AC133-1</f>
        <v>4.2051299095161809E-2</v>
      </c>
      <c r="AE145" s="138">
        <f t="shared" si="325"/>
        <v>0.55173096434139213</v>
      </c>
      <c r="AF145" s="22">
        <f>国航自动更新!L265</f>
        <v>1658.2</v>
      </c>
      <c r="AG145" s="141">
        <f t="shared" ref="AG145:AG146" si="343">AF145/AF133-1</f>
        <v>0.18155907082798906</v>
      </c>
      <c r="AH145" s="138">
        <f t="shared" si="326"/>
        <v>0.22187016432097861</v>
      </c>
      <c r="AI145" s="22">
        <f>国航自动更新!M265</f>
        <v>431.9</v>
      </c>
      <c r="AJ145" s="141">
        <f t="shared" ref="AJ145:AJ146" si="344">AI145/AI133-1</f>
        <v>8.8183421516754956E-2</v>
      </c>
      <c r="AK145" s="138">
        <f t="shared" si="327"/>
        <v>0.15111940298507465</v>
      </c>
      <c r="AL145" s="22">
        <f>国航自动更新!N265</f>
        <v>85.3</v>
      </c>
      <c r="AM145" s="148">
        <f t="shared" ref="AM145:AM146" si="345">AL145-AL133</f>
        <v>3.3999999999999915</v>
      </c>
      <c r="AN145" s="178">
        <f t="shared" si="328"/>
        <v>3.7000000000000028</v>
      </c>
      <c r="AO145" s="22">
        <f>国航自动更新!O265</f>
        <v>87.3</v>
      </c>
      <c r="AP145" s="148">
        <f t="shared" ref="AP145:AP146" si="346">AO145-AO133</f>
        <v>2</v>
      </c>
      <c r="AQ145" s="178">
        <f t="shared" si="329"/>
        <v>2.8999999999999915</v>
      </c>
      <c r="AR145" s="22">
        <f>国航自动更新!P265</f>
        <v>81.400000000000006</v>
      </c>
      <c r="AS145" s="148">
        <f t="shared" ref="AS145:AS146" si="347">AR145-AR133</f>
        <v>7.1000000000000085</v>
      </c>
      <c r="AT145" s="178">
        <f t="shared" si="330"/>
        <v>3</v>
      </c>
      <c r="AU145" s="22">
        <f>国航自动更新!Q265</f>
        <v>76.099999999999994</v>
      </c>
      <c r="AV145" s="148">
        <f t="shared" ref="AV145:AV146" si="348">AU145-AU133</f>
        <v>5.0999999999999943</v>
      </c>
      <c r="AW145" s="178">
        <f t="shared" si="331"/>
        <v>6.5</v>
      </c>
      <c r="AX145" s="154">
        <f>国航自动更新!R265</f>
        <v>949</v>
      </c>
      <c r="AY145" s="138">
        <f t="shared" ref="AY145:AY146" si="349">AX145/AX133-1</f>
        <v>2.5945945945945903E-2</v>
      </c>
      <c r="AZ145" s="138">
        <f t="shared" si="332"/>
        <v>0.39558823529411757</v>
      </c>
      <c r="BA145" s="125"/>
      <c r="BB145" s="125"/>
      <c r="BC145" s="125"/>
      <c r="BD145" s="125"/>
      <c r="BE145" s="125"/>
      <c r="BF145" s="125"/>
      <c r="BG145" s="125"/>
      <c r="BH145" s="125"/>
      <c r="BI145" s="125"/>
      <c r="BJ145" s="125"/>
      <c r="BK145" s="51"/>
      <c r="BL145" s="125"/>
      <c r="BM145" s="125"/>
      <c r="BN145" s="125"/>
      <c r="BO145" s="125"/>
      <c r="BP145" s="125"/>
      <c r="BQ145" s="125"/>
      <c r="BR145" s="125"/>
      <c r="BS145" s="125"/>
      <c r="BT145" s="125"/>
      <c r="BU145" s="125"/>
      <c r="BV145" s="125"/>
      <c r="BW145" s="125"/>
      <c r="BX145" s="125"/>
      <c r="BY145" s="125"/>
      <c r="BZ145" s="125"/>
      <c r="CA145" s="125"/>
      <c r="CB145" s="125"/>
      <c r="CC145" s="125"/>
      <c r="CD145" s="125"/>
      <c r="CE145" s="125"/>
      <c r="CF145" s="125"/>
      <c r="CG145" s="125"/>
      <c r="CH145" s="125"/>
      <c r="CI145" s="125"/>
      <c r="CJ145" s="125"/>
      <c r="CK145" s="125"/>
      <c r="CL145" s="125"/>
      <c r="CM145" s="125"/>
      <c r="CN145" s="125"/>
      <c r="CW145" s="125"/>
      <c r="CX145" s="125"/>
      <c r="CY145" s="125"/>
      <c r="CZ145" s="125"/>
      <c r="DA145" s="125"/>
      <c r="DB145" s="125"/>
      <c r="DC145" s="125"/>
      <c r="DD145" s="125"/>
      <c r="DE145" s="127"/>
      <c r="DF145" s="127"/>
    </row>
    <row r="146" spans="1:110" s="126" customFormat="1">
      <c r="A146" s="7">
        <v>45962</v>
      </c>
      <c r="B146" s="22">
        <f>国航自动更新!B266</f>
        <v>29627.9</v>
      </c>
      <c r="C146" s="141">
        <f t="shared" si="333"/>
        <v>4.8185269175932799E-2</v>
      </c>
      <c r="D146" s="138">
        <f t="shared" ref="D146:D147" si="350">B146/B74-1</f>
        <v>0.26297594079833586</v>
      </c>
      <c r="E146" s="22">
        <f>国航自动更新!C266</f>
        <v>19877</v>
      </c>
      <c r="F146" s="141">
        <f t="shared" si="334"/>
        <v>3.7806285210072454E-2</v>
      </c>
      <c r="G146" s="138">
        <f t="shared" ref="G146:G147" si="351">E146/E74-1</f>
        <v>0.41916736279192635</v>
      </c>
      <c r="H146" s="22">
        <f>国航自动更新!D266</f>
        <v>8915.5</v>
      </c>
      <c r="I146" s="141">
        <f t="shared" si="335"/>
        <v>8.0915604805955166E-2</v>
      </c>
      <c r="J146" s="138">
        <f t="shared" ref="J146:J147" si="352">H146/H74-1</f>
        <v>2.6646399742057181E-2</v>
      </c>
      <c r="K146" s="22">
        <f>国航自动更新!E266</f>
        <v>835.4</v>
      </c>
      <c r="L146" s="141">
        <f t="shared" si="336"/>
        <v>-3.4107989362932134E-2</v>
      </c>
      <c r="M146" s="138">
        <f t="shared" ref="M146:M147" si="353">K146/K74-1</f>
        <v>8.6769871211135552E-2</v>
      </c>
      <c r="N146" s="22">
        <f>国航自动更新!F266</f>
        <v>24682.2</v>
      </c>
      <c r="O146" s="141">
        <f t="shared" si="337"/>
        <v>0.10066533480789142</v>
      </c>
      <c r="P146" s="138">
        <f t="shared" ref="P146:P147" si="354">N146/N74-1</f>
        <v>0.32314438571474513</v>
      </c>
      <c r="Q146" s="22">
        <f>国航自动更新!G266</f>
        <v>16809.2</v>
      </c>
      <c r="R146" s="141">
        <f t="shared" si="338"/>
        <v>7.4303682589188735E-2</v>
      </c>
      <c r="S146" s="138">
        <f t="shared" ref="S146:S147" si="355">Q146/Q74-1</f>
        <v>0.48175703669749037</v>
      </c>
      <c r="T146" s="22">
        <f>国航自动更新!H266</f>
        <v>7228.7</v>
      </c>
      <c r="U146" s="141">
        <f t="shared" si="339"/>
        <v>0.1747871026457779</v>
      </c>
      <c r="V146" s="138">
        <f t="shared" ref="V146:V147" si="356">T146/T74-1</f>
        <v>7.0347666429755984E-2</v>
      </c>
      <c r="W146" s="22">
        <f>国航自动更新!I266</f>
        <v>644.20000000000005</v>
      </c>
      <c r="X146" s="141">
        <f t="shared" si="340"/>
        <v>3.0555111182210881E-2</v>
      </c>
      <c r="Y146" s="138">
        <f t="shared" ref="Y146:Y147" si="357">W146/W74-1</f>
        <v>0.15759209344115011</v>
      </c>
      <c r="Z146" s="22">
        <f>国航自动更新!J266</f>
        <v>13071.7</v>
      </c>
      <c r="AA146" s="141">
        <f t="shared" si="341"/>
        <v>7.3862609467163942E-2</v>
      </c>
      <c r="AB146" s="138">
        <f t="shared" ref="AB146:AB147" si="358">Z146/Z74-1</f>
        <v>0.40540802064294179</v>
      </c>
      <c r="AC146" s="22">
        <f>国航自动更新!K266</f>
        <v>11020.9</v>
      </c>
      <c r="AD146" s="141">
        <f t="shared" si="342"/>
        <v>5.8694127705357424E-2</v>
      </c>
      <c r="AE146" s="138">
        <f t="shared" ref="AE146:AE147" si="359">AC146/AC74-1</f>
        <v>0.454174803398955</v>
      </c>
      <c r="AF146" s="22">
        <f>国航自动更新!L266</f>
        <v>1637.4</v>
      </c>
      <c r="AG146" s="141">
        <f t="shared" si="343"/>
        <v>0.19868228404099564</v>
      </c>
      <c r="AH146" s="138">
        <f t="shared" ref="AH146:AH147" si="360">AF146/AF74-1</f>
        <v>0.19675486040052625</v>
      </c>
      <c r="AI146" s="22">
        <f>国航自动更新!M266</f>
        <v>413.4</v>
      </c>
      <c r="AJ146" s="141">
        <f t="shared" si="344"/>
        <v>4.2097302747668319E-2</v>
      </c>
      <c r="AK146" s="138">
        <f t="shared" ref="AK146:AK147" si="361">AI146/AI74-1</f>
        <v>0.16812658943204295</v>
      </c>
      <c r="AL146" s="22">
        <f>国航自动更新!N266</f>
        <v>83.3</v>
      </c>
      <c r="AM146" s="148">
        <f t="shared" si="345"/>
        <v>4</v>
      </c>
      <c r="AN146" s="178">
        <f t="shared" ref="AN146:AN147" si="362">AL146-AL74</f>
        <v>3.7999999999999972</v>
      </c>
      <c r="AO146" s="22">
        <f>国航自动更新!O266</f>
        <v>84.6</v>
      </c>
      <c r="AP146" s="148">
        <f t="shared" si="346"/>
        <v>2.8999999999999915</v>
      </c>
      <c r="AQ146" s="178">
        <f t="shared" ref="AQ146:AQ147" si="363">AO146-AO74</f>
        <v>3.5999999999999943</v>
      </c>
      <c r="AR146" s="22">
        <f>国航自动更新!P266</f>
        <v>81.099999999999994</v>
      </c>
      <c r="AS146" s="148">
        <f t="shared" si="347"/>
        <v>6.5</v>
      </c>
      <c r="AT146" s="178">
        <f t="shared" ref="AT146:AT147" si="364">AR146-AR74</f>
        <v>3.2999999999999972</v>
      </c>
      <c r="AU146" s="22">
        <f>国航自动更新!Q266</f>
        <v>77.099999999999994</v>
      </c>
      <c r="AV146" s="148">
        <f t="shared" si="348"/>
        <v>4.7999999999999972</v>
      </c>
      <c r="AW146" s="178">
        <f t="shared" ref="AW146:AW147" si="365">AU146-AU74</f>
        <v>4.6999999999999886</v>
      </c>
      <c r="AX146" s="154">
        <f>国航自动更新!R266</f>
        <v>956</v>
      </c>
      <c r="AY146" s="138">
        <f t="shared" si="349"/>
        <v>3.1283710895361416E-2</v>
      </c>
      <c r="AZ146" s="138">
        <f t="shared" ref="AZ146:AZ147" si="366">AX146/AX74-1</f>
        <v>0.39358600583090375</v>
      </c>
      <c r="BA146" s="125"/>
      <c r="BB146" s="125"/>
      <c r="BC146" s="125"/>
      <c r="BD146" s="125"/>
      <c r="BE146" s="125"/>
      <c r="BF146" s="125"/>
      <c r="BG146" s="125"/>
      <c r="BH146" s="125"/>
      <c r="BI146" s="125"/>
      <c r="BJ146" s="125"/>
      <c r="BK146" s="51"/>
      <c r="BL146" s="125"/>
      <c r="BM146" s="125"/>
      <c r="BN146" s="125"/>
      <c r="BO146" s="125"/>
      <c r="BP146" s="125"/>
      <c r="BQ146" s="125"/>
      <c r="BR146" s="125"/>
      <c r="BS146" s="125"/>
      <c r="BT146" s="125"/>
      <c r="BU146" s="125"/>
      <c r="BV146" s="125"/>
      <c r="BW146" s="125"/>
      <c r="BX146" s="125"/>
      <c r="BY146" s="125"/>
      <c r="BZ146" s="125"/>
      <c r="CA146" s="125"/>
      <c r="CB146" s="125"/>
      <c r="CC146" s="125"/>
      <c r="CD146" s="125"/>
      <c r="CE146" s="125"/>
      <c r="CF146" s="125"/>
      <c r="CG146" s="125"/>
      <c r="CH146" s="125"/>
      <c r="CI146" s="125"/>
      <c r="CJ146" s="125"/>
      <c r="CK146" s="125"/>
      <c r="CL146" s="125"/>
      <c r="CM146" s="125"/>
      <c r="CN146" s="125"/>
      <c r="CW146" s="125"/>
      <c r="CX146" s="125"/>
      <c r="CY146" s="125"/>
      <c r="CZ146" s="125"/>
      <c r="DA146" s="125"/>
      <c r="DB146" s="125"/>
      <c r="DC146" s="125"/>
      <c r="DD146" s="125"/>
      <c r="DE146" s="127"/>
      <c r="DF146" s="127"/>
    </row>
    <row r="147" spans="1:110" s="126" customFormat="1">
      <c r="A147" s="7">
        <v>45992</v>
      </c>
      <c r="B147" s="22">
        <f>国航自动更新!B267</f>
        <v>30163.599999999999</v>
      </c>
      <c r="C147" s="141">
        <f t="shared" ref="C147:C148" si="367">B147/B135-1</f>
        <v>4.0443446437010033E-2</v>
      </c>
      <c r="D147" s="138">
        <f t="shared" si="350"/>
        <v>0.23492251949806553</v>
      </c>
      <c r="E147" s="22">
        <f>国航自动更新!C267</f>
        <v>19998.099999999999</v>
      </c>
      <c r="F147" s="141">
        <f t="shared" ref="F147:F148" si="368">E147/E135-1</f>
        <v>4.2376636035256432E-2</v>
      </c>
      <c r="G147" s="138">
        <f t="shared" si="351"/>
        <v>0.38062658787142389</v>
      </c>
      <c r="H147" s="22">
        <f>国航自动更新!D267</f>
        <v>9259.9</v>
      </c>
      <c r="I147" s="141">
        <f t="shared" ref="I147:I148" si="369">H147/H135-1</f>
        <v>4.1116682782037506E-2</v>
      </c>
      <c r="J147" s="138">
        <f t="shared" si="352"/>
        <v>1.3883566368483757E-2</v>
      </c>
      <c r="K147" s="22">
        <f>国航自动更新!E267</f>
        <v>905.6</v>
      </c>
      <c r="L147" s="141">
        <f t="shared" ref="L147:L148" si="370">K147/K135-1</f>
        <v>-6.7997367843825041E-3</v>
      </c>
      <c r="M147" s="138">
        <f t="shared" si="353"/>
        <v>0.12134720158494305</v>
      </c>
      <c r="N147" s="22">
        <f>国航自动更新!F267</f>
        <v>24780.7</v>
      </c>
      <c r="O147" s="141">
        <f t="shared" ref="O147:O148" si="371">N147/N135-1</f>
        <v>0.10004927442302303</v>
      </c>
      <c r="P147" s="138">
        <f t="shared" si="354"/>
        <v>0.28540602225276857</v>
      </c>
      <c r="Q147" s="22">
        <f>国航自动更新!G267</f>
        <v>16879.900000000001</v>
      </c>
      <c r="R147" s="141">
        <f t="shared" ref="R147:R148" si="372">Q147/Q135-1</f>
        <v>0.10635634323466947</v>
      </c>
      <c r="S147" s="138">
        <f t="shared" si="355"/>
        <v>0.46479863238369634</v>
      </c>
      <c r="T147" s="22">
        <f>国航自动更新!H267</f>
        <v>7225.3</v>
      </c>
      <c r="U147" s="141">
        <f t="shared" ref="U147:U148" si="373">T147/T135-1</f>
        <v>9.1352616871837489E-2</v>
      </c>
      <c r="V147" s="138">
        <f t="shared" si="356"/>
        <v>9.0073734778237657E-3</v>
      </c>
      <c r="W147" s="22">
        <f>国航自动更新!I267</f>
        <v>675.6</v>
      </c>
      <c r="X147" s="141">
        <f t="shared" ref="X147:X148" si="374">W147/W135-1</f>
        <v>4.0665434380776411E-2</v>
      </c>
      <c r="Y147" s="138">
        <f t="shared" si="357"/>
        <v>0.13737373737373737</v>
      </c>
      <c r="Z147" s="22">
        <f>国航自动更新!J267</f>
        <v>13010.7</v>
      </c>
      <c r="AA147" s="141">
        <f t="shared" ref="AA147:AA148" si="375">Z147/Z135-1</f>
        <v>8.7196670900461237E-2</v>
      </c>
      <c r="AB147" s="138">
        <f t="shared" si="358"/>
        <v>0.37084606469286707</v>
      </c>
      <c r="AC147" s="22">
        <f>国航自动更新!K267</f>
        <v>10967.2</v>
      </c>
      <c r="AD147" s="141">
        <f t="shared" ref="AD147:AD148" si="376">AC147/AC135-1</f>
        <v>8.9832260116066376E-2</v>
      </c>
      <c r="AE147" s="138">
        <f t="shared" si="359"/>
        <v>0.43367713766552951</v>
      </c>
      <c r="AF147" s="22">
        <f>国航自动更新!L267</f>
        <v>1617</v>
      </c>
      <c r="AG147" s="141">
        <f t="shared" ref="AG147:AG148" si="377">AF147/AF135-1</f>
        <v>8.218444652656931E-2</v>
      </c>
      <c r="AH147" s="138">
        <f t="shared" si="360"/>
        <v>0.10662469203394465</v>
      </c>
      <c r="AI147" s="22">
        <f>国航自动更新!M267</f>
        <v>426.5</v>
      </c>
      <c r="AJ147" s="141">
        <f t="shared" ref="AJ147:AJ148" si="378">AI147/AI135-1</f>
        <v>4.0751586139580187E-2</v>
      </c>
      <c r="AK147" s="138">
        <f t="shared" si="361"/>
        <v>0.12207313864772429</v>
      </c>
      <c r="AL147" s="22">
        <f>国航自动更新!N267</f>
        <v>82.2</v>
      </c>
      <c r="AM147" s="148">
        <f t="shared" ref="AM147:AM148" si="379">AL147-AL135</f>
        <v>4.5</v>
      </c>
      <c r="AN147" s="178">
        <f t="shared" si="362"/>
        <v>3.2999999999999972</v>
      </c>
      <c r="AO147" s="22">
        <f>国航自动更新!O267</f>
        <v>84.4</v>
      </c>
      <c r="AP147" s="148">
        <f t="shared" ref="AP147:AP148" si="380">AO147-AO135</f>
        <v>4.9000000000000057</v>
      </c>
      <c r="AQ147" s="178">
        <f t="shared" si="363"/>
        <v>4.8000000000000114</v>
      </c>
      <c r="AR147" s="22">
        <f>国航自动更新!P267</f>
        <v>78</v>
      </c>
      <c r="AS147" s="148">
        <f t="shared" ref="AS147:AS148" si="381">AR147-AR135</f>
        <v>3.5999999999999943</v>
      </c>
      <c r="AT147" s="178">
        <f t="shared" si="364"/>
        <v>-0.40000000000000568</v>
      </c>
      <c r="AU147" s="22">
        <f>国航自动更新!Q267</f>
        <v>74.599999999999994</v>
      </c>
      <c r="AV147" s="148">
        <f t="shared" ref="AV147:AV148" si="382">AU147-AU135</f>
        <v>3.3999999999999915</v>
      </c>
      <c r="AW147" s="178">
        <f t="shared" si="365"/>
        <v>1.0999999999999943</v>
      </c>
      <c r="AX147" s="154">
        <f>国航自动更新!R267</f>
        <v>964</v>
      </c>
      <c r="AY147" s="138">
        <f t="shared" ref="AY147:AY148" si="383">AX147/AX135-1</f>
        <v>3.6559139784946293E-2</v>
      </c>
      <c r="AZ147" s="138">
        <f t="shared" si="366"/>
        <v>0.38108882521489962</v>
      </c>
      <c r="BA147" s="125"/>
      <c r="BB147" s="125"/>
      <c r="BC147" s="125"/>
      <c r="BD147" s="125"/>
      <c r="BE147" s="125"/>
      <c r="BF147" s="125"/>
      <c r="BG147" s="125"/>
      <c r="BH147" s="125"/>
      <c r="BI147" s="125"/>
      <c r="BJ147" s="125"/>
      <c r="BK147" s="51"/>
      <c r="BL147" s="125"/>
      <c r="BM147" s="125"/>
      <c r="BN147" s="125"/>
      <c r="BO147" s="125"/>
      <c r="BP147" s="125"/>
      <c r="BQ147" s="125"/>
      <c r="BR147" s="125"/>
      <c r="BS147" s="125"/>
      <c r="BT147" s="125"/>
      <c r="BU147" s="125"/>
      <c r="BV147" s="125"/>
      <c r="BW147" s="125"/>
      <c r="BX147" s="125"/>
      <c r="BY147" s="125"/>
      <c r="BZ147" s="125"/>
      <c r="CA147" s="125"/>
      <c r="CB147" s="125"/>
      <c r="CC147" s="125"/>
      <c r="CD147" s="125"/>
      <c r="CE147" s="125"/>
      <c r="CF147" s="125"/>
      <c r="CG147" s="125"/>
      <c r="CH147" s="125"/>
      <c r="CI147" s="125"/>
      <c r="CJ147" s="125"/>
      <c r="CK147" s="125"/>
      <c r="CL147" s="125"/>
      <c r="CM147" s="125"/>
      <c r="CN147" s="125"/>
      <c r="CW147" s="125"/>
      <c r="CX147" s="125"/>
      <c r="CY147" s="125"/>
      <c r="CZ147" s="125"/>
      <c r="DA147" s="125"/>
      <c r="DB147" s="125"/>
      <c r="DC147" s="125"/>
      <c r="DD147" s="125"/>
      <c r="DE147" s="127"/>
      <c r="DF147" s="127"/>
    </row>
    <row r="148" spans="1:110" s="126" customFormat="1">
      <c r="A148" s="34">
        <v>46023</v>
      </c>
      <c r="B148" s="22">
        <f>国航自动更新!B268</f>
        <v>31101.3</v>
      </c>
      <c r="C148" s="141">
        <f t="shared" si="367"/>
        <v>-9.1151226288256337E-3</v>
      </c>
      <c r="D148" s="138">
        <f>B148/B64-1</f>
        <v>0.31291712926416393</v>
      </c>
      <c r="E148" s="22">
        <f>国航自动更新!C268</f>
        <v>20884.400000000001</v>
      </c>
      <c r="F148" s="141">
        <f t="shared" si="368"/>
        <v>-1.9659018363438308E-2</v>
      </c>
      <c r="G148" s="138">
        <f>E148/E64-1</f>
        <v>0.51756310947695816</v>
      </c>
      <c r="H148" s="22">
        <f>国航自动更新!D268</f>
        <v>9309.7999999999993</v>
      </c>
      <c r="I148" s="141">
        <f t="shared" si="369"/>
        <v>1.52896527656603E-2</v>
      </c>
      <c r="J148" s="138">
        <f>H148/H64-1</f>
        <v>3.3664201807563243E-2</v>
      </c>
      <c r="K148" s="22">
        <f>国航自动更新!E268</f>
        <v>907.1</v>
      </c>
      <c r="L148" s="141">
        <f t="shared" si="370"/>
        <v>-8.2003061447627479E-3</v>
      </c>
      <c r="M148" s="138">
        <f>K148/K64-1</f>
        <v>-1.4450239026510214E-2</v>
      </c>
      <c r="N148" s="22">
        <f>国航自动更新!F268</f>
        <v>25567.9</v>
      </c>
      <c r="O148" s="141">
        <f t="shared" si="371"/>
        <v>3.0365432974401863E-2</v>
      </c>
      <c r="P148" s="138">
        <f>N148/N64-1</f>
        <v>0.35061223627354665</v>
      </c>
      <c r="Q148" s="22">
        <f>国航自动更新!G268</f>
        <v>17519.3</v>
      </c>
      <c r="R148" s="141">
        <f t="shared" si="372"/>
        <v>2.6050543207707388E-2</v>
      </c>
      <c r="S148" s="138">
        <f>Q148/Q64-1</f>
        <v>0.59840335751106233</v>
      </c>
      <c r="T148" s="22">
        <f>国航自动更新!H268</f>
        <v>7377.7</v>
      </c>
      <c r="U148" s="141">
        <f t="shared" si="373"/>
        <v>4.1915575703653563E-2</v>
      </c>
      <c r="V148" s="138">
        <f>T148/T64-1</f>
        <v>2.2366032454304685E-2</v>
      </c>
      <c r="W148" s="22">
        <f>国航自动更新!I268</f>
        <v>671</v>
      </c>
      <c r="X148" s="141">
        <f t="shared" si="374"/>
        <v>1.8054923380367072E-2</v>
      </c>
      <c r="Y148" s="138">
        <f>W148/W64-1</f>
        <v>-0.10972535491574897</v>
      </c>
      <c r="Z148" s="22">
        <f>国航自动更新!J268</f>
        <v>13275.6</v>
      </c>
      <c r="AA148" s="141">
        <f t="shared" si="375"/>
        <v>1.1967740460110177E-2</v>
      </c>
      <c r="AB148" s="138">
        <f>Z148/Z64-1</f>
        <v>0.44985529405340463</v>
      </c>
      <c r="AC148" s="22">
        <f>国航自动更新!K268</f>
        <v>11247.2</v>
      </c>
      <c r="AD148" s="141">
        <f t="shared" si="376"/>
        <v>1.4412756823060535E-2</v>
      </c>
      <c r="AE148" s="138">
        <f>AC148/AC64-1</f>
        <v>0.55266572793285307</v>
      </c>
      <c r="AF148" s="22">
        <f>国航自动更新!L268</f>
        <v>1610.8</v>
      </c>
      <c r="AG148" s="141">
        <f t="shared" si="377"/>
        <v>-4.5729823260413083E-3</v>
      </c>
      <c r="AH148" s="138">
        <f>AF148/AF64-1</f>
        <v>0.11775726875303594</v>
      </c>
      <c r="AI148" s="22">
        <f>国航自动更新!M268</f>
        <v>417.6</v>
      </c>
      <c r="AJ148" s="141">
        <f t="shared" si="378"/>
        <v>1.1382901428917513E-2</v>
      </c>
      <c r="AK148" s="138">
        <f>AI148/AI64-1</f>
        <v>-0.1145038167938931</v>
      </c>
      <c r="AL148" s="22">
        <f>国航自动更新!N268</f>
        <v>82.2</v>
      </c>
      <c r="AM148" s="148">
        <f t="shared" si="379"/>
        <v>3.1000000000000085</v>
      </c>
      <c r="AN148" s="178">
        <f>AL148-AL64</f>
        <v>2.2999999999999972</v>
      </c>
      <c r="AO148" s="22">
        <f>国航自动更新!O268</f>
        <v>83.9</v>
      </c>
      <c r="AP148" s="148">
        <f t="shared" si="380"/>
        <v>3.8000000000000114</v>
      </c>
      <c r="AQ148" s="178">
        <f>AO148-AO64</f>
        <v>4.3000000000000114</v>
      </c>
      <c r="AR148" s="22">
        <f>国航自动更新!P268</f>
        <v>79.2</v>
      </c>
      <c r="AS148" s="148">
        <f t="shared" si="381"/>
        <v>2</v>
      </c>
      <c r="AT148" s="178">
        <f>AR148-AR64</f>
        <v>-0.89999999999999147</v>
      </c>
      <c r="AU148" s="22">
        <f>国航自动更新!Q268</f>
        <v>74</v>
      </c>
      <c r="AV148" s="148">
        <f t="shared" si="382"/>
        <v>1.9000000000000057</v>
      </c>
      <c r="AW148" s="178">
        <f>AU148-AU64</f>
        <v>-7.9000000000000057</v>
      </c>
      <c r="AX148" s="154">
        <f>国航自动更新!R268</f>
        <v>960</v>
      </c>
      <c r="AY148" s="138">
        <f t="shared" si="383"/>
        <v>2.7837259100642386E-2</v>
      </c>
      <c r="AZ148" s="138">
        <f>AX148/AX64-1</f>
        <v>0.43070044709388977</v>
      </c>
      <c r="BA148" s="125"/>
      <c r="BB148" s="125"/>
      <c r="BC148" s="125"/>
      <c r="BD148" s="125"/>
      <c r="BE148" s="125"/>
      <c r="BF148" s="125"/>
      <c r="BG148" s="125"/>
      <c r="BH148" s="125"/>
      <c r="BI148" s="125"/>
      <c r="BJ148" s="125"/>
      <c r="BK148" s="51"/>
      <c r="BL148" s="125"/>
      <c r="BM148" s="125"/>
      <c r="BN148" s="125"/>
      <c r="BO148" s="125"/>
      <c r="BP148" s="125"/>
      <c r="BQ148" s="125"/>
      <c r="BR148" s="125"/>
      <c r="BS148" s="125"/>
      <c r="BT148" s="125"/>
      <c r="BU148" s="125"/>
      <c r="BV148" s="125"/>
      <c r="BW148" s="125"/>
      <c r="BX148" s="125"/>
      <c r="BY148" s="125"/>
      <c r="BZ148" s="125"/>
      <c r="CA148" s="125"/>
      <c r="CB148" s="125"/>
      <c r="CC148" s="125"/>
      <c r="CD148" s="125"/>
      <c r="CE148" s="125"/>
      <c r="CF148" s="125"/>
      <c r="CG148" s="125"/>
      <c r="CH148" s="125"/>
      <c r="CI148" s="125"/>
      <c r="CJ148" s="125"/>
      <c r="CK148" s="125"/>
      <c r="CL148" s="125"/>
      <c r="CM148" s="125"/>
      <c r="CN148" s="125"/>
      <c r="CW148" s="125"/>
      <c r="CX148" s="125"/>
      <c r="CY148" s="125"/>
      <c r="CZ148" s="125"/>
      <c r="DA148" s="125"/>
      <c r="DB148" s="125"/>
      <c r="DC148" s="125"/>
      <c r="DD148" s="125"/>
      <c r="DE148" s="127"/>
      <c r="DF148" s="127"/>
    </row>
    <row r="149" spans="1:110" s="126" customFormat="1">
      <c r="A149" s="7">
        <v>46054</v>
      </c>
      <c r="B149" s="22">
        <f>国航自动更新!B269</f>
        <v>32250.2</v>
      </c>
      <c r="C149" s="141">
        <f t="shared" ref="C149:C150" si="384">B149/B137-1</f>
        <v>0.13812720124787381</v>
      </c>
      <c r="D149" s="138">
        <f>B149/B65-1</f>
        <v>0.44880255526754387</v>
      </c>
      <c r="E149" s="22">
        <f>国航自动更新!C269</f>
        <v>22437.4</v>
      </c>
      <c r="F149" s="141">
        <f t="shared" ref="F149:F150" si="385">E149/E137-1</f>
        <v>0.13286444948222509</v>
      </c>
      <c r="G149" s="138">
        <f>E149/E65-1</f>
        <v>0.69318421926408891</v>
      </c>
      <c r="H149" s="22">
        <f>国航自动更新!D269</f>
        <v>8874.2999999999993</v>
      </c>
      <c r="I149" s="141">
        <f t="shared" ref="I149:I150" si="386">H149/H137-1</f>
        <v>0.14040633794672108</v>
      </c>
      <c r="J149" s="138">
        <f>H149/H65-1</f>
        <v>9.4849176485102715E-2</v>
      </c>
      <c r="K149" s="22">
        <f>国航自动更新!E269</f>
        <v>938.4</v>
      </c>
      <c r="L149" s="141">
        <f t="shared" ref="L149:L150" si="387">K149/K137-1</f>
        <v>0.25370741482965919</v>
      </c>
      <c r="M149" s="138">
        <f>K149/K65-1</f>
        <v>3.9432875498449205E-2</v>
      </c>
      <c r="N149" s="22">
        <f>国航自动更新!F269</f>
        <v>27690.3</v>
      </c>
      <c r="O149" s="141">
        <f t="shared" ref="O149:O150" si="388">N149/N137-1</f>
        <v>0.19086283937502957</v>
      </c>
      <c r="P149" s="138">
        <f>N149/N65-1</f>
        <v>0.480717196239693</v>
      </c>
      <c r="Q149" s="22">
        <f>国航自动更新!G269</f>
        <v>19597.099999999999</v>
      </c>
      <c r="R149" s="141">
        <f t="shared" ref="R149:R150" si="389">Q149/Q137-1</f>
        <v>0.16866442440723239</v>
      </c>
      <c r="S149" s="138">
        <f>Q149/Q65-1</f>
        <v>0.71741683317558813</v>
      </c>
      <c r="T149" s="22">
        <f>国航自动更新!H269</f>
        <v>7350.2</v>
      </c>
      <c r="U149" s="141">
        <f t="shared" ref="U149:U150" si="390">T149/T137-1</f>
        <v>0.2370741887707013</v>
      </c>
      <c r="V149" s="138">
        <f>T149/T65-1</f>
        <v>0.12297373687989843</v>
      </c>
      <c r="W149" s="22">
        <f>国航自动更新!I269</f>
        <v>743</v>
      </c>
      <c r="X149" s="141">
        <f t="shared" ref="X149:X150" si="391">W149/W137-1</f>
        <v>0.37084870848708484</v>
      </c>
      <c r="Y149" s="138">
        <f>W149/W65-1</f>
        <v>-2.014775016789816E-3</v>
      </c>
      <c r="Z149" s="22">
        <f>国航自动更新!J269</f>
        <v>14500.2</v>
      </c>
      <c r="AA149" s="141">
        <f t="shared" ref="AA149:AA150" si="392">Z149/Z137-1</f>
        <v>0.15380391969635498</v>
      </c>
      <c r="AB149" s="138">
        <f>Z149/Z65-1</f>
        <v>0.54499057036003129</v>
      </c>
      <c r="AC149" s="22">
        <f>国航自动更新!K269</f>
        <v>12442.8</v>
      </c>
      <c r="AD149" s="141">
        <f t="shared" ref="AD149:AD150" si="393">AC149/AC137-1</f>
        <v>0.14623136871971543</v>
      </c>
      <c r="AE149" s="138">
        <f>AC149/AC65-1</f>
        <v>0.64774743756124686</v>
      </c>
      <c r="AF149" s="22">
        <f>国航自动更新!L269</f>
        <v>1585.6</v>
      </c>
      <c r="AG149" s="141">
        <f t="shared" ref="AG149:AG150" si="394">AF149/AF137-1</f>
        <v>0.16348693865570874</v>
      </c>
      <c r="AH149" s="138">
        <f>AF149/AF65-1</f>
        <v>0.16785740590704856</v>
      </c>
      <c r="AI149" s="22">
        <f>国航自动更新!M269</f>
        <v>471.7</v>
      </c>
      <c r="AJ149" s="141">
        <f t="shared" ref="AJ149:AJ150" si="395">AI149/AI137-1</f>
        <v>0.35118877112575175</v>
      </c>
      <c r="AK149" s="138">
        <f>AI149/AI65-1</f>
        <v>-9.2417559336274158E-3</v>
      </c>
      <c r="AL149" s="22">
        <f>国航自动更新!N269</f>
        <v>85.9</v>
      </c>
      <c r="AM149" s="148">
        <f t="shared" ref="AM149:AM150" si="396">AL149-AL137</f>
        <v>3.8000000000000114</v>
      </c>
      <c r="AN149" s="178">
        <f>AL149-AL65</f>
        <v>1.9000000000000057</v>
      </c>
      <c r="AO149" s="22">
        <f>国航自动更新!O269</f>
        <v>87.3</v>
      </c>
      <c r="AP149" s="148">
        <f t="shared" ref="AP149:AP150" si="397">AO149-AO137</f>
        <v>2.5999999999999943</v>
      </c>
      <c r="AQ149" s="178">
        <f>AO149-AO65</f>
        <v>1.2000000000000028</v>
      </c>
      <c r="AR149" s="22">
        <f>国航自动更新!P269</f>
        <v>82.8</v>
      </c>
      <c r="AS149" s="148">
        <f t="shared" ref="AS149:AS150" si="398">AR149-AR137</f>
        <v>6.3999999999999915</v>
      </c>
      <c r="AT149" s="178">
        <f>AR149-AR65</f>
        <v>2</v>
      </c>
      <c r="AU149" s="22">
        <f>国航自动更新!Q269</f>
        <v>79.2</v>
      </c>
      <c r="AV149" s="148">
        <f t="shared" ref="AV149:AV150" si="399">AU149-AU137</f>
        <v>6.7999999999999972</v>
      </c>
      <c r="AW149" s="178">
        <f>AU149-AU65</f>
        <v>-3.2999999999999972</v>
      </c>
      <c r="AX149" s="154">
        <f>国航自动更新!R269</f>
        <v>960</v>
      </c>
      <c r="AY149" s="138">
        <f t="shared" ref="AY149:AY150" si="400">AX149/AX137-1</f>
        <v>2.7837259100642386E-2</v>
      </c>
      <c r="AZ149" s="138">
        <f>AX149/AX65-1</f>
        <v>0.42644873699851416</v>
      </c>
      <c r="BA149" s="125"/>
      <c r="BB149" s="125"/>
      <c r="BC149" s="125"/>
      <c r="BD149" s="125"/>
      <c r="BE149" s="125"/>
      <c r="BF149" s="125"/>
      <c r="BG149" s="125"/>
      <c r="BH149" s="125"/>
      <c r="BI149" s="125"/>
      <c r="BJ149" s="125"/>
      <c r="BK149" s="51"/>
      <c r="BL149" s="125"/>
      <c r="BM149" s="125"/>
      <c r="BN149" s="125"/>
      <c r="BO149" s="125"/>
      <c r="BP149" s="125"/>
      <c r="BQ149" s="125"/>
      <c r="BR149" s="125"/>
      <c r="BS149" s="125"/>
      <c r="BT149" s="125"/>
      <c r="BU149" s="125"/>
      <c r="BV149" s="125"/>
      <c r="BW149" s="125"/>
      <c r="BX149" s="125"/>
      <c r="BY149" s="125"/>
      <c r="BZ149" s="125"/>
      <c r="CA149" s="125"/>
      <c r="CB149" s="125"/>
      <c r="CC149" s="125"/>
      <c r="CD149" s="125"/>
      <c r="CE149" s="125"/>
      <c r="CF149" s="125"/>
      <c r="CG149" s="125"/>
      <c r="CH149" s="125"/>
      <c r="CI149" s="125"/>
      <c r="CJ149" s="125"/>
      <c r="CK149" s="125"/>
      <c r="CL149" s="125"/>
      <c r="CM149" s="125"/>
      <c r="CN149" s="125"/>
      <c r="CW149" s="125"/>
      <c r="CX149" s="125"/>
      <c r="CY149" s="125"/>
      <c r="CZ149" s="125"/>
      <c r="DA149" s="125"/>
      <c r="DB149" s="125"/>
      <c r="DC149" s="125"/>
      <c r="DD149" s="125"/>
      <c r="DE149" s="127"/>
      <c r="DF149" s="127"/>
    </row>
    <row r="150" spans="1:110" s="126" customFormat="1">
      <c r="A150" s="7">
        <v>46082</v>
      </c>
      <c r="B150" s="22">
        <v>31820.6</v>
      </c>
      <c r="C150" s="141">
        <f t="shared" si="384"/>
        <v>0.10733499906041843</v>
      </c>
      <c r="D150" s="138">
        <f>B150/B66-1</f>
        <v>0.34291900013082866</v>
      </c>
      <c r="E150" s="22">
        <v>21975.9</v>
      </c>
      <c r="F150" s="141">
        <f t="shared" si="385"/>
        <v>0.11670697995853496</v>
      </c>
      <c r="G150" s="138">
        <f>E150/E66-1</f>
        <v>0.60201054112569885</v>
      </c>
      <c r="H150" s="22">
        <v>8954.1</v>
      </c>
      <c r="I150" s="141">
        <f t="shared" si="386"/>
        <v>8.5016661617691724E-2</v>
      </c>
      <c r="J150" s="138">
        <f>H150/H66-1</f>
        <v>-1.2669533575917935E-2</v>
      </c>
      <c r="K150" s="22">
        <v>890.6</v>
      </c>
      <c r="L150" s="141">
        <f t="shared" si="387"/>
        <v>0.10702299564947171</v>
      </c>
      <c r="M150" s="138">
        <f>K150/K66-1</f>
        <v>-1.9594892118009688E-2</v>
      </c>
      <c r="N150" s="22">
        <v>27457.4</v>
      </c>
      <c r="O150" s="141">
        <f t="shared" si="388"/>
        <v>0.1987775327992316</v>
      </c>
      <c r="P150" s="138">
        <f>N150/N66-1</f>
        <v>0.43625179156161398</v>
      </c>
      <c r="Q150" s="22">
        <v>18798.900000000001</v>
      </c>
      <c r="R150" s="141">
        <f t="shared" si="389"/>
        <v>0.16875874288911685</v>
      </c>
      <c r="S150" s="138">
        <f>Q150/Q66-1</f>
        <v>0.67282742173735088</v>
      </c>
      <c r="T150" s="22">
        <v>7965.3</v>
      </c>
      <c r="U150" s="141">
        <f t="shared" si="390"/>
        <v>0.27622450451027825</v>
      </c>
      <c r="V150" s="138">
        <f>T150/T66-1</f>
        <v>0.11555698719923813</v>
      </c>
      <c r="W150" s="22">
        <v>693.2</v>
      </c>
      <c r="X150" s="141">
        <f t="shared" si="391"/>
        <v>0.19785726628650413</v>
      </c>
      <c r="Y150" s="138">
        <f>W150/W66-1</f>
        <v>-6.2483094400865524E-2</v>
      </c>
      <c r="Z150" s="22">
        <v>14309.3</v>
      </c>
      <c r="AA150" s="141">
        <f t="shared" si="392"/>
        <v>0.15125550111430242</v>
      </c>
      <c r="AB150" s="138">
        <f>Z150/Z66-1</f>
        <v>0.50965870127129809</v>
      </c>
      <c r="AC150" s="22">
        <v>12138</v>
      </c>
      <c r="AD150" s="141">
        <f t="shared" si="393"/>
        <v>0.14133654289179964</v>
      </c>
      <c r="AE150" s="138">
        <f>AC150/AC66-1</f>
        <v>0.61109636315370319</v>
      </c>
      <c r="AF150" s="22">
        <v>1717.4</v>
      </c>
      <c r="AG150" s="141">
        <f t="shared" si="394"/>
        <v>0.21097165420956143</v>
      </c>
      <c r="AH150" s="138">
        <f>AF150/AF66-1</f>
        <v>0.16410221649833945</v>
      </c>
      <c r="AI150" s="22">
        <v>453.9</v>
      </c>
      <c r="AJ150" s="141">
        <f t="shared" si="395"/>
        <v>0.20653907496012747</v>
      </c>
      <c r="AK150" s="138">
        <f>AI150/AI66-1</f>
        <v>-3.2608695652173947E-2</v>
      </c>
      <c r="AL150" s="22">
        <v>86.3</v>
      </c>
      <c r="AM150" s="148">
        <f t="shared" si="396"/>
        <v>6.5999999999999943</v>
      </c>
      <c r="AN150" s="178">
        <f>AL150-AL66</f>
        <v>5.5999999999999943</v>
      </c>
      <c r="AO150" s="22">
        <v>85.5</v>
      </c>
      <c r="AP150" s="148">
        <f t="shared" si="397"/>
        <v>3.7999999999999972</v>
      </c>
      <c r="AQ150" s="178">
        <f>AO150-AO66</f>
        <v>3.5999999999999943</v>
      </c>
      <c r="AR150" s="22">
        <v>89</v>
      </c>
      <c r="AS150" s="148">
        <f t="shared" si="398"/>
        <v>13.400000000000006</v>
      </c>
      <c r="AT150" s="178">
        <f>AR150-AR66</f>
        <v>10.299999999999997</v>
      </c>
      <c r="AU150" s="22">
        <v>77.8</v>
      </c>
      <c r="AV150" s="148">
        <f t="shared" si="399"/>
        <v>5.8999999999999915</v>
      </c>
      <c r="AW150" s="178">
        <f>AU150-AU66</f>
        <v>-3.6000000000000085</v>
      </c>
      <c r="AX150" s="154">
        <v>960</v>
      </c>
      <c r="AY150" s="138">
        <f t="shared" si="400"/>
        <v>2.7837259100642386E-2</v>
      </c>
      <c r="AZ150" s="138">
        <f>AX150/AX66-1</f>
        <v>0.4201183431952662</v>
      </c>
      <c r="BA150" s="125"/>
      <c r="BB150" s="125"/>
      <c r="BC150" s="125"/>
      <c r="BD150" s="125"/>
      <c r="BE150" s="125"/>
      <c r="BF150" s="125"/>
      <c r="BG150" s="125"/>
      <c r="BH150" s="125"/>
      <c r="BI150" s="125"/>
      <c r="BJ150" s="125"/>
      <c r="BK150" s="51"/>
      <c r="BL150" s="125"/>
      <c r="BM150" s="125"/>
      <c r="BN150" s="125"/>
      <c r="BO150" s="125"/>
      <c r="BP150" s="125"/>
      <c r="BQ150" s="125"/>
      <c r="BR150" s="125"/>
      <c r="BS150" s="125"/>
      <c r="BT150" s="125"/>
      <c r="BU150" s="125"/>
      <c r="BV150" s="125"/>
      <c r="BW150" s="125"/>
      <c r="BX150" s="125"/>
      <c r="BY150" s="125"/>
      <c r="BZ150" s="125"/>
      <c r="CA150" s="125"/>
      <c r="CB150" s="125"/>
      <c r="CC150" s="125"/>
      <c r="CD150" s="125"/>
      <c r="CE150" s="125"/>
      <c r="CF150" s="125"/>
      <c r="CG150" s="125"/>
      <c r="CH150" s="125"/>
      <c r="CI150" s="125"/>
      <c r="CJ150" s="125"/>
      <c r="CK150" s="125"/>
      <c r="CL150" s="125"/>
      <c r="CM150" s="125"/>
      <c r="CN150" s="125"/>
      <c r="CW150" s="125"/>
      <c r="CX150" s="125"/>
      <c r="CY150" s="125"/>
      <c r="CZ150" s="125"/>
      <c r="DA150" s="125"/>
      <c r="DB150" s="125"/>
      <c r="DC150" s="125"/>
      <c r="DD150" s="125"/>
      <c r="DE150" s="127"/>
      <c r="DF150" s="127"/>
    </row>
    <row r="151" spans="1:110" s="126" customFormat="1">
      <c r="A151" s="124"/>
      <c r="B151" s="22"/>
      <c r="C151" s="145"/>
      <c r="D151" s="145"/>
      <c r="E151" s="22"/>
      <c r="F151" s="145"/>
      <c r="G151" s="145"/>
      <c r="H151" s="22"/>
      <c r="I151" s="145"/>
      <c r="J151" s="145"/>
      <c r="K151" s="22"/>
      <c r="L151" s="145"/>
      <c r="M151" s="145"/>
      <c r="N151" s="22"/>
      <c r="O151" s="145"/>
      <c r="P151" s="145"/>
      <c r="Q151" s="22"/>
      <c r="R151" s="145"/>
      <c r="S151" s="145"/>
      <c r="T151" s="22"/>
      <c r="U151" s="145"/>
      <c r="V151" s="145"/>
      <c r="W151" s="22"/>
      <c r="X151" s="145"/>
      <c r="Y151" s="145"/>
      <c r="Z151" s="22"/>
      <c r="AA151" s="145"/>
      <c r="AB151" s="145"/>
      <c r="AC151" s="22"/>
      <c r="AD151" s="145"/>
      <c r="AE151" s="145"/>
      <c r="AF151" s="22"/>
      <c r="AG151" s="145"/>
      <c r="AH151" s="145"/>
      <c r="AI151" s="22"/>
      <c r="AJ151" s="145"/>
      <c r="AK151" s="145"/>
      <c r="AL151" s="22"/>
      <c r="AM151" s="146"/>
      <c r="AN151" s="146"/>
      <c r="AO151" s="22"/>
      <c r="AP151" s="146"/>
      <c r="AQ151" s="146"/>
      <c r="AR151" s="22"/>
      <c r="AS151" s="147"/>
      <c r="AT151" s="147"/>
      <c r="AU151" s="22"/>
      <c r="AV151" s="146"/>
      <c r="AW151" s="146"/>
      <c r="AX151" s="154"/>
      <c r="AY151" s="125"/>
      <c r="AZ151" s="125"/>
      <c r="BA151" s="125"/>
      <c r="BB151" s="125"/>
      <c r="BC151" s="125"/>
      <c r="BD151" s="125"/>
      <c r="BE151" s="125"/>
      <c r="BF151" s="125"/>
      <c r="BG151" s="125"/>
      <c r="BH151" s="125"/>
      <c r="BI151" s="125"/>
      <c r="BJ151" s="125"/>
      <c r="BK151" s="51"/>
      <c r="BL151" s="125"/>
      <c r="BM151" s="125"/>
      <c r="BN151" s="125"/>
      <c r="BO151" s="125"/>
      <c r="BP151" s="125"/>
      <c r="BQ151" s="125"/>
      <c r="BR151" s="125"/>
      <c r="BS151" s="125"/>
      <c r="BT151" s="125"/>
      <c r="BU151" s="125"/>
      <c r="BV151" s="125"/>
      <c r="BW151" s="125"/>
      <c r="BX151" s="125"/>
      <c r="BY151" s="125"/>
      <c r="BZ151" s="125"/>
      <c r="CA151" s="125"/>
      <c r="CB151" s="125"/>
      <c r="CC151" s="125"/>
      <c r="CD151" s="125"/>
      <c r="CE151" s="125"/>
      <c r="CF151" s="125"/>
      <c r="CG151" s="125"/>
      <c r="CH151" s="125"/>
      <c r="CI151" s="125"/>
      <c r="CJ151" s="125"/>
      <c r="CK151" s="125"/>
      <c r="CL151" s="125"/>
      <c r="CM151" s="125"/>
      <c r="CN151" s="125"/>
      <c r="CW151" s="125"/>
      <c r="CX151" s="125"/>
      <c r="CY151" s="125"/>
      <c r="CZ151" s="125"/>
      <c r="DA151" s="125"/>
      <c r="DB151" s="125"/>
      <c r="DC151" s="125"/>
      <c r="DD151" s="125"/>
      <c r="DE151" s="127"/>
      <c r="DF151" s="127"/>
    </row>
    <row r="152" spans="1:110" s="11" customFormat="1">
      <c r="A152" s="23" t="s">
        <v>40</v>
      </c>
      <c r="B152" s="10"/>
      <c r="C152" s="9"/>
      <c r="D152" s="9"/>
      <c r="E152" s="10"/>
      <c r="F152" s="9"/>
      <c r="G152" s="9"/>
      <c r="H152" s="10"/>
      <c r="I152" s="9"/>
      <c r="J152" s="9"/>
      <c r="K152" s="10"/>
      <c r="L152" s="9"/>
      <c r="M152" s="9"/>
      <c r="N152" s="10"/>
      <c r="O152" s="9"/>
      <c r="P152" s="9"/>
      <c r="Q152" s="10"/>
      <c r="R152" s="9"/>
      <c r="S152" s="9"/>
      <c r="T152" s="10"/>
      <c r="U152" s="9"/>
      <c r="V152" s="9"/>
      <c r="W152" s="10"/>
      <c r="X152" s="9"/>
      <c r="Y152" s="9"/>
      <c r="Z152" s="10"/>
      <c r="AA152" s="24"/>
      <c r="AB152" s="24"/>
      <c r="AC152" s="10"/>
      <c r="AD152" s="24"/>
      <c r="AE152" s="24"/>
      <c r="AF152" s="10"/>
      <c r="AG152" s="24"/>
      <c r="AH152" s="24"/>
      <c r="AI152" s="10"/>
      <c r="AJ152" s="24"/>
      <c r="AK152" s="24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3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51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W152" s="10"/>
      <c r="CX152" s="10"/>
      <c r="CY152" s="10"/>
      <c r="CZ152" s="10"/>
      <c r="DA152" s="10"/>
      <c r="DB152" s="10"/>
      <c r="DC152" s="10"/>
      <c r="DD152" s="10"/>
      <c r="DE152" s="88"/>
      <c r="DF152" s="88"/>
    </row>
    <row r="153" spans="1:110" s="11" customFormat="1" ht="12.75">
      <c r="A153" s="7" t="s">
        <v>41</v>
      </c>
      <c r="B153" s="10">
        <f>SUM(B52:B54)</f>
        <v>65728.100000000006</v>
      </c>
      <c r="C153" s="24"/>
      <c r="D153" s="24"/>
      <c r="E153" s="10">
        <f>SUM(E52:E54)</f>
        <v>39263.699999999997</v>
      </c>
      <c r="F153" s="24">
        <f>E153/SUM(E40:E42)-1</f>
        <v>8.1305044696706963E-2</v>
      </c>
      <c r="G153" s="24"/>
      <c r="H153" s="10">
        <f>SUM(H52:H54)</f>
        <v>24091.200000000001</v>
      </c>
      <c r="I153" s="24">
        <f>H153/SUM(H40:H42)-1</f>
        <v>0.1645518221500355</v>
      </c>
      <c r="J153" s="24"/>
      <c r="K153" s="10">
        <f>SUM(K52:K54)</f>
        <v>2373.1999999999998</v>
      </c>
      <c r="L153" s="24">
        <f>K153/SUM(K40:K42)-1</f>
        <v>4.9716914366595644E-2</v>
      </c>
      <c r="M153" s="24"/>
      <c r="N153" s="10">
        <f>SUM(N52:N54)</f>
        <v>53309.8</v>
      </c>
      <c r="O153" s="24">
        <f>N153/SUM(N40:N42)-1</f>
        <v>9.6658993522055647E-2</v>
      </c>
      <c r="P153" s="24"/>
      <c r="Q153" s="10">
        <f>SUM(Q52:Q54)</f>
        <v>32564.6</v>
      </c>
      <c r="R153" s="24">
        <f>Q153/SUM(Q40:Q42)-1</f>
        <v>7.338602817569928E-2</v>
      </c>
      <c r="S153" s="24"/>
      <c r="T153" s="10">
        <f>SUM(T52:T54)</f>
        <v>18860.099999999999</v>
      </c>
      <c r="U153" s="24">
        <f>T153/SUM(T40:T42)-1</f>
        <v>0.13704791130349836</v>
      </c>
      <c r="V153" s="24"/>
      <c r="W153" s="10">
        <f>SUM(W52:W54)</f>
        <v>1885.2</v>
      </c>
      <c r="X153" s="24">
        <f>W153/SUM(W40:W42)-1</f>
        <v>0.11814946619217093</v>
      </c>
      <c r="Y153" s="24"/>
      <c r="Z153" s="10">
        <f>SUM(Z52:Z54)</f>
        <v>26717.999999999996</v>
      </c>
      <c r="AA153" s="24">
        <f>Z153/SUM(Z40:Z42)-1</f>
        <v>7.7112863431860745E-2</v>
      </c>
      <c r="AB153" s="24"/>
      <c r="AC153" s="10">
        <f>SUM(AC52:AC54)</f>
        <v>21822.300000000003</v>
      </c>
      <c r="AD153" s="24">
        <f>AC153/SUM(AC40:AC42)-1</f>
        <v>6.9752051530927339E-2</v>
      </c>
      <c r="AE153" s="24"/>
      <c r="AF153" s="10">
        <f>SUM(AF52:AF54)</f>
        <v>3692.3999999999996</v>
      </c>
      <c r="AG153" s="24">
        <f>AF153/SUM(AF40:AF42)-1</f>
        <v>0.10527733708504194</v>
      </c>
      <c r="AH153" s="24"/>
      <c r="AI153" s="10">
        <f>SUM(AI52:AI54)</f>
        <v>1203.3</v>
      </c>
      <c r="AJ153" s="24">
        <f>AI153/SUM(AI40:AI42)-1</f>
        <v>0.12996525495351663</v>
      </c>
      <c r="AK153" s="24"/>
      <c r="AL153" s="10">
        <f>AVERAGE(AL52:AL54)</f>
        <v>81.133333333333326</v>
      </c>
      <c r="AM153" s="10">
        <f>AL153-AVERAGE(AL40:AL42)</f>
        <v>-0.9000000000000199</v>
      </c>
      <c r="AN153" s="10"/>
      <c r="AO153" s="10">
        <f>AVERAGE(AO52:AO54)</f>
        <v>82.966666666666669</v>
      </c>
      <c r="AP153" s="10">
        <f>AO153-AVERAGE(AO40:AO42)</f>
        <v>-0.63333333333332575</v>
      </c>
      <c r="AQ153" s="10"/>
      <c r="AR153" s="10">
        <f>AVERAGE(AR52:AR54)</f>
        <v>78.333333333333329</v>
      </c>
      <c r="AS153" s="10">
        <f>AR153-AVERAGE(AR40:AR42)</f>
        <v>-1.8000000000000114</v>
      </c>
      <c r="AT153" s="10"/>
      <c r="AU153" s="10">
        <f>AVERAGE(AU52:AU54)</f>
        <v>79.399999999999991</v>
      </c>
      <c r="AV153" s="10"/>
      <c r="AW153" s="10"/>
      <c r="AX153" s="30"/>
      <c r="AY153" s="10"/>
      <c r="AZ153" s="24"/>
      <c r="BA153" s="10"/>
      <c r="BB153" s="93"/>
      <c r="BC153" s="10"/>
      <c r="BD153" s="24"/>
      <c r="BE153" s="10"/>
      <c r="BF153" s="24"/>
      <c r="BG153" s="10"/>
      <c r="BH153" s="24"/>
      <c r="BI153" s="10"/>
      <c r="BJ153" s="24"/>
      <c r="BK153" s="10"/>
      <c r="BL153" s="24"/>
      <c r="BM153" s="10"/>
      <c r="BN153" s="24"/>
      <c r="BO153" s="10"/>
      <c r="BP153" s="10"/>
      <c r="BQ153" s="24"/>
      <c r="BR153" s="10"/>
      <c r="BS153" s="24"/>
      <c r="BT153" s="10"/>
      <c r="BU153" s="24"/>
      <c r="BV153" s="10"/>
      <c r="BW153" s="24"/>
      <c r="BX153" s="10"/>
      <c r="BY153" s="24"/>
      <c r="BZ153" s="10"/>
      <c r="CA153" s="24"/>
      <c r="CB153" s="10"/>
      <c r="CC153" s="24"/>
      <c r="CD153" s="10"/>
      <c r="CE153" s="24"/>
      <c r="CF153" s="10"/>
      <c r="CG153" s="30"/>
      <c r="CH153" s="10"/>
      <c r="CI153" s="30"/>
      <c r="CJ153" s="10"/>
      <c r="CK153" s="30"/>
      <c r="CL153" s="10"/>
      <c r="CM153" s="30"/>
      <c r="CN153" s="10"/>
      <c r="CW153" s="10"/>
      <c r="CX153" s="24"/>
      <c r="CY153" s="10"/>
      <c r="CZ153" s="24"/>
      <c r="DA153" s="10"/>
      <c r="DB153" s="24"/>
      <c r="DC153" s="10"/>
      <c r="DD153" s="24"/>
      <c r="DE153" s="88"/>
      <c r="DF153" s="88"/>
    </row>
    <row r="154" spans="1:110" s="11" customFormat="1" ht="12.75">
      <c r="A154" s="7" t="s">
        <v>42</v>
      </c>
      <c r="B154" s="10">
        <f>SUM(B55:B57)</f>
        <v>68023.899999999994</v>
      </c>
      <c r="C154" s="24">
        <f>B154/SUM(B43:B45)-1</f>
        <v>0.13939445711854592</v>
      </c>
      <c r="D154" s="24"/>
      <c r="E154" s="10">
        <f>SUM(E55:E57)</f>
        <v>39603.399999999994</v>
      </c>
      <c r="F154" s="24">
        <f>E154/SUM(E43:E45)-1</f>
        <v>0.1186042373384022</v>
      </c>
      <c r="G154" s="24"/>
      <c r="H154" s="10">
        <f>SUM(H55:H57)</f>
        <v>26008</v>
      </c>
      <c r="I154" s="24">
        <f>H154/SUM(H43:H45)-1</f>
        <v>0.17763720913384251</v>
      </c>
      <c r="J154" s="24"/>
      <c r="K154" s="10">
        <f>SUM(K55:K57)</f>
        <v>2412.8000000000002</v>
      </c>
      <c r="L154" s="24">
        <f>K154/SUM(K43:K45)-1</f>
        <v>9.0531073446327825E-2</v>
      </c>
      <c r="M154" s="24"/>
      <c r="N154" s="10">
        <f>SUM(N55:N57)</f>
        <v>54329.299999999996</v>
      </c>
      <c r="O154" s="24">
        <f>N154/SUM(N43:N45)-1</f>
        <v>0.13666519516874454</v>
      </c>
      <c r="P154" s="24"/>
      <c r="Q154" s="10">
        <f>SUM(Q55:Q57)</f>
        <v>32355.199999999997</v>
      </c>
      <c r="R154" s="24">
        <f>Q154/SUM(Q43:Q45)-1</f>
        <v>0.10412983981599644</v>
      </c>
      <c r="S154" s="24"/>
      <c r="T154" s="10">
        <f>SUM(T55:T57)</f>
        <v>20027.900000000001</v>
      </c>
      <c r="U154" s="24">
        <f>T154/SUM(T43:T45)-1</f>
        <v>0.19024526496579841</v>
      </c>
      <c r="V154" s="24"/>
      <c r="W154" s="10">
        <f>SUM(W55:W57)</f>
        <v>1946.1999999999998</v>
      </c>
      <c r="X154" s="24">
        <f>W154/SUM(W43:W45)-1</f>
        <v>0.16769664606707857</v>
      </c>
      <c r="Y154" s="24"/>
      <c r="Z154" s="10">
        <f>SUM(Z55:Z57)</f>
        <v>27009</v>
      </c>
      <c r="AA154" s="24">
        <f>Z154/SUM(Z43:Z45)-1</f>
        <v>0.1072257249911861</v>
      </c>
      <c r="AB154" s="24"/>
      <c r="AC154" s="10">
        <f>SUM(AC55:AC57)</f>
        <v>21987.5</v>
      </c>
      <c r="AD154" s="24">
        <f>AC154/SUM(AC43:AC45)-1</f>
        <v>8.8301531912787334E-2</v>
      </c>
      <c r="AE154" s="24"/>
      <c r="AF154" s="10">
        <f>SUM(AF55:AF57)</f>
        <v>3781.2999999999997</v>
      </c>
      <c r="AG154" s="24">
        <f>AF154/SUM(AF43:AF45)-1</f>
        <v>0.21001599999999998</v>
      </c>
      <c r="AH154" s="24"/>
      <c r="AI154" s="10">
        <f>SUM(AI55:AI57)</f>
        <v>1240.3</v>
      </c>
      <c r="AJ154" s="24">
        <f>AI154/SUM(AI43:AI45)-1</f>
        <v>0.16471030143675458</v>
      </c>
      <c r="AK154" s="24"/>
      <c r="AL154" s="10">
        <f>AVERAGE(AL55:AL57)</f>
        <v>79.86666666666666</v>
      </c>
      <c r="AM154" s="10">
        <f>AL154-AVERAGE(AL43:AL45)</f>
        <v>-0.20000000000001705</v>
      </c>
      <c r="AN154" s="10"/>
      <c r="AO154" s="10">
        <f>AVERAGE(AO55:AO57)</f>
        <v>81.7</v>
      </c>
      <c r="AP154" s="10">
        <f>AO154-AVERAGE(AO43:AO45)</f>
        <v>-1.0999999999999943</v>
      </c>
      <c r="AQ154" s="10"/>
      <c r="AR154" s="10">
        <f>AVERAGE(AR55:AR57)</f>
        <v>77</v>
      </c>
      <c r="AS154" s="10">
        <f>AR154-AVERAGE(AR43:AR45)</f>
        <v>0.73333333333333428</v>
      </c>
      <c r="AT154" s="10"/>
      <c r="AU154" s="10">
        <f>AVERAGE(AU55:AU57)</f>
        <v>80.7</v>
      </c>
      <c r="AV154" s="10"/>
      <c r="AW154" s="10"/>
      <c r="AX154" s="30"/>
      <c r="AY154" s="10"/>
      <c r="AZ154" s="24"/>
      <c r="BA154" s="10"/>
      <c r="BB154" s="93"/>
      <c r="BC154" s="10"/>
      <c r="BD154" s="24"/>
      <c r="BE154" s="10"/>
      <c r="BF154" s="24"/>
      <c r="BG154" s="10"/>
      <c r="BH154" s="24"/>
      <c r="BI154" s="10"/>
      <c r="BJ154" s="24"/>
      <c r="BK154" s="10"/>
      <c r="BL154" s="24"/>
      <c r="BM154" s="10"/>
      <c r="BN154" s="24"/>
      <c r="BO154" s="10"/>
      <c r="BP154" s="10"/>
      <c r="BQ154" s="24"/>
      <c r="BR154" s="10"/>
      <c r="BS154" s="24"/>
      <c r="BT154" s="10"/>
      <c r="BU154" s="24"/>
      <c r="BV154" s="10"/>
      <c r="BW154" s="24"/>
      <c r="BX154" s="10"/>
      <c r="BY154" s="24"/>
      <c r="BZ154" s="10"/>
      <c r="CA154" s="24"/>
      <c r="CB154" s="10"/>
      <c r="CC154" s="24"/>
      <c r="CD154" s="10"/>
      <c r="CE154" s="24"/>
      <c r="CF154" s="10"/>
      <c r="CG154" s="10"/>
      <c r="CH154" s="10"/>
      <c r="CI154" s="10"/>
      <c r="CJ154" s="10"/>
      <c r="CK154" s="10"/>
      <c r="CL154" s="10"/>
      <c r="CM154" s="10"/>
      <c r="CN154" s="10"/>
      <c r="CW154" s="10"/>
      <c r="CX154" s="24"/>
      <c r="CY154" s="10"/>
      <c r="CZ154" s="24"/>
      <c r="DA154" s="10"/>
      <c r="DB154" s="24"/>
      <c r="DC154" s="10"/>
      <c r="DD154" s="24"/>
      <c r="DE154" s="88"/>
      <c r="DF154" s="88"/>
    </row>
    <row r="155" spans="1:110" s="11" customFormat="1" ht="12.75">
      <c r="A155" s="7" t="s">
        <v>43</v>
      </c>
      <c r="B155" s="10">
        <f>SUM(B58:B60)</f>
        <v>70264.600000000006</v>
      </c>
      <c r="C155" s="24">
        <f>B155/SUM(B46:B48)-1</f>
        <v>9.2719567668442249E-2</v>
      </c>
      <c r="D155" s="24"/>
      <c r="E155" s="10">
        <f>SUM(E58:E60)</f>
        <v>40284.1</v>
      </c>
      <c r="F155" s="24">
        <f>E155/SUM(E46:E48)-1</f>
        <v>6.4573500420183505E-2</v>
      </c>
      <c r="G155" s="24"/>
      <c r="H155" s="10">
        <f>SUM(H58:H60)</f>
        <v>27531.4</v>
      </c>
      <c r="I155" s="24">
        <f>H155/SUM(H46:H48)-1</f>
        <v>0.13901668100880404</v>
      </c>
      <c r="J155" s="24"/>
      <c r="K155" s="10">
        <f>SUM(K58:K60)</f>
        <v>2449.1999999999998</v>
      </c>
      <c r="L155" s="24">
        <f>K155/SUM(K46:K48)-1</f>
        <v>6.9146149816657676E-2</v>
      </c>
      <c r="M155" s="24"/>
      <c r="N155" s="10">
        <f>SUM(N58:N60)</f>
        <v>57381.100000000006</v>
      </c>
      <c r="O155" s="24">
        <f>N155/SUM(N46:N48)-1</f>
        <v>9.3804624848218054E-2</v>
      </c>
      <c r="P155" s="24"/>
      <c r="Q155" s="10">
        <f>SUM(Q58:Q60)</f>
        <v>33725.699999999997</v>
      </c>
      <c r="R155" s="24">
        <f>Q155/SUM(Q46:Q48)-1</f>
        <v>7.4402201961121683E-2</v>
      </c>
      <c r="S155" s="24"/>
      <c r="T155" s="10">
        <f>SUM(T58:T60)</f>
        <v>21614.1</v>
      </c>
      <c r="U155" s="24">
        <f>T155/SUM(T46:T48)-1</f>
        <v>0.12707865109948857</v>
      </c>
      <c r="V155" s="24"/>
      <c r="W155" s="10">
        <f>SUM(W58:W60)</f>
        <v>2041.4</v>
      </c>
      <c r="X155" s="24">
        <f>W155/SUM(W46:W48)-1</f>
        <v>7.8508030431107212E-2</v>
      </c>
      <c r="Y155" s="24"/>
      <c r="Z155" s="10">
        <f>SUM(Z58:Z60)</f>
        <v>28206.199999999997</v>
      </c>
      <c r="AA155" s="24">
        <f>Z155/SUM(Z46:Z48)-1</f>
        <v>7.7584296706067368E-2</v>
      </c>
      <c r="AB155" s="24"/>
      <c r="AC155" s="10">
        <f>SUM(AC58:AC60)</f>
        <v>22840.1</v>
      </c>
      <c r="AD155" s="24">
        <f>AC155/SUM(AC46:AC48)-1</f>
        <v>6.650199151098013E-2</v>
      </c>
      <c r="AE155" s="24"/>
      <c r="AF155" s="10">
        <f>SUM(AF58:AF60)</f>
        <v>4053.8</v>
      </c>
      <c r="AG155" s="24">
        <f>AF155/SUM(AF46:AF48)-1</f>
        <v>0.14278465311645494</v>
      </c>
      <c r="AH155" s="24"/>
      <c r="AI155" s="10">
        <f>SUM(AI58:AI60)</f>
        <v>1312.1999999999998</v>
      </c>
      <c r="AJ155" s="24">
        <f>AI155/SUM(AI46:AI48)-1</f>
        <v>8.240534521158116E-2</v>
      </c>
      <c r="AK155" s="24"/>
      <c r="AL155" s="10">
        <f>AVERAGE(AL58:AL60)</f>
        <v>81.633333333333326</v>
      </c>
      <c r="AM155" s="10">
        <f>AL155-AVERAGE(AL46:AL48)</f>
        <v>6.6666666666648666E-2</v>
      </c>
      <c r="AN155" s="10"/>
      <c r="AO155" s="10">
        <f>AVERAGE(AO58:AO60)</f>
        <v>83.7</v>
      </c>
      <c r="AP155" s="10">
        <f>AO155-AVERAGE(AO46:AO48)</f>
        <v>0.76666666666666572</v>
      </c>
      <c r="AQ155" s="10"/>
      <c r="AR155" s="10">
        <f>AVERAGE(AR58:AR60)</f>
        <v>78.466666666666669</v>
      </c>
      <c r="AS155" s="10">
        <f>AR155-AVERAGE(AR46:AR48)</f>
        <v>-0.86666666666666003</v>
      </c>
      <c r="AT155" s="10"/>
      <c r="AU155" s="10">
        <f>AVERAGE(AU58:AU60)</f>
        <v>83.2</v>
      </c>
      <c r="AV155" s="10"/>
      <c r="AW155" s="10"/>
      <c r="AX155" s="30"/>
      <c r="AY155" s="10"/>
      <c r="AZ155" s="24"/>
      <c r="BA155" s="10"/>
      <c r="BB155" s="93"/>
      <c r="BC155" s="10"/>
      <c r="BD155" s="24"/>
      <c r="BE155" s="10"/>
      <c r="BF155" s="24"/>
      <c r="BG155" s="10"/>
      <c r="BH155" s="24"/>
      <c r="BI155" s="10"/>
      <c r="BJ155" s="24"/>
      <c r="BK155" s="10"/>
      <c r="BL155" s="24"/>
      <c r="BM155" s="10"/>
      <c r="BN155" s="24"/>
      <c r="BO155" s="10"/>
      <c r="BP155" s="10"/>
      <c r="BQ155" s="24"/>
      <c r="BR155" s="10"/>
      <c r="BS155" s="24"/>
      <c r="BT155" s="10"/>
      <c r="BU155" s="24"/>
      <c r="BV155" s="10"/>
      <c r="BW155" s="24"/>
      <c r="BX155" s="10"/>
      <c r="BY155" s="24"/>
      <c r="BZ155" s="10"/>
      <c r="CA155" s="24"/>
      <c r="CB155" s="10"/>
      <c r="CC155" s="24"/>
      <c r="CD155" s="10"/>
      <c r="CE155" s="24"/>
      <c r="CF155" s="10"/>
      <c r="CG155" s="10"/>
      <c r="CH155" s="10"/>
      <c r="CI155" s="10"/>
      <c r="CJ155" s="10"/>
      <c r="CK155" s="10"/>
      <c r="CL155" s="10"/>
      <c r="CM155" s="10"/>
      <c r="CN155" s="10"/>
      <c r="CW155" s="10"/>
      <c r="CX155" s="24"/>
      <c r="CY155" s="10"/>
      <c r="CZ155" s="24"/>
      <c r="DA155" s="10"/>
      <c r="DB155" s="24"/>
      <c r="DC155" s="10"/>
      <c r="DD155" s="24"/>
      <c r="DE155" s="88"/>
      <c r="DF155" s="88"/>
    </row>
    <row r="156" spans="1:110" s="11" customFormat="1" ht="12.75">
      <c r="A156" s="7" t="s">
        <v>44</v>
      </c>
      <c r="B156" s="10">
        <f>SUM(B61:B63)</f>
        <v>69530.3</v>
      </c>
      <c r="C156" s="24">
        <f>B156/SUM(B49:B51)-1</f>
        <v>7.7436230399593464E-2</v>
      </c>
      <c r="D156" s="24"/>
      <c r="E156" s="10">
        <f>SUM(E61:E63)</f>
        <v>40977.699999999997</v>
      </c>
      <c r="F156" s="24">
        <f>E156/SUM(E49:E51)-1</f>
        <v>6.6497148820879426E-2</v>
      </c>
      <c r="G156" s="24"/>
      <c r="H156" s="10">
        <f>SUM(H61:H63)</f>
        <v>25940.1</v>
      </c>
      <c r="I156" s="24">
        <f>H156/SUM(H49:H51)-1</f>
        <v>8.987437502625939E-2</v>
      </c>
      <c r="J156" s="24"/>
      <c r="K156" s="10">
        <f>SUM(K61:K63)</f>
        <v>2612.6</v>
      </c>
      <c r="L156" s="24">
        <f>K156/SUM(K49:K51)-1</f>
        <v>0.13128951242747022</v>
      </c>
      <c r="M156" s="24"/>
      <c r="N156" s="10">
        <f>SUM(N61:N63)</f>
        <v>55442.100000000006</v>
      </c>
      <c r="O156" s="24">
        <f>N156/SUM(N49:N51)-1</f>
        <v>6.1958649540103661E-2</v>
      </c>
      <c r="P156" s="24"/>
      <c r="Q156" s="10">
        <f>SUM(Q61:Q63)</f>
        <v>33402.1</v>
      </c>
      <c r="R156" s="24">
        <f>Q156/SUM(Q49:Q51)-1</f>
        <v>4.9238878453003787E-2</v>
      </c>
      <c r="S156" s="24"/>
      <c r="T156" s="10">
        <f>SUM(T61:T63)</f>
        <v>19956.900000000001</v>
      </c>
      <c r="U156" s="24">
        <f>T156/SUM(T49:T51)-1</f>
        <v>7.9889613376261437E-2</v>
      </c>
      <c r="V156" s="24"/>
      <c r="W156" s="10">
        <f>SUM(W61:W63)</f>
        <v>2083.3000000000002</v>
      </c>
      <c r="X156" s="24">
        <f>W156/SUM(W49:W51)-1</f>
        <v>0.10099355247859632</v>
      </c>
      <c r="Y156" s="24"/>
      <c r="Z156" s="10">
        <f>SUM(Z61:Z63)</f>
        <v>27751.800000000003</v>
      </c>
      <c r="AA156" s="24">
        <f>Z156/SUM(Z49:Z51)-1</f>
        <v>5.9192623154166402E-2</v>
      </c>
      <c r="AB156" s="24"/>
      <c r="AC156" s="10">
        <f>SUM(AC61:AC63)</f>
        <v>22569.599999999999</v>
      </c>
      <c r="AD156" s="24">
        <f>AC156/SUM(AC49:AC51)-1</f>
        <v>4.9519407385362424E-2</v>
      </c>
      <c r="AE156" s="24"/>
      <c r="AF156" s="10">
        <f>SUM(AF61:AF63)</f>
        <v>3879.4</v>
      </c>
      <c r="AG156" s="24">
        <f>AF156/SUM(AF49:AF51)-1</f>
        <v>0.11205389135731703</v>
      </c>
      <c r="AH156" s="24"/>
      <c r="AI156" s="10">
        <f>SUM(AI61:AI63)</f>
        <v>1302.8</v>
      </c>
      <c r="AJ156" s="24">
        <f>AI156/SUM(AI49:AI51)-1</f>
        <v>7.8655406524258842E-2</v>
      </c>
      <c r="AK156" s="24"/>
      <c r="AL156" s="10">
        <f>AVERAGE(AL61:AL63)</f>
        <v>79.733333333333334</v>
      </c>
      <c r="AM156" s="10">
        <f>AL156-AVERAGE(AL49:AL51)</f>
        <v>-1.1666666666666572</v>
      </c>
      <c r="AN156" s="10"/>
      <c r="AO156" s="10">
        <f>AVERAGE(AO61:AO63)</f>
        <v>81.500000000000014</v>
      </c>
      <c r="AP156" s="10">
        <f>AO156-AVERAGE(AO49:AO51)</f>
        <v>-1.3666666666666458</v>
      </c>
      <c r="AQ156" s="10"/>
      <c r="AR156" s="10">
        <f>AVERAGE(AR61:AR63)</f>
        <v>76.933333333333337</v>
      </c>
      <c r="AS156" s="10">
        <f>AR156-AVERAGE(AR49:AR51)</f>
        <v>-0.70000000000000284</v>
      </c>
      <c r="AT156" s="10"/>
      <c r="AU156" s="10">
        <f>AVERAGE(AU61:AU63)</f>
        <v>79.733333333333334</v>
      </c>
      <c r="AV156" s="10"/>
      <c r="AW156" s="10"/>
      <c r="AX156" s="30"/>
      <c r="AY156" s="10"/>
      <c r="AZ156" s="24"/>
      <c r="BA156" s="10"/>
      <c r="BB156" s="93"/>
      <c r="BC156" s="10"/>
      <c r="BD156" s="24"/>
      <c r="BE156" s="10"/>
      <c r="BF156" s="24"/>
      <c r="BG156" s="10"/>
      <c r="BH156" s="24"/>
      <c r="BI156" s="10"/>
      <c r="BJ156" s="24"/>
      <c r="BK156" s="10"/>
      <c r="BL156" s="24"/>
      <c r="BM156" s="10"/>
      <c r="BN156" s="24"/>
      <c r="BO156" s="10"/>
      <c r="BP156" s="10"/>
      <c r="BQ156" s="24"/>
      <c r="BR156" s="10"/>
      <c r="BS156" s="24"/>
      <c r="BT156" s="10"/>
      <c r="BU156" s="24"/>
      <c r="BV156" s="10"/>
      <c r="BW156" s="24"/>
      <c r="BX156" s="10"/>
      <c r="BY156" s="24"/>
      <c r="BZ156" s="10"/>
      <c r="CA156" s="24"/>
      <c r="CB156" s="10"/>
      <c r="CC156" s="24"/>
      <c r="CD156" s="10"/>
      <c r="CE156" s="24"/>
      <c r="CF156" s="10"/>
      <c r="CG156" s="10"/>
      <c r="CH156" s="10"/>
      <c r="CI156" s="10"/>
      <c r="CJ156" s="10"/>
      <c r="CK156" s="10"/>
      <c r="CL156" s="10"/>
      <c r="CM156" s="10"/>
      <c r="CN156" s="10"/>
      <c r="CW156" s="10"/>
      <c r="CX156" s="24"/>
      <c r="CY156" s="10"/>
      <c r="CZ156" s="24"/>
      <c r="DA156" s="10"/>
      <c r="DB156" s="24"/>
      <c r="DC156" s="10"/>
      <c r="DD156" s="24"/>
      <c r="DE156" s="88"/>
      <c r="DF156" s="88"/>
    </row>
    <row r="157" spans="1:110" s="11" customFormat="1" ht="12.75">
      <c r="A157" s="7"/>
      <c r="B157" s="10"/>
      <c r="C157" s="9"/>
      <c r="D157" s="9"/>
      <c r="E157" s="10"/>
      <c r="F157" s="9"/>
      <c r="G157" s="9"/>
      <c r="H157" s="10"/>
      <c r="I157" s="9"/>
      <c r="J157" s="9"/>
      <c r="K157" s="10"/>
      <c r="L157" s="9"/>
      <c r="M157" s="9"/>
      <c r="N157" s="10"/>
      <c r="O157" s="9"/>
      <c r="P157" s="9"/>
      <c r="Q157" s="10"/>
      <c r="R157" s="9"/>
      <c r="S157" s="9"/>
      <c r="T157" s="10"/>
      <c r="U157" s="9"/>
      <c r="V157" s="9"/>
      <c r="W157" s="10"/>
      <c r="X157" s="9"/>
      <c r="Y157" s="9"/>
      <c r="Z157" s="10"/>
      <c r="AA157" s="24"/>
      <c r="AB157" s="24"/>
      <c r="AC157" s="10"/>
      <c r="AD157" s="24"/>
      <c r="AE157" s="24"/>
      <c r="AF157" s="10"/>
      <c r="AG157" s="24"/>
      <c r="AH157" s="24"/>
      <c r="AI157" s="10"/>
      <c r="AJ157" s="24"/>
      <c r="AK157" s="24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3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W157" s="10"/>
      <c r="CX157" s="10"/>
      <c r="CY157" s="10"/>
      <c r="CZ157" s="10"/>
      <c r="DA157" s="10"/>
      <c r="DB157" s="10"/>
      <c r="DC157" s="10"/>
      <c r="DD157" s="10"/>
      <c r="DE157" s="88"/>
      <c r="DF157" s="88"/>
    </row>
    <row r="158" spans="1:110" s="11" customFormat="1" ht="12.75">
      <c r="A158" s="7" t="s">
        <v>45</v>
      </c>
      <c r="B158" s="10">
        <f>SUM(B64:B66)</f>
        <v>69643.700000000012</v>
      </c>
      <c r="C158" s="24">
        <f>B158/B153-1</f>
        <v>5.9572694174941931E-2</v>
      </c>
      <c r="D158" s="24"/>
      <c r="E158" s="10">
        <f>SUM(E64:E66)</f>
        <v>40731.100000000006</v>
      </c>
      <c r="F158" s="24">
        <f>E158/E153-1</f>
        <v>3.7372942437926326E-2</v>
      </c>
      <c r="G158" s="24"/>
      <c r="H158" s="10">
        <f>SUM(H64:H66)</f>
        <v>26181.1</v>
      </c>
      <c r="I158" s="24">
        <f>H158/H153-1</f>
        <v>8.674951849638024E-2</v>
      </c>
      <c r="J158" s="24"/>
      <c r="K158" s="10">
        <f>SUM(K64:K66)</f>
        <v>2731.6</v>
      </c>
      <c r="L158" s="24">
        <f>K158/K153-1</f>
        <v>0.15101972020900045</v>
      </c>
      <c r="M158" s="24"/>
      <c r="N158" s="10">
        <f>SUM(N64:N66)</f>
        <v>56748.6</v>
      </c>
      <c r="O158" s="24">
        <f>N158/N153-1</f>
        <v>6.4505963256286769E-2</v>
      </c>
      <c r="P158" s="24"/>
      <c r="Q158" s="10">
        <f>SUM(Q64:Q66)</f>
        <v>33609.1</v>
      </c>
      <c r="R158" s="24">
        <f>Q158/Q153-1</f>
        <v>3.2074706890304228E-2</v>
      </c>
      <c r="S158" s="24"/>
      <c r="T158" s="10">
        <f>SUM(T64:T66)</f>
        <v>20901.8</v>
      </c>
      <c r="U158" s="24">
        <f>T158/T153-1</f>
        <v>0.10825499334574062</v>
      </c>
      <c r="V158" s="24"/>
      <c r="W158" s="10">
        <f>SUM(W64:W66)</f>
        <v>2237.6</v>
      </c>
      <c r="X158" s="24">
        <f>W158/W153-1</f>
        <v>0.18692976872480371</v>
      </c>
      <c r="Y158" s="24"/>
      <c r="Z158" s="10">
        <f>SUM(Z64:Z66)</f>
        <v>28020.3</v>
      </c>
      <c r="AA158" s="24">
        <f>Z158/Z153-1</f>
        <v>4.8742420839883449E-2</v>
      </c>
      <c r="AB158" s="24"/>
      <c r="AC158" s="10">
        <f>SUM(AC64:AC66)</f>
        <v>22329.200000000001</v>
      </c>
      <c r="AD158" s="24">
        <f>AC158/AC153-1</f>
        <v>2.3228532281198477E-2</v>
      </c>
      <c r="AE158" s="24"/>
      <c r="AF158" s="10">
        <f>SUM(AF64:AF66)</f>
        <v>4274.1000000000004</v>
      </c>
      <c r="AG158" s="24">
        <f>AF158/AF153-1</f>
        <v>0.15753981150471263</v>
      </c>
      <c r="AH158" s="24"/>
      <c r="AI158" s="10">
        <f>SUM(AI64:AI66)</f>
        <v>1416.9</v>
      </c>
      <c r="AJ158" s="24">
        <f>AI158/AI153-1</f>
        <v>0.17751184243330842</v>
      </c>
      <c r="AK158" s="24"/>
      <c r="AL158" s="10">
        <f>AVERAGE(AL64:AL66)</f>
        <v>81.533333333333346</v>
      </c>
      <c r="AM158" s="10">
        <f>AL158-AL153</f>
        <v>0.4000000000000199</v>
      </c>
      <c r="AN158" s="10"/>
      <c r="AO158" s="10">
        <f>AVERAGE(AO64:AO66)</f>
        <v>82.533333333333331</v>
      </c>
      <c r="AP158" s="10">
        <f>AO158-AO153</f>
        <v>-0.43333333333333712</v>
      </c>
      <c r="AQ158" s="10"/>
      <c r="AR158" s="10">
        <f>AVERAGE(AR64:AR66)</f>
        <v>79.86666666666666</v>
      </c>
      <c r="AS158" s="10">
        <f>AR158-AR153</f>
        <v>1.5333333333333314</v>
      </c>
      <c r="AT158" s="10"/>
      <c r="AU158" s="10">
        <f>AVERAGE(AU64:AU66)</f>
        <v>81.933333333333337</v>
      </c>
      <c r="AV158" s="10"/>
      <c r="AW158" s="10"/>
      <c r="AX158" s="30"/>
      <c r="AY158" s="10"/>
      <c r="AZ158" s="24"/>
      <c r="BA158" s="10"/>
      <c r="BB158" s="93"/>
      <c r="BC158" s="10"/>
      <c r="BD158" s="24"/>
      <c r="BE158" s="10"/>
      <c r="BF158" s="24"/>
      <c r="BG158" s="10"/>
      <c r="BH158" s="24"/>
      <c r="BI158" s="10"/>
      <c r="BJ158" s="24"/>
      <c r="BK158" s="10"/>
      <c r="BL158" s="24"/>
      <c r="BM158" s="10"/>
      <c r="BN158" s="24"/>
      <c r="BO158" s="10"/>
      <c r="BP158" s="10"/>
      <c r="BQ158" s="24"/>
      <c r="BR158" s="10"/>
      <c r="BS158" s="24"/>
      <c r="BT158" s="10"/>
      <c r="BU158" s="24"/>
      <c r="BV158" s="10"/>
      <c r="BW158" s="24"/>
      <c r="BX158" s="10"/>
      <c r="BY158" s="24"/>
      <c r="BZ158" s="10"/>
      <c r="CA158" s="24"/>
      <c r="CB158" s="10"/>
      <c r="CC158" s="24"/>
      <c r="CD158" s="10"/>
      <c r="CE158" s="24"/>
      <c r="CF158" s="10"/>
      <c r="CG158" s="10"/>
      <c r="CH158" s="10"/>
      <c r="CI158" s="10"/>
      <c r="CJ158" s="10"/>
      <c r="CK158" s="10"/>
      <c r="CL158" s="10"/>
      <c r="CM158" s="10"/>
      <c r="CN158" s="10"/>
      <c r="CW158" s="10"/>
      <c r="CX158" s="24"/>
      <c r="CY158" s="10"/>
      <c r="CZ158" s="24"/>
      <c r="DA158" s="10"/>
      <c r="DB158" s="24"/>
      <c r="DC158" s="10"/>
      <c r="DD158" s="24"/>
      <c r="DE158" s="88"/>
      <c r="DF158" s="88"/>
    </row>
    <row r="159" spans="1:110" s="11" customFormat="1" ht="12.75">
      <c r="A159" s="7" t="s">
        <v>46</v>
      </c>
      <c r="B159" s="10">
        <f>SUM(B67:B69)</f>
        <v>71409.2</v>
      </c>
      <c r="C159" s="24">
        <f>B159/B154-1</f>
        <v>4.9766332127384683E-2</v>
      </c>
      <c r="D159" s="24"/>
      <c r="E159" s="10">
        <f>SUM(E67:E69)</f>
        <v>40210.400000000001</v>
      </c>
      <c r="F159" s="24">
        <f>E159/E154-1</f>
        <v>1.5326966876581416E-2</v>
      </c>
      <c r="G159" s="24"/>
      <c r="H159" s="10">
        <f>SUM(H67:H69)</f>
        <v>28280.400000000001</v>
      </c>
      <c r="I159" s="24">
        <f>H159/H154-1</f>
        <v>8.7373115964318737E-2</v>
      </c>
      <c r="J159" s="24"/>
      <c r="K159" s="10">
        <f>SUM(K67:K69)</f>
        <v>2918.3</v>
      </c>
      <c r="L159" s="24">
        <f>K159/K154-1</f>
        <v>0.20950762599469486</v>
      </c>
      <c r="M159" s="24"/>
      <c r="N159" s="10">
        <f>SUM(N67:N69)</f>
        <v>57514.2</v>
      </c>
      <c r="O159" s="24">
        <f>N159/N154-1</f>
        <v>5.8622143116145553E-2</v>
      </c>
      <c r="P159" s="24"/>
      <c r="Q159" s="10">
        <f>SUM(Q67:Q69)</f>
        <v>32983.199999999997</v>
      </c>
      <c r="R159" s="24">
        <f>Q159/Q154-1</f>
        <v>1.94095539511423E-2</v>
      </c>
      <c r="S159" s="24"/>
      <c r="T159" s="10">
        <f>SUM(T67:T69)</f>
        <v>22200.300000000003</v>
      </c>
      <c r="U159" s="24">
        <f>T159/T154-1</f>
        <v>0.10846868618277505</v>
      </c>
      <c r="V159" s="24"/>
      <c r="W159" s="10">
        <f>SUM(W67:W69)</f>
        <v>2330.8000000000002</v>
      </c>
      <c r="X159" s="24">
        <f>W159/W154-1</f>
        <v>0.19761586681738796</v>
      </c>
      <c r="Y159" s="24"/>
      <c r="Z159" s="10">
        <f>SUM(Z67:Z69)</f>
        <v>28036.800000000003</v>
      </c>
      <c r="AA159" s="24">
        <f>Z159/Z154-1</f>
        <v>3.8053982005998188E-2</v>
      </c>
      <c r="AB159" s="24"/>
      <c r="AC159" s="10">
        <f>SUM(AC67:AC69)</f>
        <v>22264.699999999997</v>
      </c>
      <c r="AD159" s="24">
        <f>AC159/AC154-1</f>
        <v>1.2607163160886836E-2</v>
      </c>
      <c r="AE159" s="24"/>
      <c r="AF159" s="10">
        <f>SUM(AF67:AF69)</f>
        <v>4286.5</v>
      </c>
      <c r="AG159" s="24">
        <f>AF159/AF154-1</f>
        <v>0.133604844894613</v>
      </c>
      <c r="AH159" s="24"/>
      <c r="AI159" s="10">
        <f>SUM(AI67:AI69)</f>
        <v>1485.6</v>
      </c>
      <c r="AJ159" s="24">
        <f>AI159/AI154-1</f>
        <v>0.19777473191969674</v>
      </c>
      <c r="AK159" s="24"/>
      <c r="AL159" s="10">
        <f>AVERAGE(AL67:AL69)</f>
        <v>80.566666666666663</v>
      </c>
      <c r="AM159" s="10">
        <f>AL159-AL154</f>
        <v>0.70000000000000284</v>
      </c>
      <c r="AN159" s="10"/>
      <c r="AO159" s="10">
        <f>AVERAGE(AO67:AO69)</f>
        <v>82.033333333333331</v>
      </c>
      <c r="AP159" s="10">
        <f>AO159-AO154</f>
        <v>0.3333333333333286</v>
      </c>
      <c r="AQ159" s="10"/>
      <c r="AR159" s="10">
        <f>AVERAGE(AR67:AR69)</f>
        <v>78.533333333333331</v>
      </c>
      <c r="AS159" s="10">
        <f>AR159-AR154</f>
        <v>1.5333333333333314</v>
      </c>
      <c r="AT159" s="10"/>
      <c r="AU159" s="10">
        <f>AVERAGE(AU67:AU69)</f>
        <v>79.899999999999991</v>
      </c>
      <c r="AV159" s="10"/>
      <c r="AW159" s="10"/>
      <c r="AX159" s="30"/>
      <c r="AY159" s="10"/>
      <c r="AZ159" s="24"/>
      <c r="BA159" s="10"/>
      <c r="BB159" s="93"/>
      <c r="BC159" s="10"/>
      <c r="BD159" s="24"/>
      <c r="BE159" s="10"/>
      <c r="BF159" s="24"/>
      <c r="BG159" s="10"/>
      <c r="BH159" s="24"/>
      <c r="BI159" s="10"/>
      <c r="BJ159" s="24"/>
      <c r="BK159" s="10"/>
      <c r="BL159" s="24"/>
      <c r="BM159" s="10"/>
      <c r="BN159" s="24"/>
      <c r="BO159" s="10"/>
      <c r="BP159" s="10"/>
      <c r="BQ159" s="24"/>
      <c r="BR159" s="10"/>
      <c r="BS159" s="24"/>
      <c r="BT159" s="10"/>
      <c r="BU159" s="24"/>
      <c r="BV159" s="10"/>
      <c r="BW159" s="24"/>
      <c r="BX159" s="10"/>
      <c r="BY159" s="24"/>
      <c r="BZ159" s="10"/>
      <c r="CA159" s="24"/>
      <c r="CB159" s="10"/>
      <c r="CC159" s="24"/>
      <c r="CD159" s="10"/>
      <c r="CE159" s="24"/>
      <c r="CF159" s="10"/>
      <c r="CG159" s="10"/>
      <c r="CH159" s="10"/>
      <c r="CI159" s="10"/>
      <c r="CJ159" s="10"/>
      <c r="CK159" s="10"/>
      <c r="CL159" s="10"/>
      <c r="CM159" s="10"/>
      <c r="CN159" s="10"/>
      <c r="CW159" s="10"/>
      <c r="CX159" s="24"/>
      <c r="CY159" s="10"/>
      <c r="CZ159" s="24"/>
      <c r="DA159" s="10"/>
      <c r="DB159" s="24"/>
      <c r="DC159" s="10"/>
      <c r="DD159" s="24"/>
      <c r="DE159" s="88"/>
      <c r="DF159" s="88"/>
    </row>
    <row r="160" spans="1:110" s="11" customFormat="1" ht="12.75">
      <c r="A160" s="7" t="s">
        <v>47</v>
      </c>
      <c r="B160" s="10">
        <f>SUM(B70:B72)</f>
        <v>74024.299999999988</v>
      </c>
      <c r="C160" s="24">
        <f>B160/B155-1</f>
        <v>5.3507740740002641E-2</v>
      </c>
      <c r="D160" s="24"/>
      <c r="E160" s="10">
        <f>SUM(E70:E72)</f>
        <v>43232.7</v>
      </c>
      <c r="F160" s="24">
        <f>E160/E155-1</f>
        <v>7.3195131577967532E-2</v>
      </c>
      <c r="G160" s="24"/>
      <c r="H160" s="10">
        <f>SUM(H70:H72)</f>
        <v>28077.300000000003</v>
      </c>
      <c r="I160" s="24">
        <f>H160/H155-1</f>
        <v>1.9828268813064431E-2</v>
      </c>
      <c r="J160" s="24"/>
      <c r="K160" s="10">
        <f>SUM(K70:K72)</f>
        <v>2714.4</v>
      </c>
      <c r="L160" s="24">
        <f>K160/K155-1</f>
        <v>0.10828025477707026</v>
      </c>
      <c r="M160" s="24"/>
      <c r="N160" s="10">
        <f>SUM(N70:N72)</f>
        <v>60797.899999999994</v>
      </c>
      <c r="O160" s="24">
        <f>N160/N155-1</f>
        <v>5.9545738927974323E-2</v>
      </c>
      <c r="P160" s="24"/>
      <c r="Q160" s="10">
        <f>SUM(Q70:Q72)</f>
        <v>36185.600000000006</v>
      </c>
      <c r="R160" s="24">
        <f>Q160/Q155-1</f>
        <v>7.2938441603880966E-2</v>
      </c>
      <c r="S160" s="24"/>
      <c r="T160" s="10">
        <f>SUM(T70:T72)</f>
        <v>22556.7</v>
      </c>
      <c r="U160" s="24">
        <f>T160/T155-1</f>
        <v>4.3610420975196851E-2</v>
      </c>
      <c r="V160" s="24"/>
      <c r="W160" s="10">
        <f>SUM(W70:W72)</f>
        <v>2055.5</v>
      </c>
      <c r="X160" s="24">
        <f>W160/W155-1</f>
        <v>6.9070245909670369E-3</v>
      </c>
      <c r="Y160" s="24"/>
      <c r="Z160" s="10">
        <f>SUM(Z70:Z72)</f>
        <v>29932.6</v>
      </c>
      <c r="AA160" s="24">
        <f>Z160/Z155-1</f>
        <v>6.120640142947309E-2</v>
      </c>
      <c r="AB160" s="24"/>
      <c r="AC160" s="10">
        <f>SUM(AC70:AC72)</f>
        <v>24255.199999999997</v>
      </c>
      <c r="AD160" s="24">
        <f>AC160/AC155-1</f>
        <v>6.1956821555071873E-2</v>
      </c>
      <c r="AE160" s="24"/>
      <c r="AF160" s="10">
        <f>SUM(AF70:AF72)</f>
        <v>4330</v>
      </c>
      <c r="AG160" s="24">
        <f>AF160/AF155-1</f>
        <v>6.8133603039123747E-2</v>
      </c>
      <c r="AH160" s="24"/>
      <c r="AI160" s="10">
        <f>SUM(AI70:AI72)</f>
        <v>1347.3</v>
      </c>
      <c r="AJ160" s="24">
        <f>AI160/AI155-1</f>
        <v>2.6748971193415683E-2</v>
      </c>
      <c r="AK160" s="24"/>
      <c r="AL160" s="10">
        <f>AVERAGE(AL70:AL72)</f>
        <v>82.1</v>
      </c>
      <c r="AM160" s="10">
        <f>AL160-AL155</f>
        <v>0.46666666666666856</v>
      </c>
      <c r="AN160" s="10"/>
      <c r="AO160" s="10">
        <f>AVERAGE(AO70:AO72)</f>
        <v>83.666666666666671</v>
      </c>
      <c r="AP160" s="10">
        <f>AO160-AO155</f>
        <v>-3.3333333333331439E-2</v>
      </c>
      <c r="AQ160" s="10"/>
      <c r="AR160" s="10">
        <f>AVERAGE(AR70:AR72)</f>
        <v>80.3</v>
      </c>
      <c r="AS160" s="10">
        <f>AR160-AR155</f>
        <v>1.8333333333333286</v>
      </c>
      <c r="AT160" s="10"/>
      <c r="AU160" s="10">
        <f>AVERAGE(AU70:AU72)</f>
        <v>75.3</v>
      </c>
      <c r="AV160" s="10"/>
      <c r="AW160" s="10"/>
      <c r="AX160" s="30"/>
      <c r="AY160" s="10"/>
      <c r="AZ160" s="24"/>
      <c r="BA160" s="10"/>
      <c r="BB160" s="93"/>
      <c r="BC160" s="10"/>
      <c r="BD160" s="24"/>
      <c r="BE160" s="10"/>
      <c r="BF160" s="24"/>
      <c r="BG160" s="10"/>
      <c r="BH160" s="24"/>
      <c r="BI160" s="10"/>
      <c r="BJ160" s="24"/>
      <c r="BK160" s="10"/>
      <c r="BL160" s="24"/>
      <c r="BM160" s="10"/>
      <c r="BN160" s="24"/>
      <c r="BO160" s="10"/>
      <c r="BP160" s="10"/>
      <c r="BQ160" s="24"/>
      <c r="BR160" s="10"/>
      <c r="BS160" s="24"/>
      <c r="BT160" s="10"/>
      <c r="BU160" s="24"/>
      <c r="BV160" s="10"/>
      <c r="BW160" s="24"/>
      <c r="BX160" s="10"/>
      <c r="BY160" s="24"/>
      <c r="BZ160" s="10"/>
      <c r="CA160" s="24"/>
      <c r="CB160" s="10"/>
      <c r="CC160" s="24"/>
      <c r="CD160" s="10"/>
      <c r="CE160" s="24"/>
      <c r="CF160" s="10"/>
      <c r="CG160" s="10"/>
      <c r="CH160" s="10"/>
      <c r="CI160" s="10"/>
      <c r="CJ160" s="10"/>
      <c r="CK160" s="10"/>
      <c r="CL160" s="10"/>
      <c r="CM160" s="10"/>
      <c r="CN160" s="10"/>
      <c r="CW160" s="10"/>
      <c r="CX160" s="24"/>
      <c r="CY160" s="10"/>
      <c r="CZ160" s="24"/>
      <c r="DA160" s="10"/>
      <c r="DB160" s="24"/>
      <c r="DC160" s="10"/>
      <c r="DD160" s="24"/>
      <c r="DE160" s="88"/>
      <c r="DF160" s="88"/>
    </row>
    <row r="161" spans="1:110" s="11" customFormat="1" ht="12.75">
      <c r="A161" s="7" t="s">
        <v>48</v>
      </c>
      <c r="B161" s="10">
        <f>SUM(B73:B75)</f>
        <v>71985.600000000006</v>
      </c>
      <c r="C161" s="24">
        <f>B161/B156-1</f>
        <v>3.5312662249407767E-2</v>
      </c>
      <c r="D161" s="24"/>
      <c r="E161" s="10">
        <f>SUM(E73:E75)</f>
        <v>42805.3</v>
      </c>
      <c r="F161" s="24">
        <f>E161/E156-1</f>
        <v>4.4599867732937781E-2</v>
      </c>
      <c r="G161" s="24"/>
      <c r="H161" s="10">
        <f>SUM(H73:H75)</f>
        <v>26756</v>
      </c>
      <c r="I161" s="24">
        <f>H161/H156-1</f>
        <v>3.1453232639812478E-2</v>
      </c>
      <c r="J161" s="24"/>
      <c r="K161" s="10">
        <f>SUM(K73:K75)</f>
        <v>2424.5</v>
      </c>
      <c r="L161" s="24">
        <f>K161/K156-1</f>
        <v>-7.1997244124626825E-2</v>
      </c>
      <c r="M161" s="24"/>
      <c r="N161" s="10">
        <f>SUM(N73:N75)</f>
        <v>57611.3</v>
      </c>
      <c r="O161" s="24">
        <f>N161/N156-1</f>
        <v>3.9125502100389342E-2</v>
      </c>
      <c r="P161" s="24"/>
      <c r="Q161" s="10">
        <f>SUM(Q73:Q75)</f>
        <v>34945.100000000006</v>
      </c>
      <c r="R161" s="24">
        <f>Q161/Q156-1</f>
        <v>4.6194700333212824E-2</v>
      </c>
      <c r="S161" s="24"/>
      <c r="T161" s="10">
        <f>SUM(T73:T75)</f>
        <v>20925.599999999999</v>
      </c>
      <c r="U161" s="24">
        <f>T161/T156-1</f>
        <v>4.8539602844128948E-2</v>
      </c>
      <c r="V161" s="24"/>
      <c r="W161" s="10">
        <f>SUM(W73:W75)</f>
        <v>1740.6</v>
      </c>
      <c r="X161" s="24">
        <f>W161/W156-1</f>
        <v>-0.16449863197811176</v>
      </c>
      <c r="Y161" s="24"/>
      <c r="Z161" s="10">
        <f>SUM(Z73:Z75)</f>
        <v>28606.5</v>
      </c>
      <c r="AA161" s="24">
        <f>Z161/Z156-1</f>
        <v>3.0798002291743121E-2</v>
      </c>
      <c r="AB161" s="24"/>
      <c r="AC161" s="10">
        <f>SUM(AC73:AC75)</f>
        <v>23310.7</v>
      </c>
      <c r="AD161" s="24">
        <f>AC161/AC156-1</f>
        <v>3.2836204452006301E-2</v>
      </c>
      <c r="AE161" s="24"/>
      <c r="AF161" s="10">
        <f>SUM(AF73:AF75)</f>
        <v>4186.5</v>
      </c>
      <c r="AG161" s="24">
        <f>AF161/AF156-1</f>
        <v>7.9161726040109182E-2</v>
      </c>
      <c r="AH161" s="24"/>
      <c r="AI161" s="10">
        <f>SUM(AI73:AI75)</f>
        <v>1109.1999999999998</v>
      </c>
      <c r="AJ161" s="24">
        <f>AI161/AI156-1</f>
        <v>-0.14860300890389944</v>
      </c>
      <c r="AK161" s="24"/>
      <c r="AL161" s="10">
        <f>AVERAGE(AL73:AL75)</f>
        <v>80</v>
      </c>
      <c r="AM161" s="10">
        <f>AL161-AL156</f>
        <v>0.26666666666666572</v>
      </c>
      <c r="AN161" s="10"/>
      <c r="AO161" s="10">
        <f>AVERAGE(AO73:AO75)</f>
        <v>81.666666666666671</v>
      </c>
      <c r="AP161" s="10">
        <f>AO161-AO156</f>
        <v>0.16666666666665719</v>
      </c>
      <c r="AQ161" s="10"/>
      <c r="AR161" s="10">
        <f>AVERAGE(AR73:AR75)</f>
        <v>78.2</v>
      </c>
      <c r="AS161" s="10">
        <f>AR161-AR156</f>
        <v>1.2666666666666657</v>
      </c>
      <c r="AT161" s="10"/>
      <c r="AU161" s="10">
        <f>AVERAGE(AU73:AU75)</f>
        <v>71.833333333333329</v>
      </c>
      <c r="AV161" s="10"/>
      <c r="AW161" s="10"/>
      <c r="AX161" s="30"/>
      <c r="AY161" s="10"/>
      <c r="AZ161" s="24"/>
      <c r="BA161" s="10"/>
      <c r="BB161" s="93"/>
      <c r="BC161" s="10"/>
      <c r="BD161" s="24"/>
      <c r="BE161" s="10"/>
      <c r="BF161" s="24"/>
      <c r="BG161" s="10"/>
      <c r="BH161" s="24"/>
      <c r="BI161" s="10"/>
      <c r="BJ161" s="24"/>
      <c r="BK161" s="10"/>
      <c r="BL161" s="24"/>
      <c r="BM161" s="10"/>
      <c r="BN161" s="24"/>
      <c r="BO161" s="10"/>
      <c r="BP161" s="10"/>
      <c r="BQ161" s="24"/>
      <c r="BR161" s="10"/>
      <c r="BS161" s="24"/>
      <c r="BT161" s="10"/>
      <c r="BU161" s="24"/>
      <c r="BV161" s="10"/>
      <c r="BW161" s="24"/>
      <c r="BX161" s="10"/>
      <c r="BY161" s="24"/>
      <c r="BZ161" s="10"/>
      <c r="CA161" s="24"/>
      <c r="CB161" s="10"/>
      <c r="CC161" s="24"/>
      <c r="CD161" s="10"/>
      <c r="CE161" s="24"/>
      <c r="CF161" s="10"/>
      <c r="CG161" s="10"/>
      <c r="CH161" s="10"/>
      <c r="CI161" s="10"/>
      <c r="CJ161" s="10"/>
      <c r="CK161" s="10"/>
      <c r="CL161" s="10"/>
      <c r="CM161" s="10"/>
      <c r="CN161" s="10"/>
      <c r="CW161" s="10"/>
      <c r="CX161" s="24"/>
      <c r="CY161" s="10"/>
      <c r="CZ161" s="24"/>
      <c r="DA161" s="10"/>
      <c r="DB161" s="24"/>
      <c r="DC161" s="10"/>
      <c r="DD161" s="24"/>
      <c r="DE161" s="88"/>
      <c r="DF161" s="88"/>
    </row>
    <row r="162" spans="1:110" s="11" customFormat="1" ht="12.75">
      <c r="A162" s="7"/>
      <c r="B162" s="10"/>
      <c r="C162" s="9"/>
      <c r="D162" s="9"/>
      <c r="E162" s="10"/>
      <c r="F162" s="9"/>
      <c r="G162" s="9"/>
      <c r="H162" s="10"/>
      <c r="I162" s="9"/>
      <c r="J162" s="9"/>
      <c r="K162" s="10"/>
      <c r="L162" s="9"/>
      <c r="M162" s="9"/>
      <c r="N162" s="10"/>
      <c r="O162" s="9"/>
      <c r="P162" s="9"/>
      <c r="Q162" s="10"/>
      <c r="R162" s="9"/>
      <c r="S162" s="9"/>
      <c r="T162" s="10"/>
      <c r="U162" s="9"/>
      <c r="V162" s="9"/>
      <c r="W162" s="10"/>
      <c r="X162" s="9"/>
      <c r="Y162" s="9"/>
      <c r="Z162" s="10"/>
      <c r="AA162" s="24"/>
      <c r="AB162" s="24"/>
      <c r="AC162" s="10"/>
      <c r="AD162" s="24"/>
      <c r="AE162" s="24"/>
      <c r="AF162" s="10"/>
      <c r="AG162" s="24"/>
      <c r="AH162" s="24"/>
      <c r="AI162" s="10"/>
      <c r="AJ162" s="24"/>
      <c r="AK162" s="24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3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W162" s="10"/>
      <c r="CX162" s="10"/>
      <c r="CY162" s="10"/>
      <c r="CZ162" s="10"/>
      <c r="DA162" s="10"/>
      <c r="DB162" s="10"/>
      <c r="DC162" s="10"/>
      <c r="DD162" s="10"/>
      <c r="DE162" s="88"/>
      <c r="DF162" s="88"/>
    </row>
    <row r="163" spans="1:110" s="11" customFormat="1" ht="12.75">
      <c r="A163" s="7" t="s">
        <v>49</v>
      </c>
      <c r="B163" s="10">
        <f>SUM(B76:B78)</f>
        <v>40668.899999999994</v>
      </c>
      <c r="C163" s="24">
        <f>B163/B158-1</f>
        <v>-0.41604337506479427</v>
      </c>
      <c r="D163" s="24"/>
      <c r="E163" s="10">
        <f>SUM(E76:E78)</f>
        <v>25060.400000000001</v>
      </c>
      <c r="F163" s="24">
        <f>E163/E158-1</f>
        <v>-0.38473549695441567</v>
      </c>
      <c r="G163" s="24"/>
      <c r="H163" s="10">
        <f>SUM(H76:H78)</f>
        <v>14509</v>
      </c>
      <c r="I163" s="24">
        <f>H163/H158-1</f>
        <v>-0.44582160413428007</v>
      </c>
      <c r="J163" s="24"/>
      <c r="K163" s="10">
        <f>SUM(K76:K78)</f>
        <v>1099.3999999999999</v>
      </c>
      <c r="L163" s="24">
        <f>K163/K158-1</f>
        <v>-0.59752525992092553</v>
      </c>
      <c r="M163" s="24"/>
      <c r="N163" s="10">
        <f>SUM(N76:N78)</f>
        <v>27592.800000000003</v>
      </c>
      <c r="O163" s="24">
        <f>N163/N158-1</f>
        <v>-0.51377126484177582</v>
      </c>
      <c r="P163" s="24"/>
      <c r="Q163" s="10">
        <f>SUM(Q76:Q78)</f>
        <v>17136</v>
      </c>
      <c r="R163" s="24">
        <f>Q163/Q158-1</f>
        <v>-0.49013808760127464</v>
      </c>
      <c r="S163" s="24"/>
      <c r="T163" s="10">
        <f>SUM(T76:T78)</f>
        <v>9785.2999999999993</v>
      </c>
      <c r="U163" s="24">
        <f>T163/T158-1</f>
        <v>-0.53184414739400432</v>
      </c>
      <c r="V163" s="24"/>
      <c r="W163" s="10">
        <f>SUM(W76:W78)</f>
        <v>671.39999999999986</v>
      </c>
      <c r="X163" s="24">
        <f>W163/W158-1</f>
        <v>-0.69994637111190561</v>
      </c>
      <c r="Y163" s="24"/>
      <c r="Z163" s="10">
        <f>SUM(Z76:Z78)</f>
        <v>13713.599999999999</v>
      </c>
      <c r="AA163" s="24">
        <f>Z163/Z158-1</f>
        <v>-0.51058339846468459</v>
      </c>
      <c r="AB163" s="24"/>
      <c r="AC163" s="10">
        <f>SUM(AC76:AC78)</f>
        <v>11355</v>
      </c>
      <c r="AD163" s="24">
        <f>AC163/AC158-1</f>
        <v>-0.49147304874334952</v>
      </c>
      <c r="AE163" s="24"/>
      <c r="AF163" s="10">
        <f>SUM(AF76:AF78)</f>
        <v>1927.2</v>
      </c>
      <c r="AG163" s="24">
        <f>AF163/AF158-1</f>
        <v>-0.5490980557310311</v>
      </c>
      <c r="AH163" s="24"/>
      <c r="AI163" s="10">
        <f>SUM(AI76:AI78)</f>
        <v>431.40000000000003</v>
      </c>
      <c r="AJ163" s="24">
        <f>AI163/AI158-1</f>
        <v>-0.69553250052932458</v>
      </c>
      <c r="AK163" s="24"/>
      <c r="AL163" s="10">
        <f>AVERAGE(AL76:AL78)</f>
        <v>61.6</v>
      </c>
      <c r="AM163" s="10">
        <f>AL163-AL158</f>
        <v>-19.933333333333344</v>
      </c>
      <c r="AN163" s="10"/>
      <c r="AO163" s="10">
        <f>AVERAGE(AO76:AO78)</f>
        <v>62.466666666666669</v>
      </c>
      <c r="AP163" s="10">
        <f>AO163-AO158</f>
        <v>-20.066666666666663</v>
      </c>
      <c r="AQ163" s="10"/>
      <c r="AR163" s="10">
        <f>AVERAGE(AR76:AR78)</f>
        <v>58.633333333333333</v>
      </c>
      <c r="AS163" s="10">
        <f>AR163-AR158</f>
        <v>-21.233333333333327</v>
      </c>
      <c r="AT163" s="10"/>
      <c r="AU163" s="10">
        <f>AVERAGE(AU76:AU78)</f>
        <v>41.633333333333333</v>
      </c>
      <c r="AV163" s="10"/>
      <c r="AW163" s="10"/>
      <c r="AX163" s="30"/>
      <c r="AY163" s="10"/>
      <c r="AZ163" s="24"/>
      <c r="BA163" s="10"/>
      <c r="BB163" s="93"/>
      <c r="BC163" s="10"/>
      <c r="BD163" s="24"/>
      <c r="BE163" s="10"/>
      <c r="BF163" s="24"/>
      <c r="BG163" s="10"/>
      <c r="BH163" s="24"/>
      <c r="BI163" s="10"/>
      <c r="BJ163" s="24"/>
      <c r="BK163" s="10"/>
      <c r="BL163" s="24"/>
      <c r="BM163" s="10"/>
      <c r="BN163" s="24"/>
      <c r="BO163" s="10"/>
      <c r="BP163" s="10"/>
      <c r="BQ163" s="24"/>
      <c r="BR163" s="10"/>
      <c r="BS163" s="24"/>
      <c r="BT163" s="10"/>
      <c r="BU163" s="24"/>
      <c r="BV163" s="10"/>
      <c r="BW163" s="24"/>
      <c r="BX163" s="10"/>
      <c r="BY163" s="24"/>
      <c r="BZ163" s="10"/>
      <c r="CA163" s="24"/>
      <c r="CB163" s="10"/>
      <c r="CC163" s="24"/>
      <c r="CD163" s="10"/>
      <c r="CE163" s="24"/>
      <c r="CF163" s="10"/>
      <c r="CG163" s="10"/>
      <c r="CH163" s="10"/>
      <c r="CI163" s="10"/>
      <c r="CJ163" s="10"/>
      <c r="CK163" s="10"/>
      <c r="CL163" s="10"/>
      <c r="CM163" s="10"/>
      <c r="CN163" s="10"/>
      <c r="CW163" s="10"/>
      <c r="CX163" s="24"/>
      <c r="CY163" s="10"/>
      <c r="CZ163" s="24"/>
      <c r="DA163" s="10"/>
      <c r="DB163" s="24"/>
      <c r="DC163" s="10"/>
      <c r="DD163" s="24"/>
      <c r="DE163" s="88"/>
      <c r="DF163" s="88"/>
    </row>
    <row r="164" spans="1:110" s="11" customFormat="1" ht="12.75">
      <c r="A164" s="7" t="s">
        <v>50</v>
      </c>
      <c r="B164" s="10">
        <f>SUM(B79:B81)</f>
        <v>24897.200000000001</v>
      </c>
      <c r="C164" s="24">
        <f>B164/B159-1</f>
        <v>-0.65134464466763387</v>
      </c>
      <c r="D164" s="24"/>
      <c r="E164" s="10">
        <f>SUM(E79:E81)</f>
        <v>23798.400000000001</v>
      </c>
      <c r="F164" s="24">
        <f>E164/E159-1</f>
        <v>-0.40815311461711401</v>
      </c>
      <c r="G164" s="24"/>
      <c r="H164" s="10">
        <f>SUM(H79:H81)</f>
        <v>1024.4000000000001</v>
      </c>
      <c r="I164" s="24">
        <f>H164/H159-1</f>
        <v>-0.96377703285667815</v>
      </c>
      <c r="J164" s="24"/>
      <c r="K164" s="10">
        <f>SUM(K79:K81)</f>
        <v>74.2</v>
      </c>
      <c r="L164" s="24">
        <f>K164/K159-1</f>
        <v>-0.97457423842648117</v>
      </c>
      <c r="M164" s="24"/>
      <c r="N164" s="10">
        <f>SUM(N79:N81)</f>
        <v>16629.199999999997</v>
      </c>
      <c r="O164" s="24">
        <f>N164/N159-1</f>
        <v>-0.71086792479074734</v>
      </c>
      <c r="P164" s="24"/>
      <c r="Q164" s="10">
        <f>SUM(Q79:Q81)</f>
        <v>16111.900000000001</v>
      </c>
      <c r="R164" s="24">
        <f>Q164/Q159-1</f>
        <v>-0.51151192122050004</v>
      </c>
      <c r="S164" s="24"/>
      <c r="T164" s="10">
        <f>SUM(T79:T81)</f>
        <v>514.70000000000005</v>
      </c>
      <c r="U164" s="24">
        <f>T164/T159-1</f>
        <v>-0.97681562861763127</v>
      </c>
      <c r="V164" s="24"/>
      <c r="W164" s="10">
        <f>SUM(W79:W81)</f>
        <v>2.7</v>
      </c>
      <c r="X164" s="24">
        <f>W164/W159-1</f>
        <v>-0.99884159945083228</v>
      </c>
      <c r="Y164" s="24"/>
      <c r="Z164" s="10">
        <f>SUM(Z79:Z81)</f>
        <v>11192.2</v>
      </c>
      <c r="AA164" s="24">
        <f>Z164/Z159-1</f>
        <v>-0.60080323004051817</v>
      </c>
      <c r="AB164" s="24"/>
      <c r="AC164" s="10">
        <f>SUM(AC79:AC81)</f>
        <v>11113.7</v>
      </c>
      <c r="AD164" s="24">
        <f>AC164/AC159-1</f>
        <v>-0.50083764883425319</v>
      </c>
      <c r="AE164" s="24"/>
      <c r="AF164" s="10">
        <f>SUM(AF79:AF81)</f>
        <v>76.699999999999989</v>
      </c>
      <c r="AG164" s="24">
        <f>AF164/AF159-1</f>
        <v>-0.98210661378747233</v>
      </c>
      <c r="AH164" s="24"/>
      <c r="AI164" s="10">
        <f>SUM(AI79:AI81)</f>
        <v>1.7999999999999998</v>
      </c>
      <c r="AJ164" s="24">
        <f>AI164/AI159-1</f>
        <v>-0.9987883683360258</v>
      </c>
      <c r="AK164" s="24"/>
      <c r="AL164" s="10">
        <f>AVERAGE(AL79:AL81)</f>
        <v>66.666666666666671</v>
      </c>
      <c r="AM164" s="10">
        <f>AL164-AL159</f>
        <v>-13.899999999999991</v>
      </c>
      <c r="AN164" s="10"/>
      <c r="AO164" s="10">
        <f>AVERAGE(AO79:AO81)</f>
        <v>67.633333333333326</v>
      </c>
      <c r="AP164" s="10">
        <f>AO164-AO159</f>
        <v>-14.400000000000006</v>
      </c>
      <c r="AQ164" s="10"/>
      <c r="AR164" s="10">
        <f>AVERAGE(AR79:AR81)</f>
        <v>48.966666666666669</v>
      </c>
      <c r="AS164" s="10">
        <f>AR164-AR159</f>
        <v>-29.566666666666663</v>
      </c>
      <c r="AT164" s="10"/>
      <c r="AU164" s="10">
        <f>AVERAGE(AU79:AU81)</f>
        <v>3.6</v>
      </c>
      <c r="AV164" s="10"/>
      <c r="AW164" s="10"/>
      <c r="AX164" s="30"/>
      <c r="AY164" s="10"/>
      <c r="AZ164" s="24"/>
      <c r="BA164" s="10"/>
      <c r="BB164" s="93"/>
      <c r="BC164" s="10"/>
      <c r="BD164" s="24"/>
      <c r="BE164" s="10"/>
      <c r="BF164" s="24"/>
      <c r="BG164" s="10"/>
      <c r="BH164" s="24"/>
      <c r="BI164" s="10"/>
      <c r="BJ164" s="24"/>
      <c r="BK164" s="10"/>
      <c r="BL164" s="24"/>
      <c r="BM164" s="10"/>
      <c r="BN164" s="24"/>
      <c r="BO164" s="10"/>
      <c r="BP164" s="10"/>
      <c r="BQ164" s="24"/>
      <c r="BR164" s="10"/>
      <c r="BS164" s="24"/>
      <c r="BT164" s="10"/>
      <c r="BU164" s="24"/>
      <c r="BV164" s="10"/>
      <c r="BW164" s="24"/>
      <c r="BX164" s="10"/>
      <c r="BY164" s="24"/>
      <c r="BZ164" s="10"/>
      <c r="CA164" s="24"/>
      <c r="CB164" s="10"/>
      <c r="CC164" s="24"/>
      <c r="CD164" s="10"/>
      <c r="CE164" s="24"/>
      <c r="CF164" s="10"/>
      <c r="CG164" s="10"/>
      <c r="CH164" s="10"/>
      <c r="CI164" s="10"/>
      <c r="CJ164" s="10"/>
      <c r="CK164" s="10"/>
      <c r="CL164" s="10"/>
      <c r="CM164" s="10"/>
      <c r="CN164" s="10"/>
      <c r="CW164" s="10"/>
      <c r="CX164" s="24"/>
      <c r="CY164" s="10"/>
      <c r="CZ164" s="24"/>
      <c r="DA164" s="10"/>
      <c r="DB164" s="24"/>
      <c r="DC164" s="10"/>
      <c r="DD164" s="24"/>
      <c r="DE164" s="88"/>
      <c r="DF164" s="88"/>
    </row>
    <row r="165" spans="1:110" s="11" customFormat="1" ht="12.75">
      <c r="A165" s="7" t="s">
        <v>51</v>
      </c>
      <c r="B165" s="10">
        <f>SUM(B82:B84)</f>
        <v>42189.3</v>
      </c>
      <c r="C165" s="24">
        <f>B165/B160-1</f>
        <v>-0.43006147981135912</v>
      </c>
      <c r="D165" s="24"/>
      <c r="E165" s="10">
        <f>SUM(E82:E84)</f>
        <v>40542.300000000003</v>
      </c>
      <c r="F165" s="24">
        <f>E165/E160-1</f>
        <v>-6.2230672615867011E-2</v>
      </c>
      <c r="G165" s="24"/>
      <c r="H165" s="10">
        <f>SUM(H82:H84)</f>
        <v>1494.9</v>
      </c>
      <c r="I165" s="24">
        <f>H165/H160-1</f>
        <v>-0.94675770106099943</v>
      </c>
      <c r="J165" s="24"/>
      <c r="K165" s="10">
        <f>SUM(K82:K84)</f>
        <v>152.19999999999999</v>
      </c>
      <c r="L165" s="24">
        <f>K165/K160-1</f>
        <v>-0.94392867668729741</v>
      </c>
      <c r="M165" s="24"/>
      <c r="N165" s="10">
        <f>SUM(N82:N84)</f>
        <v>31045.4</v>
      </c>
      <c r="O165" s="24">
        <f>N165/N160-1</f>
        <v>-0.48936723143398042</v>
      </c>
      <c r="P165" s="24"/>
      <c r="Q165" s="10">
        <f>SUM(Q82:Q84)</f>
        <v>30268.100000000002</v>
      </c>
      <c r="R165" s="24">
        <f>Q165/Q160-1</f>
        <v>-0.16353190219313762</v>
      </c>
      <c r="S165" s="24"/>
      <c r="T165" s="10">
        <f>SUM(T82:T84)</f>
        <v>755.8</v>
      </c>
      <c r="U165" s="24">
        <f>T165/T160-1</f>
        <v>-0.96649332570810442</v>
      </c>
      <c r="V165" s="24"/>
      <c r="W165" s="10">
        <f>SUM(W82:W84)</f>
        <v>21.5</v>
      </c>
      <c r="X165" s="24">
        <f>W165/W160-1</f>
        <v>-0.98954025784480659</v>
      </c>
      <c r="Y165" s="24"/>
      <c r="Z165" s="10">
        <f>SUM(Z82:Z84)</f>
        <v>20978.400000000001</v>
      </c>
      <c r="AA165" s="24">
        <f>Z165/Z160-1</f>
        <v>-0.29914541336201994</v>
      </c>
      <c r="AB165" s="24"/>
      <c r="AC165" s="10">
        <f>SUM(AC82:AC84)</f>
        <v>20841.900000000001</v>
      </c>
      <c r="AD165" s="24">
        <f>AC165/AC160-1</f>
        <v>-0.14072446320788923</v>
      </c>
      <c r="AE165" s="24"/>
      <c r="AF165" s="10">
        <f>SUM(AF82:AF84)</f>
        <v>121.7</v>
      </c>
      <c r="AG165" s="24">
        <f>AF165/AF160-1</f>
        <v>-0.97189376443418019</v>
      </c>
      <c r="AH165" s="24"/>
      <c r="AI165" s="10">
        <f>SUM(AI82:AI84)</f>
        <v>15</v>
      </c>
      <c r="AJ165" s="24">
        <f>AI165/AI160-1</f>
        <v>-0.98886662213315524</v>
      </c>
      <c r="AK165" s="24"/>
      <c r="AL165" s="10">
        <f>AVERAGE(AL82:AL84)</f>
        <v>73.433333333333337</v>
      </c>
      <c r="AM165" s="10">
        <f>AL165-AL160</f>
        <v>-8.6666666666666572</v>
      </c>
      <c r="AN165" s="10"/>
      <c r="AO165" s="10">
        <f>AVERAGE(AO82:AO84)</f>
        <v>74.5</v>
      </c>
      <c r="AP165" s="10">
        <f>AO165-AO160</f>
        <v>-9.1666666666666714</v>
      </c>
      <c r="AQ165" s="10"/>
      <c r="AR165" s="10">
        <f>AVERAGE(AR82:AR84)</f>
        <v>51.199999999999996</v>
      </c>
      <c r="AS165" s="10">
        <f>AR165-AR160</f>
        <v>-29.1</v>
      </c>
      <c r="AT165" s="10"/>
      <c r="AU165" s="10">
        <f>AVERAGE(AU82:AU84)</f>
        <v>12.5</v>
      </c>
      <c r="AV165" s="10"/>
      <c r="AW165" s="10"/>
      <c r="AX165" s="30"/>
      <c r="AY165" s="10"/>
      <c r="AZ165" s="24"/>
      <c r="BA165" s="10"/>
      <c r="BB165" s="93"/>
      <c r="BC165" s="10"/>
      <c r="BD165" s="24"/>
      <c r="BE165" s="10"/>
      <c r="BF165" s="24"/>
      <c r="BG165" s="10"/>
      <c r="BH165" s="24"/>
      <c r="BI165" s="10"/>
      <c r="BJ165" s="24"/>
      <c r="BK165" s="10"/>
      <c r="BL165" s="24"/>
      <c r="BM165" s="10"/>
      <c r="BN165" s="24"/>
      <c r="BO165" s="10"/>
      <c r="BP165" s="10"/>
      <c r="BQ165" s="24"/>
      <c r="BR165" s="10"/>
      <c r="BS165" s="24"/>
      <c r="BT165" s="10"/>
      <c r="BU165" s="24"/>
      <c r="BV165" s="10"/>
      <c r="BW165" s="24"/>
      <c r="BX165" s="10"/>
      <c r="BY165" s="24"/>
      <c r="BZ165" s="10"/>
      <c r="CA165" s="24"/>
      <c r="CB165" s="10"/>
      <c r="CC165" s="24"/>
      <c r="CD165" s="10"/>
      <c r="CE165" s="24"/>
      <c r="CF165" s="10"/>
      <c r="CG165" s="10"/>
      <c r="CH165" s="10"/>
      <c r="CI165" s="10"/>
      <c r="CJ165" s="10"/>
      <c r="CK165" s="10"/>
      <c r="CL165" s="10"/>
      <c r="CM165" s="10"/>
      <c r="CN165" s="10"/>
      <c r="CW165" s="10"/>
      <c r="CX165" s="24"/>
      <c r="CY165" s="10"/>
      <c r="CZ165" s="24"/>
      <c r="DA165" s="10"/>
      <c r="DB165" s="24"/>
      <c r="DC165" s="10"/>
      <c r="DD165" s="24"/>
      <c r="DE165" s="88"/>
      <c r="DF165" s="88"/>
    </row>
    <row r="166" spans="1:110" s="11" customFormat="1" ht="12.75">
      <c r="A166" s="7" t="s">
        <v>52</v>
      </c>
      <c r="B166" s="10">
        <f>SUM(B85:B87)</f>
        <v>48306.9</v>
      </c>
      <c r="C166" s="24">
        <f>B166/B161-1</f>
        <v>-0.32893662065746487</v>
      </c>
      <c r="D166" s="24"/>
      <c r="E166" s="10">
        <f>SUM(E85:E87)</f>
        <v>46150.7</v>
      </c>
      <c r="F166" s="24">
        <f>E166/E161-1</f>
        <v>7.8153873468939539E-2</v>
      </c>
      <c r="G166" s="24"/>
      <c r="H166" s="10">
        <f>SUM(H85:H87)</f>
        <v>1615.1999999999998</v>
      </c>
      <c r="I166" s="24">
        <f>H166/H161-1</f>
        <v>-0.93963223202272383</v>
      </c>
      <c r="J166" s="24"/>
      <c r="K166" s="10">
        <f>SUM(K85:K87)</f>
        <v>541.1</v>
      </c>
      <c r="L166" s="24">
        <f>K166/K161-1</f>
        <v>-0.77681996287894406</v>
      </c>
      <c r="M166" s="24"/>
      <c r="N166" s="10">
        <f>SUM(N85:N87)</f>
        <v>34565</v>
      </c>
      <c r="O166" s="24">
        <f>N166/N161-1</f>
        <v>-0.40003089671644276</v>
      </c>
      <c r="P166" s="24"/>
      <c r="Q166" s="10">
        <f>SUM(Q85:Q87)</f>
        <v>33604.199999999997</v>
      </c>
      <c r="R166" s="24">
        <f>Q166/Q161-1</f>
        <v>-3.837161719382709E-2</v>
      </c>
      <c r="S166" s="24"/>
      <c r="T166" s="10">
        <f>SUM(T85:T87)</f>
        <v>697.7</v>
      </c>
      <c r="U166" s="24">
        <f>T166/T161-1</f>
        <v>-0.9666580647627786</v>
      </c>
      <c r="V166" s="24"/>
      <c r="W166" s="10">
        <f>SUM(W85:W87)</f>
        <v>263.10000000000002</v>
      </c>
      <c r="X166" s="24">
        <f>W166/W161-1</f>
        <v>-0.84884522578421229</v>
      </c>
      <c r="Y166" s="24"/>
      <c r="Z166" s="10">
        <f>SUM(Z85:Z87)</f>
        <v>22807.399999999998</v>
      </c>
      <c r="AA166" s="24">
        <f>Z166/Z161-1</f>
        <v>-0.20271966161536725</v>
      </c>
      <c r="AB166" s="24"/>
      <c r="AC166" s="10">
        <f>SUM(AC85:AC87)</f>
        <v>22528.199999999997</v>
      </c>
      <c r="AD166" s="24">
        <f>AC166/AC161-1</f>
        <v>-3.3568275512962042E-2</v>
      </c>
      <c r="AE166" s="24"/>
      <c r="AF166" s="10">
        <f>SUM(AF85:AF87)</f>
        <v>116.2</v>
      </c>
      <c r="AG166" s="24">
        <f>AF166/AF161-1</f>
        <v>-0.97224411799832799</v>
      </c>
      <c r="AH166" s="24"/>
      <c r="AI166" s="10">
        <f>SUM(AI85:AI87)</f>
        <v>163.10000000000002</v>
      </c>
      <c r="AJ166" s="24">
        <f>AI166/AI161-1</f>
        <v>-0.85295708618824373</v>
      </c>
      <c r="AK166" s="24"/>
      <c r="AL166" s="10">
        <f>AVERAGE(AL85:AL87)</f>
        <v>71.433333333333323</v>
      </c>
      <c r="AM166" s="10">
        <f>AL166-AL161</f>
        <v>-8.5666666666666771</v>
      </c>
      <c r="AN166" s="10"/>
      <c r="AO166" s="10">
        <f>AVERAGE(AO85:AO87)</f>
        <v>72.666666666666671</v>
      </c>
      <c r="AP166" s="10">
        <f>AO166-AO161</f>
        <v>-9</v>
      </c>
      <c r="AQ166" s="10"/>
      <c r="AR166" s="10">
        <f>AVERAGE(AR85:AR87)</f>
        <v>43.133333333333333</v>
      </c>
      <c r="AS166" s="10">
        <f>AR166-AR161</f>
        <v>-35.06666666666667</v>
      </c>
      <c r="AT166" s="10"/>
      <c r="AU166" s="10">
        <f>AVERAGE(AU85:AU87)</f>
        <v>48.5</v>
      </c>
      <c r="AV166" s="10"/>
      <c r="AW166" s="10"/>
      <c r="AX166" s="30"/>
      <c r="AY166" s="10"/>
      <c r="AZ166" s="24"/>
      <c r="BA166" s="10"/>
      <c r="BB166" s="93"/>
      <c r="BC166" s="10"/>
      <c r="BD166" s="24"/>
      <c r="BE166" s="10"/>
      <c r="BF166" s="24"/>
      <c r="BG166" s="10"/>
      <c r="BH166" s="24"/>
      <c r="BI166" s="10"/>
      <c r="BJ166" s="24"/>
      <c r="BK166" s="10"/>
      <c r="BL166" s="24"/>
      <c r="BM166" s="10"/>
      <c r="BN166" s="24"/>
      <c r="BO166" s="10"/>
      <c r="BP166" s="10"/>
      <c r="BQ166" s="24"/>
      <c r="BR166" s="10"/>
      <c r="BS166" s="24"/>
      <c r="BT166" s="10"/>
      <c r="BU166" s="24"/>
      <c r="BV166" s="10"/>
      <c r="BW166" s="24"/>
      <c r="BX166" s="10"/>
      <c r="BY166" s="24"/>
      <c r="BZ166" s="10"/>
      <c r="CA166" s="24"/>
      <c r="CB166" s="10"/>
      <c r="CC166" s="24"/>
      <c r="CD166" s="10"/>
      <c r="CE166" s="24"/>
      <c r="CF166" s="10"/>
      <c r="CG166" s="10"/>
      <c r="CH166" s="10"/>
      <c r="CI166" s="10"/>
      <c r="CJ166" s="10"/>
      <c r="CK166" s="10"/>
      <c r="CL166" s="10"/>
      <c r="CM166" s="10"/>
      <c r="CN166" s="10"/>
      <c r="CW166" s="10"/>
      <c r="CX166" s="24"/>
      <c r="CY166" s="10"/>
      <c r="CZ166" s="24"/>
      <c r="DA166" s="10"/>
      <c r="DB166" s="24"/>
      <c r="DC166" s="10"/>
      <c r="DD166" s="24"/>
      <c r="DE166" s="88"/>
      <c r="DF166" s="88"/>
    </row>
    <row r="167" spans="1:110" s="11" customFormat="1" ht="12.75">
      <c r="A167" s="7"/>
      <c r="B167" s="10"/>
      <c r="C167" s="9"/>
      <c r="D167" s="9"/>
      <c r="E167" s="10"/>
      <c r="F167" s="9"/>
      <c r="G167" s="9"/>
      <c r="H167" s="10"/>
      <c r="I167" s="9"/>
      <c r="J167" s="9"/>
      <c r="K167" s="10"/>
      <c r="L167" s="9"/>
      <c r="M167" s="9"/>
      <c r="N167" s="10"/>
      <c r="O167" s="9"/>
      <c r="P167" s="9"/>
      <c r="Q167" s="10"/>
      <c r="R167" s="9"/>
      <c r="S167" s="9"/>
      <c r="T167" s="10"/>
      <c r="U167" s="9"/>
      <c r="V167" s="9"/>
      <c r="W167" s="10"/>
      <c r="X167" s="9"/>
      <c r="Y167" s="9"/>
      <c r="Z167" s="10"/>
      <c r="AA167" s="24"/>
      <c r="AB167" s="24"/>
      <c r="AC167" s="10"/>
      <c r="AD167" s="24"/>
      <c r="AE167" s="24"/>
      <c r="AF167" s="10"/>
      <c r="AG167" s="24"/>
      <c r="AH167" s="24"/>
      <c r="AI167" s="10"/>
      <c r="AJ167" s="24"/>
      <c r="AK167" s="24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3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W167" s="10"/>
      <c r="CX167" s="10"/>
      <c r="CY167" s="10"/>
      <c r="CZ167" s="10"/>
      <c r="DA167" s="10"/>
      <c r="DB167" s="10"/>
      <c r="DC167" s="10"/>
      <c r="DD167" s="10"/>
      <c r="DE167" s="88"/>
      <c r="DF167" s="88"/>
    </row>
    <row r="168" spans="1:110" s="11" customFormat="1" ht="12.75">
      <c r="A168" s="7" t="s">
        <v>53</v>
      </c>
      <c r="B168" s="10">
        <f>SUM(B88:B90)</f>
        <v>35613.5</v>
      </c>
      <c r="C168" s="24">
        <f>B168/B163-1</f>
        <v>-0.12430628809729294</v>
      </c>
      <c r="D168" s="24"/>
      <c r="E168" s="10">
        <f>SUM(E88:E90)</f>
        <v>34082.399999999994</v>
      </c>
      <c r="F168" s="24">
        <f>E168/E163-1</f>
        <v>0.36001021531978705</v>
      </c>
      <c r="G168" s="24"/>
      <c r="H168" s="10">
        <f>SUM(H88:H90)</f>
        <v>1069.7</v>
      </c>
      <c r="I168" s="24">
        <f>H168/H163-1</f>
        <v>-0.92627334757736579</v>
      </c>
      <c r="J168" s="24"/>
      <c r="K168" s="10">
        <f>SUM(K88:K90)</f>
        <v>461.29999999999995</v>
      </c>
      <c r="L168" s="24">
        <f>K168/K163-1</f>
        <v>-0.58040749499727129</v>
      </c>
      <c r="M168" s="24"/>
      <c r="N168" s="10">
        <f>SUM(N88:N90)</f>
        <v>23533.699999999997</v>
      </c>
      <c r="O168" s="24">
        <f>N168/N163-1</f>
        <v>-0.14710721637528645</v>
      </c>
      <c r="P168" s="24"/>
      <c r="Q168" s="10">
        <f>SUM(Q88:Q90)</f>
        <v>22889.8</v>
      </c>
      <c r="R168" s="24">
        <f>Q168/Q163-1</f>
        <v>0.33577264239028937</v>
      </c>
      <c r="S168" s="24"/>
      <c r="T168" s="10">
        <f>SUM(T88:T90)</f>
        <v>430.29999999999995</v>
      </c>
      <c r="U168" s="24">
        <f>T168/T163-1</f>
        <v>-0.95602587554801588</v>
      </c>
      <c r="V168" s="24"/>
      <c r="W168" s="10">
        <f>SUM(W88:W90)</f>
        <v>213.6</v>
      </c>
      <c r="X168" s="24">
        <f>W168/W163-1</f>
        <v>-0.68185880250223407</v>
      </c>
      <c r="Y168" s="24"/>
      <c r="Z168" s="10">
        <f>SUM(Z88:Z90)</f>
        <v>15547.599999999999</v>
      </c>
      <c r="AA168" s="24">
        <f>Z168/Z163-1</f>
        <v>0.13373585345933958</v>
      </c>
      <c r="AB168" s="24"/>
      <c r="AC168" s="10">
        <f>SUM(AC88:AC90)</f>
        <v>15338.4</v>
      </c>
      <c r="AD168" s="24">
        <f>AC168/AC163-1</f>
        <v>0.35080581241743714</v>
      </c>
      <c r="AE168" s="24"/>
      <c r="AF168" s="10">
        <f>SUM(AF88:AF90)</f>
        <v>74.3</v>
      </c>
      <c r="AG168" s="24">
        <f>AF168/AF163-1</f>
        <v>-0.96144665836446663</v>
      </c>
      <c r="AH168" s="24"/>
      <c r="AI168" s="10">
        <f>SUM(AI88:AI90)</f>
        <v>134.80000000000001</v>
      </c>
      <c r="AJ168" s="24">
        <f>AI168/AI163-1</f>
        <v>-0.68752897542883629</v>
      </c>
      <c r="AK168" s="24"/>
      <c r="AL168" s="10">
        <f>AVERAGE(AL88:AL90)</f>
        <v>64.8</v>
      </c>
      <c r="AM168" s="10">
        <f>AL168-AL163</f>
        <v>3.1999999999999957</v>
      </c>
      <c r="AN168" s="10"/>
      <c r="AO168" s="10">
        <f>AVERAGE(AO88:AO90)</f>
        <v>65.833333333333329</v>
      </c>
      <c r="AP168" s="10">
        <f>AO168-AO163</f>
        <v>3.36666666666666</v>
      </c>
      <c r="AQ168" s="10"/>
      <c r="AR168" s="10">
        <f>AVERAGE(AR88:AR90)</f>
        <v>40.433333333333337</v>
      </c>
      <c r="AS168" s="10">
        <f>AR168-AR163</f>
        <v>-18.199999999999996</v>
      </c>
      <c r="AT168" s="10"/>
      <c r="AU168" s="10">
        <f>AVERAGE(AU88:AU90)</f>
        <v>45.333333333333336</v>
      </c>
      <c r="AV168" s="10"/>
      <c r="AW168" s="10"/>
      <c r="AX168" s="30"/>
      <c r="AY168" s="10"/>
      <c r="AZ168" s="24"/>
      <c r="BA168" s="10"/>
      <c r="BB168" s="93"/>
      <c r="BC168" s="10"/>
      <c r="BD168" s="24"/>
      <c r="BE168" s="10"/>
      <c r="BF168" s="24"/>
      <c r="BG168" s="10"/>
      <c r="BH168" s="24"/>
      <c r="BI168" s="10"/>
      <c r="BJ168" s="24"/>
      <c r="BK168" s="10"/>
      <c r="BL168" s="24"/>
      <c r="BM168" s="10"/>
      <c r="BN168" s="24"/>
      <c r="BO168" s="10"/>
      <c r="BP168" s="10"/>
      <c r="BQ168" s="24"/>
      <c r="BR168" s="10"/>
      <c r="BS168" s="24"/>
      <c r="BT168" s="10"/>
      <c r="BU168" s="24"/>
      <c r="BV168" s="10"/>
      <c r="BW168" s="24"/>
      <c r="BX168" s="10"/>
      <c r="BY168" s="24"/>
      <c r="BZ168" s="10"/>
      <c r="CA168" s="24"/>
      <c r="CB168" s="10"/>
      <c r="CC168" s="24"/>
      <c r="CD168" s="10"/>
      <c r="CE168" s="24"/>
      <c r="CF168" s="10"/>
      <c r="CG168" s="10"/>
      <c r="CH168" s="10"/>
      <c r="CI168" s="10"/>
      <c r="CJ168" s="10"/>
      <c r="CK168" s="10"/>
      <c r="CL168" s="10"/>
      <c r="CM168" s="10"/>
      <c r="CN168" s="10"/>
      <c r="CW168" s="10"/>
      <c r="CX168" s="24"/>
      <c r="CY168" s="10"/>
      <c r="CZ168" s="24"/>
      <c r="DA168" s="10"/>
      <c r="DB168" s="24"/>
      <c r="DC168" s="10"/>
      <c r="DD168" s="24"/>
      <c r="DE168" s="88"/>
      <c r="DF168" s="88"/>
    </row>
    <row r="169" spans="1:110" s="11" customFormat="1" ht="12.75">
      <c r="A169" s="7" t="s">
        <v>54</v>
      </c>
      <c r="B169" s="10">
        <f>SUM(B91:B93)</f>
        <v>46864.700000000004</v>
      </c>
      <c r="C169" s="24">
        <f>B169/B164-1</f>
        <v>0.88232813328406423</v>
      </c>
      <c r="D169" s="24"/>
      <c r="E169" s="10">
        <f>SUM(E91:E93)</f>
        <v>44987</v>
      </c>
      <c r="F169" s="24">
        <f>E169/E164-1</f>
        <v>0.89033716552373265</v>
      </c>
      <c r="G169" s="24"/>
      <c r="H169" s="10">
        <f>SUM(H91:H93)</f>
        <v>1045.3</v>
      </c>
      <c r="I169" s="24">
        <f>H169/H164-1</f>
        <v>2.0402186645841258E-2</v>
      </c>
      <c r="J169" s="24"/>
      <c r="K169" s="10">
        <f>SUM(K91:K93)</f>
        <v>832.4</v>
      </c>
      <c r="L169" s="24">
        <f>K169/K164-1</f>
        <v>10.218328840970349</v>
      </c>
      <c r="M169" s="24"/>
      <c r="N169" s="10">
        <f>SUM(N91:N93)</f>
        <v>34700.899999999994</v>
      </c>
      <c r="O169" s="24">
        <f>N169/N164-1</f>
        <v>1.0867450027662184</v>
      </c>
      <c r="P169" s="24"/>
      <c r="Q169" s="10">
        <f>SUM(Q91:Q93)</f>
        <v>33723.199999999997</v>
      </c>
      <c r="R169" s="24">
        <f>Q169/Q164-1</f>
        <v>1.0930616500847194</v>
      </c>
      <c r="S169" s="24"/>
      <c r="T169" s="10">
        <f>SUM(T91:T93)</f>
        <v>464.6</v>
      </c>
      <c r="U169" s="24">
        <f>T169/T164-1</f>
        <v>-9.7338255294346254E-2</v>
      </c>
      <c r="V169" s="24"/>
      <c r="W169" s="10">
        <f>SUM(W91:W93)</f>
        <v>513.30000000000007</v>
      </c>
      <c r="X169" s="24">
        <f>W169/W164-1</f>
        <v>189.11111111111111</v>
      </c>
      <c r="Y169" s="24"/>
      <c r="Z169" s="10">
        <f>SUM(Z91:Z93)</f>
        <v>23044.199999999997</v>
      </c>
      <c r="AA169" s="24">
        <f>Z169/Z164-1</f>
        <v>1.058951769982666</v>
      </c>
      <c r="AB169" s="24"/>
      <c r="AC169" s="10">
        <f>SUM(AC91:AC93)</f>
        <v>22666</v>
      </c>
      <c r="AD169" s="24">
        <f>AC169/AC164-1</f>
        <v>1.0394648047005046</v>
      </c>
      <c r="AE169" s="24"/>
      <c r="AF169" s="10">
        <f>SUM(AF91:AF93)</f>
        <v>71.600000000000009</v>
      </c>
      <c r="AG169" s="24">
        <f>AF169/AF164-1</f>
        <v>-6.6492829204693349E-2</v>
      </c>
      <c r="AH169" s="24"/>
      <c r="AI169" s="10">
        <f>SUM(AI91:AI93)</f>
        <v>306.7</v>
      </c>
      <c r="AJ169" s="24">
        <f>AI169/AI164-1</f>
        <v>169.38888888888889</v>
      </c>
      <c r="AK169" s="24"/>
      <c r="AL169" s="10">
        <f>AVERAGE(AL91:AL93)</f>
        <v>73.86666666666666</v>
      </c>
      <c r="AM169" s="10">
        <f>AL169-AL164</f>
        <v>7.1999999999999886</v>
      </c>
      <c r="AN169" s="10"/>
      <c r="AO169" s="10">
        <f>AVERAGE(AO91:AO93)</f>
        <v>74.766666666666666</v>
      </c>
      <c r="AP169" s="10">
        <f>AO169-AO164</f>
        <v>7.13333333333334</v>
      </c>
      <c r="AQ169" s="10"/>
      <c r="AR169" s="10">
        <f>AVERAGE(AR91:AR93)</f>
        <v>44.566666666666663</v>
      </c>
      <c r="AS169" s="10">
        <f>AR169-AR164</f>
        <v>-4.4000000000000057</v>
      </c>
      <c r="AT169" s="10"/>
      <c r="AU169" s="10">
        <f>AVERAGE(AU91:AU93)</f>
        <v>61.733333333333327</v>
      </c>
      <c r="AV169" s="10"/>
      <c r="AW169" s="10"/>
      <c r="AX169" s="30"/>
      <c r="AY169" s="10"/>
      <c r="AZ169" s="24"/>
      <c r="BA169" s="10"/>
      <c r="BB169" s="93"/>
      <c r="BC169" s="10"/>
      <c r="BD169" s="24"/>
      <c r="BE169" s="10"/>
      <c r="BF169" s="24"/>
      <c r="BG169" s="10"/>
      <c r="BH169" s="24"/>
      <c r="BI169" s="10"/>
      <c r="BJ169" s="24"/>
      <c r="BK169" s="10"/>
      <c r="BL169" s="24"/>
      <c r="BM169" s="10"/>
      <c r="BN169" s="24"/>
      <c r="BO169" s="10"/>
      <c r="BP169" s="10"/>
      <c r="BQ169" s="24"/>
      <c r="BR169" s="10"/>
      <c r="BS169" s="24"/>
      <c r="BT169" s="10"/>
      <c r="BU169" s="24"/>
      <c r="BV169" s="10"/>
      <c r="BW169" s="24"/>
      <c r="BX169" s="10"/>
      <c r="BY169" s="24"/>
      <c r="BZ169" s="10"/>
      <c r="CA169" s="24"/>
      <c r="CB169" s="10"/>
      <c r="CC169" s="24"/>
      <c r="CD169" s="10"/>
      <c r="CE169" s="24"/>
      <c r="CF169" s="10"/>
      <c r="CG169" s="10"/>
      <c r="CH169" s="10"/>
      <c r="CI169" s="10"/>
      <c r="CJ169" s="10"/>
      <c r="CK169" s="10"/>
      <c r="CL169" s="10"/>
      <c r="CM169" s="10"/>
      <c r="CN169" s="10"/>
      <c r="CW169" s="10"/>
      <c r="CX169" s="24"/>
      <c r="CY169" s="10"/>
      <c r="CZ169" s="24"/>
      <c r="DA169" s="10"/>
      <c r="DB169" s="24"/>
      <c r="DC169" s="10"/>
      <c r="DD169" s="24"/>
      <c r="DE169" s="88"/>
      <c r="DF169" s="88"/>
    </row>
    <row r="170" spans="1:110" s="11" customFormat="1" ht="12.75">
      <c r="A170" s="7" t="s">
        <v>55</v>
      </c>
      <c r="B170" s="10">
        <f>SUM(B94:B96)</f>
        <v>37679.5</v>
      </c>
      <c r="C170" s="24">
        <f>B170/B165-1</f>
        <v>-0.10689440213513857</v>
      </c>
      <c r="D170" s="24"/>
      <c r="E170" s="10">
        <f>SUM(E94:E96)</f>
        <v>36016.5</v>
      </c>
      <c r="F170" s="24">
        <f>E170/E165-1</f>
        <v>-0.11163155519050483</v>
      </c>
      <c r="G170" s="24"/>
      <c r="H170" s="10">
        <f>SUM(H94:H96)</f>
        <v>1034.4000000000001</v>
      </c>
      <c r="I170" s="24">
        <f>H170/H165-1</f>
        <v>-0.30804736102749342</v>
      </c>
      <c r="J170" s="24"/>
      <c r="K170" s="10">
        <f>SUM(K94:K96)</f>
        <v>628.70000000000005</v>
      </c>
      <c r="L170" s="24">
        <f>K170/K165-1</f>
        <v>3.1307490144546657</v>
      </c>
      <c r="M170" s="24"/>
      <c r="N170" s="10">
        <f>SUM(N94:N96)</f>
        <v>25381.7</v>
      </c>
      <c r="O170" s="24">
        <f>N170/N165-1</f>
        <v>-0.18243282418651396</v>
      </c>
      <c r="P170" s="24"/>
      <c r="Q170" s="10">
        <f>SUM(Q94:Q96)</f>
        <v>24472.199999999997</v>
      </c>
      <c r="R170" s="24">
        <f>Q170/Q165-1</f>
        <v>-0.19148542524968548</v>
      </c>
      <c r="S170" s="24"/>
      <c r="T170" s="10">
        <f>SUM(T94:T96)</f>
        <v>564.9</v>
      </c>
      <c r="U170" s="24">
        <f>T170/T165-1</f>
        <v>-0.25258004763164854</v>
      </c>
      <c r="V170" s="24"/>
      <c r="W170" s="10">
        <f>SUM(W94:W96)</f>
        <v>344.6</v>
      </c>
      <c r="X170" s="24">
        <f>W170/W165-1</f>
        <v>15.027906976744188</v>
      </c>
      <c r="Y170" s="24"/>
      <c r="Z170" s="10">
        <f>SUM(Z94:Z96)</f>
        <v>16493.099999999999</v>
      </c>
      <c r="AA170" s="24">
        <f>Z170/Z165-1</f>
        <v>-0.21380562864660801</v>
      </c>
      <c r="AB170" s="24"/>
      <c r="AC170" s="10">
        <f>SUM(AC94:AC96)</f>
        <v>16202.9</v>
      </c>
      <c r="AD170" s="24">
        <f>AC170/AC165-1</f>
        <v>-0.22258047490871757</v>
      </c>
      <c r="AE170" s="24"/>
      <c r="AF170" s="10">
        <f>SUM(AF94:AF96)</f>
        <v>89.4</v>
      </c>
      <c r="AG170" s="24">
        <f>AF170/AF165-1</f>
        <v>-0.26540673788003288</v>
      </c>
      <c r="AH170" s="24"/>
      <c r="AI170" s="10">
        <f>SUM(AI94:AI96)</f>
        <v>200.8</v>
      </c>
      <c r="AJ170" s="24">
        <f>AI170/AI165-1</f>
        <v>12.386666666666667</v>
      </c>
      <c r="AK170" s="24"/>
      <c r="AL170" s="10">
        <f>AVERAGE(AL94:AL96)</f>
        <v>65.8</v>
      </c>
      <c r="AM170" s="10">
        <f>AL170-AL165</f>
        <v>-7.63333333333334</v>
      </c>
      <c r="AN170" s="10"/>
      <c r="AO170" s="10">
        <f>AVERAGE(AO94:AO96)</f>
        <v>66.266666666666666</v>
      </c>
      <c r="AP170" s="10">
        <f>AO170-AO165</f>
        <v>-8.2333333333333343</v>
      </c>
      <c r="AQ170" s="10"/>
      <c r="AR170" s="10">
        <f>AVERAGE(AR94:AR96)</f>
        <v>55.133333333333333</v>
      </c>
      <c r="AS170" s="10">
        <f>AR170-AR165</f>
        <v>3.9333333333333371</v>
      </c>
      <c r="AT170" s="10"/>
      <c r="AU170" s="10">
        <f>AVERAGE(AU94:AU96)</f>
        <v>50.966666666666661</v>
      </c>
      <c r="AV170" s="10"/>
      <c r="AW170" s="10"/>
      <c r="AX170" s="30"/>
      <c r="AY170" s="10"/>
      <c r="AZ170" s="24"/>
      <c r="BA170" s="10"/>
      <c r="BB170" s="93"/>
      <c r="BC170" s="10"/>
      <c r="BD170" s="24"/>
      <c r="BE170" s="10"/>
      <c r="BF170" s="24"/>
      <c r="BG170" s="10"/>
      <c r="BH170" s="24"/>
      <c r="BI170" s="10"/>
      <c r="BJ170" s="24"/>
      <c r="BK170" s="10"/>
      <c r="BL170" s="24"/>
      <c r="BM170" s="10"/>
      <c r="BN170" s="24"/>
      <c r="BO170" s="10"/>
      <c r="BP170" s="10"/>
      <c r="BQ170" s="24"/>
      <c r="BR170" s="10"/>
      <c r="BS170" s="24"/>
      <c r="BT170" s="10"/>
      <c r="BU170" s="24"/>
      <c r="BV170" s="10"/>
      <c r="BW170" s="24"/>
      <c r="BX170" s="10"/>
      <c r="BY170" s="24"/>
      <c r="BZ170" s="10"/>
      <c r="CA170" s="24"/>
      <c r="CB170" s="10"/>
      <c r="CC170" s="24"/>
      <c r="CD170" s="10"/>
      <c r="CE170" s="24"/>
      <c r="CF170" s="10"/>
      <c r="CG170" s="10"/>
      <c r="CH170" s="10"/>
      <c r="CI170" s="10"/>
      <c r="CJ170" s="10"/>
      <c r="CK170" s="10"/>
      <c r="CL170" s="10"/>
      <c r="CM170" s="10"/>
      <c r="CN170" s="10"/>
      <c r="CW170" s="10"/>
      <c r="CX170" s="24"/>
      <c r="CY170" s="10"/>
      <c r="CZ170" s="24"/>
      <c r="DA170" s="10"/>
      <c r="DB170" s="24"/>
      <c r="DC170" s="10"/>
      <c r="DD170" s="24"/>
      <c r="DE170" s="88"/>
      <c r="DF170" s="88"/>
    </row>
    <row r="171" spans="1:110" s="11" customFormat="1" ht="12.75">
      <c r="A171" s="7" t="s">
        <v>56</v>
      </c>
      <c r="B171" s="10">
        <f>SUM(B97)</f>
        <v>14128.4</v>
      </c>
      <c r="C171" s="93"/>
      <c r="D171" s="93"/>
      <c r="E171" s="10">
        <f>SUM(E97)</f>
        <v>13656.8</v>
      </c>
      <c r="F171" s="93"/>
      <c r="G171" s="93"/>
      <c r="H171" s="10">
        <f>SUM(H97)</f>
        <v>380.6</v>
      </c>
      <c r="I171" s="93"/>
      <c r="J171" s="93"/>
      <c r="K171" s="10">
        <f>SUM(K97)</f>
        <v>91.1</v>
      </c>
      <c r="L171" s="93"/>
      <c r="M171" s="93"/>
      <c r="N171" s="10">
        <f>SUM(N97)</f>
        <v>9729.2000000000007</v>
      </c>
      <c r="O171" s="93"/>
      <c r="P171" s="93"/>
      <c r="Q171" s="10">
        <f>SUM(Q97)</f>
        <v>9535.2999999999993</v>
      </c>
      <c r="R171" s="93"/>
      <c r="S171" s="93"/>
      <c r="T171" s="10">
        <f>SUM(T97)</f>
        <v>160.4</v>
      </c>
      <c r="U171" s="93"/>
      <c r="V171" s="93"/>
      <c r="W171" s="10">
        <f>SUM(W97)</f>
        <v>33.4</v>
      </c>
      <c r="X171" s="93"/>
      <c r="Y171" s="93"/>
      <c r="Z171" s="10">
        <f>SUM(Z97:Z99)</f>
        <v>13834.2</v>
      </c>
      <c r="AA171" s="93"/>
      <c r="AB171" s="93"/>
      <c r="AC171" s="10">
        <f>SUM(AC97)</f>
        <v>6443.7</v>
      </c>
      <c r="AD171" s="93"/>
      <c r="AE171" s="93"/>
      <c r="AF171" s="10">
        <f>SUM(AF97)</f>
        <v>24.3</v>
      </c>
      <c r="AG171" s="93"/>
      <c r="AH171" s="93"/>
      <c r="AI171" s="10">
        <f>SUM(AI97)</f>
        <v>20.100000000000001</v>
      </c>
      <c r="AJ171" s="93"/>
      <c r="AK171" s="93"/>
      <c r="AL171" s="10">
        <f>AVERAGE(AL97)</f>
        <v>68.900000000000006</v>
      </c>
      <c r="AM171" s="10">
        <f>AL171-AL166</f>
        <v>-2.5333333333333172</v>
      </c>
      <c r="AN171" s="10"/>
      <c r="AO171" s="10">
        <f>AVERAGE(AO97)</f>
        <v>69.8</v>
      </c>
      <c r="AP171" s="10">
        <f>AO171-AO166</f>
        <v>-2.8666666666666742</v>
      </c>
      <c r="AQ171" s="10"/>
      <c r="AR171" s="10">
        <f>AVERAGE(AR97)</f>
        <v>42.2</v>
      </c>
      <c r="AS171" s="10">
        <f>AR171-AR166</f>
        <v>-0.93333333333333002</v>
      </c>
      <c r="AT171" s="10"/>
      <c r="AU171" s="10">
        <f>AVERAGE(AU97)</f>
        <v>36.700000000000003</v>
      </c>
      <c r="AV171" s="10"/>
      <c r="AW171" s="10"/>
      <c r="AX171" s="30"/>
      <c r="AY171" s="10"/>
      <c r="AZ171" s="93"/>
      <c r="BA171" s="10"/>
      <c r="BB171" s="93"/>
      <c r="BC171" s="10"/>
      <c r="BD171" s="93"/>
      <c r="BE171" s="10"/>
      <c r="BF171" s="93"/>
      <c r="BG171" s="10"/>
      <c r="BH171" s="93"/>
      <c r="BI171" s="10"/>
      <c r="BJ171" s="93"/>
      <c r="BK171" s="10"/>
      <c r="BL171" s="93"/>
      <c r="BM171" s="10"/>
      <c r="BN171" s="93"/>
      <c r="BO171" s="10"/>
      <c r="BP171" s="10"/>
      <c r="BQ171" s="93"/>
      <c r="BR171" s="10"/>
      <c r="BS171" s="93"/>
      <c r="BT171" s="10"/>
      <c r="BU171" s="93"/>
      <c r="BV171" s="10"/>
      <c r="BW171" s="93"/>
      <c r="BX171" s="10"/>
      <c r="BY171" s="93"/>
      <c r="BZ171" s="10"/>
      <c r="CA171" s="93"/>
      <c r="CB171" s="10"/>
      <c r="CC171" s="93"/>
      <c r="CD171" s="10"/>
      <c r="CE171" s="93"/>
      <c r="CF171" s="10"/>
      <c r="CG171" s="10"/>
      <c r="CH171" s="10"/>
      <c r="CI171" s="10"/>
      <c r="CJ171" s="10"/>
      <c r="CK171" s="10"/>
      <c r="CL171" s="10"/>
      <c r="CM171" s="10"/>
      <c r="CN171" s="10"/>
      <c r="CW171" s="10"/>
      <c r="CX171" s="93"/>
      <c r="CY171" s="10"/>
      <c r="CZ171" s="93"/>
      <c r="DA171" s="10"/>
      <c r="DB171" s="93"/>
      <c r="DC171" s="10"/>
      <c r="DD171" s="93"/>
      <c r="DE171" s="88"/>
      <c r="DF171" s="88"/>
    </row>
    <row r="172" spans="1:110" s="11" customFormat="1" ht="12.75">
      <c r="C172" s="62"/>
      <c r="D172" s="62"/>
      <c r="F172" s="62"/>
      <c r="G172" s="62"/>
      <c r="I172" s="62"/>
      <c r="J172" s="62"/>
      <c r="L172" s="62"/>
      <c r="M172" s="62"/>
      <c r="O172" s="62"/>
      <c r="P172" s="62"/>
      <c r="R172" s="62"/>
      <c r="S172" s="62"/>
      <c r="U172" s="62"/>
      <c r="V172" s="62"/>
      <c r="X172" s="62"/>
      <c r="Y172" s="62"/>
      <c r="AA172" s="62"/>
      <c r="AB172" s="62"/>
      <c r="AD172" s="62"/>
      <c r="AE172" s="62"/>
      <c r="AG172" s="62"/>
      <c r="AH172" s="62"/>
      <c r="AJ172" s="62"/>
      <c r="AK172" s="62"/>
      <c r="AX172" s="3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W172" s="10"/>
      <c r="CX172" s="10"/>
      <c r="CY172" s="10"/>
      <c r="CZ172" s="10"/>
      <c r="DA172" s="10"/>
      <c r="DB172" s="10"/>
      <c r="DC172" s="10"/>
      <c r="DD172" s="10"/>
      <c r="DE172" s="88"/>
      <c r="DF172" s="88"/>
    </row>
    <row r="173" spans="1:110" s="11" customFormat="1" ht="12.75">
      <c r="A173" s="7" t="s">
        <v>57</v>
      </c>
      <c r="B173" s="10">
        <f>SUM(B100:B102)</f>
        <v>27699.200000000001</v>
      </c>
      <c r="C173" s="24">
        <f>B173/B168-1</f>
        <v>-0.22222752607859375</v>
      </c>
      <c r="D173" s="24"/>
      <c r="E173" s="10">
        <f>SUM(E100:E102)</f>
        <v>26125.8</v>
      </c>
      <c r="F173" s="24">
        <f>E173/E168-1</f>
        <v>-0.23345186958664876</v>
      </c>
      <c r="G173" s="24"/>
      <c r="H173" s="10">
        <f>SUM(H100:H102)</f>
        <v>946.4</v>
      </c>
      <c r="I173" s="24">
        <f>H173/H168-1</f>
        <v>-0.11526596241936993</v>
      </c>
      <c r="J173" s="24"/>
      <c r="K173" s="10">
        <f>SUM(K100:K102)</f>
        <v>627.1</v>
      </c>
      <c r="L173" s="24">
        <f>K173/K168-1</f>
        <v>0.35941903316713653</v>
      </c>
      <c r="M173" s="24"/>
      <c r="N173" s="10">
        <f>SUM(N100:N102)</f>
        <v>16985.099999999999</v>
      </c>
      <c r="O173" s="24">
        <f>N173/N168-1</f>
        <v>-0.27826478624270723</v>
      </c>
      <c r="P173" s="24"/>
      <c r="Q173" s="10">
        <f>SUM(Q100:Q102)</f>
        <v>16423.3</v>
      </c>
      <c r="R173" s="24">
        <f>Q173/Q168-1</f>
        <v>-0.28250574491694991</v>
      </c>
      <c r="S173" s="24"/>
      <c r="T173" s="10">
        <f>SUM(T100:T102)</f>
        <v>242.9</v>
      </c>
      <c r="U173" s="24">
        <f>T173/T168-1</f>
        <v>-0.43551010922612121</v>
      </c>
      <c r="V173" s="24"/>
      <c r="W173" s="10">
        <f>SUM(W100:W102)</f>
        <v>319</v>
      </c>
      <c r="X173" s="24">
        <f>W173/W168-1</f>
        <v>0.49344569288389528</v>
      </c>
      <c r="Y173" s="24"/>
      <c r="Z173" s="10">
        <f>SUM(Z100:Z102)</f>
        <v>11078.300000000001</v>
      </c>
      <c r="AA173" s="24">
        <f>Z173/Z168-1</f>
        <v>-0.28745915768350083</v>
      </c>
      <c r="AB173" s="24"/>
      <c r="AC173" s="10">
        <f>SUM(AC100:AC102)</f>
        <v>10843.5</v>
      </c>
      <c r="AD173" s="24">
        <f>AC173/AC168-1</f>
        <v>-0.29304881865122823</v>
      </c>
      <c r="AE173" s="24"/>
      <c r="AF173" s="10">
        <f>SUM(AF100:AF102)</f>
        <v>45</v>
      </c>
      <c r="AG173" s="24">
        <f>AF173/AF168-1</f>
        <v>-0.39434724091520856</v>
      </c>
      <c r="AH173" s="24"/>
      <c r="AI173" s="10">
        <f>SUM(AI100:AI102)</f>
        <v>189.9</v>
      </c>
      <c r="AJ173" s="24">
        <f>AI173/AI168-1</f>
        <v>0.40875370919881293</v>
      </c>
      <c r="AK173" s="24"/>
      <c r="AL173" s="10">
        <f>AVERAGE(AL100:AL102)</f>
        <v>61.033333333333331</v>
      </c>
      <c r="AM173" s="10">
        <f>AL173-AL168</f>
        <v>-3.7666666666666657</v>
      </c>
      <c r="AN173" s="10"/>
      <c r="AO173" s="10">
        <f>AVERAGE(AO100:AO102)</f>
        <v>62.666666666666664</v>
      </c>
      <c r="AP173" s="10">
        <f>AO173-AO168</f>
        <v>-3.1666666666666643</v>
      </c>
      <c r="AQ173" s="10"/>
      <c r="AR173" s="10">
        <f>AVERAGE(AR100:AR102)</f>
        <v>26.166666666666668</v>
      </c>
      <c r="AS173" s="10">
        <f>AR173-AR168</f>
        <v>-14.266666666666669</v>
      </c>
      <c r="AT173" s="10"/>
      <c r="AU173" s="10">
        <f>AVERAGE(AU100:AU102)</f>
        <v>49.366666666666667</v>
      </c>
      <c r="AV173" s="10"/>
      <c r="AW173" s="10"/>
      <c r="AX173" s="30"/>
      <c r="AY173" s="10"/>
      <c r="AZ173" s="24"/>
      <c r="BA173" s="10"/>
      <c r="BB173" s="93"/>
      <c r="BC173" s="10"/>
      <c r="BD173" s="24"/>
      <c r="BE173" s="10"/>
      <c r="BF173" s="24"/>
      <c r="BG173" s="10"/>
      <c r="BH173" s="24"/>
      <c r="BI173" s="10"/>
      <c r="BJ173" s="24"/>
      <c r="BK173" s="10"/>
      <c r="BL173" s="24"/>
      <c r="BM173" s="10"/>
      <c r="BN173" s="24"/>
      <c r="BO173" s="10"/>
      <c r="BP173" s="10"/>
      <c r="BQ173" s="24"/>
      <c r="BR173" s="10"/>
      <c r="BS173" s="24"/>
      <c r="BT173" s="10"/>
      <c r="BU173" s="24"/>
      <c r="BV173" s="10"/>
      <c r="BW173" s="24"/>
      <c r="BX173" s="10"/>
      <c r="BY173" s="24"/>
      <c r="BZ173" s="10"/>
      <c r="CA173" s="24"/>
      <c r="CB173" s="10"/>
      <c r="CC173" s="24"/>
      <c r="CD173" s="10"/>
      <c r="CE173" s="24"/>
      <c r="CF173" s="10"/>
      <c r="CG173" s="24"/>
      <c r="CH173" s="10"/>
      <c r="CI173" s="24"/>
      <c r="CJ173" s="10"/>
      <c r="CK173" s="24"/>
      <c r="CL173" s="10"/>
      <c r="CM173" s="24"/>
      <c r="CN173" s="10"/>
      <c r="CW173" s="10"/>
      <c r="CX173" s="24"/>
      <c r="CY173" s="10"/>
      <c r="CZ173" s="24"/>
      <c r="DA173" s="10"/>
      <c r="DB173" s="24"/>
      <c r="DC173" s="10"/>
      <c r="DD173" s="24"/>
      <c r="DE173" s="10"/>
      <c r="DF173" s="39"/>
    </row>
    <row r="174" spans="1:110" s="11" customFormat="1" ht="12.75">
      <c r="A174" s="7" t="s">
        <v>58</v>
      </c>
      <c r="B174" s="10">
        <f>SUM(B103:B105)</f>
        <v>16582.900000000001</v>
      </c>
      <c r="C174" s="24">
        <f>B174/B169-1</f>
        <v>-0.64615371484294148</v>
      </c>
      <c r="D174" s="24"/>
      <c r="E174" s="10">
        <f>SUM(E103:E105)</f>
        <v>15743.9</v>
      </c>
      <c r="F174" s="24">
        <f>E174/E169-1</f>
        <v>-0.65003445439793717</v>
      </c>
      <c r="G174" s="24"/>
      <c r="H174" s="10">
        <f>SUM(H103:H105)</f>
        <v>649.09999999999991</v>
      </c>
      <c r="I174" s="24">
        <f>H174/H169-1</f>
        <v>-0.37902994355687369</v>
      </c>
      <c r="J174" s="24"/>
      <c r="K174" s="10">
        <f>SUM(K103:K105)</f>
        <v>189.8</v>
      </c>
      <c r="L174" s="24">
        <f>K174/K169-1</f>
        <v>-0.77198462277751079</v>
      </c>
      <c r="M174" s="24"/>
      <c r="N174" s="10">
        <f>SUM(N103:N105)</f>
        <v>9771.7000000000007</v>
      </c>
      <c r="O174" s="24">
        <f>N174/N169-1</f>
        <v>-0.71840211637162144</v>
      </c>
      <c r="P174" s="24"/>
      <c r="Q174" s="10">
        <f>SUM(Q103:Q105)</f>
        <v>9373.2000000000007</v>
      </c>
      <c r="R174" s="24">
        <f>Q174/Q169-1</f>
        <v>-0.72205484651515861</v>
      </c>
      <c r="S174" s="24"/>
      <c r="T174" s="10">
        <f>SUM(T103:T105)</f>
        <v>329.7</v>
      </c>
      <c r="U174" s="24">
        <f>T174/T169-1</f>
        <v>-0.29035729659922516</v>
      </c>
      <c r="V174" s="24"/>
      <c r="W174" s="10">
        <f>SUM(W103:W105)</f>
        <v>68.8</v>
      </c>
      <c r="X174" s="24">
        <f>W174/W169-1</f>
        <v>-0.86596532242353397</v>
      </c>
      <c r="Y174" s="24"/>
      <c r="Z174" s="10">
        <f>SUM(Z103:Z105)</f>
        <v>6294.7</v>
      </c>
      <c r="AA174" s="24">
        <f>Z174/Z169-1</f>
        <v>-0.72684232908931534</v>
      </c>
      <c r="AB174" s="24"/>
      <c r="AC174" s="10">
        <f>SUM(AC103:AC105)</f>
        <v>6208.1</v>
      </c>
      <c r="AD174" s="24">
        <f>AC174/AC169-1</f>
        <v>-0.72610517956410481</v>
      </c>
      <c r="AE174" s="24"/>
      <c r="AF174" s="10">
        <f>SUM(AF103:AF105)</f>
        <v>49.6</v>
      </c>
      <c r="AG174" s="24">
        <f>AF174/AF169-1</f>
        <v>-0.3072625698324023</v>
      </c>
      <c r="AH174" s="24"/>
      <c r="AI174" s="10">
        <f>SUM(AI103:AI105)</f>
        <v>37.099999999999994</v>
      </c>
      <c r="AJ174" s="24">
        <f>AI174/AI169-1</f>
        <v>-0.87903488751222691</v>
      </c>
      <c r="AK174" s="24"/>
      <c r="AL174" s="10">
        <f>AVERAGE(AL103:AL105)</f>
        <v>57.833333333333336</v>
      </c>
      <c r="AM174" s="10">
        <f>AL174-AL169</f>
        <v>-16.033333333333324</v>
      </c>
      <c r="AN174" s="10"/>
      <c r="AO174" s="10">
        <f>AVERAGE(AO103:AO105)</f>
        <v>58.4</v>
      </c>
      <c r="AP174" s="10">
        <f>AO174-AO169</f>
        <v>-16.366666666666667</v>
      </c>
      <c r="AQ174" s="10"/>
      <c r="AR174" s="10">
        <f>AVERAGE(AR103:AR105)</f>
        <v>50.699999999999996</v>
      </c>
      <c r="AS174" s="10">
        <f>AR174-AR169</f>
        <v>6.1333333333333329</v>
      </c>
      <c r="AT174" s="10"/>
      <c r="AU174" s="10">
        <f>AVERAGE(AU103:AU105)</f>
        <v>36.233333333333327</v>
      </c>
      <c r="AV174" s="10"/>
      <c r="AW174" s="10"/>
      <c r="AX174" s="30"/>
      <c r="AY174" s="10"/>
      <c r="AZ174" s="24"/>
      <c r="BA174" s="10"/>
      <c r="BB174" s="93"/>
      <c r="BC174" s="10"/>
      <c r="BD174" s="24"/>
      <c r="BE174" s="10"/>
      <c r="BF174" s="24"/>
      <c r="BG174" s="10"/>
      <c r="BH174" s="24"/>
      <c r="BI174" s="10"/>
      <c r="BJ174" s="24"/>
      <c r="BK174" s="10"/>
      <c r="BL174" s="24"/>
      <c r="BM174" s="10"/>
      <c r="BN174" s="24"/>
      <c r="BO174" s="10"/>
      <c r="BP174" s="10"/>
      <c r="BQ174" s="24"/>
      <c r="BR174" s="10"/>
      <c r="BS174" s="24"/>
      <c r="BT174" s="10"/>
      <c r="BU174" s="24"/>
      <c r="BV174" s="10"/>
      <c r="BW174" s="24"/>
      <c r="BX174" s="10"/>
      <c r="BY174" s="24"/>
      <c r="BZ174" s="10"/>
      <c r="CA174" s="24"/>
      <c r="CB174" s="10"/>
      <c r="CC174" s="24"/>
      <c r="CD174" s="10"/>
      <c r="CE174" s="24"/>
      <c r="CF174" s="10"/>
      <c r="CG174" s="24"/>
      <c r="CH174" s="10"/>
      <c r="CI174" s="24"/>
      <c r="CJ174" s="10"/>
      <c r="CK174" s="24"/>
      <c r="CL174" s="10"/>
      <c r="CM174" s="24"/>
      <c r="CN174" s="10"/>
      <c r="CW174" s="10"/>
      <c r="CX174" s="24"/>
      <c r="CY174" s="10"/>
      <c r="CZ174" s="24"/>
      <c r="DA174" s="10"/>
      <c r="DB174" s="24"/>
      <c r="DC174" s="10"/>
      <c r="DD174" s="24"/>
      <c r="DE174" s="10"/>
      <c r="DF174" s="39"/>
    </row>
    <row r="175" spans="1:110" s="11" customFormat="1" ht="12.75">
      <c r="A175" s="7" t="s">
        <v>59</v>
      </c>
      <c r="B175" s="10">
        <f>SUM(B106:B108)</f>
        <v>31685.8</v>
      </c>
      <c r="C175" s="24">
        <f>B175/B170-1</f>
        <v>-0.15907058214679071</v>
      </c>
      <c r="D175" s="24"/>
      <c r="E175" s="10">
        <f>SUM(E106:E108)</f>
        <v>30248.100000000002</v>
      </c>
      <c r="F175" s="24">
        <f>E175/E170-1</f>
        <v>-0.16015992670026236</v>
      </c>
      <c r="G175" s="24"/>
      <c r="H175" s="10">
        <f>SUM(H106:H108)</f>
        <v>1176.4000000000001</v>
      </c>
      <c r="I175" s="24">
        <f>H175/H170-1</f>
        <v>0.13727764887857696</v>
      </c>
      <c r="J175" s="24"/>
      <c r="K175" s="10">
        <f>SUM(K106:K108)</f>
        <v>261.3</v>
      </c>
      <c r="L175" s="24">
        <f>K175/K170-1</f>
        <v>-0.58438046763162088</v>
      </c>
      <c r="M175" s="24"/>
      <c r="N175" s="10">
        <f>SUM(N106:N108)</f>
        <v>20924.400000000001</v>
      </c>
      <c r="O175" s="24">
        <f>N175/N170-1</f>
        <v>-0.17561077469200248</v>
      </c>
      <c r="P175" s="24"/>
      <c r="Q175" s="10">
        <f>SUM(Q106:Q108)</f>
        <v>20170.400000000001</v>
      </c>
      <c r="R175" s="24">
        <f>Q175/Q170-1</f>
        <v>-0.17578313351476349</v>
      </c>
      <c r="S175" s="24"/>
      <c r="T175" s="10">
        <f>SUM(T106:T108)</f>
        <v>642.29999999999995</v>
      </c>
      <c r="U175" s="24">
        <f>T175/T170-1</f>
        <v>0.13701540095592146</v>
      </c>
      <c r="V175" s="24"/>
      <c r="W175" s="10">
        <f>SUM(W106:W108)</f>
        <v>111.7</v>
      </c>
      <c r="X175" s="24">
        <f>W175/W170-1</f>
        <v>-0.67585606500290196</v>
      </c>
      <c r="Y175" s="24"/>
      <c r="Z175" s="10">
        <f>SUM(Z106:Z108)</f>
        <v>13385.400000000001</v>
      </c>
      <c r="AA175" s="24">
        <f>Z175/Z170-1</f>
        <v>-0.18842425014096786</v>
      </c>
      <c r="AB175" s="24"/>
      <c r="AC175" s="10">
        <f>SUM(AC106:AC108)</f>
        <v>13207.599999999999</v>
      </c>
      <c r="AD175" s="24">
        <f>AC175/AC170-1</f>
        <v>-0.18486196915367015</v>
      </c>
      <c r="AE175" s="24"/>
      <c r="AF175" s="10">
        <f>SUM(AF106:AF108)</f>
        <v>116.6</v>
      </c>
      <c r="AG175" s="24">
        <f>AF175/AF170-1</f>
        <v>0.30425055928411626</v>
      </c>
      <c r="AH175" s="24"/>
      <c r="AI175" s="10">
        <f>SUM(AI106:AI108)</f>
        <v>61</v>
      </c>
      <c r="AJ175" s="24">
        <f>AI175/AI170-1</f>
        <v>-0.69621513944223112</v>
      </c>
      <c r="AK175" s="24"/>
      <c r="AL175" s="10">
        <f>AVERAGE(AL106:AL108)</f>
        <v>65.866666666666674</v>
      </c>
      <c r="AM175" s="10">
        <f>AL175-AL170</f>
        <v>6.6666666666677088E-2</v>
      </c>
      <c r="AN175" s="10"/>
      <c r="AO175" s="10">
        <f>AVERAGE(AO106:AO108)</f>
        <v>66.533333333333331</v>
      </c>
      <c r="AP175" s="10">
        <f>AO175-AO170</f>
        <v>0.26666666666666572</v>
      </c>
      <c r="AQ175" s="10"/>
      <c r="AR175" s="10">
        <f>AVERAGE(AR106:AR108)</f>
        <v>54.433333333333337</v>
      </c>
      <c r="AS175" s="10">
        <f>AR175-AR170</f>
        <v>-0.69999999999999574</v>
      </c>
      <c r="AT175" s="10"/>
      <c r="AU175" s="10">
        <f>AVERAGE(AU106:AU108)</f>
        <v>39.766666666666666</v>
      </c>
      <c r="AV175" s="10"/>
      <c r="AW175" s="10"/>
      <c r="AX175" s="30"/>
      <c r="AY175" s="10"/>
      <c r="AZ175" s="24"/>
      <c r="BA175" s="10"/>
      <c r="BB175" s="93"/>
      <c r="BC175" s="10"/>
      <c r="BD175" s="24"/>
      <c r="BE175" s="10"/>
      <c r="BF175" s="24"/>
      <c r="BG175" s="10"/>
      <c r="BH175" s="24"/>
      <c r="BI175" s="10"/>
      <c r="BJ175" s="24"/>
      <c r="BK175" s="10"/>
      <c r="BL175" s="24"/>
      <c r="BM175" s="10"/>
      <c r="BN175" s="24"/>
      <c r="BO175" s="10"/>
      <c r="BP175" s="10"/>
      <c r="BQ175" s="24"/>
      <c r="BR175" s="10"/>
      <c r="BS175" s="24"/>
      <c r="BT175" s="10"/>
      <c r="BU175" s="24"/>
      <c r="BV175" s="10"/>
      <c r="BW175" s="24"/>
      <c r="BX175" s="10"/>
      <c r="BY175" s="24"/>
      <c r="BZ175" s="10"/>
      <c r="CA175" s="24"/>
      <c r="CB175" s="10"/>
      <c r="CC175" s="24"/>
      <c r="CD175" s="10"/>
      <c r="CE175" s="24"/>
      <c r="CF175" s="10"/>
      <c r="CG175" s="24"/>
      <c r="CH175" s="10"/>
      <c r="CI175" s="24"/>
      <c r="CJ175" s="10"/>
      <c r="CK175" s="24"/>
      <c r="CL175" s="10"/>
      <c r="CM175" s="24"/>
      <c r="CN175" s="10"/>
      <c r="CW175" s="10"/>
      <c r="CX175" s="24"/>
      <c r="CY175" s="10"/>
      <c r="CZ175" s="24"/>
      <c r="DA175" s="10"/>
      <c r="DB175" s="24"/>
      <c r="DC175" s="10"/>
      <c r="DD175" s="24"/>
      <c r="DE175" s="10"/>
      <c r="DF175" s="39"/>
    </row>
    <row r="176" spans="1:110" s="11" customFormat="1" ht="12.75">
      <c r="A176" s="7" t="s">
        <v>60</v>
      </c>
      <c r="B176" s="10">
        <f>SUM(B109:B111)</f>
        <v>20228.2</v>
      </c>
      <c r="C176" s="24">
        <f>B176/B171-1</f>
        <v>0.43174032445287525</v>
      </c>
      <c r="D176" s="24"/>
      <c r="E176" s="10">
        <f>SUM(E109:E111)</f>
        <v>17825</v>
      </c>
      <c r="F176" s="24">
        <f>E176/E171-1</f>
        <v>0.30521059106086357</v>
      </c>
      <c r="G176" s="24"/>
      <c r="H176" s="10">
        <f>SUM(H109:H111)</f>
        <v>1856.6999999999998</v>
      </c>
      <c r="I176" s="24">
        <f>H176/H171-1</f>
        <v>3.8783499737256957</v>
      </c>
      <c r="J176" s="24"/>
      <c r="K176" s="10">
        <f>SUM(K109:K111)</f>
        <v>546.5</v>
      </c>
      <c r="L176" s="24">
        <f>K176/K171-1</f>
        <v>4.9989023051591666</v>
      </c>
      <c r="M176" s="24"/>
      <c r="N176" s="10">
        <f>SUM(N109:N111)</f>
        <v>12672.8</v>
      </c>
      <c r="O176" s="24">
        <f>N176/N171-1</f>
        <v>0.30255313900423442</v>
      </c>
      <c r="P176" s="24"/>
      <c r="Q176" s="10">
        <f>SUM(Q109:Q111)</f>
        <v>11587.7</v>
      </c>
      <c r="R176" s="24">
        <f>Q176/Q171-1</f>
        <v>0.21524231015280071</v>
      </c>
      <c r="S176" s="24"/>
      <c r="T176" s="10">
        <f>SUM(T109:T111)</f>
        <v>831.4</v>
      </c>
      <c r="U176" s="24">
        <f>T176/T171-1</f>
        <v>4.1832917705735655</v>
      </c>
      <c r="V176" s="24"/>
      <c r="W176" s="10">
        <f>SUM(W109:W111)</f>
        <v>253.8</v>
      </c>
      <c r="X176" s="24">
        <f>W176/W171-1</f>
        <v>6.5988023952095816</v>
      </c>
      <c r="Y176" s="24"/>
      <c r="Z176" s="10">
        <f>SUM(Z109:Z111)</f>
        <v>7848.7999999999993</v>
      </c>
      <c r="AA176" s="24">
        <f>Z176/Z171-1</f>
        <v>-0.43265241213803485</v>
      </c>
      <c r="AB176" s="24"/>
      <c r="AC176" s="10">
        <f>SUM(AC109:AC111)</f>
        <v>7551.9</v>
      </c>
      <c r="AD176" s="24">
        <f>AC176/AC171-1</f>
        <v>0.17198193584431309</v>
      </c>
      <c r="AE176" s="24"/>
      <c r="AF176" s="10">
        <f>SUM(AF109:AF111)</f>
        <v>145.1</v>
      </c>
      <c r="AG176" s="24">
        <f>AF176/AF171-1</f>
        <v>4.9711934156378597</v>
      </c>
      <c r="AH176" s="24"/>
      <c r="AI176" s="10">
        <f>SUM(AI109:AI111)</f>
        <v>151.69999999999999</v>
      </c>
      <c r="AJ176" s="24">
        <f>AI176/AI171-1</f>
        <v>6.5472636815920389</v>
      </c>
      <c r="AK176" s="24"/>
      <c r="AL176" s="10">
        <f>AVERAGE(AL109:AL111)</f>
        <v>62.699999999999996</v>
      </c>
      <c r="AM176" s="10">
        <f>AL176-AL171</f>
        <v>-6.2000000000000099</v>
      </c>
      <c r="AN176" s="10"/>
      <c r="AO176" s="10">
        <f>AVERAGE(AO109:AO111)</f>
        <v>65.100000000000009</v>
      </c>
      <c r="AP176" s="10">
        <f>AO176-AO171</f>
        <v>-4.6999999999999886</v>
      </c>
      <c r="AQ176" s="10"/>
      <c r="AR176" s="10">
        <f>AVERAGE(AR109:AR111)</f>
        <v>44.6</v>
      </c>
      <c r="AS176" s="10">
        <f>AR176-AR171</f>
        <v>2.3999999999999986</v>
      </c>
      <c r="AT176" s="10"/>
      <c r="AU176" s="10">
        <f>AVERAGE(AU109:AU111)</f>
        <v>46.5</v>
      </c>
      <c r="AV176" s="10"/>
      <c r="AW176" s="10"/>
      <c r="AX176" s="30"/>
      <c r="AY176" s="10"/>
      <c r="AZ176" s="24"/>
      <c r="BA176" s="10"/>
      <c r="BB176" s="93"/>
      <c r="BC176" s="10"/>
      <c r="BD176" s="24"/>
      <c r="BE176" s="10"/>
      <c r="BF176" s="24"/>
      <c r="BG176" s="10"/>
      <c r="BH176" s="24"/>
      <c r="BI176" s="10"/>
      <c r="BJ176" s="24"/>
      <c r="BK176" s="10"/>
      <c r="BL176" s="24"/>
      <c r="BM176" s="10"/>
      <c r="BN176" s="24"/>
      <c r="BO176" s="10"/>
      <c r="BP176" s="10"/>
      <c r="BQ176" s="24"/>
      <c r="BR176" s="10"/>
      <c r="BS176" s="24"/>
      <c r="BT176" s="10"/>
      <c r="BU176" s="24"/>
      <c r="BV176" s="10"/>
      <c r="BW176" s="24"/>
      <c r="BX176" s="10"/>
      <c r="BY176" s="24"/>
      <c r="BZ176" s="10"/>
      <c r="CA176" s="24"/>
      <c r="CB176" s="10"/>
      <c r="CC176" s="24"/>
      <c r="CD176" s="10"/>
      <c r="CE176" s="24"/>
      <c r="CF176" s="10"/>
      <c r="CG176" s="24"/>
      <c r="CH176" s="10"/>
      <c r="CI176" s="24"/>
      <c r="CJ176" s="10"/>
      <c r="CK176" s="24"/>
      <c r="CL176" s="10"/>
      <c r="CM176" s="24"/>
      <c r="CN176" s="10"/>
      <c r="CW176" s="10"/>
      <c r="CX176" s="24"/>
      <c r="CY176" s="10"/>
      <c r="CZ176" s="24"/>
      <c r="DA176" s="10"/>
      <c r="DB176" s="24"/>
      <c r="DC176" s="10"/>
      <c r="DD176" s="24"/>
      <c r="DE176" s="10"/>
      <c r="DF176" s="39"/>
    </row>
    <row r="177" spans="1:110" s="11" customFormat="1" ht="12.75">
      <c r="C177" s="62"/>
      <c r="D177" s="62"/>
      <c r="F177" s="62"/>
      <c r="G177" s="62"/>
      <c r="I177" s="62"/>
      <c r="J177" s="62"/>
      <c r="L177" s="62"/>
      <c r="M177" s="62"/>
      <c r="O177" s="62"/>
      <c r="P177" s="62"/>
      <c r="R177" s="62"/>
      <c r="S177" s="62"/>
      <c r="U177" s="62"/>
      <c r="V177" s="62"/>
      <c r="X177" s="62"/>
      <c r="Y177" s="62"/>
      <c r="AA177" s="62"/>
      <c r="AB177" s="62"/>
      <c r="AD177" s="62"/>
      <c r="AE177" s="62"/>
      <c r="AG177" s="62"/>
      <c r="AH177" s="62"/>
      <c r="AJ177" s="62"/>
      <c r="AK177" s="62"/>
      <c r="AP177" s="10"/>
      <c r="AQ177" s="10"/>
      <c r="AS177" s="10"/>
      <c r="AT177" s="10"/>
      <c r="AV177" s="10"/>
      <c r="AW177" s="10"/>
      <c r="AX177" s="30"/>
      <c r="AY177" s="10"/>
      <c r="AZ177" s="24"/>
      <c r="BA177" s="10"/>
      <c r="BB177" s="93"/>
      <c r="BC177" s="10"/>
      <c r="BD177" s="24"/>
      <c r="BE177" s="10"/>
      <c r="BF177" s="24"/>
      <c r="BG177" s="10"/>
      <c r="BH177" s="24"/>
      <c r="BI177" s="10"/>
      <c r="BJ177" s="24"/>
      <c r="BK177" s="10"/>
      <c r="BL177" s="24"/>
      <c r="BM177" s="10"/>
      <c r="BN177" s="24"/>
      <c r="BO177" s="10"/>
      <c r="BP177" s="10"/>
      <c r="BQ177" s="24"/>
      <c r="BR177" s="10"/>
      <c r="BS177" s="24"/>
      <c r="BT177" s="10"/>
      <c r="BU177" s="24"/>
      <c r="BV177" s="10"/>
      <c r="BW177" s="24"/>
      <c r="BX177" s="10"/>
      <c r="BY177" s="24"/>
      <c r="BZ177" s="10"/>
      <c r="CA177" s="24"/>
      <c r="CB177" s="10"/>
      <c r="CC177" s="24"/>
      <c r="CD177" s="10"/>
      <c r="CE177" s="24"/>
      <c r="CF177" s="10"/>
      <c r="CG177" s="24"/>
      <c r="CH177" s="10"/>
      <c r="CI177" s="24"/>
      <c r="CJ177" s="10"/>
      <c r="CK177" s="24"/>
      <c r="CL177" s="10"/>
      <c r="CM177" s="24"/>
      <c r="CN177" s="10"/>
      <c r="CW177" s="10"/>
      <c r="CX177" s="24"/>
      <c r="CY177" s="10"/>
      <c r="CZ177" s="24"/>
      <c r="DA177" s="10"/>
      <c r="DB177" s="24"/>
      <c r="DC177" s="10"/>
      <c r="DD177" s="24"/>
      <c r="DE177" s="10"/>
      <c r="DF177" s="39"/>
    </row>
    <row r="178" spans="1:110" s="11" customFormat="1" ht="12.75">
      <c r="A178" s="7" t="s">
        <v>61</v>
      </c>
      <c r="B178" s="10">
        <f>SUM(B112:B114)</f>
        <v>53135.8</v>
      </c>
      <c r="C178" s="24">
        <f>B178/B173-1</f>
        <v>0.91831533040665447</v>
      </c>
      <c r="D178" s="24">
        <f>B178/B158-1</f>
        <v>-0.23703364410564065</v>
      </c>
      <c r="E178" s="10">
        <f>SUM(E112:E114)</f>
        <v>48585</v>
      </c>
      <c r="F178" s="24">
        <f>E178/E173-1</f>
        <v>0.85965597225730894</v>
      </c>
      <c r="G178" s="24">
        <f>E178/E158-1</f>
        <v>0.19282317442936714</v>
      </c>
      <c r="H178" s="10">
        <f>SUM(H112:H114)</f>
        <v>3325.1</v>
      </c>
      <c r="I178" s="24">
        <f>H178/H173-1</f>
        <v>2.5134192730346578</v>
      </c>
      <c r="J178" s="24">
        <f>H178/H158-1</f>
        <v>-0.8729961689921355</v>
      </c>
      <c r="K178" s="10">
        <f>SUM(K112:K114)</f>
        <v>1225.8</v>
      </c>
      <c r="L178" s="24">
        <f>K178/K173-1</f>
        <v>0.95471216711848172</v>
      </c>
      <c r="M178" s="24">
        <f>K178/K158-1</f>
        <v>-0.55125201347195785</v>
      </c>
      <c r="N178" s="10">
        <f>SUM(N112:N114)</f>
        <v>37506.1</v>
      </c>
      <c r="O178" s="24">
        <f>N178/N173-1</f>
        <v>1.208176578295094</v>
      </c>
      <c r="P178" s="24">
        <f>N178/N158-1</f>
        <v>-0.33908325491730196</v>
      </c>
      <c r="Q178" s="10">
        <f>SUM(Q112:Q114)</f>
        <v>34697.199999999997</v>
      </c>
      <c r="R178" s="24">
        <f>Q178/Q173-1</f>
        <v>1.1126813734145999</v>
      </c>
      <c r="S178" s="24">
        <f>Q178/Q158-1</f>
        <v>3.2375160298847572E-2</v>
      </c>
      <c r="T178" s="10">
        <f>SUM(T112:T114)</f>
        <v>2028.9</v>
      </c>
      <c r="U178" s="24">
        <f>T178/T173-1</f>
        <v>7.3528200905722514</v>
      </c>
      <c r="V178" s="24">
        <f>T178/T158-1</f>
        <v>-0.90293180491632297</v>
      </c>
      <c r="W178" s="10">
        <f>SUM(W112:W114)</f>
        <v>780</v>
      </c>
      <c r="X178" s="24">
        <f>W178/W173-1</f>
        <v>1.4451410658307209</v>
      </c>
      <c r="Y178" s="24">
        <f>W178/W158-1</f>
        <v>-0.65141222738648552</v>
      </c>
      <c r="Z178" s="10">
        <f>SUM(Z112:Z114)</f>
        <v>23375.3</v>
      </c>
      <c r="AA178" s="24">
        <f>Z178/Z173-1</f>
        <v>1.1100078531904711</v>
      </c>
      <c r="AB178" s="24">
        <f>Z178/Z158-1</f>
        <v>-0.16577267195568923</v>
      </c>
      <c r="AC178" s="10">
        <f>SUM(AC112:AC114)</f>
        <v>22525.3</v>
      </c>
      <c r="AD178" s="24">
        <f>AC178/AC173-1</f>
        <v>1.0773089869507078</v>
      </c>
      <c r="AE178" s="24">
        <f>AC178/AC158-1</f>
        <v>8.78222238145554E-3</v>
      </c>
      <c r="AF178" s="10">
        <f>SUM(AF112:AF114)</f>
        <v>372.2</v>
      </c>
      <c r="AG178" s="24">
        <f>AF178/AF173-1</f>
        <v>7.2711111111111109</v>
      </c>
      <c r="AH178" s="24">
        <f>AF178/AF158-1</f>
        <v>-0.91291733932289842</v>
      </c>
      <c r="AI178" s="10">
        <f>SUM(AI112:AI114)</f>
        <v>477.9</v>
      </c>
      <c r="AJ178" s="24">
        <f>AI178/AI173-1</f>
        <v>1.5165876777251182</v>
      </c>
      <c r="AK178" s="24">
        <f>AI178/AI158-1</f>
        <v>-0.66271437645564268</v>
      </c>
      <c r="AL178" s="10">
        <f>AVERAGE(AL112:AL114)</f>
        <v>70.7</v>
      </c>
      <c r="AM178" s="47">
        <f>AL178-AL173</f>
        <v>9.6666666666666714</v>
      </c>
      <c r="AN178" s="167">
        <f>AL178-AL158</f>
        <v>-10.833333333333343</v>
      </c>
      <c r="AO178" s="10">
        <f>AVERAGE(AO112:AO114)</f>
        <v>71.5</v>
      </c>
      <c r="AP178" s="10">
        <f>AO178-AO173</f>
        <v>8.8333333333333357</v>
      </c>
      <c r="AQ178" s="167">
        <f>AO178-AO158</f>
        <v>-11.033333333333331</v>
      </c>
      <c r="AR178" s="10">
        <f>AVERAGE(AR112:AR114)</f>
        <v>60.4</v>
      </c>
      <c r="AS178" s="10">
        <f>AR178-AR173</f>
        <v>34.233333333333334</v>
      </c>
      <c r="AT178" s="167">
        <f>AR178-AR158</f>
        <v>-19.466666666666661</v>
      </c>
      <c r="AU178" s="10">
        <f>AVERAGE(AU112:AU114)</f>
        <v>63.466666666666661</v>
      </c>
      <c r="AV178" s="10">
        <f>AU178-AU173</f>
        <v>14.099999999999994</v>
      </c>
      <c r="AW178" s="167">
        <f>AU178-AU158</f>
        <v>-18.466666666666676</v>
      </c>
      <c r="AX178" s="30"/>
      <c r="AY178" s="10"/>
      <c r="AZ178" s="24"/>
      <c r="BA178" s="10"/>
      <c r="BB178" s="93"/>
      <c r="BC178" s="10"/>
      <c r="BD178" s="24"/>
      <c r="BE178" s="10"/>
      <c r="BF178" s="24"/>
      <c r="BG178" s="10"/>
      <c r="BH178" s="24"/>
      <c r="BI178" s="10"/>
      <c r="BJ178" s="24"/>
      <c r="BK178" s="10"/>
      <c r="BL178" s="24"/>
      <c r="BM178" s="10"/>
      <c r="BN178" s="24"/>
      <c r="BO178" s="10"/>
      <c r="BP178" s="10"/>
      <c r="BQ178" s="24"/>
      <c r="BR178" s="10"/>
      <c r="BS178" s="24"/>
      <c r="BT178" s="10"/>
      <c r="BU178" s="24"/>
      <c r="BV178" s="10"/>
      <c r="BW178" s="24"/>
      <c r="BX178" s="10"/>
      <c r="BY178" s="24"/>
      <c r="BZ178" s="10"/>
      <c r="CA178" s="24"/>
      <c r="CB178" s="10"/>
      <c r="CC178" s="24"/>
      <c r="CD178" s="10"/>
      <c r="CE178" s="24"/>
      <c r="CF178" s="10"/>
      <c r="CG178" s="24"/>
      <c r="CH178" s="10"/>
      <c r="CI178" s="24"/>
      <c r="CJ178" s="10"/>
      <c r="CK178" s="24"/>
      <c r="CL178" s="10"/>
      <c r="CM178" s="24"/>
      <c r="CN178" s="10"/>
      <c r="CW178" s="10"/>
      <c r="CX178" s="24"/>
      <c r="CY178" s="10"/>
      <c r="CZ178" s="24"/>
      <c r="DA178" s="10"/>
      <c r="DB178" s="24"/>
      <c r="DC178" s="10"/>
      <c r="DD178" s="24"/>
      <c r="DE178" s="10"/>
      <c r="DF178" s="39"/>
    </row>
    <row r="179" spans="1:110" s="11" customFormat="1" ht="12.75">
      <c r="A179" s="7" t="s">
        <v>62</v>
      </c>
      <c r="B179" s="10">
        <f>SUM(B115:B117)</f>
        <v>75663.8</v>
      </c>
      <c r="C179" s="24">
        <f>B179/B174-1</f>
        <v>3.5627604339409871</v>
      </c>
      <c r="D179" s="24">
        <f t="shared" ref="D179:D181" si="401">B179/B159-1</f>
        <v>5.958055824739672E-2</v>
      </c>
      <c r="E179" s="10">
        <f>SUM(E115:E117)</f>
        <v>62895</v>
      </c>
      <c r="F179" s="24">
        <f>E179/E174-1</f>
        <v>2.9948805569141066</v>
      </c>
      <c r="G179" s="24">
        <f t="shared" ref="G179:G181" si="402">E179/E159-1</f>
        <v>0.56414758370968698</v>
      </c>
      <c r="H179" s="10">
        <f>SUM(H115:H117)</f>
        <v>10876.400000000001</v>
      </c>
      <c r="I179" s="24">
        <f>H179/H174-1</f>
        <v>15.756123863811435</v>
      </c>
      <c r="J179" s="24">
        <f t="shared" ref="J179:J181" si="403">H179/H159-1</f>
        <v>-0.61540855150563645</v>
      </c>
      <c r="K179" s="10">
        <f>SUM(K115:K117)</f>
        <v>1892.5000000000002</v>
      </c>
      <c r="L179" s="24">
        <f>K179/K174-1</f>
        <v>8.9710221285563758</v>
      </c>
      <c r="M179" s="24">
        <f t="shared" ref="M179:M181" si="404">K179/K159-1</f>
        <v>-0.35150601377514301</v>
      </c>
      <c r="N179" s="10">
        <f>SUM(N115:N117)</f>
        <v>53329.2</v>
      </c>
      <c r="O179" s="24">
        <f>N179/N174-1</f>
        <v>4.4575150690258596</v>
      </c>
      <c r="P179" s="24">
        <f t="shared" ref="P179:P181" si="405">N179/N159-1</f>
        <v>-7.2764638993500719E-2</v>
      </c>
      <c r="Q179" s="10">
        <f>SUM(Q115:Q117)</f>
        <v>45494.7</v>
      </c>
      <c r="R179" s="24">
        <f>Q179/Q174-1</f>
        <v>3.8536999103827929</v>
      </c>
      <c r="S179" s="24">
        <f t="shared" ref="S179:S181" si="406">Q179/Q159-1</f>
        <v>0.37932947682456519</v>
      </c>
      <c r="T179" s="10">
        <f>SUM(T115:T117)</f>
        <v>6623.2</v>
      </c>
      <c r="U179" s="24">
        <f>T179/T174-1</f>
        <v>19.088565362450712</v>
      </c>
      <c r="V179" s="24">
        <f t="shared" ref="V179:V181" si="407">T179/T159-1</f>
        <v>-0.70166168925645156</v>
      </c>
      <c r="W179" s="10">
        <f>SUM(W115:W117)</f>
        <v>1211.3</v>
      </c>
      <c r="X179" s="24">
        <f>W179/W174-1</f>
        <v>16.606104651162791</v>
      </c>
      <c r="Y179" s="24">
        <f t="shared" ref="Y179:Y181" si="408">W179/W159-1</f>
        <v>-0.48030719066414973</v>
      </c>
      <c r="Z179" s="10">
        <f>SUM(Z115:Z117)</f>
        <v>32169.599999999999</v>
      </c>
      <c r="AA179" s="24">
        <f>Z179/Z174-1</f>
        <v>4.1105850953977159</v>
      </c>
      <c r="AB179" s="24">
        <f t="shared" ref="AB179:AB181" si="409">Z179/Z159-1</f>
        <v>0.14740626605033369</v>
      </c>
      <c r="AC179" s="10">
        <f>SUM(AC115:AC117)</f>
        <v>30041.7</v>
      </c>
      <c r="AD179" s="24">
        <f>AC179/AC174-1</f>
        <v>3.8391134163431646</v>
      </c>
      <c r="AE179" s="24">
        <f t="shared" ref="AE179:AE181" si="410">AC179/AC159-1</f>
        <v>0.34929731817630616</v>
      </c>
      <c r="AF179" s="10">
        <f>SUM(AF115:AF117)</f>
        <v>1368.5</v>
      </c>
      <c r="AG179" s="24">
        <f>AF179/AF174-1</f>
        <v>26.590725806451612</v>
      </c>
      <c r="AH179" s="24">
        <f t="shared" ref="AH179:AH181" si="411">AF179/AF159-1</f>
        <v>-0.68074186399160153</v>
      </c>
      <c r="AI179" s="10">
        <f>SUM(AI115:AI117)</f>
        <v>759.5</v>
      </c>
      <c r="AJ179" s="24">
        <f>AI179/AI174-1</f>
        <v>19.471698113207552</v>
      </c>
      <c r="AK179" s="24">
        <f t="shared" ref="AK179:AK181" si="412">AI179/AI159-1</f>
        <v>-0.48875875067312868</v>
      </c>
      <c r="AL179" s="10">
        <f>AVERAGE(AL115:AL117)</f>
        <v>70.5</v>
      </c>
      <c r="AM179" s="47">
        <f>AL179-AL174</f>
        <v>12.666666666666664</v>
      </c>
      <c r="AN179" s="167">
        <f t="shared" ref="AN179:AN181" si="413">AL179-AL159</f>
        <v>-10.066666666666663</v>
      </c>
      <c r="AO179" s="10">
        <f>AVERAGE(AO115:AO117)</f>
        <v>72.333333333333329</v>
      </c>
      <c r="AP179" s="10">
        <f>AO179-AO174</f>
        <v>13.93333333333333</v>
      </c>
      <c r="AQ179" s="167">
        <f t="shared" ref="AQ179:AQ181" si="414">AO179-AO159</f>
        <v>-9.7000000000000028</v>
      </c>
      <c r="AR179" s="10">
        <f>AVERAGE(AR115:AR117)</f>
        <v>60.466666666666669</v>
      </c>
      <c r="AS179" s="10">
        <f>AR179-AR174</f>
        <v>9.7666666666666728</v>
      </c>
      <c r="AT179" s="167">
        <f t="shared" ref="AT179:AT181" si="415">AR179-AR159</f>
        <v>-18.066666666666663</v>
      </c>
      <c r="AU179" s="10">
        <f>AVERAGE(AU115:AU117)</f>
        <v>64.033333333333331</v>
      </c>
      <c r="AV179" s="10">
        <f>AU179-AU174</f>
        <v>27.800000000000004</v>
      </c>
      <c r="AW179" s="167">
        <f t="shared" ref="AW179:AW181" si="416">AU179-AU159</f>
        <v>-15.86666666666666</v>
      </c>
      <c r="AX179" s="30"/>
      <c r="BN179" s="24"/>
      <c r="BO179" s="10"/>
      <c r="BP179" s="10"/>
      <c r="BQ179" s="24"/>
      <c r="BR179" s="10"/>
      <c r="BS179" s="24"/>
      <c r="BT179" s="10"/>
      <c r="BU179" s="24"/>
      <c r="BV179" s="10"/>
      <c r="BW179" s="24"/>
      <c r="BX179" s="10"/>
      <c r="BY179" s="24"/>
      <c r="BZ179" s="10"/>
      <c r="CA179" s="24"/>
      <c r="CB179" s="10"/>
      <c r="CC179" s="24"/>
      <c r="CD179" s="10"/>
      <c r="CE179" s="24"/>
      <c r="CF179" s="10"/>
      <c r="CG179" s="24"/>
      <c r="CH179" s="10"/>
      <c r="CI179" s="24"/>
      <c r="CJ179" s="10"/>
      <c r="CK179" s="24"/>
      <c r="CL179" s="10"/>
      <c r="CM179" s="24"/>
      <c r="CN179" s="10"/>
      <c r="CW179" s="10"/>
      <c r="CX179" s="24"/>
      <c r="CY179" s="10"/>
      <c r="CZ179" s="24"/>
      <c r="DA179" s="10"/>
      <c r="DB179" s="24"/>
      <c r="DC179" s="10"/>
      <c r="DD179" s="24"/>
      <c r="DE179" s="10"/>
      <c r="DF179" s="39"/>
    </row>
    <row r="180" spans="1:110" s="11" customFormat="1" ht="12.75">
      <c r="A180" s="7" t="s">
        <v>63</v>
      </c>
      <c r="B180" s="10">
        <f>SUM(B118:B120)</f>
        <v>85668.5</v>
      </c>
      <c r="C180" s="24">
        <f>B180/B175-1</f>
        <v>1.7036874562106687</v>
      </c>
      <c r="D180" s="24">
        <f t="shared" si="401"/>
        <v>0.15730239934724155</v>
      </c>
      <c r="E180" s="10">
        <f>SUM(E118:E120)</f>
        <v>67958.399999999994</v>
      </c>
      <c r="F180" s="24">
        <f>E180/E175-1</f>
        <v>1.2466997927142529</v>
      </c>
      <c r="G180" s="24">
        <f t="shared" si="402"/>
        <v>0.57192125405075322</v>
      </c>
      <c r="H180" s="10">
        <f>SUM(H118:H120)</f>
        <v>15564.3</v>
      </c>
      <c r="I180" s="24">
        <f>H180/H175-1</f>
        <v>12.230448826929614</v>
      </c>
      <c r="J180" s="24">
        <f t="shared" si="403"/>
        <v>-0.44566251028410864</v>
      </c>
      <c r="K180" s="10">
        <f>SUM(K118:K120)</f>
        <v>2145.9</v>
      </c>
      <c r="L180" s="24">
        <f>K180/K175-1</f>
        <v>7.2123995407577493</v>
      </c>
      <c r="M180" s="24">
        <f t="shared" si="404"/>
        <v>-0.20943854995579136</v>
      </c>
      <c r="N180" s="10">
        <f>SUM(N118:N120)</f>
        <v>64630.200000000004</v>
      </c>
      <c r="O180" s="24">
        <f>N180/N175-1</f>
        <v>2.0887480644606295</v>
      </c>
      <c r="P180" s="24">
        <f t="shared" si="405"/>
        <v>6.3033427141398146E-2</v>
      </c>
      <c r="Q180" s="10">
        <f>SUM(Q118:Q120)</f>
        <v>51674.9</v>
      </c>
      <c r="R180" s="24">
        <f>Q180/Q175-1</f>
        <v>1.5619174632134216</v>
      </c>
      <c r="S180" s="24">
        <f t="shared" si="406"/>
        <v>0.42805149009550747</v>
      </c>
      <c r="T180" s="10">
        <f>SUM(T118:T120)</f>
        <v>11374.1</v>
      </c>
      <c r="U180" s="24">
        <f>T180/T175-1</f>
        <v>16.708391717266078</v>
      </c>
      <c r="V180" s="24">
        <f t="shared" si="407"/>
        <v>-0.4957551414878949</v>
      </c>
      <c r="W180" s="10">
        <f>SUM(W118:W120)</f>
        <v>1581.2</v>
      </c>
      <c r="X180" s="24">
        <f>W180/W175-1</f>
        <v>13.155774395702775</v>
      </c>
      <c r="Y180" s="24">
        <f t="shared" si="408"/>
        <v>-0.2307467769399173</v>
      </c>
      <c r="Z180" s="10">
        <f>SUM(Z118:Z120)</f>
        <v>37052.199999999997</v>
      </c>
      <c r="AA180" s="24">
        <f>Z180/Z175-1</f>
        <v>1.7681055478357011</v>
      </c>
      <c r="AB180" s="24">
        <f t="shared" si="409"/>
        <v>0.23785437950595667</v>
      </c>
      <c r="AC180" s="10">
        <f>SUM(AC118:AC120)</f>
        <v>33682</v>
      </c>
      <c r="AD180" s="24">
        <f>AC180/AC175-1</f>
        <v>1.5501983706350893</v>
      </c>
      <c r="AE180" s="24">
        <f t="shared" si="410"/>
        <v>0.38865068109106526</v>
      </c>
      <c r="AF180" s="10">
        <f>SUM(AF118:AF120)</f>
        <v>2372.3999999999996</v>
      </c>
      <c r="AG180" s="24">
        <f>AF180/AF175-1</f>
        <v>19.346483704974268</v>
      </c>
      <c r="AH180" s="24">
        <f t="shared" si="411"/>
        <v>-0.45210161662817561</v>
      </c>
      <c r="AI180" s="10">
        <f>SUM(AI118:AI120)</f>
        <v>997.90000000000009</v>
      </c>
      <c r="AJ180" s="24">
        <f>AI180/AI175-1</f>
        <v>15.359016393442623</v>
      </c>
      <c r="AK180" s="24">
        <f t="shared" si="412"/>
        <v>-0.25933348177837146</v>
      </c>
      <c r="AL180" s="10">
        <f>AVERAGE(AL118:AL120)</f>
        <v>75.399999999999991</v>
      </c>
      <c r="AM180" s="47">
        <f>AL180-AL175</f>
        <v>9.5333333333333172</v>
      </c>
      <c r="AN180" s="167">
        <f t="shared" si="413"/>
        <v>-6.7000000000000028</v>
      </c>
      <c r="AO180" s="10">
        <f>AVERAGE(AO118:AO120)</f>
        <v>75.966666666666654</v>
      </c>
      <c r="AP180" s="10">
        <f>AO180-AO175</f>
        <v>9.4333333333333229</v>
      </c>
      <c r="AQ180" s="167">
        <f t="shared" si="414"/>
        <v>-7.7000000000000171</v>
      </c>
      <c r="AR180" s="10">
        <f>AVERAGE(AR118:AR120)</f>
        <v>73.100000000000009</v>
      </c>
      <c r="AS180" s="10">
        <f>AR180-AR175</f>
        <v>18.666666666666671</v>
      </c>
      <c r="AT180" s="167">
        <f t="shared" si="415"/>
        <v>-7.1999999999999886</v>
      </c>
      <c r="AU180" s="10">
        <f>AVERAGE(AU118:AU120)</f>
        <v>73.333333333333329</v>
      </c>
      <c r="AV180" s="10">
        <f>AU180-AU175</f>
        <v>33.566666666666663</v>
      </c>
      <c r="AW180" s="167">
        <f t="shared" si="416"/>
        <v>-1.9666666666666686</v>
      </c>
      <c r="AX180" s="30"/>
      <c r="AY180" s="10"/>
      <c r="AZ180" s="24"/>
      <c r="BA180" s="10"/>
      <c r="BB180" s="93"/>
      <c r="BC180" s="10"/>
      <c r="BD180" s="24"/>
      <c r="BE180" s="10"/>
      <c r="BF180" s="24"/>
      <c r="BG180" s="10"/>
      <c r="BH180" s="24"/>
      <c r="BI180" s="10"/>
      <c r="BJ180" s="24"/>
      <c r="BK180" s="10"/>
      <c r="BL180" s="24"/>
      <c r="BM180" s="10"/>
      <c r="BN180" s="24"/>
      <c r="BO180" s="10"/>
      <c r="BP180" s="10"/>
      <c r="BQ180" s="24"/>
      <c r="BR180" s="10"/>
      <c r="BS180" s="24"/>
      <c r="BT180" s="10"/>
      <c r="BU180" s="24"/>
      <c r="BV180" s="10"/>
      <c r="BW180" s="24"/>
      <c r="BX180" s="10"/>
      <c r="BY180" s="24"/>
      <c r="BZ180" s="10"/>
      <c r="CA180" s="24"/>
      <c r="CB180" s="10"/>
      <c r="CC180" s="24"/>
      <c r="CD180" s="10"/>
      <c r="CE180" s="24"/>
      <c r="CF180" s="10"/>
      <c r="CG180" s="24"/>
      <c r="CH180" s="10"/>
      <c r="CI180" s="24"/>
      <c r="CJ180" s="10"/>
      <c r="CK180" s="24"/>
      <c r="CL180" s="10"/>
      <c r="CM180" s="24"/>
      <c r="CN180" s="10"/>
      <c r="CW180" s="10"/>
      <c r="CX180" s="24"/>
      <c r="CY180" s="10"/>
      <c r="CZ180" s="24"/>
      <c r="DA180" s="10"/>
      <c r="DB180" s="24"/>
      <c r="DC180" s="10"/>
      <c r="DD180" s="24"/>
      <c r="DE180" s="10"/>
      <c r="DF180" s="39"/>
    </row>
    <row r="181" spans="1:110" s="64" customFormat="1" ht="12.75">
      <c r="A181" s="91" t="s">
        <v>64</v>
      </c>
      <c r="B181" s="77">
        <f>SUM(B121:B123)</f>
        <v>78045.7</v>
      </c>
      <c r="C181" s="24">
        <f>B181/B176-1</f>
        <v>2.8582622279787619</v>
      </c>
      <c r="D181" s="24">
        <f t="shared" si="401"/>
        <v>8.418489253406225E-2</v>
      </c>
      <c r="E181" s="77">
        <f>SUM(E121:E123)</f>
        <v>57888.900000000009</v>
      </c>
      <c r="F181" s="24">
        <f>E181/E176-1</f>
        <v>2.2476241234221606</v>
      </c>
      <c r="G181" s="24">
        <f t="shared" si="402"/>
        <v>0.35237692528728926</v>
      </c>
      <c r="H181" s="77">
        <f>SUM(H121:H123)</f>
        <v>17927.599999999999</v>
      </c>
      <c r="I181" s="24">
        <f>H181/H176-1</f>
        <v>8.6556255722518447</v>
      </c>
      <c r="J181" s="24">
        <f t="shared" si="403"/>
        <v>-0.32995963522200633</v>
      </c>
      <c r="K181" s="77">
        <f>SUM(K121:K123)</f>
        <v>2229.1999999999998</v>
      </c>
      <c r="L181" s="24">
        <f>K181/K176-1</f>
        <v>3.0790484903934123</v>
      </c>
      <c r="M181" s="24">
        <f t="shared" si="404"/>
        <v>-8.0552691276551958E-2</v>
      </c>
      <c r="N181" s="77">
        <f>SUM(N121:N123)</f>
        <v>58707.000000000007</v>
      </c>
      <c r="O181" s="24">
        <f>N181/N176-1</f>
        <v>3.6325200429265836</v>
      </c>
      <c r="P181" s="24">
        <f t="shared" si="405"/>
        <v>1.90188383181773E-2</v>
      </c>
      <c r="Q181" s="77">
        <f>SUM(Q121:Q123)</f>
        <v>44921.5</v>
      </c>
      <c r="R181" s="24">
        <f>Q181/Q176-1</f>
        <v>2.8766536931401396</v>
      </c>
      <c r="S181" s="24">
        <f t="shared" si="406"/>
        <v>0.28548780801886364</v>
      </c>
      <c r="T181" s="77">
        <f>SUM(T121:T123)</f>
        <v>12280.599999999999</v>
      </c>
      <c r="U181" s="24">
        <f>T181/T176-1</f>
        <v>13.770988693769544</v>
      </c>
      <c r="V181" s="24">
        <f t="shared" si="407"/>
        <v>-0.41313032840157515</v>
      </c>
      <c r="W181" s="77">
        <f>SUM(W121:W123)</f>
        <v>1504.9</v>
      </c>
      <c r="X181" s="24">
        <f>W181/W176-1</f>
        <v>4.9294720252167066</v>
      </c>
      <c r="Y181" s="24">
        <f t="shared" si="408"/>
        <v>-0.13541307595082142</v>
      </c>
      <c r="Z181" s="77">
        <f>SUM(Z121:Z123)</f>
        <v>32857.800000000003</v>
      </c>
      <c r="AA181" s="24">
        <f>Z181/Z176-1</f>
        <v>3.1863469574966885</v>
      </c>
      <c r="AB181" s="24">
        <f t="shared" si="409"/>
        <v>0.14861307744743346</v>
      </c>
      <c r="AC181" s="77">
        <f>SUM(AC121:AC123)</f>
        <v>29298.5</v>
      </c>
      <c r="AD181" s="24">
        <f>AC181/AC176-1</f>
        <v>2.8796196983540567</v>
      </c>
      <c r="AE181" s="24">
        <f t="shared" si="410"/>
        <v>0.25686916308819541</v>
      </c>
      <c r="AF181" s="77">
        <f>SUM(AF121:AF123)</f>
        <v>2617.6999999999998</v>
      </c>
      <c r="AG181" s="24">
        <f>AF181/AF176-1</f>
        <v>17.040661612680911</v>
      </c>
      <c r="AH181" s="24">
        <f t="shared" si="411"/>
        <v>-0.37472829332377888</v>
      </c>
      <c r="AI181" s="77">
        <f>SUM(AI121:AI123)</f>
        <v>941.4</v>
      </c>
      <c r="AJ181" s="24">
        <f>AI181/AI176-1</f>
        <v>5.205669083717865</v>
      </c>
      <c r="AK181" s="24">
        <f t="shared" si="412"/>
        <v>-0.15128020194734937</v>
      </c>
      <c r="AL181" s="77">
        <f>AVERAGE(AL121:AL123)</f>
        <v>75.166666666666671</v>
      </c>
      <c r="AM181" s="47">
        <f>AL181-AL176</f>
        <v>12.466666666666676</v>
      </c>
      <c r="AN181" s="167">
        <f t="shared" si="413"/>
        <v>-4.8333333333333286</v>
      </c>
      <c r="AO181" s="77">
        <f>AVERAGE(AO121:AO123)</f>
        <v>77.533333333333317</v>
      </c>
      <c r="AP181" s="77">
        <f>AO181-AO176</f>
        <v>12.433333333333309</v>
      </c>
      <c r="AQ181" s="167">
        <f t="shared" si="414"/>
        <v>-4.1333333333333542</v>
      </c>
      <c r="AR181" s="77">
        <f>AVERAGE(AR121:AR123)</f>
        <v>68.466666666666683</v>
      </c>
      <c r="AS181" s="77">
        <f>AR181-AR176</f>
        <v>23.866666666666681</v>
      </c>
      <c r="AT181" s="167">
        <f t="shared" si="415"/>
        <v>-9.7333333333333201</v>
      </c>
      <c r="AU181" s="77">
        <f>AVERAGE(AU121:AU123)</f>
        <v>67.5</v>
      </c>
      <c r="AV181" s="77">
        <f>AU181-AU176</f>
        <v>21</v>
      </c>
      <c r="AW181" s="167">
        <f t="shared" si="416"/>
        <v>-4.3333333333333286</v>
      </c>
      <c r="AX181" s="157"/>
      <c r="AY181" s="95"/>
      <c r="AZ181" s="61"/>
      <c r="BA181" s="95"/>
      <c r="BB181" s="94"/>
      <c r="BC181" s="95"/>
      <c r="BD181" s="61"/>
      <c r="BE181" s="95"/>
      <c r="BF181" s="61"/>
      <c r="BG181" s="95"/>
      <c r="BH181" s="61"/>
      <c r="BI181" s="95"/>
      <c r="BJ181" s="61"/>
      <c r="BK181" s="95"/>
      <c r="BL181" s="61"/>
      <c r="BM181" s="95"/>
      <c r="BN181" s="95"/>
      <c r="BO181" s="95"/>
      <c r="BP181" s="95"/>
      <c r="BQ181" s="95"/>
      <c r="BR181" s="95"/>
      <c r="BS181" s="95"/>
      <c r="BT181" s="95"/>
      <c r="BU181" s="95"/>
      <c r="BV181" s="95"/>
      <c r="BW181" s="95"/>
      <c r="BX181" s="95"/>
      <c r="BY181" s="95"/>
      <c r="BZ181" s="95"/>
      <c r="CA181" s="95"/>
      <c r="CB181" s="95"/>
      <c r="CC181" s="95"/>
      <c r="CD181" s="95"/>
      <c r="CE181" s="95"/>
      <c r="CF181" s="95"/>
      <c r="CG181" s="95"/>
      <c r="CH181" s="95"/>
      <c r="CI181" s="95"/>
      <c r="CJ181" s="95"/>
      <c r="CK181" s="95"/>
      <c r="CL181" s="95"/>
      <c r="CM181" s="95"/>
      <c r="CN181" s="95"/>
      <c r="CO181" s="95"/>
      <c r="CP181" s="95"/>
      <c r="CQ181" s="95"/>
      <c r="CR181" s="95"/>
      <c r="CS181" s="95"/>
      <c r="CT181" s="95"/>
      <c r="CU181" s="95"/>
      <c r="CV181" s="95"/>
      <c r="CW181" s="95"/>
      <c r="CX181" s="95"/>
      <c r="CY181" s="95"/>
      <c r="CZ181" s="95"/>
      <c r="DA181" s="95"/>
      <c r="DB181" s="95"/>
      <c r="DC181" s="95"/>
      <c r="DD181" s="95"/>
      <c r="DE181" s="100"/>
      <c r="DF181" s="100"/>
    </row>
    <row r="182" spans="1:110" s="64" customFormat="1" ht="12.75">
      <c r="A182" s="91"/>
      <c r="B182" s="77"/>
      <c r="C182" s="24"/>
      <c r="D182" s="24"/>
      <c r="E182" s="77"/>
      <c r="F182" s="24"/>
      <c r="G182" s="24"/>
      <c r="H182" s="77"/>
      <c r="I182" s="24"/>
      <c r="J182" s="24"/>
      <c r="K182" s="77"/>
      <c r="L182" s="24"/>
      <c r="M182" s="24"/>
      <c r="N182" s="77"/>
      <c r="O182" s="24"/>
      <c r="P182" s="24"/>
      <c r="Q182" s="77"/>
      <c r="R182" s="24"/>
      <c r="S182" s="24"/>
      <c r="T182" s="77"/>
      <c r="U182" s="24"/>
      <c r="V182" s="24"/>
      <c r="W182" s="77"/>
      <c r="X182" s="24"/>
      <c r="Y182" s="24"/>
      <c r="Z182" s="77"/>
      <c r="AA182" s="24"/>
      <c r="AB182" s="24"/>
      <c r="AC182" s="77"/>
      <c r="AD182" s="24"/>
      <c r="AE182" s="24"/>
      <c r="AF182" s="77"/>
      <c r="AG182" s="24"/>
      <c r="AH182" s="24"/>
      <c r="AI182" s="77"/>
      <c r="AJ182" s="24"/>
      <c r="AK182" s="24"/>
      <c r="AL182" s="77"/>
      <c r="AM182" s="47"/>
      <c r="AN182" s="24"/>
      <c r="AO182" s="77"/>
      <c r="AP182" s="77"/>
      <c r="AQ182" s="24"/>
      <c r="AR182" s="77"/>
      <c r="AS182" s="77"/>
      <c r="AT182" s="24"/>
      <c r="AU182" s="77"/>
      <c r="AV182" s="77"/>
      <c r="AW182" s="24"/>
      <c r="AX182" s="157"/>
      <c r="AY182" s="95"/>
      <c r="AZ182" s="61"/>
      <c r="BA182" s="95"/>
      <c r="BB182" s="94"/>
      <c r="BC182" s="95"/>
      <c r="BD182" s="61"/>
      <c r="BE182" s="95"/>
      <c r="BF182" s="61"/>
      <c r="BG182" s="95"/>
      <c r="BH182" s="61"/>
      <c r="BI182" s="95"/>
      <c r="BJ182" s="61"/>
      <c r="BK182" s="95"/>
      <c r="BL182" s="61"/>
      <c r="BM182" s="95"/>
      <c r="BN182" s="95"/>
      <c r="BO182" s="95"/>
      <c r="BP182" s="95"/>
      <c r="BQ182" s="95"/>
      <c r="BR182" s="95"/>
      <c r="BS182" s="95"/>
      <c r="BT182" s="95"/>
      <c r="BU182" s="95"/>
      <c r="BV182" s="95"/>
      <c r="BW182" s="95"/>
      <c r="BX182" s="95"/>
      <c r="BY182" s="95"/>
      <c r="BZ182" s="95"/>
      <c r="CA182" s="95"/>
      <c r="CB182" s="95"/>
      <c r="CC182" s="95"/>
      <c r="CD182" s="95"/>
      <c r="CE182" s="95"/>
      <c r="CF182" s="95"/>
      <c r="CG182" s="95"/>
      <c r="CH182" s="95"/>
      <c r="CI182" s="95"/>
      <c r="CJ182" s="95"/>
      <c r="CK182" s="95"/>
      <c r="CL182" s="95"/>
      <c r="CM182" s="95"/>
      <c r="CN182" s="95"/>
      <c r="CO182" s="95"/>
      <c r="CP182" s="95"/>
      <c r="CQ182" s="95"/>
      <c r="CR182" s="95"/>
      <c r="CS182" s="95"/>
      <c r="CT182" s="95"/>
      <c r="CU182" s="95"/>
      <c r="CV182" s="95"/>
      <c r="CW182" s="95"/>
      <c r="CX182" s="95"/>
      <c r="CY182" s="95"/>
      <c r="CZ182" s="95"/>
      <c r="DA182" s="95"/>
      <c r="DB182" s="95"/>
      <c r="DC182" s="95"/>
      <c r="DD182" s="95"/>
      <c r="DE182" s="100"/>
      <c r="DF182" s="100"/>
    </row>
    <row r="183" spans="1:110" s="64" customFormat="1" ht="12.75">
      <c r="A183" s="91" t="s">
        <v>65</v>
      </c>
      <c r="B183" s="77">
        <f>SUM(B124:B126)</f>
        <v>86181</v>
      </c>
      <c r="C183" s="92">
        <f>B183/B178-1</f>
        <v>0.6219008653299658</v>
      </c>
      <c r="D183" s="92">
        <f>B183/B158-1</f>
        <v>0.23745579284271212</v>
      </c>
      <c r="E183" s="77">
        <f>SUM(E124:E126)</f>
        <v>63013.700000000004</v>
      </c>
      <c r="F183" s="92">
        <f>E183/E178-1</f>
        <v>0.29697849130390042</v>
      </c>
      <c r="G183" s="92">
        <f>E183/E158-1</f>
        <v>0.54706600116372983</v>
      </c>
      <c r="H183" s="77">
        <f>SUM(H124:H126)</f>
        <v>20730.8</v>
      </c>
      <c r="I183" s="92">
        <f>H183/H178-1</f>
        <v>5.2346395597124902</v>
      </c>
      <c r="J183" s="92">
        <f>H183/H158-1</f>
        <v>-0.20817689096332848</v>
      </c>
      <c r="K183" s="77">
        <f>SUM(K124:K126)</f>
        <v>2436.5</v>
      </c>
      <c r="L183" s="92">
        <f>K183/K178-1</f>
        <v>0.98768151411323224</v>
      </c>
      <c r="M183" s="92">
        <f>K183/K158-1</f>
        <v>-0.10803192268267681</v>
      </c>
      <c r="N183" s="77">
        <f>SUM(N124:N126)</f>
        <v>68551.100000000006</v>
      </c>
      <c r="O183" s="92">
        <f>N183/N178-1</f>
        <v>0.82773202225771292</v>
      </c>
      <c r="P183" s="92">
        <f>N183/N158-1</f>
        <v>0.20797869903398514</v>
      </c>
      <c r="Q183" s="77">
        <f>SUM(Q124:Q126)</f>
        <v>50756.899999999994</v>
      </c>
      <c r="R183" s="92">
        <f>Q183/Q178-1</f>
        <v>0.46285291032129394</v>
      </c>
      <c r="S183" s="92">
        <f>Q183/Q158-1</f>
        <v>0.51021300778658141</v>
      </c>
      <c r="T183" s="77">
        <f>SUM(T124:T126)</f>
        <v>16043.7</v>
      </c>
      <c r="U183" s="92">
        <f>T183/T178-1</f>
        <v>6.9075853910986247</v>
      </c>
      <c r="V183" s="92">
        <f>T183/T158-1</f>
        <v>-0.23242495861600432</v>
      </c>
      <c r="W183" s="77">
        <f>SUM(W124:W126)</f>
        <v>1750.5</v>
      </c>
      <c r="X183" s="92">
        <f>W183/W178-1</f>
        <v>1.2442307692307693</v>
      </c>
      <c r="Y183" s="92">
        <f>W183/W158-1</f>
        <v>-0.21768859492313186</v>
      </c>
      <c r="Z183" s="77">
        <f>SUM(Z124:Z126)</f>
        <v>37717.9</v>
      </c>
      <c r="AA183" s="92">
        <f>Z183/Z178-1</f>
        <v>0.61357929096097164</v>
      </c>
      <c r="AB183" s="92">
        <f>Z183/Z158-1</f>
        <v>0.34609194048600478</v>
      </c>
      <c r="AC183" s="77">
        <f>SUM(AC124:AC126)</f>
        <v>33105.200000000004</v>
      </c>
      <c r="AD183" s="92">
        <f>AC183/AC178-1</f>
        <v>0.46968963787385754</v>
      </c>
      <c r="AE183" s="92">
        <f>AC183/AC158-1</f>
        <v>0.4825967791053869</v>
      </c>
      <c r="AF183" s="77">
        <f>SUM(AF124:AF126)</f>
        <v>3526.9</v>
      </c>
      <c r="AG183" s="92">
        <f>AF183/AF178-1</f>
        <v>8.4758194519075776</v>
      </c>
      <c r="AH183" s="92">
        <f>AF183/AF158-1</f>
        <v>-0.17482043003205361</v>
      </c>
      <c r="AI183" s="77">
        <f>SUM(AI124:AI126)</f>
        <v>1085.9000000000001</v>
      </c>
      <c r="AJ183" s="92">
        <f>AI183/AI178-1</f>
        <v>1.2722326846620633</v>
      </c>
      <c r="AK183" s="92">
        <f>AI183/AI158-1</f>
        <v>-0.23360858211588675</v>
      </c>
      <c r="AL183" s="77">
        <f>AVERAGE(AL124:AL126)</f>
        <v>79.533333333333331</v>
      </c>
      <c r="AM183" s="77">
        <f>AL183-AL178</f>
        <v>8.8333333333333286</v>
      </c>
      <c r="AN183" s="169">
        <f>AL183-AL158</f>
        <v>-2.0000000000000142</v>
      </c>
      <c r="AO183" s="77">
        <f>AVERAGE(AO124:AO126)</f>
        <v>80.5</v>
      </c>
      <c r="AP183" s="77">
        <f>AO183-AO178</f>
        <v>9</v>
      </c>
      <c r="AQ183" s="169">
        <f>AO183-AO158</f>
        <v>-2.0333333333333314</v>
      </c>
      <c r="AR183" s="77">
        <f>AVERAGE(AR124:AR126)</f>
        <v>77.399999999999991</v>
      </c>
      <c r="AS183" s="77">
        <f>AR183-AR178</f>
        <v>16.999999999999993</v>
      </c>
      <c r="AT183" s="169">
        <f>AR183-AR158</f>
        <v>-2.4666666666666686</v>
      </c>
      <c r="AU183" s="77">
        <f>AVERAGE(AU124:AU126)</f>
        <v>71.833333333333329</v>
      </c>
      <c r="AV183" s="77">
        <f>AU183-AU178</f>
        <v>8.3666666666666671</v>
      </c>
      <c r="AW183" s="169">
        <f>AU183-AU158</f>
        <v>-10.100000000000009</v>
      </c>
      <c r="AX183" s="157"/>
      <c r="AY183" s="95"/>
      <c r="AZ183" s="61"/>
      <c r="BA183" s="95"/>
      <c r="BB183" s="94"/>
      <c r="BC183" s="95"/>
      <c r="BD183" s="61"/>
      <c r="BE183" s="95"/>
      <c r="BF183" s="61"/>
      <c r="BG183" s="95"/>
      <c r="BH183" s="61"/>
      <c r="BI183" s="95"/>
      <c r="BJ183" s="61"/>
      <c r="BK183" s="95"/>
      <c r="BL183" s="61"/>
      <c r="BM183" s="95"/>
      <c r="BN183" s="95"/>
      <c r="BO183" s="95"/>
      <c r="BP183" s="95"/>
      <c r="BQ183" s="95"/>
      <c r="BR183" s="95"/>
      <c r="BS183" s="95"/>
      <c r="BT183" s="95"/>
      <c r="BU183" s="95"/>
      <c r="BV183" s="95"/>
      <c r="BW183" s="95"/>
      <c r="BX183" s="95"/>
      <c r="BY183" s="95"/>
      <c r="BZ183" s="95"/>
      <c r="CA183" s="95"/>
      <c r="CB183" s="95"/>
      <c r="CC183" s="95"/>
      <c r="CD183" s="95"/>
      <c r="CE183" s="95"/>
      <c r="CF183" s="95"/>
      <c r="CG183" s="95"/>
      <c r="CH183" s="95"/>
      <c r="CI183" s="95"/>
      <c r="CJ183" s="95"/>
      <c r="CK183" s="95"/>
      <c r="CL183" s="95"/>
      <c r="CM183" s="95"/>
      <c r="CN183" s="95"/>
      <c r="CO183" s="95"/>
      <c r="CP183" s="95"/>
      <c r="CQ183" s="95"/>
      <c r="CR183" s="95"/>
      <c r="CS183" s="95"/>
      <c r="CT183" s="95"/>
      <c r="CU183" s="95"/>
      <c r="CV183" s="95"/>
      <c r="CW183" s="95"/>
      <c r="CX183" s="95"/>
      <c r="CY183" s="95"/>
      <c r="CZ183" s="95"/>
      <c r="DA183" s="95"/>
      <c r="DB183" s="95"/>
      <c r="DC183" s="95"/>
      <c r="DD183" s="95"/>
      <c r="DE183" s="100"/>
      <c r="DF183" s="100"/>
    </row>
    <row r="184" spans="1:110" s="64" customFormat="1" ht="12.75">
      <c r="A184" s="123" t="s">
        <v>78</v>
      </c>
      <c r="B184" s="77">
        <f>SUM(B127:B129)</f>
        <v>85609.9</v>
      </c>
      <c r="C184" s="92">
        <f>B184/B179-1</f>
        <v>0.13145123559747196</v>
      </c>
      <c r="D184" s="92">
        <f>B184/B159-1</f>
        <v>0.19886373184407602</v>
      </c>
      <c r="E184" s="77">
        <f>SUM(E127:E129)</f>
        <v>59661.799999999996</v>
      </c>
      <c r="F184" s="92">
        <f>E184/E179-1</f>
        <v>-5.1406312107480812E-2</v>
      </c>
      <c r="G184" s="92">
        <f>E184/E159-1</f>
        <v>0.48374052483934493</v>
      </c>
      <c r="H184" s="77">
        <f>SUM(H127:H129)</f>
        <v>23351.8</v>
      </c>
      <c r="I184" s="92">
        <f>H184/H179-1</f>
        <v>1.147015556617998</v>
      </c>
      <c r="J184" s="92">
        <f>H184/H159-1</f>
        <v>-0.17427617714035171</v>
      </c>
      <c r="K184" s="77">
        <f>SUM(K127:K129)</f>
        <v>2596.3000000000002</v>
      </c>
      <c r="L184" s="92">
        <f>K184/K179-1</f>
        <v>0.37188903566710696</v>
      </c>
      <c r="M184" s="92">
        <f>K184/K159-1</f>
        <v>-0.11033821060206284</v>
      </c>
      <c r="N184" s="77">
        <f>SUM(N127:N129)</f>
        <v>67662.399999999994</v>
      </c>
      <c r="O184" s="92">
        <f>N184/N179-1</f>
        <v>0.26876832954553964</v>
      </c>
      <c r="P184" s="92">
        <f>N184/N159-1</f>
        <v>0.17644686007977151</v>
      </c>
      <c r="Q184" s="77">
        <f>SUM(Q127:Q129)</f>
        <v>48209.3</v>
      </c>
      <c r="R184" s="92">
        <f>Q184/Q179-1</f>
        <v>5.9668488856943869E-2</v>
      </c>
      <c r="S184" s="92">
        <f>Q184/Q159-1</f>
        <v>0.46163198234252611</v>
      </c>
      <c r="T184" s="77">
        <f>SUM(T127:T129)</f>
        <v>17581.300000000003</v>
      </c>
      <c r="U184" s="92">
        <f>T184/T179-1</f>
        <v>1.6545023553569278</v>
      </c>
      <c r="V184" s="92">
        <f>T184/T159-1</f>
        <v>-0.20806025143804363</v>
      </c>
      <c r="W184" s="77">
        <f>SUM(W127:W129)</f>
        <v>1871.7</v>
      </c>
      <c r="X184" s="92">
        <f>W184/W179-1</f>
        <v>0.54519937257491957</v>
      </c>
      <c r="Y184" s="92">
        <f>W184/W159-1</f>
        <v>-0.19697099708254684</v>
      </c>
      <c r="Z184" s="77">
        <f>SUM(Z127:Z129)</f>
        <v>37241.5</v>
      </c>
      <c r="AA184" s="92">
        <f>Z184/Z179-1</f>
        <v>0.15766127026758192</v>
      </c>
      <c r="AB184" s="92">
        <f>Z184/Z159-1</f>
        <v>0.32830779546881228</v>
      </c>
      <c r="AC184" s="77">
        <f>SUM(AC127:AC129)</f>
        <v>32055.9</v>
      </c>
      <c r="AD184" s="92">
        <f>AC184/AC179-1</f>
        <v>6.704680494113191E-2</v>
      </c>
      <c r="AE184" s="92">
        <f>AC184/AC159-1</f>
        <v>0.43976339227566541</v>
      </c>
      <c r="AF184" s="77">
        <f>SUM(AF127:AF129)</f>
        <v>4009.2000000000003</v>
      </c>
      <c r="AG184" s="92">
        <f>AF184/AF179-1</f>
        <v>1.9296309828279141</v>
      </c>
      <c r="AH184" s="92">
        <f>AF184/AF159-1</f>
        <v>-6.4691473229907759E-2</v>
      </c>
      <c r="AI184" s="77">
        <f>SUM(AI127:AI129)</f>
        <v>1176.5</v>
      </c>
      <c r="AJ184" s="92">
        <f>AI184/AI179-1</f>
        <v>0.54904542462146155</v>
      </c>
      <c r="AK184" s="92">
        <f>AI184/AI159-1</f>
        <v>-0.20806408185245018</v>
      </c>
      <c r="AL184" s="77">
        <f>AVERAGE(AL127:AL129)</f>
        <v>79.033333333333331</v>
      </c>
      <c r="AM184" s="77">
        <f>AL184-AL179</f>
        <v>8.5333333333333314</v>
      </c>
      <c r="AN184" s="169">
        <f>AL184-AL159</f>
        <v>-1.5333333333333314</v>
      </c>
      <c r="AO184" s="77">
        <f>AVERAGE(AO127:AO129)</f>
        <v>80.8</v>
      </c>
      <c r="AP184" s="77">
        <f>AO184-AO179</f>
        <v>8.4666666666666686</v>
      </c>
      <c r="AQ184" s="169">
        <f>AO184-AO159</f>
        <v>-1.2333333333333343</v>
      </c>
      <c r="AR184" s="77">
        <f>AVERAGE(AR127:AR129)</f>
        <v>75.333333333333329</v>
      </c>
      <c r="AS184" s="77">
        <f>AR184-AR179</f>
        <v>14.86666666666666</v>
      </c>
      <c r="AT184" s="169">
        <f>AR184-AR159</f>
        <v>-3.2000000000000028</v>
      </c>
      <c r="AU184" s="77">
        <f>AVERAGE(AU127:AU129)</f>
        <v>72.100000000000009</v>
      </c>
      <c r="AV184" s="77">
        <f>AU184-AU179</f>
        <v>8.0666666666666771</v>
      </c>
      <c r="AW184" s="169">
        <f>AU184-AU159</f>
        <v>-7.7999999999999829</v>
      </c>
      <c r="AX184" s="157"/>
      <c r="AY184" s="95"/>
      <c r="AZ184" s="61"/>
      <c r="BA184" s="95"/>
      <c r="BB184" s="94"/>
      <c r="BC184" s="95"/>
      <c r="BD184" s="61"/>
      <c r="BE184" s="95"/>
      <c r="BF184" s="61"/>
      <c r="BG184" s="95"/>
      <c r="BH184" s="61"/>
      <c r="BI184" s="95"/>
      <c r="BJ184" s="61"/>
      <c r="BK184" s="95"/>
      <c r="BL184" s="61"/>
      <c r="BM184" s="95"/>
      <c r="BN184" s="95"/>
      <c r="BO184" s="95"/>
      <c r="BP184" s="95"/>
      <c r="BQ184" s="95"/>
      <c r="BR184" s="95"/>
      <c r="BS184" s="95"/>
      <c r="BT184" s="95"/>
      <c r="BU184" s="95"/>
      <c r="BV184" s="95"/>
      <c r="BW184" s="95"/>
      <c r="BX184" s="95"/>
      <c r="BY184" s="95"/>
      <c r="BZ184" s="95"/>
      <c r="CA184" s="95"/>
      <c r="CB184" s="95"/>
      <c r="CC184" s="95"/>
      <c r="CD184" s="95"/>
      <c r="CE184" s="95"/>
      <c r="CF184" s="95"/>
      <c r="CG184" s="95"/>
      <c r="CH184" s="95"/>
      <c r="CI184" s="95"/>
      <c r="CJ184" s="95"/>
      <c r="CK184" s="95"/>
      <c r="CL184" s="95"/>
      <c r="CM184" s="95"/>
      <c r="CN184" s="95"/>
      <c r="CO184" s="95"/>
      <c r="CP184" s="95"/>
      <c r="CQ184" s="95"/>
      <c r="CR184" s="95"/>
      <c r="CS184" s="95"/>
      <c r="CT184" s="95"/>
      <c r="CU184" s="95"/>
      <c r="CV184" s="95"/>
      <c r="CW184" s="95"/>
      <c r="CX184" s="95"/>
      <c r="CY184" s="95"/>
      <c r="CZ184" s="95"/>
      <c r="DA184" s="95"/>
      <c r="DB184" s="95"/>
      <c r="DC184" s="95"/>
      <c r="DD184" s="95"/>
      <c r="DE184" s="100"/>
      <c r="DF184" s="100"/>
    </row>
    <row r="185" spans="1:110" s="64" customFormat="1" ht="12.75">
      <c r="A185" s="91" t="s">
        <v>179</v>
      </c>
      <c r="B185" s="77">
        <f>SUM(B130:B132)</f>
        <v>96358.8</v>
      </c>
      <c r="C185" s="92">
        <f>B185/B180-1</f>
        <v>0.12478682362828808</v>
      </c>
      <c r="D185" s="92">
        <f>B185/B160-1</f>
        <v>0.30171848973918047</v>
      </c>
      <c r="E185" s="77">
        <f>SUM(E130:E132)</f>
        <v>67797.600000000006</v>
      </c>
      <c r="F185" s="92">
        <f>E185/E180-1</f>
        <v>-2.3661534114985949E-3</v>
      </c>
      <c r="G185" s="92">
        <f>E185/E160-1</f>
        <v>0.56820184721287381</v>
      </c>
      <c r="H185" s="77">
        <f>SUM(H130:H132)</f>
        <v>25836.1</v>
      </c>
      <c r="I185" s="92">
        <f>H185/H180-1</f>
        <v>0.65995900875722002</v>
      </c>
      <c r="J185" s="92">
        <f>H185/H160-1</f>
        <v>-7.9822490054243245E-2</v>
      </c>
      <c r="K185" s="77">
        <f>SUM(K130:K132)</f>
        <v>2725.1</v>
      </c>
      <c r="L185" s="92">
        <f>K185/K180-1</f>
        <v>0.26991006104664694</v>
      </c>
      <c r="M185" s="92">
        <f>K185/K160-1</f>
        <v>3.9419392867667824E-3</v>
      </c>
      <c r="N185" s="77">
        <f>SUM(N130:N132)</f>
        <v>78033.299999999988</v>
      </c>
      <c r="O185" s="92">
        <f>N185/N180-1</f>
        <v>0.20738137898381837</v>
      </c>
      <c r="P185" s="92">
        <f>N185/N160-1</f>
        <v>0.28348676516787585</v>
      </c>
      <c r="Q185" s="77">
        <f>SUM(Q130:Q132)</f>
        <v>55871.299999999996</v>
      </c>
      <c r="R185" s="92">
        <f>Q185/Q180-1</f>
        <v>8.1207704320666263E-2</v>
      </c>
      <c r="S185" s="92">
        <f>Q185/Q160-1</f>
        <v>0.54402027325787006</v>
      </c>
      <c r="T185" s="77">
        <f>SUM(T130:T132)</f>
        <v>20141.199999999997</v>
      </c>
      <c r="U185" s="92">
        <f>T185/T180-1</f>
        <v>0.77079505191619524</v>
      </c>
      <c r="V185" s="92">
        <f>T185/T160-1</f>
        <v>-0.10708569959258241</v>
      </c>
      <c r="W185" s="77">
        <f>SUM(W130:W132)</f>
        <v>2020.6999999999998</v>
      </c>
      <c r="X185" s="92">
        <f>W185/W180-1</f>
        <v>0.27795345307361474</v>
      </c>
      <c r="Y185" s="92">
        <f>W185/W160-1</f>
        <v>-1.6930187302359623E-2</v>
      </c>
      <c r="Z185" s="77">
        <f>SUM(Z130:Z132)</f>
        <v>42376.6</v>
      </c>
      <c r="AA185" s="92">
        <f>Z185/Z180-1</f>
        <v>0.1436999692325962</v>
      </c>
      <c r="AB185" s="92">
        <f>Z185/Z160-1</f>
        <v>0.41573401575539704</v>
      </c>
      <c r="AC185" s="77">
        <f>SUM(AC130:AC132)</f>
        <v>36587.300000000003</v>
      </c>
      <c r="AD185" s="92">
        <f>AC185/AC180-1</f>
        <v>8.6256754349504305E-2</v>
      </c>
      <c r="AE185" s="92">
        <f>AC185/AC160-1</f>
        <v>0.50843118176720892</v>
      </c>
      <c r="AF185" s="77">
        <f>SUM(AF130:AF132)</f>
        <v>4513.5</v>
      </c>
      <c r="AG185" s="92">
        <f>AF185/AF180-1</f>
        <v>0.90250379362670752</v>
      </c>
      <c r="AH185" s="92">
        <f>AF185/AF160-1</f>
        <v>4.2378752886836013E-2</v>
      </c>
      <c r="AI185" s="77">
        <f>SUM(AI130:AI132)</f>
        <v>1275.8000000000002</v>
      </c>
      <c r="AJ185" s="92">
        <f>AI185/AI180-1</f>
        <v>0.27848481811804793</v>
      </c>
      <c r="AK185" s="92">
        <f>AI185/AI160-1</f>
        <v>-5.3069101165293397E-2</v>
      </c>
      <c r="AL185" s="77">
        <f>AVERAGE(AL130:AL132)</f>
        <v>80.933333333333337</v>
      </c>
      <c r="AM185" s="77">
        <f>AL185-AL180</f>
        <v>5.5333333333333456</v>
      </c>
      <c r="AN185" s="169">
        <f>AL185-AL160</f>
        <v>-1.1666666666666572</v>
      </c>
      <c r="AO185" s="77">
        <f>AVERAGE(AO130:AO132)</f>
        <v>82.36666666666666</v>
      </c>
      <c r="AP185" s="77">
        <f>AO185-AO180</f>
        <v>6.4000000000000057</v>
      </c>
      <c r="AQ185" s="169">
        <f>AO185-AO160</f>
        <v>-1.3000000000000114</v>
      </c>
      <c r="AR185" s="77">
        <f>AVERAGE(AR130:AR132)</f>
        <v>77.899999999999991</v>
      </c>
      <c r="AS185" s="77">
        <f>AR185-AR180</f>
        <v>4.7999999999999829</v>
      </c>
      <c r="AT185" s="169">
        <f>AR185-AR160</f>
        <v>-2.4000000000000057</v>
      </c>
      <c r="AU185" s="77">
        <f>AVERAGE(AU130:AU132)</f>
        <v>73.833333333333329</v>
      </c>
      <c r="AV185" s="77">
        <f>AU185-AU180</f>
        <v>0.5</v>
      </c>
      <c r="AW185" s="169">
        <f>AU185-AU160</f>
        <v>-1.4666666666666686</v>
      </c>
      <c r="AX185" s="157"/>
      <c r="AY185" s="95"/>
      <c r="AZ185" s="61"/>
      <c r="BA185" s="95"/>
      <c r="BB185" s="94"/>
      <c r="BC185" s="95"/>
      <c r="BD185" s="61"/>
      <c r="BE185" s="95"/>
      <c r="BF185" s="61"/>
      <c r="BG185" s="95"/>
      <c r="BH185" s="61"/>
      <c r="BI185" s="95"/>
      <c r="BJ185" s="61"/>
      <c r="BK185" s="95"/>
      <c r="BL185" s="61"/>
      <c r="BM185" s="95"/>
      <c r="BN185" s="95"/>
      <c r="BO185" s="95"/>
      <c r="BP185" s="95"/>
      <c r="BQ185" s="95"/>
      <c r="BR185" s="95"/>
      <c r="BS185" s="95"/>
      <c r="BT185" s="95"/>
      <c r="BU185" s="95"/>
      <c r="BV185" s="95"/>
      <c r="BW185" s="95"/>
      <c r="BX185" s="95"/>
      <c r="BY185" s="95"/>
      <c r="BZ185" s="95"/>
      <c r="CA185" s="95"/>
      <c r="CB185" s="95"/>
      <c r="CC185" s="95"/>
      <c r="CD185" s="95"/>
      <c r="CE185" s="95"/>
      <c r="CF185" s="95"/>
      <c r="CG185" s="95"/>
      <c r="CH185" s="95"/>
      <c r="CI185" s="95"/>
      <c r="CJ185" s="95"/>
      <c r="CK185" s="95"/>
      <c r="CL185" s="95"/>
      <c r="CM185" s="95"/>
      <c r="CN185" s="95"/>
      <c r="CO185" s="95"/>
      <c r="CP185" s="95"/>
      <c r="CQ185" s="95"/>
      <c r="CR185" s="95"/>
      <c r="CS185" s="95"/>
      <c r="CT185" s="95"/>
      <c r="CU185" s="95"/>
      <c r="CV185" s="95"/>
      <c r="CW185" s="95"/>
      <c r="CX185" s="95"/>
      <c r="CY185" s="95"/>
      <c r="CZ185" s="95"/>
      <c r="DA185" s="95"/>
      <c r="DB185" s="95"/>
      <c r="DC185" s="95"/>
      <c r="DD185" s="95"/>
      <c r="DE185" s="100"/>
      <c r="DF185" s="100"/>
    </row>
    <row r="186" spans="1:110" s="64" customFormat="1" ht="12.75">
      <c r="A186" s="91" t="s">
        <v>252</v>
      </c>
      <c r="B186" s="77">
        <f>SUM(B133:B135)</f>
        <v>87963.1</v>
      </c>
      <c r="C186" s="92">
        <f>B186/B181-1</f>
        <v>0.12707170286127245</v>
      </c>
      <c r="D186" s="92">
        <f>B186/B161-1</f>
        <v>0.22195411304483126</v>
      </c>
      <c r="E186" s="77">
        <f>SUM(E133:E135)</f>
        <v>59598.799999999996</v>
      </c>
      <c r="F186" s="92">
        <f>E186/E181-1</f>
        <v>2.9537614292204362E-2</v>
      </c>
      <c r="G186" s="92">
        <f>E186/E161-1</f>
        <v>0.3923229132841024</v>
      </c>
      <c r="H186" s="77">
        <f>SUM(H133:H135)</f>
        <v>25696.9</v>
      </c>
      <c r="I186" s="92">
        <f>H186/H181-1</f>
        <v>0.43337089180927757</v>
      </c>
      <c r="J186" s="92">
        <f>H186/H161-1</f>
        <v>-3.9583644789953576E-2</v>
      </c>
      <c r="K186" s="77">
        <f>SUM(K133:K135)</f>
        <v>2667.5</v>
      </c>
      <c r="L186" s="92">
        <f>K186/K181-1</f>
        <v>0.19661762067109279</v>
      </c>
      <c r="M186" s="92">
        <f>K186/K161-1</f>
        <v>0.10022685089709227</v>
      </c>
      <c r="N186" s="77">
        <f>SUM(N133:N135)</f>
        <v>70085.600000000006</v>
      </c>
      <c r="O186" s="92">
        <f>N186/N181-1</f>
        <v>0.19382015773246808</v>
      </c>
      <c r="P186" s="92">
        <f>N186/N161-1</f>
        <v>0.21652523029336268</v>
      </c>
      <c r="Q186" s="77">
        <f>SUM(Q133:Q135)</f>
        <v>49046.600000000006</v>
      </c>
      <c r="R186" s="92">
        <f>Q186/Q181-1</f>
        <v>9.1829079616664755E-2</v>
      </c>
      <c r="S186" s="92">
        <f>Q186/Q161-1</f>
        <v>0.40353297028767976</v>
      </c>
      <c r="T186" s="77">
        <f>SUM(T133:T135)</f>
        <v>19132.099999999999</v>
      </c>
      <c r="U186" s="92">
        <f>T186/T181-1</f>
        <v>0.55791247984626158</v>
      </c>
      <c r="V186" s="92">
        <f>T186/T161-1</f>
        <v>-8.5708414573536729E-2</v>
      </c>
      <c r="W186" s="77">
        <f>SUM(W133:W135)</f>
        <v>1907.0000000000002</v>
      </c>
      <c r="X186" s="92">
        <f>W186/W181-1</f>
        <v>0.26719383347730763</v>
      </c>
      <c r="Y186" s="92">
        <f>W186/W161-1</f>
        <v>9.5599218660232355E-2</v>
      </c>
      <c r="Z186" s="77">
        <f>SUM(Z133:Z135)</f>
        <v>37975.4</v>
      </c>
      <c r="AA186" s="92">
        <f>Z186/Z181-1</f>
        <v>0.15574992847969127</v>
      </c>
      <c r="AB186" s="92">
        <f>Z186/Z161-1</f>
        <v>0.32750948211070918</v>
      </c>
      <c r="AC186" s="77">
        <f t="shared" ref="AC186" si="417">SUM(AC133:AC135)</f>
        <v>32508.399999999998</v>
      </c>
      <c r="AD186" s="92">
        <f t="shared" ref="AD186" si="418">AC186/AC181-1</f>
        <v>0.10955850982132187</v>
      </c>
      <c r="AE186" s="92">
        <f t="shared" ref="AE186" si="419">AC186/AC161-1</f>
        <v>0.39456987563651014</v>
      </c>
      <c r="AF186" s="77">
        <f t="shared" ref="AF186" si="420">SUM(AF133:AF135)</f>
        <v>4263.6000000000004</v>
      </c>
      <c r="AG186" s="92">
        <f t="shared" ref="AG186" si="421">AF186/AF181-1</f>
        <v>0.62875807006150453</v>
      </c>
      <c r="AH186" s="92">
        <f t="shared" ref="AH186" si="422">AF186/AF161-1</f>
        <v>1.8416338230025087E-2</v>
      </c>
      <c r="AI186" s="77">
        <f t="shared" ref="AI186" si="423">SUM(AI133:AI135)</f>
        <v>1203.3999999999999</v>
      </c>
      <c r="AJ186" s="92">
        <f t="shared" ref="AJ186" si="424">AI186/AI181-1</f>
        <v>0.27830890163586131</v>
      </c>
      <c r="AK186" s="92">
        <f t="shared" ref="AK186" si="425">AI186/AI161-1</f>
        <v>8.4926072845293854E-2</v>
      </c>
      <c r="AL186" s="77">
        <f>AVERAGE(AL133:AL135)</f>
        <v>79.633333333333326</v>
      </c>
      <c r="AM186" s="77">
        <f>AL186-AL181</f>
        <v>4.4666666666666544</v>
      </c>
      <c r="AN186" s="169">
        <f>AL186-AL161</f>
        <v>-0.36666666666667425</v>
      </c>
      <c r="AO186" s="77">
        <f>AVERAGE(AO133:AO135)</f>
        <v>82.166666666666671</v>
      </c>
      <c r="AP186" s="77">
        <f>AO186-AO181</f>
        <v>4.6333333333333542</v>
      </c>
      <c r="AQ186" s="169">
        <f>AO186-AO161</f>
        <v>0.5</v>
      </c>
      <c r="AR186" s="77">
        <f>AVERAGE(AR133:AR135)</f>
        <v>74.433333333333323</v>
      </c>
      <c r="AS186" s="77">
        <f>AR186-AR181</f>
        <v>5.9666666666666401</v>
      </c>
      <c r="AT186" s="169">
        <f>AR186-AR161</f>
        <v>-3.7666666666666799</v>
      </c>
      <c r="AU186" s="77">
        <f>AVERAGE(AU133:AU135)</f>
        <v>71.5</v>
      </c>
      <c r="AV186" s="77">
        <f>AU186-AU181</f>
        <v>4</v>
      </c>
      <c r="AW186" s="169">
        <f>AU186-AU161</f>
        <v>-0.3333333333333286</v>
      </c>
      <c r="AX186" s="157"/>
      <c r="AY186" s="95"/>
      <c r="AZ186" s="61"/>
      <c r="BA186" s="95"/>
      <c r="BB186" s="94"/>
      <c r="BC186" s="95"/>
      <c r="BD186" s="61"/>
      <c r="BE186" s="95"/>
      <c r="BF186" s="61"/>
      <c r="BG186" s="95"/>
      <c r="BH186" s="61"/>
      <c r="BI186" s="95"/>
      <c r="BJ186" s="61"/>
      <c r="BK186" s="95"/>
      <c r="BL186" s="61"/>
      <c r="BM186" s="95"/>
      <c r="BN186" s="95"/>
      <c r="BO186" s="95"/>
      <c r="BP186" s="95"/>
      <c r="BQ186" s="95"/>
      <c r="BR186" s="95"/>
      <c r="BS186" s="95"/>
      <c r="BT186" s="95"/>
      <c r="BU186" s="95"/>
      <c r="BV186" s="95"/>
      <c r="BW186" s="95"/>
      <c r="BX186" s="95"/>
      <c r="BY186" s="95"/>
      <c r="BZ186" s="95"/>
      <c r="CA186" s="95"/>
      <c r="CB186" s="95"/>
      <c r="CC186" s="95"/>
      <c r="CD186" s="95"/>
      <c r="CE186" s="95"/>
      <c r="CF186" s="95"/>
      <c r="CG186" s="95"/>
      <c r="CH186" s="95"/>
      <c r="CI186" s="95"/>
      <c r="CJ186" s="95"/>
      <c r="CK186" s="95"/>
      <c r="CL186" s="95"/>
      <c r="CM186" s="95"/>
      <c r="CN186" s="95"/>
      <c r="CO186" s="95"/>
      <c r="CP186" s="95"/>
      <c r="CQ186" s="95"/>
      <c r="CR186" s="95"/>
      <c r="CS186" s="95"/>
      <c r="CT186" s="95"/>
      <c r="CU186" s="95"/>
      <c r="CV186" s="95"/>
      <c r="CW186" s="95"/>
      <c r="CX186" s="95"/>
      <c r="CY186" s="95"/>
      <c r="CZ186" s="95"/>
      <c r="DA186" s="95"/>
      <c r="DB186" s="95"/>
      <c r="DC186" s="95"/>
      <c r="DD186" s="95"/>
      <c r="DE186" s="100"/>
      <c r="DF186" s="100"/>
    </row>
    <row r="187" spans="1:110" s="64" customFormat="1" ht="12.75">
      <c r="A187" s="123"/>
      <c r="B187" s="77"/>
      <c r="C187" s="92"/>
      <c r="D187" s="92"/>
      <c r="E187" s="77"/>
      <c r="F187" s="92"/>
      <c r="G187" s="92"/>
      <c r="H187" s="77"/>
      <c r="I187" s="92"/>
      <c r="J187" s="92"/>
      <c r="K187" s="77"/>
      <c r="L187" s="92"/>
      <c r="M187" s="92"/>
      <c r="N187" s="77"/>
      <c r="O187" s="92"/>
      <c r="P187" s="92"/>
      <c r="Q187" s="77"/>
      <c r="R187" s="92"/>
      <c r="S187" s="92"/>
      <c r="T187" s="77"/>
      <c r="U187" s="92"/>
      <c r="V187" s="92"/>
      <c r="W187" s="77"/>
      <c r="X187" s="92"/>
      <c r="Y187" s="92"/>
      <c r="Z187" s="77"/>
      <c r="AA187" s="92"/>
      <c r="AB187" s="92"/>
      <c r="AC187" s="77"/>
      <c r="AD187" s="92"/>
      <c r="AE187" s="92"/>
      <c r="AF187" s="77"/>
      <c r="AG187" s="92"/>
      <c r="AH187" s="92"/>
      <c r="AI187" s="77"/>
      <c r="AJ187" s="92"/>
      <c r="AK187" s="92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157"/>
      <c r="AY187" s="95"/>
      <c r="AZ187" s="61"/>
      <c r="BA187" s="95"/>
      <c r="BB187" s="94"/>
      <c r="BC187" s="95"/>
      <c r="BD187" s="61"/>
      <c r="BE187" s="95"/>
      <c r="BF187" s="61"/>
      <c r="BG187" s="95"/>
      <c r="BH187" s="61"/>
      <c r="BI187" s="95"/>
      <c r="BJ187" s="61"/>
      <c r="BK187" s="95"/>
      <c r="BL187" s="61"/>
      <c r="BM187" s="95"/>
      <c r="BN187" s="95"/>
      <c r="BO187" s="95"/>
      <c r="BP187" s="95"/>
      <c r="BQ187" s="95"/>
      <c r="BR187" s="95"/>
      <c r="BS187" s="95"/>
      <c r="BT187" s="95"/>
      <c r="BU187" s="95"/>
      <c r="BV187" s="95"/>
      <c r="BW187" s="95"/>
      <c r="BX187" s="95"/>
      <c r="BY187" s="95"/>
      <c r="BZ187" s="95"/>
      <c r="CA187" s="95"/>
      <c r="CB187" s="95"/>
      <c r="CC187" s="95"/>
      <c r="CD187" s="95"/>
      <c r="CE187" s="95"/>
      <c r="CF187" s="95"/>
      <c r="CG187" s="95"/>
      <c r="CH187" s="95"/>
      <c r="CI187" s="95"/>
      <c r="CJ187" s="95"/>
      <c r="CK187" s="95"/>
      <c r="CL187" s="95"/>
      <c r="CM187" s="95"/>
      <c r="CN187" s="95"/>
      <c r="CO187" s="95"/>
      <c r="CP187" s="95"/>
      <c r="CQ187" s="95"/>
      <c r="CR187" s="95"/>
      <c r="CS187" s="95"/>
      <c r="CT187" s="95"/>
      <c r="CU187" s="95"/>
      <c r="CV187" s="95"/>
      <c r="CW187" s="95"/>
      <c r="CX187" s="95"/>
      <c r="CY187" s="95"/>
      <c r="CZ187" s="95"/>
      <c r="DA187" s="95"/>
      <c r="DB187" s="95"/>
      <c r="DC187" s="95"/>
      <c r="DD187" s="95"/>
      <c r="DE187" s="100"/>
      <c r="DF187" s="100"/>
    </row>
    <row r="188" spans="1:110" s="64" customFormat="1" ht="12.75">
      <c r="A188" s="91" t="s">
        <v>254</v>
      </c>
      <c r="B188" s="77">
        <f>SUM(B136:B138)</f>
        <v>88459.8</v>
      </c>
      <c r="C188" s="92">
        <f>B188/B183-1</f>
        <v>2.644202318376454E-2</v>
      </c>
      <c r="D188" s="92">
        <f>B188/B158-1</f>
        <v>0.27017662760594274</v>
      </c>
      <c r="E188" s="77">
        <f>SUM(E136:E138)</f>
        <v>60788.3</v>
      </c>
      <c r="F188" s="92">
        <f>E188/E183-1</f>
        <v>-3.5316129667040674E-2</v>
      </c>
      <c r="G188" s="92">
        <f>E188/E158-1</f>
        <v>0.49242961766316151</v>
      </c>
      <c r="H188" s="77">
        <f>SUM(H136:H138)</f>
        <v>25203.8</v>
      </c>
      <c r="I188" s="92">
        <f>H188/H183-1</f>
        <v>0.21576591351997987</v>
      </c>
      <c r="J188" s="92">
        <f>H188/H158-1</f>
        <v>-3.7328454495800356E-2</v>
      </c>
      <c r="K188" s="77">
        <f>SUM(K136:K138)</f>
        <v>2467.6</v>
      </c>
      <c r="L188" s="92">
        <f>K188/K183-1</f>
        <v>1.2764210958341904E-2</v>
      </c>
      <c r="M188" s="92">
        <f>K188/K158-1</f>
        <v>-9.6646653975691943E-2</v>
      </c>
      <c r="N188" s="77">
        <f>SUM(N136:N138)</f>
        <v>70971.199999999997</v>
      </c>
      <c r="O188" s="92">
        <f>N188/N183-1</f>
        <v>3.5303591043761351E-2</v>
      </c>
      <c r="P188" s="92">
        <f>N188/N158-1</f>
        <v>0.25062468501425594</v>
      </c>
      <c r="Q188" s="77">
        <f>SUM(Q136:Q138)</f>
        <v>49927.8</v>
      </c>
      <c r="R188" s="92">
        <f>Q188/Q183-1</f>
        <v>-1.6334724933949718E-2</v>
      </c>
      <c r="S188" s="92">
        <f>Q188/Q158-1</f>
        <v>0.4855440937127149</v>
      </c>
      <c r="T188" s="77">
        <f>SUM(T136:T138)</f>
        <v>19263.8</v>
      </c>
      <c r="U188" s="92">
        <f>T188/T183-1</f>
        <v>0.20070806609447933</v>
      </c>
      <c r="V188" s="92">
        <f>T188/T158-1</f>
        <v>-7.8366456477432567E-2</v>
      </c>
      <c r="W188" s="77">
        <f>SUM(W136:W138)</f>
        <v>1779.8</v>
      </c>
      <c r="X188" s="92">
        <f>W188/W183-1</f>
        <v>1.6738074835761285E-2</v>
      </c>
      <c r="Y188" s="92">
        <f>W188/W158-1</f>
        <v>-0.20459420808008577</v>
      </c>
      <c r="Z188" s="77">
        <f>SUM(Z136:Z138)</f>
        <v>38115.199999999997</v>
      </c>
      <c r="AA188" s="92">
        <f>Z188/Z183-1</f>
        <v>1.0533460240363279E-2</v>
      </c>
      <c r="AB188" s="92">
        <f>Z188/Z158-1</f>
        <v>0.36027094642098767</v>
      </c>
      <c r="AC188" s="77">
        <f>SUM(AC136:AC138)</f>
        <v>32577.699999999997</v>
      </c>
      <c r="AD188" s="92">
        <f>AC188/AC183-1</f>
        <v>-1.5934052656380482E-2</v>
      </c>
      <c r="AE188" s="92">
        <f>AC188/AC158-1</f>
        <v>0.45897300395894147</v>
      </c>
      <c r="AF188" s="77">
        <f>SUM(AF136:AF138)</f>
        <v>4399.2</v>
      </c>
      <c r="AG188" s="92">
        <f>AF188/AF183-1</f>
        <v>0.24732768153335782</v>
      </c>
      <c r="AH188" s="92">
        <f>AF188/AF158-1</f>
        <v>2.9269319856811915E-2</v>
      </c>
      <c r="AI188" s="77">
        <f>SUM(AI136:AI138)</f>
        <v>1138.2</v>
      </c>
      <c r="AJ188" s="92">
        <f>AI188/AI183-1</f>
        <v>4.816281425545621E-2</v>
      </c>
      <c r="AK188" s="92">
        <f>AI188/AI158-1</f>
        <v>-0.19669701460935851</v>
      </c>
      <c r="AL188" s="77">
        <f>AVERAGE(AL136:AL138)</f>
        <v>80.3</v>
      </c>
      <c r="AM188" s="77">
        <f>AL188-AL183</f>
        <v>0.76666666666666572</v>
      </c>
      <c r="AN188" s="169">
        <f>AL188-AL158</f>
        <v>-1.2333333333333485</v>
      </c>
      <c r="AO188" s="77">
        <f>AVERAGE(AO136:AO138)</f>
        <v>82.166666666666671</v>
      </c>
      <c r="AP188" s="77">
        <f>AO188-AO183</f>
        <v>1.6666666666666714</v>
      </c>
      <c r="AQ188" s="169">
        <f>AO188-AO158</f>
        <v>-0.36666666666666003</v>
      </c>
      <c r="AR188" s="77">
        <f>AVERAGE(AR136:AR138)</f>
        <v>76.400000000000006</v>
      </c>
      <c r="AS188" s="77">
        <f>AR188-AR183</f>
        <v>-0.99999999999998579</v>
      </c>
      <c r="AT188" s="169">
        <f>AR188-AR158</f>
        <v>-3.4666666666666544</v>
      </c>
      <c r="AU188" s="77">
        <f>AVERAGE(AU136:AU138)</f>
        <v>72.13333333333334</v>
      </c>
      <c r="AV188" s="77">
        <f>AU188-AU183</f>
        <v>0.30000000000001137</v>
      </c>
      <c r="AW188" s="169">
        <f>AU188-AU158</f>
        <v>-9.7999999999999972</v>
      </c>
      <c r="AX188" s="157"/>
      <c r="AY188" s="95"/>
      <c r="AZ188" s="61"/>
      <c r="BA188" s="95"/>
      <c r="BB188" s="94"/>
      <c r="BC188" s="95"/>
      <c r="BD188" s="61"/>
      <c r="BE188" s="95"/>
      <c r="BF188" s="61"/>
      <c r="BG188" s="95"/>
      <c r="BH188" s="61"/>
      <c r="BI188" s="95"/>
      <c r="BJ188" s="61"/>
      <c r="BK188" s="95"/>
      <c r="BL188" s="61"/>
      <c r="BM188" s="95"/>
      <c r="BN188" s="95"/>
      <c r="BO188" s="95"/>
      <c r="BP188" s="95"/>
      <c r="BQ188" s="95"/>
      <c r="BR188" s="95"/>
      <c r="BS188" s="95"/>
      <c r="BT188" s="95"/>
      <c r="BU188" s="95"/>
      <c r="BV188" s="95"/>
      <c r="BW188" s="95"/>
      <c r="BX188" s="95"/>
      <c r="BY188" s="95"/>
      <c r="BZ188" s="95"/>
      <c r="CA188" s="95"/>
      <c r="CB188" s="95"/>
      <c r="CC188" s="95"/>
      <c r="CD188" s="95"/>
      <c r="CE188" s="95"/>
      <c r="CF188" s="95"/>
      <c r="CG188" s="95"/>
      <c r="CH188" s="95"/>
      <c r="CI188" s="95"/>
      <c r="CJ188" s="95"/>
      <c r="CK188" s="95"/>
      <c r="CL188" s="95"/>
      <c r="CM188" s="95"/>
      <c r="CN188" s="95"/>
      <c r="CO188" s="95"/>
      <c r="CP188" s="95"/>
      <c r="CQ188" s="95"/>
      <c r="CR188" s="95"/>
      <c r="CS188" s="95"/>
      <c r="CT188" s="95"/>
      <c r="CU188" s="95"/>
      <c r="CV188" s="95"/>
      <c r="CW188" s="95"/>
      <c r="CX188" s="95"/>
      <c r="CY188" s="95"/>
      <c r="CZ188" s="95"/>
      <c r="DA188" s="95"/>
      <c r="DB188" s="95"/>
      <c r="DC188" s="95"/>
      <c r="DD188" s="95"/>
      <c r="DE188" s="100"/>
      <c r="DF188" s="100"/>
    </row>
    <row r="189" spans="1:110" s="64" customFormat="1" ht="12.75">
      <c r="A189" s="91" t="s">
        <v>257</v>
      </c>
      <c r="B189" s="77">
        <f>SUM(B139:B141)</f>
        <v>89116.5</v>
      </c>
      <c r="C189" s="92">
        <f>B189/B184-1</f>
        <v>4.0960216049779286E-2</v>
      </c>
      <c r="D189" s="92">
        <f>B189/B159-1</f>
        <v>0.24796944931465426</v>
      </c>
      <c r="E189" s="77">
        <f>SUM(E139:E141)</f>
        <v>60344.200000000004</v>
      </c>
      <c r="F189" s="92">
        <f>E189/E184-1</f>
        <v>1.1437804424271558E-2</v>
      </c>
      <c r="G189" s="92">
        <f>E189/E159-1</f>
        <v>0.50071125877882339</v>
      </c>
      <c r="H189" s="77">
        <f>SUM(H139:H141)</f>
        <v>26241.899999999998</v>
      </c>
      <c r="I189" s="92">
        <f>H189/H184-1</f>
        <v>0.12376347861835058</v>
      </c>
      <c r="J189" s="92">
        <f>H189/H159-1</f>
        <v>-7.2081724445198891E-2</v>
      </c>
      <c r="K189" s="77">
        <f>SUM(K139:K141)</f>
        <v>2530.3000000000002</v>
      </c>
      <c r="L189" s="92">
        <f>K189/K184-1</f>
        <v>-2.5420791125832953E-2</v>
      </c>
      <c r="M189" s="92">
        <f>K189/K159-1</f>
        <v>-0.13295411712298255</v>
      </c>
      <c r="N189" s="77">
        <f>SUM(N139:N141)</f>
        <v>72365.399999999994</v>
      </c>
      <c r="O189" s="92">
        <f>N189/N184-1</f>
        <v>6.9506845751850399E-2</v>
      </c>
      <c r="P189" s="92">
        <f>N189/N159-1</f>
        <v>0.25821797051858497</v>
      </c>
      <c r="Q189" s="77">
        <f>SUM(Q139:Q141)</f>
        <v>50421.5</v>
      </c>
      <c r="R189" s="92">
        <f>Q189/Q184-1</f>
        <v>4.5887411764949926E-2</v>
      </c>
      <c r="S189" s="92">
        <f>Q189/Q159-1</f>
        <v>0.52870249096509747</v>
      </c>
      <c r="T189" s="77">
        <f>SUM(T139:T141)</f>
        <v>20074</v>
      </c>
      <c r="U189" s="92">
        <f>T189/T184-1</f>
        <v>0.14178132447543668</v>
      </c>
      <c r="V189" s="92">
        <f>T189/T159-1</f>
        <v>-9.5777984982185038E-2</v>
      </c>
      <c r="W189" s="77">
        <f>SUM(W139:W141)</f>
        <v>1870</v>
      </c>
      <c r="X189" s="92">
        <f>W189/W184-1</f>
        <v>-9.0826521344233857E-4</v>
      </c>
      <c r="Y189" s="92">
        <f>W189/W159-1</f>
        <v>-0.19770036039128203</v>
      </c>
      <c r="Z189" s="77">
        <f>SUM(Z139:Z141)</f>
        <v>38999.199999999997</v>
      </c>
      <c r="AA189" s="92">
        <f>Z189/Z184-1</f>
        <v>4.7197347045634386E-2</v>
      </c>
      <c r="AB189" s="92">
        <f>Z189/Z159-1</f>
        <v>0.39100039947497556</v>
      </c>
      <c r="AC189" s="77">
        <f>SUM(AC139:AC141)</f>
        <v>33258</v>
      </c>
      <c r="AD189" s="92">
        <f>AC189/AC184-1</f>
        <v>3.7500116983145038E-2</v>
      </c>
      <c r="AE189" s="92">
        <f>AC189/AC159-1</f>
        <v>0.49375468791405241</v>
      </c>
      <c r="AF189" s="77">
        <f>SUM(AF139:AF141)</f>
        <v>4540.1000000000004</v>
      </c>
      <c r="AG189" s="92">
        <f>AF189/AF184-1</f>
        <v>0.13242043300409057</v>
      </c>
      <c r="AH189" s="92">
        <f>AF189/AF159-1</f>
        <v>5.9162486877405884E-2</v>
      </c>
      <c r="AI189" s="77">
        <f>SUM(AI139:AI141)</f>
        <v>1201.0999999999999</v>
      </c>
      <c r="AJ189" s="92">
        <f>AI189/AI184-1</f>
        <v>2.0909477263068244E-2</v>
      </c>
      <c r="AK189" s="92">
        <f>AI189/AI159-1</f>
        <v>-0.19150511577813678</v>
      </c>
      <c r="AL189" s="77">
        <f>AVERAGE(AL139:AL141)</f>
        <v>81.233333333333334</v>
      </c>
      <c r="AM189" s="77">
        <f>AL189-AL184</f>
        <v>2.2000000000000028</v>
      </c>
      <c r="AN189" s="169">
        <f>AL189-AL159</f>
        <v>0.6666666666666714</v>
      </c>
      <c r="AO189" s="77">
        <f>AVERAGE(AO139:AO141)</f>
        <v>83.566666666666663</v>
      </c>
      <c r="AP189" s="77">
        <f>AO189-AO184</f>
        <v>2.7666666666666657</v>
      </c>
      <c r="AQ189" s="169">
        <f>AO189-AO159</f>
        <v>1.5333333333333314</v>
      </c>
      <c r="AR189" s="77">
        <f>AVERAGE(AR139:AR141)</f>
        <v>76.5</v>
      </c>
      <c r="AS189" s="77">
        <f>AR189-AR184</f>
        <v>1.1666666666666714</v>
      </c>
      <c r="AT189" s="169">
        <f>AR189-AR159</f>
        <v>-2.0333333333333314</v>
      </c>
      <c r="AU189" s="77">
        <f>AVERAGE(AU139:AU141)</f>
        <v>73.933333333333337</v>
      </c>
      <c r="AV189" s="77">
        <f>AU189-AU184</f>
        <v>1.8333333333333286</v>
      </c>
      <c r="AW189" s="169">
        <f>AU189-AU159</f>
        <v>-5.9666666666666544</v>
      </c>
      <c r="AX189" s="157"/>
      <c r="AY189" s="95"/>
      <c r="AZ189" s="61"/>
      <c r="BA189" s="95"/>
      <c r="BB189" s="94"/>
      <c r="BC189" s="95"/>
      <c r="BD189" s="61"/>
      <c r="BE189" s="95"/>
      <c r="BF189" s="61"/>
      <c r="BG189" s="95"/>
      <c r="BH189" s="61"/>
      <c r="BI189" s="95"/>
      <c r="BJ189" s="61"/>
      <c r="BK189" s="95"/>
      <c r="BL189" s="61"/>
      <c r="BM189" s="95"/>
      <c r="BN189" s="95"/>
      <c r="BO189" s="95"/>
      <c r="BP189" s="95"/>
      <c r="BQ189" s="95"/>
      <c r="BR189" s="95"/>
      <c r="BS189" s="95"/>
      <c r="BT189" s="95"/>
      <c r="BU189" s="95"/>
      <c r="BV189" s="95"/>
      <c r="BW189" s="95"/>
      <c r="BX189" s="95"/>
      <c r="BY189" s="95"/>
      <c r="BZ189" s="95"/>
      <c r="CA189" s="95"/>
      <c r="CB189" s="95"/>
      <c r="CC189" s="95"/>
      <c r="CD189" s="95"/>
      <c r="CE189" s="95"/>
      <c r="CF189" s="95"/>
      <c r="CG189" s="95"/>
      <c r="CH189" s="95"/>
      <c r="CI189" s="95"/>
      <c r="CJ189" s="95"/>
      <c r="CK189" s="95"/>
      <c r="CL189" s="95"/>
      <c r="CM189" s="95"/>
      <c r="CN189" s="95"/>
      <c r="CO189" s="95"/>
      <c r="CP189" s="95"/>
      <c r="CQ189" s="95"/>
      <c r="CR189" s="95"/>
      <c r="CS189" s="95"/>
      <c r="CT189" s="95"/>
      <c r="CU189" s="95"/>
      <c r="CV189" s="95"/>
      <c r="CW189" s="95"/>
      <c r="CX189" s="95"/>
      <c r="CY189" s="95"/>
      <c r="CZ189" s="95"/>
      <c r="DA189" s="95"/>
      <c r="DB189" s="95"/>
      <c r="DC189" s="95"/>
      <c r="DD189" s="95"/>
      <c r="DE189" s="100"/>
      <c r="DF189" s="100"/>
    </row>
    <row r="190" spans="1:110" s="64" customFormat="1" ht="12.75">
      <c r="A190" s="91" t="s">
        <v>258</v>
      </c>
      <c r="B190" s="77">
        <f>SUM(B142:B144)</f>
        <v>98236.200000000012</v>
      </c>
      <c r="C190" s="92">
        <f>B190/B185-1</f>
        <v>1.9483430677841751E-2</v>
      </c>
      <c r="D190" s="92">
        <f>B190/B160-1</f>
        <v>0.32708043169607848</v>
      </c>
      <c r="E190" s="77">
        <f>SUM(E142:E144)</f>
        <v>67369</v>
      </c>
      <c r="F190" s="92">
        <f>E190/E185-1</f>
        <v>-6.3217577023376714E-3</v>
      </c>
      <c r="G190" s="92">
        <f>E190/E160-1</f>
        <v>0.55828805510643575</v>
      </c>
      <c r="H190" s="77">
        <f>SUM(H142:H144)</f>
        <v>28240.6</v>
      </c>
      <c r="I190" s="92">
        <f>H190/H185-1</f>
        <v>9.3067452130933148E-2</v>
      </c>
      <c r="J190" s="92">
        <f>H190/H160-1</f>
        <v>5.8160863045946254E-3</v>
      </c>
      <c r="K190" s="77">
        <f>SUM(K142:K144)</f>
        <v>2626.5</v>
      </c>
      <c r="L190" s="92">
        <f>K190/K185-1</f>
        <v>-3.6182158452900737E-2</v>
      </c>
      <c r="M190" s="92">
        <f>K190/K160-1</f>
        <v>-3.2382847038019524E-2</v>
      </c>
      <c r="N190" s="77">
        <f>SUM(N142:N144)</f>
        <v>80850.3</v>
      </c>
      <c r="O190" s="92">
        <f>N190/N185-1</f>
        <v>3.6099972703961258E-2</v>
      </c>
      <c r="P190" s="92">
        <f>N190/N160-1</f>
        <v>0.32982060235633148</v>
      </c>
      <c r="Q190" s="77">
        <f>SUM(Q142:Q144)</f>
        <v>56407</v>
      </c>
      <c r="R190" s="92">
        <f>Q190/Q185-1</f>
        <v>9.5881069529437646E-3</v>
      </c>
      <c r="S190" s="92">
        <f>Q190/Q160-1</f>
        <v>0.55882450477537993</v>
      </c>
      <c r="T190" s="77">
        <f>SUM(T142:T144)</f>
        <v>22427</v>
      </c>
      <c r="U190" s="92">
        <f>T190/T185-1</f>
        <v>0.11348876928882112</v>
      </c>
      <c r="V190" s="92">
        <f>T190/T160-1</f>
        <v>-5.7499545589558831E-3</v>
      </c>
      <c r="W190" s="77">
        <f>SUM(W142:W144)</f>
        <v>2016.1</v>
      </c>
      <c r="X190" s="92">
        <f>W190/W185-1</f>
        <v>-2.2764388578214723E-3</v>
      </c>
      <c r="Y190" s="92">
        <f>W190/W160-1</f>
        <v>-1.9168085623935793E-2</v>
      </c>
      <c r="Z190" s="77">
        <f>SUM(Z142:Z144)</f>
        <v>42754.9</v>
      </c>
      <c r="AA190" s="92">
        <f>Z190/Z185-1</f>
        <v>8.9270965580061645E-3</v>
      </c>
      <c r="AB190" s="92">
        <f>Z190/Z160-1</f>
        <v>0.42837241001449944</v>
      </c>
      <c r="AC190" s="77">
        <f>SUM(AC142:AC144)</f>
        <v>36507.800000000003</v>
      </c>
      <c r="AD190" s="92">
        <f>AC190/AC185-1</f>
        <v>-2.1728851268062455E-3</v>
      </c>
      <c r="AE190" s="92">
        <f>AC190/AC160-1</f>
        <v>0.50515353408753616</v>
      </c>
      <c r="AF190" s="77">
        <f>SUM(AF142:AF144)</f>
        <v>4959.8999999999996</v>
      </c>
      <c r="AG190" s="92">
        <f>AF190/AF185-1</f>
        <v>9.8903290129611188E-2</v>
      </c>
      <c r="AH190" s="92">
        <f>AF190/AF160-1</f>
        <v>0.14547344110854499</v>
      </c>
      <c r="AI190" s="77">
        <f>SUM(AI142:AI144)</f>
        <v>1287.1999999999998</v>
      </c>
      <c r="AJ190" s="92">
        <f>AI190/AI185-1</f>
        <v>8.9355698385324978E-3</v>
      </c>
      <c r="AK190" s="92">
        <f>AI190/AI160-1</f>
        <v>-4.4607733986491649E-2</v>
      </c>
      <c r="AL190" s="77">
        <f>AVERAGE(AL142:AL144)</f>
        <v>82.333333333333329</v>
      </c>
      <c r="AM190" s="77">
        <f>AL190-AL185</f>
        <v>1.3999999999999915</v>
      </c>
      <c r="AN190" s="169">
        <f>AL190-AL160</f>
        <v>0.23333333333333428</v>
      </c>
      <c r="AO190" s="77">
        <f>AVERAGE(AO142:AO144)</f>
        <v>83.766666666666666</v>
      </c>
      <c r="AP190" s="77">
        <f>AO190-AO185</f>
        <v>1.4000000000000057</v>
      </c>
      <c r="AQ190" s="169">
        <f>AO190-AO160</f>
        <v>9.9999999999994316E-2</v>
      </c>
      <c r="AR190" s="77">
        <f>AVERAGE(AR142:AR144)</f>
        <v>79.466666666666654</v>
      </c>
      <c r="AS190" s="77">
        <f>AR190-AR185</f>
        <v>1.5666666666666629</v>
      </c>
      <c r="AT190" s="169">
        <f>AR190-AR160</f>
        <v>-0.83333333333334281</v>
      </c>
      <c r="AU190" s="77">
        <f>AVERAGE(AU142:AU144)</f>
        <v>76.63333333333334</v>
      </c>
      <c r="AV190" s="77">
        <f>AU190-AU185</f>
        <v>2.8000000000000114</v>
      </c>
      <c r="AW190" s="169">
        <f>AU190-AU160</f>
        <v>1.3333333333333428</v>
      </c>
      <c r="AX190" s="157"/>
      <c r="AY190" s="95"/>
      <c r="AZ190" s="61"/>
      <c r="BA190" s="95"/>
      <c r="BB190" s="94"/>
      <c r="BC190" s="95"/>
      <c r="BD190" s="61"/>
      <c r="BE190" s="95"/>
      <c r="BF190" s="61"/>
      <c r="BG190" s="95"/>
      <c r="BH190" s="61"/>
      <c r="BI190" s="95"/>
      <c r="BJ190" s="61"/>
      <c r="BK190" s="95"/>
      <c r="BL190" s="61"/>
      <c r="BM190" s="95"/>
      <c r="BN190" s="95"/>
      <c r="BO190" s="95"/>
      <c r="BP190" s="95"/>
      <c r="BQ190" s="95"/>
      <c r="BR190" s="95"/>
      <c r="BS190" s="95"/>
      <c r="BT190" s="95"/>
      <c r="BU190" s="95"/>
      <c r="BV190" s="95"/>
      <c r="BW190" s="95"/>
      <c r="BX190" s="95"/>
      <c r="BY190" s="95"/>
      <c r="BZ190" s="95"/>
      <c r="CA190" s="95"/>
      <c r="CB190" s="95"/>
      <c r="CC190" s="95"/>
      <c r="CD190" s="95"/>
      <c r="CE190" s="95"/>
      <c r="CF190" s="95"/>
      <c r="CG190" s="95"/>
      <c r="CH190" s="95"/>
      <c r="CI190" s="95"/>
      <c r="CJ190" s="95"/>
      <c r="CK190" s="95"/>
      <c r="CL190" s="95"/>
      <c r="CM190" s="95"/>
      <c r="CN190" s="95"/>
      <c r="CO190" s="95"/>
      <c r="CP190" s="95"/>
      <c r="CQ190" s="95"/>
      <c r="CR190" s="95"/>
      <c r="CS190" s="95"/>
      <c r="CT190" s="95"/>
      <c r="CU190" s="95"/>
      <c r="CV190" s="95"/>
      <c r="CW190" s="95"/>
      <c r="CX190" s="95"/>
      <c r="CY190" s="95"/>
      <c r="CZ190" s="95"/>
      <c r="DA190" s="95"/>
      <c r="DB190" s="95"/>
      <c r="DC190" s="95"/>
      <c r="DD190" s="95"/>
      <c r="DE190" s="100"/>
      <c r="DF190" s="100"/>
    </row>
    <row r="191" spans="1:110" s="64" customFormat="1" ht="12.75">
      <c r="A191" s="91" t="s">
        <v>259</v>
      </c>
      <c r="B191" s="77">
        <f>SUM(B145:B147)</f>
        <v>91824.5</v>
      </c>
      <c r="C191" s="92">
        <f>B191/B186-1</f>
        <v>4.3897952664242013E-2</v>
      </c>
      <c r="D191" s="92">
        <f>B191/B161-1</f>
        <v>0.27559539685714918</v>
      </c>
      <c r="E191" s="77">
        <f>SUM(E145:E147)</f>
        <v>61811.299999999996</v>
      </c>
      <c r="F191" s="92">
        <f>E191/E186-1</f>
        <v>3.7123230669073859E-2</v>
      </c>
      <c r="G191" s="92">
        <f>E191/E161-1</f>
        <v>0.44401043795978512</v>
      </c>
      <c r="H191" s="77">
        <f>SUM(H145:H147)</f>
        <v>27376.6</v>
      </c>
      <c r="I191" s="92">
        <f>H191/H186-1</f>
        <v>6.536586125174626E-2</v>
      </c>
      <c r="J191" s="92">
        <f>H191/H161-1</f>
        <v>2.3194797428614189E-2</v>
      </c>
      <c r="K191" s="77">
        <f>SUM(K145:K147)</f>
        <v>2636.7</v>
      </c>
      <c r="L191" s="92">
        <f>K191/K186-1</f>
        <v>-1.1546391752577434E-2</v>
      </c>
      <c r="M191" s="92">
        <f>K191/K161-1</f>
        <v>8.7523200659929801E-2</v>
      </c>
      <c r="N191" s="77">
        <f>SUM(N145:N147)</f>
        <v>76783.899999999994</v>
      </c>
      <c r="O191" s="92">
        <f>N191/N186-1</f>
        <v>9.5573127718104445E-2</v>
      </c>
      <c r="P191" s="92">
        <f>N191/N161-1</f>
        <v>0.33279235150048669</v>
      </c>
      <c r="Q191" s="77">
        <f>SUM(Q145:Q147)</f>
        <v>52838.8</v>
      </c>
      <c r="R191" s="92">
        <f>Q191/Q186-1</f>
        <v>7.7318305448287994E-2</v>
      </c>
      <c r="S191" s="92">
        <f>Q191/Q161-1</f>
        <v>0.51205176119112528</v>
      </c>
      <c r="T191" s="77">
        <f>SUM(T145:T147)</f>
        <v>21944.1</v>
      </c>
      <c r="U191" s="92">
        <f>T191/T186-1</f>
        <v>0.14697811531405325</v>
      </c>
      <c r="V191" s="92">
        <f>T191/T161-1</f>
        <v>4.867243949994271E-2</v>
      </c>
      <c r="W191" s="77">
        <f>SUM(W145:W147)</f>
        <v>2001.1</v>
      </c>
      <c r="X191" s="92">
        <f>W191/W186-1</f>
        <v>4.9344520188778107E-2</v>
      </c>
      <c r="Y191" s="92">
        <f>W191/W161-1</f>
        <v>0.14966103642422146</v>
      </c>
      <c r="Z191" s="77">
        <f>SUM(Z145:Z147)</f>
        <v>40713.9</v>
      </c>
      <c r="AA191" s="92">
        <f>Z191/Z186-1</f>
        <v>7.2112472811346251E-2</v>
      </c>
      <c r="AB191" s="92">
        <f>Z191/Z161-1</f>
        <v>0.42323947354622216</v>
      </c>
      <c r="AC191" s="77">
        <f>SUM(AC145:AC147)</f>
        <v>34529.5</v>
      </c>
      <c r="AD191" s="92">
        <f>AC191/AC186-1</f>
        <v>6.2171623334276838E-2</v>
      </c>
      <c r="AE191" s="92">
        <f>AC191/AC161-1</f>
        <v>0.48127254865791236</v>
      </c>
      <c r="AF191" s="77">
        <f>SUM(AF145:AF147)</f>
        <v>4912.6000000000004</v>
      </c>
      <c r="AG191" s="92">
        <f>AF191/AF186-1</f>
        <v>0.15221878224974206</v>
      </c>
      <c r="AH191" s="92">
        <f>AF191/AF161-1</f>
        <v>0.17343843305864093</v>
      </c>
      <c r="AI191" s="77">
        <f>SUM(AI145:AI147)</f>
        <v>1271.8</v>
      </c>
      <c r="AJ191" s="92">
        <f>AI191/AI186-1</f>
        <v>5.6838956290510279E-2</v>
      </c>
      <c r="AK191" s="92">
        <f>AI191/AI161-1</f>
        <v>0.14659213847818253</v>
      </c>
      <c r="AL191" s="77">
        <f>AVERAGE(AL145:AL147)</f>
        <v>83.600000000000009</v>
      </c>
      <c r="AM191" s="77">
        <f>AL191-AL186</f>
        <v>3.9666666666666828</v>
      </c>
      <c r="AN191" s="169">
        <f>AL191-AL161</f>
        <v>3.6000000000000085</v>
      </c>
      <c r="AO191" s="77">
        <f>AVERAGE(AO145:AO147)</f>
        <v>85.433333333333323</v>
      </c>
      <c r="AP191" s="77">
        <f>AO191-AO186</f>
        <v>3.2666666666666515</v>
      </c>
      <c r="AQ191" s="169">
        <f>AO191-AO161</f>
        <v>3.7666666666666515</v>
      </c>
      <c r="AR191" s="77">
        <f>AVERAGE(AR145:AR147)</f>
        <v>80.166666666666671</v>
      </c>
      <c r="AS191" s="77">
        <f>AR191-AR186</f>
        <v>5.7333333333333485</v>
      </c>
      <c r="AT191" s="169">
        <f>AR191-AR161</f>
        <v>1.9666666666666686</v>
      </c>
      <c r="AU191" s="77">
        <f>AVERAGE(AU145:AU147)</f>
        <v>75.933333333333323</v>
      </c>
      <c r="AV191" s="77">
        <f>AU191-AU186</f>
        <v>4.4333333333333229</v>
      </c>
      <c r="AW191" s="169">
        <f>AU191-AU161</f>
        <v>4.0999999999999943</v>
      </c>
      <c r="AX191" s="157"/>
      <c r="AY191" s="95"/>
      <c r="AZ191" s="61"/>
      <c r="BA191" s="95"/>
      <c r="BB191" s="94"/>
      <c r="BC191" s="95"/>
      <c r="BD191" s="61"/>
      <c r="BE191" s="95"/>
      <c r="BF191" s="61"/>
      <c r="BG191" s="95"/>
      <c r="BH191" s="61"/>
      <c r="BI191" s="95"/>
      <c r="BJ191" s="61"/>
      <c r="BK191" s="95"/>
      <c r="BL191" s="61"/>
      <c r="BM191" s="95"/>
      <c r="BN191" s="95"/>
      <c r="BO191" s="95"/>
      <c r="BP191" s="95"/>
      <c r="BQ191" s="95"/>
      <c r="BR191" s="95"/>
      <c r="BS191" s="95"/>
      <c r="BT191" s="95"/>
      <c r="BU191" s="95"/>
      <c r="BV191" s="95"/>
      <c r="BW191" s="95"/>
      <c r="BX191" s="95"/>
      <c r="BY191" s="95"/>
      <c r="BZ191" s="95"/>
      <c r="CA191" s="95"/>
      <c r="CB191" s="95"/>
      <c r="CC191" s="95"/>
      <c r="CD191" s="95"/>
      <c r="CE191" s="95"/>
      <c r="CF191" s="95"/>
      <c r="CG191" s="95"/>
      <c r="CH191" s="95"/>
      <c r="CI191" s="95"/>
      <c r="CJ191" s="95"/>
      <c r="CK191" s="95"/>
      <c r="CL191" s="95"/>
      <c r="CM191" s="95"/>
      <c r="CN191" s="95"/>
      <c r="CO191" s="95"/>
      <c r="CP191" s="95"/>
      <c r="CQ191" s="95"/>
      <c r="CR191" s="95"/>
      <c r="CS191" s="95"/>
      <c r="CT191" s="95"/>
      <c r="CU191" s="95"/>
      <c r="CV191" s="95"/>
      <c r="CW191" s="95"/>
      <c r="CX191" s="95"/>
      <c r="CY191" s="95"/>
      <c r="CZ191" s="95"/>
      <c r="DA191" s="95"/>
      <c r="DB191" s="95"/>
      <c r="DC191" s="95"/>
      <c r="DD191" s="95"/>
      <c r="DE191" s="100"/>
      <c r="DF191" s="100"/>
    </row>
    <row r="192" spans="1:110" s="64" customFormat="1" ht="12.75">
      <c r="A192" s="91"/>
      <c r="B192" s="77"/>
      <c r="C192" s="92"/>
      <c r="D192" s="92"/>
      <c r="E192" s="77"/>
      <c r="F192" s="92"/>
      <c r="G192" s="92"/>
      <c r="H192" s="77"/>
      <c r="I192" s="92"/>
      <c r="J192" s="92"/>
      <c r="K192" s="77"/>
      <c r="L192" s="92"/>
      <c r="M192" s="92"/>
      <c r="N192" s="77"/>
      <c r="O192" s="92"/>
      <c r="P192" s="92"/>
      <c r="Q192" s="77"/>
      <c r="R192" s="92"/>
      <c r="S192" s="92"/>
      <c r="T192" s="77"/>
      <c r="U192" s="92"/>
      <c r="V192" s="92"/>
      <c r="W192" s="77"/>
      <c r="X192" s="92"/>
      <c r="Y192" s="92"/>
      <c r="Z192" s="77"/>
      <c r="AA192" s="92"/>
      <c r="AB192" s="92"/>
      <c r="AC192" s="77"/>
      <c r="AD192" s="92"/>
      <c r="AE192" s="92"/>
      <c r="AF192" s="77"/>
      <c r="AG192" s="92"/>
      <c r="AH192" s="92"/>
      <c r="AI192" s="77"/>
      <c r="AJ192" s="92"/>
      <c r="AK192" s="92"/>
      <c r="AL192" s="77"/>
      <c r="AM192" s="77"/>
      <c r="AN192" s="169"/>
      <c r="AO192" s="77"/>
      <c r="AP192" s="77"/>
      <c r="AQ192" s="169"/>
      <c r="AR192" s="77"/>
      <c r="AS192" s="77"/>
      <c r="AT192" s="169"/>
      <c r="AU192" s="77"/>
      <c r="AV192" s="77"/>
      <c r="AW192" s="169"/>
      <c r="AX192" s="157"/>
      <c r="AY192" s="95"/>
      <c r="AZ192" s="61"/>
      <c r="BA192" s="95"/>
      <c r="BB192" s="94"/>
      <c r="BC192" s="95"/>
      <c r="BD192" s="61"/>
      <c r="BE192" s="95"/>
      <c r="BF192" s="61"/>
      <c r="BG192" s="95"/>
      <c r="BH192" s="61"/>
      <c r="BI192" s="95"/>
      <c r="BJ192" s="61"/>
      <c r="BK192" s="95"/>
      <c r="BL192" s="61"/>
      <c r="BM192" s="95"/>
      <c r="BN192" s="95"/>
      <c r="BO192" s="95"/>
      <c r="BP192" s="95"/>
      <c r="BQ192" s="95"/>
      <c r="BR192" s="95"/>
      <c r="BS192" s="95"/>
      <c r="BT192" s="95"/>
      <c r="BU192" s="95"/>
      <c r="BV192" s="95"/>
      <c r="BW192" s="95"/>
      <c r="BX192" s="95"/>
      <c r="BY192" s="95"/>
      <c r="BZ192" s="95"/>
      <c r="CA192" s="95"/>
      <c r="CB192" s="95"/>
      <c r="CC192" s="95"/>
      <c r="CD192" s="95"/>
      <c r="CE192" s="95"/>
      <c r="CF192" s="95"/>
      <c r="CG192" s="95"/>
      <c r="CH192" s="95"/>
      <c r="CI192" s="95"/>
      <c r="CJ192" s="95"/>
      <c r="CK192" s="95"/>
      <c r="CL192" s="95"/>
      <c r="CM192" s="95"/>
      <c r="CN192" s="95"/>
      <c r="CO192" s="95"/>
      <c r="CP192" s="95"/>
      <c r="CQ192" s="95"/>
      <c r="CR192" s="95"/>
      <c r="CS192" s="95"/>
      <c r="CT192" s="95"/>
      <c r="CU192" s="95"/>
      <c r="CV192" s="95"/>
      <c r="CW192" s="95"/>
      <c r="CX192" s="95"/>
      <c r="CY192" s="95"/>
      <c r="CZ192" s="95"/>
      <c r="DA192" s="95"/>
      <c r="DB192" s="95"/>
      <c r="DC192" s="95"/>
      <c r="DD192" s="95"/>
      <c r="DE192" s="100"/>
      <c r="DF192" s="100"/>
    </row>
    <row r="193" spans="1:110" s="64" customFormat="1" ht="12.75">
      <c r="A193" s="91" t="s">
        <v>262</v>
      </c>
      <c r="B193" s="77"/>
      <c r="C193" s="92"/>
      <c r="D193" s="92"/>
      <c r="E193" s="77"/>
      <c r="F193" s="92"/>
      <c r="G193" s="92"/>
      <c r="H193" s="77"/>
      <c r="I193" s="92"/>
      <c r="J193" s="92"/>
      <c r="K193" s="77"/>
      <c r="L193" s="92"/>
      <c r="M193" s="92"/>
      <c r="N193" s="77"/>
      <c r="O193" s="92"/>
      <c r="P193" s="92"/>
      <c r="Q193" s="77"/>
      <c r="R193" s="92"/>
      <c r="S193" s="92"/>
      <c r="T193" s="77"/>
      <c r="U193" s="92"/>
      <c r="V193" s="92"/>
      <c r="W193" s="77"/>
      <c r="X193" s="92"/>
      <c r="Y193" s="92"/>
      <c r="Z193" s="77"/>
      <c r="AA193" s="92"/>
      <c r="AB193" s="92"/>
      <c r="AC193" s="77"/>
      <c r="AD193" s="92"/>
      <c r="AE193" s="92"/>
      <c r="AF193" s="77"/>
      <c r="AG193" s="92"/>
      <c r="AH193" s="92"/>
      <c r="AI193" s="77"/>
      <c r="AJ193" s="92"/>
      <c r="AK193" s="92"/>
      <c r="AL193" s="77"/>
      <c r="AM193" s="77"/>
      <c r="AN193" s="169"/>
      <c r="AO193" s="77"/>
      <c r="AP193" s="77"/>
      <c r="AQ193" s="169"/>
      <c r="AR193" s="77"/>
      <c r="AS193" s="77"/>
      <c r="AT193" s="169"/>
      <c r="AU193" s="77"/>
      <c r="AV193" s="77"/>
      <c r="AW193" s="169"/>
      <c r="AX193" s="157"/>
      <c r="AY193" s="95"/>
      <c r="AZ193" s="61"/>
      <c r="BA193" s="95"/>
      <c r="BB193" s="94"/>
      <c r="BC193" s="95"/>
      <c r="BD193" s="61"/>
      <c r="BE193" s="95"/>
      <c r="BF193" s="61"/>
      <c r="BG193" s="95"/>
      <c r="BH193" s="61"/>
      <c r="BI193" s="95"/>
      <c r="BJ193" s="61"/>
      <c r="BK193" s="95"/>
      <c r="BL193" s="61"/>
      <c r="BM193" s="95"/>
      <c r="BN193" s="95"/>
      <c r="BO193" s="95"/>
      <c r="BP193" s="95"/>
      <c r="BQ193" s="95"/>
      <c r="BR193" s="95"/>
      <c r="BS193" s="95"/>
      <c r="BT193" s="95"/>
      <c r="BU193" s="95"/>
      <c r="BV193" s="95"/>
      <c r="BW193" s="95"/>
      <c r="BX193" s="95"/>
      <c r="BY193" s="95"/>
      <c r="BZ193" s="95"/>
      <c r="CA193" s="95"/>
      <c r="CB193" s="95"/>
      <c r="CC193" s="95"/>
      <c r="CD193" s="95"/>
      <c r="CE193" s="95"/>
      <c r="CF193" s="95"/>
      <c r="CG193" s="95"/>
      <c r="CH193" s="95"/>
      <c r="CI193" s="95"/>
      <c r="CJ193" s="95"/>
      <c r="CK193" s="95"/>
      <c r="CL193" s="95"/>
      <c r="CM193" s="95"/>
      <c r="CN193" s="95"/>
      <c r="CO193" s="95"/>
      <c r="CP193" s="95"/>
      <c r="CQ193" s="95"/>
      <c r="CR193" s="95"/>
      <c r="CS193" s="95"/>
      <c r="CT193" s="95"/>
      <c r="CU193" s="95"/>
      <c r="CV193" s="95"/>
      <c r="CW193" s="95"/>
      <c r="CX193" s="95"/>
      <c r="CY193" s="95"/>
      <c r="CZ193" s="95"/>
      <c r="DA193" s="95"/>
      <c r="DB193" s="95"/>
      <c r="DC193" s="95"/>
      <c r="DD193" s="95"/>
      <c r="DE193" s="100"/>
      <c r="DF193" s="100"/>
    </row>
    <row r="194" spans="1:110" s="64" customFormat="1" ht="12.75">
      <c r="A194" s="123"/>
      <c r="B194" s="77"/>
      <c r="C194" s="92"/>
      <c r="D194" s="92"/>
      <c r="E194" s="77"/>
      <c r="F194" s="92"/>
      <c r="G194" s="92"/>
      <c r="H194" s="77"/>
      <c r="I194" s="92"/>
      <c r="J194" s="92"/>
      <c r="K194" s="77"/>
      <c r="L194" s="92"/>
      <c r="M194" s="92"/>
      <c r="N194" s="77"/>
      <c r="O194" s="92"/>
      <c r="P194" s="92"/>
      <c r="Q194" s="77"/>
      <c r="R194" s="92"/>
      <c r="S194" s="92"/>
      <c r="T194" s="77"/>
      <c r="U194" s="92"/>
      <c r="V194" s="92"/>
      <c r="W194" s="77"/>
      <c r="X194" s="92"/>
      <c r="Y194" s="92"/>
      <c r="Z194" s="77"/>
      <c r="AA194" s="92"/>
      <c r="AB194" s="92"/>
      <c r="AC194" s="77"/>
      <c r="AD194" s="92"/>
      <c r="AE194" s="92"/>
      <c r="AF194" s="77"/>
      <c r="AG194" s="92"/>
      <c r="AH194" s="92"/>
      <c r="AI194" s="77"/>
      <c r="AJ194" s="92"/>
      <c r="AK194" s="92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157"/>
      <c r="AY194" s="95"/>
      <c r="AZ194" s="61"/>
      <c r="BA194" s="95"/>
      <c r="BB194" s="94"/>
      <c r="BC194" s="95"/>
      <c r="BD194" s="61"/>
      <c r="BE194" s="95"/>
      <c r="BF194" s="61"/>
      <c r="BG194" s="95"/>
      <c r="BH194" s="61"/>
      <c r="BI194" s="95"/>
      <c r="BJ194" s="61"/>
      <c r="BK194" s="95"/>
      <c r="BL194" s="61"/>
      <c r="BM194" s="95"/>
      <c r="BN194" s="95"/>
      <c r="BO194" s="95"/>
      <c r="BP194" s="95"/>
      <c r="BQ194" s="95"/>
      <c r="BR194" s="95"/>
      <c r="BS194" s="95"/>
      <c r="BT194" s="95"/>
      <c r="BU194" s="95"/>
      <c r="BV194" s="95"/>
      <c r="BW194" s="95"/>
      <c r="BX194" s="95"/>
      <c r="BY194" s="95"/>
      <c r="BZ194" s="95"/>
      <c r="CA194" s="95"/>
      <c r="CB194" s="95"/>
      <c r="CC194" s="95"/>
      <c r="CD194" s="95"/>
      <c r="CE194" s="95"/>
      <c r="CF194" s="95"/>
      <c r="CG194" s="95"/>
      <c r="CH194" s="95"/>
      <c r="CI194" s="95"/>
      <c r="CJ194" s="95"/>
      <c r="CK194" s="95"/>
      <c r="CL194" s="95"/>
      <c r="CM194" s="95"/>
      <c r="CN194" s="95"/>
      <c r="CO194" s="95"/>
      <c r="CP194" s="95"/>
      <c r="CQ194" s="95"/>
      <c r="CR194" s="95"/>
      <c r="CS194" s="95"/>
      <c r="CT194" s="95"/>
      <c r="CU194" s="95"/>
      <c r="CV194" s="95"/>
      <c r="CW194" s="95"/>
      <c r="CX194" s="95"/>
      <c r="CY194" s="95"/>
      <c r="CZ194" s="95"/>
      <c r="DA194" s="95"/>
      <c r="DB194" s="95"/>
      <c r="DC194" s="95"/>
      <c r="DD194" s="95"/>
      <c r="DE194" s="100"/>
      <c r="DF194" s="100"/>
    </row>
    <row r="195" spans="1:110" s="11" customFormat="1" ht="12.75">
      <c r="A195" s="23" t="s">
        <v>66</v>
      </c>
      <c r="B195" s="10"/>
      <c r="C195" s="9"/>
      <c r="D195" s="9"/>
      <c r="E195" s="10"/>
      <c r="F195" s="9"/>
      <c r="G195" s="9"/>
      <c r="H195" s="10"/>
      <c r="I195" s="9"/>
      <c r="J195" s="9"/>
      <c r="K195" s="10"/>
      <c r="L195" s="9"/>
      <c r="M195" s="9"/>
      <c r="N195" s="10"/>
      <c r="O195" s="9"/>
      <c r="P195" s="9"/>
      <c r="Q195" s="10"/>
      <c r="R195" s="9"/>
      <c r="S195" s="9"/>
      <c r="T195" s="10"/>
      <c r="U195" s="9"/>
      <c r="V195" s="9"/>
      <c r="W195" s="10"/>
      <c r="X195" s="9"/>
      <c r="Y195" s="9"/>
      <c r="Z195" s="10"/>
      <c r="AA195" s="9"/>
      <c r="AB195" s="9"/>
      <c r="AC195" s="10"/>
      <c r="AD195" s="9"/>
      <c r="AE195" s="9"/>
      <c r="AF195" s="10"/>
      <c r="AG195" s="9"/>
      <c r="AH195" s="9"/>
      <c r="AI195" s="10"/>
      <c r="AJ195" s="9"/>
      <c r="AK195" s="9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3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43"/>
      <c r="CQ195" s="10"/>
      <c r="CR195" s="43"/>
      <c r="CS195" s="10"/>
      <c r="CT195" s="43"/>
      <c r="CU195" s="10"/>
      <c r="CV195" s="43"/>
      <c r="CW195" s="10"/>
      <c r="CX195" s="10"/>
      <c r="CY195" s="10"/>
      <c r="CZ195" s="10"/>
      <c r="DA195" s="10"/>
      <c r="DB195" s="10"/>
      <c r="DC195" s="10"/>
      <c r="DD195" s="10"/>
      <c r="DE195" s="88"/>
      <c r="DF195" s="88"/>
    </row>
    <row r="196" spans="1:110" s="11" customFormat="1" ht="12.75">
      <c r="A196" s="11" t="s">
        <v>67</v>
      </c>
      <c r="B196" s="10"/>
      <c r="C196" s="9"/>
      <c r="D196" s="9"/>
      <c r="E196" s="10"/>
      <c r="F196" s="9"/>
      <c r="G196" s="9"/>
      <c r="H196" s="10"/>
      <c r="I196" s="9"/>
      <c r="J196" s="9"/>
      <c r="K196" s="10"/>
      <c r="L196" s="9"/>
      <c r="M196" s="9"/>
      <c r="N196" s="10"/>
      <c r="O196" s="9"/>
      <c r="P196" s="9"/>
      <c r="Q196" s="10"/>
      <c r="R196" s="9"/>
      <c r="S196" s="9"/>
      <c r="T196" s="10"/>
      <c r="U196" s="9"/>
      <c r="V196" s="9"/>
      <c r="W196" s="10"/>
      <c r="X196" s="9"/>
      <c r="Y196" s="9"/>
      <c r="Z196" s="10"/>
      <c r="AA196" s="9"/>
      <c r="AB196" s="9"/>
      <c r="AC196" s="10"/>
      <c r="AD196" s="9"/>
      <c r="AE196" s="9"/>
      <c r="AF196" s="10"/>
      <c r="AG196" s="9"/>
      <c r="AH196" s="9"/>
      <c r="AI196" s="10"/>
      <c r="AJ196" s="9"/>
      <c r="AK196" s="9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3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43"/>
      <c r="CQ196" s="10"/>
      <c r="CR196" s="43"/>
      <c r="CS196" s="10"/>
      <c r="CT196" s="43"/>
      <c r="CU196" s="10"/>
      <c r="CV196" s="43"/>
      <c r="CW196" s="10"/>
      <c r="CX196" s="10"/>
      <c r="CY196" s="10"/>
      <c r="CZ196" s="10"/>
      <c r="DA196" s="10"/>
      <c r="DB196" s="10"/>
      <c r="DC196" s="10"/>
      <c r="DD196" s="10"/>
      <c r="DE196" s="88"/>
      <c r="DF196" s="88"/>
    </row>
    <row r="197" spans="1:110" s="11" customFormat="1" ht="12.75">
      <c r="A197" s="172">
        <v>12</v>
      </c>
      <c r="B197" s="10"/>
      <c r="C197" s="9"/>
      <c r="D197" s="9"/>
      <c r="E197" s="10"/>
      <c r="F197" s="9"/>
      <c r="G197" s="9"/>
      <c r="H197" s="10"/>
      <c r="I197" s="9"/>
      <c r="J197" s="9"/>
      <c r="K197" s="10"/>
      <c r="L197" s="9"/>
      <c r="M197" s="9"/>
      <c r="N197" s="10"/>
      <c r="O197" s="9"/>
      <c r="P197" s="9"/>
      <c r="Q197" s="10"/>
      <c r="R197" s="9"/>
      <c r="S197" s="9"/>
      <c r="T197" s="10"/>
      <c r="U197" s="9"/>
      <c r="V197" s="9"/>
      <c r="W197" s="10"/>
      <c r="X197" s="9"/>
      <c r="Y197" s="9"/>
      <c r="Z197" s="10"/>
      <c r="AA197" s="9"/>
      <c r="AB197" s="9"/>
      <c r="AC197" s="10"/>
      <c r="AD197" s="9"/>
      <c r="AE197" s="9"/>
      <c r="AF197" s="10"/>
      <c r="AG197" s="9"/>
      <c r="AH197" s="9"/>
      <c r="AI197" s="10"/>
      <c r="AJ197" s="9"/>
      <c r="AK197" s="9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3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43"/>
      <c r="CQ197" s="10"/>
      <c r="CR197" s="43"/>
      <c r="CS197" s="10"/>
      <c r="CT197" s="43"/>
      <c r="CU197" s="10"/>
      <c r="CV197" s="43"/>
      <c r="CW197" s="10"/>
      <c r="CX197" s="10"/>
      <c r="CY197" s="10"/>
      <c r="CZ197" s="10"/>
      <c r="DA197" s="10"/>
      <c r="DB197" s="10"/>
      <c r="DC197" s="10"/>
      <c r="DD197" s="10"/>
      <c r="DE197" s="88"/>
      <c r="DF197" s="88"/>
    </row>
    <row r="198" spans="1:110" s="11" customFormat="1" ht="12.75">
      <c r="A198" s="12" t="s">
        <v>68</v>
      </c>
      <c r="B198" s="10">
        <f>SUM(B52:INDEX(B:B,52+$A197-1))</f>
        <v>273546.90000000002</v>
      </c>
      <c r="C198" s="25"/>
      <c r="D198" s="25"/>
      <c r="E198" s="10">
        <f>SUM(E52:INDEX(E:E,52+$A197-1))</f>
        <v>160128.9</v>
      </c>
      <c r="F198" s="25"/>
      <c r="G198" s="25"/>
      <c r="H198" s="10">
        <f>SUM(H52:INDEX(H:H,52+$A197-1))</f>
        <v>103570.69999999998</v>
      </c>
      <c r="I198" s="25"/>
      <c r="J198" s="25"/>
      <c r="K198" s="10">
        <f>SUM(K52:INDEX(K:K,52+$A197-1))</f>
        <v>9847.7999999999993</v>
      </c>
      <c r="L198" s="25"/>
      <c r="M198" s="25"/>
      <c r="N198" s="10">
        <f>SUM(N52:INDEX(N:N,52+$A197-1))</f>
        <v>220462.30000000002</v>
      </c>
      <c r="O198" s="25"/>
      <c r="P198" s="25"/>
      <c r="Q198" s="10">
        <f>SUM(Q52:INDEX(Q:Q,52+$A197-1))</f>
        <v>132047.6</v>
      </c>
      <c r="R198" s="25"/>
      <c r="S198" s="25"/>
      <c r="T198" s="10">
        <f>SUM(T52:INDEX(T:T,52+$A197-1))</f>
        <v>80459</v>
      </c>
      <c r="U198" s="25"/>
      <c r="V198" s="25"/>
      <c r="W198" s="10">
        <f>SUM(W52:INDEX(W:W,52+$A197-1))</f>
        <v>7956.1</v>
      </c>
      <c r="X198" s="25"/>
      <c r="Y198" s="25"/>
      <c r="Z198" s="10">
        <f>SUM(Z52:INDEX(Z:Z,52+$A197-1))</f>
        <v>109684.99999999999</v>
      </c>
      <c r="AA198" s="25"/>
      <c r="AB198" s="25"/>
      <c r="AC198" s="10">
        <f>SUM(AC52:INDEX(AC:AC,52+$A197-1))</f>
        <v>89219.500000000015</v>
      </c>
      <c r="AD198" s="25"/>
      <c r="AE198" s="25"/>
      <c r="AF198" s="10">
        <f>SUM(AF52:INDEX(AF:AF,52+$A197-1))</f>
        <v>15406.899999999998</v>
      </c>
      <c r="AG198" s="25"/>
      <c r="AH198" s="25"/>
      <c r="AI198" s="10">
        <f>SUM(AI52:INDEX(AI:AI,52+$A197-1))</f>
        <v>5058.5999999999995</v>
      </c>
      <c r="AJ198" s="25"/>
      <c r="AK198" s="25"/>
      <c r="AL198" s="10">
        <f>AVERAGE(AL52:INDEX(AL:AL,52+$A197-1))</f>
        <v>80.591666666666669</v>
      </c>
      <c r="AM198" s="170"/>
      <c r="AN198" s="25"/>
      <c r="AO198" s="10">
        <f>AVERAGE(AO52:INDEX(AO:AO,52+$A197-1))</f>
        <v>82.466666666666669</v>
      </c>
      <c r="AP198" s="170"/>
      <c r="AQ198" s="25"/>
      <c r="AR198" s="10">
        <f>AVERAGE(AR52:INDEX(AR:AR,52+$A197-1))</f>
        <v>77.683333333333337</v>
      </c>
      <c r="AS198" s="170"/>
      <c r="AT198" s="25"/>
      <c r="AU198" s="10">
        <f>AVERAGE(AU52:INDEX(AU:AU,52+$A197-1))</f>
        <v>80.75833333333334</v>
      </c>
      <c r="AV198" s="170"/>
      <c r="AW198" s="25"/>
      <c r="AX198" s="30"/>
      <c r="AY198" s="10"/>
      <c r="AZ198" s="25"/>
      <c r="BA198" s="10"/>
      <c r="BB198" s="96"/>
      <c r="BC198" s="10"/>
      <c r="BD198" s="25"/>
      <c r="BE198" s="10"/>
      <c r="BF198" s="25"/>
      <c r="BG198" s="10"/>
      <c r="BH198" s="25"/>
      <c r="BI198" s="10"/>
      <c r="BJ198" s="25"/>
      <c r="BK198" s="10"/>
      <c r="BL198" s="25"/>
      <c r="BM198" s="10"/>
      <c r="BN198" s="25"/>
      <c r="BO198" s="10"/>
      <c r="BP198" s="10"/>
      <c r="BQ198" s="25"/>
      <c r="BR198" s="10"/>
      <c r="BS198" s="25"/>
      <c r="BT198" s="10"/>
      <c r="BU198" s="25"/>
      <c r="BV198" s="10"/>
      <c r="BW198" s="25"/>
      <c r="BX198" s="10"/>
      <c r="BY198" s="25"/>
      <c r="BZ198" s="10"/>
      <c r="CA198" s="25"/>
      <c r="CB198" s="10"/>
      <c r="CC198" s="25"/>
      <c r="CD198" s="10"/>
      <c r="CE198" s="25"/>
      <c r="CF198" s="10"/>
      <c r="CG198" s="25"/>
      <c r="CH198" s="10"/>
      <c r="CI198" s="25"/>
      <c r="CJ198" s="10"/>
      <c r="CK198" s="25"/>
      <c r="CL198" s="10"/>
      <c r="CM198" s="25"/>
      <c r="CN198" s="10"/>
      <c r="CO198" s="25"/>
      <c r="CP198" s="10"/>
      <c r="CQ198" s="25"/>
      <c r="CR198" s="10"/>
      <c r="CS198" s="25"/>
      <c r="CT198" s="10"/>
      <c r="CU198" s="25"/>
      <c r="CV198" s="98"/>
      <c r="CW198" s="10"/>
      <c r="CX198" s="25"/>
      <c r="CY198" s="10"/>
      <c r="CZ198" s="25"/>
      <c r="DA198" s="10"/>
      <c r="DB198" s="25"/>
      <c r="DC198" s="10"/>
      <c r="DD198" s="25"/>
      <c r="DE198" s="88"/>
      <c r="DF198" s="88"/>
    </row>
    <row r="199" spans="1:110" s="11" customFormat="1" ht="12.75">
      <c r="A199" s="1"/>
      <c r="B199" s="10"/>
      <c r="C199" s="24"/>
      <c r="D199" s="24"/>
      <c r="E199" s="10"/>
      <c r="F199" s="24"/>
      <c r="G199" s="24"/>
      <c r="H199" s="10"/>
      <c r="I199" s="24"/>
      <c r="J199" s="24"/>
      <c r="K199" s="10"/>
      <c r="L199" s="24"/>
      <c r="M199" s="24"/>
      <c r="N199" s="10"/>
      <c r="O199" s="24"/>
      <c r="P199" s="24"/>
      <c r="Q199" s="10"/>
      <c r="R199" s="24"/>
      <c r="S199" s="24"/>
      <c r="T199" s="10"/>
      <c r="U199" s="24"/>
      <c r="V199" s="24"/>
      <c r="W199" s="10"/>
      <c r="X199" s="24"/>
      <c r="Y199" s="24"/>
      <c r="Z199" s="10"/>
      <c r="AA199" s="24"/>
      <c r="AB199" s="24"/>
      <c r="AC199" s="10"/>
      <c r="AD199" s="24"/>
      <c r="AE199" s="24"/>
      <c r="AF199" s="10"/>
      <c r="AG199" s="24"/>
      <c r="AH199" s="24"/>
      <c r="AI199" s="10"/>
      <c r="AJ199" s="24"/>
      <c r="AK199" s="24"/>
      <c r="AL199" s="10"/>
      <c r="AM199" s="30"/>
      <c r="AN199" s="10"/>
      <c r="AO199" s="10"/>
      <c r="AP199" s="30"/>
      <c r="AQ199" s="10"/>
      <c r="AR199" s="10"/>
      <c r="AS199" s="30"/>
      <c r="AT199" s="10"/>
      <c r="AU199" s="10"/>
      <c r="AV199" s="30"/>
      <c r="AW199" s="10"/>
      <c r="AX199" s="30"/>
      <c r="AY199" s="10"/>
      <c r="AZ199" s="24"/>
      <c r="BA199" s="10"/>
      <c r="BB199" s="93"/>
      <c r="BC199" s="10"/>
      <c r="BD199" s="24"/>
      <c r="BE199" s="10"/>
      <c r="BF199" s="24"/>
      <c r="BG199" s="10"/>
      <c r="BH199" s="24"/>
      <c r="BI199" s="10"/>
      <c r="BJ199" s="24"/>
      <c r="BK199" s="10"/>
      <c r="BL199" s="24"/>
      <c r="BM199" s="10"/>
      <c r="BN199" s="24"/>
      <c r="BO199" s="10"/>
      <c r="BP199" s="10"/>
      <c r="BQ199" s="24"/>
      <c r="BR199" s="10"/>
      <c r="BS199" s="24"/>
      <c r="BT199" s="10"/>
      <c r="BU199" s="24"/>
      <c r="BV199" s="10"/>
      <c r="BW199" s="24"/>
      <c r="BX199" s="10"/>
      <c r="BY199" s="24"/>
      <c r="BZ199" s="10"/>
      <c r="CA199" s="24"/>
      <c r="CB199" s="10"/>
      <c r="CC199" s="24"/>
      <c r="CD199" s="10"/>
      <c r="CE199" s="24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43"/>
      <c r="CW199" s="10"/>
      <c r="CX199" s="24"/>
      <c r="CY199" s="10"/>
      <c r="CZ199" s="24"/>
      <c r="DA199" s="10"/>
      <c r="DB199" s="24"/>
      <c r="DC199" s="10"/>
      <c r="DD199" s="24"/>
      <c r="DE199" s="88"/>
      <c r="DF199" s="88"/>
    </row>
    <row r="200" spans="1:110" s="11" customFormat="1" ht="12.75">
      <c r="A200" s="12" t="s">
        <v>69</v>
      </c>
      <c r="B200" s="10">
        <f>SUM(B64:INDEX(B:B,64+$A197-1))</f>
        <v>287062.8</v>
      </c>
      <c r="C200" s="24">
        <f>B200/B198-1</f>
        <v>4.940980870190792E-2</v>
      </c>
      <c r="D200" s="24"/>
      <c r="E200" s="10">
        <f>SUM(E64:INDEX(E:E,64+$A197-1))</f>
        <v>166979.5</v>
      </c>
      <c r="F200" s="24">
        <f>E200/E198-1</f>
        <v>4.2781783925325279E-2</v>
      </c>
      <c r="G200" s="24"/>
      <c r="H200" s="10">
        <f>SUM(H64:INDEX(H:H,64+$A197-1))</f>
        <v>109294.80000000002</v>
      </c>
      <c r="I200" s="24">
        <f>H200/H198-1</f>
        <v>5.5267561192499759E-2</v>
      </c>
      <c r="J200" s="24"/>
      <c r="K200" s="10">
        <f>SUM(K64:INDEX(K:K,64+$A197-1))</f>
        <v>10788.800000000003</v>
      </c>
      <c r="L200" s="24">
        <f>K200/K198-1</f>
        <v>9.5554337009281731E-2</v>
      </c>
      <c r="M200" s="24"/>
      <c r="N200" s="10">
        <f>SUM(N64:INDEX(N:N,64+$A197-1))</f>
        <v>232672</v>
      </c>
      <c r="O200" s="24">
        <f>N200/N198-1</f>
        <v>5.5382258100364457E-2</v>
      </c>
      <c r="P200" s="24"/>
      <c r="Q200" s="10">
        <f>SUM(Q64:INDEX(Q:Q,64+$A197-1))</f>
        <v>137723</v>
      </c>
      <c r="R200" s="24">
        <f>Q200/Q198-1</f>
        <v>4.2979955712939777E-2</v>
      </c>
      <c r="S200" s="24"/>
      <c r="T200" s="10">
        <f>SUM(T64:INDEX(T:T,64+$A197-1))</f>
        <v>86584.400000000009</v>
      </c>
      <c r="U200" s="24">
        <f>T200/T198-1</f>
        <v>7.6130700108129723E-2</v>
      </c>
      <c r="V200" s="24"/>
      <c r="W200" s="10">
        <f>SUM(W64:INDEX(W:W,64+$A197-1))</f>
        <v>8364.5</v>
      </c>
      <c r="X200" s="24">
        <f>W200/W198-1</f>
        <v>5.1331682608313001E-2</v>
      </c>
      <c r="Y200" s="24"/>
      <c r="Z200" s="10">
        <f>SUM(Z64:INDEX(Z:Z,64+$A197-1))</f>
        <v>114596.2</v>
      </c>
      <c r="AA200" s="24">
        <f>Z200/Z198-1</f>
        <v>4.4775493458540483E-2</v>
      </c>
      <c r="AB200" s="24"/>
      <c r="AC200" s="10">
        <f>SUM(AC64:INDEX(AC:AC,64+$A197-1))</f>
        <v>92159.8</v>
      </c>
      <c r="AD200" s="24">
        <f>AC200/AC198-1</f>
        <v>3.2955800021295723E-2</v>
      </c>
      <c r="AE200" s="24"/>
      <c r="AF200" s="10">
        <f>SUM(AF64:INDEX(AF:AF,64+$A197-1))</f>
        <v>17077.100000000002</v>
      </c>
      <c r="AG200" s="24">
        <f>AF200/AF198-1</f>
        <v>0.10840597394673845</v>
      </c>
      <c r="AH200" s="24"/>
      <c r="AI200" s="10">
        <f>SUM(AI64:INDEX(AI:AI,64+$A197-1))</f>
        <v>5358.9999999999991</v>
      </c>
      <c r="AJ200" s="24">
        <f>AI200/AI198-1</f>
        <v>5.9384019293875712E-2</v>
      </c>
      <c r="AK200" s="24"/>
      <c r="AL200" s="10">
        <f>AVERAGE(AL64:INDEX(AL:AL,64+$A197-1))</f>
        <v>81.050000000000011</v>
      </c>
      <c r="AM200" s="168">
        <f>AL200-AL198</f>
        <v>0.45833333333334281</v>
      </c>
      <c r="AN200" s="24"/>
      <c r="AO200" s="10">
        <f>AVERAGE(AO64:INDEX(AO:AO,64+$A197-1))</f>
        <v>82.475000000000009</v>
      </c>
      <c r="AP200" s="168">
        <f>AO200-AO198</f>
        <v>8.3333333333399651E-3</v>
      </c>
      <c r="AQ200" s="24"/>
      <c r="AR200" s="10">
        <f>AVERAGE(AR64:INDEX(AR:AR,64+$A197-1))</f>
        <v>79.224999999999994</v>
      </c>
      <c r="AS200" s="168">
        <f>AR200-AR198</f>
        <v>1.5416666666666572</v>
      </c>
      <c r="AT200" s="24"/>
      <c r="AU200" s="10">
        <f>AVERAGE(AU64:INDEX(AU:AU,64+$A197-1))</f>
        <v>77.24166666666666</v>
      </c>
      <c r="AV200" s="168">
        <f>AU200-AU198</f>
        <v>-3.5166666666666799</v>
      </c>
      <c r="AW200" s="24"/>
      <c r="AX200" s="30"/>
      <c r="AY200" s="10"/>
      <c r="AZ200" s="24"/>
      <c r="BA200" s="10"/>
      <c r="BB200" s="93"/>
      <c r="BC200" s="10"/>
      <c r="BD200" s="24"/>
      <c r="BE200" s="10"/>
      <c r="BF200" s="24"/>
      <c r="BG200" s="10"/>
      <c r="BH200" s="24"/>
      <c r="BI200" s="10"/>
      <c r="BJ200" s="24"/>
      <c r="BK200" s="10"/>
      <c r="BL200" s="24"/>
      <c r="BM200" s="10"/>
      <c r="BN200" s="24"/>
      <c r="BO200" s="10"/>
      <c r="BP200" s="10"/>
      <c r="BQ200" s="24"/>
      <c r="BR200" s="10"/>
      <c r="BS200" s="24"/>
      <c r="BT200" s="10"/>
      <c r="BU200" s="24"/>
      <c r="BV200" s="10"/>
      <c r="BW200" s="24"/>
      <c r="BX200" s="10"/>
      <c r="BY200" s="24"/>
      <c r="BZ200" s="10"/>
      <c r="CA200" s="24"/>
      <c r="CB200" s="10"/>
      <c r="CC200" s="24"/>
      <c r="CD200" s="10"/>
      <c r="CE200" s="24"/>
      <c r="CF200" s="10"/>
      <c r="CG200" s="24"/>
      <c r="CH200" s="10"/>
      <c r="CI200" s="24"/>
      <c r="CJ200" s="10"/>
      <c r="CK200" s="24"/>
      <c r="CL200" s="10"/>
      <c r="CM200" s="24"/>
      <c r="CN200" s="10"/>
      <c r="CO200" s="24"/>
      <c r="CP200" s="10"/>
      <c r="CQ200" s="24"/>
      <c r="CR200" s="10"/>
      <c r="CS200" s="24"/>
      <c r="CT200" s="10"/>
      <c r="CU200" s="24"/>
      <c r="CV200" s="43"/>
      <c r="CW200" s="10"/>
      <c r="CX200" s="24"/>
      <c r="CY200" s="10"/>
      <c r="CZ200" s="24"/>
      <c r="DA200" s="10"/>
      <c r="DB200" s="24"/>
      <c r="DC200" s="10"/>
      <c r="DD200" s="24"/>
      <c r="DE200" s="88"/>
      <c r="DF200" s="88"/>
    </row>
    <row r="201" spans="1:110" s="11" customFormat="1" ht="12.75">
      <c r="A201" s="1"/>
      <c r="B201" s="10"/>
      <c r="C201" s="24"/>
      <c r="D201" s="24"/>
      <c r="E201" s="10"/>
      <c r="F201" s="24"/>
      <c r="G201" s="24"/>
      <c r="H201" s="10"/>
      <c r="I201" s="24"/>
      <c r="J201" s="24"/>
      <c r="K201" s="10"/>
      <c r="L201" s="24"/>
      <c r="M201" s="24"/>
      <c r="N201" s="10"/>
      <c r="O201" s="24"/>
      <c r="P201" s="24"/>
      <c r="Q201" s="10"/>
      <c r="R201" s="24"/>
      <c r="S201" s="24"/>
      <c r="T201" s="10"/>
      <c r="U201" s="24"/>
      <c r="V201" s="24"/>
      <c r="W201" s="10"/>
      <c r="X201" s="24"/>
      <c r="Y201" s="24"/>
      <c r="Z201" s="10"/>
      <c r="AA201" s="24"/>
      <c r="AB201" s="24"/>
      <c r="AC201" s="10"/>
      <c r="AD201" s="24"/>
      <c r="AE201" s="24"/>
      <c r="AF201" s="10"/>
      <c r="AG201" s="24"/>
      <c r="AH201" s="24"/>
      <c r="AI201" s="10"/>
      <c r="AJ201" s="24"/>
      <c r="AK201" s="24"/>
      <c r="AL201" s="10"/>
      <c r="AM201" s="168"/>
      <c r="AN201" s="24"/>
      <c r="AO201" s="10"/>
      <c r="AP201" s="168"/>
      <c r="AQ201" s="24"/>
      <c r="AR201" s="10"/>
      <c r="AS201" s="168"/>
      <c r="AT201" s="24"/>
      <c r="AU201" s="10"/>
      <c r="AV201" s="168"/>
      <c r="AW201" s="24"/>
      <c r="AX201" s="30"/>
      <c r="AY201" s="10"/>
      <c r="AZ201" s="24"/>
      <c r="BA201" s="10"/>
      <c r="BB201" s="93"/>
      <c r="BC201" s="10"/>
      <c r="BD201" s="24"/>
      <c r="BE201" s="10"/>
      <c r="BF201" s="24"/>
      <c r="BG201" s="10"/>
      <c r="BH201" s="24"/>
      <c r="BI201" s="10"/>
      <c r="BJ201" s="24"/>
      <c r="BK201" s="10"/>
      <c r="BL201" s="24"/>
      <c r="BM201" s="10"/>
      <c r="BN201" s="24"/>
      <c r="BO201" s="10"/>
      <c r="BP201" s="10"/>
      <c r="BQ201" s="24"/>
      <c r="BR201" s="10"/>
      <c r="BS201" s="24"/>
      <c r="BT201" s="10"/>
      <c r="BU201" s="24"/>
      <c r="BV201" s="10"/>
      <c r="BW201" s="24"/>
      <c r="BX201" s="10"/>
      <c r="BY201" s="24"/>
      <c r="BZ201" s="10"/>
      <c r="CA201" s="24"/>
      <c r="CB201" s="10"/>
      <c r="CC201" s="24"/>
      <c r="CD201" s="10"/>
      <c r="CE201" s="24"/>
      <c r="CF201" s="10"/>
      <c r="CG201" s="24"/>
      <c r="CH201" s="10"/>
      <c r="CI201" s="24"/>
      <c r="CJ201" s="10"/>
      <c r="CK201" s="24"/>
      <c r="CL201" s="10"/>
      <c r="CM201" s="24"/>
      <c r="CN201" s="10"/>
      <c r="CO201" s="24"/>
      <c r="CP201" s="10"/>
      <c r="CQ201" s="24"/>
      <c r="CR201" s="10"/>
      <c r="CS201" s="24"/>
      <c r="CT201" s="10"/>
      <c r="CU201" s="24"/>
      <c r="CV201" s="43"/>
      <c r="CW201" s="10"/>
      <c r="CX201" s="24"/>
      <c r="CY201" s="10"/>
      <c r="CZ201" s="24"/>
      <c r="DA201" s="10"/>
      <c r="DB201" s="24"/>
      <c r="DC201" s="10"/>
      <c r="DD201" s="24"/>
      <c r="DE201" s="88"/>
      <c r="DF201" s="88"/>
    </row>
    <row r="202" spans="1:110" s="11" customFormat="1" ht="12.75">
      <c r="A202" s="12" t="s">
        <v>70</v>
      </c>
      <c r="B202" s="10">
        <f>SUM(B76:INDEX(B:B,76+$A197-1))</f>
        <v>156062.30000000002</v>
      </c>
      <c r="C202" s="24">
        <f>B202/B200-1</f>
        <v>-0.45634787927937714</v>
      </c>
      <c r="D202" s="24"/>
      <c r="E202" s="10">
        <f>SUM(E76:INDEX(E:E,76+$A197-1))</f>
        <v>135551.79999999999</v>
      </c>
      <c r="F202" s="24">
        <f>E202/E200-1</f>
        <v>-0.188212924341012</v>
      </c>
      <c r="G202" s="24"/>
      <c r="H202" s="10">
        <f>SUM(H76:INDEX(H:H,76+$A197-1))</f>
        <v>18643.500000000004</v>
      </c>
      <c r="I202" s="24">
        <f>H202/H200-1</f>
        <v>-0.82942006390056977</v>
      </c>
      <c r="J202" s="24"/>
      <c r="K202" s="10">
        <f>SUM(K76:INDEX(K:K,76+$A197-1))</f>
        <v>1866.8999999999994</v>
      </c>
      <c r="L202" s="24">
        <f>K202/K200-1</f>
        <v>-0.82695943941865646</v>
      </c>
      <c r="M202" s="24"/>
      <c r="N202" s="10">
        <f>SUM(N76:INDEX(N:N,76+$A197-1))</f>
        <v>109832.4</v>
      </c>
      <c r="O202" s="24">
        <f>N202/N200-1</f>
        <v>-0.52795179480126531</v>
      </c>
      <c r="P202" s="24"/>
      <c r="Q202" s="10">
        <f>SUM(Q76:INDEX(Q:Q,76+$A197-1))</f>
        <v>97120.199999999983</v>
      </c>
      <c r="R202" s="24">
        <f>Q202/Q200-1</f>
        <v>-0.29481495465535912</v>
      </c>
      <c r="S202" s="24"/>
      <c r="T202" s="10">
        <f>SUM(T76:INDEX(T:T,76+$A197-1))</f>
        <v>11753.5</v>
      </c>
      <c r="U202" s="24">
        <f>T202/T200-1</f>
        <v>-0.86425383787379717</v>
      </c>
      <c r="V202" s="24"/>
      <c r="W202" s="10">
        <f>SUM(W76:INDEX(W:W,76+$A197-1))</f>
        <v>958.69999999999982</v>
      </c>
      <c r="X202" s="24">
        <f>W202/W200-1</f>
        <v>-0.8853846613664893</v>
      </c>
      <c r="Y202" s="24"/>
      <c r="Z202" s="10">
        <f>SUM(Z76:INDEX(Z:Z,76+$A197-1))</f>
        <v>68691.599999999991</v>
      </c>
      <c r="AA202" s="24">
        <f>Z202/Z200-1</f>
        <v>-0.40057698248283979</v>
      </c>
      <c r="AB202" s="24"/>
      <c r="AC202" s="10">
        <f>SUM(AC76:INDEX(AC:AC,76+$A197-1))</f>
        <v>65838.799999999988</v>
      </c>
      <c r="AD202" s="24">
        <f>AC202/AC200-1</f>
        <v>-0.28560174826768303</v>
      </c>
      <c r="AE202" s="24"/>
      <c r="AF202" s="10">
        <f>SUM(AF76:INDEX(AF:AF,76+$A197-1))</f>
        <v>2241.7999999999997</v>
      </c>
      <c r="AG202" s="24">
        <f>AF202/AF200-1</f>
        <v>-0.86872478348197291</v>
      </c>
      <c r="AH202" s="24"/>
      <c r="AI202" s="10">
        <f>SUM(AI76:INDEX(AI:AI,76+$A197-1))</f>
        <v>611.30000000000007</v>
      </c>
      <c r="AJ202" s="24">
        <f>AI202/AI200-1</f>
        <v>-0.88593021086023505</v>
      </c>
      <c r="AK202" s="24"/>
      <c r="AL202" s="10">
        <f>AVERAGE(AL76:INDEX(AL:AL,76+$A197-1))</f>
        <v>68.283333333333346</v>
      </c>
      <c r="AM202" s="168">
        <f>AL202-AL200</f>
        <v>-12.766666666666666</v>
      </c>
      <c r="AN202" s="24"/>
      <c r="AO202" s="10">
        <f>AVERAGE(AO76:INDEX(AO:AO,76+$A197-1))</f>
        <v>69.316666666666663</v>
      </c>
      <c r="AP202" s="168">
        <f>AO202-AO200</f>
        <v>-13.158333333333346</v>
      </c>
      <c r="AQ202" s="24"/>
      <c r="AR202" s="10">
        <f>AVERAGE(AR76:INDEX(AR:AR,76+$A197-1))</f>
        <v>50.483333333333327</v>
      </c>
      <c r="AS202" s="168">
        <f>AR202-AR200</f>
        <v>-28.741666666666667</v>
      </c>
      <c r="AT202" s="24"/>
      <c r="AU202" s="10">
        <f>AVERAGE(AU76:INDEX(AU:AU,76+$A197-1))</f>
        <v>26.558333333333334</v>
      </c>
      <c r="AV202" s="168">
        <f>AU202-AU200</f>
        <v>-50.683333333333323</v>
      </c>
      <c r="AW202" s="24"/>
      <c r="AX202" s="30"/>
      <c r="AY202" s="10"/>
      <c r="AZ202" s="24"/>
      <c r="BA202" s="10"/>
      <c r="BB202" s="93"/>
      <c r="BC202" s="10"/>
      <c r="BD202" s="24"/>
      <c r="BE202" s="10"/>
      <c r="BF202" s="24"/>
      <c r="BG202" s="10"/>
      <c r="BH202" s="24"/>
      <c r="BI202" s="10"/>
      <c r="BJ202" s="24"/>
      <c r="BK202" s="10"/>
      <c r="BL202" s="24"/>
      <c r="BM202" s="10"/>
      <c r="BN202" s="24"/>
      <c r="BO202" s="10"/>
      <c r="BP202" s="10"/>
      <c r="BQ202" s="24"/>
      <c r="BR202" s="10"/>
      <c r="BS202" s="24"/>
      <c r="BT202" s="10"/>
      <c r="BU202" s="24"/>
      <c r="BV202" s="10"/>
      <c r="BW202" s="24"/>
      <c r="BX202" s="10"/>
      <c r="BY202" s="24"/>
      <c r="BZ202" s="10"/>
      <c r="CA202" s="24"/>
      <c r="CB202" s="10"/>
      <c r="CC202" s="24"/>
      <c r="CD202" s="10"/>
      <c r="CE202" s="24"/>
      <c r="CF202" s="10"/>
      <c r="CG202" s="24"/>
      <c r="CH202" s="10"/>
      <c r="CI202" s="24"/>
      <c r="CJ202" s="10"/>
      <c r="CK202" s="24"/>
      <c r="CL202" s="10"/>
      <c r="CM202" s="24"/>
      <c r="CN202" s="10"/>
      <c r="CO202" s="24"/>
      <c r="CP202" s="10"/>
      <c r="CQ202" s="24"/>
      <c r="CR202" s="10"/>
      <c r="CS202" s="24"/>
      <c r="CT202" s="10"/>
      <c r="CU202" s="24"/>
      <c r="CV202" s="43"/>
      <c r="CW202" s="10"/>
      <c r="CX202" s="24"/>
      <c r="CY202" s="10"/>
      <c r="CZ202" s="24"/>
      <c r="DA202" s="10"/>
      <c r="DB202" s="24"/>
      <c r="DC202" s="10"/>
      <c r="DD202" s="24"/>
      <c r="DE202" s="88"/>
      <c r="DF202" s="88"/>
    </row>
    <row r="203" spans="1:110" s="11" customFormat="1" ht="12.75">
      <c r="A203" s="1"/>
      <c r="B203" s="10"/>
      <c r="C203" s="24"/>
      <c r="D203" s="24"/>
      <c r="E203" s="10"/>
      <c r="F203" s="24"/>
      <c r="G203" s="24"/>
      <c r="H203" s="10"/>
      <c r="I203" s="24"/>
      <c r="J203" s="24"/>
      <c r="K203" s="10"/>
      <c r="L203" s="24"/>
      <c r="M203" s="24"/>
      <c r="N203" s="10"/>
      <c r="O203" s="24"/>
      <c r="P203" s="24"/>
      <c r="Q203" s="10"/>
      <c r="R203" s="24"/>
      <c r="S203" s="24"/>
      <c r="T203" s="10"/>
      <c r="U203" s="24"/>
      <c r="V203" s="24"/>
      <c r="W203" s="10"/>
      <c r="X203" s="24"/>
      <c r="Y203" s="24"/>
      <c r="Z203" s="10"/>
      <c r="AA203" s="24"/>
      <c r="AB203" s="24"/>
      <c r="AC203" s="10"/>
      <c r="AD203" s="24"/>
      <c r="AE203" s="24"/>
      <c r="AF203" s="10"/>
      <c r="AG203" s="24"/>
      <c r="AH203" s="24"/>
      <c r="AI203" s="10"/>
      <c r="AJ203" s="24"/>
      <c r="AK203" s="24"/>
      <c r="AL203" s="10"/>
      <c r="AM203" s="168"/>
      <c r="AN203" s="24"/>
      <c r="AO203" s="10"/>
      <c r="AP203" s="168"/>
      <c r="AQ203" s="24"/>
      <c r="AR203" s="10"/>
      <c r="AS203" s="168"/>
      <c r="AT203" s="24"/>
      <c r="AU203" s="10"/>
      <c r="AV203" s="168"/>
      <c r="AW203" s="24"/>
      <c r="AX203" s="30"/>
      <c r="AY203" s="10"/>
      <c r="AZ203" s="24"/>
      <c r="BA203" s="10"/>
      <c r="BB203" s="93"/>
      <c r="BC203" s="10"/>
      <c r="BD203" s="24"/>
      <c r="BE203" s="10"/>
      <c r="BF203" s="24"/>
      <c r="BG203" s="10"/>
      <c r="BH203" s="24"/>
      <c r="BI203" s="10"/>
      <c r="BJ203" s="24"/>
      <c r="BK203" s="10"/>
      <c r="BL203" s="24"/>
      <c r="BM203" s="10"/>
      <c r="BN203" s="24"/>
      <c r="BO203" s="10"/>
      <c r="BP203" s="10"/>
      <c r="BQ203" s="24"/>
      <c r="BR203" s="10"/>
      <c r="BS203" s="24"/>
      <c r="BT203" s="10"/>
      <c r="BU203" s="24"/>
      <c r="BV203" s="10"/>
      <c r="BW203" s="24"/>
      <c r="BX203" s="10"/>
      <c r="BY203" s="24"/>
      <c r="BZ203" s="10"/>
      <c r="CA203" s="24"/>
      <c r="CB203" s="10"/>
      <c r="CC203" s="24"/>
      <c r="CD203" s="10"/>
      <c r="CE203" s="24"/>
      <c r="CF203" s="10"/>
      <c r="CG203" s="24"/>
      <c r="CH203" s="10"/>
      <c r="CI203" s="24"/>
      <c r="CJ203" s="10"/>
      <c r="CK203" s="24"/>
      <c r="CL203" s="10"/>
      <c r="CM203" s="24"/>
      <c r="CN203" s="10"/>
      <c r="CO203" s="24"/>
      <c r="CP203" s="10"/>
      <c r="CQ203" s="24"/>
      <c r="CR203" s="10"/>
      <c r="CS203" s="24"/>
      <c r="CT203" s="10"/>
      <c r="CU203" s="24"/>
      <c r="CV203" s="43"/>
      <c r="CW203" s="10"/>
      <c r="CX203" s="24"/>
      <c r="CY203" s="10"/>
      <c r="CZ203" s="24"/>
      <c r="DA203" s="10"/>
      <c r="DB203" s="24"/>
      <c r="DC203" s="10"/>
      <c r="DD203" s="24"/>
      <c r="DE203" s="88"/>
      <c r="DF203" s="88"/>
    </row>
    <row r="204" spans="1:110" s="11" customFormat="1" ht="12.75">
      <c r="A204" s="12" t="s">
        <v>71</v>
      </c>
      <c r="B204" s="10">
        <f>SUM(B88:INDEX(B:B,88+$A197-1))</f>
        <v>152349.5</v>
      </c>
      <c r="C204" s="24">
        <f>B204/B202-1</f>
        <v>-2.3790499050699743E-2</v>
      </c>
      <c r="D204" s="24"/>
      <c r="E204" s="10">
        <f>SUM(E88:INDEX(E:E,88+$A197-1))</f>
        <v>145830.69999999998</v>
      </c>
      <c r="F204" s="24">
        <f>E204/E202-1</f>
        <v>7.5830051685038535E-2</v>
      </c>
      <c r="G204" s="24"/>
      <c r="H204" s="10">
        <f>SUM(H88:INDEX(H:H,88+$A197-1))</f>
        <v>4166.1000000000004</v>
      </c>
      <c r="I204" s="24">
        <f>H204/H202-1</f>
        <v>-0.77653874004344681</v>
      </c>
      <c r="J204" s="24"/>
      <c r="K204" s="10">
        <f>SUM(K88:INDEX(K:K,88+$A197-1))</f>
        <v>2352.8999999999996</v>
      </c>
      <c r="L204" s="24">
        <f>K204/K202-1</f>
        <v>0.26032460228185772</v>
      </c>
      <c r="M204" s="24"/>
      <c r="N204" s="10">
        <f>SUM(N88:INDEX(N:N,88+$A197-1))</f>
        <v>104476.90000000001</v>
      </c>
      <c r="O204" s="24">
        <f>N204/N202-1</f>
        <v>-4.8760657146707076E-2</v>
      </c>
      <c r="P204" s="24"/>
      <c r="Q204" s="10">
        <f>SUM(Q88:INDEX(Q:Q,88+$A197-1))</f>
        <v>101345.3</v>
      </c>
      <c r="R204" s="24">
        <f>Q204/Q202-1</f>
        <v>4.3503823097563954E-2</v>
      </c>
      <c r="S204" s="24"/>
      <c r="T204" s="10">
        <f>SUM(T88:INDEX(T:T,88+$A197-1))</f>
        <v>1880.8</v>
      </c>
      <c r="U204" s="24">
        <f>T204/T202-1</f>
        <v>-0.83997958055047439</v>
      </c>
      <c r="V204" s="24"/>
      <c r="W204" s="10">
        <f>SUM(W88:INDEX(W:W,88+$A197-1))</f>
        <v>1250.8</v>
      </c>
      <c r="X204" s="24">
        <f>W204/W202-1</f>
        <v>0.30468342547199345</v>
      </c>
      <c r="Y204" s="24"/>
      <c r="Z204" s="10">
        <f>SUM(Z88:INDEX(Z:Z,88+$A197-1))</f>
        <v>68919.099999999991</v>
      </c>
      <c r="AA204" s="24">
        <f>Z204/Z202-1</f>
        <v>3.3119042211857685E-3</v>
      </c>
      <c r="AB204" s="24"/>
      <c r="AC204" s="10">
        <f>SUM(AC88:INDEX(AC:AC,88+$A197-1))</f>
        <v>67868.799999999988</v>
      </c>
      <c r="AD204" s="24">
        <f>AC204/AC202-1</f>
        <v>3.0832882737838574E-2</v>
      </c>
      <c r="AE204" s="24"/>
      <c r="AF204" s="10">
        <f>SUM(AF88:INDEX(AF:AF,88+$A197-1))</f>
        <v>301.5</v>
      </c>
      <c r="AG204" s="24">
        <f>AF204/AF202-1</f>
        <v>-0.86550985814970116</v>
      </c>
      <c r="AH204" s="24"/>
      <c r="AI204" s="10">
        <f>SUM(AI88:INDEX(AI:AI,88+$A197-1))</f>
        <v>748.90000000000009</v>
      </c>
      <c r="AJ204" s="24">
        <f>AI204/AI202-1</f>
        <v>0.22509406183543268</v>
      </c>
      <c r="AK204" s="24"/>
      <c r="AL204" s="10">
        <f>AVERAGE(AL88:INDEX(AL:AL,88+$A197-1))</f>
        <v>67.083333333333329</v>
      </c>
      <c r="AM204" s="168">
        <f>AL204-AL202</f>
        <v>-1.2000000000000171</v>
      </c>
      <c r="AN204" s="24"/>
      <c r="AO204" s="10">
        <f>AVERAGE(AO88:INDEX(AO:AO,88+$A197-1))</f>
        <v>67.949999999999989</v>
      </c>
      <c r="AP204" s="168">
        <f>AO204-AO202</f>
        <v>-1.3666666666666742</v>
      </c>
      <c r="AQ204" s="24"/>
      <c r="AR204" s="10">
        <f>AVERAGE(AR88:INDEX(AR:AR,88+$A197-1))</f>
        <v>45.4</v>
      </c>
      <c r="AS204" s="168">
        <f>AR204-AR202</f>
        <v>-5.0833333333333286</v>
      </c>
      <c r="AT204" s="24"/>
      <c r="AU204" s="10">
        <f>AVERAGE(AU88:INDEX(AU:AU,88+$A197-1))</f>
        <v>49.474999999999994</v>
      </c>
      <c r="AV204" s="168">
        <f>AU204-AU202</f>
        <v>22.916666666666661</v>
      </c>
      <c r="AW204" s="24"/>
      <c r="AX204" s="30"/>
      <c r="AY204" s="10"/>
      <c r="AZ204" s="24"/>
      <c r="BA204" s="10"/>
      <c r="BB204" s="93"/>
      <c r="BC204" s="10"/>
      <c r="BD204" s="24"/>
      <c r="BE204" s="10"/>
      <c r="BF204" s="24"/>
      <c r="BG204" s="10"/>
      <c r="BH204" s="24"/>
      <c r="BI204" s="10"/>
      <c r="BJ204" s="24"/>
      <c r="BK204" s="10"/>
      <c r="BL204" s="24"/>
      <c r="BM204" s="10"/>
      <c r="BN204" s="24"/>
      <c r="BO204" s="10"/>
      <c r="BP204" s="10"/>
      <c r="BQ204" s="24"/>
      <c r="BR204" s="10"/>
      <c r="BS204" s="24"/>
      <c r="BT204" s="10"/>
      <c r="BU204" s="24"/>
      <c r="BV204" s="10"/>
      <c r="BW204" s="24"/>
      <c r="BX204" s="10"/>
      <c r="BY204" s="24"/>
      <c r="BZ204" s="10"/>
      <c r="CA204" s="24"/>
      <c r="CB204" s="10"/>
      <c r="CC204" s="24"/>
      <c r="CD204" s="10"/>
      <c r="CE204" s="24"/>
      <c r="CF204" s="10"/>
      <c r="CG204" s="24"/>
      <c r="CH204" s="10"/>
      <c r="CI204" s="24"/>
      <c r="CJ204" s="10"/>
      <c r="CK204" s="24"/>
      <c r="CL204" s="10"/>
      <c r="CM204" s="24"/>
      <c r="CN204" s="10"/>
      <c r="CO204" s="24"/>
      <c r="CP204" s="10"/>
      <c r="CQ204" s="24"/>
      <c r="CR204" s="10"/>
      <c r="CS204" s="24"/>
      <c r="CT204" s="10"/>
      <c r="CU204" s="24"/>
      <c r="CV204" s="43"/>
      <c r="CW204" s="10"/>
      <c r="CX204" s="24"/>
      <c r="CY204" s="10"/>
      <c r="CZ204" s="24"/>
      <c r="DA204" s="10"/>
      <c r="DB204" s="24"/>
      <c r="DC204" s="10"/>
      <c r="DD204" s="24"/>
      <c r="DE204" s="88"/>
      <c r="DF204" s="88"/>
    </row>
    <row r="205" spans="1:110" s="11" customFormat="1" ht="12.75">
      <c r="A205" s="12"/>
      <c r="B205" s="10"/>
      <c r="C205" s="24"/>
      <c r="D205" s="24"/>
      <c r="E205" s="10"/>
      <c r="F205" s="24"/>
      <c r="G205" s="24"/>
      <c r="H205" s="10"/>
      <c r="I205" s="24"/>
      <c r="J205" s="24"/>
      <c r="K205" s="10"/>
      <c r="L205" s="24"/>
      <c r="M205" s="24"/>
      <c r="N205" s="10"/>
      <c r="O205" s="24"/>
      <c r="P205" s="24"/>
      <c r="Q205" s="10"/>
      <c r="R205" s="24"/>
      <c r="S205" s="24"/>
      <c r="T205" s="10"/>
      <c r="U205" s="24"/>
      <c r="V205" s="24"/>
      <c r="W205" s="10"/>
      <c r="X205" s="24"/>
      <c r="Y205" s="24"/>
      <c r="Z205" s="10"/>
      <c r="AA205" s="24"/>
      <c r="AB205" s="24"/>
      <c r="AC205" s="10"/>
      <c r="AD205" s="24"/>
      <c r="AE205" s="24"/>
      <c r="AF205" s="10"/>
      <c r="AG205" s="24"/>
      <c r="AH205" s="24"/>
      <c r="AI205" s="10"/>
      <c r="AJ205" s="24"/>
      <c r="AK205" s="24"/>
      <c r="AL205" s="10"/>
      <c r="AM205" s="168"/>
      <c r="AN205" s="24"/>
      <c r="AO205" s="10"/>
      <c r="AP205" s="168"/>
      <c r="AQ205" s="24"/>
      <c r="AR205" s="10"/>
      <c r="AS205" s="168"/>
      <c r="AT205" s="24"/>
      <c r="AU205" s="10"/>
      <c r="AV205" s="168"/>
      <c r="AW205" s="24"/>
      <c r="AX205" s="30"/>
      <c r="AY205" s="10"/>
      <c r="AZ205" s="24"/>
      <c r="BA205" s="10"/>
      <c r="BB205" s="93"/>
      <c r="BC205" s="10"/>
      <c r="BD205" s="24"/>
      <c r="BE205" s="10"/>
      <c r="BF205" s="24"/>
      <c r="BG205" s="10"/>
      <c r="BH205" s="24"/>
      <c r="BI205" s="10"/>
      <c r="BJ205" s="24"/>
      <c r="BK205" s="10"/>
      <c r="BL205" s="24"/>
      <c r="BM205" s="10"/>
      <c r="BN205" s="24"/>
      <c r="BO205" s="10"/>
      <c r="BP205" s="10"/>
      <c r="BQ205" s="24"/>
      <c r="BR205" s="10"/>
      <c r="BS205" s="24"/>
      <c r="BT205" s="10"/>
      <c r="BU205" s="24"/>
      <c r="BV205" s="10"/>
      <c r="BW205" s="24"/>
      <c r="BX205" s="10"/>
      <c r="BY205" s="24"/>
      <c r="BZ205" s="10"/>
      <c r="CA205" s="24"/>
      <c r="CB205" s="10"/>
      <c r="CC205" s="24"/>
      <c r="CD205" s="10"/>
      <c r="CE205" s="24"/>
      <c r="CF205" s="10"/>
      <c r="CG205" s="24"/>
      <c r="CH205" s="10"/>
      <c r="CI205" s="24"/>
      <c r="CJ205" s="10"/>
      <c r="CK205" s="24"/>
      <c r="CL205" s="10"/>
      <c r="CM205" s="24"/>
      <c r="CN205" s="10"/>
      <c r="CO205" s="24"/>
      <c r="CP205" s="10"/>
      <c r="CQ205" s="24"/>
      <c r="CR205" s="10"/>
      <c r="CS205" s="24"/>
      <c r="CT205" s="10"/>
      <c r="CU205" s="24"/>
      <c r="CV205" s="43"/>
      <c r="CW205" s="10"/>
      <c r="CX205" s="24"/>
      <c r="CY205" s="10"/>
      <c r="CZ205" s="24"/>
      <c r="DA205" s="10"/>
      <c r="DB205" s="24"/>
      <c r="DC205" s="10"/>
      <c r="DD205" s="24"/>
      <c r="DE205" s="88"/>
      <c r="DF205" s="88"/>
    </row>
    <row r="206" spans="1:110" s="11" customFormat="1">
      <c r="A206" s="12" t="s">
        <v>72</v>
      </c>
      <c r="B206" s="10">
        <f>SUM(B100:INDEX(B:B,100+$A197-1))</f>
        <v>96196.1</v>
      </c>
      <c r="C206" s="24">
        <f>B206/B204-1</f>
        <v>-0.36858276528639733</v>
      </c>
      <c r="D206" s="24"/>
      <c r="E206" s="10">
        <f>SUM(E100:INDEX(E:E,100+$A197-1))</f>
        <v>89942.799999999988</v>
      </c>
      <c r="F206" s="24">
        <f>E206/E204-1</f>
        <v>-0.38323823447326244</v>
      </c>
      <c r="G206" s="24"/>
      <c r="H206" s="10">
        <f>SUM(H100:INDEX(H:H,100+$A197-1))</f>
        <v>4628.6000000000004</v>
      </c>
      <c r="I206" s="24">
        <f>H206/H204-1</f>
        <v>0.11101509805333531</v>
      </c>
      <c r="J206" s="24"/>
      <c r="K206" s="10">
        <f>SUM(K100:INDEX(K:K,100+$A197-1))</f>
        <v>1624.7</v>
      </c>
      <c r="L206" s="24">
        <f>K206/K204-1</f>
        <v>-0.30949041608228134</v>
      </c>
      <c r="M206" s="24"/>
      <c r="N206" s="10">
        <f>SUM(N100:INDEX(N:N,100+$A197-1))</f>
        <v>60354</v>
      </c>
      <c r="O206" s="24">
        <f>N206/N204-1</f>
        <v>-0.42232206353749013</v>
      </c>
      <c r="P206" s="24"/>
      <c r="Q206" s="10">
        <f>SUM(Q100:INDEX(Q:Q,100+$A197-1))</f>
        <v>57554.6</v>
      </c>
      <c r="R206" s="24">
        <f>Q206/Q204-1</f>
        <v>-0.43209403889474896</v>
      </c>
      <c r="S206" s="24"/>
      <c r="T206" s="10">
        <f>SUM(T100:INDEX(T:T,100+$A197-1))</f>
        <v>2046.2999999999997</v>
      </c>
      <c r="U206" s="24">
        <f>T206/T204-1</f>
        <v>8.7994470438111261E-2</v>
      </c>
      <c r="V206" s="24"/>
      <c r="W206" s="10">
        <f>SUM(W100:INDEX(W:W,100+$A197-1))</f>
        <v>753.3</v>
      </c>
      <c r="X206" s="24">
        <f>W206/W204-1</f>
        <v>-0.39774544291653346</v>
      </c>
      <c r="Y206" s="24"/>
      <c r="Z206" s="10">
        <f>SUM(Z100:INDEX(Z:Z,100+$A197-1))</f>
        <v>38607.199999999997</v>
      </c>
      <c r="AA206" s="24">
        <f>Z206/Z204-1</f>
        <v>-0.43981856988846335</v>
      </c>
      <c r="AB206" s="24"/>
      <c r="AC206" s="10">
        <f>SUM(AC100:INDEX(AC:AC,100+$A197-1))</f>
        <v>37811.1</v>
      </c>
      <c r="AD206" s="24">
        <f>AC206/AC204-1</f>
        <v>-0.44287949691168838</v>
      </c>
      <c r="AE206" s="24"/>
      <c r="AF206" s="10">
        <f>SUM(AF100:INDEX(AF:AF,100+$A197-1))</f>
        <v>356.29999999999995</v>
      </c>
      <c r="AG206" s="24">
        <f>AF206/AF204-1</f>
        <v>0.18175787728026527</v>
      </c>
      <c r="AH206" s="24"/>
      <c r="AI206" s="10">
        <f>SUM(AI100:INDEX(AI:AI,100+$A197-1))</f>
        <v>439.7</v>
      </c>
      <c r="AJ206" s="24">
        <f>AI206/AI204-1</f>
        <v>-0.41287221257844853</v>
      </c>
      <c r="AK206" s="24"/>
      <c r="AL206" s="10">
        <f>AVERAGE(AL100:INDEX(AL:AL,100+$A197-1))</f>
        <v>61.858333333333341</v>
      </c>
      <c r="AM206" s="168">
        <f>AL206-AL204</f>
        <v>-5.2249999999999872</v>
      </c>
      <c r="AN206" s="24"/>
      <c r="AO206" s="10">
        <f>AVERAGE(AO100:INDEX(AO:AO,100+$A197-1))</f>
        <v>63.17499999999999</v>
      </c>
      <c r="AP206" s="168">
        <f>AO206-AO204</f>
        <v>-4.7749999999999986</v>
      </c>
      <c r="AQ206" s="24"/>
      <c r="AR206" s="10">
        <f>AVERAGE(AR100:INDEX(AR:AR,100+$A197-1))</f>
        <v>43.975000000000001</v>
      </c>
      <c r="AS206" s="168">
        <f>AR206-AR204</f>
        <v>-1.4249999999999972</v>
      </c>
      <c r="AT206" s="24"/>
      <c r="AU206" s="10">
        <f>AVERAGE(AU100:INDEX(AU:AU,100+$A197-1))</f>
        <v>42.966666666666669</v>
      </c>
      <c r="AV206" s="168">
        <f>AU206-AU204</f>
        <v>-6.5083333333333258</v>
      </c>
      <c r="AW206" s="24"/>
      <c r="AX206" s="30"/>
      <c r="AY206" s="10"/>
      <c r="AZ206" s="24"/>
      <c r="BA206" s="10"/>
      <c r="BB206" s="24"/>
      <c r="BC206" s="10"/>
      <c r="BD206" s="24"/>
      <c r="BE206" s="10"/>
      <c r="BF206" s="24"/>
      <c r="BG206" s="10"/>
      <c r="BH206" s="24"/>
      <c r="BI206" s="10"/>
      <c r="BJ206" s="24"/>
      <c r="BK206" s="10"/>
      <c r="BL206" s="24"/>
      <c r="BM206" s="10"/>
      <c r="BN206" s="24"/>
      <c r="BO206" s="10"/>
      <c r="BP206" s="46"/>
      <c r="BQ206" s="24"/>
      <c r="BR206" s="10"/>
      <c r="BS206" s="24"/>
      <c r="BT206" s="10"/>
      <c r="BU206" s="24"/>
      <c r="BV206" s="10"/>
      <c r="BW206" s="24"/>
      <c r="BX206" s="10"/>
      <c r="BY206" s="24"/>
      <c r="BZ206" s="10"/>
      <c r="CA206" s="24"/>
      <c r="CB206" s="10"/>
      <c r="CC206" s="24"/>
      <c r="CD206" s="10"/>
      <c r="CE206" s="24"/>
      <c r="CF206" s="10"/>
      <c r="CG206" s="24"/>
      <c r="CH206" s="10"/>
      <c r="CI206" s="24"/>
      <c r="CJ206" s="10"/>
      <c r="CK206" s="24"/>
      <c r="CL206" s="10"/>
      <c r="CM206" s="24"/>
      <c r="CN206" s="10"/>
      <c r="CO206" s="24"/>
      <c r="CP206" s="10"/>
      <c r="CQ206" s="24"/>
      <c r="CR206" s="10"/>
      <c r="CS206" s="24"/>
      <c r="CT206" s="10"/>
      <c r="CU206" s="24"/>
      <c r="CV206" s="24"/>
      <c r="CW206" s="45"/>
      <c r="CX206" s="24"/>
      <c r="CY206" s="45"/>
      <c r="CZ206" s="24"/>
      <c r="DA206" s="45"/>
      <c r="DB206" s="24"/>
      <c r="DC206"/>
      <c r="DD206" s="24"/>
      <c r="DE206" s="48"/>
      <c r="DF206" s="48"/>
    </row>
    <row r="207" spans="1:110" s="11" customFormat="1">
      <c r="A207" s="12"/>
      <c r="B207" s="10"/>
      <c r="C207" s="24"/>
      <c r="D207" s="24"/>
      <c r="E207" s="10"/>
      <c r="F207" s="24"/>
      <c r="G207" s="24"/>
      <c r="H207" s="10"/>
      <c r="I207" s="24"/>
      <c r="J207" s="24"/>
      <c r="K207" s="10"/>
      <c r="L207" s="24"/>
      <c r="M207" s="24"/>
      <c r="N207" s="10"/>
      <c r="O207" s="24"/>
      <c r="P207" s="24"/>
      <c r="Q207" s="10"/>
      <c r="R207" s="24"/>
      <c r="S207" s="24"/>
      <c r="T207" s="10"/>
      <c r="U207" s="24"/>
      <c r="V207" s="24"/>
      <c r="W207" s="10"/>
      <c r="X207" s="24"/>
      <c r="Y207" s="24"/>
      <c r="Z207" s="10"/>
      <c r="AA207" s="24"/>
      <c r="AB207" s="24"/>
      <c r="AC207" s="10"/>
      <c r="AD207" s="24"/>
      <c r="AE207" s="24"/>
      <c r="AF207" s="10"/>
      <c r="AG207" s="24"/>
      <c r="AH207" s="24"/>
      <c r="AI207" s="10"/>
      <c r="AJ207" s="24"/>
      <c r="AK207" s="24"/>
      <c r="AL207" s="10"/>
      <c r="AM207" s="168"/>
      <c r="AN207" s="24"/>
      <c r="AO207" s="10"/>
      <c r="AP207" s="168"/>
      <c r="AQ207" s="24"/>
      <c r="AR207" s="10"/>
      <c r="AS207" s="168"/>
      <c r="AT207" s="24"/>
      <c r="AU207" s="10"/>
      <c r="AV207" s="168"/>
      <c r="AW207" s="24"/>
      <c r="AX207" s="30"/>
      <c r="AY207" s="10"/>
      <c r="AZ207" s="24"/>
      <c r="BA207" s="10"/>
      <c r="BB207" s="24"/>
      <c r="BC207" s="10"/>
      <c r="BD207" s="24"/>
      <c r="BE207" s="10"/>
      <c r="BF207" s="24"/>
      <c r="BG207" s="10"/>
      <c r="BH207" s="24"/>
      <c r="BI207" s="10"/>
      <c r="BJ207" s="24"/>
      <c r="BK207" s="10"/>
      <c r="BL207" s="24"/>
      <c r="BM207" s="10"/>
      <c r="BN207" s="24"/>
      <c r="BO207" s="10"/>
      <c r="BP207" s="46"/>
      <c r="BQ207" s="24"/>
      <c r="BR207" s="10"/>
      <c r="BS207" s="24"/>
      <c r="BT207" s="10"/>
      <c r="BU207" s="24"/>
      <c r="BV207" s="10"/>
      <c r="BW207" s="24"/>
      <c r="BX207" s="10"/>
      <c r="BY207" s="24"/>
      <c r="BZ207" s="10"/>
      <c r="CA207" s="24"/>
      <c r="CB207" s="10"/>
      <c r="CC207" s="24"/>
      <c r="CD207" s="10"/>
      <c r="CE207" s="24"/>
      <c r="CF207" s="10"/>
      <c r="CG207" s="24"/>
      <c r="CH207" s="10"/>
      <c r="CI207" s="24"/>
      <c r="CJ207" s="10"/>
      <c r="CK207" s="24"/>
      <c r="CL207" s="10"/>
      <c r="CM207" s="24"/>
      <c r="CN207" s="10"/>
      <c r="CO207" s="24"/>
      <c r="CP207" s="10"/>
      <c r="CQ207" s="24"/>
      <c r="CR207" s="10"/>
      <c r="CS207" s="24"/>
      <c r="CT207" s="10"/>
      <c r="CU207" s="24"/>
      <c r="CV207" s="24"/>
      <c r="CW207" s="45"/>
      <c r="CX207" s="24"/>
      <c r="CY207" s="45"/>
      <c r="CZ207" s="24"/>
      <c r="DA207" s="45"/>
      <c r="DB207" s="24"/>
      <c r="DC207"/>
      <c r="DD207" s="24"/>
      <c r="DE207" s="48"/>
      <c r="DF207" s="48"/>
    </row>
    <row r="208" spans="1:110" s="63" customFormat="1">
      <c r="A208" s="160" t="s">
        <v>73</v>
      </c>
      <c r="B208" s="77">
        <f>SUM(B112:INDEX(B:B,112+$A197-1))</f>
        <v>292513.8</v>
      </c>
      <c r="C208" s="24">
        <f>B208/B206-1</f>
        <v>2.0408072676543019</v>
      </c>
      <c r="D208" s="24">
        <f>B208/B200-1</f>
        <v>1.8988876301631485E-2</v>
      </c>
      <c r="E208" s="77">
        <f>SUM(E112:INDEX(E:E,112+$A197-1))</f>
        <v>237327.3</v>
      </c>
      <c r="F208" s="24">
        <f>E208/E206-1</f>
        <v>1.6386470067642991</v>
      </c>
      <c r="G208" s="24">
        <f>E208/E200-1</f>
        <v>0.4212960273566515</v>
      </c>
      <c r="H208" s="77">
        <f>SUM(H112:INDEX(H:H,112+$A197-1))</f>
        <v>47693.4</v>
      </c>
      <c r="I208" s="24">
        <f>H208/H206-1</f>
        <v>9.3040660242838005</v>
      </c>
      <c r="J208" s="24">
        <f>H208/H200-1</f>
        <v>-0.56362608285115123</v>
      </c>
      <c r="K208" s="77">
        <f>SUM(K112:INDEX(K:K,112+$A197-1))</f>
        <v>7493.4</v>
      </c>
      <c r="L208" s="24">
        <f>K208/K206-1</f>
        <v>3.6121745553025173</v>
      </c>
      <c r="M208" s="24">
        <f>K208/K200-1</f>
        <v>-0.30544638884769415</v>
      </c>
      <c r="N208" s="77">
        <f>SUM(N112:INDEX(N:N,112+$A197-1))</f>
        <v>214172.5</v>
      </c>
      <c r="O208" s="24">
        <f>N208/N206-1</f>
        <v>2.5486048977698248</v>
      </c>
      <c r="P208" s="24">
        <f>N208/N200-1</f>
        <v>-7.9508922431577478E-2</v>
      </c>
      <c r="Q208" s="77">
        <f>SUM(Q112:INDEX(Q:Q,112+$A197-1))</f>
        <v>176788.29999999996</v>
      </c>
      <c r="R208" s="24">
        <f>Q208/Q206-1</f>
        <v>2.0716623866728283</v>
      </c>
      <c r="S208" s="24">
        <f>Q208/Q200-1</f>
        <v>0.28365124198572467</v>
      </c>
      <c r="T208" s="77">
        <f>SUM(T112:INDEX(T:T,112+$A197-1))</f>
        <v>32306.799999999996</v>
      </c>
      <c r="U208" s="24">
        <f>T208/T206-1</f>
        <v>14.787909886135953</v>
      </c>
      <c r="V208" s="24">
        <f>T208/T200-1</f>
        <v>-0.62687504908505465</v>
      </c>
      <c r="W208" s="77">
        <f>SUM(W112:INDEX(W:W,112+$A197-1))</f>
        <v>5077.4000000000005</v>
      </c>
      <c r="X208" s="24">
        <f>W208/W206-1</f>
        <v>5.7402097437939741</v>
      </c>
      <c r="Y208" s="24">
        <f>W208/W200-1</f>
        <v>-0.39298224639846968</v>
      </c>
      <c r="Z208" s="77">
        <f>SUM(Z112:INDEX(Z:Z,112+$A197-1))</f>
        <v>125454.9</v>
      </c>
      <c r="AA208" s="24">
        <f>Z208/Z206-1</f>
        <v>2.2495208147703019</v>
      </c>
      <c r="AB208" s="24">
        <f>Z208/Z200-1</f>
        <v>9.4756196104233803E-2</v>
      </c>
      <c r="AC208" s="77">
        <f>SUM(AC112:INDEX(AC:AC,112+$A197-1))</f>
        <v>115547.5</v>
      </c>
      <c r="AD208" s="24">
        <f>AC208/AC206-1</f>
        <v>2.0559147975065524</v>
      </c>
      <c r="AE208" s="24">
        <f>AC208/AC200-1</f>
        <v>0.25377333718172124</v>
      </c>
      <c r="AF208" s="77">
        <f>SUM(AF112:INDEX(AF:AF,112+$A197-1))</f>
        <v>6730.8000000000011</v>
      </c>
      <c r="AG208" s="24">
        <f>AF208/AF206-1</f>
        <v>17.890822340724114</v>
      </c>
      <c r="AH208" s="24">
        <f>AF208/AF200-1</f>
        <v>-0.60585813750578255</v>
      </c>
      <c r="AI208" s="77">
        <f>SUM(AI112:INDEX(AI:AI,112+$A197-1))</f>
        <v>3176.7</v>
      </c>
      <c r="AJ208" s="24">
        <f>AI208/AI206-1</f>
        <v>6.2246986581760293</v>
      </c>
      <c r="AK208" s="24">
        <f>AI208/AI200-1</f>
        <v>-0.40722149654786333</v>
      </c>
      <c r="AL208" s="77">
        <f>AVERAGE(AL112:INDEX(AL:AL,112+$A197-1))</f>
        <v>72.941666666666677</v>
      </c>
      <c r="AM208" s="168">
        <f>AL208-AL206</f>
        <v>11.083333333333336</v>
      </c>
      <c r="AN208" s="168">
        <f>AL208-AL200</f>
        <v>-8.1083333333333343</v>
      </c>
      <c r="AO208" s="77">
        <f>AVERAGE(AO112:INDEX(AO:AO,112+$A197-1))</f>
        <v>74.333333333333329</v>
      </c>
      <c r="AP208" s="168">
        <f>AO208-AO206</f>
        <v>11.158333333333339</v>
      </c>
      <c r="AQ208" s="168">
        <f>AO208-AO200</f>
        <v>-8.1416666666666799</v>
      </c>
      <c r="AR208" s="77">
        <f>AVERAGE(AR112:INDEX(AR:AR,112+$A197-1))</f>
        <v>65.608333333333334</v>
      </c>
      <c r="AS208" s="168">
        <f>AR208-AR206</f>
        <v>21.633333333333333</v>
      </c>
      <c r="AT208" s="168">
        <f>AR208-AR200</f>
        <v>-13.61666666666666</v>
      </c>
      <c r="AU208" s="77">
        <f>AVERAGE(AU112:INDEX(AU:AU,112+$A197-1))</f>
        <v>67.083333333333343</v>
      </c>
      <c r="AV208" s="168">
        <f>AU208-AU206</f>
        <v>24.116666666666674</v>
      </c>
      <c r="AW208" s="168">
        <f>AU208-AU200</f>
        <v>-10.158333333333317</v>
      </c>
      <c r="AX208" s="158"/>
      <c r="AY208" s="77"/>
      <c r="AZ208" s="24"/>
      <c r="BA208" s="77"/>
      <c r="BB208" s="24"/>
      <c r="BC208" s="77"/>
      <c r="BD208" s="24"/>
      <c r="BE208" s="77"/>
      <c r="BF208" s="24"/>
      <c r="BG208" s="77"/>
      <c r="BH208" s="24"/>
      <c r="BI208" s="77"/>
      <c r="BJ208" s="24"/>
      <c r="BK208" s="77"/>
      <c r="BL208" s="24"/>
      <c r="BM208" s="77"/>
      <c r="BN208" s="24"/>
      <c r="BO208" s="77"/>
      <c r="BP208" s="97"/>
      <c r="BQ208" s="24"/>
      <c r="BR208" s="77"/>
      <c r="BS208" s="24"/>
      <c r="BT208" s="77"/>
      <c r="BU208" s="24"/>
      <c r="BV208" s="77"/>
      <c r="BW208" s="24"/>
      <c r="BX208" s="77"/>
      <c r="BY208" s="24"/>
      <c r="BZ208" s="77"/>
      <c r="CA208" s="24"/>
      <c r="CB208" s="77"/>
      <c r="CC208" s="24"/>
      <c r="CD208" s="77"/>
      <c r="CE208" s="24"/>
      <c r="CF208" s="77"/>
      <c r="CG208" s="24"/>
      <c r="CH208" s="77"/>
      <c r="CI208" s="24"/>
      <c r="CJ208" s="77"/>
      <c r="CK208" s="24"/>
      <c r="CL208" s="77"/>
      <c r="CM208" s="24"/>
      <c r="CN208" s="77"/>
      <c r="CO208" s="24"/>
      <c r="CP208" s="77"/>
      <c r="CQ208" s="24"/>
      <c r="CR208" s="77"/>
      <c r="CS208" s="24"/>
      <c r="CT208" s="77"/>
      <c r="CU208" s="24"/>
      <c r="CV208" s="24"/>
      <c r="CW208" s="99"/>
      <c r="CX208" s="24"/>
      <c r="CY208" s="99"/>
      <c r="CZ208" s="24"/>
      <c r="DA208" s="99"/>
      <c r="DB208" s="24"/>
      <c r="DC208" s="101"/>
      <c r="DD208" s="24"/>
      <c r="DE208" s="102"/>
      <c r="DF208" s="102"/>
    </row>
    <row r="209" spans="1:110" s="63" customFormat="1">
      <c r="A209" s="160"/>
      <c r="B209" s="77"/>
      <c r="C209" s="24"/>
      <c r="D209" s="24"/>
      <c r="E209" s="77"/>
      <c r="F209" s="24"/>
      <c r="G209" s="24"/>
      <c r="H209" s="77"/>
      <c r="I209" s="24"/>
      <c r="J209" s="24"/>
      <c r="K209" s="77"/>
      <c r="L209" s="24"/>
      <c r="M209" s="24"/>
      <c r="N209" s="77"/>
      <c r="O209" s="24"/>
      <c r="P209" s="24"/>
      <c r="Q209" s="77"/>
      <c r="R209" s="24"/>
      <c r="S209" s="24"/>
      <c r="T209" s="77"/>
      <c r="U209" s="24"/>
      <c r="V209" s="24"/>
      <c r="W209" s="77"/>
      <c r="X209" s="24"/>
      <c r="Y209" s="24"/>
      <c r="Z209" s="77"/>
      <c r="AA209" s="24"/>
      <c r="AB209" s="24"/>
      <c r="AC209" s="77"/>
      <c r="AD209" s="24"/>
      <c r="AE209" s="24"/>
      <c r="AF209" s="77"/>
      <c r="AG209" s="24"/>
      <c r="AH209" s="24"/>
      <c r="AI209" s="77"/>
      <c r="AJ209" s="24"/>
      <c r="AK209" s="24"/>
      <c r="AL209" s="77"/>
      <c r="AM209" s="168"/>
      <c r="AN209" s="168"/>
      <c r="AO209" s="77"/>
      <c r="AP209" s="168"/>
      <c r="AQ209" s="168"/>
      <c r="AR209" s="77"/>
      <c r="AS209" s="168"/>
      <c r="AT209" s="168"/>
      <c r="AU209" s="77"/>
      <c r="AV209" s="168"/>
      <c r="AW209" s="168"/>
      <c r="AX209" s="158"/>
      <c r="AY209" s="77"/>
      <c r="AZ209" s="24"/>
      <c r="BA209" s="77"/>
      <c r="BB209" s="24"/>
      <c r="BC209" s="77"/>
      <c r="BD209" s="24"/>
      <c r="BE209" s="77"/>
      <c r="BF209" s="24"/>
      <c r="BG209" s="77"/>
      <c r="BH209" s="24"/>
      <c r="BI209" s="77"/>
      <c r="BJ209" s="24"/>
      <c r="BK209" s="77"/>
      <c r="BL209" s="24"/>
      <c r="BM209" s="77"/>
      <c r="BN209" s="24"/>
      <c r="BO209" s="77"/>
      <c r="BP209" s="97"/>
      <c r="BQ209" s="24"/>
      <c r="BR209" s="77"/>
      <c r="BS209" s="24"/>
      <c r="BT209" s="77"/>
      <c r="BU209" s="24"/>
      <c r="BV209" s="77"/>
      <c r="BW209" s="24"/>
      <c r="BX209" s="77"/>
      <c r="BY209" s="24"/>
      <c r="BZ209" s="77"/>
      <c r="CA209" s="24"/>
      <c r="CB209" s="77"/>
      <c r="CC209" s="24"/>
      <c r="CD209" s="77"/>
      <c r="CE209" s="24"/>
      <c r="CF209" s="77"/>
      <c r="CG209" s="24"/>
      <c r="CH209" s="77"/>
      <c r="CI209" s="24"/>
      <c r="CJ209" s="77"/>
      <c r="CK209" s="24"/>
      <c r="CL209" s="77"/>
      <c r="CM209" s="24"/>
      <c r="CN209" s="77"/>
      <c r="CO209" s="24"/>
      <c r="CP209" s="77"/>
      <c r="CQ209" s="24"/>
      <c r="CR209" s="77"/>
      <c r="CS209" s="24"/>
      <c r="CT209" s="77"/>
      <c r="CU209" s="24"/>
      <c r="CV209" s="24"/>
      <c r="CW209" s="99"/>
      <c r="CX209" s="24"/>
      <c r="CY209" s="99"/>
      <c r="CZ209" s="24"/>
      <c r="DA209" s="99"/>
      <c r="DB209" s="24"/>
      <c r="DC209" s="101"/>
      <c r="DD209" s="24"/>
      <c r="DE209" s="102"/>
      <c r="DF209" s="102"/>
    </row>
    <row r="210" spans="1:110" s="63" customFormat="1">
      <c r="A210" s="160" t="s">
        <v>114</v>
      </c>
      <c r="B210" s="77">
        <f>SUM(B124:INDEX(B:B,124+$A197-1))</f>
        <v>356112.8</v>
      </c>
      <c r="C210" s="24">
        <f>B210/B208-1</f>
        <v>0.21742222076360163</v>
      </c>
      <c r="D210" s="24">
        <f>B210/B200-1</f>
        <v>0.24053970072053921</v>
      </c>
      <c r="E210" s="77">
        <f>SUM(E124:INDEX(E:E,124+$A197-1))</f>
        <v>250071.9</v>
      </c>
      <c r="F210" s="24">
        <f>E210/E208-1</f>
        <v>5.3700522443056453E-2</v>
      </c>
      <c r="G210" s="24">
        <f>E210/E200-1</f>
        <v>0.49762036657194453</v>
      </c>
      <c r="H210" s="77">
        <f>SUM(H124:INDEX(H:H,124+$A197-1))</f>
        <v>95615.6</v>
      </c>
      <c r="I210" s="24">
        <f>H210/H208-1</f>
        <v>1.0047973094809763</v>
      </c>
      <c r="J210" s="24">
        <f>H210/H200-1</f>
        <v>-0.1251587449723135</v>
      </c>
      <c r="K210" s="77">
        <f>SUM(K124:INDEX(K:K,124+$A197-1))</f>
        <v>10425.4</v>
      </c>
      <c r="L210" s="24">
        <f>K210/K208-1</f>
        <v>0.39127765767208489</v>
      </c>
      <c r="M210" s="24">
        <f>K210/K200-1</f>
        <v>-3.3683078748331874E-2</v>
      </c>
      <c r="N210" s="77">
        <f>SUM(N124:INDEX(N:N,124+$A197-1))</f>
        <v>284332.40000000002</v>
      </c>
      <c r="O210" s="24">
        <f>N210/N208-1</f>
        <v>0.32758594123895479</v>
      </c>
      <c r="P210" s="24">
        <f>N210/N200-1</f>
        <v>0.22203101361573374</v>
      </c>
      <c r="Q210" s="77">
        <f>SUM(Q124:INDEX(Q:Q,124+$A197-1))</f>
        <v>203884.1</v>
      </c>
      <c r="R210" s="24">
        <f>Q210/Q208-1</f>
        <v>0.15326692999480196</v>
      </c>
      <c r="S210" s="24">
        <f>Q210/Q200-1</f>
        <v>0.48039252702889135</v>
      </c>
      <c r="T210" s="77">
        <f>SUM(T124:INDEX(T:T,124+$A197-1))</f>
        <v>72898.3</v>
      </c>
      <c r="U210" s="24">
        <f>T210/T208-1</f>
        <v>1.2564382730570656</v>
      </c>
      <c r="V210" s="24">
        <f>T210/T200-1</f>
        <v>-0.15806658012297836</v>
      </c>
      <c r="W210" s="77">
        <f>SUM(W124:INDEX(W:W,124+$A197-1))</f>
        <v>7549.9</v>
      </c>
      <c r="X210" s="24">
        <f>W210/W208-1</f>
        <v>0.48696183085831302</v>
      </c>
      <c r="Y210" s="24">
        <f>W210/W200-1</f>
        <v>-9.7387769741168029E-2</v>
      </c>
      <c r="Z210" s="77">
        <f>SUM(Z124:INDEX(Z:Z,124+$A197-1))</f>
        <v>155311.40000000002</v>
      </c>
      <c r="AA210" s="24">
        <f>Z210/Z208-1</f>
        <v>0.23798592163398991</v>
      </c>
      <c r="AB210" s="24">
        <f>Z210/Z200-1</f>
        <v>0.35529275839862073</v>
      </c>
      <c r="AC210" s="77">
        <f>SUM(AC124:INDEX(AC:AC,124+$A197-1))</f>
        <v>134256.80000000002</v>
      </c>
      <c r="AD210" s="24">
        <f>AC210/AC208-1</f>
        <v>0.16191869144724036</v>
      </c>
      <c r="AE210" s="24">
        <f>AC210/AC200-1</f>
        <v>0.45678267530962535</v>
      </c>
      <c r="AF210" s="77">
        <f>SUM(AF124:INDEX(AF:AF,124+$A197-1))</f>
        <v>16313.2</v>
      </c>
      <c r="AG210" s="24">
        <f>AF210/AF208-1</f>
        <v>1.4236643489629759</v>
      </c>
      <c r="AH210" s="24">
        <f>AF210/AF200-1</f>
        <v>-4.473241943889783E-2</v>
      </c>
      <c r="AI210" s="77">
        <f>SUM(AI124:INDEX(AI:AI,124+$A197-1))</f>
        <v>4741.6000000000004</v>
      </c>
      <c r="AJ210" s="24">
        <f>AI210/AI208-1</f>
        <v>0.49261812572795693</v>
      </c>
      <c r="AK210" s="24">
        <f>AI210/AI200-1</f>
        <v>-0.11520806120544858</v>
      </c>
      <c r="AL210" s="77">
        <f>AVERAGE(AL124:INDEX(AL:AL,124+$A197-1))</f>
        <v>79.783333333333331</v>
      </c>
      <c r="AM210" s="168">
        <f>AL210-AL208</f>
        <v>6.8416666666666544</v>
      </c>
      <c r="AN210" s="168">
        <f>AL210-AL200</f>
        <v>-1.2666666666666799</v>
      </c>
      <c r="AO210" s="77">
        <f>AVERAGE(AO124:INDEX(AO:AO,124+$A197-1))</f>
        <v>81.458333333333329</v>
      </c>
      <c r="AP210" s="168">
        <f>AO210-AO208</f>
        <v>7.125</v>
      </c>
      <c r="AQ210" s="168">
        <f>AO210-AO200</f>
        <v>-1.0166666666666799</v>
      </c>
      <c r="AR210" s="77">
        <f>AVERAGE(AR124:INDEX(AR:AR,124+$A197-1))</f>
        <v>76.266666666666666</v>
      </c>
      <c r="AS210" s="168">
        <f>AR210-AR208</f>
        <v>10.658333333333331</v>
      </c>
      <c r="AT210" s="168">
        <f>AR210-AR200</f>
        <v>-2.9583333333333286</v>
      </c>
      <c r="AU210" s="77">
        <f>AVERAGE(AU124:INDEX(AU:AU,124+$A197-1))</f>
        <v>72.316666666666663</v>
      </c>
      <c r="AV210" s="168">
        <f>AU210-AU208</f>
        <v>5.2333333333333201</v>
      </c>
      <c r="AW210" s="168">
        <f>AU210-AU200</f>
        <v>-4.9249999999999972</v>
      </c>
      <c r="AX210" s="158"/>
      <c r="AY210" s="77"/>
      <c r="AZ210" s="24"/>
      <c r="BA210" s="77"/>
      <c r="BB210" s="24"/>
      <c r="BC210" s="77"/>
      <c r="BD210" s="24"/>
      <c r="BE210" s="77"/>
      <c r="BF210" s="24"/>
      <c r="BG210" s="77"/>
      <c r="BH210" s="24"/>
      <c r="BI210" s="77"/>
      <c r="BJ210" s="24"/>
      <c r="BK210" s="77"/>
      <c r="BL210" s="24"/>
      <c r="BM210" s="77"/>
      <c r="BN210" s="24"/>
      <c r="BO210" s="77"/>
      <c r="BP210" s="97"/>
      <c r="BQ210" s="24"/>
      <c r="BR210" s="77"/>
      <c r="BS210" s="24"/>
      <c r="BT210" s="77"/>
      <c r="BU210" s="24"/>
      <c r="BV210" s="77"/>
      <c r="BW210" s="24"/>
      <c r="BX210" s="77"/>
      <c r="BY210" s="24"/>
      <c r="BZ210" s="77"/>
      <c r="CA210" s="24"/>
      <c r="CB210" s="77"/>
      <c r="CC210" s="24"/>
      <c r="CD210" s="77"/>
      <c r="CE210" s="24"/>
      <c r="CF210" s="77"/>
      <c r="CG210" s="24"/>
      <c r="CH210" s="77"/>
      <c r="CI210" s="24"/>
      <c r="CJ210" s="77"/>
      <c r="CK210" s="24"/>
      <c r="CL210" s="77"/>
      <c r="CM210" s="24"/>
      <c r="CN210" s="77"/>
      <c r="CO210" s="24"/>
      <c r="CP210" s="77"/>
      <c r="CQ210" s="24"/>
      <c r="CR210" s="77"/>
      <c r="CS210" s="24"/>
      <c r="CT210" s="77"/>
      <c r="CU210" s="24"/>
      <c r="CV210" s="24"/>
      <c r="CW210" s="99"/>
      <c r="CX210" s="24"/>
      <c r="CY210" s="99"/>
      <c r="CZ210" s="24"/>
      <c r="DA210" s="99"/>
      <c r="DB210" s="24"/>
      <c r="DC210" s="101"/>
      <c r="DD210" s="24"/>
      <c r="DE210" s="102"/>
      <c r="DF210" s="102"/>
    </row>
    <row r="211" spans="1:110" s="11" customFormat="1" ht="12.75">
      <c r="A211" s="7"/>
      <c r="B211" s="10"/>
      <c r="C211" s="24"/>
      <c r="D211" s="24"/>
      <c r="E211" s="10"/>
      <c r="F211" s="24"/>
      <c r="G211" s="24"/>
      <c r="H211" s="10"/>
      <c r="I211" s="24"/>
      <c r="J211" s="24"/>
      <c r="K211" s="10"/>
      <c r="L211" s="24"/>
      <c r="M211" s="24"/>
      <c r="N211" s="10"/>
      <c r="O211" s="24"/>
      <c r="P211" s="24"/>
      <c r="Q211" s="10"/>
      <c r="R211" s="24"/>
      <c r="S211" s="24"/>
      <c r="T211" s="10"/>
      <c r="U211" s="24"/>
      <c r="V211" s="24"/>
      <c r="W211" s="10"/>
      <c r="X211" s="24"/>
      <c r="Y211" s="24"/>
      <c r="Z211" s="10"/>
      <c r="AA211" s="9"/>
      <c r="AB211" s="9"/>
      <c r="AC211" s="10"/>
      <c r="AD211" s="9"/>
      <c r="AE211" s="9"/>
      <c r="AF211" s="10"/>
      <c r="AG211" s="9"/>
      <c r="AH211" s="9"/>
      <c r="AI211" s="10"/>
      <c r="AJ211" s="9"/>
      <c r="AK211" s="9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30"/>
      <c r="AY211" s="10"/>
      <c r="AZ211" s="24"/>
      <c r="BA211" s="10"/>
      <c r="BB211" s="93"/>
      <c r="BC211" s="10"/>
      <c r="BD211" s="24"/>
      <c r="BE211" s="10"/>
      <c r="BF211" s="24"/>
      <c r="BG211" s="10"/>
      <c r="BH211" s="24"/>
      <c r="BI211" s="10"/>
      <c r="BJ211" s="24"/>
      <c r="BK211" s="10"/>
      <c r="BL211" s="24"/>
      <c r="BM211" s="10"/>
      <c r="BN211" s="24"/>
      <c r="BO211" s="10"/>
      <c r="BP211" s="10"/>
      <c r="BQ211" s="24"/>
      <c r="BR211" s="10"/>
      <c r="BS211" s="24"/>
      <c r="BT211" s="10"/>
      <c r="BU211" s="24"/>
      <c r="BV211" s="10"/>
      <c r="BW211" s="24"/>
      <c r="BX211" s="10"/>
      <c r="BY211" s="24"/>
      <c r="BZ211" s="10"/>
      <c r="CA211" s="24"/>
      <c r="CB211" s="10"/>
      <c r="CC211" s="24"/>
      <c r="CD211" s="10"/>
      <c r="CE211" s="24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43"/>
      <c r="CQ211" s="10"/>
      <c r="CR211" s="43"/>
      <c r="CS211" s="10"/>
      <c r="CT211" s="43"/>
      <c r="CU211" s="10"/>
      <c r="CV211" s="43"/>
      <c r="CW211" s="10"/>
      <c r="CX211" s="24"/>
      <c r="CY211" s="10"/>
      <c r="CZ211" s="24"/>
      <c r="DA211" s="10"/>
      <c r="DB211" s="24"/>
      <c r="DC211" s="10"/>
      <c r="DD211" s="24"/>
      <c r="DE211" s="88"/>
      <c r="DF211" s="88"/>
    </row>
    <row r="212" spans="1:110" s="11" customFormat="1" ht="12.75">
      <c r="A212" s="23" t="s">
        <v>74</v>
      </c>
      <c r="B212" s="10"/>
      <c r="C212" s="9"/>
      <c r="D212" s="9"/>
      <c r="E212" s="10"/>
      <c r="F212" s="9"/>
      <c r="G212" s="9"/>
      <c r="H212" s="10"/>
      <c r="I212" s="9"/>
      <c r="J212" s="9"/>
      <c r="K212" s="10"/>
      <c r="L212" s="9"/>
      <c r="M212" s="9"/>
      <c r="N212" s="10"/>
      <c r="O212" s="9"/>
      <c r="P212" s="9"/>
      <c r="Q212" s="10"/>
      <c r="R212" s="9"/>
      <c r="S212" s="9"/>
      <c r="T212" s="10"/>
      <c r="U212" s="9"/>
      <c r="V212" s="9"/>
      <c r="W212" s="10"/>
      <c r="X212" s="9"/>
      <c r="Y212" s="9"/>
      <c r="Z212" s="10"/>
      <c r="AA212" s="9"/>
      <c r="AB212" s="9"/>
      <c r="AC212" s="10"/>
      <c r="AD212" s="9"/>
      <c r="AE212" s="9"/>
      <c r="AF212" s="10"/>
      <c r="AG212" s="9"/>
      <c r="AH212" s="9"/>
      <c r="AI212" s="10"/>
      <c r="AJ212" s="9"/>
      <c r="AK212" s="9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3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43"/>
      <c r="CQ212" s="10"/>
      <c r="CR212" s="43"/>
      <c r="CS212" s="10"/>
      <c r="CT212" s="43"/>
      <c r="CU212" s="10"/>
      <c r="CV212" s="43"/>
      <c r="CW212" s="10"/>
      <c r="CX212" s="10"/>
      <c r="CY212" s="10"/>
      <c r="CZ212" s="10"/>
      <c r="DA212" s="10"/>
      <c r="DB212" s="10"/>
      <c r="DC212" s="10"/>
      <c r="DD212" s="10"/>
      <c r="DE212" s="88"/>
      <c r="DF212" s="88"/>
    </row>
    <row r="213" spans="1:110" s="11" customFormat="1" ht="12.75">
      <c r="A213" s="7" t="s">
        <v>75</v>
      </c>
      <c r="B213" s="10">
        <f>SUM(B16:B27)</f>
        <v>214808.10000000003</v>
      </c>
      <c r="C213" s="9"/>
      <c r="D213" s="9"/>
      <c r="E213" s="10">
        <f>SUM(E16:E27)</f>
        <v>132400.29999999999</v>
      </c>
      <c r="F213" s="9"/>
      <c r="G213" s="9"/>
      <c r="H213" s="10">
        <f>SUM(H16:H27)</f>
        <v>72638.399999999994</v>
      </c>
      <c r="I213" s="9"/>
      <c r="J213" s="9"/>
      <c r="K213" s="10">
        <f>SUM(K16:K27)</f>
        <v>9769.1999999999989</v>
      </c>
      <c r="L213" s="9"/>
      <c r="M213" s="9"/>
      <c r="N213" s="10">
        <f>SUM(N16:N27)</f>
        <v>171696.40000000002</v>
      </c>
      <c r="O213" s="9"/>
      <c r="P213" s="9"/>
      <c r="Q213" s="10">
        <f>SUM(Q16:Q27)</f>
        <v>108576.3</v>
      </c>
      <c r="R213" s="9"/>
      <c r="S213" s="9"/>
      <c r="T213" s="10">
        <f>SUM(T16:T27)</f>
        <v>56197.799999999996</v>
      </c>
      <c r="U213" s="9"/>
      <c r="V213" s="9"/>
      <c r="W213" s="10">
        <f>SUM(W16:W27)</f>
        <v>6922.2</v>
      </c>
      <c r="X213" s="9"/>
      <c r="Y213" s="9"/>
      <c r="Z213" s="10">
        <f>SUM(Z16:Z27)</f>
        <v>89807.700000000012</v>
      </c>
      <c r="AA213" s="9"/>
      <c r="AB213" s="9"/>
      <c r="AC213" s="10">
        <f>SUM(AC16:AC27)</f>
        <v>74322.7</v>
      </c>
      <c r="AD213" s="9"/>
      <c r="AE213" s="9"/>
      <c r="AF213" s="10">
        <f>SUM(AF16:AF27)</f>
        <v>11072.699999999999</v>
      </c>
      <c r="AG213" s="9"/>
      <c r="AH213" s="9"/>
      <c r="AI213" s="10">
        <f>SUM(AI16:AI27)</f>
        <v>4412.5000000000009</v>
      </c>
      <c r="AJ213" s="9"/>
      <c r="AK213" s="9"/>
      <c r="AL213" s="10">
        <f>AVERAGE(AL16:AL27)</f>
        <v>79.908333333333331</v>
      </c>
      <c r="AM213" s="10"/>
      <c r="AN213" s="10"/>
      <c r="AO213" s="10">
        <f>AVERAGE(AO16:AO27)</f>
        <v>81.983333333333334</v>
      </c>
      <c r="AP213" s="10"/>
      <c r="AQ213" s="10"/>
      <c r="AR213" s="10">
        <f>AVERAGE(AR16:AR27)</f>
        <v>77.391666666666666</v>
      </c>
      <c r="AS213" s="10"/>
      <c r="AT213" s="10"/>
      <c r="AU213" s="10">
        <f>AVERAGE(AU16:AU27)</f>
        <v>70.791666666666671</v>
      </c>
      <c r="AV213" s="24"/>
      <c r="AW213" s="24"/>
      <c r="AX213" s="3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43"/>
      <c r="CW213" s="10"/>
      <c r="CX213" s="10"/>
      <c r="CY213" s="10"/>
      <c r="CZ213" s="10"/>
      <c r="DA213" s="10"/>
      <c r="DB213" s="10"/>
      <c r="DC213" s="10"/>
      <c r="DD213" s="10"/>
      <c r="DE213" s="88"/>
      <c r="DF213" s="88"/>
    </row>
    <row r="214" spans="1:110" s="11" customFormat="1" ht="12.75">
      <c r="A214" s="7" t="s">
        <v>76</v>
      </c>
      <c r="B214" s="10">
        <f>SUM(B28:B39)</f>
        <v>233050.69999999998</v>
      </c>
      <c r="C214" s="9"/>
      <c r="D214" s="9"/>
      <c r="E214" s="10">
        <f>SUM(E28:E39)</f>
        <v>139689.5</v>
      </c>
      <c r="F214" s="9"/>
      <c r="G214" s="9"/>
      <c r="H214" s="10">
        <f>SUM(H28:H39)</f>
        <v>84022.700000000012</v>
      </c>
      <c r="I214" s="9"/>
      <c r="J214" s="9"/>
      <c r="K214" s="10">
        <f>SUM(K28:K39)</f>
        <v>9338.6999999999989</v>
      </c>
      <c r="L214" s="9"/>
      <c r="M214" s="9"/>
      <c r="N214" s="10">
        <f>SUM(N28:N39)</f>
        <v>188136.90000000002</v>
      </c>
      <c r="O214" s="9"/>
      <c r="P214" s="9"/>
      <c r="Q214" s="10">
        <f>SUM(Q28:Q39)</f>
        <v>115729.50000000001</v>
      </c>
      <c r="R214" s="9"/>
      <c r="S214" s="9"/>
      <c r="T214" s="10">
        <f>SUM(T28:T39)</f>
        <v>65439.4</v>
      </c>
      <c r="U214" s="9"/>
      <c r="V214" s="9"/>
      <c r="W214" s="10">
        <f>SUM(W28:W39)</f>
        <v>6968.0999999999995</v>
      </c>
      <c r="X214" s="9"/>
      <c r="Y214" s="9"/>
      <c r="Z214" s="10">
        <f>SUM(Z28:Z39)</f>
        <v>96593.299999999988</v>
      </c>
      <c r="AA214" s="9"/>
      <c r="AB214" s="9"/>
      <c r="AC214" s="10">
        <f>SUM(AC28:AC39)</f>
        <v>78890.3</v>
      </c>
      <c r="AD214" s="9"/>
      <c r="AE214" s="9"/>
      <c r="AF214" s="10">
        <f>SUM(AF28:AF39)</f>
        <v>13248.8</v>
      </c>
      <c r="AG214" s="9"/>
      <c r="AH214" s="9"/>
      <c r="AI214" s="10">
        <f>SUM(AI28:AI39)</f>
        <v>4454.5000000000009</v>
      </c>
      <c r="AJ214" s="9"/>
      <c r="AK214" s="9"/>
      <c r="AL214" s="10">
        <f>AVERAGE(AL28:AL39)</f>
        <v>80.683333333333337</v>
      </c>
      <c r="AM214" s="10"/>
      <c r="AN214" s="10"/>
      <c r="AO214" s="10">
        <f>AVERAGE(AO28:AO39)</f>
        <v>82.808333333333337</v>
      </c>
      <c r="AP214" s="10"/>
      <c r="AQ214" s="10"/>
      <c r="AR214" s="10">
        <f>AVERAGE(AR28:AR39)</f>
        <v>77.749999999999986</v>
      </c>
      <c r="AS214" s="10"/>
      <c r="AT214" s="10"/>
      <c r="AU214" s="10">
        <f>AVERAGE(AU28:AU39)</f>
        <v>74.566666666666677</v>
      </c>
      <c r="AV214" s="24"/>
      <c r="AW214" s="24"/>
      <c r="AX214" s="3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43"/>
      <c r="CW214" s="10"/>
      <c r="CX214" s="10"/>
      <c r="CY214" s="10"/>
      <c r="CZ214" s="10"/>
      <c r="DA214" s="10"/>
      <c r="DB214" s="10"/>
      <c r="DC214" s="10"/>
      <c r="DD214" s="10"/>
      <c r="DE214" s="88"/>
      <c r="DF214" s="88"/>
    </row>
    <row r="215" spans="1:110" s="11" customFormat="1" ht="12.75">
      <c r="A215" s="7" t="s">
        <v>77</v>
      </c>
      <c r="B215" s="10">
        <f>SUM(B40:B51)</f>
        <v>247796.80000000005</v>
      </c>
      <c r="C215" s="9"/>
      <c r="D215" s="9"/>
      <c r="E215" s="10">
        <f>SUM(E40:E51)</f>
        <v>147979</v>
      </c>
      <c r="F215" s="9"/>
      <c r="G215" s="9"/>
      <c r="H215" s="10">
        <f>SUM(H40:H51)</f>
        <v>90744.2</v>
      </c>
      <c r="I215" s="9"/>
      <c r="J215" s="9"/>
      <c r="K215" s="10">
        <f>SUM(K40:K51)</f>
        <v>9073.5</v>
      </c>
      <c r="L215" s="9"/>
      <c r="M215" s="9"/>
      <c r="N215" s="10">
        <f>SUM(N40:N51)</f>
        <v>201075.7</v>
      </c>
      <c r="O215" s="9"/>
      <c r="P215" s="9"/>
      <c r="Q215" s="10">
        <f>SUM(Q40:Q51)</f>
        <v>122866.8</v>
      </c>
      <c r="R215" s="9"/>
      <c r="S215" s="9"/>
      <c r="T215" s="10">
        <f>SUM(T40:T51)</f>
        <v>71071.199999999997</v>
      </c>
      <c r="U215" s="9"/>
      <c r="V215" s="9"/>
      <c r="W215" s="10">
        <f>SUM(W40:W51)</f>
        <v>7137.6999999999989</v>
      </c>
      <c r="X215" s="9"/>
      <c r="Y215" s="9"/>
      <c r="Z215" s="10">
        <f>SUM(Z40:Z51)</f>
        <v>101574.90000000001</v>
      </c>
      <c r="AA215" s="9"/>
      <c r="AB215" s="9"/>
      <c r="AC215" s="10">
        <f>SUM(AC40:AC51)</f>
        <v>83523.5</v>
      </c>
      <c r="AD215" s="9"/>
      <c r="AE215" s="9"/>
      <c r="AF215" s="10">
        <f>SUM(AF40:AF51)</f>
        <v>13501.500000000002</v>
      </c>
      <c r="AG215" s="9"/>
      <c r="AH215" s="9"/>
      <c r="AI215" s="10">
        <f>SUM(AI40:AI51)</f>
        <v>4549.9000000000005</v>
      </c>
      <c r="AJ215" s="9"/>
      <c r="AK215" s="9"/>
      <c r="AL215" s="10">
        <f>AVERAGE(AL40:AL51)</f>
        <v>81.141666666666652</v>
      </c>
      <c r="AM215" s="10"/>
      <c r="AN215" s="10"/>
      <c r="AO215" s="10">
        <f>AVERAGE(AO40:AO51)</f>
        <v>83.05</v>
      </c>
      <c r="AP215" s="10"/>
      <c r="AQ215" s="10"/>
      <c r="AR215" s="10">
        <f>AVERAGE(AR40:AR51)</f>
        <v>78.341666666666669</v>
      </c>
      <c r="AS215" s="10"/>
      <c r="AT215" s="10"/>
      <c r="AU215" s="10">
        <f>AVERAGE(AU40:AU51)</f>
        <v>78.599999999999994</v>
      </c>
      <c r="AV215" s="24"/>
      <c r="AW215" s="24"/>
      <c r="AX215" s="3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43"/>
      <c r="CW215" s="10"/>
      <c r="CX215" s="10"/>
      <c r="CY215" s="10"/>
      <c r="CZ215" s="10"/>
      <c r="DA215" s="10"/>
      <c r="DB215" s="10"/>
      <c r="DC215" s="10"/>
      <c r="DD215" s="10"/>
      <c r="DE215" s="88"/>
      <c r="DF215" s="88"/>
    </row>
    <row r="216" spans="1:110" s="11" customFormat="1" ht="12.75">
      <c r="A216" s="7" t="s">
        <v>68</v>
      </c>
      <c r="B216" s="10">
        <f>SUM(B52:B63)</f>
        <v>273546.90000000002</v>
      </c>
      <c r="C216" s="24">
        <f>B216/SUM(B40:B51)-1</f>
        <v>0.10391619262234197</v>
      </c>
      <c r="D216" s="24"/>
      <c r="E216" s="10">
        <f>SUM(E52:E63)</f>
        <v>160128.9</v>
      </c>
      <c r="F216" s="24">
        <f>E216/SUM(E40:E51)-1</f>
        <v>8.2105569033443793E-2</v>
      </c>
      <c r="G216" s="24"/>
      <c r="H216" s="10">
        <f>SUM(H52:H63)</f>
        <v>103570.69999999998</v>
      </c>
      <c r="I216" s="24">
        <f>H216/SUM(H40:H51)-1</f>
        <v>0.14134787677890137</v>
      </c>
      <c r="J216" s="24"/>
      <c r="K216" s="10">
        <f>SUM(K52:K63)</f>
        <v>9847.7999999999993</v>
      </c>
      <c r="L216" s="24">
        <f>K216/SUM(K40:K51)-1</f>
        <v>8.533641924285007E-2</v>
      </c>
      <c r="M216" s="24"/>
      <c r="N216" s="10">
        <f>SUM(N52:N63)</f>
        <v>220462.30000000002</v>
      </c>
      <c r="O216" s="24">
        <f>N216/SUM(N40:N51)-1</f>
        <v>9.6414434961559214E-2</v>
      </c>
      <c r="P216" s="24"/>
      <c r="Q216" s="10">
        <f>SUM(Q52:Q63)</f>
        <v>132047.6</v>
      </c>
      <c r="R216" s="24">
        <f>Q216/SUM(Q40:Q51)-1</f>
        <v>7.4721568397646987E-2</v>
      </c>
      <c r="S216" s="24"/>
      <c r="T216" s="10">
        <f>SUM(T52:T63)</f>
        <v>80459</v>
      </c>
      <c r="U216" s="24">
        <f>T216/SUM(T40:T51)-1</f>
        <v>0.13209007305350129</v>
      </c>
      <c r="V216" s="24"/>
      <c r="W216" s="10">
        <f>SUM(W52:W63)</f>
        <v>7956.1</v>
      </c>
      <c r="X216" s="24">
        <f>W216/SUM(W40:W51)-1</f>
        <v>0.11465878364178961</v>
      </c>
      <c r="Y216" s="24"/>
      <c r="Z216" s="10">
        <f>SUM(Z52:Z63)</f>
        <v>109684.99999999999</v>
      </c>
      <c r="AA216" s="24">
        <f>Z216/SUM(Z40:Z51)-1</f>
        <v>7.9843544025147706E-2</v>
      </c>
      <c r="AB216" s="24"/>
      <c r="AC216" s="10">
        <f>SUM(AC52:AC63)</f>
        <v>89219.500000000015</v>
      </c>
      <c r="AD216" s="24">
        <f>AC216/SUM(AC40:AC51)-1</f>
        <v>6.819637587026417E-2</v>
      </c>
      <c r="AE216" s="24"/>
      <c r="AF216" s="10">
        <f>SUM(AF52:AF63)</f>
        <v>15406.899999999998</v>
      </c>
      <c r="AG216" s="24">
        <f>AF216/SUM(AF40:AF51)-1</f>
        <v>0.14112506017849835</v>
      </c>
      <c r="AH216" s="24"/>
      <c r="AI216" s="10">
        <f>SUM(AI52:AI63)</f>
        <v>5058.5999999999995</v>
      </c>
      <c r="AJ216" s="24">
        <f>AI216/SUM(AI40:AI51)-1</f>
        <v>0.11180465504736348</v>
      </c>
      <c r="AK216" s="24"/>
      <c r="AL216" s="10">
        <f>AVERAGE(AL52:AL63)</f>
        <v>80.591666666666669</v>
      </c>
      <c r="AM216" s="24">
        <f>AL216/SUM(AL40:AL51)-1</f>
        <v>-0.91723152237170924</v>
      </c>
      <c r="AN216" s="24"/>
      <c r="AO216" s="10">
        <f>AVERAGE(AO52:AO63)</f>
        <v>82.466666666666669</v>
      </c>
      <c r="AP216" s="24">
        <f>AO216/SUM(AO40:AO51)-1</f>
        <v>-0.91725199009967218</v>
      </c>
      <c r="AQ216" s="24"/>
      <c r="AR216" s="10">
        <f>AVERAGE(AR52:AR63)</f>
        <v>77.683333333333337</v>
      </c>
      <c r="AS216" s="24">
        <f>AR216/SUM(AR40:AR51)-1</f>
        <v>-0.91736694677871145</v>
      </c>
      <c r="AT216" s="24"/>
      <c r="AU216" s="10">
        <f>AVERAGE(AU52:AU63)</f>
        <v>80.75833333333334</v>
      </c>
      <c r="AV216" s="24">
        <f>AU216/SUM(AU40:AU51)-1</f>
        <v>-0.91437835736499862</v>
      </c>
      <c r="AW216" s="24"/>
      <c r="AX216" s="30"/>
      <c r="AY216" s="10"/>
      <c r="AZ216" s="24"/>
      <c r="BA216" s="10"/>
      <c r="BB216" s="93"/>
      <c r="BC216" s="10"/>
      <c r="BD216" s="24"/>
      <c r="BE216" s="10"/>
      <c r="BF216" s="24"/>
      <c r="BG216" s="10"/>
      <c r="BH216" s="24"/>
      <c r="BI216" s="10"/>
      <c r="BJ216" s="24"/>
      <c r="BK216" s="10"/>
      <c r="BL216" s="24"/>
      <c r="BM216" s="10"/>
      <c r="BN216" s="24"/>
      <c r="BO216" s="10"/>
      <c r="BP216" s="10"/>
      <c r="BQ216" s="24"/>
      <c r="BR216" s="10"/>
      <c r="BS216" s="24"/>
      <c r="BT216" s="10"/>
      <c r="BU216" s="24"/>
      <c r="BV216" s="10"/>
      <c r="BW216" s="24"/>
      <c r="BX216" s="10"/>
      <c r="BY216" s="24"/>
      <c r="BZ216" s="10"/>
      <c r="CA216" s="24"/>
      <c r="CB216" s="10"/>
      <c r="CC216" s="24"/>
      <c r="CD216" s="10"/>
      <c r="CE216" s="24"/>
      <c r="CF216" s="10"/>
      <c r="CG216" s="24"/>
      <c r="CH216" s="10"/>
      <c r="CI216" s="24"/>
      <c r="CJ216" s="10"/>
      <c r="CK216" s="24"/>
      <c r="CL216" s="10"/>
      <c r="CM216" s="24"/>
      <c r="CN216" s="10"/>
      <c r="CO216" s="24"/>
      <c r="CP216" s="10"/>
      <c r="CQ216" s="24"/>
      <c r="CR216" s="10"/>
      <c r="CS216" s="24"/>
      <c r="CT216" s="10"/>
      <c r="CU216" s="24"/>
      <c r="CV216" s="43"/>
      <c r="CW216" s="10"/>
      <c r="CX216" s="24"/>
      <c r="CY216" s="10"/>
      <c r="CZ216" s="24"/>
      <c r="DA216" s="10"/>
      <c r="DB216" s="24"/>
      <c r="DC216" s="10"/>
      <c r="DD216" s="24"/>
      <c r="DE216" s="88"/>
      <c r="DF216" s="88"/>
    </row>
    <row r="217" spans="1:110" s="11" customFormat="1" ht="12.75">
      <c r="A217" s="7" t="s">
        <v>69</v>
      </c>
      <c r="B217" s="10">
        <f>SUM(B64:B75)</f>
        <v>287062.8</v>
      </c>
      <c r="C217" s="93">
        <f t="shared" ref="C217:C223" si="426">B217/B216-1</f>
        <v>4.940980870190792E-2</v>
      </c>
      <c r="D217" s="93"/>
      <c r="E217" s="10">
        <f>SUM(E64:E75)</f>
        <v>166979.5</v>
      </c>
      <c r="F217" s="93">
        <f t="shared" ref="F217:F223" si="427">E217/E216-1</f>
        <v>4.2781783925325279E-2</v>
      </c>
      <c r="G217" s="93"/>
      <c r="H217" s="10">
        <f>SUM(H64:H75)</f>
        <v>109294.80000000002</v>
      </c>
      <c r="I217" s="93">
        <f t="shared" ref="I217:I223" si="428">H217/H216-1</f>
        <v>5.5267561192499759E-2</v>
      </c>
      <c r="J217" s="93"/>
      <c r="K217" s="10">
        <f>SUM(K64:K75)</f>
        <v>10788.800000000003</v>
      </c>
      <c r="L217" s="93">
        <f t="shared" ref="L217:L223" si="429">K217/K216-1</f>
        <v>9.5554337009281731E-2</v>
      </c>
      <c r="M217" s="93"/>
      <c r="N217" s="10">
        <f>SUM(N64:N75)</f>
        <v>232672</v>
      </c>
      <c r="O217" s="93">
        <f t="shared" ref="O217:O223" si="430">N217/N216-1</f>
        <v>5.5382258100364457E-2</v>
      </c>
      <c r="P217" s="93"/>
      <c r="Q217" s="10">
        <f>SUM(Q64:Q75)</f>
        <v>137723</v>
      </c>
      <c r="R217" s="93">
        <f t="shared" ref="R217:R223" si="431">Q217/Q216-1</f>
        <v>4.2979955712939777E-2</v>
      </c>
      <c r="S217" s="93"/>
      <c r="T217" s="10">
        <f>SUM(T64:T75)</f>
        <v>86584.400000000009</v>
      </c>
      <c r="U217" s="93">
        <f t="shared" ref="U217:U223" si="432">T217/T216-1</f>
        <v>7.6130700108129723E-2</v>
      </c>
      <c r="V217" s="93"/>
      <c r="W217" s="10">
        <f>SUM(W64:W75)</f>
        <v>8364.5</v>
      </c>
      <c r="X217" s="93">
        <f t="shared" ref="X217:X223" si="433">W217/W216-1</f>
        <v>5.1331682608313001E-2</v>
      </c>
      <c r="Y217" s="93"/>
      <c r="Z217" s="10">
        <f>SUM(Z64:Z75)</f>
        <v>114596.2</v>
      </c>
      <c r="AA217" s="93">
        <f t="shared" ref="AA217:AA223" si="434">Z217/Z216-1</f>
        <v>4.4775493458540483E-2</v>
      </c>
      <c r="AB217" s="93"/>
      <c r="AC217" s="10">
        <f>SUM(AC64:AC75)</f>
        <v>92159.8</v>
      </c>
      <c r="AD217" s="93">
        <f t="shared" ref="AD217:AD223" si="435">AC217/AC216-1</f>
        <v>3.2955800021295723E-2</v>
      </c>
      <c r="AE217" s="93"/>
      <c r="AF217" s="10">
        <f>SUM(AF64:AF75)</f>
        <v>17077.100000000002</v>
      </c>
      <c r="AG217" s="93">
        <f t="shared" ref="AG217:AG223" si="436">AF217/AF216-1</f>
        <v>0.10840597394673845</v>
      </c>
      <c r="AH217" s="93"/>
      <c r="AI217" s="10">
        <f>SUM(AI64:AI75)</f>
        <v>5358.9999999999991</v>
      </c>
      <c r="AJ217" s="93">
        <f t="shared" ref="AJ217:AJ223" si="437">AI217/AI216-1</f>
        <v>5.9384019293875712E-2</v>
      </c>
      <c r="AK217" s="93"/>
      <c r="AL217" s="10">
        <f>AVERAGE(AL64:AL75)</f>
        <v>81.050000000000011</v>
      </c>
      <c r="AM217" s="93">
        <f t="shared" ref="AM217:AM223" si="438">AL217/AL216-1</f>
        <v>5.6871057801677338E-3</v>
      </c>
      <c r="AN217" s="93"/>
      <c r="AO217" s="10">
        <f>AVERAGE(AO64:AO75)</f>
        <v>82.475000000000009</v>
      </c>
      <c r="AP217" s="93">
        <f t="shared" ref="AP217:AP223" si="439">AO217/AO216-1</f>
        <v>1.0105092966861129E-4</v>
      </c>
      <c r="AQ217" s="93"/>
      <c r="AR217" s="10">
        <f>AVERAGE(AR64:AR75)</f>
        <v>79.224999999999994</v>
      </c>
      <c r="AS217" s="93">
        <f t="shared" ref="AS217:AS223" si="440">AR217/AR216-1</f>
        <v>1.9845526711006034E-2</v>
      </c>
      <c r="AT217" s="93"/>
      <c r="AU217" s="10">
        <f>AVERAGE(AU64:AU75)</f>
        <v>77.24166666666666</v>
      </c>
      <c r="AV217" s="93">
        <f t="shared" ref="AV217:AV223" si="441">AU217/AU216-1</f>
        <v>-4.3545557733980167E-2</v>
      </c>
      <c r="AW217" s="93"/>
      <c r="AX217" s="30"/>
      <c r="AY217" s="10"/>
      <c r="AZ217" s="93"/>
      <c r="BA217" s="10"/>
      <c r="BB217" s="93"/>
      <c r="BC217" s="10"/>
      <c r="BD217" s="93"/>
      <c r="BE217" s="10"/>
      <c r="BF217" s="93"/>
      <c r="BG217" s="10"/>
      <c r="BH217" s="93"/>
      <c r="BI217" s="10"/>
      <c r="BJ217" s="93"/>
      <c r="BK217" s="10"/>
      <c r="BL217" s="93"/>
      <c r="BM217" s="10"/>
      <c r="BN217" s="93"/>
      <c r="BO217" s="10"/>
      <c r="BP217" s="10"/>
      <c r="BQ217" s="93"/>
      <c r="BR217" s="10"/>
      <c r="BS217" s="93"/>
      <c r="BT217" s="10"/>
      <c r="BU217" s="93"/>
      <c r="BV217" s="10"/>
      <c r="BW217" s="93"/>
      <c r="BX217" s="10"/>
      <c r="BY217" s="93"/>
      <c r="BZ217" s="10"/>
      <c r="CA217" s="93"/>
      <c r="CB217" s="10"/>
      <c r="CC217" s="93"/>
      <c r="CD217" s="10"/>
      <c r="CE217" s="93"/>
      <c r="CF217" s="10"/>
      <c r="CG217" s="93"/>
      <c r="CH217" s="10"/>
      <c r="CI217" s="93"/>
      <c r="CJ217" s="10"/>
      <c r="CK217" s="93"/>
      <c r="CL217" s="10"/>
      <c r="CM217" s="93"/>
      <c r="CN217" s="10"/>
      <c r="CO217" s="93"/>
      <c r="CP217" s="10"/>
      <c r="CQ217" s="93"/>
      <c r="CR217" s="10"/>
      <c r="CS217" s="93"/>
      <c r="CT217" s="10"/>
      <c r="CU217" s="93"/>
      <c r="CV217" s="171"/>
      <c r="CW217" s="10"/>
      <c r="CX217" s="93"/>
      <c r="CY217" s="10"/>
      <c r="CZ217" s="93"/>
      <c r="DA217" s="10"/>
      <c r="DB217" s="93"/>
      <c r="DC217" s="10"/>
      <c r="DD217" s="93"/>
      <c r="DE217" s="88"/>
      <c r="DF217" s="88"/>
    </row>
    <row r="218" spans="1:110" s="11" customFormat="1" ht="12.75">
      <c r="A218" s="7" t="s">
        <v>70</v>
      </c>
      <c r="B218" s="10">
        <f>SUM(B76:B87)</f>
        <v>156062.30000000002</v>
      </c>
      <c r="C218" s="93">
        <f t="shared" si="426"/>
        <v>-0.45634787927937714</v>
      </c>
      <c r="D218" s="93"/>
      <c r="E218" s="10">
        <f>SUM(E76:E87)</f>
        <v>135551.79999999999</v>
      </c>
      <c r="F218" s="93">
        <f t="shared" si="427"/>
        <v>-0.188212924341012</v>
      </c>
      <c r="G218" s="93"/>
      <c r="H218" s="10">
        <f>SUM(H76:H87)</f>
        <v>18643.500000000004</v>
      </c>
      <c r="I218" s="93">
        <f t="shared" si="428"/>
        <v>-0.82942006390056977</v>
      </c>
      <c r="J218" s="93"/>
      <c r="K218" s="10">
        <f>SUM(K76:K87)</f>
        <v>1866.8999999999994</v>
      </c>
      <c r="L218" s="93">
        <f t="shared" si="429"/>
        <v>-0.82695943941865646</v>
      </c>
      <c r="M218" s="93"/>
      <c r="N218" s="10">
        <f>SUM(N76:N87)</f>
        <v>109832.4</v>
      </c>
      <c r="O218" s="93">
        <f t="shared" si="430"/>
        <v>-0.52795179480126531</v>
      </c>
      <c r="P218" s="93"/>
      <c r="Q218" s="10">
        <f>SUM(Q76:Q87)</f>
        <v>97120.199999999983</v>
      </c>
      <c r="R218" s="93">
        <f t="shared" si="431"/>
        <v>-0.29481495465535912</v>
      </c>
      <c r="S218" s="93"/>
      <c r="T218" s="10">
        <f>SUM(T76:T87)</f>
        <v>11753.5</v>
      </c>
      <c r="U218" s="93">
        <f t="shared" si="432"/>
        <v>-0.86425383787379717</v>
      </c>
      <c r="V218" s="93"/>
      <c r="W218" s="10">
        <f>SUM(W76:W87)</f>
        <v>958.69999999999982</v>
      </c>
      <c r="X218" s="93">
        <f t="shared" si="433"/>
        <v>-0.8853846613664893</v>
      </c>
      <c r="Y218" s="93"/>
      <c r="Z218" s="10">
        <f>SUM(Z76:Z87)</f>
        <v>68691.599999999991</v>
      </c>
      <c r="AA218" s="93">
        <f t="shared" si="434"/>
        <v>-0.40057698248283979</v>
      </c>
      <c r="AB218" s="93"/>
      <c r="AC218" s="10">
        <f>SUM(AC76:AC87)</f>
        <v>65838.799999999988</v>
      </c>
      <c r="AD218" s="93">
        <f t="shared" si="435"/>
        <v>-0.28560174826768303</v>
      </c>
      <c r="AE218" s="93"/>
      <c r="AF218" s="10">
        <f>SUM(AF76:AF87)</f>
        <v>2241.7999999999997</v>
      </c>
      <c r="AG218" s="93">
        <f t="shared" si="436"/>
        <v>-0.86872478348197291</v>
      </c>
      <c r="AH218" s="93"/>
      <c r="AI218" s="10">
        <f>SUM(AI76:AI87)</f>
        <v>611.30000000000007</v>
      </c>
      <c r="AJ218" s="93">
        <f t="shared" si="437"/>
        <v>-0.88593021086023505</v>
      </c>
      <c r="AK218" s="93"/>
      <c r="AL218" s="10">
        <f>AVERAGE(AL76:AL87)</f>
        <v>68.283333333333346</v>
      </c>
      <c r="AM218" s="93">
        <f t="shared" si="438"/>
        <v>-0.15751593666461028</v>
      </c>
      <c r="AN218" s="93"/>
      <c r="AO218" s="10">
        <f>AVERAGE(AO76:AO87)</f>
        <v>69.316666666666663</v>
      </c>
      <c r="AP218" s="93">
        <f t="shared" si="439"/>
        <v>-0.15954329594826733</v>
      </c>
      <c r="AQ218" s="93"/>
      <c r="AR218" s="10">
        <f>AVERAGE(AR76:AR87)</f>
        <v>50.483333333333327</v>
      </c>
      <c r="AS218" s="93">
        <f t="shared" si="440"/>
        <v>-0.36278531608288633</v>
      </c>
      <c r="AT218" s="93"/>
      <c r="AU218" s="10">
        <f>AVERAGE(AU76:AU87)</f>
        <v>26.558333333333334</v>
      </c>
      <c r="AV218" s="93">
        <f t="shared" si="441"/>
        <v>-0.65616571366921994</v>
      </c>
      <c r="AW218" s="93"/>
      <c r="AX218" s="30"/>
      <c r="AY218" s="10"/>
      <c r="AZ218" s="93"/>
      <c r="BA218" s="10"/>
      <c r="BB218" s="93"/>
      <c r="BC218" s="10"/>
      <c r="BD218" s="93"/>
      <c r="BE218" s="10"/>
      <c r="BF218" s="93"/>
      <c r="BG218" s="10"/>
      <c r="BH218" s="93"/>
      <c r="BI218" s="10"/>
      <c r="BJ218" s="93"/>
      <c r="BK218" s="10"/>
      <c r="BL218" s="93"/>
      <c r="BM218" s="10"/>
      <c r="BN218" s="93"/>
      <c r="BO218" s="10"/>
      <c r="BP218" s="10"/>
      <c r="BQ218" s="93"/>
      <c r="BR218" s="10"/>
      <c r="BS218" s="93"/>
      <c r="BT218" s="10"/>
      <c r="BU218" s="93"/>
      <c r="BV218" s="10"/>
      <c r="BW218" s="93"/>
      <c r="BX218" s="10"/>
      <c r="BY218" s="93"/>
      <c r="BZ218" s="10"/>
      <c r="CA218" s="93"/>
      <c r="CB218" s="10"/>
      <c r="CC218" s="93"/>
      <c r="CD218" s="10"/>
      <c r="CE218" s="93"/>
      <c r="CF218" s="10"/>
      <c r="CG218" s="93"/>
      <c r="CH218" s="10"/>
      <c r="CI218" s="93"/>
      <c r="CJ218" s="10"/>
      <c r="CK218" s="93"/>
      <c r="CL218" s="10"/>
      <c r="CM218" s="93"/>
      <c r="CN218" s="10"/>
      <c r="CO218" s="93"/>
      <c r="CP218" s="10"/>
      <c r="CQ218" s="93"/>
      <c r="CR218" s="10"/>
      <c r="CS218" s="93"/>
      <c r="CT218" s="10"/>
      <c r="CU218" s="93"/>
      <c r="CV218" s="171"/>
      <c r="CW218" s="10"/>
      <c r="CX218" s="93"/>
      <c r="CY218" s="10"/>
      <c r="CZ218" s="93"/>
      <c r="DA218" s="10"/>
      <c r="DB218" s="93"/>
      <c r="DC218" s="10"/>
      <c r="DD218" s="93"/>
      <c r="DE218" s="88"/>
      <c r="DF218" s="88"/>
    </row>
    <row r="219" spans="1:110" s="11" customFormat="1" ht="12.75">
      <c r="A219" s="7" t="s">
        <v>71</v>
      </c>
      <c r="B219" s="10">
        <f>SUM(B88:B99)</f>
        <v>152349.5</v>
      </c>
      <c r="C219" s="93">
        <f t="shared" si="426"/>
        <v>-2.3790499050699743E-2</v>
      </c>
      <c r="D219" s="93"/>
      <c r="E219" s="10">
        <f>SUM(E88:E99)</f>
        <v>145830.69999999998</v>
      </c>
      <c r="F219" s="93">
        <f t="shared" si="427"/>
        <v>7.5830051685038535E-2</v>
      </c>
      <c r="G219" s="93"/>
      <c r="H219" s="10">
        <f>SUM(H88:H99)</f>
        <v>4166.1000000000004</v>
      </c>
      <c r="I219" s="93">
        <f t="shared" si="428"/>
        <v>-0.77653874004344681</v>
      </c>
      <c r="J219" s="93"/>
      <c r="K219" s="10">
        <f>SUM(K88:K99)</f>
        <v>2352.8999999999996</v>
      </c>
      <c r="L219" s="93">
        <f t="shared" si="429"/>
        <v>0.26032460228185772</v>
      </c>
      <c r="M219" s="93"/>
      <c r="N219" s="10">
        <f>SUM(N88:N99)</f>
        <v>104476.90000000001</v>
      </c>
      <c r="O219" s="93">
        <f t="shared" si="430"/>
        <v>-4.8760657146707076E-2</v>
      </c>
      <c r="P219" s="93"/>
      <c r="Q219" s="10">
        <f>SUM(Q88:Q99)</f>
        <v>101345.3</v>
      </c>
      <c r="R219" s="93">
        <f t="shared" si="431"/>
        <v>4.3503823097563954E-2</v>
      </c>
      <c r="S219" s="93"/>
      <c r="T219" s="10">
        <f>SUM(T88:T99)</f>
        <v>1880.8</v>
      </c>
      <c r="U219" s="93">
        <f t="shared" si="432"/>
        <v>-0.83997958055047439</v>
      </c>
      <c r="V219" s="93"/>
      <c r="W219" s="10">
        <f>SUM(W88:W99)</f>
        <v>1250.8</v>
      </c>
      <c r="X219" s="93">
        <f t="shared" si="433"/>
        <v>0.30468342547199345</v>
      </c>
      <c r="Y219" s="93"/>
      <c r="Z219" s="10">
        <f>SUM(Z88:Z99)</f>
        <v>68919.099999999991</v>
      </c>
      <c r="AA219" s="93">
        <f t="shared" si="434"/>
        <v>3.3119042211857685E-3</v>
      </c>
      <c r="AB219" s="93"/>
      <c r="AC219" s="10">
        <f>SUM(AC88:AC99)</f>
        <v>67868.799999999988</v>
      </c>
      <c r="AD219" s="93">
        <f t="shared" si="435"/>
        <v>3.0832882737838574E-2</v>
      </c>
      <c r="AE219" s="93"/>
      <c r="AF219" s="10">
        <f>SUM(AF88:AF99)</f>
        <v>301.5</v>
      </c>
      <c r="AG219" s="93">
        <f t="shared" si="436"/>
        <v>-0.86550985814970116</v>
      </c>
      <c r="AH219" s="93"/>
      <c r="AI219" s="10">
        <f>SUM(AI88:AI99)</f>
        <v>748.90000000000009</v>
      </c>
      <c r="AJ219" s="93">
        <f t="shared" si="437"/>
        <v>0.22509406183543268</v>
      </c>
      <c r="AK219" s="93"/>
      <c r="AL219" s="10">
        <f>AVERAGE(AL88:AL99)</f>
        <v>67.083333333333329</v>
      </c>
      <c r="AM219" s="93">
        <f t="shared" si="438"/>
        <v>-1.7573834513058606E-2</v>
      </c>
      <c r="AN219" s="93"/>
      <c r="AO219" s="10">
        <f>AVERAGE(AO88:AO99)</f>
        <v>67.949999999999989</v>
      </c>
      <c r="AP219" s="93">
        <f t="shared" si="439"/>
        <v>-1.9716277951430716E-2</v>
      </c>
      <c r="AQ219" s="93"/>
      <c r="AR219" s="10">
        <f>AVERAGE(AR88:AR99)</f>
        <v>45.4</v>
      </c>
      <c r="AS219" s="93">
        <f t="shared" si="440"/>
        <v>-0.10069329811819072</v>
      </c>
      <c r="AT219" s="93"/>
      <c r="AU219" s="10">
        <f>AVERAGE(AU88:AU99)</f>
        <v>49.474999999999994</v>
      </c>
      <c r="AV219" s="93">
        <f t="shared" si="441"/>
        <v>0.86288045183558193</v>
      </c>
      <c r="AW219" s="93"/>
      <c r="AX219" s="30"/>
      <c r="AY219" s="10"/>
      <c r="AZ219" s="93"/>
      <c r="BA219" s="10"/>
      <c r="BB219" s="93"/>
      <c r="BC219" s="10"/>
      <c r="BD219" s="93"/>
      <c r="BE219" s="10"/>
      <c r="BF219" s="93"/>
      <c r="BG219" s="10"/>
      <c r="BH219" s="93"/>
      <c r="BI219" s="10"/>
      <c r="BJ219" s="93"/>
      <c r="BK219" s="10"/>
      <c r="BL219" s="93"/>
      <c r="BM219" s="10"/>
      <c r="BN219" s="93"/>
      <c r="BO219" s="10"/>
      <c r="BP219" s="10"/>
      <c r="BQ219" s="93"/>
      <c r="BR219" s="10"/>
      <c r="BS219" s="93"/>
      <c r="BT219" s="10"/>
      <c r="BU219" s="93"/>
      <c r="BV219" s="10"/>
      <c r="BW219" s="93"/>
      <c r="BX219" s="10"/>
      <c r="BY219" s="93"/>
      <c r="BZ219" s="10"/>
      <c r="CA219" s="93"/>
      <c r="CB219" s="10"/>
      <c r="CC219" s="93"/>
      <c r="CD219" s="10"/>
      <c r="CE219" s="93"/>
      <c r="CF219" s="10"/>
      <c r="CG219" s="93"/>
      <c r="CH219" s="10"/>
      <c r="CI219" s="93"/>
      <c r="CJ219" s="10"/>
      <c r="CK219" s="93"/>
      <c r="CL219" s="10"/>
      <c r="CM219" s="93"/>
      <c r="CN219" s="10"/>
      <c r="CO219" s="93"/>
      <c r="CP219" s="10"/>
      <c r="CQ219" s="93"/>
      <c r="CR219" s="10"/>
      <c r="CS219" s="93"/>
      <c r="CT219" s="10"/>
      <c r="CU219" s="93"/>
      <c r="CV219" s="171"/>
      <c r="CW219" s="10"/>
      <c r="CX219" s="93"/>
      <c r="CY219" s="10"/>
      <c r="CZ219" s="93"/>
      <c r="DA219" s="10"/>
      <c r="DB219" s="93"/>
      <c r="DC219" s="10"/>
      <c r="DD219" s="93"/>
      <c r="DE219" s="88"/>
      <c r="DF219" s="88"/>
    </row>
    <row r="220" spans="1:110" s="11" customFormat="1" ht="12.75">
      <c r="A220" s="7" t="s">
        <v>72</v>
      </c>
      <c r="B220" s="10">
        <f>SUM(B100:B111)</f>
        <v>96196.1</v>
      </c>
      <c r="C220" s="93">
        <f t="shared" si="426"/>
        <v>-0.36858276528639733</v>
      </c>
      <c r="D220" s="93"/>
      <c r="E220" s="10">
        <f>SUM(E100:E111)</f>
        <v>89942.799999999988</v>
      </c>
      <c r="F220" s="93">
        <f t="shared" si="427"/>
        <v>-0.38323823447326244</v>
      </c>
      <c r="G220" s="93"/>
      <c r="H220" s="10">
        <f>SUM(H100:H111)</f>
        <v>4628.6000000000004</v>
      </c>
      <c r="I220" s="93">
        <f t="shared" si="428"/>
        <v>0.11101509805333531</v>
      </c>
      <c r="J220" s="93"/>
      <c r="K220" s="10">
        <f>SUM(K100:K111)</f>
        <v>1624.7</v>
      </c>
      <c r="L220" s="93">
        <f t="shared" si="429"/>
        <v>-0.30949041608228134</v>
      </c>
      <c r="M220" s="93"/>
      <c r="N220" s="10">
        <f>SUM(N100:N111)</f>
        <v>60354</v>
      </c>
      <c r="O220" s="93">
        <f t="shared" si="430"/>
        <v>-0.42232206353749013</v>
      </c>
      <c r="P220" s="93"/>
      <c r="Q220" s="10">
        <f>SUM(Q100:Q111)</f>
        <v>57554.6</v>
      </c>
      <c r="R220" s="93">
        <f t="shared" si="431"/>
        <v>-0.43209403889474896</v>
      </c>
      <c r="S220" s="93"/>
      <c r="T220" s="10">
        <f>SUM(T100:T111)</f>
        <v>2046.2999999999997</v>
      </c>
      <c r="U220" s="93">
        <f t="shared" si="432"/>
        <v>8.7994470438111261E-2</v>
      </c>
      <c r="V220" s="93"/>
      <c r="W220" s="10">
        <f>SUM(W100:W111)</f>
        <v>753.3</v>
      </c>
      <c r="X220" s="93">
        <f t="shared" si="433"/>
        <v>-0.39774544291653346</v>
      </c>
      <c r="Y220" s="93"/>
      <c r="Z220" s="10">
        <f>SUM(Z100:Z111)</f>
        <v>38607.199999999997</v>
      </c>
      <c r="AA220" s="93">
        <f t="shared" si="434"/>
        <v>-0.43981856988846335</v>
      </c>
      <c r="AB220" s="93"/>
      <c r="AC220" s="10">
        <f>SUM(AC100:AC111)</f>
        <v>37811.1</v>
      </c>
      <c r="AD220" s="93">
        <f t="shared" si="435"/>
        <v>-0.44287949691168838</v>
      </c>
      <c r="AE220" s="93"/>
      <c r="AF220" s="10">
        <f>SUM(AF100:AF111)</f>
        <v>356.29999999999995</v>
      </c>
      <c r="AG220" s="93">
        <f t="shared" si="436"/>
        <v>0.18175787728026527</v>
      </c>
      <c r="AH220" s="93"/>
      <c r="AI220" s="10">
        <f>SUM(AI100:AI111)</f>
        <v>439.7</v>
      </c>
      <c r="AJ220" s="93">
        <f t="shared" si="437"/>
        <v>-0.41287221257844853</v>
      </c>
      <c r="AK220" s="93"/>
      <c r="AL220" s="10">
        <f>AVERAGE(AL100:AL111)</f>
        <v>61.858333333333341</v>
      </c>
      <c r="AM220" s="93">
        <f t="shared" si="438"/>
        <v>-7.788819875776376E-2</v>
      </c>
      <c r="AN220" s="93"/>
      <c r="AO220" s="10">
        <f>AVERAGE(AO100:AO111)</f>
        <v>63.17499999999999</v>
      </c>
      <c r="AP220" s="93">
        <f t="shared" si="439"/>
        <v>-7.027225901398082E-2</v>
      </c>
      <c r="AQ220" s="93"/>
      <c r="AR220" s="10">
        <f>AVERAGE(AR100:AR111)</f>
        <v>43.975000000000001</v>
      </c>
      <c r="AS220" s="93">
        <f t="shared" si="440"/>
        <v>-3.1387665198237769E-2</v>
      </c>
      <c r="AT220" s="93"/>
      <c r="AU220" s="10">
        <f>AVERAGE(AU100:AU111)</f>
        <v>42.966666666666669</v>
      </c>
      <c r="AV220" s="93">
        <f t="shared" si="441"/>
        <v>-0.13154791982482716</v>
      </c>
      <c r="AW220" s="93"/>
      <c r="AX220" s="30"/>
      <c r="AY220" s="10"/>
      <c r="AZ220" s="93"/>
      <c r="BA220" s="10"/>
      <c r="BB220" s="93"/>
      <c r="BC220" s="10"/>
      <c r="BD220" s="93"/>
      <c r="BE220" s="10"/>
      <c r="BF220" s="93"/>
      <c r="BG220" s="10"/>
      <c r="BH220" s="93"/>
      <c r="BI220" s="10"/>
      <c r="BJ220" s="93"/>
      <c r="BK220" s="10"/>
      <c r="BL220" s="93"/>
      <c r="BM220" s="10"/>
      <c r="BN220" s="93"/>
      <c r="BO220" s="10"/>
      <c r="BP220" s="10"/>
      <c r="BQ220" s="93"/>
      <c r="BR220" s="10"/>
      <c r="BS220" s="93"/>
      <c r="BT220" s="10"/>
      <c r="BU220" s="93"/>
      <c r="BV220" s="10"/>
      <c r="BW220" s="93"/>
      <c r="BX220" s="10"/>
      <c r="BY220" s="93"/>
      <c r="BZ220" s="10"/>
      <c r="CA220" s="93"/>
      <c r="CB220" s="10"/>
      <c r="CC220" s="93"/>
      <c r="CD220" s="10"/>
      <c r="CE220" s="93"/>
      <c r="CF220" s="10"/>
      <c r="CG220" s="93"/>
      <c r="CH220" s="10"/>
      <c r="CI220" s="93"/>
      <c r="CJ220" s="10"/>
      <c r="CK220" s="93"/>
      <c r="CL220" s="10"/>
      <c r="CM220" s="93"/>
      <c r="CN220" s="10"/>
      <c r="CO220" s="93"/>
      <c r="CP220" s="10"/>
      <c r="CQ220" s="93"/>
      <c r="CR220" s="10"/>
      <c r="CS220" s="93"/>
      <c r="CT220" s="10"/>
      <c r="CU220" s="93"/>
      <c r="CV220" s="171"/>
      <c r="CW220" s="10"/>
      <c r="CX220" s="93"/>
      <c r="CY220" s="10"/>
      <c r="CZ220" s="93"/>
      <c r="DA220" s="10"/>
      <c r="DB220" s="93"/>
      <c r="DC220" s="10"/>
      <c r="DD220" s="93"/>
      <c r="DE220" s="88"/>
      <c r="DF220" s="88"/>
    </row>
    <row r="221" spans="1:110" s="63" customFormat="1" ht="12.75">
      <c r="A221" s="91" t="s">
        <v>73</v>
      </c>
      <c r="B221" s="77">
        <f>SUM(B112:B123)</f>
        <v>292513.8</v>
      </c>
      <c r="C221" s="93">
        <f t="shared" si="426"/>
        <v>2.0408072676543019</v>
      </c>
      <c r="D221" s="93"/>
      <c r="E221" s="77">
        <f>SUM(E112:E123)</f>
        <v>237327.3</v>
      </c>
      <c r="F221" s="93">
        <f t="shared" si="427"/>
        <v>1.6386470067642991</v>
      </c>
      <c r="G221" s="93">
        <f>E221/E217-1</f>
        <v>0.4212960273566515</v>
      </c>
      <c r="H221" s="77">
        <f>SUM(H112:H123)</f>
        <v>47693.4</v>
      </c>
      <c r="I221" s="93">
        <f t="shared" si="428"/>
        <v>9.3040660242838005</v>
      </c>
      <c r="J221" s="93">
        <f>H221/H217-1</f>
        <v>-0.56362608285115123</v>
      </c>
      <c r="K221" s="77">
        <f>SUM(K112:K123)</f>
        <v>7493.4</v>
      </c>
      <c r="L221" s="93">
        <f t="shared" si="429"/>
        <v>3.6121745553025173</v>
      </c>
      <c r="M221" s="93">
        <f>K221/K217-1</f>
        <v>-0.30544638884769415</v>
      </c>
      <c r="N221" s="77">
        <f>SUM(N112:N123)</f>
        <v>214172.5</v>
      </c>
      <c r="O221" s="93">
        <f t="shared" si="430"/>
        <v>2.5486048977698248</v>
      </c>
      <c r="P221" s="93">
        <f>N221/N217-1</f>
        <v>-7.9508922431577478E-2</v>
      </c>
      <c r="Q221" s="77">
        <f>SUM(Q112:Q123)</f>
        <v>176788.29999999996</v>
      </c>
      <c r="R221" s="93">
        <f t="shared" si="431"/>
        <v>2.0716623866728283</v>
      </c>
      <c r="S221" s="93">
        <f>Q221/Q217-1</f>
        <v>0.28365124198572467</v>
      </c>
      <c r="T221" s="77">
        <f>SUM(T112:T123)</f>
        <v>32306.799999999996</v>
      </c>
      <c r="U221" s="93">
        <f t="shared" si="432"/>
        <v>14.787909886135953</v>
      </c>
      <c r="V221" s="93">
        <f>T221/T217-1</f>
        <v>-0.62687504908505465</v>
      </c>
      <c r="W221" s="77">
        <f>SUM(W112:W123)</f>
        <v>5077.4000000000005</v>
      </c>
      <c r="X221" s="93">
        <f t="shared" si="433"/>
        <v>5.7402097437939741</v>
      </c>
      <c r="Y221" s="93">
        <f>W221/W217-1</f>
        <v>-0.39298224639846968</v>
      </c>
      <c r="Z221" s="77">
        <f>SUM(Z112:Z123)</f>
        <v>125454.9</v>
      </c>
      <c r="AA221" s="93">
        <f t="shared" si="434"/>
        <v>2.2495208147703019</v>
      </c>
      <c r="AB221" s="93">
        <f>Z221/Z217-1</f>
        <v>9.4756196104233803E-2</v>
      </c>
      <c r="AC221" s="77">
        <f>SUM(AC112:AC123)</f>
        <v>115547.5</v>
      </c>
      <c r="AD221" s="93">
        <f t="shared" si="435"/>
        <v>2.0559147975065524</v>
      </c>
      <c r="AE221" s="93">
        <f>AC221/AC217-1</f>
        <v>0.25377333718172124</v>
      </c>
      <c r="AF221" s="77">
        <f>SUM(AF112:AF123)</f>
        <v>6730.8000000000011</v>
      </c>
      <c r="AG221" s="93">
        <f t="shared" si="436"/>
        <v>17.890822340724114</v>
      </c>
      <c r="AH221" s="93">
        <f>AF221/AF217-1</f>
        <v>-0.60585813750578255</v>
      </c>
      <c r="AI221" s="77">
        <f>SUM(AI112:AI123)</f>
        <v>3176.7</v>
      </c>
      <c r="AJ221" s="93">
        <f t="shared" si="437"/>
        <v>6.2246986581760293</v>
      </c>
      <c r="AK221" s="93">
        <f>AI221/AI217-1</f>
        <v>-0.40722149654786333</v>
      </c>
      <c r="AL221" s="77">
        <f>AVERAGE(AL112:AL123)</f>
        <v>72.941666666666677</v>
      </c>
      <c r="AM221" s="93">
        <f t="shared" si="438"/>
        <v>0.17917284116933851</v>
      </c>
      <c r="AN221" s="93">
        <f>AL221/AL217-1</f>
        <v>-0.10004112687641376</v>
      </c>
      <c r="AO221" s="77">
        <f>AVERAGE(AO112:AO123)</f>
        <v>74.333333333333329</v>
      </c>
      <c r="AP221" s="93">
        <f t="shared" si="439"/>
        <v>0.17662577496372522</v>
      </c>
      <c r="AQ221" s="93">
        <f>AO221/AO217-1</f>
        <v>-9.8716782863494168E-2</v>
      </c>
      <c r="AR221" s="77">
        <f>AVERAGE(AR112:AR123)</f>
        <v>65.608333333333334</v>
      </c>
      <c r="AS221" s="93">
        <f t="shared" si="440"/>
        <v>0.49194618154254299</v>
      </c>
      <c r="AT221" s="93">
        <f>AR221/AR217-1</f>
        <v>-0.1718733564741769</v>
      </c>
      <c r="AU221" s="77">
        <f>AVERAGE(AU112:AU123)</f>
        <v>67.083333333333343</v>
      </c>
      <c r="AV221" s="93">
        <f t="shared" si="441"/>
        <v>0.56128782001551603</v>
      </c>
      <c r="AW221" s="93">
        <f>AU221/AU217-1</f>
        <v>-0.1315136476426797</v>
      </c>
      <c r="AX221" s="158"/>
      <c r="AY221" s="77"/>
      <c r="AZ221" s="93"/>
      <c r="BA221" s="77"/>
      <c r="BB221" s="93"/>
      <c r="BC221" s="77"/>
      <c r="BD221" s="93"/>
      <c r="BE221" s="77"/>
      <c r="BF221" s="93"/>
      <c r="BG221" s="77"/>
      <c r="BH221" s="93"/>
      <c r="BI221" s="77"/>
      <c r="BJ221" s="93"/>
      <c r="BK221" s="77"/>
      <c r="BL221" s="93"/>
      <c r="BM221" s="77"/>
      <c r="BN221" s="93"/>
      <c r="BO221" s="77"/>
      <c r="BP221" s="77"/>
      <c r="BQ221" s="93"/>
      <c r="BR221" s="77"/>
      <c r="BS221" s="93"/>
      <c r="BT221" s="77"/>
      <c r="BU221" s="93"/>
      <c r="BV221" s="77"/>
      <c r="BW221" s="93"/>
      <c r="BX221" s="77"/>
      <c r="BY221" s="93"/>
      <c r="BZ221" s="77"/>
      <c r="CA221" s="93"/>
      <c r="CB221" s="77"/>
      <c r="CC221" s="93"/>
      <c r="CD221" s="77"/>
      <c r="CE221" s="93"/>
      <c r="CF221" s="77"/>
      <c r="CG221" s="93"/>
      <c r="CH221" s="77"/>
      <c r="CI221" s="93"/>
      <c r="CJ221" s="77"/>
      <c r="CK221" s="93"/>
      <c r="CL221" s="77"/>
      <c r="CM221" s="93"/>
      <c r="CN221" s="77"/>
      <c r="CO221" s="93"/>
      <c r="CP221" s="77"/>
      <c r="CQ221" s="93"/>
      <c r="CR221" s="77"/>
      <c r="CS221" s="93"/>
      <c r="CT221" s="77"/>
      <c r="CU221" s="93"/>
      <c r="CV221" s="171"/>
      <c r="CW221" s="77"/>
      <c r="CX221" s="93"/>
      <c r="CY221" s="77"/>
      <c r="CZ221" s="93"/>
      <c r="DA221" s="77"/>
      <c r="DB221" s="93"/>
      <c r="DC221" s="77"/>
      <c r="DD221" s="93"/>
      <c r="DE221" s="89"/>
      <c r="DF221" s="89"/>
    </row>
    <row r="222" spans="1:110" s="11" customFormat="1" ht="12.75">
      <c r="A222" s="7" t="s">
        <v>260</v>
      </c>
      <c r="B222" s="10">
        <f>SUM(B124:B135)</f>
        <v>356112.8</v>
      </c>
      <c r="C222" s="93">
        <f t="shared" si="426"/>
        <v>0.21742222076360163</v>
      </c>
      <c r="D222" s="93"/>
      <c r="E222" s="10">
        <f>SUM(E124:E135)</f>
        <v>250071.9</v>
      </c>
      <c r="F222" s="93">
        <f t="shared" si="427"/>
        <v>5.3700522443056453E-2</v>
      </c>
      <c r="G222" s="93"/>
      <c r="H222" s="10">
        <f>SUM(H124:H135)</f>
        <v>95615.6</v>
      </c>
      <c r="I222" s="93">
        <f t="shared" si="428"/>
        <v>1.0047973094809763</v>
      </c>
      <c r="J222" s="93"/>
      <c r="K222" s="10">
        <f>SUM(K124:K135)</f>
        <v>10425.4</v>
      </c>
      <c r="L222" s="93">
        <f t="shared" si="429"/>
        <v>0.39127765767208489</v>
      </c>
      <c r="M222" s="93"/>
      <c r="N222" s="10">
        <f>SUM(N124:N135)</f>
        <v>284332.40000000002</v>
      </c>
      <c r="O222" s="93">
        <f t="shared" si="430"/>
        <v>0.32758594123895479</v>
      </c>
      <c r="P222" s="93"/>
      <c r="Q222" s="10">
        <f>SUM(Q124:Q135)</f>
        <v>203884.1</v>
      </c>
      <c r="R222" s="93">
        <f t="shared" si="431"/>
        <v>0.15326692999480196</v>
      </c>
      <c r="S222" s="93"/>
      <c r="T222" s="10">
        <f>SUM(T124:T135)</f>
        <v>72898.3</v>
      </c>
      <c r="U222" s="93">
        <f t="shared" si="432"/>
        <v>1.2564382730570656</v>
      </c>
      <c r="V222" s="93"/>
      <c r="W222" s="10">
        <f>SUM(W124:W135)</f>
        <v>7549.9</v>
      </c>
      <c r="X222" s="93">
        <f t="shared" si="433"/>
        <v>0.48696183085831302</v>
      </c>
      <c r="Y222" s="93"/>
      <c r="Z222" s="10">
        <f>SUM(Z124:Z135)</f>
        <v>155311.40000000002</v>
      </c>
      <c r="AA222" s="93">
        <f t="shared" si="434"/>
        <v>0.23798592163398991</v>
      </c>
      <c r="AB222" s="93"/>
      <c r="AC222" s="10">
        <f>SUM(AC124:AC135)</f>
        <v>134256.80000000002</v>
      </c>
      <c r="AD222" s="93">
        <f t="shared" si="435"/>
        <v>0.16191869144724036</v>
      </c>
      <c r="AE222" s="93"/>
      <c r="AF222" s="10">
        <f>SUM(AF124:AF135)</f>
        <v>16313.2</v>
      </c>
      <c r="AG222" s="93">
        <f t="shared" si="436"/>
        <v>1.4236643489629759</v>
      </c>
      <c r="AH222" s="93"/>
      <c r="AI222" s="10">
        <f>SUM(AI124:AI135)</f>
        <v>4741.6000000000004</v>
      </c>
      <c r="AJ222" s="93">
        <f t="shared" si="437"/>
        <v>0.49261812572795693</v>
      </c>
      <c r="AK222" s="93"/>
      <c r="AL222" s="10">
        <f>AVERAGE(AL124:AL135)</f>
        <v>79.783333333333331</v>
      </c>
      <c r="AM222" s="93">
        <f t="shared" si="438"/>
        <v>9.3796412658516903E-2</v>
      </c>
      <c r="AN222" s="93"/>
      <c r="AO222" s="10">
        <f>AVERAGE(AO124:AO135)</f>
        <v>81.458333333333329</v>
      </c>
      <c r="AP222" s="93">
        <f t="shared" si="439"/>
        <v>9.5852017937219758E-2</v>
      </c>
      <c r="AQ222" s="93"/>
      <c r="AR222" s="10">
        <f>AVERAGE(AR124:AR135)</f>
        <v>76.266666666666666</v>
      </c>
      <c r="AS222" s="93">
        <f t="shared" si="440"/>
        <v>0.16245395656039618</v>
      </c>
      <c r="AT222" s="93"/>
      <c r="AU222" s="10">
        <f>AVERAGE(AU124:AU135)</f>
        <v>72.316666666666663</v>
      </c>
      <c r="AV222" s="93">
        <f t="shared" si="441"/>
        <v>7.8012422360248301E-2</v>
      </c>
      <c r="AW222" s="93"/>
      <c r="AX222" s="30"/>
      <c r="AY222" s="10"/>
      <c r="AZ222" s="93"/>
      <c r="BA222" s="10"/>
      <c r="BB222" s="93"/>
      <c r="BC222" s="10"/>
      <c r="BD222" s="93"/>
      <c r="BE222" s="10"/>
      <c r="BF222" s="93"/>
      <c r="BG222" s="10"/>
      <c r="BH222" s="93"/>
      <c r="BI222" s="10"/>
      <c r="BJ222" s="93"/>
      <c r="BK222" s="10"/>
      <c r="BL222" s="93"/>
      <c r="BM222" s="10"/>
      <c r="BN222" s="93"/>
      <c r="BO222" s="10"/>
      <c r="BP222" s="10"/>
      <c r="BQ222" s="93"/>
      <c r="BR222" s="10"/>
      <c r="BS222" s="93"/>
      <c r="BT222" s="10"/>
      <c r="BU222" s="93"/>
      <c r="BV222" s="10"/>
      <c r="BW222" s="93"/>
      <c r="BX222" s="10"/>
      <c r="BY222" s="93"/>
      <c r="BZ222" s="10"/>
      <c r="CA222" s="93"/>
      <c r="CB222" s="10"/>
      <c r="CC222" s="93"/>
      <c r="CD222" s="10"/>
      <c r="CE222" s="93"/>
      <c r="CF222" s="10"/>
      <c r="CG222" s="93"/>
      <c r="CH222" s="10"/>
      <c r="CI222" s="93"/>
      <c r="CJ222" s="10"/>
      <c r="CK222" s="93"/>
      <c r="CL222" s="10"/>
      <c r="CM222" s="93"/>
      <c r="CN222" s="10"/>
      <c r="CO222" s="93"/>
      <c r="CP222" s="10"/>
      <c r="CQ222" s="93"/>
      <c r="CR222" s="10"/>
      <c r="CS222" s="93"/>
      <c r="CT222" s="10"/>
      <c r="CU222" s="93"/>
      <c r="CV222" s="171"/>
      <c r="CW222" s="10"/>
      <c r="CX222" s="93"/>
      <c r="CY222" s="10"/>
      <c r="CZ222" s="93"/>
      <c r="DA222" s="10"/>
      <c r="DB222" s="93"/>
      <c r="DC222" s="10"/>
      <c r="DD222" s="93"/>
      <c r="DE222" s="88"/>
      <c r="DF222" s="88"/>
    </row>
    <row r="223" spans="1:110" s="6" customFormat="1" ht="12.75">
      <c r="A223" s="91" t="s">
        <v>261</v>
      </c>
      <c r="B223" s="77">
        <f>SUM(B136:B147)</f>
        <v>367637.00000000006</v>
      </c>
      <c r="C223" s="93">
        <f t="shared" si="426"/>
        <v>3.2361094574528293E-2</v>
      </c>
      <c r="D223" s="93">
        <f>B223/B217-1</f>
        <v>0.28068492329901362</v>
      </c>
      <c r="E223" s="77">
        <f>SUM(E136:E147)</f>
        <v>250312.8</v>
      </c>
      <c r="F223" s="93">
        <f t="shared" si="427"/>
        <v>9.6332294832013332E-4</v>
      </c>
      <c r="G223" s="93">
        <f>E223/E217-1</f>
        <v>0.49906305863893463</v>
      </c>
      <c r="H223" s="77">
        <f>SUM(H136:H147)</f>
        <v>107062.89999999998</v>
      </c>
      <c r="I223" s="93">
        <f t="shared" si="428"/>
        <v>0.11972209555762836</v>
      </c>
      <c r="J223" s="93">
        <f>H223/H217-1</f>
        <v>-2.0420916640133235E-2</v>
      </c>
      <c r="K223" s="77">
        <f>SUM(K136:K147)</f>
        <v>10261.1</v>
      </c>
      <c r="L223" s="93">
        <f t="shared" si="429"/>
        <v>-1.5759587162123223E-2</v>
      </c>
      <c r="M223" s="93">
        <f>K223/K217-1</f>
        <v>-4.8911834495032114E-2</v>
      </c>
      <c r="N223" s="77">
        <f>SUM(N136:N147)</f>
        <v>300970.8</v>
      </c>
      <c r="O223" s="93">
        <f t="shared" si="430"/>
        <v>5.8517425379590815E-2</v>
      </c>
      <c r="P223" s="93">
        <f>N223/N217-1</f>
        <v>0.29354112226653828</v>
      </c>
      <c r="Q223" s="77">
        <f>SUM(Q136:Q147)</f>
        <v>209595.1</v>
      </c>
      <c r="R223" s="93">
        <f t="shared" si="431"/>
        <v>2.8011012138759117E-2</v>
      </c>
      <c r="S223" s="93">
        <f>Q223/Q217-1</f>
        <v>0.52185982007362619</v>
      </c>
      <c r="T223" s="77">
        <f>SUM(T136:T147)</f>
        <v>83708.900000000009</v>
      </c>
      <c r="U223" s="93">
        <f t="shared" si="432"/>
        <v>0.14829701104140991</v>
      </c>
      <c r="V223" s="93">
        <f>T223/T217-1</f>
        <v>-3.3210370459343719E-2</v>
      </c>
      <c r="W223" s="77">
        <f>SUM(W136:W147)</f>
        <v>7667</v>
      </c>
      <c r="X223" s="93">
        <f t="shared" si="433"/>
        <v>1.5510139207141949E-2</v>
      </c>
      <c r="Y223" s="93">
        <f>W223/W217-1</f>
        <v>-8.3388128399784822E-2</v>
      </c>
      <c r="Z223" s="77">
        <f>SUM(Z136:Z147)</f>
        <v>160583.20000000001</v>
      </c>
      <c r="AA223" s="93">
        <f t="shared" si="434"/>
        <v>3.3943419478544401E-2</v>
      </c>
      <c r="AB223" s="93">
        <f>Z223/Z217-1</f>
        <v>0.40129602901317862</v>
      </c>
      <c r="AC223" s="77">
        <f>SUM(AC136:AC147)</f>
        <v>136873</v>
      </c>
      <c r="AD223" s="93">
        <f t="shared" si="435"/>
        <v>1.9486536249932795E-2</v>
      </c>
      <c r="AE223" s="93">
        <f>AC223/AC217-1</f>
        <v>0.48517032372032043</v>
      </c>
      <c r="AF223" s="77">
        <f>SUM(AF136:AF147)</f>
        <v>18811.8</v>
      </c>
      <c r="AG223" s="93">
        <f t="shared" si="436"/>
        <v>0.15316430865801922</v>
      </c>
      <c r="AH223" s="93">
        <f>AF223/AF217-1</f>
        <v>0.10158047912116208</v>
      </c>
      <c r="AI223" s="77">
        <f>SUM(AI136:AI147)</f>
        <v>4898.3</v>
      </c>
      <c r="AJ223" s="93">
        <f t="shared" si="437"/>
        <v>3.3047916315167791E-2</v>
      </c>
      <c r="AK223" s="93">
        <f>AI223/AI217-1</f>
        <v>-8.596753125583112E-2</v>
      </c>
      <c r="AL223" s="77">
        <f>AVERAGE(AL136:AL147)</f>
        <v>81.866666666666674</v>
      </c>
      <c r="AM223" s="93">
        <f t="shared" si="438"/>
        <v>2.6112387716732854E-2</v>
      </c>
      <c r="AN223" s="93">
        <f>AL223/AL217-1</f>
        <v>1.0076084721365453E-2</v>
      </c>
      <c r="AO223" s="77">
        <f>AVERAGE(AO136:AO147)</f>
        <v>83.733333333333334</v>
      </c>
      <c r="AP223" s="93">
        <f t="shared" si="439"/>
        <v>2.7928388746803146E-2</v>
      </c>
      <c r="AQ223" s="93">
        <f>AO223/AO217-1</f>
        <v>1.525714863089811E-2</v>
      </c>
      <c r="AR223" s="77">
        <f>AVERAGE(AR136:AR147)</f>
        <v>78.13333333333334</v>
      </c>
      <c r="AS223" s="93">
        <f t="shared" si="440"/>
        <v>2.447552447552459E-2</v>
      </c>
      <c r="AT223" s="93">
        <f>AR223/AR217-1</f>
        <v>-1.3779320500683534E-2</v>
      </c>
      <c r="AU223" s="77">
        <f>AVERAGE(AU136:AU147)</f>
        <v>74.658333333333346</v>
      </c>
      <c r="AV223" s="93">
        <f t="shared" si="441"/>
        <v>3.2380732887762331E-2</v>
      </c>
      <c r="AW223" s="93">
        <f>AU223/AU217-1</f>
        <v>-3.3444816053511461E-2</v>
      </c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</row>
    <row r="224" spans="1:110" s="6" customFormat="1" ht="12.75">
      <c r="A224" s="26"/>
      <c r="B224" s="29"/>
      <c r="C224" s="24"/>
      <c r="D224" s="24"/>
      <c r="E224" s="29"/>
      <c r="F224" s="28"/>
      <c r="G224" s="28"/>
      <c r="H224" s="29"/>
      <c r="I224" s="28"/>
      <c r="J224" s="28"/>
      <c r="K224" s="29"/>
      <c r="L224" s="28"/>
      <c r="M224" s="28"/>
      <c r="N224" s="29"/>
      <c r="O224" s="28"/>
      <c r="P224" s="28"/>
      <c r="Q224" s="29"/>
      <c r="R224" s="28"/>
      <c r="S224" s="28"/>
      <c r="T224" s="29"/>
      <c r="U224" s="28"/>
      <c r="V224" s="28"/>
      <c r="W224" s="29"/>
      <c r="X224" s="28"/>
      <c r="Y224" s="28"/>
      <c r="Z224" s="29"/>
      <c r="AA224" s="28"/>
      <c r="AB224" s="28"/>
      <c r="AC224" s="29"/>
      <c r="AD224" s="28"/>
      <c r="AE224" s="28"/>
      <c r="AF224" s="29"/>
      <c r="AG224" s="28"/>
      <c r="AH224" s="28"/>
      <c r="AI224" s="29"/>
      <c r="AJ224" s="28"/>
      <c r="AK224" s="28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</row>
    <row r="225" spans="1:126" s="11" customFormat="1" ht="12.75">
      <c r="A225" s="7"/>
      <c r="B225" s="10"/>
      <c r="C225" s="9"/>
      <c r="D225" s="9"/>
      <c r="E225" s="10"/>
      <c r="F225" s="9"/>
      <c r="G225" s="9"/>
      <c r="H225" s="10"/>
      <c r="I225" s="9"/>
      <c r="J225" s="9"/>
      <c r="K225" s="10"/>
      <c r="L225" s="9"/>
      <c r="M225" s="9"/>
      <c r="N225" s="10"/>
      <c r="O225" s="9"/>
      <c r="P225" s="9"/>
      <c r="Q225" s="10"/>
      <c r="R225" s="9"/>
      <c r="S225" s="9"/>
      <c r="T225" s="10"/>
      <c r="U225" s="9"/>
      <c r="V225" s="9"/>
      <c r="W225" s="10"/>
      <c r="X225" s="9"/>
      <c r="Y225" s="9"/>
      <c r="Z225" s="10"/>
      <c r="AA225" s="9"/>
      <c r="AB225" s="9"/>
      <c r="AC225" s="10"/>
      <c r="AD225" s="9"/>
      <c r="AE225" s="9"/>
      <c r="AF225" s="10"/>
      <c r="AG225" s="9"/>
      <c r="AH225" s="9"/>
      <c r="AI225" s="10"/>
      <c r="AJ225" s="9"/>
      <c r="AK225" s="9"/>
      <c r="AL225" s="10"/>
      <c r="AM225" s="10"/>
      <c r="AN225" s="10"/>
      <c r="AO225" s="9"/>
      <c r="AP225" s="10"/>
      <c r="AQ225" s="10"/>
      <c r="AR225" s="9"/>
      <c r="AS225" s="10"/>
      <c r="AT225" s="10"/>
      <c r="AU225" s="9"/>
      <c r="AV225" s="8"/>
      <c r="AW225" s="8"/>
      <c r="AX225" s="9"/>
      <c r="AY225" s="10"/>
      <c r="AZ225" s="9"/>
      <c r="BA225" s="10"/>
      <c r="BB225" s="9"/>
      <c r="BC225" s="10"/>
      <c r="BD225" s="9"/>
      <c r="BE225" s="10"/>
      <c r="BF225" s="9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9"/>
      <c r="BR225" s="10"/>
      <c r="BS225" s="9"/>
      <c r="BT225" s="10"/>
      <c r="BU225" s="9"/>
      <c r="BV225" s="10"/>
      <c r="BW225" s="9"/>
      <c r="BX225" s="10"/>
      <c r="BY225" s="9"/>
      <c r="BZ225" s="10"/>
      <c r="CA225" s="9"/>
      <c r="CB225" s="10"/>
      <c r="CC225" s="9"/>
      <c r="CD225" s="10"/>
      <c r="CE225" s="9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9"/>
      <c r="CQ225" s="10"/>
      <c r="CR225" s="9"/>
      <c r="CS225" s="10"/>
      <c r="CT225" s="9"/>
      <c r="CU225" s="10"/>
      <c r="CV225" s="9"/>
      <c r="CW225" s="10"/>
      <c r="CX225" s="9"/>
      <c r="CY225" s="10"/>
      <c r="CZ225" s="9"/>
      <c r="DA225" s="10"/>
      <c r="DB225" s="9"/>
      <c r="DC225" s="10"/>
      <c r="DD225" s="9"/>
      <c r="DE225" s="10"/>
      <c r="DF225" s="10"/>
    </row>
    <row r="226" spans="1:126" s="6" customFormat="1" ht="12.75">
      <c r="A226" s="26"/>
      <c r="B226" s="29"/>
      <c r="C226" s="28"/>
      <c r="D226" s="28"/>
      <c r="E226" s="29"/>
      <c r="F226" s="28"/>
      <c r="G226" s="28"/>
      <c r="H226" s="29"/>
      <c r="I226" s="28"/>
      <c r="J226" s="28"/>
      <c r="K226" s="29"/>
      <c r="L226" s="28"/>
      <c r="M226" s="28"/>
      <c r="N226" s="29"/>
      <c r="O226" s="28"/>
      <c r="P226" s="28"/>
      <c r="Q226" s="29"/>
      <c r="R226" s="28"/>
      <c r="S226" s="28"/>
      <c r="T226" s="29"/>
      <c r="U226" s="28"/>
      <c r="V226" s="28"/>
      <c r="W226" s="29"/>
      <c r="X226" s="28"/>
      <c r="Y226" s="28"/>
      <c r="Z226" s="29"/>
      <c r="AA226" s="28"/>
      <c r="AB226" s="28"/>
      <c r="AC226" s="29"/>
      <c r="AD226" s="28"/>
      <c r="AE226" s="28"/>
      <c r="AF226" s="29"/>
      <c r="AG226" s="28"/>
      <c r="AH226" s="28"/>
      <c r="AI226" s="29"/>
      <c r="AJ226" s="28"/>
      <c r="AK226" s="28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</row>
    <row r="227" spans="1:126" s="6" customFormat="1" ht="12.75">
      <c r="A227" s="26"/>
      <c r="B227" s="29"/>
      <c r="C227" s="28"/>
      <c r="D227" s="28"/>
      <c r="E227" s="29"/>
      <c r="F227" s="28"/>
      <c r="G227" s="28"/>
      <c r="H227" s="29"/>
      <c r="I227" s="28"/>
      <c r="J227" s="28"/>
      <c r="K227" s="29"/>
      <c r="L227" s="28"/>
      <c r="M227" s="28"/>
      <c r="N227" s="29"/>
      <c r="O227" s="28"/>
      <c r="P227" s="28"/>
      <c r="Q227" s="29"/>
      <c r="R227" s="28"/>
      <c r="S227" s="28"/>
      <c r="T227" s="29"/>
      <c r="U227" s="28"/>
      <c r="V227" s="28"/>
      <c r="W227" s="29"/>
      <c r="X227" s="28"/>
      <c r="Y227" s="28"/>
      <c r="Z227" s="29"/>
      <c r="AA227" s="28"/>
      <c r="AB227" s="28"/>
      <c r="AC227" s="29"/>
      <c r="AD227" s="28"/>
      <c r="AE227" s="28"/>
      <c r="AF227" s="29"/>
      <c r="AG227" s="28"/>
      <c r="AH227" s="28"/>
      <c r="AI227" s="29"/>
      <c r="AJ227" s="28"/>
      <c r="AK227" s="28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</row>
    <row r="228" spans="1:126" s="6" customFormat="1" ht="12.75">
      <c r="A228" s="26"/>
      <c r="B228" s="29"/>
      <c r="C228" s="28"/>
      <c r="D228" s="28"/>
      <c r="E228" s="29"/>
      <c r="F228" s="28"/>
      <c r="G228" s="28"/>
      <c r="H228" s="29"/>
      <c r="I228" s="28"/>
      <c r="J228" s="28"/>
      <c r="K228" s="29"/>
      <c r="L228" s="28"/>
      <c r="M228" s="28"/>
      <c r="N228" s="29"/>
      <c r="O228" s="28"/>
      <c r="P228" s="28"/>
      <c r="Q228" s="29"/>
      <c r="R228" s="28"/>
      <c r="S228" s="28"/>
      <c r="T228" s="29"/>
      <c r="U228" s="28"/>
      <c r="V228" s="28"/>
      <c r="W228" s="29"/>
      <c r="X228" s="28"/>
      <c r="Y228" s="28"/>
      <c r="Z228" s="29"/>
      <c r="AA228" s="28"/>
      <c r="AB228" s="28"/>
      <c r="AC228" s="29"/>
      <c r="AD228" s="28"/>
      <c r="AE228" s="28"/>
      <c r="AF228" s="29"/>
      <c r="AG228" s="28"/>
      <c r="AH228" s="28"/>
      <c r="AI228" s="29"/>
      <c r="AJ228" s="28"/>
      <c r="AK228" s="28"/>
      <c r="AL228" s="29"/>
      <c r="AM228" s="29"/>
      <c r="AN228" s="29"/>
      <c r="AO228" s="28"/>
      <c r="AP228" s="29"/>
      <c r="AQ228" s="29"/>
      <c r="AR228" s="28"/>
      <c r="AS228" s="29"/>
      <c r="AT228" s="29"/>
      <c r="AU228" s="28"/>
      <c r="AV228" s="27"/>
      <c r="AW228" s="27"/>
      <c r="AX228" s="28"/>
      <c r="AY228" s="29"/>
      <c r="AZ228" s="28"/>
      <c r="BA228" s="29"/>
      <c r="BB228" s="28"/>
      <c r="BC228" s="29"/>
      <c r="BD228" s="28"/>
      <c r="BE228" s="29"/>
      <c r="BF228" s="28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8"/>
      <c r="BR228" s="29"/>
      <c r="BS228" s="28"/>
      <c r="BT228" s="29"/>
      <c r="BU228" s="28"/>
      <c r="BV228" s="29"/>
      <c r="BW228" s="28"/>
      <c r="BX228" s="29"/>
      <c r="BY228" s="28"/>
      <c r="BZ228" s="29"/>
      <c r="CA228" s="28"/>
      <c r="CB228" s="29"/>
      <c r="CC228" s="28"/>
      <c r="CD228" s="29"/>
      <c r="CE228" s="28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  <c r="CP228" s="28"/>
      <c r="CQ228" s="29"/>
      <c r="CR228" s="28"/>
      <c r="CS228" s="29"/>
      <c r="CT228" s="28"/>
      <c r="CU228" s="29"/>
      <c r="CV228" s="28"/>
      <c r="CW228" s="29"/>
      <c r="CX228" s="28"/>
      <c r="CY228" s="29"/>
      <c r="CZ228" s="28"/>
      <c r="DA228" s="29"/>
      <c r="DB228" s="28"/>
      <c r="DC228" s="29"/>
      <c r="DD228" s="28"/>
      <c r="DE228" s="29"/>
      <c r="DF228" s="29"/>
    </row>
    <row r="229" spans="1:126" s="6" customFormat="1" ht="12.75">
      <c r="A229" s="26"/>
      <c r="B229" s="29"/>
      <c r="C229" s="28"/>
      <c r="D229" s="28"/>
      <c r="E229" s="29"/>
      <c r="F229" s="28"/>
      <c r="G229" s="28"/>
      <c r="H229" s="29"/>
      <c r="I229" s="28"/>
      <c r="J229" s="28"/>
      <c r="K229" s="29"/>
      <c r="L229" s="28"/>
      <c r="M229" s="28"/>
      <c r="N229" s="29"/>
      <c r="O229" s="28"/>
      <c r="P229" s="28"/>
      <c r="Q229" s="29"/>
      <c r="R229" s="28"/>
      <c r="S229" s="28"/>
      <c r="T229" s="29"/>
      <c r="U229" s="28"/>
      <c r="V229" s="28"/>
      <c r="W229" s="29"/>
      <c r="X229" s="28"/>
      <c r="Y229" s="28"/>
      <c r="Z229" s="29"/>
      <c r="AA229" s="28"/>
      <c r="AB229" s="28"/>
      <c r="AC229" s="29"/>
      <c r="AD229" s="28"/>
      <c r="AE229" s="28"/>
      <c r="AF229" s="29"/>
      <c r="AG229" s="28"/>
      <c r="AH229" s="28"/>
      <c r="AI229" s="29"/>
      <c r="AJ229" s="28"/>
      <c r="AK229" s="28"/>
      <c r="AL229" s="29"/>
      <c r="AM229" s="29"/>
      <c r="AN229" s="29"/>
      <c r="AO229" s="28"/>
      <c r="AP229" s="29"/>
      <c r="AQ229" s="29"/>
      <c r="AR229" s="28"/>
      <c r="AS229" s="29"/>
      <c r="AT229" s="29"/>
      <c r="AU229" s="28"/>
      <c r="AV229" s="27"/>
      <c r="AW229" s="27"/>
      <c r="AX229" s="28"/>
      <c r="AY229" s="29"/>
      <c r="AZ229" s="28"/>
      <c r="BA229" s="29"/>
      <c r="BB229" s="28"/>
      <c r="BC229" s="29"/>
      <c r="BD229" s="28"/>
      <c r="BE229" s="29"/>
      <c r="BF229" s="28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8"/>
      <c r="BR229" s="29"/>
      <c r="BS229" s="28"/>
      <c r="BT229" s="29"/>
      <c r="BU229" s="28"/>
      <c r="BV229" s="29"/>
      <c r="BW229" s="28"/>
      <c r="BX229" s="29"/>
      <c r="BY229" s="28"/>
      <c r="BZ229" s="29"/>
      <c r="CA229" s="28"/>
      <c r="CB229" s="29"/>
      <c r="CC229" s="28"/>
      <c r="CD229" s="29"/>
      <c r="CE229" s="28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  <c r="CP229" s="28"/>
      <c r="CQ229" s="29"/>
      <c r="CR229" s="28"/>
      <c r="CS229" s="29"/>
      <c r="CT229" s="28"/>
      <c r="CU229" s="29"/>
      <c r="CV229" s="28"/>
      <c r="CW229" s="29"/>
      <c r="CX229" s="28"/>
      <c r="CY229" s="29"/>
      <c r="CZ229" s="28"/>
      <c r="DA229" s="29"/>
      <c r="DB229" s="28"/>
      <c r="DC229" s="29"/>
      <c r="DD229" s="28"/>
      <c r="DE229" s="29"/>
      <c r="DF229" s="29"/>
    </row>
    <row r="230" spans="1:126" s="6" customFormat="1" ht="12.75">
      <c r="A230" s="26"/>
      <c r="B230" s="29"/>
      <c r="C230" s="28"/>
      <c r="D230" s="28"/>
      <c r="E230" s="29"/>
      <c r="F230" s="28"/>
      <c r="G230" s="28"/>
      <c r="H230" s="29"/>
      <c r="I230" s="28"/>
      <c r="J230" s="28"/>
      <c r="K230" s="29"/>
      <c r="L230" s="28"/>
      <c r="M230" s="28"/>
      <c r="N230" s="29"/>
      <c r="O230" s="28"/>
      <c r="P230" s="28"/>
      <c r="Q230" s="29"/>
      <c r="R230" s="28"/>
      <c r="S230" s="28"/>
      <c r="T230" s="29"/>
      <c r="U230" s="28"/>
      <c r="V230" s="28"/>
      <c r="W230" s="29"/>
      <c r="X230" s="28"/>
      <c r="Y230" s="28"/>
      <c r="Z230" s="29"/>
      <c r="AA230" s="28"/>
      <c r="AB230" s="28"/>
      <c r="AC230" s="29"/>
      <c r="AD230" s="28"/>
      <c r="AE230" s="28"/>
      <c r="AF230" s="29"/>
      <c r="AG230" s="28"/>
      <c r="AH230" s="28"/>
      <c r="AI230" s="29"/>
      <c r="AJ230" s="28"/>
      <c r="AK230" s="28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  <c r="DJ230" s="29"/>
      <c r="DK230" s="29"/>
      <c r="DL230" s="29"/>
      <c r="DM230" s="29"/>
      <c r="DN230" s="29"/>
      <c r="DO230" s="29"/>
      <c r="DP230" s="29"/>
      <c r="DQ230" s="29"/>
      <c r="DR230" s="29"/>
      <c r="DS230" s="29"/>
      <c r="DT230" s="29"/>
      <c r="DU230" s="29"/>
      <c r="DV230" s="29"/>
    </row>
    <row r="231" spans="1:126" s="6" customFormat="1" ht="12.75">
      <c r="A231" s="26"/>
      <c r="B231" s="29"/>
      <c r="C231" s="28"/>
      <c r="D231" s="28"/>
      <c r="E231" s="29"/>
      <c r="F231" s="28"/>
      <c r="G231" s="28"/>
      <c r="H231" s="29"/>
      <c r="I231" s="28"/>
      <c r="J231" s="28"/>
      <c r="K231" s="29"/>
      <c r="L231" s="28"/>
      <c r="M231" s="28"/>
      <c r="N231" s="29"/>
      <c r="O231" s="28"/>
      <c r="P231" s="28"/>
      <c r="Q231" s="29"/>
      <c r="R231" s="28"/>
      <c r="S231" s="28"/>
      <c r="T231" s="29"/>
      <c r="U231" s="28"/>
      <c r="V231" s="28"/>
      <c r="W231" s="29"/>
      <c r="X231" s="28"/>
      <c r="Y231" s="28"/>
      <c r="Z231" s="29"/>
      <c r="AA231" s="28"/>
      <c r="AB231" s="28"/>
      <c r="AC231" s="29"/>
      <c r="AD231" s="28"/>
      <c r="AE231" s="28"/>
      <c r="AF231" s="29"/>
      <c r="AG231" s="28"/>
      <c r="AH231" s="28"/>
      <c r="AI231" s="29"/>
      <c r="AJ231" s="28"/>
      <c r="AK231" s="28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  <c r="DL231" s="29"/>
      <c r="DM231" s="29"/>
      <c r="DN231" s="29"/>
      <c r="DO231" s="29"/>
      <c r="DP231" s="29"/>
      <c r="DQ231" s="29"/>
      <c r="DR231" s="29"/>
      <c r="DS231" s="29"/>
      <c r="DT231" s="29"/>
    </row>
  </sheetData>
  <phoneticPr fontId="11" type="noConversion"/>
  <pageMargins left="0.7" right="0.7" top="0.75" bottom="0.75" header="0.3" footer="0.3"/>
  <pageSetup paperSize="9" orientation="portrait" r:id="rId1"/>
  <ignoredErrors>
    <ignoredError sqref="AM176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theme="4" tint="0.79992065187536243"/>
  </sheetPr>
  <dimension ref="A1:EM231"/>
  <sheetViews>
    <sheetView zoomScale="70" zoomScaleNormal="70" workbookViewId="0">
      <pane xSplit="1" ySplit="3" topLeftCell="AB128" activePane="bottomRight" state="frozen"/>
      <selection pane="topRight"/>
      <selection pane="bottomLeft"/>
      <selection pane="bottomRight" activeCell="AY158" sqref="AY158"/>
    </sheetView>
  </sheetViews>
  <sheetFormatPr defaultColWidth="8.75" defaultRowHeight="14.25"/>
  <cols>
    <col min="2" max="2" width="16.75" customWidth="1"/>
    <col min="3" max="3" width="9.75" style="41" bestFit="1" customWidth="1"/>
    <col min="4" max="4" width="8" style="41" bestFit="1" customWidth="1"/>
    <col min="5" max="5" width="16.75" customWidth="1"/>
    <col min="6" max="6" width="9.75" style="41" bestFit="1" customWidth="1"/>
    <col min="7" max="7" width="7.875" style="41" bestFit="1" customWidth="1"/>
    <col min="8" max="8" width="16.75" customWidth="1"/>
    <col min="9" max="9" width="9.75" style="41" bestFit="1" customWidth="1"/>
    <col min="10" max="10" width="8" style="41" bestFit="1" customWidth="1"/>
    <col min="11" max="11" width="16.75" customWidth="1"/>
    <col min="12" max="12" width="9.75" style="41" bestFit="1" customWidth="1"/>
    <col min="13" max="13" width="8" style="41" bestFit="1" customWidth="1"/>
    <col min="14" max="14" width="16.75" customWidth="1"/>
    <col min="15" max="15" width="9.75" style="41" bestFit="1" customWidth="1"/>
    <col min="16" max="16" width="8" style="41" bestFit="1" customWidth="1"/>
    <col min="17" max="17" width="16.75" customWidth="1"/>
    <col min="18" max="19" width="9.375" style="41" customWidth="1"/>
    <col min="20" max="20" width="16.75" customWidth="1"/>
    <col min="21" max="22" width="8.375" style="41" customWidth="1"/>
    <col min="23" max="23" width="16.75" customWidth="1"/>
    <col min="24" max="24" width="10" style="41" bestFit="1" customWidth="1"/>
    <col min="25" max="25" width="8" style="41" bestFit="1" customWidth="1"/>
    <col min="26" max="26" width="16.75" customWidth="1"/>
    <col min="27" max="27" width="9.75" style="41" bestFit="1" customWidth="1"/>
    <col min="28" max="28" width="8" style="41" bestFit="1" customWidth="1"/>
    <col min="29" max="29" width="16.75" customWidth="1"/>
    <col min="30" max="30" width="9.75" style="41" bestFit="1" customWidth="1"/>
    <col min="31" max="31" width="7.875" style="41" bestFit="1" customWidth="1"/>
    <col min="32" max="32" width="11.375" customWidth="1"/>
    <col min="33" max="33" width="9.75" style="41" bestFit="1" customWidth="1"/>
    <col min="34" max="34" width="8" style="41" bestFit="1" customWidth="1"/>
    <col min="35" max="35" width="11.375" customWidth="1"/>
    <col min="36" max="36" width="10" style="41" bestFit="1" customWidth="1"/>
    <col min="37" max="37" width="8" style="41" bestFit="1" customWidth="1"/>
    <col min="38" max="38" width="7.125" customWidth="1"/>
    <col min="39" max="39" width="9.75" bestFit="1" customWidth="1"/>
    <col min="40" max="40" width="10" bestFit="1" customWidth="1"/>
    <col min="41" max="41" width="11.375" customWidth="1"/>
    <col min="42" max="42" width="9.75" bestFit="1" customWidth="1"/>
    <col min="43" max="43" width="9.125" customWidth="1"/>
    <col min="44" max="44" width="11.375" customWidth="1"/>
    <col min="45" max="45" width="9.75" bestFit="1" customWidth="1"/>
    <col min="46" max="46" width="7.875" bestFit="1" customWidth="1"/>
    <col min="47" max="47" width="11.375" customWidth="1"/>
    <col min="48" max="48" width="9.75" bestFit="1" customWidth="1"/>
    <col min="49" max="49" width="7.875" bestFit="1" customWidth="1"/>
    <col min="50" max="50" width="17.375" style="159" customWidth="1"/>
    <col min="51" max="51" width="11.375" customWidth="1"/>
    <col min="52" max="52" width="8.375" customWidth="1"/>
    <col min="53" max="53" width="10.375" customWidth="1"/>
    <col min="54" max="54" width="8.375" customWidth="1"/>
    <col min="55" max="55" width="9" customWidth="1"/>
    <col min="56" max="57" width="8.375" customWidth="1"/>
    <col min="58" max="58" width="17.375" customWidth="1"/>
    <col min="59" max="59" width="31" customWidth="1"/>
    <col min="60" max="60" width="20.375" customWidth="1"/>
    <col min="61" max="61" width="16.125" customWidth="1"/>
    <col min="62" max="62" width="18.375" customWidth="1"/>
    <col min="63" max="63" width="16.375" customWidth="1"/>
    <col min="64" max="64" width="14.625" customWidth="1"/>
    <col min="65" max="65" width="8.375" customWidth="1"/>
    <col min="66" max="66" width="27" customWidth="1"/>
    <col min="67" max="67" width="9" customWidth="1"/>
    <col min="68" max="68" width="16" customWidth="1"/>
    <col min="69" max="73" width="8.375" customWidth="1"/>
    <col min="74" max="74" width="14.625" customWidth="1"/>
    <col min="75" max="75" width="8.375" customWidth="1"/>
    <col min="76" max="76" width="16" customWidth="1"/>
    <col min="77" max="79" width="8.375" customWidth="1"/>
    <col min="80" max="80" width="18.375" customWidth="1"/>
    <col min="81" max="81" width="17.375" customWidth="1"/>
    <col min="82" max="82" width="13.625" customWidth="1"/>
    <col min="83" max="83" width="24" customWidth="1"/>
    <col min="84" max="84" width="12" customWidth="1"/>
    <col min="85" max="85" width="17.625" customWidth="1"/>
    <col min="86" max="86" width="15.75" customWidth="1"/>
    <col min="87" max="87" width="20.375" customWidth="1"/>
    <col min="88" max="88" width="18.75" customWidth="1"/>
    <col min="89" max="89" width="21.75" customWidth="1"/>
    <col min="90" max="90" width="12.375" customWidth="1"/>
    <col min="91" max="91" width="14.375" customWidth="1"/>
    <col min="92" max="92" width="10.375" customWidth="1"/>
    <col min="93" max="93" width="14.375" customWidth="1"/>
    <col min="94" max="94" width="15.375" style="54" customWidth="1"/>
    <col min="95" max="95" width="15.125" customWidth="1"/>
    <col min="96" max="96" width="19.375" style="54" customWidth="1"/>
    <col min="97" max="97" width="15.125" customWidth="1"/>
    <col min="98" max="98" width="10" style="54" customWidth="1"/>
    <col min="99" max="99" width="16.375" customWidth="1"/>
    <col min="100" max="100" width="14.625" style="54" customWidth="1"/>
    <col min="101" max="101" width="12" customWidth="1"/>
    <col min="102" max="102" width="8.375" customWidth="1"/>
    <col min="103" max="103" width="10.375" customWidth="1"/>
    <col min="104" max="104" width="8.375" customWidth="1"/>
    <col min="105" max="105" width="10.375" customWidth="1"/>
    <col min="106" max="106" width="13.625" customWidth="1"/>
    <col min="107" max="107" width="18.625" customWidth="1"/>
    <col min="108" max="108" width="17.75" customWidth="1"/>
    <col min="109" max="110" width="8.75" style="48"/>
  </cols>
  <sheetData>
    <row r="1" spans="1:122" s="166" customFormat="1">
      <c r="A1" s="161" t="s">
        <v>14</v>
      </c>
      <c r="B1" s="161" t="s">
        <v>15</v>
      </c>
      <c r="C1" s="162" t="s">
        <v>113</v>
      </c>
      <c r="D1" s="162" t="s">
        <v>112</v>
      </c>
      <c r="E1" s="161" t="s">
        <v>16</v>
      </c>
      <c r="F1" s="162" t="s">
        <v>113</v>
      </c>
      <c r="G1" s="162" t="s">
        <v>112</v>
      </c>
      <c r="H1" s="161" t="s">
        <v>17</v>
      </c>
      <c r="I1" s="162" t="s">
        <v>113</v>
      </c>
      <c r="J1" s="162" t="s">
        <v>112</v>
      </c>
      <c r="K1" s="161" t="s">
        <v>18</v>
      </c>
      <c r="L1" s="162" t="s">
        <v>113</v>
      </c>
      <c r="M1" s="162" t="s">
        <v>112</v>
      </c>
      <c r="N1" s="161" t="s">
        <v>19</v>
      </c>
      <c r="O1" s="162" t="s">
        <v>113</v>
      </c>
      <c r="P1" s="162" t="s">
        <v>112</v>
      </c>
      <c r="Q1" s="161" t="s">
        <v>20</v>
      </c>
      <c r="R1" s="162" t="s">
        <v>113</v>
      </c>
      <c r="S1" s="162" t="s">
        <v>112</v>
      </c>
      <c r="T1" s="161" t="s">
        <v>21</v>
      </c>
      <c r="U1" s="162" t="s">
        <v>113</v>
      </c>
      <c r="V1" s="162" t="s">
        <v>112</v>
      </c>
      <c r="W1" s="161" t="s">
        <v>22</v>
      </c>
      <c r="X1" s="162" t="s">
        <v>113</v>
      </c>
      <c r="Y1" s="162" t="s">
        <v>112</v>
      </c>
      <c r="Z1" s="161" t="s">
        <v>23</v>
      </c>
      <c r="AA1" s="162" t="s">
        <v>113</v>
      </c>
      <c r="AB1" s="162" t="s">
        <v>112</v>
      </c>
      <c r="AC1" s="161" t="s">
        <v>24</v>
      </c>
      <c r="AD1" s="162" t="s">
        <v>113</v>
      </c>
      <c r="AE1" s="162" t="s">
        <v>112</v>
      </c>
      <c r="AF1" s="161" t="s">
        <v>25</v>
      </c>
      <c r="AG1" s="162" t="s">
        <v>113</v>
      </c>
      <c r="AH1" s="162" t="s">
        <v>112</v>
      </c>
      <c r="AI1" s="161" t="s">
        <v>26</v>
      </c>
      <c r="AJ1" s="162" t="s">
        <v>113</v>
      </c>
      <c r="AK1" s="162" t="s">
        <v>112</v>
      </c>
      <c r="AL1" s="161" t="s">
        <v>27</v>
      </c>
      <c r="AM1" s="162" t="s">
        <v>113</v>
      </c>
      <c r="AN1" s="162" t="s">
        <v>112</v>
      </c>
      <c r="AO1" s="161" t="s">
        <v>28</v>
      </c>
      <c r="AP1" s="162" t="s">
        <v>113</v>
      </c>
      <c r="AQ1" s="162" t="s">
        <v>112</v>
      </c>
      <c r="AR1" s="161" t="s">
        <v>29</v>
      </c>
      <c r="AS1" s="162" t="s">
        <v>113</v>
      </c>
      <c r="AT1" s="162" t="s">
        <v>112</v>
      </c>
      <c r="AU1" s="161" t="s">
        <v>30</v>
      </c>
      <c r="AV1" s="162" t="s">
        <v>113</v>
      </c>
      <c r="AW1" s="162" t="s">
        <v>112</v>
      </c>
      <c r="AX1" s="163" t="s">
        <v>111</v>
      </c>
      <c r="AY1" s="162" t="s">
        <v>113</v>
      </c>
      <c r="AZ1" s="162" t="s">
        <v>112</v>
      </c>
      <c r="BA1" s="161"/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  <c r="BN1" s="161"/>
      <c r="BO1" s="161"/>
      <c r="BP1" s="161"/>
      <c r="BQ1" s="161"/>
      <c r="BR1" s="161"/>
      <c r="BS1" s="161"/>
      <c r="BT1" s="161"/>
      <c r="BU1" s="161"/>
      <c r="BV1" s="161"/>
      <c r="BW1" s="161"/>
      <c r="BX1" s="161"/>
      <c r="BY1" s="161"/>
      <c r="BZ1" s="161"/>
      <c r="CA1" s="161"/>
      <c r="CB1" s="161"/>
      <c r="CC1" s="161"/>
      <c r="CD1" s="161"/>
      <c r="CE1" s="161"/>
      <c r="CF1" s="161"/>
      <c r="CG1" s="161"/>
      <c r="CH1" s="161"/>
      <c r="CI1" s="161"/>
      <c r="CJ1" s="161"/>
      <c r="CK1" s="161"/>
      <c r="CL1" s="161"/>
      <c r="CM1" s="161"/>
      <c r="CN1" s="161"/>
      <c r="CO1" s="161"/>
      <c r="CP1" s="161"/>
      <c r="CQ1" s="161"/>
      <c r="CR1" s="161"/>
      <c r="CS1" s="161"/>
      <c r="CT1" s="161"/>
      <c r="CU1" s="161"/>
      <c r="CV1" s="164"/>
      <c r="CW1" s="161"/>
      <c r="CX1" s="161"/>
      <c r="CY1" s="161"/>
      <c r="CZ1" s="161"/>
      <c r="DA1" s="161"/>
      <c r="DB1" s="161"/>
      <c r="DC1" s="161"/>
      <c r="DD1" s="161"/>
      <c r="DE1" s="165"/>
      <c r="DF1" s="165"/>
      <c r="DG1" s="161"/>
      <c r="DH1" s="164"/>
      <c r="DI1" s="164"/>
      <c r="DJ1" s="164"/>
      <c r="DK1" s="164"/>
      <c r="DL1" s="164"/>
      <c r="DM1" s="164"/>
      <c r="DN1" s="164"/>
      <c r="DO1" s="164"/>
      <c r="DP1" s="164"/>
      <c r="DQ1" s="164"/>
      <c r="DR1" s="164"/>
    </row>
    <row r="2" spans="1:122" s="1" customFormat="1" ht="12.75">
      <c r="A2" s="31" t="s">
        <v>31</v>
      </c>
      <c r="B2" s="35" t="s">
        <v>32</v>
      </c>
      <c r="C2" s="13"/>
      <c r="D2" s="13"/>
      <c r="E2" s="35" t="s">
        <v>32</v>
      </c>
      <c r="F2" s="142"/>
      <c r="G2" s="142"/>
      <c r="H2" s="35" t="s">
        <v>32</v>
      </c>
      <c r="I2" s="142"/>
      <c r="J2" s="142"/>
      <c r="K2" s="35" t="s">
        <v>32</v>
      </c>
      <c r="L2" s="142"/>
      <c r="M2" s="142"/>
      <c r="N2" s="35" t="s">
        <v>32</v>
      </c>
      <c r="O2" s="142"/>
      <c r="P2" s="142"/>
      <c r="Q2" s="35" t="s">
        <v>32</v>
      </c>
      <c r="R2" s="142"/>
      <c r="S2" s="142"/>
      <c r="T2" s="35" t="s">
        <v>32</v>
      </c>
      <c r="U2" s="142"/>
      <c r="V2" s="142"/>
      <c r="W2" s="35" t="s">
        <v>32</v>
      </c>
      <c r="X2" s="142"/>
      <c r="Y2" s="142"/>
      <c r="Z2" s="35" t="s">
        <v>32</v>
      </c>
      <c r="AA2" s="142"/>
      <c r="AB2" s="142"/>
      <c r="AC2" s="35" t="s">
        <v>32</v>
      </c>
      <c r="AD2" s="142"/>
      <c r="AE2" s="142"/>
      <c r="AF2" s="35" t="s">
        <v>32</v>
      </c>
      <c r="AG2" s="142"/>
      <c r="AH2" s="142"/>
      <c r="AI2" s="35" t="s">
        <v>32</v>
      </c>
      <c r="AJ2" s="142"/>
      <c r="AK2" s="142"/>
      <c r="AL2" s="35" t="s">
        <v>32</v>
      </c>
      <c r="AM2" s="142"/>
      <c r="AN2" s="142"/>
      <c r="AO2" s="35" t="s">
        <v>32</v>
      </c>
      <c r="AP2" s="142"/>
      <c r="AQ2" s="142"/>
      <c r="AR2" s="35" t="s">
        <v>32</v>
      </c>
      <c r="AS2" s="142"/>
      <c r="AT2" s="142"/>
      <c r="AU2" s="35" t="s">
        <v>32</v>
      </c>
      <c r="AV2" s="142"/>
      <c r="AW2" s="142"/>
      <c r="AX2" s="149"/>
      <c r="AY2" s="142"/>
      <c r="AZ2" s="142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7"/>
      <c r="CW2" s="35"/>
      <c r="CX2" s="35"/>
      <c r="CY2" s="35"/>
      <c r="CZ2" s="35"/>
      <c r="DA2" s="35"/>
      <c r="DB2" s="35"/>
      <c r="DC2" s="35"/>
      <c r="DD2" s="35"/>
      <c r="DE2" s="66"/>
      <c r="DF2" s="66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</row>
    <row r="3" spans="1:122" s="2" customFormat="1" ht="12.75">
      <c r="A3" s="32"/>
      <c r="B3" s="33" t="s">
        <v>33</v>
      </c>
      <c r="C3" s="14"/>
      <c r="D3" s="14"/>
      <c r="E3" s="33" t="s">
        <v>34</v>
      </c>
      <c r="F3" s="143"/>
      <c r="G3" s="143"/>
      <c r="H3" s="33" t="s">
        <v>35</v>
      </c>
      <c r="I3" s="143"/>
      <c r="J3" s="143"/>
      <c r="K3" s="33" t="s">
        <v>36</v>
      </c>
      <c r="L3" s="143"/>
      <c r="M3" s="143"/>
      <c r="N3" s="33" t="s">
        <v>37</v>
      </c>
      <c r="O3" s="143"/>
      <c r="P3" s="143"/>
      <c r="Q3" s="33" t="s">
        <v>34</v>
      </c>
      <c r="R3" s="143"/>
      <c r="S3" s="143"/>
      <c r="T3" s="33" t="s">
        <v>35</v>
      </c>
      <c r="U3" s="143"/>
      <c r="V3" s="143"/>
      <c r="W3" s="33" t="s">
        <v>36</v>
      </c>
      <c r="X3" s="143"/>
      <c r="Y3" s="143"/>
      <c r="Z3" s="33" t="s">
        <v>38</v>
      </c>
      <c r="AA3" s="143"/>
      <c r="AB3" s="143"/>
      <c r="AC3" s="33" t="s">
        <v>34</v>
      </c>
      <c r="AD3" s="143"/>
      <c r="AE3" s="143"/>
      <c r="AF3" s="33" t="s">
        <v>35</v>
      </c>
      <c r="AG3" s="143"/>
      <c r="AH3" s="143"/>
      <c r="AI3" s="33" t="s">
        <v>36</v>
      </c>
      <c r="AJ3" s="143"/>
      <c r="AK3" s="143"/>
      <c r="AL3" s="36" t="s">
        <v>39</v>
      </c>
      <c r="AM3" s="143"/>
      <c r="AN3" s="143"/>
      <c r="AO3" s="33" t="s">
        <v>34</v>
      </c>
      <c r="AP3" s="143"/>
      <c r="AQ3" s="143"/>
      <c r="AR3" s="33" t="s">
        <v>35</v>
      </c>
      <c r="AS3" s="143"/>
      <c r="AT3" s="143"/>
      <c r="AU3" s="33" t="s">
        <v>36</v>
      </c>
      <c r="AV3" s="143"/>
      <c r="AW3" s="143"/>
      <c r="AX3" s="150"/>
      <c r="AY3" s="143"/>
      <c r="AZ3" s="14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6"/>
      <c r="CG3" s="33"/>
      <c r="CH3" s="33"/>
      <c r="CI3" s="33"/>
      <c r="CJ3" s="33"/>
      <c r="CK3" s="33"/>
      <c r="CL3" s="33"/>
      <c r="CM3" s="33"/>
      <c r="CN3" s="36"/>
      <c r="CO3" s="36"/>
      <c r="CP3" s="33"/>
      <c r="CQ3" s="33"/>
      <c r="CR3" s="33"/>
      <c r="CS3" s="33"/>
      <c r="CT3" s="33"/>
      <c r="CU3" s="33"/>
      <c r="CV3" s="38"/>
      <c r="CW3" s="33"/>
      <c r="CX3" s="33"/>
      <c r="CY3" s="33"/>
      <c r="CZ3" s="33"/>
      <c r="DA3" s="33"/>
      <c r="DB3" s="33"/>
      <c r="DC3" s="33"/>
      <c r="DD3" s="33"/>
      <c r="DE3" s="67"/>
      <c r="DF3" s="67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</row>
    <row r="4" spans="1:122" s="3" customFormat="1" ht="12.75">
      <c r="A4" s="34">
        <v>41670</v>
      </c>
      <c r="B4" s="15">
        <f>南航自动更新!B154</f>
        <v>17392.78</v>
      </c>
      <c r="C4" s="138"/>
      <c r="D4" s="138"/>
      <c r="E4" s="15">
        <f>南航自动更新!C154</f>
        <v>13175.67</v>
      </c>
      <c r="F4" s="138"/>
      <c r="G4" s="138"/>
      <c r="H4" s="15">
        <f>南航自动更新!D154</f>
        <v>3861.34</v>
      </c>
      <c r="I4" s="138"/>
      <c r="J4" s="138"/>
      <c r="K4" s="15">
        <f>南航自动更新!E154</f>
        <v>355.78</v>
      </c>
      <c r="L4" s="138"/>
      <c r="M4" s="138"/>
      <c r="N4" s="15">
        <f>南航自动更新!F154</f>
        <v>13703.67</v>
      </c>
      <c r="O4" s="138"/>
      <c r="P4" s="138"/>
      <c r="Q4" s="15">
        <f>南航自动更新!G154</f>
        <v>10456.44</v>
      </c>
      <c r="R4" s="138"/>
      <c r="S4" s="138"/>
      <c r="T4" s="15">
        <f>南航自动更新!H154</f>
        <v>3004.42</v>
      </c>
      <c r="U4" s="138"/>
      <c r="V4" s="138"/>
      <c r="W4" s="15">
        <f>南航自动更新!I154</f>
        <v>242.81</v>
      </c>
      <c r="X4" s="138"/>
      <c r="Y4" s="138"/>
      <c r="Z4" s="15">
        <f>南航自动更新!J154</f>
        <v>8064.37</v>
      </c>
      <c r="AA4" s="138"/>
      <c r="AB4" s="138"/>
      <c r="AC4" s="15">
        <f>南航自动更新!K154</f>
        <v>7136.69</v>
      </c>
      <c r="AD4" s="138"/>
      <c r="AE4" s="138"/>
      <c r="AF4" s="15">
        <f>南航自动更新!L154</f>
        <v>737.53</v>
      </c>
      <c r="AG4" s="138"/>
      <c r="AH4" s="138"/>
      <c r="AI4" s="15">
        <f>南航自动更新!M154</f>
        <v>190.15</v>
      </c>
      <c r="AJ4" s="138"/>
      <c r="AK4" s="138"/>
      <c r="AL4" s="15">
        <f>南航自动更新!N154</f>
        <v>78.8</v>
      </c>
      <c r="AM4" s="138"/>
      <c r="AN4" s="138"/>
      <c r="AO4" s="15">
        <f>南航自动更新!O154</f>
        <v>79.400000000000006</v>
      </c>
      <c r="AP4" s="138"/>
      <c r="AQ4" s="138"/>
      <c r="AR4" s="15">
        <f>南航自动更新!P154</f>
        <v>77.8</v>
      </c>
      <c r="AS4" s="138"/>
      <c r="AT4" s="138"/>
      <c r="AU4" s="15">
        <f>南航自动更新!Q154</f>
        <v>68.2</v>
      </c>
      <c r="AV4" s="138"/>
      <c r="AW4" s="138"/>
      <c r="AX4" s="15">
        <f>南航自动更新!R154</f>
        <v>0</v>
      </c>
      <c r="AY4" s="138"/>
      <c r="AZ4" s="138"/>
      <c r="BA4" s="15"/>
      <c r="BB4" s="9"/>
      <c r="BC4" s="15"/>
      <c r="BD4" s="16"/>
      <c r="BE4" s="15"/>
      <c r="BF4" s="16"/>
      <c r="BG4" s="15"/>
      <c r="BH4" s="16"/>
      <c r="BI4" s="15"/>
      <c r="BJ4" s="16"/>
      <c r="BK4" s="15"/>
      <c r="BL4" s="16"/>
      <c r="BM4" s="15"/>
      <c r="BN4" s="16"/>
      <c r="BO4" s="15"/>
      <c r="BP4" s="15"/>
      <c r="BQ4" s="16"/>
      <c r="BR4" s="15"/>
      <c r="BS4" s="16"/>
      <c r="BT4" s="15"/>
      <c r="BU4" s="16"/>
      <c r="BV4" s="15"/>
      <c r="BW4" s="16"/>
      <c r="BX4" s="15"/>
      <c r="BY4" s="16"/>
      <c r="BZ4" s="15"/>
      <c r="CA4" s="16"/>
      <c r="CB4" s="15"/>
      <c r="CC4" s="16"/>
      <c r="CD4" s="15"/>
      <c r="CE4" s="16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W4" s="15"/>
      <c r="CX4" s="16"/>
      <c r="CY4" s="15"/>
      <c r="CZ4" s="16"/>
      <c r="DA4" s="15"/>
      <c r="DB4" s="16"/>
      <c r="DC4" s="15"/>
      <c r="DD4" s="16"/>
      <c r="DE4" s="55"/>
      <c r="DF4" s="55"/>
    </row>
    <row r="5" spans="1:122">
      <c r="A5" s="49">
        <v>41698</v>
      </c>
      <c r="B5" s="50">
        <f>南航自动更新!B155</f>
        <v>16291.4</v>
      </c>
      <c r="C5" s="139"/>
      <c r="D5" s="139"/>
      <c r="E5" s="50">
        <f>南航自动更新!C155</f>
        <v>12453.16</v>
      </c>
      <c r="F5" s="144"/>
      <c r="G5" s="144"/>
      <c r="H5" s="50">
        <f>南航自动更新!D155</f>
        <v>3508.26</v>
      </c>
      <c r="I5" s="144"/>
      <c r="J5" s="144"/>
      <c r="K5" s="50">
        <f>南航自动更新!E155</f>
        <v>329.98</v>
      </c>
      <c r="L5" s="144"/>
      <c r="M5" s="144"/>
      <c r="N5" s="50">
        <f>南航自动更新!F155</f>
        <v>13622.57</v>
      </c>
      <c r="O5" s="144"/>
      <c r="P5" s="144"/>
      <c r="Q5" s="50">
        <f>南航自动更新!G155</f>
        <v>10632.03</v>
      </c>
      <c r="R5" s="144"/>
      <c r="S5" s="144"/>
      <c r="T5" s="50">
        <f>南航自动更新!H155</f>
        <v>2742.79</v>
      </c>
      <c r="U5" s="144"/>
      <c r="V5" s="144"/>
      <c r="W5" s="50">
        <f>南航自动更新!I155</f>
        <v>247.74</v>
      </c>
      <c r="X5" s="144"/>
      <c r="Y5" s="144"/>
      <c r="Z5" s="50">
        <f>南航自动更新!J155</f>
        <v>8119.94</v>
      </c>
      <c r="AA5" s="144"/>
      <c r="AB5" s="144"/>
      <c r="AC5" s="50">
        <f>南航自动更新!K155</f>
        <v>7214.23</v>
      </c>
      <c r="AD5" s="144"/>
      <c r="AE5" s="144"/>
      <c r="AF5" s="50">
        <f>南航自动更新!L155</f>
        <v>713.21</v>
      </c>
      <c r="AG5" s="144"/>
      <c r="AH5" s="144"/>
      <c r="AI5" s="50">
        <f>南航自动更新!M155</f>
        <v>192.5</v>
      </c>
      <c r="AJ5" s="144"/>
      <c r="AK5" s="144"/>
      <c r="AL5" s="50">
        <f>南航自动更新!N155</f>
        <v>83.62</v>
      </c>
      <c r="AM5" s="144"/>
      <c r="AN5" s="144"/>
      <c r="AO5" s="50">
        <f>南航自动更新!O155</f>
        <v>85.38</v>
      </c>
      <c r="AP5" s="144"/>
      <c r="AQ5" s="144"/>
      <c r="AR5" s="50">
        <f>南航自动更新!P155</f>
        <v>78.180000000000007</v>
      </c>
      <c r="AS5" s="144"/>
      <c r="AT5" s="144"/>
      <c r="AU5" s="50">
        <f>南航自动更新!Q155</f>
        <v>75.08</v>
      </c>
      <c r="AV5" s="144"/>
      <c r="AW5" s="144"/>
      <c r="AX5" s="50">
        <f>南航自动更新!R155</f>
        <v>0</v>
      </c>
      <c r="AY5" s="144"/>
      <c r="AZ5" s="144"/>
      <c r="BA5" s="17"/>
      <c r="BB5" s="17"/>
      <c r="BC5" s="17"/>
      <c r="BD5" s="17"/>
      <c r="BE5" s="17"/>
      <c r="BF5" s="17"/>
      <c r="BG5" s="17"/>
      <c r="BH5" s="17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W5" s="51"/>
      <c r="CX5" s="51"/>
      <c r="CY5" s="51"/>
      <c r="CZ5" s="51"/>
      <c r="DA5" s="51"/>
      <c r="DB5" s="51"/>
      <c r="DC5" s="51"/>
      <c r="DD5" s="51"/>
      <c r="DE5" s="56"/>
      <c r="DF5" s="56"/>
      <c r="DG5" s="57"/>
    </row>
    <row r="6" spans="1:122">
      <c r="A6" s="49">
        <v>41729</v>
      </c>
      <c r="B6" s="50">
        <f>南航自动更新!B156</f>
        <v>16516.43</v>
      </c>
      <c r="C6" s="139"/>
      <c r="D6" s="139"/>
      <c r="E6" s="50">
        <f>南航自动更新!C156</f>
        <v>12656.77</v>
      </c>
      <c r="F6" s="144"/>
      <c r="G6" s="144"/>
      <c r="H6" s="50">
        <f>南航自动更新!D156</f>
        <v>3525.76</v>
      </c>
      <c r="I6" s="144"/>
      <c r="J6" s="144"/>
      <c r="K6" s="50">
        <f>南航自动更新!E156</f>
        <v>333.9</v>
      </c>
      <c r="L6" s="144"/>
      <c r="M6" s="144"/>
      <c r="N6" s="50">
        <f>南航自动更新!F156</f>
        <v>12878.98</v>
      </c>
      <c r="O6" s="144"/>
      <c r="P6" s="144"/>
      <c r="Q6" s="50">
        <f>南航自动更新!G156</f>
        <v>9980.4599999999991</v>
      </c>
      <c r="R6" s="144"/>
      <c r="S6" s="144"/>
      <c r="T6" s="50">
        <f>南航自动更新!H156</f>
        <v>2652.18</v>
      </c>
      <c r="U6" s="144"/>
      <c r="V6" s="144"/>
      <c r="W6" s="50">
        <f>南航自动更新!I156</f>
        <v>246.34</v>
      </c>
      <c r="X6" s="144"/>
      <c r="Y6" s="144"/>
      <c r="Z6" s="50">
        <f>南航自动更新!J156</f>
        <v>7776.95</v>
      </c>
      <c r="AA6" s="144"/>
      <c r="AB6" s="144"/>
      <c r="AC6" s="50">
        <f>南航自动更新!K156</f>
        <v>6907.97</v>
      </c>
      <c r="AD6" s="144"/>
      <c r="AE6" s="144"/>
      <c r="AF6" s="50">
        <f>南航自动更新!L156</f>
        <v>684.26</v>
      </c>
      <c r="AG6" s="144"/>
      <c r="AH6" s="144"/>
      <c r="AI6" s="50">
        <f>南航自动更新!M156</f>
        <v>184.72</v>
      </c>
      <c r="AJ6" s="144"/>
      <c r="AK6" s="144"/>
      <c r="AL6" s="50">
        <f>南航自动更新!N156</f>
        <v>77.98</v>
      </c>
      <c r="AM6" s="144"/>
      <c r="AN6" s="144"/>
      <c r="AO6" s="50">
        <f>南航自动更新!O156</f>
        <v>78.849999999999994</v>
      </c>
      <c r="AP6" s="144"/>
      <c r="AQ6" s="144"/>
      <c r="AR6" s="50">
        <f>南航自动更新!P156</f>
        <v>75.22</v>
      </c>
      <c r="AS6" s="144"/>
      <c r="AT6" s="144"/>
      <c r="AU6" s="50">
        <f>南航自动更新!Q156</f>
        <v>73.78</v>
      </c>
      <c r="AV6" s="144"/>
      <c r="AW6" s="144"/>
      <c r="AX6" s="50">
        <f>南航自动更新!R156</f>
        <v>0</v>
      </c>
      <c r="AY6" s="144"/>
      <c r="AZ6" s="144"/>
      <c r="BA6" s="17"/>
      <c r="BB6" s="17"/>
      <c r="BC6" s="17"/>
      <c r="BD6" s="17"/>
      <c r="BE6" s="17"/>
      <c r="BF6" s="17"/>
      <c r="BG6" s="17"/>
      <c r="BH6" s="17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W6" s="51"/>
      <c r="CX6" s="51"/>
      <c r="CY6" s="51"/>
      <c r="CZ6" s="51"/>
      <c r="DA6" s="51"/>
      <c r="DB6" s="51"/>
      <c r="DC6" s="51"/>
      <c r="DD6" s="51"/>
      <c r="DE6" s="56"/>
      <c r="DF6" s="56"/>
      <c r="DG6" s="57"/>
    </row>
    <row r="7" spans="1:122">
      <c r="A7" s="49">
        <v>41759</v>
      </c>
      <c r="B7" s="50">
        <f>南航自动更新!B157</f>
        <v>16111.46</v>
      </c>
      <c r="C7" s="139"/>
      <c r="D7" s="139"/>
      <c r="E7" s="50">
        <f>南航自动更新!C157</f>
        <v>12335.24</v>
      </c>
      <c r="F7" s="144"/>
      <c r="G7" s="144"/>
      <c r="H7" s="50">
        <f>南航自动更新!D157</f>
        <v>3403.01</v>
      </c>
      <c r="I7" s="144"/>
      <c r="J7" s="144"/>
      <c r="K7" s="50">
        <f>南航自动更新!E157</f>
        <v>373.22</v>
      </c>
      <c r="L7" s="144"/>
      <c r="M7" s="144"/>
      <c r="N7" s="50">
        <f>南航自动更新!F157</f>
        <v>12807.55</v>
      </c>
      <c r="O7" s="144"/>
      <c r="P7" s="144"/>
      <c r="Q7" s="50">
        <f>南航自动更新!G157</f>
        <v>9851.16</v>
      </c>
      <c r="R7" s="144"/>
      <c r="S7" s="144"/>
      <c r="T7" s="50">
        <f>南航自动更新!H157</f>
        <v>2674.7</v>
      </c>
      <c r="U7" s="144"/>
      <c r="V7" s="144"/>
      <c r="W7" s="50">
        <f>南航自动更新!I157</f>
        <v>281.69</v>
      </c>
      <c r="X7" s="144"/>
      <c r="Y7" s="144"/>
      <c r="Z7" s="50">
        <f>南航自动更新!J157</f>
        <v>7915.46</v>
      </c>
      <c r="AA7" s="144"/>
      <c r="AB7" s="144"/>
      <c r="AC7" s="50">
        <f>南航自动更新!K157</f>
        <v>7001.39</v>
      </c>
      <c r="AD7" s="144"/>
      <c r="AE7" s="144"/>
      <c r="AF7" s="50">
        <f>南航自动更新!L157</f>
        <v>702.68</v>
      </c>
      <c r="AG7" s="144"/>
      <c r="AH7" s="144"/>
      <c r="AI7" s="50">
        <f>南航自动更新!M157</f>
        <v>211.39</v>
      </c>
      <c r="AJ7" s="144"/>
      <c r="AK7" s="144"/>
      <c r="AL7" s="50">
        <f>南航自动更新!N157</f>
        <v>79.489999999999995</v>
      </c>
      <c r="AM7" s="144"/>
      <c r="AN7" s="144"/>
      <c r="AO7" s="50">
        <f>南航自动更新!O157</f>
        <v>79.86</v>
      </c>
      <c r="AP7" s="144"/>
      <c r="AQ7" s="144"/>
      <c r="AR7" s="50">
        <f>南航自动更新!P157</f>
        <v>78.599999999999994</v>
      </c>
      <c r="AS7" s="144"/>
      <c r="AT7" s="144"/>
      <c r="AU7" s="50">
        <f>南航自动更新!Q157</f>
        <v>75.48</v>
      </c>
      <c r="AV7" s="144"/>
      <c r="AW7" s="144"/>
      <c r="AX7" s="50">
        <f>南航自动更新!R157</f>
        <v>0</v>
      </c>
      <c r="AY7" s="144"/>
      <c r="AZ7" s="144"/>
      <c r="BA7" s="17"/>
      <c r="BB7" s="17"/>
      <c r="BC7" s="17"/>
      <c r="BD7" s="17"/>
      <c r="BE7" s="17"/>
      <c r="BF7" s="17"/>
      <c r="BG7" s="17"/>
      <c r="BH7" s="17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W7" s="51"/>
      <c r="CX7" s="51"/>
      <c r="CY7" s="51"/>
      <c r="CZ7" s="51"/>
      <c r="DA7" s="51"/>
      <c r="DB7" s="51"/>
      <c r="DC7" s="51"/>
      <c r="DD7" s="51"/>
      <c r="DE7" s="56"/>
      <c r="DF7" s="56"/>
      <c r="DG7" s="57"/>
    </row>
    <row r="8" spans="1:122">
      <c r="A8" s="49">
        <v>41790</v>
      </c>
      <c r="B8" s="50">
        <f>南航自动更新!B158</f>
        <v>16257.53</v>
      </c>
      <c r="C8" s="139"/>
      <c r="D8" s="139"/>
      <c r="E8" s="50">
        <f>南航自动更新!C158</f>
        <v>12497.14</v>
      </c>
      <c r="F8" s="144"/>
      <c r="G8" s="144"/>
      <c r="H8" s="50">
        <f>南航自动更新!D158</f>
        <v>3376.85</v>
      </c>
      <c r="I8" s="144"/>
      <c r="J8" s="144"/>
      <c r="K8" s="50">
        <f>南航自动更新!E158</f>
        <v>383.54</v>
      </c>
      <c r="L8" s="144"/>
      <c r="M8" s="144"/>
      <c r="N8" s="50">
        <f>南航自动更新!F158</f>
        <v>12608.99</v>
      </c>
      <c r="O8" s="144"/>
      <c r="P8" s="144"/>
      <c r="Q8" s="50">
        <f>南航自动更新!G158</f>
        <v>9801.15</v>
      </c>
      <c r="R8" s="144"/>
      <c r="S8" s="144"/>
      <c r="T8" s="50">
        <f>南航自动更新!H158</f>
        <v>2532.9299999999998</v>
      </c>
      <c r="U8" s="144"/>
      <c r="V8" s="144"/>
      <c r="W8" s="50">
        <f>南航自动更新!I158</f>
        <v>274.91000000000003</v>
      </c>
      <c r="X8" s="144"/>
      <c r="Y8" s="144"/>
      <c r="Z8" s="50">
        <f>南航自动更新!J158</f>
        <v>7863.87</v>
      </c>
      <c r="AA8" s="144"/>
      <c r="AB8" s="144"/>
      <c r="AC8" s="50">
        <f>南航自动更新!K158</f>
        <v>7010.85</v>
      </c>
      <c r="AD8" s="144"/>
      <c r="AE8" s="144"/>
      <c r="AF8" s="50">
        <f>南航自动更新!L158</f>
        <v>651.44000000000005</v>
      </c>
      <c r="AG8" s="144"/>
      <c r="AH8" s="144"/>
      <c r="AI8" s="50">
        <f>南航自动更新!M158</f>
        <v>201.58</v>
      </c>
      <c r="AJ8" s="144"/>
      <c r="AK8" s="144"/>
      <c r="AL8" s="50">
        <f>南航自动更新!N158</f>
        <v>77.56</v>
      </c>
      <c r="AM8" s="144"/>
      <c r="AN8" s="144"/>
      <c r="AO8" s="50">
        <f>南航自动更新!O158</f>
        <v>78.430000000000007</v>
      </c>
      <c r="AP8" s="144"/>
      <c r="AQ8" s="144"/>
      <c r="AR8" s="50">
        <f>南航自动更新!P158</f>
        <v>75.010000000000005</v>
      </c>
      <c r="AS8" s="144"/>
      <c r="AT8" s="144"/>
      <c r="AU8" s="50">
        <f>南航自动更新!Q158</f>
        <v>71.680000000000007</v>
      </c>
      <c r="AV8" s="144"/>
      <c r="AW8" s="144"/>
      <c r="AX8" s="50">
        <f>南航自动更新!R158</f>
        <v>0</v>
      </c>
      <c r="AY8" s="144"/>
      <c r="AZ8" s="144"/>
      <c r="BA8" s="17"/>
      <c r="BB8" s="17"/>
      <c r="BC8" s="17"/>
      <c r="BD8" s="17"/>
      <c r="BE8" s="17"/>
      <c r="BF8" s="17"/>
      <c r="BG8" s="17"/>
      <c r="BH8" s="17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W8" s="51"/>
      <c r="CX8" s="51"/>
      <c r="CY8" s="51"/>
      <c r="CZ8" s="51"/>
      <c r="DA8" s="51"/>
      <c r="DB8" s="51"/>
      <c r="DC8" s="51"/>
      <c r="DD8" s="51"/>
      <c r="DE8" s="56"/>
      <c r="DF8" s="56"/>
      <c r="DG8" s="57"/>
    </row>
    <row r="9" spans="1:122">
      <c r="A9" s="49">
        <v>41820</v>
      </c>
      <c r="B9" s="50">
        <f>南航自动更新!B159</f>
        <v>15814.08</v>
      </c>
      <c r="C9" s="139"/>
      <c r="D9" s="139"/>
      <c r="E9" s="50">
        <f>南航自动更新!C159</f>
        <v>12239.75</v>
      </c>
      <c r="F9" s="144"/>
      <c r="G9" s="144"/>
      <c r="H9" s="50">
        <f>南航自动更新!D159</f>
        <v>3215.94</v>
      </c>
      <c r="I9" s="144"/>
      <c r="J9" s="144"/>
      <c r="K9" s="50">
        <f>南航自动更新!E159</f>
        <v>358.4</v>
      </c>
      <c r="L9" s="144"/>
      <c r="M9" s="144"/>
      <c r="N9" s="50">
        <f>南航自动更新!F159</f>
        <v>12317.56</v>
      </c>
      <c r="O9" s="144"/>
      <c r="P9" s="144"/>
      <c r="Q9" s="50">
        <f>南航自动更新!G159</f>
        <v>9581.59</v>
      </c>
      <c r="R9" s="144"/>
      <c r="S9" s="144"/>
      <c r="T9" s="50">
        <f>南航自动更新!H159</f>
        <v>2473.34</v>
      </c>
      <c r="U9" s="144"/>
      <c r="V9" s="144"/>
      <c r="W9" s="50">
        <f>南航自动更新!I159</f>
        <v>262.63</v>
      </c>
      <c r="X9" s="144"/>
      <c r="Y9" s="144"/>
      <c r="Z9" s="50">
        <f>南航自动更新!J159</f>
        <v>7644.58</v>
      </c>
      <c r="AA9" s="144"/>
      <c r="AB9" s="144"/>
      <c r="AC9" s="50">
        <f>南航自动更新!K159</f>
        <v>6837.11</v>
      </c>
      <c r="AD9" s="144"/>
      <c r="AE9" s="144"/>
      <c r="AF9" s="50">
        <f>南航自动更新!L159</f>
        <v>616.52</v>
      </c>
      <c r="AG9" s="144"/>
      <c r="AH9" s="144"/>
      <c r="AI9" s="50">
        <f>南航自动更新!M159</f>
        <v>190.95</v>
      </c>
      <c r="AJ9" s="144"/>
      <c r="AK9" s="144"/>
      <c r="AL9" s="50">
        <f>南航自动更新!N159</f>
        <v>77.900000000000006</v>
      </c>
      <c r="AM9" s="144"/>
      <c r="AN9" s="144"/>
      <c r="AO9" s="50">
        <f>南航自动更新!O159</f>
        <v>78.3</v>
      </c>
      <c r="AP9" s="144"/>
      <c r="AQ9" s="144"/>
      <c r="AR9" s="50">
        <f>南航自动更新!P159</f>
        <v>76.900000000000006</v>
      </c>
      <c r="AS9" s="144"/>
      <c r="AT9" s="144"/>
      <c r="AU9" s="50">
        <f>南航自动更新!Q159</f>
        <v>73.3</v>
      </c>
      <c r="AV9" s="144"/>
      <c r="AW9" s="144"/>
      <c r="AX9" s="50">
        <f>南航自动更新!R159</f>
        <v>0</v>
      </c>
      <c r="AY9" s="144"/>
      <c r="AZ9" s="144"/>
      <c r="BA9" s="17"/>
      <c r="BB9" s="17"/>
      <c r="BC9" s="17"/>
      <c r="BD9" s="17"/>
      <c r="BE9" s="17"/>
      <c r="BF9" s="17"/>
      <c r="BG9" s="17"/>
      <c r="BH9" s="17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W9" s="51"/>
      <c r="CX9" s="51"/>
      <c r="CY9" s="51"/>
      <c r="CZ9" s="51"/>
      <c r="DA9" s="51"/>
      <c r="DB9" s="51"/>
      <c r="DC9" s="51"/>
      <c r="DD9" s="51"/>
      <c r="DE9" s="56"/>
      <c r="DF9" s="56"/>
      <c r="DG9" s="57"/>
    </row>
    <row r="10" spans="1:122">
      <c r="A10" s="49">
        <v>41851</v>
      </c>
      <c r="B10" s="50">
        <f>南航自动更新!B160</f>
        <v>19019.310000000001</v>
      </c>
      <c r="C10" s="139"/>
      <c r="D10" s="139"/>
      <c r="E10" s="50">
        <f>南航自动更新!C160</f>
        <v>14849.91</v>
      </c>
      <c r="F10" s="144"/>
      <c r="G10" s="144"/>
      <c r="H10" s="50">
        <f>南航自动更新!D160</f>
        <v>3781.86</v>
      </c>
      <c r="I10" s="144"/>
      <c r="J10" s="144"/>
      <c r="K10" s="50">
        <f>南航自动更新!E160</f>
        <v>387.54</v>
      </c>
      <c r="L10" s="144"/>
      <c r="M10" s="144"/>
      <c r="N10" s="50">
        <f>南航自动更新!F160</f>
        <v>15256.42</v>
      </c>
      <c r="O10" s="144"/>
      <c r="P10" s="144"/>
      <c r="Q10" s="50">
        <f>南航自动更新!G160</f>
        <v>11889.79</v>
      </c>
      <c r="R10" s="144"/>
      <c r="S10" s="144"/>
      <c r="T10" s="50">
        <f>南航自动更新!H160</f>
        <v>3078.03</v>
      </c>
      <c r="U10" s="144"/>
      <c r="V10" s="144"/>
      <c r="W10" s="50">
        <f>南航自动更新!I160</f>
        <v>288.60000000000002</v>
      </c>
      <c r="X10" s="144"/>
      <c r="Y10" s="144"/>
      <c r="Z10" s="50">
        <f>南航自动更新!J160</f>
        <v>9458.5</v>
      </c>
      <c r="AA10" s="144"/>
      <c r="AB10" s="144"/>
      <c r="AC10" s="50">
        <f>南航自动更新!K160</f>
        <v>8427.69</v>
      </c>
      <c r="AD10" s="144"/>
      <c r="AE10" s="144"/>
      <c r="AF10" s="50">
        <f>南航自动更新!L160</f>
        <v>816.56</v>
      </c>
      <c r="AG10" s="144"/>
      <c r="AH10" s="144"/>
      <c r="AI10" s="50">
        <f>南航自动更新!M160</f>
        <v>214.25</v>
      </c>
      <c r="AJ10" s="144"/>
      <c r="AK10" s="144"/>
      <c r="AL10" s="50">
        <f>南航自动更新!N160</f>
        <v>80.22</v>
      </c>
      <c r="AM10" s="144"/>
      <c r="AN10" s="144"/>
      <c r="AO10" s="50">
        <f>南航自动更新!O160</f>
        <v>80.069999999999993</v>
      </c>
      <c r="AP10" s="144"/>
      <c r="AQ10" s="144"/>
      <c r="AR10" s="50">
        <f>南航自动更新!P160</f>
        <v>81.39</v>
      </c>
      <c r="AS10" s="144"/>
      <c r="AT10" s="144"/>
      <c r="AU10" s="50">
        <f>南航自动更新!Q160</f>
        <v>74.47</v>
      </c>
      <c r="AV10" s="144"/>
      <c r="AW10" s="144"/>
      <c r="AX10" s="50">
        <f>南航自动更新!R160</f>
        <v>0</v>
      </c>
      <c r="AY10" s="144"/>
      <c r="AZ10" s="144"/>
      <c r="BA10" s="17"/>
      <c r="BB10" s="17"/>
      <c r="BC10" s="17"/>
      <c r="BD10" s="17"/>
      <c r="BE10" s="17"/>
      <c r="BF10" s="17"/>
      <c r="BG10" s="17"/>
      <c r="BH10" s="17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W10" s="51"/>
      <c r="CX10" s="51"/>
      <c r="CY10" s="51"/>
      <c r="CZ10" s="51"/>
      <c r="DA10" s="51"/>
      <c r="DB10" s="51"/>
      <c r="DC10" s="51"/>
      <c r="DD10" s="51"/>
      <c r="DE10" s="56"/>
      <c r="DF10" s="56"/>
      <c r="DG10" s="57"/>
    </row>
    <row r="11" spans="1:122">
      <c r="A11" s="49">
        <v>41882</v>
      </c>
      <c r="B11" s="50">
        <f>南航自动更新!B161</f>
        <v>19782.349999999999</v>
      </c>
      <c r="C11" s="139"/>
      <c r="D11" s="139"/>
      <c r="E11" s="50">
        <f>南航自动更新!C161</f>
        <v>15334.36</v>
      </c>
      <c r="F11" s="144"/>
      <c r="G11" s="144"/>
      <c r="H11" s="50">
        <f>南航自动更新!D161</f>
        <v>4074.34</v>
      </c>
      <c r="I11" s="144"/>
      <c r="J11" s="144"/>
      <c r="K11" s="50">
        <f>南航自动更新!E161</f>
        <v>373.64</v>
      </c>
      <c r="L11" s="144"/>
      <c r="M11" s="144"/>
      <c r="N11" s="50">
        <f>南航自动更新!F161</f>
        <v>16076.05</v>
      </c>
      <c r="O11" s="144"/>
      <c r="P11" s="144"/>
      <c r="Q11" s="50">
        <f>南航自动更新!G161</f>
        <v>12333.56</v>
      </c>
      <c r="R11" s="144"/>
      <c r="S11" s="144"/>
      <c r="T11" s="50">
        <f>南航自动更新!H161</f>
        <v>3465.98</v>
      </c>
      <c r="U11" s="144"/>
      <c r="V11" s="144"/>
      <c r="W11" s="50">
        <f>南航自动更新!I161</f>
        <v>276.51</v>
      </c>
      <c r="X11" s="144"/>
      <c r="Y11" s="144"/>
      <c r="Z11" s="50">
        <f>南航自动更新!J161</f>
        <v>9883.59</v>
      </c>
      <c r="AA11" s="144"/>
      <c r="AB11" s="144"/>
      <c r="AC11" s="50">
        <f>南航自动更新!K161</f>
        <v>8740.3799999999992</v>
      </c>
      <c r="AD11" s="144"/>
      <c r="AE11" s="144"/>
      <c r="AF11" s="50">
        <f>南航自动更新!L161</f>
        <v>934.72</v>
      </c>
      <c r="AG11" s="144"/>
      <c r="AH11" s="144"/>
      <c r="AI11" s="50">
        <f>南航自动更新!M161</f>
        <v>208.5</v>
      </c>
      <c r="AJ11" s="144"/>
      <c r="AK11" s="144"/>
      <c r="AL11" s="50">
        <f>南航自动更新!N161</f>
        <v>81.260000000000005</v>
      </c>
      <c r="AM11" s="144"/>
      <c r="AN11" s="144"/>
      <c r="AO11" s="50">
        <f>南航自动更新!O161</f>
        <v>80.430000000000007</v>
      </c>
      <c r="AP11" s="144"/>
      <c r="AQ11" s="144"/>
      <c r="AR11" s="50">
        <f>南航自动更新!P161</f>
        <v>85.07</v>
      </c>
      <c r="AS11" s="144"/>
      <c r="AT11" s="144"/>
      <c r="AU11" s="50">
        <f>南航自动更新!Q161</f>
        <v>74.010000000000005</v>
      </c>
      <c r="AV11" s="144"/>
      <c r="AW11" s="144"/>
      <c r="AX11" s="50">
        <f>南航自动更新!R161</f>
        <v>0</v>
      </c>
      <c r="AY11" s="144"/>
      <c r="AZ11" s="144"/>
      <c r="BA11" s="17"/>
      <c r="BB11" s="17"/>
      <c r="BC11" s="17"/>
      <c r="BD11" s="17"/>
      <c r="BE11" s="17"/>
      <c r="BF11" s="17"/>
      <c r="BG11" s="17"/>
      <c r="BH11" s="17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W11" s="51"/>
      <c r="CX11" s="51"/>
      <c r="CY11" s="51"/>
      <c r="CZ11" s="51"/>
      <c r="DA11" s="51"/>
      <c r="DB11" s="51"/>
      <c r="DC11" s="51"/>
      <c r="DD11" s="51"/>
      <c r="DE11" s="56"/>
      <c r="DF11" s="56"/>
      <c r="DG11" s="57"/>
    </row>
    <row r="12" spans="1:122">
      <c r="A12" s="49">
        <v>41912</v>
      </c>
      <c r="B12" s="50">
        <f>南航自动更新!B162</f>
        <v>17990.68</v>
      </c>
      <c r="C12" s="139"/>
      <c r="D12" s="139"/>
      <c r="E12" s="50">
        <f>南航自动更新!C162</f>
        <v>13803.26</v>
      </c>
      <c r="F12" s="144"/>
      <c r="G12" s="144"/>
      <c r="H12" s="50">
        <f>南航自动更新!D162</f>
        <v>3832.22</v>
      </c>
      <c r="I12" s="144"/>
      <c r="J12" s="144"/>
      <c r="K12" s="50">
        <f>南航自动更新!E162</f>
        <v>355.2</v>
      </c>
      <c r="L12" s="144"/>
      <c r="M12" s="144"/>
      <c r="N12" s="50">
        <f>南航自动更新!F162</f>
        <v>14216.46</v>
      </c>
      <c r="O12" s="144"/>
      <c r="P12" s="144"/>
      <c r="Q12" s="50">
        <f>南航自动更新!G162</f>
        <v>10836.77</v>
      </c>
      <c r="R12" s="144"/>
      <c r="S12" s="144"/>
      <c r="T12" s="50">
        <f>南航自动更新!H162</f>
        <v>3123.42</v>
      </c>
      <c r="U12" s="144"/>
      <c r="V12" s="144"/>
      <c r="W12" s="50">
        <f>南航自动更新!I162</f>
        <v>256.27</v>
      </c>
      <c r="X12" s="144"/>
      <c r="Y12" s="144"/>
      <c r="Z12" s="50">
        <f>南航自动更新!J162</f>
        <v>8584.8799999999992</v>
      </c>
      <c r="AA12" s="144"/>
      <c r="AB12" s="144"/>
      <c r="AC12" s="50">
        <f>南航自动更新!K162</f>
        <v>7598.79</v>
      </c>
      <c r="AD12" s="144"/>
      <c r="AE12" s="144"/>
      <c r="AF12" s="50">
        <f>南航自动更新!L162</f>
        <v>799.38</v>
      </c>
      <c r="AG12" s="144"/>
      <c r="AH12" s="144"/>
      <c r="AI12" s="50">
        <f>南航自动更新!M162</f>
        <v>186.71</v>
      </c>
      <c r="AJ12" s="144"/>
      <c r="AK12" s="144"/>
      <c r="AL12" s="50">
        <f>南航自动更新!N162</f>
        <v>79.02</v>
      </c>
      <c r="AM12" s="144"/>
      <c r="AN12" s="144"/>
      <c r="AO12" s="50">
        <f>南航自动更新!O162</f>
        <v>78.510000000000005</v>
      </c>
      <c r="AP12" s="144"/>
      <c r="AQ12" s="144"/>
      <c r="AR12" s="50">
        <f>南航自动更新!P162</f>
        <v>81.5</v>
      </c>
      <c r="AS12" s="144"/>
      <c r="AT12" s="144"/>
      <c r="AU12" s="50">
        <f>南航自动更新!Q162</f>
        <v>72.150000000000006</v>
      </c>
      <c r="AV12" s="144"/>
      <c r="AW12" s="144"/>
      <c r="AX12" s="50">
        <f>南航自动更新!R162</f>
        <v>0</v>
      </c>
      <c r="AY12" s="144"/>
      <c r="AZ12" s="144"/>
      <c r="BA12" s="17"/>
      <c r="BB12" s="17"/>
      <c r="BC12" s="17"/>
      <c r="BD12" s="17"/>
      <c r="BE12" s="17"/>
      <c r="BF12" s="17"/>
      <c r="BG12" s="17"/>
      <c r="BH12" s="17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W12" s="51"/>
      <c r="CX12" s="51"/>
      <c r="CY12" s="51"/>
      <c r="CZ12" s="51"/>
      <c r="DA12" s="51"/>
      <c r="DB12" s="51"/>
      <c r="DC12" s="51"/>
      <c r="DD12" s="51"/>
      <c r="DE12" s="56"/>
      <c r="DF12" s="56"/>
      <c r="DG12" s="57"/>
    </row>
    <row r="13" spans="1:122">
      <c r="A13" s="49">
        <v>41943</v>
      </c>
      <c r="B13" s="50">
        <f>南航自动更新!B163</f>
        <v>18649.939999999999</v>
      </c>
      <c r="C13" s="139"/>
      <c r="D13" s="139"/>
      <c r="E13" s="50">
        <f>南航自动更新!C163</f>
        <v>14214.6</v>
      </c>
      <c r="F13" s="144"/>
      <c r="G13" s="144"/>
      <c r="H13" s="50">
        <f>南航自动更新!D163</f>
        <v>4050.87</v>
      </c>
      <c r="I13" s="144"/>
      <c r="J13" s="144"/>
      <c r="K13" s="50">
        <f>南航自动更新!E163</f>
        <v>384.47</v>
      </c>
      <c r="L13" s="144"/>
      <c r="M13" s="144"/>
      <c r="N13" s="50">
        <f>南航自动更新!F163</f>
        <v>14764.03</v>
      </c>
      <c r="O13" s="144"/>
      <c r="P13" s="144"/>
      <c r="Q13" s="50">
        <f>南航自动更新!G163</f>
        <v>11202.94</v>
      </c>
      <c r="R13" s="144"/>
      <c r="S13" s="144"/>
      <c r="T13" s="50">
        <f>南航自动更新!H163</f>
        <v>3280.64</v>
      </c>
      <c r="U13" s="144"/>
      <c r="V13" s="144"/>
      <c r="W13" s="50">
        <f>南航自动更新!I163</f>
        <v>280.45</v>
      </c>
      <c r="X13" s="144"/>
      <c r="Y13" s="144"/>
      <c r="Z13" s="50">
        <f>南航自动更新!J163</f>
        <v>8964.08</v>
      </c>
      <c r="AA13" s="144"/>
      <c r="AB13" s="144"/>
      <c r="AC13" s="50">
        <f>南航自动更新!K163</f>
        <v>7914.27</v>
      </c>
      <c r="AD13" s="144"/>
      <c r="AE13" s="144"/>
      <c r="AF13" s="50">
        <f>南航自动更新!L163</f>
        <v>845.67</v>
      </c>
      <c r="AG13" s="144"/>
      <c r="AH13" s="144"/>
      <c r="AI13" s="50">
        <f>南航自动更新!M163</f>
        <v>204.14</v>
      </c>
      <c r="AJ13" s="144"/>
      <c r="AK13" s="144"/>
      <c r="AL13" s="50">
        <f>南航自动更新!N163</f>
        <v>79.16</v>
      </c>
      <c r="AM13" s="144"/>
      <c r="AN13" s="144"/>
      <c r="AO13" s="50">
        <f>南航自动更新!O163</f>
        <v>78.81</v>
      </c>
      <c r="AP13" s="144"/>
      <c r="AQ13" s="144"/>
      <c r="AR13" s="50">
        <f>南航自动更新!P163</f>
        <v>80.989999999999995</v>
      </c>
      <c r="AS13" s="144"/>
      <c r="AT13" s="144"/>
      <c r="AU13" s="50">
        <f>南航自动更新!Q163</f>
        <v>72.95</v>
      </c>
      <c r="AV13" s="144"/>
      <c r="AW13" s="144"/>
      <c r="AX13" s="50">
        <f>南航自动更新!R163</f>
        <v>0</v>
      </c>
      <c r="AY13" s="144"/>
      <c r="AZ13" s="144"/>
      <c r="BA13" s="17"/>
      <c r="BB13" s="17"/>
      <c r="BC13" s="17"/>
      <c r="BD13" s="17"/>
      <c r="BE13" s="17"/>
      <c r="BF13" s="17"/>
      <c r="BG13" s="17"/>
      <c r="BH13" s="17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W13" s="51"/>
      <c r="CX13" s="51"/>
      <c r="CY13" s="51"/>
      <c r="CZ13" s="51"/>
      <c r="DA13" s="51"/>
      <c r="DB13" s="51"/>
      <c r="DC13" s="51"/>
      <c r="DD13" s="51"/>
      <c r="DE13" s="56"/>
      <c r="DF13" s="56"/>
      <c r="DG13" s="57"/>
    </row>
    <row r="14" spans="1:122">
      <c r="A14" s="49">
        <v>41973</v>
      </c>
      <c r="B14" s="50">
        <f>南航自动更新!B164</f>
        <v>17655.689999999999</v>
      </c>
      <c r="C14" s="139"/>
      <c r="D14" s="139"/>
      <c r="E14" s="50">
        <f>南航自动更新!C164</f>
        <v>13285.69</v>
      </c>
      <c r="F14" s="144"/>
      <c r="G14" s="144"/>
      <c r="H14" s="50">
        <f>南航自动更新!D164</f>
        <v>4000.11</v>
      </c>
      <c r="I14" s="144"/>
      <c r="J14" s="144"/>
      <c r="K14" s="50">
        <f>南航自动更新!E164</f>
        <v>369.89</v>
      </c>
      <c r="L14" s="144"/>
      <c r="M14" s="144"/>
      <c r="N14" s="50">
        <f>南航自动更新!F164</f>
        <v>14049.27</v>
      </c>
      <c r="O14" s="144"/>
      <c r="P14" s="144"/>
      <c r="Q14" s="50">
        <f>南航自动更新!G164</f>
        <v>10585.65</v>
      </c>
      <c r="R14" s="144"/>
      <c r="S14" s="144"/>
      <c r="T14" s="50">
        <f>南航自动更新!H164</f>
        <v>3190.32</v>
      </c>
      <c r="U14" s="144"/>
      <c r="V14" s="144"/>
      <c r="W14" s="50">
        <f>南航自动更新!I164</f>
        <v>273.31</v>
      </c>
      <c r="X14" s="144"/>
      <c r="Y14" s="144"/>
      <c r="Z14" s="50">
        <f>南航自动更新!J164</f>
        <v>8318.0499999999993</v>
      </c>
      <c r="AA14" s="144"/>
      <c r="AB14" s="144"/>
      <c r="AC14" s="50">
        <f>南航自动更新!K164</f>
        <v>7315.63</v>
      </c>
      <c r="AD14" s="144"/>
      <c r="AE14" s="144"/>
      <c r="AF14" s="50">
        <f>南航自动更新!L164</f>
        <v>807.29</v>
      </c>
      <c r="AG14" s="144"/>
      <c r="AH14" s="144"/>
      <c r="AI14" s="50">
        <f>南航自动更新!M164</f>
        <v>195.13</v>
      </c>
      <c r="AJ14" s="144"/>
      <c r="AK14" s="144"/>
      <c r="AL14" s="50">
        <f>南航自动更新!N164</f>
        <v>79.569999999999993</v>
      </c>
      <c r="AM14" s="144"/>
      <c r="AN14" s="144"/>
      <c r="AO14" s="50">
        <f>南航自动更新!O164</f>
        <v>79.680000000000007</v>
      </c>
      <c r="AP14" s="144"/>
      <c r="AQ14" s="144"/>
      <c r="AR14" s="50">
        <f>南航自动更新!P164</f>
        <v>79.760000000000005</v>
      </c>
      <c r="AS14" s="144"/>
      <c r="AT14" s="144"/>
      <c r="AU14" s="50">
        <f>南航自动更新!Q164</f>
        <v>73.89</v>
      </c>
      <c r="AV14" s="144"/>
      <c r="AW14" s="144"/>
      <c r="AX14" s="50">
        <f>南航自动更新!R164</f>
        <v>0</v>
      </c>
      <c r="AY14" s="144"/>
      <c r="AZ14" s="144"/>
      <c r="BA14" s="17"/>
      <c r="BB14" s="17"/>
      <c r="BC14" s="17"/>
      <c r="BD14" s="17"/>
      <c r="BE14" s="17"/>
      <c r="BF14" s="17"/>
      <c r="BG14" s="17"/>
      <c r="BH14" s="17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W14" s="51"/>
      <c r="CX14" s="51"/>
      <c r="CY14" s="51"/>
      <c r="CZ14" s="51"/>
      <c r="DA14" s="51"/>
      <c r="DB14" s="51"/>
      <c r="DC14" s="51"/>
      <c r="DD14" s="51"/>
      <c r="DE14" s="56"/>
      <c r="DF14" s="56"/>
      <c r="DG14" s="57"/>
    </row>
    <row r="15" spans="1:122">
      <c r="A15" s="49">
        <v>42004</v>
      </c>
      <c r="B15" s="50">
        <f>南航自动更新!B165</f>
        <v>18401.96</v>
      </c>
      <c r="C15" s="139"/>
      <c r="D15" s="139"/>
      <c r="E15" s="50">
        <f>南航自动更新!C165</f>
        <v>13654.17</v>
      </c>
      <c r="F15" s="144"/>
      <c r="G15" s="144"/>
      <c r="H15" s="50">
        <f>南航自动更新!D165</f>
        <v>4364.99</v>
      </c>
      <c r="I15" s="144"/>
      <c r="J15" s="144"/>
      <c r="K15" s="50">
        <f>南航自动更新!E165</f>
        <v>382.79</v>
      </c>
      <c r="L15" s="144"/>
      <c r="M15" s="144"/>
      <c r="N15" s="50">
        <f>南航自动更新!F165</f>
        <v>14322.49</v>
      </c>
      <c r="O15" s="144"/>
      <c r="P15" s="144"/>
      <c r="Q15" s="50">
        <f>南航自动更新!G165</f>
        <v>10520.59</v>
      </c>
      <c r="R15" s="144"/>
      <c r="S15" s="144"/>
      <c r="T15" s="50">
        <f>南航自动更新!H165</f>
        <v>3512.69</v>
      </c>
      <c r="U15" s="144"/>
      <c r="V15" s="144"/>
      <c r="W15" s="50">
        <f>南航自动更新!I165</f>
        <v>289.20999999999998</v>
      </c>
      <c r="X15" s="144"/>
      <c r="Y15" s="144"/>
      <c r="Z15" s="50">
        <f>南航自动更新!J165</f>
        <v>8319.7199999999993</v>
      </c>
      <c r="AA15" s="144"/>
      <c r="AB15" s="144"/>
      <c r="AC15" s="50">
        <f>南航自动更新!K165</f>
        <v>7250.91</v>
      </c>
      <c r="AD15" s="144"/>
      <c r="AE15" s="144"/>
      <c r="AF15" s="50">
        <f>南航自动更新!L165</f>
        <v>861.03</v>
      </c>
      <c r="AG15" s="144"/>
      <c r="AH15" s="144"/>
      <c r="AI15" s="50">
        <f>南航自动更新!M165</f>
        <v>207.77</v>
      </c>
      <c r="AJ15" s="144"/>
      <c r="AK15" s="144"/>
      <c r="AL15" s="50">
        <f>南航自动更新!N165</f>
        <v>77.83</v>
      </c>
      <c r="AM15" s="144"/>
      <c r="AN15" s="144"/>
      <c r="AO15" s="50">
        <f>南航自动更新!O165</f>
        <v>77.05</v>
      </c>
      <c r="AP15" s="144"/>
      <c r="AQ15" s="144"/>
      <c r="AR15" s="50">
        <f>南航自动更新!P165</f>
        <v>80.47</v>
      </c>
      <c r="AS15" s="144"/>
      <c r="AT15" s="144"/>
      <c r="AU15" s="50">
        <f>南航自动更新!Q165</f>
        <v>75.55</v>
      </c>
      <c r="AV15" s="144"/>
      <c r="AW15" s="144"/>
      <c r="AX15" s="50">
        <f>南航自动更新!R165</f>
        <v>0</v>
      </c>
      <c r="AY15" s="144"/>
      <c r="AZ15" s="144"/>
      <c r="BA15" s="17"/>
      <c r="BB15" s="17"/>
      <c r="BC15" s="17"/>
      <c r="BD15" s="17"/>
      <c r="BE15" s="17"/>
      <c r="BF15" s="17"/>
      <c r="BG15" s="17"/>
      <c r="BH15" s="17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W15" s="51"/>
      <c r="CX15" s="51"/>
      <c r="CY15" s="51"/>
      <c r="CZ15" s="51"/>
      <c r="DA15" s="51"/>
      <c r="DB15" s="51"/>
      <c r="DC15" s="51"/>
      <c r="DD15" s="51"/>
      <c r="DE15" s="56"/>
      <c r="DF15" s="56"/>
      <c r="DG15" s="57"/>
    </row>
    <row r="16" spans="1:122" s="3" customFormat="1" ht="12.75">
      <c r="A16" s="34">
        <v>42035</v>
      </c>
      <c r="B16" s="15">
        <f>南航自动更新!B166</f>
        <v>18820.46</v>
      </c>
      <c r="C16" s="138">
        <f t="shared" ref="C16:C79" si="0">B16/B4-1</f>
        <v>8.2084635118710114E-2</v>
      </c>
      <c r="D16" s="138"/>
      <c r="E16" s="15">
        <f>南航自动更新!C166</f>
        <v>13887.41</v>
      </c>
      <c r="F16" s="138">
        <f t="shared" ref="F16:F79" si="1">E16/E4-1</f>
        <v>5.4019264295477987E-2</v>
      </c>
      <c r="G16" s="138"/>
      <c r="H16" s="15">
        <f>南航自动更新!D166</f>
        <v>4545.82</v>
      </c>
      <c r="I16" s="138">
        <f t="shared" ref="I16:I79" si="2">H16/H4-1</f>
        <v>0.17726488731890999</v>
      </c>
      <c r="J16" s="138"/>
      <c r="K16" s="15">
        <f>南航自动更新!E166</f>
        <v>387.23</v>
      </c>
      <c r="L16" s="138">
        <f t="shared" ref="L16:L79" si="3">K16/K4-1</f>
        <v>8.8397324189105841E-2</v>
      </c>
      <c r="M16" s="138"/>
      <c r="N16" s="15">
        <f>南航自动更新!F166</f>
        <v>14741.89</v>
      </c>
      <c r="O16" s="138">
        <f t="shared" ref="O16:O79" si="4">N16/N4-1</f>
        <v>7.5762186334025872E-2</v>
      </c>
      <c r="P16" s="138"/>
      <c r="Q16" s="15">
        <f>南航自动更新!G166</f>
        <v>10853.34</v>
      </c>
      <c r="R16" s="138">
        <f t="shared" ref="R16:R79" si="5">Q16/Q4-1</f>
        <v>3.7957469272524857E-2</v>
      </c>
      <c r="S16" s="138"/>
      <c r="T16" s="15">
        <f>南航自动更新!H166</f>
        <v>3604.97</v>
      </c>
      <c r="U16" s="138">
        <f t="shared" ref="U16:U79" si="6">T16/T4-1</f>
        <v>0.19988883045646078</v>
      </c>
      <c r="V16" s="138"/>
      <c r="W16" s="15">
        <f>南航自动更新!I166</f>
        <v>283.58</v>
      </c>
      <c r="X16" s="138">
        <f t="shared" ref="X16:X79" si="7">W16/W4-1</f>
        <v>0.16790906470079481</v>
      </c>
      <c r="Y16" s="138"/>
      <c r="Z16" s="15">
        <f>南航自动更新!J166</f>
        <v>8378.4500000000007</v>
      </c>
      <c r="AA16" s="138">
        <f t="shared" ref="AA16:AA79" si="8">Z16/Z4-1</f>
        <v>3.8946625712858118E-2</v>
      </c>
      <c r="AB16" s="138"/>
      <c r="AC16" s="15">
        <f>南航自动更新!K166</f>
        <v>7294.68</v>
      </c>
      <c r="AD16" s="138">
        <f t="shared" ref="AD16:AD79" si="9">AC16/AC4-1</f>
        <v>2.2137713702010453E-2</v>
      </c>
      <c r="AE16" s="138"/>
      <c r="AF16" s="15">
        <f>南航自动更新!L166</f>
        <v>882.14</v>
      </c>
      <c r="AG16" s="138">
        <f t="shared" ref="AG16:AG79" si="10">AF16/AF4-1</f>
        <v>0.19607338006589559</v>
      </c>
      <c r="AH16" s="138"/>
      <c r="AI16" s="15">
        <f>南航自动更新!M166</f>
        <v>201.62</v>
      </c>
      <c r="AJ16" s="138">
        <f t="shared" ref="AJ16:AJ79" si="11">AI16/AI4-1</f>
        <v>6.0320799368919209E-2</v>
      </c>
      <c r="AK16" s="138"/>
      <c r="AL16" s="15">
        <f>南航自动更新!N166</f>
        <v>78.33</v>
      </c>
      <c r="AM16" s="148">
        <f>AL16-AL4</f>
        <v>-0.46999999999999886</v>
      </c>
      <c r="AN16" s="138"/>
      <c r="AO16" s="15">
        <f>南航自动更新!O166</f>
        <v>78.150000000000006</v>
      </c>
      <c r="AP16" s="148">
        <f>AO16-AO4</f>
        <v>-1.25</v>
      </c>
      <c r="AQ16" s="138"/>
      <c r="AR16" s="15">
        <f>南航自动更新!P166</f>
        <v>79.3</v>
      </c>
      <c r="AS16" s="148">
        <f>AR16-AR4</f>
        <v>1.5</v>
      </c>
      <c r="AT16" s="138"/>
      <c r="AU16" s="15">
        <f>南航自动更新!Q166</f>
        <v>73.23</v>
      </c>
      <c r="AV16" s="148">
        <f>AU16-AU4</f>
        <v>5.0300000000000011</v>
      </c>
      <c r="AW16" s="138"/>
      <c r="AX16" s="15">
        <f>南航自动更新!R166</f>
        <v>0</v>
      </c>
      <c r="AY16" s="138"/>
      <c r="AZ16" s="138"/>
      <c r="BA16" s="15"/>
      <c r="BB16" s="9"/>
      <c r="BC16" s="15"/>
      <c r="BD16" s="16"/>
      <c r="BE16" s="15"/>
      <c r="BF16" s="16"/>
      <c r="BG16" s="15"/>
      <c r="BH16" s="16"/>
      <c r="BI16" s="15"/>
      <c r="BJ16" s="16"/>
      <c r="BK16" s="15"/>
      <c r="BL16" s="16"/>
      <c r="BM16" s="15"/>
      <c r="BN16" s="16"/>
      <c r="BO16" s="15"/>
      <c r="BP16" s="15"/>
      <c r="BQ16" s="16"/>
      <c r="BR16" s="15"/>
      <c r="BS16" s="16"/>
      <c r="BT16" s="15"/>
      <c r="BU16" s="16"/>
      <c r="BV16" s="15"/>
      <c r="BW16" s="16"/>
      <c r="BX16" s="15"/>
      <c r="BY16" s="16"/>
      <c r="BZ16" s="15"/>
      <c r="CA16" s="16"/>
      <c r="CB16" s="15"/>
      <c r="CC16" s="16"/>
      <c r="CD16" s="15"/>
      <c r="CE16" s="16"/>
      <c r="CF16" s="15"/>
      <c r="CG16" s="15"/>
      <c r="CH16" s="15"/>
      <c r="CI16" s="15"/>
      <c r="CJ16" s="15"/>
      <c r="CK16" s="15"/>
      <c r="CL16" s="15"/>
      <c r="CM16" s="15"/>
      <c r="CN16" s="15"/>
      <c r="CO16" s="52"/>
      <c r="CP16" s="15"/>
      <c r="CQ16" s="52"/>
      <c r="CR16" s="15"/>
      <c r="CS16" s="52"/>
      <c r="CT16" s="15"/>
      <c r="CU16" s="52"/>
      <c r="CW16" s="15"/>
      <c r="CX16" s="16"/>
      <c r="CY16" s="15"/>
      <c r="CZ16" s="16"/>
      <c r="DA16" s="15"/>
      <c r="DB16" s="16"/>
      <c r="DC16" s="15"/>
      <c r="DD16" s="16"/>
      <c r="DE16" s="55"/>
      <c r="DF16" s="55"/>
    </row>
    <row r="17" spans="1:111">
      <c r="A17" s="49">
        <v>42063</v>
      </c>
      <c r="B17" s="50">
        <f>南航自动更新!B167</f>
        <v>18792.86</v>
      </c>
      <c r="C17" s="138">
        <f t="shared" si="0"/>
        <v>0.15354481505579631</v>
      </c>
      <c r="D17" s="138"/>
      <c r="E17" s="50">
        <f>南航自动更新!C167</f>
        <v>13933.5</v>
      </c>
      <c r="F17" s="138">
        <f t="shared" si="1"/>
        <v>0.11887263955494021</v>
      </c>
      <c r="G17" s="138"/>
      <c r="H17" s="50">
        <f>南航自动更新!D167</f>
        <v>4451.16</v>
      </c>
      <c r="I17" s="138">
        <f t="shared" si="2"/>
        <v>0.2687657129175145</v>
      </c>
      <c r="J17" s="138"/>
      <c r="K17" s="50">
        <f>南航自动更新!E167</f>
        <v>408.21</v>
      </c>
      <c r="L17" s="138">
        <f t="shared" si="3"/>
        <v>0.23707497424086288</v>
      </c>
      <c r="M17" s="138"/>
      <c r="N17" s="50">
        <f>南航自动更新!F167</f>
        <v>15626.78</v>
      </c>
      <c r="O17" s="138">
        <f t="shared" si="4"/>
        <v>0.14712422105373668</v>
      </c>
      <c r="P17" s="138"/>
      <c r="Q17" s="50">
        <f>南航自动更新!G167</f>
        <v>11562.17</v>
      </c>
      <c r="R17" s="138">
        <f t="shared" si="5"/>
        <v>8.7484704238042887E-2</v>
      </c>
      <c r="S17" s="138"/>
      <c r="T17" s="50">
        <f>南航自动更新!H167</f>
        <v>3755.09</v>
      </c>
      <c r="U17" s="138">
        <f t="shared" si="6"/>
        <v>0.3690767430244386</v>
      </c>
      <c r="V17" s="138"/>
      <c r="W17" s="50">
        <f>南航自动更新!I167</f>
        <v>309.52</v>
      </c>
      <c r="X17" s="138">
        <f t="shared" si="7"/>
        <v>0.24937434407039616</v>
      </c>
      <c r="Y17" s="138"/>
      <c r="Z17" s="50">
        <f>南航自动更新!J167</f>
        <v>9064.4599999999991</v>
      </c>
      <c r="AA17" s="138">
        <f t="shared" si="8"/>
        <v>0.11632105655953118</v>
      </c>
      <c r="AB17" s="138"/>
      <c r="AC17" s="50">
        <f>南航自动更新!K167</f>
        <v>7841.45</v>
      </c>
      <c r="AD17" s="138">
        <f t="shared" si="9"/>
        <v>8.694205757232587E-2</v>
      </c>
      <c r="AE17" s="138"/>
      <c r="AF17" s="50">
        <f>南航自动更新!L167</f>
        <v>995.24</v>
      </c>
      <c r="AG17" s="138">
        <f t="shared" si="10"/>
        <v>0.39543752891855122</v>
      </c>
      <c r="AH17" s="138"/>
      <c r="AI17" s="50">
        <f>南航自动更新!M167</f>
        <v>227.78</v>
      </c>
      <c r="AJ17" s="138">
        <f t="shared" si="11"/>
        <v>0.18327272727272725</v>
      </c>
      <c r="AK17" s="138"/>
      <c r="AL17" s="50">
        <f>南航自动更新!N167</f>
        <v>83.15</v>
      </c>
      <c r="AM17" s="148">
        <f t="shared" ref="AM17:AM80" si="12">AL17-AL5</f>
        <v>-0.46999999999999886</v>
      </c>
      <c r="AN17" s="138"/>
      <c r="AO17" s="50">
        <f>南航自动更新!O167</f>
        <v>82.98</v>
      </c>
      <c r="AP17" s="148">
        <f t="shared" ref="AP17:AP80" si="13">AO17-AO5</f>
        <v>-2.3999999999999915</v>
      </c>
      <c r="AQ17" s="138"/>
      <c r="AR17" s="50">
        <f>南航自动更新!P167</f>
        <v>84.36</v>
      </c>
      <c r="AS17" s="148">
        <f t="shared" ref="AS17:AS80" si="14">AR17-AR5</f>
        <v>6.1799999999999926</v>
      </c>
      <c r="AT17" s="138"/>
      <c r="AU17" s="50">
        <f>南航自动更新!Q167</f>
        <v>75.819999999999993</v>
      </c>
      <c r="AV17" s="148">
        <f t="shared" ref="AV17:AV80" si="15">AU17-AU5</f>
        <v>0.73999999999999488</v>
      </c>
      <c r="AW17" s="138"/>
      <c r="AX17" s="50">
        <f>南航自动更新!R167</f>
        <v>0</v>
      </c>
      <c r="AY17" s="138"/>
      <c r="AZ17" s="138"/>
      <c r="BA17" s="17"/>
      <c r="BB17" s="9"/>
      <c r="BC17" s="17"/>
      <c r="BD17" s="9"/>
      <c r="BE17" s="17"/>
      <c r="BF17" s="9"/>
      <c r="BG17" s="17"/>
      <c r="BH17" s="9"/>
      <c r="BI17" s="51"/>
      <c r="BJ17" s="9"/>
      <c r="BK17" s="51"/>
      <c r="BL17" s="9"/>
      <c r="BM17" s="51"/>
      <c r="BN17" s="9"/>
      <c r="BO17" s="51"/>
      <c r="BP17" s="51"/>
      <c r="BQ17" s="9"/>
      <c r="BR17" s="51"/>
      <c r="BS17" s="9"/>
      <c r="BT17" s="51"/>
      <c r="BU17" s="9"/>
      <c r="BV17" s="51"/>
      <c r="BW17" s="9"/>
      <c r="BX17" s="51"/>
      <c r="BY17" s="9"/>
      <c r="BZ17" s="51"/>
      <c r="CA17" s="9"/>
      <c r="CB17" s="51"/>
      <c r="CC17" s="9"/>
      <c r="CD17" s="51"/>
      <c r="CE17" s="9"/>
      <c r="CF17" s="51"/>
      <c r="CG17" s="10"/>
      <c r="CH17" s="51"/>
      <c r="CI17" s="10"/>
      <c r="CJ17" s="51"/>
      <c r="CK17" s="10"/>
      <c r="CL17" s="51"/>
      <c r="CM17" s="10"/>
      <c r="CN17" s="51"/>
      <c r="CO17" s="53"/>
      <c r="CP17" s="51"/>
      <c r="CQ17" s="53"/>
      <c r="CR17" s="51"/>
      <c r="CS17" s="53"/>
      <c r="CT17" s="51"/>
      <c r="CU17" s="53"/>
      <c r="CW17" s="51"/>
      <c r="CX17" s="9"/>
      <c r="CY17" s="51"/>
      <c r="CZ17" s="9"/>
      <c r="DA17" s="51"/>
      <c r="DB17" s="9"/>
      <c r="DC17" s="51"/>
      <c r="DD17" s="9"/>
      <c r="DE17" s="56"/>
      <c r="DF17" s="56"/>
      <c r="DG17" s="57"/>
    </row>
    <row r="18" spans="1:111">
      <c r="A18" s="49">
        <v>42094</v>
      </c>
      <c r="B18" s="50">
        <f>南航自动更新!B168</f>
        <v>19442.46</v>
      </c>
      <c r="C18" s="138">
        <f t="shared" si="0"/>
        <v>0.17715874435335</v>
      </c>
      <c r="D18" s="138"/>
      <c r="E18" s="50">
        <f>南航自动更新!C168</f>
        <v>14606.24</v>
      </c>
      <c r="F18" s="138">
        <f t="shared" si="1"/>
        <v>0.15402586915935101</v>
      </c>
      <c r="G18" s="138"/>
      <c r="H18" s="50">
        <f>南航自动更新!D168</f>
        <v>4449.68</v>
      </c>
      <c r="I18" s="138">
        <f t="shared" si="2"/>
        <v>0.26204846614630606</v>
      </c>
      <c r="J18" s="138"/>
      <c r="K18" s="50">
        <f>南航自动更新!E168</f>
        <v>386.54</v>
      </c>
      <c r="L18" s="138">
        <f t="shared" si="3"/>
        <v>0.1576519916142558</v>
      </c>
      <c r="M18" s="138"/>
      <c r="N18" s="50">
        <f>南航自动更新!F168</f>
        <v>16058.79</v>
      </c>
      <c r="O18" s="138">
        <f t="shared" si="4"/>
        <v>0.24689921096235889</v>
      </c>
      <c r="P18" s="138"/>
      <c r="Q18" s="50">
        <f>南航自动更新!G168</f>
        <v>12167.7</v>
      </c>
      <c r="R18" s="138">
        <f t="shared" si="5"/>
        <v>0.21915222344461105</v>
      </c>
      <c r="S18" s="138"/>
      <c r="T18" s="50">
        <f>南航自动更新!H168</f>
        <v>3626.1</v>
      </c>
      <c r="U18" s="138">
        <f t="shared" si="6"/>
        <v>0.36721489491663473</v>
      </c>
      <c r="V18" s="138"/>
      <c r="W18" s="50">
        <f>南航自动更新!I168</f>
        <v>264.99</v>
      </c>
      <c r="X18" s="138">
        <f t="shared" si="7"/>
        <v>7.5708370544775638E-2</v>
      </c>
      <c r="Y18" s="138"/>
      <c r="Z18" s="50">
        <f>南航自动更新!J168</f>
        <v>9399.42</v>
      </c>
      <c r="AA18" s="138">
        <f t="shared" si="8"/>
        <v>0.20862548942708914</v>
      </c>
      <c r="AB18" s="138"/>
      <c r="AC18" s="50">
        <f>南航自动更新!K168</f>
        <v>8266.59</v>
      </c>
      <c r="AD18" s="138">
        <f t="shared" si="9"/>
        <v>0.19667427623455214</v>
      </c>
      <c r="AE18" s="138"/>
      <c r="AF18" s="50">
        <f>南航自动更新!L168</f>
        <v>938.41</v>
      </c>
      <c r="AG18" s="138">
        <f t="shared" si="10"/>
        <v>0.37142314324964198</v>
      </c>
      <c r="AH18" s="138"/>
      <c r="AI18" s="50">
        <f>南航自动更新!M168</f>
        <v>194.42</v>
      </c>
      <c r="AJ18" s="138">
        <f t="shared" si="11"/>
        <v>5.2511909917713151E-2</v>
      </c>
      <c r="AK18" s="138"/>
      <c r="AL18" s="50">
        <f>南航自动更新!N168</f>
        <v>82.6</v>
      </c>
      <c r="AM18" s="148">
        <f t="shared" si="12"/>
        <v>4.6199999999999903</v>
      </c>
      <c r="AN18" s="138"/>
      <c r="AO18" s="50">
        <f>南航自动更新!O168</f>
        <v>83.3</v>
      </c>
      <c r="AP18" s="148">
        <f t="shared" si="13"/>
        <v>4.4500000000000028</v>
      </c>
      <c r="AQ18" s="138"/>
      <c r="AR18" s="50">
        <f>南航自动更新!P168</f>
        <v>81.489999999999995</v>
      </c>
      <c r="AS18" s="148">
        <f t="shared" si="14"/>
        <v>6.269999999999996</v>
      </c>
      <c r="AT18" s="138"/>
      <c r="AU18" s="50">
        <f>南航自动更新!Q168</f>
        <v>68.55</v>
      </c>
      <c r="AV18" s="148">
        <f t="shared" si="15"/>
        <v>-5.230000000000004</v>
      </c>
      <c r="AW18" s="138"/>
      <c r="AX18" s="50">
        <f>南航自动更新!R168</f>
        <v>0</v>
      </c>
      <c r="AY18" s="138"/>
      <c r="AZ18" s="138"/>
      <c r="BA18" s="17"/>
      <c r="BB18" s="9"/>
      <c r="BC18" s="17"/>
      <c r="BD18" s="9"/>
      <c r="BE18" s="17"/>
      <c r="BF18" s="9"/>
      <c r="BG18" s="17"/>
      <c r="BH18" s="9"/>
      <c r="BI18" s="51"/>
      <c r="BJ18" s="9"/>
      <c r="BK18" s="51"/>
      <c r="BL18" s="9"/>
      <c r="BM18" s="51"/>
      <c r="BN18" s="9"/>
      <c r="BO18" s="51"/>
      <c r="BP18" s="51"/>
      <c r="BQ18" s="9"/>
      <c r="BR18" s="51"/>
      <c r="BS18" s="9"/>
      <c r="BT18" s="51"/>
      <c r="BU18" s="9"/>
      <c r="BV18" s="51"/>
      <c r="BW18" s="9"/>
      <c r="BX18" s="51"/>
      <c r="BY18" s="9"/>
      <c r="BZ18" s="51"/>
      <c r="CA18" s="9"/>
      <c r="CB18" s="51"/>
      <c r="CC18" s="9"/>
      <c r="CD18" s="51"/>
      <c r="CE18" s="9"/>
      <c r="CF18" s="51"/>
      <c r="CG18" s="10"/>
      <c r="CH18" s="51"/>
      <c r="CI18" s="10"/>
      <c r="CJ18" s="51"/>
      <c r="CK18" s="10"/>
      <c r="CL18" s="51"/>
      <c r="CM18" s="10"/>
      <c r="CN18" s="51"/>
      <c r="CO18" s="53"/>
      <c r="CP18" s="51"/>
      <c r="CQ18" s="53"/>
      <c r="CR18" s="51"/>
      <c r="CS18" s="53"/>
      <c r="CT18" s="51"/>
      <c r="CU18" s="53"/>
      <c r="CW18" s="51"/>
      <c r="CX18" s="9"/>
      <c r="CY18" s="51"/>
      <c r="CZ18" s="9"/>
      <c r="DA18" s="51"/>
      <c r="DB18" s="9"/>
      <c r="DC18" s="51"/>
      <c r="DD18" s="9"/>
      <c r="DE18" s="56"/>
      <c r="DF18" s="56"/>
      <c r="DG18" s="57"/>
    </row>
    <row r="19" spans="1:111">
      <c r="A19" s="49">
        <v>42124</v>
      </c>
      <c r="B19" s="50">
        <f>南航自动更新!B169</f>
        <v>18873.97</v>
      </c>
      <c r="C19" s="138">
        <f t="shared" si="0"/>
        <v>0.17146242488266128</v>
      </c>
      <c r="D19" s="138"/>
      <c r="E19" s="50">
        <f>南航自动更新!C169</f>
        <v>14114.25</v>
      </c>
      <c r="F19" s="138">
        <f t="shared" si="1"/>
        <v>0.14422175814982108</v>
      </c>
      <c r="G19" s="138"/>
      <c r="H19" s="50">
        <f>南航自动更新!D169</f>
        <v>4347.7700000000004</v>
      </c>
      <c r="I19" s="138">
        <f t="shared" si="2"/>
        <v>0.27762480862530525</v>
      </c>
      <c r="J19" s="138"/>
      <c r="K19" s="50">
        <f>南航自动更新!E169</f>
        <v>411.96</v>
      </c>
      <c r="L19" s="138">
        <f t="shared" si="3"/>
        <v>0.10379936766518383</v>
      </c>
      <c r="M19" s="138"/>
      <c r="N19" s="50">
        <f>南航自动更新!F169</f>
        <v>15457.62</v>
      </c>
      <c r="O19" s="138">
        <f t="shared" si="4"/>
        <v>0.20691467142427711</v>
      </c>
      <c r="P19" s="138"/>
      <c r="Q19" s="50">
        <f>南航自动更新!G169</f>
        <v>11573.67</v>
      </c>
      <c r="R19" s="138">
        <f t="shared" si="5"/>
        <v>0.17485351978853259</v>
      </c>
      <c r="S19" s="138"/>
      <c r="T19" s="50">
        <f>南航自动更新!H169</f>
        <v>3581.64</v>
      </c>
      <c r="U19" s="138">
        <f t="shared" si="6"/>
        <v>0.33908101843197369</v>
      </c>
      <c r="V19" s="138"/>
      <c r="W19" s="50">
        <f>南航自动更新!I169</f>
        <v>302.3</v>
      </c>
      <c r="X19" s="138">
        <f t="shared" si="7"/>
        <v>7.3165536582768365E-2</v>
      </c>
      <c r="Y19" s="138"/>
      <c r="Z19" s="50">
        <f>南航自动更新!J169</f>
        <v>9264.0300000000007</v>
      </c>
      <c r="AA19" s="138">
        <f t="shared" si="8"/>
        <v>0.17037165243712948</v>
      </c>
      <c r="AB19" s="138"/>
      <c r="AC19" s="50">
        <f>南航自动更新!K169</f>
        <v>8085.25</v>
      </c>
      <c r="AD19" s="138">
        <f t="shared" si="9"/>
        <v>0.15480640272860091</v>
      </c>
      <c r="AE19" s="138"/>
      <c r="AF19" s="50">
        <f>南航自动更新!L169</f>
        <v>956.38</v>
      </c>
      <c r="AG19" s="138">
        <f t="shared" si="10"/>
        <v>0.3610462799567371</v>
      </c>
      <c r="AH19" s="138"/>
      <c r="AI19" s="50">
        <f>南航自动更新!M169</f>
        <v>222.4</v>
      </c>
      <c r="AJ19" s="138">
        <f t="shared" si="11"/>
        <v>5.2083826103410891E-2</v>
      </c>
      <c r="AK19" s="138"/>
      <c r="AL19" s="50">
        <f>南航自动更新!N169</f>
        <v>81.900000000000006</v>
      </c>
      <c r="AM19" s="148">
        <f t="shared" si="12"/>
        <v>2.4100000000000108</v>
      </c>
      <c r="AN19" s="138"/>
      <c r="AO19" s="50">
        <f>南航自动更新!O169</f>
        <v>82</v>
      </c>
      <c r="AP19" s="148">
        <f t="shared" si="13"/>
        <v>2.1400000000000006</v>
      </c>
      <c r="AQ19" s="138"/>
      <c r="AR19" s="50">
        <f>南航自动更新!P169</f>
        <v>82.38</v>
      </c>
      <c r="AS19" s="148">
        <f t="shared" si="14"/>
        <v>3.7800000000000011</v>
      </c>
      <c r="AT19" s="138"/>
      <c r="AU19" s="50">
        <f>南航自动更新!Q169</f>
        <v>73.38</v>
      </c>
      <c r="AV19" s="148">
        <f t="shared" si="15"/>
        <v>-2.1000000000000085</v>
      </c>
      <c r="AW19" s="138"/>
      <c r="AX19" s="50">
        <f>南航自动更新!R169</f>
        <v>0</v>
      </c>
      <c r="AY19" s="138"/>
      <c r="AZ19" s="138"/>
      <c r="BA19" s="17"/>
      <c r="BB19" s="9"/>
      <c r="BC19" s="17"/>
      <c r="BD19" s="9"/>
      <c r="BE19" s="17"/>
      <c r="BF19" s="9"/>
      <c r="BG19" s="17"/>
      <c r="BH19" s="9"/>
      <c r="BI19" s="51"/>
      <c r="BJ19" s="9"/>
      <c r="BK19" s="51"/>
      <c r="BL19" s="9"/>
      <c r="BM19" s="51"/>
      <c r="BN19" s="9"/>
      <c r="BO19" s="51"/>
      <c r="BP19" s="51"/>
      <c r="BQ19" s="9"/>
      <c r="BR19" s="51"/>
      <c r="BS19" s="9"/>
      <c r="BT19" s="51"/>
      <c r="BU19" s="9"/>
      <c r="BV19" s="51"/>
      <c r="BW19" s="9"/>
      <c r="BX19" s="51"/>
      <c r="BY19" s="9"/>
      <c r="BZ19" s="51"/>
      <c r="CA19" s="9"/>
      <c r="CB19" s="51"/>
      <c r="CC19" s="9"/>
      <c r="CD19" s="51"/>
      <c r="CE19" s="9"/>
      <c r="CF19" s="51"/>
      <c r="CG19" s="10"/>
      <c r="CH19" s="51"/>
      <c r="CI19" s="10"/>
      <c r="CJ19" s="51"/>
      <c r="CK19" s="10"/>
      <c r="CL19" s="51"/>
      <c r="CM19" s="10"/>
      <c r="CN19" s="51"/>
      <c r="CO19" s="53"/>
      <c r="CP19" s="51"/>
      <c r="CQ19" s="53"/>
      <c r="CR19" s="51"/>
      <c r="CS19" s="53"/>
      <c r="CT19" s="51"/>
      <c r="CU19" s="53"/>
      <c r="CW19" s="51"/>
      <c r="CX19" s="9"/>
      <c r="CY19" s="51"/>
      <c r="CZ19" s="9"/>
      <c r="DA19" s="51"/>
      <c r="DB19" s="9"/>
      <c r="DC19" s="51"/>
      <c r="DD19" s="9"/>
      <c r="DE19" s="56"/>
      <c r="DF19" s="56"/>
      <c r="DG19" s="57"/>
    </row>
    <row r="20" spans="1:111">
      <c r="A20" s="49">
        <v>42155</v>
      </c>
      <c r="B20" s="50">
        <f>南航自动更新!B170</f>
        <v>18616.95</v>
      </c>
      <c r="C20" s="138">
        <f t="shared" si="0"/>
        <v>0.1451278269208176</v>
      </c>
      <c r="D20" s="138"/>
      <c r="E20" s="50">
        <f>南航自动更新!C170</f>
        <v>13655.86</v>
      </c>
      <c r="F20" s="138">
        <f t="shared" si="1"/>
        <v>9.2718814064657984E-2</v>
      </c>
      <c r="G20" s="138"/>
      <c r="H20" s="50">
        <f>南航自动更新!D170</f>
        <v>4546.76</v>
      </c>
      <c r="I20" s="138">
        <f t="shared" si="2"/>
        <v>0.3464500940225359</v>
      </c>
      <c r="J20" s="138"/>
      <c r="K20" s="50">
        <f>南航自动更新!E170</f>
        <v>414.33</v>
      </c>
      <c r="L20" s="138">
        <f t="shared" si="3"/>
        <v>8.0278458570162137E-2</v>
      </c>
      <c r="M20" s="138"/>
      <c r="N20" s="50">
        <f>南航自动更新!F170</f>
        <v>14776.7</v>
      </c>
      <c r="O20" s="138">
        <f t="shared" si="4"/>
        <v>0.17191781419447572</v>
      </c>
      <c r="P20" s="138"/>
      <c r="Q20" s="50">
        <f>南航自动更新!G170</f>
        <v>10897.48</v>
      </c>
      <c r="R20" s="138">
        <f t="shared" si="5"/>
        <v>0.11185728205363654</v>
      </c>
      <c r="S20" s="138"/>
      <c r="T20" s="50">
        <f>南航自动更新!H170</f>
        <v>3570.61</v>
      </c>
      <c r="U20" s="138">
        <f t="shared" si="6"/>
        <v>0.40967575100772646</v>
      </c>
      <c r="V20" s="138"/>
      <c r="W20" s="50">
        <f>南航自动更新!I170</f>
        <v>308.61</v>
      </c>
      <c r="X20" s="138">
        <f t="shared" si="7"/>
        <v>0.12258557346040511</v>
      </c>
      <c r="Y20" s="138"/>
      <c r="Z20" s="50">
        <f>南航自动更新!J170</f>
        <v>8778.35</v>
      </c>
      <c r="AA20" s="138">
        <f t="shared" si="8"/>
        <v>0.1162887992807613</v>
      </c>
      <c r="AB20" s="138"/>
      <c r="AC20" s="50">
        <f>南航自动更新!K170</f>
        <v>7603.02</v>
      </c>
      <c r="AD20" s="138">
        <f t="shared" si="9"/>
        <v>8.4464793855238751E-2</v>
      </c>
      <c r="AE20" s="138"/>
      <c r="AF20" s="50">
        <f>南航自动更新!L170</f>
        <v>952.4</v>
      </c>
      <c r="AG20" s="138">
        <f t="shared" si="10"/>
        <v>0.46199189487903713</v>
      </c>
      <c r="AH20" s="138"/>
      <c r="AI20" s="50">
        <f>南航自动更新!M170</f>
        <v>222.94</v>
      </c>
      <c r="AJ20" s="138">
        <f t="shared" si="11"/>
        <v>0.10596289314416096</v>
      </c>
      <c r="AK20" s="138"/>
      <c r="AL20" s="50">
        <f>南航自动更新!N170</f>
        <v>79.37</v>
      </c>
      <c r="AM20" s="148">
        <f t="shared" si="12"/>
        <v>1.8100000000000023</v>
      </c>
      <c r="AN20" s="138"/>
      <c r="AO20" s="50">
        <f>南航自动更新!O170</f>
        <v>79.8</v>
      </c>
      <c r="AP20" s="148">
        <f t="shared" si="13"/>
        <v>1.3699999999999903</v>
      </c>
      <c r="AQ20" s="138"/>
      <c r="AR20" s="50">
        <f>南航自动更新!P170</f>
        <v>78.53</v>
      </c>
      <c r="AS20" s="148">
        <f t="shared" si="14"/>
        <v>3.519999999999996</v>
      </c>
      <c r="AT20" s="138"/>
      <c r="AU20" s="50">
        <f>南航自动更新!Q170</f>
        <v>74.489999999999995</v>
      </c>
      <c r="AV20" s="148">
        <f t="shared" si="15"/>
        <v>2.8099999999999881</v>
      </c>
      <c r="AW20" s="138"/>
      <c r="AX20" s="50">
        <f>南航自动更新!R170</f>
        <v>0</v>
      </c>
      <c r="AY20" s="138"/>
      <c r="AZ20" s="138"/>
      <c r="BA20" s="17"/>
      <c r="BB20" s="9"/>
      <c r="BC20" s="17"/>
      <c r="BD20" s="9"/>
      <c r="BE20" s="17"/>
      <c r="BF20" s="9"/>
      <c r="BG20" s="17"/>
      <c r="BH20" s="9"/>
      <c r="BI20" s="51"/>
      <c r="BJ20" s="9"/>
      <c r="BK20" s="51"/>
      <c r="BL20" s="9"/>
      <c r="BM20" s="51"/>
      <c r="BN20" s="9"/>
      <c r="BO20" s="51"/>
      <c r="BP20" s="51"/>
      <c r="BQ20" s="9"/>
      <c r="BR20" s="51"/>
      <c r="BS20" s="9"/>
      <c r="BT20" s="51"/>
      <c r="BU20" s="9"/>
      <c r="BV20" s="51"/>
      <c r="BW20" s="9"/>
      <c r="BX20" s="51"/>
      <c r="BY20" s="9"/>
      <c r="BZ20" s="51"/>
      <c r="CA20" s="9"/>
      <c r="CB20" s="51"/>
      <c r="CC20" s="9"/>
      <c r="CD20" s="51"/>
      <c r="CE20" s="9"/>
      <c r="CF20" s="51"/>
      <c r="CG20" s="10"/>
      <c r="CH20" s="51"/>
      <c r="CI20" s="10"/>
      <c r="CJ20" s="51"/>
      <c r="CK20" s="10"/>
      <c r="CL20" s="51"/>
      <c r="CM20" s="10"/>
      <c r="CN20" s="51"/>
      <c r="CO20" s="53"/>
      <c r="CP20" s="51"/>
      <c r="CQ20" s="53"/>
      <c r="CR20" s="51"/>
      <c r="CS20" s="53"/>
      <c r="CT20" s="51"/>
      <c r="CU20" s="53"/>
      <c r="CW20" s="51"/>
      <c r="CX20" s="9"/>
      <c r="CY20" s="51"/>
      <c r="CZ20" s="9"/>
      <c r="DA20" s="51"/>
      <c r="DB20" s="9"/>
      <c r="DC20" s="51"/>
      <c r="DD20" s="9"/>
      <c r="DE20" s="56"/>
      <c r="DF20" s="56"/>
      <c r="DG20" s="57"/>
    </row>
    <row r="21" spans="1:111">
      <c r="A21" s="49">
        <v>42185</v>
      </c>
      <c r="B21" s="50">
        <f>南航自动更新!B171</f>
        <v>18388.599999999999</v>
      </c>
      <c r="C21" s="138">
        <f t="shared" si="0"/>
        <v>0.16279922701794858</v>
      </c>
      <c r="D21" s="138"/>
      <c r="E21" s="50">
        <f>南航自动更新!C171</f>
        <v>13550.01</v>
      </c>
      <c r="F21" s="138">
        <f t="shared" si="1"/>
        <v>0.10704957209093324</v>
      </c>
      <c r="G21" s="138"/>
      <c r="H21" s="50">
        <f>南航自动更新!D171</f>
        <v>4452.3900000000003</v>
      </c>
      <c r="I21" s="138">
        <f t="shared" si="2"/>
        <v>0.38447545663165372</v>
      </c>
      <c r="J21" s="138"/>
      <c r="K21" s="50">
        <f>南航自动更新!E171</f>
        <v>386.2</v>
      </c>
      <c r="L21" s="138">
        <f t="shared" si="3"/>
        <v>7.7566964285714413E-2</v>
      </c>
      <c r="M21" s="138"/>
      <c r="N21" s="50">
        <f>南航自动更新!F171</f>
        <v>14669.74</v>
      </c>
      <c r="O21" s="138">
        <f t="shared" si="4"/>
        <v>0.19096152160005708</v>
      </c>
      <c r="P21" s="138"/>
      <c r="Q21" s="50">
        <f>南航自动更新!G171</f>
        <v>10859.87</v>
      </c>
      <c r="R21" s="138">
        <f t="shared" si="5"/>
        <v>0.13341000815104809</v>
      </c>
      <c r="S21" s="138"/>
      <c r="T21" s="50">
        <f>南航自动更新!H171</f>
        <v>3531.98</v>
      </c>
      <c r="U21" s="138">
        <f t="shared" si="6"/>
        <v>0.42802040964849142</v>
      </c>
      <c r="V21" s="138"/>
      <c r="W21" s="50">
        <f>南航自动更新!I171</f>
        <v>277.89</v>
      </c>
      <c r="X21" s="138">
        <f t="shared" si="7"/>
        <v>5.8104557742832075E-2</v>
      </c>
      <c r="Y21" s="138"/>
      <c r="Z21" s="50">
        <f>南航自动更新!J171</f>
        <v>8593.5</v>
      </c>
      <c r="AA21" s="138">
        <f t="shared" si="8"/>
        <v>0.12412977560572336</v>
      </c>
      <c r="AB21" s="138"/>
      <c r="AC21" s="50">
        <f>南航自动更新!K171</f>
        <v>7532.16</v>
      </c>
      <c r="AD21" s="138">
        <f t="shared" si="9"/>
        <v>0.10165844925706913</v>
      </c>
      <c r="AE21" s="138"/>
      <c r="AF21" s="50">
        <f>南航自动更新!L171</f>
        <v>857.25</v>
      </c>
      <c r="AG21" s="138">
        <f t="shared" si="10"/>
        <v>0.39046584052423272</v>
      </c>
      <c r="AH21" s="138"/>
      <c r="AI21" s="50">
        <f>南航自动更新!M171</f>
        <v>204.1</v>
      </c>
      <c r="AJ21" s="138">
        <f t="shared" si="11"/>
        <v>6.8866195339094105E-2</v>
      </c>
      <c r="AK21" s="138"/>
      <c r="AL21" s="50">
        <f>南航自动更新!N171</f>
        <v>79.78</v>
      </c>
      <c r="AM21" s="148">
        <f t="shared" si="12"/>
        <v>1.8799999999999955</v>
      </c>
      <c r="AN21" s="138"/>
      <c r="AO21" s="50">
        <f>南航自动更新!O171</f>
        <v>80.150000000000006</v>
      </c>
      <c r="AP21" s="148">
        <f t="shared" si="13"/>
        <v>1.8500000000000085</v>
      </c>
      <c r="AQ21" s="138"/>
      <c r="AR21" s="50">
        <f>南航自动更新!P171</f>
        <v>79.33</v>
      </c>
      <c r="AS21" s="148">
        <f t="shared" si="14"/>
        <v>2.4299999999999926</v>
      </c>
      <c r="AT21" s="138"/>
      <c r="AU21" s="50">
        <f>南航自动更新!Q171</f>
        <v>71.95</v>
      </c>
      <c r="AV21" s="148">
        <f t="shared" si="15"/>
        <v>-1.3499999999999943</v>
      </c>
      <c r="AW21" s="138"/>
      <c r="AX21" s="50">
        <f>南航自动更新!R171</f>
        <v>0</v>
      </c>
      <c r="AY21" s="138"/>
      <c r="AZ21" s="138"/>
      <c r="BA21" s="17"/>
      <c r="BB21" s="9"/>
      <c r="BC21" s="17"/>
      <c r="BD21" s="9"/>
      <c r="BE21" s="17"/>
      <c r="BF21" s="9"/>
      <c r="BG21" s="17"/>
      <c r="BH21" s="9"/>
      <c r="BI21" s="51"/>
      <c r="BJ21" s="9"/>
      <c r="BK21" s="51"/>
      <c r="BL21" s="9"/>
      <c r="BM21" s="51"/>
      <c r="BN21" s="9"/>
      <c r="BO21" s="51"/>
      <c r="BP21" s="51"/>
      <c r="BQ21" s="9"/>
      <c r="BR21" s="51"/>
      <c r="BS21" s="9"/>
      <c r="BT21" s="51"/>
      <c r="BU21" s="9"/>
      <c r="BV21" s="51"/>
      <c r="BW21" s="9"/>
      <c r="BX21" s="51"/>
      <c r="BY21" s="9"/>
      <c r="BZ21" s="51"/>
      <c r="CA21" s="9"/>
      <c r="CB21" s="51"/>
      <c r="CC21" s="9"/>
      <c r="CD21" s="51"/>
      <c r="CE21" s="9"/>
      <c r="CF21" s="51"/>
      <c r="CG21" s="10"/>
      <c r="CH21" s="51"/>
      <c r="CI21" s="10"/>
      <c r="CJ21" s="51"/>
      <c r="CK21" s="10"/>
      <c r="CL21" s="51"/>
      <c r="CM21" s="10"/>
      <c r="CN21" s="51"/>
      <c r="CO21" s="53"/>
      <c r="CP21" s="51"/>
      <c r="CQ21" s="53"/>
      <c r="CR21" s="51"/>
      <c r="CS21" s="53"/>
      <c r="CT21" s="51"/>
      <c r="CU21" s="53"/>
      <c r="CW21" s="51"/>
      <c r="CX21" s="9"/>
      <c r="CY21" s="51"/>
      <c r="CZ21" s="9"/>
      <c r="DA21" s="51"/>
      <c r="DB21" s="9"/>
      <c r="DC21" s="51"/>
      <c r="DD21" s="9"/>
      <c r="DE21" s="56"/>
      <c r="DF21" s="56"/>
      <c r="DG21" s="57"/>
    </row>
    <row r="22" spans="1:111">
      <c r="A22" s="49">
        <v>42216</v>
      </c>
      <c r="B22" s="50">
        <f>南航自动更新!B172</f>
        <v>21249.13</v>
      </c>
      <c r="C22" s="138">
        <f t="shared" si="0"/>
        <v>0.11723979471389856</v>
      </c>
      <c r="D22" s="138"/>
      <c r="E22" s="50">
        <f>南航自动更新!C172</f>
        <v>15707.61</v>
      </c>
      <c r="F22" s="138">
        <f t="shared" si="1"/>
        <v>5.7757925805610899E-2</v>
      </c>
      <c r="G22" s="138"/>
      <c r="H22" s="50">
        <f>南航自动更新!D172</f>
        <v>5136.76</v>
      </c>
      <c r="I22" s="138">
        <f t="shared" si="2"/>
        <v>0.35826286536254659</v>
      </c>
      <c r="J22" s="138"/>
      <c r="K22" s="50">
        <f>南航自动更新!E172</f>
        <v>404.76</v>
      </c>
      <c r="L22" s="138">
        <f t="shared" si="3"/>
        <v>4.4434122929245978E-2</v>
      </c>
      <c r="M22" s="138"/>
      <c r="N22" s="50">
        <f>南航自动更新!F172</f>
        <v>17218</v>
      </c>
      <c r="O22" s="138">
        <f t="shared" si="4"/>
        <v>0.12857406914597269</v>
      </c>
      <c r="P22" s="138"/>
      <c r="Q22" s="50">
        <f>南航自动更新!G172</f>
        <v>12662.23</v>
      </c>
      <c r="R22" s="138">
        <f t="shared" si="5"/>
        <v>6.4966664676163299E-2</v>
      </c>
      <c r="S22" s="138"/>
      <c r="T22" s="50">
        <f>南航自动更新!H172</f>
        <v>4248.13</v>
      </c>
      <c r="U22" s="138">
        <f t="shared" si="6"/>
        <v>0.3801457425691106</v>
      </c>
      <c r="V22" s="138"/>
      <c r="W22" s="50">
        <f>南航自动更新!I172</f>
        <v>307.64</v>
      </c>
      <c r="X22" s="138">
        <f t="shared" si="7"/>
        <v>6.5973665973665829E-2</v>
      </c>
      <c r="Y22" s="138"/>
      <c r="Z22" s="50">
        <f>南航自动更新!J172</f>
        <v>9950.23</v>
      </c>
      <c r="AA22" s="138">
        <f t="shared" si="8"/>
        <v>5.1988158798963902E-2</v>
      </c>
      <c r="AB22" s="138"/>
      <c r="AC22" s="50">
        <f>南航自动更新!K172</f>
        <v>8714.8700000000008</v>
      </c>
      <c r="AD22" s="138">
        <f t="shared" si="9"/>
        <v>3.4075766906471516E-2</v>
      </c>
      <c r="AE22" s="138"/>
      <c r="AF22" s="50">
        <f>南航自动更新!L172</f>
        <v>1009.28</v>
      </c>
      <c r="AG22" s="138">
        <f t="shared" si="10"/>
        <v>0.23601449985304201</v>
      </c>
      <c r="AH22" s="138"/>
      <c r="AI22" s="50">
        <f>南航自动更新!M172</f>
        <v>226.08</v>
      </c>
      <c r="AJ22" s="138">
        <f t="shared" si="11"/>
        <v>5.521586931155209E-2</v>
      </c>
      <c r="AK22" s="138"/>
      <c r="AL22" s="50">
        <f>南航自动更新!N172</f>
        <v>81.03</v>
      </c>
      <c r="AM22" s="148">
        <f t="shared" si="12"/>
        <v>0.81000000000000227</v>
      </c>
      <c r="AN22" s="138"/>
      <c r="AO22" s="50">
        <f>南航自动更新!O172</f>
        <v>80.61</v>
      </c>
      <c r="AP22" s="148">
        <f t="shared" si="13"/>
        <v>0.54000000000000625</v>
      </c>
      <c r="AQ22" s="138"/>
      <c r="AR22" s="50">
        <f>南航自动更新!P172</f>
        <v>82.7</v>
      </c>
      <c r="AS22" s="148">
        <f t="shared" si="14"/>
        <v>1.3100000000000023</v>
      </c>
      <c r="AT22" s="138"/>
      <c r="AU22" s="50">
        <f>南航自动更新!Q172</f>
        <v>76</v>
      </c>
      <c r="AV22" s="148">
        <f t="shared" si="15"/>
        <v>1.5300000000000011</v>
      </c>
      <c r="AW22" s="138"/>
      <c r="AX22" s="50">
        <f>南航自动更新!R172</f>
        <v>0</v>
      </c>
      <c r="AY22" s="138"/>
      <c r="AZ22" s="138"/>
      <c r="BA22" s="17"/>
      <c r="BB22" s="9"/>
      <c r="BC22" s="17"/>
      <c r="BD22" s="9"/>
      <c r="BE22" s="17"/>
      <c r="BF22" s="9"/>
      <c r="BG22" s="17"/>
      <c r="BH22" s="9"/>
      <c r="BI22" s="51"/>
      <c r="BJ22" s="9"/>
      <c r="BK22" s="51"/>
      <c r="BL22" s="9"/>
      <c r="BM22" s="51"/>
      <c r="BN22" s="9"/>
      <c r="BO22" s="51"/>
      <c r="BP22" s="51"/>
      <c r="BQ22" s="9"/>
      <c r="BR22" s="51"/>
      <c r="BS22" s="9"/>
      <c r="BT22" s="51"/>
      <c r="BU22" s="9"/>
      <c r="BV22" s="51"/>
      <c r="BW22" s="9"/>
      <c r="BX22" s="51"/>
      <c r="BY22" s="9"/>
      <c r="BZ22" s="51"/>
      <c r="CA22" s="9"/>
      <c r="CB22" s="51"/>
      <c r="CC22" s="9"/>
      <c r="CD22" s="51"/>
      <c r="CE22" s="9"/>
      <c r="CF22" s="51"/>
      <c r="CG22" s="10"/>
      <c r="CH22" s="51"/>
      <c r="CI22" s="10"/>
      <c r="CJ22" s="51"/>
      <c r="CK22" s="10"/>
      <c r="CL22" s="51"/>
      <c r="CM22" s="10"/>
      <c r="CN22" s="51"/>
      <c r="CO22" s="53"/>
      <c r="CP22" s="51"/>
      <c r="CQ22" s="53"/>
      <c r="CR22" s="51"/>
      <c r="CS22" s="53"/>
      <c r="CT22" s="51"/>
      <c r="CU22" s="53"/>
      <c r="CW22" s="51"/>
      <c r="CX22" s="9"/>
      <c r="CY22" s="51"/>
      <c r="CZ22" s="9"/>
      <c r="DA22" s="51"/>
      <c r="DB22" s="9"/>
      <c r="DC22" s="51"/>
      <c r="DD22" s="9"/>
      <c r="DE22" s="56"/>
      <c r="DF22" s="56"/>
      <c r="DG22" s="57"/>
    </row>
    <row r="23" spans="1:111">
      <c r="A23" s="49">
        <v>42247</v>
      </c>
      <c r="B23" s="50">
        <f>南航自动更新!B173</f>
        <v>21962.61</v>
      </c>
      <c r="C23" s="138">
        <f t="shared" si="0"/>
        <v>0.11021238629384289</v>
      </c>
      <c r="D23" s="138"/>
      <c r="E23" s="50">
        <f>南航自动更新!C173</f>
        <v>16183.57</v>
      </c>
      <c r="F23" s="138">
        <f t="shared" si="1"/>
        <v>5.5379552847331093E-2</v>
      </c>
      <c r="G23" s="138"/>
      <c r="H23" s="50">
        <f>南航自动更新!D173</f>
        <v>5385.08</v>
      </c>
      <c r="I23" s="138">
        <f t="shared" si="2"/>
        <v>0.32170609227506786</v>
      </c>
      <c r="J23" s="138"/>
      <c r="K23" s="50">
        <f>南航自动更新!E173</f>
        <v>393.96</v>
      </c>
      <c r="L23" s="138">
        <f t="shared" si="3"/>
        <v>5.4383898940156383E-2</v>
      </c>
      <c r="M23" s="138"/>
      <c r="N23" s="50">
        <f>南航自动更新!F173</f>
        <v>18307.48</v>
      </c>
      <c r="O23" s="138">
        <f t="shared" si="4"/>
        <v>0.13880461929391852</v>
      </c>
      <c r="P23" s="138"/>
      <c r="Q23" s="50">
        <f>南航自动更新!G173</f>
        <v>13342.86</v>
      </c>
      <c r="R23" s="138">
        <f t="shared" si="5"/>
        <v>8.1833631165697529E-2</v>
      </c>
      <c r="S23" s="138"/>
      <c r="T23" s="50">
        <f>南航自动更新!H173</f>
        <v>4646.42</v>
      </c>
      <c r="U23" s="138">
        <f t="shared" si="6"/>
        <v>0.3405789993017847</v>
      </c>
      <c r="V23" s="138"/>
      <c r="W23" s="50">
        <f>南航自动更新!I173</f>
        <v>318.2</v>
      </c>
      <c r="X23" s="138">
        <f t="shared" si="7"/>
        <v>0.15077212397381645</v>
      </c>
      <c r="Y23" s="138"/>
      <c r="Z23" s="50">
        <f>南航自动更新!J173</f>
        <v>10568.26</v>
      </c>
      <c r="AA23" s="138">
        <f t="shared" si="8"/>
        <v>6.9273411786607841E-2</v>
      </c>
      <c r="AB23" s="138"/>
      <c r="AC23" s="50">
        <f>南航自动更新!K173</f>
        <v>9196.3700000000008</v>
      </c>
      <c r="AD23" s="138">
        <f t="shared" si="9"/>
        <v>5.2170500596084191E-2</v>
      </c>
      <c r="AE23" s="138"/>
      <c r="AF23" s="50">
        <f>南航自动更新!L173</f>
        <v>1137.01</v>
      </c>
      <c r="AG23" s="138">
        <f t="shared" si="10"/>
        <v>0.21641775077028402</v>
      </c>
      <c r="AH23" s="138"/>
      <c r="AI23" s="50">
        <f>南航自动更新!M173</f>
        <v>234.89</v>
      </c>
      <c r="AJ23" s="138">
        <f t="shared" si="11"/>
        <v>0.12657074340527563</v>
      </c>
      <c r="AK23" s="138"/>
      <c r="AL23" s="50">
        <f>南航自动更新!N173</f>
        <v>83.36</v>
      </c>
      <c r="AM23" s="148">
        <f t="shared" si="12"/>
        <v>2.0999999999999943</v>
      </c>
      <c r="AN23" s="138"/>
      <c r="AO23" s="50">
        <f>南航自动更新!O173</f>
        <v>82.45</v>
      </c>
      <c r="AP23" s="148">
        <f t="shared" si="13"/>
        <v>2.019999999999996</v>
      </c>
      <c r="AQ23" s="138"/>
      <c r="AR23" s="50">
        <f>南航自动更新!P173</f>
        <v>86.28</v>
      </c>
      <c r="AS23" s="148">
        <f t="shared" si="14"/>
        <v>1.210000000000008</v>
      </c>
      <c r="AT23" s="138"/>
      <c r="AU23" s="50">
        <f>南航自动更新!Q173</f>
        <v>80.77</v>
      </c>
      <c r="AV23" s="148">
        <f t="shared" si="15"/>
        <v>6.7599999999999909</v>
      </c>
      <c r="AW23" s="138"/>
      <c r="AX23" s="50">
        <f>南航自动更新!R173</f>
        <v>0</v>
      </c>
      <c r="AY23" s="138"/>
      <c r="AZ23" s="138"/>
      <c r="BA23" s="17"/>
      <c r="BB23" s="9"/>
      <c r="BC23" s="17"/>
      <c r="BD23" s="9"/>
      <c r="BE23" s="17"/>
      <c r="BF23" s="9"/>
      <c r="BG23" s="17"/>
      <c r="BH23" s="9"/>
      <c r="BI23" s="51"/>
      <c r="BJ23" s="9"/>
      <c r="BK23" s="51"/>
      <c r="BL23" s="9"/>
      <c r="BM23" s="51"/>
      <c r="BN23" s="9"/>
      <c r="BO23" s="51"/>
      <c r="BP23" s="51"/>
      <c r="BQ23" s="9"/>
      <c r="BR23" s="51"/>
      <c r="BS23" s="9"/>
      <c r="BT23" s="51"/>
      <c r="BU23" s="9"/>
      <c r="BV23" s="51"/>
      <c r="BW23" s="9"/>
      <c r="BX23" s="51"/>
      <c r="BY23" s="9"/>
      <c r="BZ23" s="51"/>
      <c r="CA23" s="9"/>
      <c r="CB23" s="51"/>
      <c r="CC23" s="9"/>
      <c r="CD23" s="51"/>
      <c r="CE23" s="9"/>
      <c r="CF23" s="51"/>
      <c r="CG23" s="10"/>
      <c r="CH23" s="51"/>
      <c r="CI23" s="10"/>
      <c r="CJ23" s="51"/>
      <c r="CK23" s="10"/>
      <c r="CL23" s="51"/>
      <c r="CM23" s="10"/>
      <c r="CN23" s="51"/>
      <c r="CO23" s="53"/>
      <c r="CP23" s="51"/>
      <c r="CQ23" s="53"/>
      <c r="CR23" s="51"/>
      <c r="CS23" s="53"/>
      <c r="CT23" s="51"/>
      <c r="CU23" s="53"/>
      <c r="CW23" s="51"/>
      <c r="CX23" s="9"/>
      <c r="CY23" s="51"/>
      <c r="CZ23" s="9"/>
      <c r="DA23" s="51"/>
      <c r="DB23" s="9"/>
      <c r="DC23" s="51"/>
      <c r="DD23" s="9"/>
      <c r="DE23" s="56"/>
      <c r="DF23" s="56"/>
      <c r="DG23" s="57"/>
    </row>
    <row r="24" spans="1:111">
      <c r="A24" s="49">
        <v>42277</v>
      </c>
      <c r="B24" s="50">
        <f>南航自动更新!B174</f>
        <v>20289.57</v>
      </c>
      <c r="C24" s="138">
        <f t="shared" si="0"/>
        <v>0.1277822739329475</v>
      </c>
      <c r="D24" s="138"/>
      <c r="E24" s="50">
        <f>南航自动更新!C174</f>
        <v>14743.83</v>
      </c>
      <c r="F24" s="138">
        <f t="shared" si="1"/>
        <v>6.8141149264738798E-2</v>
      </c>
      <c r="G24" s="138"/>
      <c r="H24" s="50">
        <f>南航自动更新!D174</f>
        <v>5154.51</v>
      </c>
      <c r="I24" s="138">
        <f t="shared" si="2"/>
        <v>0.34504543058592674</v>
      </c>
      <c r="J24" s="138"/>
      <c r="K24" s="50">
        <f>南航自动更新!E174</f>
        <v>391.24</v>
      </c>
      <c r="L24" s="138">
        <f t="shared" si="3"/>
        <v>0.10146396396396407</v>
      </c>
      <c r="M24" s="138"/>
      <c r="N24" s="50">
        <f>南航自动更新!F174</f>
        <v>16108.23</v>
      </c>
      <c r="O24" s="138">
        <f t="shared" si="4"/>
        <v>0.13306899185873289</v>
      </c>
      <c r="P24" s="138"/>
      <c r="Q24" s="50">
        <f>南航自动更新!G174</f>
        <v>11753.86</v>
      </c>
      <c r="R24" s="138">
        <f t="shared" si="5"/>
        <v>8.4627615055039573E-2</v>
      </c>
      <c r="S24" s="138"/>
      <c r="T24" s="50">
        <f>南航自动更新!H174</f>
        <v>4067.12</v>
      </c>
      <c r="U24" s="138">
        <f t="shared" si="6"/>
        <v>0.30213676034603099</v>
      </c>
      <c r="V24" s="138"/>
      <c r="W24" s="50">
        <f>南航自动更新!I174</f>
        <v>287.25</v>
      </c>
      <c r="X24" s="138">
        <f t="shared" si="7"/>
        <v>0.12088812580481534</v>
      </c>
      <c r="Y24" s="138"/>
      <c r="Z24" s="50">
        <f>南航自动更新!J174</f>
        <v>9193.4500000000007</v>
      </c>
      <c r="AA24" s="138">
        <f t="shared" si="8"/>
        <v>7.0888585513134927E-2</v>
      </c>
      <c r="AB24" s="138"/>
      <c r="AC24" s="50">
        <f>南航自动更新!K174</f>
        <v>8028.12</v>
      </c>
      <c r="AD24" s="138">
        <f t="shared" si="9"/>
        <v>5.6499784834164402E-2</v>
      </c>
      <c r="AE24" s="138"/>
      <c r="AF24" s="50">
        <f>南航自动更新!L174</f>
        <v>964.26</v>
      </c>
      <c r="AG24" s="138">
        <f t="shared" si="10"/>
        <v>0.20625985138482328</v>
      </c>
      <c r="AH24" s="138"/>
      <c r="AI24" s="50">
        <f>南航自动更新!M174</f>
        <v>201.07</v>
      </c>
      <c r="AJ24" s="138">
        <f t="shared" si="11"/>
        <v>7.6910717154946129E-2</v>
      </c>
      <c r="AK24" s="138"/>
      <c r="AL24" s="50">
        <f>南航自动更新!N174</f>
        <v>79.39</v>
      </c>
      <c r="AM24" s="148">
        <f t="shared" si="12"/>
        <v>0.37000000000000455</v>
      </c>
      <c r="AN24" s="138"/>
      <c r="AO24" s="50">
        <f>南航自动更新!O174</f>
        <v>79.72</v>
      </c>
      <c r="AP24" s="148">
        <f t="shared" si="13"/>
        <v>1.2099999999999937</v>
      </c>
      <c r="AQ24" s="138"/>
      <c r="AR24" s="50">
        <f>南航自动更新!P174</f>
        <v>78.900000000000006</v>
      </c>
      <c r="AS24" s="148">
        <f t="shared" si="14"/>
        <v>-2.5999999999999943</v>
      </c>
      <c r="AT24" s="138"/>
      <c r="AU24" s="50">
        <f>南航自动更新!Q174</f>
        <v>73.42</v>
      </c>
      <c r="AV24" s="148">
        <f t="shared" si="15"/>
        <v>1.269999999999996</v>
      </c>
      <c r="AW24" s="138"/>
      <c r="AX24" s="50">
        <f>南航自动更新!R174</f>
        <v>0</v>
      </c>
      <c r="AY24" s="138"/>
      <c r="AZ24" s="138"/>
      <c r="BA24" s="17"/>
      <c r="BB24" s="9"/>
      <c r="BC24" s="17"/>
      <c r="BD24" s="9"/>
      <c r="BE24" s="17"/>
      <c r="BF24" s="9"/>
      <c r="BG24" s="17"/>
      <c r="BH24" s="9"/>
      <c r="BI24" s="51"/>
      <c r="BJ24" s="9"/>
      <c r="BK24" s="51"/>
      <c r="BL24" s="9"/>
      <c r="BM24" s="51"/>
      <c r="BN24" s="9"/>
      <c r="BO24" s="51"/>
      <c r="BP24" s="51"/>
      <c r="BQ24" s="9"/>
      <c r="BR24" s="51"/>
      <c r="BS24" s="9"/>
      <c r="BT24" s="51"/>
      <c r="BU24" s="9"/>
      <c r="BV24" s="51"/>
      <c r="BW24" s="9"/>
      <c r="BX24" s="51"/>
      <c r="BY24" s="9"/>
      <c r="BZ24" s="51"/>
      <c r="CA24" s="9"/>
      <c r="CB24" s="51"/>
      <c r="CC24" s="9"/>
      <c r="CD24" s="51"/>
      <c r="CE24" s="9"/>
      <c r="CF24" s="51"/>
      <c r="CG24" s="10"/>
      <c r="CH24" s="51"/>
      <c r="CI24" s="10"/>
      <c r="CJ24" s="51"/>
      <c r="CK24" s="10"/>
      <c r="CL24" s="51"/>
      <c r="CM24" s="10"/>
      <c r="CN24" s="51"/>
      <c r="CO24" s="53"/>
      <c r="CP24" s="51"/>
      <c r="CQ24" s="53"/>
      <c r="CR24" s="51"/>
      <c r="CS24" s="53"/>
      <c r="CT24" s="51"/>
      <c r="CU24" s="53"/>
      <c r="CW24" s="51"/>
      <c r="CX24" s="9"/>
      <c r="CY24" s="51"/>
      <c r="CZ24" s="9"/>
      <c r="DA24" s="51"/>
      <c r="DB24" s="9"/>
      <c r="DC24" s="51"/>
      <c r="DD24" s="9"/>
      <c r="DE24" s="56"/>
      <c r="DF24" s="56"/>
      <c r="DG24" s="57"/>
    </row>
    <row r="25" spans="1:111">
      <c r="A25" s="49">
        <v>42308</v>
      </c>
      <c r="B25" s="50">
        <f>南航自动更新!B175</f>
        <v>20563.07</v>
      </c>
      <c r="C25" s="138">
        <f t="shared" si="0"/>
        <v>0.10258102707032846</v>
      </c>
      <c r="D25" s="138"/>
      <c r="E25" s="50">
        <f>南航自动更新!C175</f>
        <v>14704.82</v>
      </c>
      <c r="F25" s="138">
        <f t="shared" si="1"/>
        <v>3.4487076667651495E-2</v>
      </c>
      <c r="G25" s="138"/>
      <c r="H25" s="50">
        <f>南航自动更新!D175</f>
        <v>5450.24</v>
      </c>
      <c r="I25" s="138">
        <f t="shared" si="2"/>
        <v>0.34544924917363429</v>
      </c>
      <c r="J25" s="138"/>
      <c r="K25" s="50">
        <f>南航自动更新!E175</f>
        <v>408.01</v>
      </c>
      <c r="L25" s="138">
        <f t="shared" si="3"/>
        <v>6.1227143860379085E-2</v>
      </c>
      <c r="M25" s="138"/>
      <c r="N25" s="50">
        <f>南航自动更新!F175</f>
        <v>16560.490000000002</v>
      </c>
      <c r="O25" s="138">
        <f t="shared" si="4"/>
        <v>0.12167815968946161</v>
      </c>
      <c r="P25" s="138"/>
      <c r="Q25" s="50">
        <f>南航自动更新!G175</f>
        <v>12003.26</v>
      </c>
      <c r="R25" s="138">
        <f t="shared" si="5"/>
        <v>7.1438390279694453E-2</v>
      </c>
      <c r="S25" s="138"/>
      <c r="T25" s="50">
        <f>南航自动更新!H175</f>
        <v>4248.63</v>
      </c>
      <c r="U25" s="138">
        <f t="shared" si="6"/>
        <v>0.29506132949668373</v>
      </c>
      <c r="V25" s="138"/>
      <c r="W25" s="50">
        <f>南航自动更新!I175</f>
        <v>308.61</v>
      </c>
      <c r="X25" s="138">
        <f t="shared" si="7"/>
        <v>0.10041005526831892</v>
      </c>
      <c r="Y25" s="138"/>
      <c r="Z25" s="50">
        <f>南航自动更新!J175</f>
        <v>9545.85</v>
      </c>
      <c r="AA25" s="138">
        <f t="shared" si="8"/>
        <v>6.4900134760064621E-2</v>
      </c>
      <c r="AB25" s="138"/>
      <c r="AC25" s="50">
        <f>南航自动更新!K175</f>
        <v>8290.99</v>
      </c>
      <c r="AD25" s="138">
        <f t="shared" si="9"/>
        <v>4.7600094512822988E-2</v>
      </c>
      <c r="AE25" s="138"/>
      <c r="AF25" s="50">
        <f>南航自动更新!L175</f>
        <v>1031.0999999999999</v>
      </c>
      <c r="AG25" s="138">
        <f t="shared" si="10"/>
        <v>0.2192699279860939</v>
      </c>
      <c r="AH25" s="138"/>
      <c r="AI25" s="50">
        <f>南航自动更新!M175</f>
        <v>223.76</v>
      </c>
      <c r="AJ25" s="138">
        <f t="shared" si="11"/>
        <v>9.6110512393455583E-2</v>
      </c>
      <c r="AK25" s="138"/>
      <c r="AL25" s="50">
        <f>南航自动更新!N175</f>
        <v>80.540000000000006</v>
      </c>
      <c r="AM25" s="148">
        <f t="shared" si="12"/>
        <v>1.3800000000000097</v>
      </c>
      <c r="AN25" s="138"/>
      <c r="AO25" s="50">
        <f>南航自动更新!O175</f>
        <v>81.63</v>
      </c>
      <c r="AP25" s="148">
        <f t="shared" si="13"/>
        <v>2.8199999999999932</v>
      </c>
      <c r="AQ25" s="138"/>
      <c r="AR25" s="50">
        <f>南航自动更新!P175</f>
        <v>77.95</v>
      </c>
      <c r="AS25" s="148">
        <f t="shared" si="14"/>
        <v>-3.039999999999992</v>
      </c>
      <c r="AT25" s="138"/>
      <c r="AU25" s="50">
        <f>南航自动更新!Q175</f>
        <v>75.64</v>
      </c>
      <c r="AV25" s="148">
        <f t="shared" si="15"/>
        <v>2.6899999999999977</v>
      </c>
      <c r="AW25" s="138"/>
      <c r="AX25" s="50">
        <f>南航自动更新!R175</f>
        <v>0</v>
      </c>
      <c r="AY25" s="138"/>
      <c r="AZ25" s="138"/>
      <c r="BA25" s="17"/>
      <c r="BB25" s="9"/>
      <c r="BC25" s="17"/>
      <c r="BD25" s="9"/>
      <c r="BE25" s="17"/>
      <c r="BF25" s="9"/>
      <c r="BG25" s="17"/>
      <c r="BH25" s="9"/>
      <c r="BI25" s="51"/>
      <c r="BJ25" s="9"/>
      <c r="BK25" s="51"/>
      <c r="BL25" s="9"/>
      <c r="BM25" s="51"/>
      <c r="BN25" s="9"/>
      <c r="BO25" s="51"/>
      <c r="BP25" s="51"/>
      <c r="BQ25" s="9"/>
      <c r="BR25" s="51"/>
      <c r="BS25" s="9"/>
      <c r="BT25" s="51"/>
      <c r="BU25" s="9"/>
      <c r="BV25" s="51"/>
      <c r="BW25" s="9"/>
      <c r="BX25" s="51"/>
      <c r="BY25" s="9"/>
      <c r="BZ25" s="51"/>
      <c r="CA25" s="9"/>
      <c r="CB25" s="51"/>
      <c r="CC25" s="9"/>
      <c r="CD25" s="51"/>
      <c r="CE25" s="9"/>
      <c r="CF25" s="51"/>
      <c r="CG25" s="10"/>
      <c r="CH25" s="51"/>
      <c r="CI25" s="10"/>
      <c r="CJ25" s="51"/>
      <c r="CK25" s="10"/>
      <c r="CL25" s="51"/>
      <c r="CM25" s="10"/>
      <c r="CN25" s="51"/>
      <c r="CO25" s="53"/>
      <c r="CP25" s="51"/>
      <c r="CQ25" s="53"/>
      <c r="CR25" s="51"/>
      <c r="CS25" s="53"/>
      <c r="CT25" s="51"/>
      <c r="CU25" s="53"/>
      <c r="CW25" s="51"/>
      <c r="CX25" s="9"/>
      <c r="CY25" s="51"/>
      <c r="CZ25" s="9"/>
      <c r="DA25" s="51"/>
      <c r="DB25" s="9"/>
      <c r="DC25" s="51"/>
      <c r="DD25" s="9"/>
      <c r="DE25" s="56"/>
      <c r="DF25" s="56"/>
      <c r="DG25" s="57"/>
    </row>
    <row r="26" spans="1:111">
      <c r="A26" s="49">
        <v>42338</v>
      </c>
      <c r="B26" s="50">
        <f>南航自动更新!B176</f>
        <v>19057.990000000002</v>
      </c>
      <c r="C26" s="138">
        <f t="shared" si="0"/>
        <v>7.9424819987211182E-2</v>
      </c>
      <c r="D26" s="138"/>
      <c r="E26" s="50">
        <f>南航自动更新!C176</f>
        <v>13421.47</v>
      </c>
      <c r="F26" s="138">
        <f t="shared" si="1"/>
        <v>1.0220018681754484E-2</v>
      </c>
      <c r="G26" s="138"/>
      <c r="H26" s="50">
        <f>南航自动更新!D176</f>
        <v>5243.85</v>
      </c>
      <c r="I26" s="138">
        <f t="shared" si="2"/>
        <v>0.31092644952263826</v>
      </c>
      <c r="J26" s="138"/>
      <c r="K26" s="50">
        <f>南航自动更新!E176</f>
        <v>392.67</v>
      </c>
      <c r="L26" s="138">
        <f t="shared" si="3"/>
        <v>6.1585876882316537E-2</v>
      </c>
      <c r="M26" s="138"/>
      <c r="N26" s="50">
        <f>南航自动更新!F176</f>
        <v>14968.71</v>
      </c>
      <c r="O26" s="138">
        <f t="shared" si="4"/>
        <v>6.5443969686681092E-2</v>
      </c>
      <c r="P26" s="138"/>
      <c r="Q26" s="50">
        <f>南航自动更新!G176</f>
        <v>10655.14</v>
      </c>
      <c r="R26" s="138">
        <f t="shared" si="5"/>
        <v>6.5645472880739852E-3</v>
      </c>
      <c r="S26" s="138"/>
      <c r="T26" s="50">
        <f>南航自动更新!H176</f>
        <v>4021.06</v>
      </c>
      <c r="U26" s="138">
        <f t="shared" si="6"/>
        <v>0.26039394167356233</v>
      </c>
      <c r="V26" s="138"/>
      <c r="W26" s="50">
        <f>南航自动更新!I176</f>
        <v>292.51</v>
      </c>
      <c r="X26" s="138">
        <f t="shared" si="7"/>
        <v>7.024989938165449E-2</v>
      </c>
      <c r="Y26" s="138"/>
      <c r="Z26" s="50">
        <f>南航自动更新!J176</f>
        <v>8428.67</v>
      </c>
      <c r="AA26" s="138">
        <f t="shared" si="8"/>
        <v>1.329878998082501E-2</v>
      </c>
      <c r="AB26" s="138"/>
      <c r="AC26" s="50">
        <f>南航自动更新!K176</f>
        <v>7246.66</v>
      </c>
      <c r="AD26" s="138">
        <f t="shared" si="9"/>
        <v>-9.4277594684258892E-3</v>
      </c>
      <c r="AE26" s="138"/>
      <c r="AF26" s="50">
        <f>南航自动更新!L176</f>
        <v>968.04</v>
      </c>
      <c r="AG26" s="138">
        <f t="shared" si="10"/>
        <v>0.19912299173778947</v>
      </c>
      <c r="AH26" s="138"/>
      <c r="AI26" s="50">
        <f>南航自动更新!M176</f>
        <v>213.98</v>
      </c>
      <c r="AJ26" s="138">
        <f t="shared" si="11"/>
        <v>9.6602265156562339E-2</v>
      </c>
      <c r="AK26" s="138"/>
      <c r="AL26" s="50">
        <f>南航自动更新!N176</f>
        <v>78.540000000000006</v>
      </c>
      <c r="AM26" s="148">
        <f t="shared" si="12"/>
        <v>-1.0299999999999869</v>
      </c>
      <c r="AN26" s="138"/>
      <c r="AO26" s="50">
        <f>南航自动更新!O176</f>
        <v>79.39</v>
      </c>
      <c r="AP26" s="148">
        <f t="shared" si="13"/>
        <v>-0.29000000000000625</v>
      </c>
      <c r="AQ26" s="138"/>
      <c r="AR26" s="50">
        <f>南航自动更新!P176</f>
        <v>76.680000000000007</v>
      </c>
      <c r="AS26" s="148">
        <f t="shared" si="14"/>
        <v>-3.0799999999999983</v>
      </c>
      <c r="AT26" s="138"/>
      <c r="AU26" s="50">
        <f>南航自动更新!Q176</f>
        <v>74.489999999999995</v>
      </c>
      <c r="AV26" s="148">
        <f t="shared" si="15"/>
        <v>0.59999999999999432</v>
      </c>
      <c r="AW26" s="138"/>
      <c r="AX26" s="50">
        <f>南航自动更新!R176</f>
        <v>0</v>
      </c>
      <c r="AY26" s="138"/>
      <c r="AZ26" s="138"/>
      <c r="BA26" s="17"/>
      <c r="BB26" s="9"/>
      <c r="BC26" s="17"/>
      <c r="BD26" s="9"/>
      <c r="BE26" s="17"/>
      <c r="BF26" s="9"/>
      <c r="BG26" s="17"/>
      <c r="BH26" s="9"/>
      <c r="BI26" s="51"/>
      <c r="BJ26" s="9"/>
      <c r="BK26" s="51"/>
      <c r="BL26" s="9"/>
      <c r="BM26" s="51"/>
      <c r="BN26" s="9"/>
      <c r="BO26" s="51"/>
      <c r="BP26" s="51"/>
      <c r="BQ26" s="9"/>
      <c r="BR26" s="51"/>
      <c r="BS26" s="9"/>
      <c r="BT26" s="51"/>
      <c r="BU26" s="9"/>
      <c r="BV26" s="51"/>
      <c r="BW26" s="9"/>
      <c r="BX26" s="51"/>
      <c r="BY26" s="9"/>
      <c r="BZ26" s="51"/>
      <c r="CA26" s="9"/>
      <c r="CB26" s="51"/>
      <c r="CC26" s="9"/>
      <c r="CD26" s="51"/>
      <c r="CE26" s="9"/>
      <c r="CF26" s="51"/>
      <c r="CG26" s="10"/>
      <c r="CH26" s="51"/>
      <c r="CI26" s="10"/>
      <c r="CJ26" s="51"/>
      <c r="CK26" s="10"/>
      <c r="CL26" s="51"/>
      <c r="CM26" s="10"/>
      <c r="CN26" s="51"/>
      <c r="CO26" s="53"/>
      <c r="CP26" s="51"/>
      <c r="CQ26" s="53"/>
      <c r="CR26" s="51"/>
      <c r="CS26" s="53"/>
      <c r="CT26" s="51"/>
      <c r="CU26" s="53"/>
      <c r="CW26" s="51"/>
      <c r="CX26" s="9"/>
      <c r="CY26" s="51"/>
      <c r="CZ26" s="9"/>
      <c r="DA26" s="51"/>
      <c r="DB26" s="9"/>
      <c r="DC26" s="51"/>
      <c r="DD26" s="9"/>
      <c r="DE26" s="56"/>
      <c r="DF26" s="56"/>
      <c r="DG26" s="57"/>
    </row>
    <row r="27" spans="1:111">
      <c r="A27" s="49">
        <v>42369</v>
      </c>
      <c r="B27" s="50">
        <f>南航自动更新!B177</f>
        <v>19619.95</v>
      </c>
      <c r="C27" s="138">
        <f t="shared" si="0"/>
        <v>6.6188058228580093E-2</v>
      </c>
      <c r="D27" s="138"/>
      <c r="E27" s="50">
        <f>南航自动更新!C177</f>
        <v>13601.23</v>
      </c>
      <c r="F27" s="138">
        <f t="shared" si="1"/>
        <v>-3.877203813926533E-3</v>
      </c>
      <c r="G27" s="138"/>
      <c r="H27" s="50">
        <f>南航自动更新!D177</f>
        <v>5646.62</v>
      </c>
      <c r="I27" s="138">
        <f t="shared" si="2"/>
        <v>0.29361579293423357</v>
      </c>
      <c r="J27" s="138"/>
      <c r="K27" s="50">
        <f>南航自动更新!E177</f>
        <v>372.09</v>
      </c>
      <c r="L27" s="138">
        <f t="shared" si="3"/>
        <v>-2.7952663340212736E-2</v>
      </c>
      <c r="M27" s="138"/>
      <c r="N27" s="50">
        <f>南航自动更新!F177</f>
        <v>15097.61</v>
      </c>
      <c r="O27" s="138">
        <f t="shared" si="4"/>
        <v>5.4119081249140333E-2</v>
      </c>
      <c r="P27" s="138"/>
      <c r="Q27" s="50">
        <f>南航自动更新!G177</f>
        <v>10403.049999999999</v>
      </c>
      <c r="R27" s="138">
        <f t="shared" si="5"/>
        <v>-1.1172377214585971E-2</v>
      </c>
      <c r="S27" s="138"/>
      <c r="T27" s="50">
        <f>南航自动更新!H177</f>
        <v>4432.47</v>
      </c>
      <c r="U27" s="138">
        <f t="shared" si="6"/>
        <v>0.26184491088026562</v>
      </c>
      <c r="V27" s="138"/>
      <c r="W27" s="50">
        <f>南航自动更新!I177</f>
        <v>262.10000000000002</v>
      </c>
      <c r="X27" s="138">
        <f t="shared" si="7"/>
        <v>-9.373811417309208E-2</v>
      </c>
      <c r="Y27" s="138"/>
      <c r="Z27" s="50">
        <f>南航自动更新!J177</f>
        <v>8252.92</v>
      </c>
      <c r="AA27" s="138">
        <f t="shared" si="8"/>
        <v>-8.0291163644929942E-3</v>
      </c>
      <c r="AB27" s="138"/>
      <c r="AC27" s="50">
        <f>南航自动更新!K177</f>
        <v>7022.19</v>
      </c>
      <c r="AD27" s="138">
        <f t="shared" si="9"/>
        <v>-3.1543626937860281E-2</v>
      </c>
      <c r="AE27" s="138"/>
      <c r="AF27" s="50">
        <f>南航自动更新!L177</f>
        <v>1031.8</v>
      </c>
      <c r="AG27" s="138">
        <f t="shared" si="10"/>
        <v>0.19833223000360034</v>
      </c>
      <c r="AH27" s="138"/>
      <c r="AI27" s="50">
        <f>南航自动更新!M177</f>
        <v>198.93</v>
      </c>
      <c r="AJ27" s="138">
        <f t="shared" si="11"/>
        <v>-4.2547047215671152E-2</v>
      </c>
      <c r="AK27" s="138"/>
      <c r="AL27" s="50">
        <f>南航自动更新!N177</f>
        <v>76.95</v>
      </c>
      <c r="AM27" s="148">
        <f t="shared" si="12"/>
        <v>-0.87999999999999545</v>
      </c>
      <c r="AN27" s="138"/>
      <c r="AO27" s="50">
        <f>南航自动更新!O177</f>
        <v>76.489999999999995</v>
      </c>
      <c r="AP27" s="148">
        <f t="shared" si="13"/>
        <v>-0.56000000000000227</v>
      </c>
      <c r="AQ27" s="138"/>
      <c r="AR27" s="50">
        <f>南航自动更新!P177</f>
        <v>78.5</v>
      </c>
      <c r="AS27" s="148">
        <f t="shared" si="14"/>
        <v>-1.9699999999999989</v>
      </c>
      <c r="AT27" s="138"/>
      <c r="AU27" s="50">
        <f>南航自动更新!Q177</f>
        <v>70.44</v>
      </c>
      <c r="AV27" s="148">
        <f t="shared" si="15"/>
        <v>-5.1099999999999994</v>
      </c>
      <c r="AW27" s="138"/>
      <c r="AX27" s="50">
        <f>南航自动更新!R177</f>
        <v>0</v>
      </c>
      <c r="AY27" s="138"/>
      <c r="AZ27" s="138"/>
      <c r="BA27" s="17"/>
      <c r="BB27" s="9"/>
      <c r="BC27" s="17"/>
      <c r="BD27" s="9"/>
      <c r="BE27" s="17"/>
      <c r="BF27" s="9"/>
      <c r="BG27" s="17"/>
      <c r="BH27" s="9"/>
      <c r="BI27" s="51"/>
      <c r="BJ27" s="9"/>
      <c r="BK27" s="51"/>
      <c r="BL27" s="9"/>
      <c r="BM27" s="51"/>
      <c r="BN27" s="9"/>
      <c r="BO27" s="51"/>
      <c r="BP27" s="51"/>
      <c r="BQ27" s="9"/>
      <c r="BR27" s="51"/>
      <c r="BS27" s="9"/>
      <c r="BT27" s="51"/>
      <c r="BU27" s="9"/>
      <c r="BV27" s="51"/>
      <c r="BW27" s="9"/>
      <c r="BX27" s="51"/>
      <c r="BY27" s="9"/>
      <c r="BZ27" s="51"/>
      <c r="CA27" s="9"/>
      <c r="CB27" s="51"/>
      <c r="CC27" s="9"/>
      <c r="CD27" s="51"/>
      <c r="CE27" s="9"/>
      <c r="CF27" s="51"/>
      <c r="CG27" s="10"/>
      <c r="CH27" s="51"/>
      <c r="CI27" s="10"/>
      <c r="CJ27" s="51"/>
      <c r="CK27" s="10"/>
      <c r="CL27" s="51"/>
      <c r="CM27" s="10"/>
      <c r="CN27" s="51"/>
      <c r="CO27" s="53"/>
      <c r="CP27" s="51"/>
      <c r="CQ27" s="53"/>
      <c r="CR27" s="51"/>
      <c r="CS27" s="53"/>
      <c r="CT27" s="51"/>
      <c r="CU27" s="53"/>
      <c r="CW27" s="51"/>
      <c r="CX27" s="9"/>
      <c r="CY27" s="51"/>
      <c r="CZ27" s="9"/>
      <c r="DA27" s="51"/>
      <c r="DB27" s="9"/>
      <c r="DC27" s="51"/>
      <c r="DD27" s="9"/>
      <c r="DE27" s="56"/>
      <c r="DF27" s="56"/>
      <c r="DG27" s="57"/>
    </row>
    <row r="28" spans="1:111" s="4" customFormat="1" ht="12.75">
      <c r="A28" s="34">
        <v>42400</v>
      </c>
      <c r="B28" s="18">
        <f>南航自动更新!B178</f>
        <v>20825.349999999999</v>
      </c>
      <c r="C28" s="138">
        <f t="shared" si="0"/>
        <v>0.10652715183369588</v>
      </c>
      <c r="D28" s="138"/>
      <c r="E28" s="18">
        <f>南航自动更新!C178</f>
        <v>14528.61</v>
      </c>
      <c r="F28" s="138">
        <f t="shared" si="1"/>
        <v>4.6171316321762079E-2</v>
      </c>
      <c r="G28" s="138"/>
      <c r="H28" s="18">
        <f>南航自动更新!D178</f>
        <v>5909.32</v>
      </c>
      <c r="I28" s="138">
        <f t="shared" si="2"/>
        <v>0.2999458843508982</v>
      </c>
      <c r="J28" s="138"/>
      <c r="K28" s="18">
        <f>南航自动更新!E178</f>
        <v>387.42</v>
      </c>
      <c r="L28" s="138">
        <f t="shared" si="3"/>
        <v>4.9066446298073885E-4</v>
      </c>
      <c r="M28" s="138"/>
      <c r="N28" s="18">
        <f>南航自动更新!F178</f>
        <v>16293.16</v>
      </c>
      <c r="O28" s="138">
        <f t="shared" si="4"/>
        <v>0.105228705410229</v>
      </c>
      <c r="P28" s="138"/>
      <c r="Q28" s="18">
        <f>南航自动更新!G178</f>
        <v>11249.26</v>
      </c>
      <c r="R28" s="138">
        <f t="shared" si="5"/>
        <v>3.6479093071810187E-2</v>
      </c>
      <c r="S28" s="138"/>
      <c r="T28" s="18">
        <f>南航自动更新!H178</f>
        <v>4763.43</v>
      </c>
      <c r="U28" s="138">
        <f t="shared" si="6"/>
        <v>0.32135080180972397</v>
      </c>
      <c r="V28" s="138"/>
      <c r="W28" s="18">
        <f>南航自动更新!I178</f>
        <v>280.47000000000003</v>
      </c>
      <c r="X28" s="138">
        <f t="shared" si="7"/>
        <v>-1.0966922914168675E-2</v>
      </c>
      <c r="Y28" s="138"/>
      <c r="Z28" s="18">
        <f>南航自动更新!J178</f>
        <v>8803.4599999999991</v>
      </c>
      <c r="AA28" s="138">
        <f t="shared" si="8"/>
        <v>5.072656636967432E-2</v>
      </c>
      <c r="AB28" s="138"/>
      <c r="AC28" s="18">
        <f>南航自动更新!K178</f>
        <v>7454.01</v>
      </c>
      <c r="AD28" s="138">
        <f t="shared" si="9"/>
        <v>2.1841945088749704E-2</v>
      </c>
      <c r="AE28" s="138"/>
      <c r="AF28" s="18">
        <f>南航自动更新!L178</f>
        <v>1138.53</v>
      </c>
      <c r="AG28" s="138">
        <f t="shared" si="10"/>
        <v>0.29064547577482025</v>
      </c>
      <c r="AH28" s="138"/>
      <c r="AI28" s="18">
        <f>南航自动更新!M178</f>
        <v>210.92</v>
      </c>
      <c r="AJ28" s="138">
        <f t="shared" si="11"/>
        <v>4.6126376351552256E-2</v>
      </c>
      <c r="AK28" s="138"/>
      <c r="AL28" s="18">
        <f>南航自动更新!N178</f>
        <v>78.239999999999995</v>
      </c>
      <c r="AM28" s="148">
        <f t="shared" si="12"/>
        <v>-9.0000000000003411E-2</v>
      </c>
      <c r="AN28" s="138"/>
      <c r="AO28" s="18">
        <f>南航自动更新!O178</f>
        <v>77.430000000000007</v>
      </c>
      <c r="AP28" s="148">
        <f t="shared" si="13"/>
        <v>-0.71999999999999886</v>
      </c>
      <c r="AQ28" s="138"/>
      <c r="AR28" s="18">
        <f>南航自动更新!P178</f>
        <v>80.61</v>
      </c>
      <c r="AS28" s="148">
        <f t="shared" si="14"/>
        <v>1.3100000000000023</v>
      </c>
      <c r="AT28" s="138"/>
      <c r="AU28" s="18">
        <f>南航自动更新!Q178</f>
        <v>72.39</v>
      </c>
      <c r="AV28" s="148">
        <f t="shared" si="15"/>
        <v>-0.84000000000000341</v>
      </c>
      <c r="AW28" s="138"/>
      <c r="AX28" s="18">
        <f>南航自动更新!R178</f>
        <v>0</v>
      </c>
      <c r="AY28" s="138"/>
      <c r="AZ28" s="138"/>
      <c r="BA28" s="18"/>
      <c r="BB28" s="9"/>
      <c r="BC28" s="18"/>
      <c r="BD28" s="19"/>
      <c r="BE28" s="18"/>
      <c r="BF28" s="19"/>
      <c r="BG28" s="18"/>
      <c r="BH28" s="19"/>
      <c r="BI28" s="18"/>
      <c r="BJ28" s="19"/>
      <c r="BK28" s="18"/>
      <c r="BL28" s="19"/>
      <c r="BM28" s="18"/>
      <c r="BN28" s="19"/>
      <c r="BO28" s="18"/>
      <c r="BP28" s="18"/>
      <c r="BQ28" s="19"/>
      <c r="BR28" s="18"/>
      <c r="BS28" s="19"/>
      <c r="BT28" s="18"/>
      <c r="BU28" s="19"/>
      <c r="BV28" s="18"/>
      <c r="BW28" s="19"/>
      <c r="BX28" s="18"/>
      <c r="BY28" s="19"/>
      <c r="BZ28" s="18"/>
      <c r="CA28" s="19"/>
      <c r="CB28" s="18"/>
      <c r="CC28" s="19"/>
      <c r="CD28" s="18"/>
      <c r="CE28" s="19"/>
      <c r="CF28" s="18"/>
      <c r="CG28" s="18"/>
      <c r="CH28" s="18"/>
      <c r="CI28" s="18"/>
      <c r="CJ28" s="18"/>
      <c r="CK28" s="18"/>
      <c r="CL28" s="18"/>
      <c r="CM28" s="18"/>
      <c r="CN28" s="18"/>
      <c r="CO28" s="65"/>
      <c r="CP28" s="18"/>
      <c r="CQ28" s="65"/>
      <c r="CR28" s="18"/>
      <c r="CS28" s="65"/>
      <c r="CT28" s="18"/>
      <c r="CU28" s="65"/>
      <c r="CW28" s="18"/>
      <c r="CX28" s="19"/>
      <c r="CY28" s="18"/>
      <c r="CZ28" s="19"/>
      <c r="DA28" s="18"/>
      <c r="DB28" s="19"/>
      <c r="DC28" s="18"/>
      <c r="DD28" s="19"/>
      <c r="DE28" s="68"/>
      <c r="DF28" s="68"/>
    </row>
    <row r="29" spans="1:111">
      <c r="A29" s="49">
        <v>42429</v>
      </c>
      <c r="B29" s="50">
        <f>南航自动更新!B179</f>
        <v>20835.919999999998</v>
      </c>
      <c r="C29" s="138">
        <f t="shared" si="0"/>
        <v>0.10871469270776224</v>
      </c>
      <c r="D29" s="138"/>
      <c r="E29" s="50">
        <f>南航自动更新!C179</f>
        <v>14539.02</v>
      </c>
      <c r="F29" s="138">
        <f t="shared" si="1"/>
        <v>4.3457853374959665E-2</v>
      </c>
      <c r="G29" s="138"/>
      <c r="H29" s="50">
        <f>南航自动更新!D179</f>
        <v>5854.57</v>
      </c>
      <c r="I29" s="138">
        <f t="shared" si="2"/>
        <v>0.31529084553240061</v>
      </c>
      <c r="J29" s="138"/>
      <c r="K29" s="50">
        <f>南航自动更新!E179</f>
        <v>442.33</v>
      </c>
      <c r="L29" s="138">
        <f t="shared" si="3"/>
        <v>8.3584429582812758E-2</v>
      </c>
      <c r="M29" s="138"/>
      <c r="N29" s="50">
        <f>南航自动更新!F179</f>
        <v>16891.18</v>
      </c>
      <c r="O29" s="138">
        <f t="shared" si="4"/>
        <v>8.0912382461389987E-2</v>
      </c>
      <c r="P29" s="138"/>
      <c r="Q29" s="50">
        <f>南航自动更新!G179</f>
        <v>11726.05</v>
      </c>
      <c r="R29" s="138">
        <f t="shared" si="5"/>
        <v>1.4173809933602399E-2</v>
      </c>
      <c r="S29" s="138"/>
      <c r="T29" s="50">
        <f>南航自动更新!H179</f>
        <v>4829.66</v>
      </c>
      <c r="U29" s="138">
        <f t="shared" si="6"/>
        <v>0.28616358063322034</v>
      </c>
      <c r="V29" s="138"/>
      <c r="W29" s="50">
        <f>南航自动更新!I179</f>
        <v>335.47</v>
      </c>
      <c r="X29" s="138">
        <f t="shared" si="7"/>
        <v>8.3839493409149757E-2</v>
      </c>
      <c r="Y29" s="138"/>
      <c r="Z29" s="50">
        <f>南航自动更新!J179</f>
        <v>9291.66</v>
      </c>
      <c r="AA29" s="138">
        <f t="shared" si="8"/>
        <v>2.5064923889564383E-2</v>
      </c>
      <c r="AB29" s="138"/>
      <c r="AC29" s="50">
        <f>南航自动更新!K179</f>
        <v>7812.13</v>
      </c>
      <c r="AD29" s="138">
        <f t="shared" si="9"/>
        <v>-3.7391043748286057E-3</v>
      </c>
      <c r="AE29" s="138"/>
      <c r="AF29" s="50">
        <f>南航自动更新!L179</f>
        <v>1227.0899999999999</v>
      </c>
      <c r="AG29" s="138">
        <f t="shared" si="10"/>
        <v>0.23295888428921652</v>
      </c>
      <c r="AH29" s="138"/>
      <c r="AI29" s="50">
        <f>南航自动更新!M179</f>
        <v>252.44</v>
      </c>
      <c r="AJ29" s="138">
        <f t="shared" si="11"/>
        <v>0.10826235841601539</v>
      </c>
      <c r="AK29" s="138"/>
      <c r="AL29" s="50">
        <f>南航自动更新!N179</f>
        <v>81.069999999999993</v>
      </c>
      <c r="AM29" s="148">
        <f t="shared" si="12"/>
        <v>-2.0800000000000125</v>
      </c>
      <c r="AN29" s="138"/>
      <c r="AO29" s="50">
        <f>南航自动更新!O179</f>
        <v>80.650000000000006</v>
      </c>
      <c r="AP29" s="148">
        <f t="shared" si="13"/>
        <v>-2.3299999999999983</v>
      </c>
      <c r="AQ29" s="138"/>
      <c r="AR29" s="50">
        <f>南航自动更新!P179</f>
        <v>82.49</v>
      </c>
      <c r="AS29" s="148">
        <f t="shared" si="14"/>
        <v>-1.8700000000000045</v>
      </c>
      <c r="AT29" s="138"/>
      <c r="AU29" s="50">
        <f>南航自动更新!Q179</f>
        <v>75.84</v>
      </c>
      <c r="AV29" s="148">
        <f t="shared" si="15"/>
        <v>2.0000000000010232E-2</v>
      </c>
      <c r="AW29" s="138"/>
      <c r="AX29" s="50">
        <f>南航自动更新!R179</f>
        <v>0</v>
      </c>
      <c r="AY29" s="138"/>
      <c r="AZ29" s="138"/>
      <c r="BA29" s="17"/>
      <c r="BB29" s="9"/>
      <c r="BC29" s="17"/>
      <c r="BD29" s="9"/>
      <c r="BE29" s="17"/>
      <c r="BF29" s="9"/>
      <c r="BG29" s="17"/>
      <c r="BH29" s="9"/>
      <c r="BI29" s="51"/>
      <c r="BJ29" s="9"/>
      <c r="BK29" s="51"/>
      <c r="BL29" s="9"/>
      <c r="BM29" s="51"/>
      <c r="BN29" s="9"/>
      <c r="BO29" s="51"/>
      <c r="BP29" s="51"/>
      <c r="BQ29" s="9"/>
      <c r="BR29" s="51"/>
      <c r="BS29" s="9"/>
      <c r="BT29" s="51"/>
      <c r="BU29" s="9"/>
      <c r="BV29" s="51"/>
      <c r="BW29" s="9"/>
      <c r="BX29" s="51"/>
      <c r="BY29" s="9"/>
      <c r="BZ29" s="51"/>
      <c r="CA29" s="9"/>
      <c r="CB29" s="51"/>
      <c r="CC29" s="9"/>
      <c r="CD29" s="51"/>
      <c r="CE29" s="9"/>
      <c r="CF29" s="51"/>
      <c r="CG29" s="10"/>
      <c r="CH29" s="51"/>
      <c r="CI29" s="10"/>
      <c r="CJ29" s="51"/>
      <c r="CK29" s="10"/>
      <c r="CL29" s="51"/>
      <c r="CM29" s="10"/>
      <c r="CN29" s="51"/>
      <c r="CO29" s="53"/>
      <c r="CP29" s="51"/>
      <c r="CQ29" s="53"/>
      <c r="CR29" s="51"/>
      <c r="CS29" s="53"/>
      <c r="CT29" s="51"/>
      <c r="CU29" s="53"/>
      <c r="CW29" s="51"/>
      <c r="CX29" s="9"/>
      <c r="CY29" s="51"/>
      <c r="CZ29" s="9"/>
      <c r="DA29" s="51"/>
      <c r="DB29" s="9"/>
      <c r="DC29" s="51"/>
      <c r="DD29" s="9"/>
      <c r="DE29" s="56"/>
      <c r="DF29" s="56"/>
      <c r="DG29" s="57"/>
    </row>
    <row r="30" spans="1:111">
      <c r="A30" s="49">
        <v>42460</v>
      </c>
      <c r="B30" s="50">
        <f>南航自动更新!B180</f>
        <v>20592.45</v>
      </c>
      <c r="C30" s="138">
        <f t="shared" si="0"/>
        <v>5.9148379371746218E-2</v>
      </c>
      <c r="D30" s="138"/>
      <c r="E30" s="50">
        <f>南航自动更新!C180</f>
        <v>14443.74</v>
      </c>
      <c r="F30" s="138">
        <f t="shared" si="1"/>
        <v>-1.1125382028502884E-2</v>
      </c>
      <c r="G30" s="138"/>
      <c r="H30" s="50">
        <f>南航自动更新!D180</f>
        <v>5763.97</v>
      </c>
      <c r="I30" s="138">
        <f t="shared" si="2"/>
        <v>0.29536730731198646</v>
      </c>
      <c r="J30" s="138"/>
      <c r="K30" s="50">
        <f>南航自动更新!E180</f>
        <v>384.75</v>
      </c>
      <c r="L30" s="138">
        <f t="shared" si="3"/>
        <v>-4.6308273399907618E-3</v>
      </c>
      <c r="M30" s="138"/>
      <c r="N30" s="50">
        <f>南航自动更新!F180</f>
        <v>16405.84</v>
      </c>
      <c r="O30" s="138">
        <f t="shared" si="4"/>
        <v>2.1611217283493911E-2</v>
      </c>
      <c r="P30" s="138"/>
      <c r="Q30" s="50">
        <f>南航自动更新!G180</f>
        <v>11510.62</v>
      </c>
      <c r="R30" s="138">
        <f t="shared" si="5"/>
        <v>-5.4001988872177997E-2</v>
      </c>
      <c r="S30" s="138"/>
      <c r="T30" s="50">
        <f>南航自动更新!H180</f>
        <v>4619.18</v>
      </c>
      <c r="U30" s="138">
        <f t="shared" si="6"/>
        <v>0.27386999806955137</v>
      </c>
      <c r="V30" s="138"/>
      <c r="W30" s="50">
        <f>南航自动更新!I180</f>
        <v>276.04000000000002</v>
      </c>
      <c r="X30" s="138">
        <f t="shared" si="7"/>
        <v>4.1699686780633183E-2</v>
      </c>
      <c r="Y30" s="138"/>
      <c r="Z30" s="50">
        <f>南航自动更新!J180</f>
        <v>9181.73</v>
      </c>
      <c r="AA30" s="138">
        <f t="shared" si="8"/>
        <v>-2.3159939655851169E-2</v>
      </c>
      <c r="AB30" s="138"/>
      <c r="AC30" s="50">
        <f>南航自动更新!K180</f>
        <v>7835.23</v>
      </c>
      <c r="AD30" s="138">
        <f t="shared" si="9"/>
        <v>-5.2181129099181267E-2</v>
      </c>
      <c r="AE30" s="138"/>
      <c r="AF30" s="50">
        <f>南航自动更新!L180</f>
        <v>1141.47</v>
      </c>
      <c r="AG30" s="138">
        <f t="shared" si="10"/>
        <v>0.2163872934005393</v>
      </c>
      <c r="AH30" s="138"/>
      <c r="AI30" s="50">
        <f>南航自动更新!M180</f>
        <v>205.04</v>
      </c>
      <c r="AJ30" s="138">
        <f t="shared" si="11"/>
        <v>5.4624009875527291E-2</v>
      </c>
      <c r="AK30" s="138"/>
      <c r="AL30" s="50">
        <f>南航自动更新!N180</f>
        <v>79.67</v>
      </c>
      <c r="AM30" s="148">
        <f t="shared" si="12"/>
        <v>-2.9299999999999926</v>
      </c>
      <c r="AN30" s="138"/>
      <c r="AO30" s="50">
        <f>南航自动更新!O180</f>
        <v>79.69</v>
      </c>
      <c r="AP30" s="148">
        <f t="shared" si="13"/>
        <v>-3.6099999999999994</v>
      </c>
      <c r="AQ30" s="138"/>
      <c r="AR30" s="50">
        <f>南航自动更新!P180</f>
        <v>80.14</v>
      </c>
      <c r="AS30" s="148">
        <f t="shared" si="14"/>
        <v>-1.3499999999999943</v>
      </c>
      <c r="AT30" s="138"/>
      <c r="AU30" s="50">
        <f>南航自动更新!Q180</f>
        <v>71.75</v>
      </c>
      <c r="AV30" s="148">
        <f t="shared" si="15"/>
        <v>3.2000000000000028</v>
      </c>
      <c r="AW30" s="138"/>
      <c r="AX30" s="50">
        <f>南航自动更新!R180</f>
        <v>0</v>
      </c>
      <c r="AY30" s="138"/>
      <c r="AZ30" s="138"/>
      <c r="BA30" s="17"/>
      <c r="BB30" s="9"/>
      <c r="BC30" s="17"/>
      <c r="BD30" s="9"/>
      <c r="BE30" s="17"/>
      <c r="BF30" s="9"/>
      <c r="BG30" s="17"/>
      <c r="BH30" s="9"/>
      <c r="BI30" s="51"/>
      <c r="BJ30" s="9"/>
      <c r="BK30" s="51"/>
      <c r="BL30" s="9"/>
      <c r="BM30" s="51"/>
      <c r="BN30" s="9"/>
      <c r="BO30" s="51"/>
      <c r="BP30" s="51"/>
      <c r="BQ30" s="9"/>
      <c r="BR30" s="51"/>
      <c r="BS30" s="9"/>
      <c r="BT30" s="51"/>
      <c r="BU30" s="9"/>
      <c r="BV30" s="51"/>
      <c r="BW30" s="9"/>
      <c r="BX30" s="51"/>
      <c r="BY30" s="9"/>
      <c r="BZ30" s="51"/>
      <c r="CA30" s="9"/>
      <c r="CB30" s="51"/>
      <c r="CC30" s="9"/>
      <c r="CD30" s="51"/>
      <c r="CE30" s="9"/>
      <c r="CF30" s="51"/>
      <c r="CG30" s="10"/>
      <c r="CH30" s="51"/>
      <c r="CI30" s="10"/>
      <c r="CJ30" s="51"/>
      <c r="CK30" s="10"/>
      <c r="CL30" s="51"/>
      <c r="CM30" s="10"/>
      <c r="CN30" s="51"/>
      <c r="CO30" s="53"/>
      <c r="CP30" s="51"/>
      <c r="CQ30" s="53"/>
      <c r="CR30" s="51"/>
      <c r="CS30" s="53"/>
      <c r="CT30" s="51"/>
      <c r="CU30" s="53"/>
      <c r="CW30" s="51"/>
      <c r="CX30" s="9"/>
      <c r="CY30" s="51"/>
      <c r="CZ30" s="9"/>
      <c r="DA30" s="51"/>
      <c r="DB30" s="9"/>
      <c r="DC30" s="51"/>
      <c r="DD30" s="9"/>
      <c r="DE30" s="56"/>
      <c r="DF30" s="56"/>
      <c r="DG30" s="57"/>
    </row>
    <row r="31" spans="1:111">
      <c r="A31" s="49">
        <v>42490</v>
      </c>
      <c r="B31" s="50">
        <f>南航自动更新!B181</f>
        <v>20504.759999999998</v>
      </c>
      <c r="C31" s="138">
        <f t="shared" si="0"/>
        <v>8.640418523500859E-2</v>
      </c>
      <c r="D31" s="138"/>
      <c r="E31" s="50">
        <f>南航自动更新!C181</f>
        <v>14417.62</v>
      </c>
      <c r="F31" s="138">
        <f t="shared" si="1"/>
        <v>2.1493880298280255E-2</v>
      </c>
      <c r="G31" s="138"/>
      <c r="H31" s="50">
        <f>南航自动更新!D181</f>
        <v>5732.86</v>
      </c>
      <c r="I31" s="138">
        <f t="shared" si="2"/>
        <v>0.31857480961504381</v>
      </c>
      <c r="J31" s="138"/>
      <c r="K31" s="50">
        <f>南航自动更新!E181</f>
        <v>354.29</v>
      </c>
      <c r="L31" s="138">
        <f t="shared" si="3"/>
        <v>-0.13998931935139325</v>
      </c>
      <c r="M31" s="138"/>
      <c r="N31" s="50">
        <f>南航自动更新!F181</f>
        <v>16750.560000000001</v>
      </c>
      <c r="O31" s="138">
        <f t="shared" si="4"/>
        <v>8.3644183257189697E-2</v>
      </c>
      <c r="P31" s="138"/>
      <c r="Q31" s="50">
        <f>南航自动更新!G181</f>
        <v>11719.21</v>
      </c>
      <c r="R31" s="138">
        <f t="shared" si="5"/>
        <v>1.2575095021717386E-2</v>
      </c>
      <c r="S31" s="138"/>
      <c r="T31" s="50">
        <f>南航自动更新!H181</f>
        <v>4756.63</v>
      </c>
      <c r="U31" s="138">
        <f t="shared" si="6"/>
        <v>0.32805921309791053</v>
      </c>
      <c r="V31" s="138"/>
      <c r="W31" s="50">
        <f>南航自动更新!I181</f>
        <v>274.72000000000003</v>
      </c>
      <c r="X31" s="138">
        <f t="shared" si="7"/>
        <v>-9.1233873635461427E-2</v>
      </c>
      <c r="Y31" s="138"/>
      <c r="Z31" s="50">
        <f>南航自动更新!J181</f>
        <v>9440.15</v>
      </c>
      <c r="AA31" s="138">
        <f t="shared" si="8"/>
        <v>1.9011164687506188E-2</v>
      </c>
      <c r="AB31" s="138"/>
      <c r="AC31" s="50">
        <f>南航自动更新!K181</f>
        <v>8060.57</v>
      </c>
      <c r="AD31" s="138">
        <f t="shared" si="9"/>
        <v>-3.0524720942457506E-3</v>
      </c>
      <c r="AE31" s="138"/>
      <c r="AF31" s="50">
        <f>南航自动更新!L181</f>
        <v>1174.75</v>
      </c>
      <c r="AG31" s="138">
        <f t="shared" si="10"/>
        <v>0.22832974340743228</v>
      </c>
      <c r="AH31" s="138"/>
      <c r="AI31" s="50">
        <f>南航自动更新!M181</f>
        <v>204.83</v>
      </c>
      <c r="AJ31" s="138">
        <f t="shared" si="11"/>
        <v>-7.9001798561151082E-2</v>
      </c>
      <c r="AK31" s="138"/>
      <c r="AL31" s="50">
        <f>南航自动更新!N181</f>
        <v>81.69</v>
      </c>
      <c r="AM31" s="148">
        <f t="shared" si="12"/>
        <v>-0.21000000000000796</v>
      </c>
      <c r="AN31" s="138"/>
      <c r="AO31" s="50">
        <f>南航自动更新!O181</f>
        <v>81.28</v>
      </c>
      <c r="AP31" s="148">
        <f t="shared" si="13"/>
        <v>-0.71999999999999886</v>
      </c>
      <c r="AQ31" s="138"/>
      <c r="AR31" s="50">
        <f>南航自动更新!P181</f>
        <v>82.97</v>
      </c>
      <c r="AS31" s="148">
        <f t="shared" si="14"/>
        <v>0.59000000000000341</v>
      </c>
      <c r="AT31" s="138"/>
      <c r="AU31" s="50">
        <f>南航自动更新!Q181</f>
        <v>77.540000000000006</v>
      </c>
      <c r="AV31" s="148">
        <f t="shared" si="15"/>
        <v>4.1600000000000108</v>
      </c>
      <c r="AW31" s="138"/>
      <c r="AX31" s="50">
        <f>南航自动更新!R181</f>
        <v>0</v>
      </c>
      <c r="AY31" s="138"/>
      <c r="AZ31" s="138"/>
      <c r="BA31" s="17"/>
      <c r="BB31" s="9"/>
      <c r="BC31" s="17"/>
      <c r="BD31" s="9"/>
      <c r="BE31" s="17"/>
      <c r="BF31" s="9"/>
      <c r="BG31" s="17"/>
      <c r="BH31" s="9"/>
      <c r="BI31" s="51"/>
      <c r="BJ31" s="9"/>
      <c r="BK31" s="51"/>
      <c r="BL31" s="9"/>
      <c r="BM31" s="51"/>
      <c r="BN31" s="9"/>
      <c r="BO31" s="51"/>
      <c r="BP31" s="51"/>
      <c r="BQ31" s="9"/>
      <c r="BR31" s="51"/>
      <c r="BS31" s="9"/>
      <c r="BT31" s="51"/>
      <c r="BU31" s="9"/>
      <c r="BV31" s="51"/>
      <c r="BW31" s="9"/>
      <c r="BX31" s="51"/>
      <c r="BY31" s="9"/>
      <c r="BZ31" s="51"/>
      <c r="CA31" s="9"/>
      <c r="CB31" s="51"/>
      <c r="CC31" s="9"/>
      <c r="CD31" s="51"/>
      <c r="CE31" s="9"/>
      <c r="CF31" s="51"/>
      <c r="CG31" s="10"/>
      <c r="CH31" s="51"/>
      <c r="CI31" s="10"/>
      <c r="CJ31" s="51"/>
      <c r="CK31" s="10"/>
      <c r="CL31" s="51"/>
      <c r="CM31" s="10"/>
      <c r="CN31" s="51"/>
      <c r="CO31" s="53"/>
      <c r="CP31" s="51"/>
      <c r="CQ31" s="53"/>
      <c r="CR31" s="51"/>
      <c r="CS31" s="53"/>
      <c r="CT31" s="51"/>
      <c r="CU31" s="53"/>
      <c r="CW31" s="51"/>
      <c r="CX31" s="9"/>
      <c r="CY31" s="51"/>
      <c r="CZ31" s="9"/>
      <c r="DA31" s="51"/>
      <c r="DB31" s="9"/>
      <c r="DC31" s="51"/>
      <c r="DD31" s="9"/>
      <c r="DE31" s="56"/>
      <c r="DF31" s="56"/>
      <c r="DG31" s="57"/>
    </row>
    <row r="32" spans="1:111">
      <c r="A32" s="49">
        <v>42521</v>
      </c>
      <c r="B32" s="50">
        <f>南航自动更新!B182</f>
        <v>20419.18</v>
      </c>
      <c r="C32" s="138">
        <f t="shared" si="0"/>
        <v>9.6805867771036613E-2</v>
      </c>
      <c r="D32" s="138"/>
      <c r="E32" s="50">
        <f>南航自动更新!C182</f>
        <v>14166.18</v>
      </c>
      <c r="F32" s="138">
        <f t="shared" si="1"/>
        <v>3.737003747841583E-2</v>
      </c>
      <c r="G32" s="138"/>
      <c r="H32" s="50">
        <f>南航自动更新!D182</f>
        <v>5903.21</v>
      </c>
      <c r="I32" s="138">
        <f t="shared" si="2"/>
        <v>0.29833331867087765</v>
      </c>
      <c r="J32" s="138"/>
      <c r="K32" s="50">
        <f>南航自动更新!E182</f>
        <v>349.78</v>
      </c>
      <c r="L32" s="138">
        <f t="shared" si="3"/>
        <v>-0.1557936910192359</v>
      </c>
      <c r="M32" s="138"/>
      <c r="N32" s="50">
        <f>南航自动更新!F182</f>
        <v>16131.53</v>
      </c>
      <c r="O32" s="138">
        <f t="shared" si="4"/>
        <v>9.1686912504145068E-2</v>
      </c>
      <c r="P32" s="138"/>
      <c r="Q32" s="50">
        <f>南航自动更新!G182</f>
        <v>11283.32</v>
      </c>
      <c r="R32" s="138">
        <f t="shared" si="5"/>
        <v>3.5406350826062472E-2</v>
      </c>
      <c r="S32" s="138"/>
      <c r="T32" s="50">
        <f>南航自动更新!H182</f>
        <v>4592.5600000000004</v>
      </c>
      <c r="U32" s="138">
        <f t="shared" si="6"/>
        <v>0.28621159969865095</v>
      </c>
      <c r="V32" s="138"/>
      <c r="W32" s="50">
        <f>南航自动更新!I182</f>
        <v>255.66</v>
      </c>
      <c r="X32" s="138">
        <f t="shared" si="7"/>
        <v>-0.17157577525031598</v>
      </c>
      <c r="Y32" s="138"/>
      <c r="Z32" s="50">
        <f>南航自动更新!J182</f>
        <v>9077.2099999999991</v>
      </c>
      <c r="AA32" s="138">
        <f t="shared" si="8"/>
        <v>3.4045122374933623E-2</v>
      </c>
      <c r="AB32" s="138"/>
      <c r="AC32" s="50">
        <f>南航自动更新!K182</f>
        <v>7771.37</v>
      </c>
      <c r="AD32" s="138">
        <f t="shared" si="9"/>
        <v>2.2142517052434307E-2</v>
      </c>
      <c r="AE32" s="138"/>
      <c r="AF32" s="50">
        <f>南航自动更新!L182</f>
        <v>1120.19</v>
      </c>
      <c r="AG32" s="138">
        <f t="shared" si="10"/>
        <v>0.17617597648047045</v>
      </c>
      <c r="AH32" s="138"/>
      <c r="AI32" s="50">
        <f>南航自动更新!M182</f>
        <v>185.66</v>
      </c>
      <c r="AJ32" s="138">
        <f t="shared" si="11"/>
        <v>-0.1672198797882839</v>
      </c>
      <c r="AK32" s="138"/>
      <c r="AL32" s="50">
        <f>南航自动更新!N182</f>
        <v>79</v>
      </c>
      <c r="AM32" s="148">
        <f t="shared" si="12"/>
        <v>-0.37000000000000455</v>
      </c>
      <c r="AN32" s="138"/>
      <c r="AO32" s="50">
        <f>南航自动更新!O182</f>
        <v>79.650000000000006</v>
      </c>
      <c r="AP32" s="148">
        <f t="shared" si="13"/>
        <v>-0.14999999999999147</v>
      </c>
      <c r="AQ32" s="138"/>
      <c r="AR32" s="50">
        <f>南航自动更新!P182</f>
        <v>77.8</v>
      </c>
      <c r="AS32" s="148">
        <f t="shared" si="14"/>
        <v>-0.73000000000000398</v>
      </c>
      <c r="AT32" s="138"/>
      <c r="AU32" s="50">
        <f>南航自动更新!Q182</f>
        <v>73.09</v>
      </c>
      <c r="AV32" s="148">
        <f t="shared" si="15"/>
        <v>-1.3999999999999915</v>
      </c>
      <c r="AW32" s="138"/>
      <c r="AX32" s="50">
        <f>南航自动更新!R182</f>
        <v>0</v>
      </c>
      <c r="AY32" s="138"/>
      <c r="AZ32" s="138"/>
      <c r="BA32" s="17"/>
      <c r="BB32" s="9"/>
      <c r="BC32" s="17"/>
      <c r="BD32" s="9"/>
      <c r="BE32" s="17"/>
      <c r="BF32" s="9"/>
      <c r="BG32" s="17"/>
      <c r="BH32" s="9"/>
      <c r="BI32" s="51"/>
      <c r="BJ32" s="9"/>
      <c r="BK32" s="51"/>
      <c r="BL32" s="9"/>
      <c r="BM32" s="51"/>
      <c r="BN32" s="9"/>
      <c r="BO32" s="51"/>
      <c r="BP32" s="51"/>
      <c r="BQ32" s="9"/>
      <c r="BR32" s="51"/>
      <c r="BS32" s="9"/>
      <c r="BT32" s="51"/>
      <c r="BU32" s="9"/>
      <c r="BV32" s="51"/>
      <c r="BW32" s="9"/>
      <c r="BX32" s="51"/>
      <c r="BY32" s="9"/>
      <c r="BZ32" s="51"/>
      <c r="CA32" s="9"/>
      <c r="CB32" s="51"/>
      <c r="CC32" s="9"/>
      <c r="CD32" s="51"/>
      <c r="CE32" s="9"/>
      <c r="CF32" s="51"/>
      <c r="CG32" s="10"/>
      <c r="CH32" s="51"/>
      <c r="CI32" s="10"/>
      <c r="CJ32" s="51"/>
      <c r="CK32" s="10"/>
      <c r="CL32" s="51"/>
      <c r="CM32" s="10"/>
      <c r="CN32" s="51"/>
      <c r="CO32" s="53"/>
      <c r="CP32" s="51"/>
      <c r="CQ32" s="53"/>
      <c r="CR32" s="51"/>
      <c r="CS32" s="53"/>
      <c r="CT32" s="51"/>
      <c r="CU32" s="53"/>
      <c r="CW32" s="51"/>
      <c r="CX32" s="9"/>
      <c r="CY32" s="51"/>
      <c r="CZ32" s="9"/>
      <c r="DA32" s="51"/>
      <c r="DB32" s="9"/>
      <c r="DC32" s="51"/>
      <c r="DD32" s="9"/>
      <c r="DE32" s="56"/>
      <c r="DF32" s="56"/>
      <c r="DG32" s="57"/>
    </row>
    <row r="33" spans="1:111">
      <c r="A33" s="49">
        <v>42551</v>
      </c>
      <c r="B33" s="50">
        <f>南航自动更新!B183</f>
        <v>19714.939999999999</v>
      </c>
      <c r="C33" s="138">
        <f t="shared" si="0"/>
        <v>7.2128383890018855E-2</v>
      </c>
      <c r="D33" s="138"/>
      <c r="E33" s="50">
        <f>南航自动更新!C183</f>
        <v>13660.78</v>
      </c>
      <c r="F33" s="138">
        <f t="shared" si="1"/>
        <v>8.1749017159398196E-3</v>
      </c>
      <c r="G33" s="138"/>
      <c r="H33" s="50">
        <f>南航自动更新!D183</f>
        <v>5712.96</v>
      </c>
      <c r="I33" s="138">
        <f t="shared" si="2"/>
        <v>0.28312209846846281</v>
      </c>
      <c r="J33" s="138"/>
      <c r="K33" s="50">
        <f>南航自动更新!E183</f>
        <v>341.2</v>
      </c>
      <c r="L33" s="138">
        <f t="shared" si="3"/>
        <v>-0.1165199378560331</v>
      </c>
      <c r="M33" s="138"/>
      <c r="N33" s="50">
        <f>南航自动更新!F183</f>
        <v>15924.65</v>
      </c>
      <c r="O33" s="138">
        <f t="shared" si="4"/>
        <v>8.5544120073021146E-2</v>
      </c>
      <c r="P33" s="138"/>
      <c r="Q33" s="50">
        <f>南航自动更新!G183</f>
        <v>11071.71</v>
      </c>
      <c r="R33" s="138">
        <f t="shared" si="5"/>
        <v>1.9506679177559105E-2</v>
      </c>
      <c r="S33" s="138"/>
      <c r="T33" s="50">
        <f>南航自动更新!H183</f>
        <v>4601.82</v>
      </c>
      <c r="U33" s="138">
        <f t="shared" si="6"/>
        <v>0.30290092242877931</v>
      </c>
      <c r="V33" s="138"/>
      <c r="W33" s="50">
        <f>南航自动更新!I183</f>
        <v>251.13</v>
      </c>
      <c r="X33" s="138">
        <f t="shared" si="7"/>
        <v>-9.6297095973226776E-2</v>
      </c>
      <c r="Y33" s="138"/>
      <c r="Z33" s="50">
        <f>南航自动更新!J183</f>
        <v>8870.17</v>
      </c>
      <c r="AA33" s="138">
        <f t="shared" si="8"/>
        <v>3.2195263862221379E-2</v>
      </c>
      <c r="AB33" s="138"/>
      <c r="AC33" s="50">
        <f>南航自动更新!K183</f>
        <v>7582.02</v>
      </c>
      <c r="AD33" s="138">
        <f t="shared" si="9"/>
        <v>6.6196150904920259E-3</v>
      </c>
      <c r="AE33" s="138"/>
      <c r="AF33" s="50">
        <f>南航自动更新!L183</f>
        <v>1103.3800000000001</v>
      </c>
      <c r="AG33" s="138">
        <f t="shared" si="10"/>
        <v>0.28711577719451742</v>
      </c>
      <c r="AH33" s="138"/>
      <c r="AI33" s="50">
        <f>南航自动更新!M183</f>
        <v>184.77</v>
      </c>
      <c r="AJ33" s="138">
        <f t="shared" si="11"/>
        <v>-9.4708476237138628E-2</v>
      </c>
      <c r="AK33" s="138"/>
      <c r="AL33" s="50">
        <f>南航自动更新!N183</f>
        <v>80.77</v>
      </c>
      <c r="AM33" s="148">
        <f t="shared" si="12"/>
        <v>0.98999999999999488</v>
      </c>
      <c r="AN33" s="138"/>
      <c r="AO33" s="50">
        <f>南航自动更新!O183</f>
        <v>81.05</v>
      </c>
      <c r="AP33" s="148">
        <f t="shared" si="13"/>
        <v>0.89999999999999147</v>
      </c>
      <c r="AQ33" s="138"/>
      <c r="AR33" s="50">
        <f>南航自动更新!P183</f>
        <v>80.55</v>
      </c>
      <c r="AS33" s="148">
        <f t="shared" si="14"/>
        <v>1.2199999999999989</v>
      </c>
      <c r="AT33" s="138"/>
      <c r="AU33" s="50">
        <f>南航自动更新!Q183</f>
        <v>73.599999999999994</v>
      </c>
      <c r="AV33" s="148">
        <f t="shared" si="15"/>
        <v>1.6499999999999915</v>
      </c>
      <c r="AW33" s="138"/>
      <c r="AX33" s="50">
        <f>南航自动更新!R183</f>
        <v>0</v>
      </c>
      <c r="AY33" s="138"/>
      <c r="AZ33" s="138"/>
      <c r="BA33" s="17"/>
      <c r="BB33" s="9"/>
      <c r="BC33" s="17"/>
      <c r="BD33" s="9"/>
      <c r="BE33" s="17"/>
      <c r="BF33" s="9"/>
      <c r="BG33" s="17"/>
      <c r="BH33" s="9"/>
      <c r="BI33" s="51"/>
      <c r="BJ33" s="9"/>
      <c r="BK33" s="51"/>
      <c r="BL33" s="9"/>
      <c r="BM33" s="51"/>
      <c r="BN33" s="9"/>
      <c r="BO33" s="51"/>
      <c r="BP33" s="51"/>
      <c r="BQ33" s="9"/>
      <c r="BR33" s="51"/>
      <c r="BS33" s="9"/>
      <c r="BT33" s="51"/>
      <c r="BU33" s="9"/>
      <c r="BV33" s="51"/>
      <c r="BW33" s="9"/>
      <c r="BX33" s="51"/>
      <c r="BY33" s="9"/>
      <c r="BZ33" s="51"/>
      <c r="CA33" s="9"/>
      <c r="CB33" s="51"/>
      <c r="CC33" s="9"/>
      <c r="CD33" s="51"/>
      <c r="CE33" s="9"/>
      <c r="CF33" s="51"/>
      <c r="CG33" s="10"/>
      <c r="CH33" s="51"/>
      <c r="CI33" s="10"/>
      <c r="CJ33" s="51"/>
      <c r="CK33" s="10"/>
      <c r="CL33" s="51"/>
      <c r="CM33" s="10"/>
      <c r="CN33" s="51"/>
      <c r="CO33" s="53"/>
      <c r="CP33" s="51"/>
      <c r="CQ33" s="53"/>
      <c r="CR33" s="51"/>
      <c r="CS33" s="53"/>
      <c r="CT33" s="51"/>
      <c r="CU33" s="53"/>
      <c r="CW33" s="51"/>
      <c r="CX33" s="9"/>
      <c r="CY33" s="51"/>
      <c r="CZ33" s="9"/>
      <c r="DA33" s="51"/>
      <c r="DB33" s="9"/>
      <c r="DC33" s="51"/>
      <c r="DD33" s="9"/>
      <c r="DE33" s="56"/>
      <c r="DF33" s="56"/>
      <c r="DG33" s="57"/>
    </row>
    <row r="34" spans="1:111">
      <c r="A34" s="49">
        <v>42582</v>
      </c>
      <c r="B34" s="50">
        <f>南航自动更新!B184</f>
        <v>22752.49</v>
      </c>
      <c r="C34" s="138">
        <f t="shared" si="0"/>
        <v>7.074924949868544E-2</v>
      </c>
      <c r="D34" s="138"/>
      <c r="E34" s="50">
        <f>南航自动更新!C184</f>
        <v>16193.98</v>
      </c>
      <c r="F34" s="138">
        <f t="shared" si="1"/>
        <v>3.0963972240207083E-2</v>
      </c>
      <c r="G34" s="138"/>
      <c r="H34" s="50">
        <f>南航自动更新!D184</f>
        <v>6211.59</v>
      </c>
      <c r="I34" s="138">
        <f t="shared" si="2"/>
        <v>0.20924279117576061</v>
      </c>
      <c r="J34" s="138"/>
      <c r="K34" s="50">
        <f>南航自动更新!E184</f>
        <v>346.92</v>
      </c>
      <c r="L34" s="138">
        <f t="shared" si="3"/>
        <v>-0.14289949599762819</v>
      </c>
      <c r="M34" s="138"/>
      <c r="N34" s="50">
        <f>南航自动更新!F184</f>
        <v>18291.580000000002</v>
      </c>
      <c r="O34" s="138">
        <f t="shared" si="4"/>
        <v>6.2352189569055749E-2</v>
      </c>
      <c r="P34" s="138"/>
      <c r="Q34" s="50">
        <f>南航自动更新!G184</f>
        <v>12943.49</v>
      </c>
      <c r="R34" s="138">
        <f t="shared" si="5"/>
        <v>2.2212517068478377E-2</v>
      </c>
      <c r="S34" s="138"/>
      <c r="T34" s="50">
        <f>南航自动更新!H184</f>
        <v>5086.6899999999996</v>
      </c>
      <c r="U34" s="138">
        <f t="shared" si="6"/>
        <v>0.19739508913333625</v>
      </c>
      <c r="V34" s="138"/>
      <c r="W34" s="50">
        <f>南航自动更新!I184</f>
        <v>261.41000000000003</v>
      </c>
      <c r="X34" s="138">
        <f t="shared" si="7"/>
        <v>-0.15027304641789097</v>
      </c>
      <c r="Y34" s="138"/>
      <c r="Z34" s="50">
        <f>南航自动更新!J184</f>
        <v>10255.790000000001</v>
      </c>
      <c r="AA34" s="138">
        <f t="shared" si="8"/>
        <v>3.0708837886159523E-2</v>
      </c>
      <c r="AB34" s="138"/>
      <c r="AC34" s="50">
        <f>南航自动更新!K184</f>
        <v>8813</v>
      </c>
      <c r="AD34" s="138">
        <f t="shared" si="9"/>
        <v>1.1260064694022853E-2</v>
      </c>
      <c r="AE34" s="138"/>
      <c r="AF34" s="50">
        <f>南航自动更新!L184</f>
        <v>1243.01</v>
      </c>
      <c r="AG34" s="138">
        <f t="shared" si="10"/>
        <v>0.23158092897907423</v>
      </c>
      <c r="AH34" s="138"/>
      <c r="AI34" s="50">
        <f>南航自动更新!M184</f>
        <v>199.77</v>
      </c>
      <c r="AJ34" s="138">
        <f t="shared" si="11"/>
        <v>-0.1163747346072187</v>
      </c>
      <c r="AK34" s="138"/>
      <c r="AL34" s="50">
        <f>南航自动更新!N184</f>
        <v>80.39</v>
      </c>
      <c r="AM34" s="148">
        <f t="shared" si="12"/>
        <v>-0.64000000000000057</v>
      </c>
      <c r="AN34" s="138"/>
      <c r="AO34" s="50">
        <f>南航自动更新!O184</f>
        <v>79.930000000000007</v>
      </c>
      <c r="AP34" s="148">
        <f t="shared" si="13"/>
        <v>-0.67999999999999261</v>
      </c>
      <c r="AQ34" s="138"/>
      <c r="AR34" s="50">
        <f>南航自动更新!P184</f>
        <v>81.89</v>
      </c>
      <c r="AS34" s="148">
        <f t="shared" si="14"/>
        <v>-0.81000000000000227</v>
      </c>
      <c r="AT34" s="138"/>
      <c r="AU34" s="50">
        <f>南航自动更新!Q184</f>
        <v>73.349999999999994</v>
      </c>
      <c r="AV34" s="148">
        <f t="shared" si="15"/>
        <v>-2.6500000000000057</v>
      </c>
      <c r="AW34" s="138"/>
      <c r="AX34" s="50">
        <f>南航自动更新!R184</f>
        <v>0</v>
      </c>
      <c r="AY34" s="138"/>
      <c r="AZ34" s="138"/>
      <c r="BA34" s="17"/>
      <c r="BB34" s="9"/>
      <c r="BC34" s="17"/>
      <c r="BD34" s="9"/>
      <c r="BE34" s="17"/>
      <c r="BF34" s="9"/>
      <c r="BG34" s="17"/>
      <c r="BH34" s="9"/>
      <c r="BI34" s="51"/>
      <c r="BJ34" s="9"/>
      <c r="BK34" s="51"/>
      <c r="BL34" s="9"/>
      <c r="BM34" s="51"/>
      <c r="BN34" s="9"/>
      <c r="BO34" s="51"/>
      <c r="BP34" s="51"/>
      <c r="BQ34" s="9"/>
      <c r="BR34" s="51"/>
      <c r="BS34" s="9"/>
      <c r="BT34" s="51"/>
      <c r="BU34" s="9"/>
      <c r="BV34" s="51"/>
      <c r="BW34" s="9"/>
      <c r="BX34" s="51"/>
      <c r="BY34" s="9"/>
      <c r="BZ34" s="51"/>
      <c r="CA34" s="9"/>
      <c r="CB34" s="51"/>
      <c r="CC34" s="9"/>
      <c r="CD34" s="51"/>
      <c r="CE34" s="9"/>
      <c r="CF34" s="51"/>
      <c r="CG34" s="10"/>
      <c r="CH34" s="51"/>
      <c r="CI34" s="10"/>
      <c r="CJ34" s="51"/>
      <c r="CK34" s="10"/>
      <c r="CL34" s="51"/>
      <c r="CM34" s="10"/>
      <c r="CN34" s="51"/>
      <c r="CO34" s="53"/>
      <c r="CP34" s="51"/>
      <c r="CQ34" s="53"/>
      <c r="CR34" s="51"/>
      <c r="CS34" s="53"/>
      <c r="CT34" s="51"/>
      <c r="CU34" s="53"/>
      <c r="CW34" s="51"/>
      <c r="CX34" s="9"/>
      <c r="CY34" s="51"/>
      <c r="CZ34" s="9"/>
      <c r="DA34" s="51"/>
      <c r="DB34" s="9"/>
      <c r="DC34" s="51"/>
      <c r="DD34" s="9"/>
      <c r="DE34" s="56"/>
      <c r="DF34" s="56"/>
      <c r="DG34" s="57"/>
    </row>
    <row r="35" spans="1:111">
      <c r="A35" s="49">
        <v>42613</v>
      </c>
      <c r="B35" s="50">
        <f>南航自动更新!B185</f>
        <v>23528.84</v>
      </c>
      <c r="C35" s="138">
        <f t="shared" si="0"/>
        <v>7.1313473216525702E-2</v>
      </c>
      <c r="D35" s="138"/>
      <c r="E35" s="50">
        <f>南航自动更新!C185</f>
        <v>16741.259999999998</v>
      </c>
      <c r="F35" s="138">
        <f t="shared" si="1"/>
        <v>3.4460258150704526E-2</v>
      </c>
      <c r="G35" s="138"/>
      <c r="H35" s="50">
        <f>南航自动更新!D185</f>
        <v>6441.24</v>
      </c>
      <c r="I35" s="138">
        <f t="shared" si="2"/>
        <v>0.19612707703506715</v>
      </c>
      <c r="J35" s="138"/>
      <c r="K35" s="50">
        <f>南航自动更新!E185</f>
        <v>346.34</v>
      </c>
      <c r="L35" s="138">
        <f t="shared" si="3"/>
        <v>-0.12087521575794502</v>
      </c>
      <c r="M35" s="138"/>
      <c r="N35" s="50">
        <f>南航自动更新!F185</f>
        <v>19600.900000000001</v>
      </c>
      <c r="O35" s="138">
        <f t="shared" si="4"/>
        <v>7.0649810896966869E-2</v>
      </c>
      <c r="P35" s="138"/>
      <c r="Q35" s="50">
        <f>南航自动更新!G185</f>
        <v>14020.25</v>
      </c>
      <c r="R35" s="138">
        <f t="shared" si="5"/>
        <v>5.0767976280947202E-2</v>
      </c>
      <c r="S35" s="138"/>
      <c r="T35" s="50">
        <f>南航自动更新!H185</f>
        <v>5318.82</v>
      </c>
      <c r="U35" s="138">
        <f t="shared" si="6"/>
        <v>0.14471356442164063</v>
      </c>
      <c r="V35" s="138"/>
      <c r="W35" s="50">
        <f>南航自动更新!I185</f>
        <v>261.83</v>
      </c>
      <c r="X35" s="138">
        <f t="shared" si="7"/>
        <v>-0.1771527341294783</v>
      </c>
      <c r="Y35" s="138"/>
      <c r="Z35" s="50">
        <f>南航自动更新!J185</f>
        <v>11045.47</v>
      </c>
      <c r="AA35" s="138">
        <f t="shared" si="8"/>
        <v>4.5155020788663291E-2</v>
      </c>
      <c r="AB35" s="138"/>
      <c r="AC35" s="50">
        <f>南航自动更新!K185</f>
        <v>9570.34</v>
      </c>
      <c r="AD35" s="138">
        <f t="shared" si="9"/>
        <v>4.066495802148018E-2</v>
      </c>
      <c r="AE35" s="138"/>
      <c r="AF35" s="50">
        <f>南航自动更新!L185</f>
        <v>1273.72</v>
      </c>
      <c r="AG35" s="138">
        <f t="shared" si="10"/>
        <v>0.12023640953025927</v>
      </c>
      <c r="AH35" s="138"/>
      <c r="AI35" s="50">
        <f>南航自动更新!M185</f>
        <v>201.41</v>
      </c>
      <c r="AJ35" s="138">
        <f t="shared" si="11"/>
        <v>-0.14253480352505421</v>
      </c>
      <c r="AK35" s="138"/>
      <c r="AL35" s="50">
        <f>南航自动更新!N185</f>
        <v>83.31</v>
      </c>
      <c r="AM35" s="148">
        <f t="shared" si="12"/>
        <v>-4.9999999999997158E-2</v>
      </c>
      <c r="AN35" s="138"/>
      <c r="AO35" s="50">
        <f>南航自动更新!O185</f>
        <v>83.75</v>
      </c>
      <c r="AP35" s="148">
        <f t="shared" si="13"/>
        <v>1.2999999999999972</v>
      </c>
      <c r="AQ35" s="138"/>
      <c r="AR35" s="50">
        <f>南航自动更新!P185</f>
        <v>82.57</v>
      </c>
      <c r="AS35" s="148">
        <f t="shared" si="14"/>
        <v>-3.710000000000008</v>
      </c>
      <c r="AT35" s="138"/>
      <c r="AU35" s="50">
        <f>南航自动更新!Q185</f>
        <v>75.599999999999994</v>
      </c>
      <c r="AV35" s="148">
        <f t="shared" si="15"/>
        <v>-5.1700000000000017</v>
      </c>
      <c r="AW35" s="138"/>
      <c r="AX35" s="50">
        <f>南航自动更新!R185</f>
        <v>0</v>
      </c>
      <c r="AY35" s="138"/>
      <c r="AZ35" s="138"/>
      <c r="BA35" s="17"/>
      <c r="BB35" s="9"/>
      <c r="BC35" s="17"/>
      <c r="BD35" s="9"/>
      <c r="BE35" s="17"/>
      <c r="BF35" s="9"/>
      <c r="BG35" s="17"/>
      <c r="BH35" s="9"/>
      <c r="BI35" s="51"/>
      <c r="BJ35" s="9"/>
      <c r="BK35" s="51"/>
      <c r="BL35" s="9"/>
      <c r="BM35" s="51"/>
      <c r="BN35" s="9"/>
      <c r="BO35" s="51"/>
      <c r="BP35" s="51"/>
      <c r="BQ35" s="9"/>
      <c r="BR35" s="51"/>
      <c r="BS35" s="9"/>
      <c r="BT35" s="51"/>
      <c r="BU35" s="9"/>
      <c r="BV35" s="51"/>
      <c r="BW35" s="9"/>
      <c r="BX35" s="51"/>
      <c r="BY35" s="9"/>
      <c r="BZ35" s="51"/>
      <c r="CA35" s="9"/>
      <c r="CB35" s="51"/>
      <c r="CC35" s="9"/>
      <c r="CD35" s="51"/>
      <c r="CE35" s="9"/>
      <c r="CF35" s="51"/>
      <c r="CG35" s="10"/>
      <c r="CH35" s="51"/>
      <c r="CI35" s="10"/>
      <c r="CJ35" s="51"/>
      <c r="CK35" s="10"/>
      <c r="CL35" s="51"/>
      <c r="CM35" s="10"/>
      <c r="CN35" s="51"/>
      <c r="CO35" s="53"/>
      <c r="CP35" s="51"/>
      <c r="CQ35" s="53"/>
      <c r="CR35" s="51"/>
      <c r="CS35" s="53"/>
      <c r="CT35" s="51"/>
      <c r="CU35" s="53"/>
      <c r="CW35" s="51"/>
      <c r="CX35" s="9"/>
      <c r="CY35" s="51"/>
      <c r="CZ35" s="9"/>
      <c r="DA35" s="51"/>
      <c r="DB35" s="9"/>
      <c r="DC35" s="51"/>
      <c r="DD35" s="9"/>
      <c r="DE35" s="56"/>
      <c r="DF35" s="56"/>
      <c r="DG35" s="57"/>
    </row>
    <row r="36" spans="1:111">
      <c r="A36" s="49">
        <v>42643</v>
      </c>
      <c r="B36" s="50">
        <f>南航自动更新!B186</f>
        <v>21464.35</v>
      </c>
      <c r="C36" s="138">
        <f t="shared" si="0"/>
        <v>5.7900684933194668E-2</v>
      </c>
      <c r="D36" s="138"/>
      <c r="E36" s="50">
        <f>南航自动更新!C186</f>
        <v>15123.56</v>
      </c>
      <c r="F36" s="138">
        <f t="shared" si="1"/>
        <v>2.5755180302539982E-2</v>
      </c>
      <c r="G36" s="138"/>
      <c r="H36" s="50">
        <f>南航自动更新!D186</f>
        <v>6007.93</v>
      </c>
      <c r="I36" s="138">
        <f t="shared" si="2"/>
        <v>0.16556762912478584</v>
      </c>
      <c r="J36" s="138"/>
      <c r="K36" s="50">
        <f>南航自动更新!E186</f>
        <v>332.87</v>
      </c>
      <c r="L36" s="138">
        <f t="shared" si="3"/>
        <v>-0.14919231162457824</v>
      </c>
      <c r="M36" s="138"/>
      <c r="N36" s="50">
        <f>南航自动更新!F186</f>
        <v>17349.080000000002</v>
      </c>
      <c r="O36" s="138">
        <f t="shared" si="4"/>
        <v>7.7032051317866834E-2</v>
      </c>
      <c r="P36" s="138"/>
      <c r="Q36" s="50">
        <f>南航自动更新!G186</f>
        <v>12411.42</v>
      </c>
      <c r="R36" s="138">
        <f t="shared" si="5"/>
        <v>5.5944174934872359E-2</v>
      </c>
      <c r="S36" s="138"/>
      <c r="T36" s="50">
        <f>南航自动更新!H186</f>
        <v>4703.6400000000003</v>
      </c>
      <c r="U36" s="138">
        <f t="shared" si="6"/>
        <v>0.15650386514290227</v>
      </c>
      <c r="V36" s="138"/>
      <c r="W36" s="50">
        <f>南航自动更新!I186</f>
        <v>234.02</v>
      </c>
      <c r="X36" s="138">
        <f t="shared" si="7"/>
        <v>-0.18530896431679722</v>
      </c>
      <c r="Y36" s="138"/>
      <c r="Z36" s="50">
        <f>南航自动更新!J186</f>
        <v>9673.9699999999993</v>
      </c>
      <c r="AA36" s="138">
        <f t="shared" si="8"/>
        <v>5.2267647074819346E-2</v>
      </c>
      <c r="AB36" s="138"/>
      <c r="AC36" s="50">
        <f>南航自动更新!K186</f>
        <v>8433.4</v>
      </c>
      <c r="AD36" s="138">
        <f t="shared" si="9"/>
        <v>5.0482553823311127E-2</v>
      </c>
      <c r="AE36" s="138"/>
      <c r="AF36" s="50">
        <f>南航自动更新!L186</f>
        <v>1068.17</v>
      </c>
      <c r="AG36" s="138">
        <f t="shared" si="10"/>
        <v>0.10776139215564284</v>
      </c>
      <c r="AH36" s="138"/>
      <c r="AI36" s="50">
        <f>南航自动更新!M186</f>
        <v>172.39</v>
      </c>
      <c r="AJ36" s="138">
        <f t="shared" si="11"/>
        <v>-0.14263689262445922</v>
      </c>
      <c r="AK36" s="138"/>
      <c r="AL36" s="50">
        <f>南航自动更新!N186</f>
        <v>80.83</v>
      </c>
      <c r="AM36" s="148">
        <f t="shared" si="12"/>
        <v>1.4399999999999977</v>
      </c>
      <c r="AN36" s="138"/>
      <c r="AO36" s="50">
        <f>南航自动更新!O186</f>
        <v>82.07</v>
      </c>
      <c r="AP36" s="148">
        <f t="shared" si="13"/>
        <v>2.3499999999999943</v>
      </c>
      <c r="AQ36" s="138"/>
      <c r="AR36" s="50">
        <f>南航自动更新!P186</f>
        <v>78.290000000000006</v>
      </c>
      <c r="AS36" s="148">
        <f t="shared" si="14"/>
        <v>-0.60999999999999943</v>
      </c>
      <c r="AT36" s="138"/>
      <c r="AU36" s="50">
        <f>南航自动更新!Q186</f>
        <v>70.31</v>
      </c>
      <c r="AV36" s="148">
        <f t="shared" si="15"/>
        <v>-3.1099999999999994</v>
      </c>
      <c r="AW36" s="138"/>
      <c r="AX36" s="50">
        <f>南航自动更新!R186</f>
        <v>0</v>
      </c>
      <c r="AY36" s="138"/>
      <c r="AZ36" s="138"/>
      <c r="BA36" s="17"/>
      <c r="BB36" s="9"/>
      <c r="BC36" s="17"/>
      <c r="BD36" s="9"/>
      <c r="BE36" s="17"/>
      <c r="BF36" s="9"/>
      <c r="BG36" s="17"/>
      <c r="BH36" s="9"/>
      <c r="BI36" s="51"/>
      <c r="BJ36" s="9"/>
      <c r="BK36" s="51"/>
      <c r="BL36" s="9"/>
      <c r="BM36" s="51"/>
      <c r="BN36" s="9"/>
      <c r="BO36" s="51"/>
      <c r="BP36" s="51"/>
      <c r="BQ36" s="9"/>
      <c r="BR36" s="51"/>
      <c r="BS36" s="9"/>
      <c r="BT36" s="51"/>
      <c r="BU36" s="9"/>
      <c r="BV36" s="51"/>
      <c r="BW36" s="9"/>
      <c r="BX36" s="51"/>
      <c r="BY36" s="9"/>
      <c r="BZ36" s="51"/>
      <c r="CA36" s="9"/>
      <c r="CB36" s="51"/>
      <c r="CC36" s="9"/>
      <c r="CD36" s="51"/>
      <c r="CE36" s="9"/>
      <c r="CF36" s="51"/>
      <c r="CG36" s="10"/>
      <c r="CH36" s="51"/>
      <c r="CI36" s="10"/>
      <c r="CJ36" s="51"/>
      <c r="CK36" s="10"/>
      <c r="CL36" s="51"/>
      <c r="CM36" s="10"/>
      <c r="CN36" s="51"/>
      <c r="CO36" s="53"/>
      <c r="CP36" s="51"/>
      <c r="CQ36" s="53"/>
      <c r="CR36" s="51"/>
      <c r="CS36" s="53"/>
      <c r="CT36" s="51"/>
      <c r="CU36" s="53"/>
      <c r="CW36" s="51"/>
      <c r="CX36" s="9"/>
      <c r="CY36" s="51"/>
      <c r="CZ36" s="9"/>
      <c r="DA36" s="51"/>
      <c r="DB36" s="9"/>
      <c r="DC36" s="51"/>
      <c r="DD36" s="9"/>
      <c r="DE36" s="56"/>
      <c r="DF36" s="56"/>
      <c r="DG36" s="57"/>
    </row>
    <row r="37" spans="1:111">
      <c r="A37" s="49">
        <v>42674</v>
      </c>
      <c r="B37" s="50">
        <f>南航自动更新!B187</f>
        <v>22198.69</v>
      </c>
      <c r="C37" s="138">
        <f t="shared" si="0"/>
        <v>7.9541624864380545E-2</v>
      </c>
      <c r="D37" s="138"/>
      <c r="E37" s="50">
        <f>南航自动更新!C187</f>
        <v>15687.03</v>
      </c>
      <c r="F37" s="138">
        <f t="shared" si="1"/>
        <v>6.6795105278405487E-2</v>
      </c>
      <c r="G37" s="138"/>
      <c r="H37" s="50">
        <f>南航自动更新!D187</f>
        <v>6181.5</v>
      </c>
      <c r="I37" s="138">
        <f t="shared" si="2"/>
        <v>0.134170238374824</v>
      </c>
      <c r="J37" s="138"/>
      <c r="K37" s="50">
        <f>南航自动更新!E187</f>
        <v>330.16</v>
      </c>
      <c r="L37" s="138">
        <f t="shared" si="3"/>
        <v>-0.1908041469571824</v>
      </c>
      <c r="M37" s="138"/>
      <c r="N37" s="50">
        <f>南航自动更新!F187</f>
        <v>18107.57</v>
      </c>
      <c r="O37" s="138">
        <f t="shared" si="4"/>
        <v>9.3419941076622548E-2</v>
      </c>
      <c r="P37" s="138"/>
      <c r="Q37" s="50">
        <f>南航自动更新!G187</f>
        <v>13030.82</v>
      </c>
      <c r="R37" s="138">
        <f t="shared" si="5"/>
        <v>8.5606743501348781E-2</v>
      </c>
      <c r="S37" s="138"/>
      <c r="T37" s="50">
        <f>南航自动更新!H187</f>
        <v>4847.49</v>
      </c>
      <c r="U37" s="138">
        <f t="shared" si="6"/>
        <v>0.14095367212489673</v>
      </c>
      <c r="V37" s="138"/>
      <c r="W37" s="50">
        <f>南航自动更新!I187</f>
        <v>229.26</v>
      </c>
      <c r="X37" s="138">
        <f t="shared" si="7"/>
        <v>-0.25712063769806559</v>
      </c>
      <c r="Y37" s="138"/>
      <c r="Z37" s="50">
        <f>南航自动更新!J187</f>
        <v>10219.86</v>
      </c>
      <c r="AA37" s="138">
        <f t="shared" si="8"/>
        <v>7.060764625465521E-2</v>
      </c>
      <c r="AB37" s="138"/>
      <c r="AC37" s="50">
        <f>南航自动更新!K187</f>
        <v>8945.23</v>
      </c>
      <c r="AD37" s="138">
        <f t="shared" si="9"/>
        <v>7.8909756253475072E-2</v>
      </c>
      <c r="AE37" s="138"/>
      <c r="AF37" s="50">
        <f>南航自动更新!L187</f>
        <v>1096.6500000000001</v>
      </c>
      <c r="AG37" s="138">
        <f t="shared" si="10"/>
        <v>6.357288332848432E-2</v>
      </c>
      <c r="AH37" s="138"/>
      <c r="AI37" s="50">
        <f>南航自动更新!M187</f>
        <v>177.98</v>
      </c>
      <c r="AJ37" s="138">
        <f t="shared" si="11"/>
        <v>-0.20459420808008577</v>
      </c>
      <c r="AK37" s="138"/>
      <c r="AL37" s="50">
        <f>南航自动更新!N187</f>
        <v>81.569999999999993</v>
      </c>
      <c r="AM37" s="148">
        <f t="shared" si="12"/>
        <v>1.0299999999999869</v>
      </c>
      <c r="AN37" s="138"/>
      <c r="AO37" s="50">
        <f>南航自动更新!O187</f>
        <v>83.07</v>
      </c>
      <c r="AP37" s="148">
        <f t="shared" si="13"/>
        <v>1.4399999999999977</v>
      </c>
      <c r="AQ37" s="138"/>
      <c r="AR37" s="50">
        <f>南航自动更新!P187</f>
        <v>78.42</v>
      </c>
      <c r="AS37" s="148">
        <f t="shared" si="14"/>
        <v>0.46999999999999886</v>
      </c>
      <c r="AT37" s="138"/>
      <c r="AU37" s="50">
        <f>南航自动更新!Q187</f>
        <v>69.44</v>
      </c>
      <c r="AV37" s="148">
        <f t="shared" si="15"/>
        <v>-6.2000000000000028</v>
      </c>
      <c r="AW37" s="138"/>
      <c r="AX37" s="50">
        <f>南航自动更新!R187</f>
        <v>0</v>
      </c>
      <c r="AY37" s="138"/>
      <c r="AZ37" s="138"/>
      <c r="BA37" s="17"/>
      <c r="BB37" s="9"/>
      <c r="BC37" s="17"/>
      <c r="BD37" s="9"/>
      <c r="BE37" s="17"/>
      <c r="BF37" s="9"/>
      <c r="BG37" s="17"/>
      <c r="BH37" s="9"/>
      <c r="BI37" s="51"/>
      <c r="BJ37" s="9"/>
      <c r="BK37" s="51"/>
      <c r="BL37" s="9"/>
      <c r="BM37" s="51"/>
      <c r="BN37" s="9"/>
      <c r="BO37" s="51"/>
      <c r="BP37" s="51"/>
      <c r="BQ37" s="9"/>
      <c r="BR37" s="51"/>
      <c r="BS37" s="9"/>
      <c r="BT37" s="51"/>
      <c r="BU37" s="9"/>
      <c r="BV37" s="51"/>
      <c r="BW37" s="9"/>
      <c r="BX37" s="51"/>
      <c r="BY37" s="9"/>
      <c r="BZ37" s="51"/>
      <c r="CA37" s="9"/>
      <c r="CB37" s="51"/>
      <c r="CC37" s="9"/>
      <c r="CD37" s="51"/>
      <c r="CE37" s="9"/>
      <c r="CF37" s="51"/>
      <c r="CG37" s="10"/>
      <c r="CH37" s="51"/>
      <c r="CI37" s="10"/>
      <c r="CJ37" s="51"/>
      <c r="CK37" s="10"/>
      <c r="CL37" s="51"/>
      <c r="CM37" s="10"/>
      <c r="CN37" s="51"/>
      <c r="CO37" s="53"/>
      <c r="CP37" s="51"/>
      <c r="CQ37" s="53"/>
      <c r="CR37" s="51"/>
      <c r="CS37" s="53"/>
      <c r="CT37" s="51"/>
      <c r="CU37" s="53"/>
      <c r="CW37" s="51"/>
      <c r="CX37" s="9"/>
      <c r="CY37" s="51"/>
      <c r="CZ37" s="9"/>
      <c r="DA37" s="51"/>
      <c r="DB37" s="9"/>
      <c r="DC37" s="51"/>
      <c r="DD37" s="9"/>
      <c r="DE37" s="56"/>
      <c r="DF37" s="56"/>
      <c r="DG37" s="57"/>
    </row>
    <row r="38" spans="1:111">
      <c r="A38" s="49">
        <v>42704</v>
      </c>
      <c r="B38" s="50">
        <f>南航自动更新!B188</f>
        <v>21071.24</v>
      </c>
      <c r="C38" s="138">
        <f t="shared" si="0"/>
        <v>0.10563810769131465</v>
      </c>
      <c r="D38" s="138"/>
      <c r="E38" s="50">
        <f>南航自动更新!C188</f>
        <v>14936.97</v>
      </c>
      <c r="F38" s="138">
        <f t="shared" si="1"/>
        <v>0.11291609637394417</v>
      </c>
      <c r="G38" s="138"/>
      <c r="H38" s="50">
        <f>南航自动更新!D188</f>
        <v>5850.83</v>
      </c>
      <c r="I38" s="138">
        <f t="shared" si="2"/>
        <v>0.11575083192692381</v>
      </c>
      <c r="J38" s="138"/>
      <c r="K38" s="50">
        <f>南航自动更新!E188</f>
        <v>283.44</v>
      </c>
      <c r="L38" s="138">
        <f t="shared" si="3"/>
        <v>-0.27817251126900455</v>
      </c>
      <c r="M38" s="138"/>
      <c r="N38" s="50">
        <f>南航自动更新!F188</f>
        <v>16705.86</v>
      </c>
      <c r="O38" s="138">
        <f t="shared" si="4"/>
        <v>0.11605208464857708</v>
      </c>
      <c r="P38" s="138"/>
      <c r="Q38" s="50">
        <f>南航自动更新!G188</f>
        <v>11883.12</v>
      </c>
      <c r="R38" s="138">
        <f t="shared" si="5"/>
        <v>0.11524766450745849</v>
      </c>
      <c r="S38" s="138"/>
      <c r="T38" s="50">
        <f>南航自动更新!H188</f>
        <v>4609.96</v>
      </c>
      <c r="U38" s="138">
        <f t="shared" si="6"/>
        <v>0.14645392011061764</v>
      </c>
      <c r="V38" s="138"/>
      <c r="W38" s="50">
        <f>南航自动更新!I188</f>
        <v>206.78</v>
      </c>
      <c r="X38" s="138">
        <f t="shared" si="7"/>
        <v>-0.29308399712830324</v>
      </c>
      <c r="Y38" s="138"/>
      <c r="Z38" s="50">
        <f>南航自动更新!J188</f>
        <v>9296.5400000000009</v>
      </c>
      <c r="AA38" s="138">
        <f t="shared" si="8"/>
        <v>0.10296642293505398</v>
      </c>
      <c r="AB38" s="138"/>
      <c r="AC38" s="50">
        <f>南航自动更新!K188</f>
        <v>8070.58</v>
      </c>
      <c r="AD38" s="138">
        <f t="shared" si="9"/>
        <v>0.11369651674012582</v>
      </c>
      <c r="AE38" s="138"/>
      <c r="AF38" s="50">
        <f>南航自动更新!L188</f>
        <v>1057.43</v>
      </c>
      <c r="AG38" s="138">
        <f t="shared" si="10"/>
        <v>9.2341225569191554E-2</v>
      </c>
      <c r="AH38" s="138"/>
      <c r="AI38" s="50">
        <f>南航自动更新!M188</f>
        <v>168.54</v>
      </c>
      <c r="AJ38" s="138">
        <f t="shared" si="11"/>
        <v>-0.2123562949808393</v>
      </c>
      <c r="AK38" s="138"/>
      <c r="AL38" s="50">
        <f>南航自动更新!N188</f>
        <v>79.28</v>
      </c>
      <c r="AM38" s="148">
        <f t="shared" si="12"/>
        <v>0.73999999999999488</v>
      </c>
      <c r="AN38" s="138"/>
      <c r="AO38" s="50">
        <f>南航自动更新!O188</f>
        <v>79.599999999999994</v>
      </c>
      <c r="AP38" s="148">
        <f t="shared" si="13"/>
        <v>0.20999999999999375</v>
      </c>
      <c r="AQ38" s="138"/>
      <c r="AR38" s="50">
        <f>南航自动更新!P188</f>
        <v>78.790000000000006</v>
      </c>
      <c r="AS38" s="148">
        <f t="shared" si="14"/>
        <v>2.1099999999999994</v>
      </c>
      <c r="AT38" s="138"/>
      <c r="AU38" s="50">
        <f>南航自动更新!Q188</f>
        <v>72.95</v>
      </c>
      <c r="AV38" s="148">
        <f t="shared" si="15"/>
        <v>-1.539999999999992</v>
      </c>
      <c r="AW38" s="138"/>
      <c r="AX38" s="50">
        <f>南航自动更新!R188</f>
        <v>0</v>
      </c>
      <c r="AY38" s="138"/>
      <c r="AZ38" s="138"/>
      <c r="BA38" s="17"/>
      <c r="BB38" s="9"/>
      <c r="BC38" s="17"/>
      <c r="BD38" s="9"/>
      <c r="BE38" s="17"/>
      <c r="BF38" s="9"/>
      <c r="BG38" s="17"/>
      <c r="BH38" s="9"/>
      <c r="BI38" s="51"/>
      <c r="BJ38" s="9"/>
      <c r="BK38" s="51"/>
      <c r="BL38" s="9"/>
      <c r="BM38" s="51"/>
      <c r="BN38" s="9"/>
      <c r="BO38" s="51"/>
      <c r="BP38" s="51"/>
      <c r="BQ38" s="9"/>
      <c r="BR38" s="51"/>
      <c r="BS38" s="9"/>
      <c r="BT38" s="51"/>
      <c r="BU38" s="9"/>
      <c r="BV38" s="51"/>
      <c r="BW38" s="9"/>
      <c r="BX38" s="51"/>
      <c r="BY38" s="9"/>
      <c r="BZ38" s="51"/>
      <c r="CA38" s="9"/>
      <c r="CB38" s="51"/>
      <c r="CC38" s="9"/>
      <c r="CD38" s="51"/>
      <c r="CE38" s="9"/>
      <c r="CF38" s="51"/>
      <c r="CG38" s="10"/>
      <c r="CH38" s="51"/>
      <c r="CI38" s="10"/>
      <c r="CJ38" s="51"/>
      <c r="CK38" s="10"/>
      <c r="CL38" s="51"/>
      <c r="CM38" s="10"/>
      <c r="CN38" s="51"/>
      <c r="CO38" s="53"/>
      <c r="CP38" s="51"/>
      <c r="CQ38" s="53"/>
      <c r="CR38" s="51"/>
      <c r="CS38" s="53"/>
      <c r="CT38" s="51"/>
      <c r="CU38" s="53"/>
      <c r="CW38" s="51"/>
      <c r="CX38" s="9"/>
      <c r="CY38" s="51"/>
      <c r="CZ38" s="9"/>
      <c r="DA38" s="51"/>
      <c r="DB38" s="9"/>
      <c r="DC38" s="51"/>
      <c r="DD38" s="9"/>
      <c r="DE38" s="56"/>
      <c r="DF38" s="56"/>
      <c r="DG38" s="57"/>
    </row>
    <row r="39" spans="1:111">
      <c r="A39" s="49">
        <v>42735</v>
      </c>
      <c r="B39" s="50">
        <f>南航自动更新!B189</f>
        <v>22092.44</v>
      </c>
      <c r="C39" s="138">
        <f t="shared" si="0"/>
        <v>0.12601917945764374</v>
      </c>
      <c r="D39" s="138"/>
      <c r="E39" s="50">
        <f>南航自动更新!C189</f>
        <v>15202.47</v>
      </c>
      <c r="F39" s="138">
        <f t="shared" si="1"/>
        <v>0.11772758787256743</v>
      </c>
      <c r="G39" s="138"/>
      <c r="H39" s="50">
        <f>南航自动更新!D189</f>
        <v>6595.45</v>
      </c>
      <c r="I39" s="138">
        <f t="shared" si="2"/>
        <v>0.16803503688932486</v>
      </c>
      <c r="J39" s="138"/>
      <c r="K39" s="50">
        <f>南航自动更新!E189</f>
        <v>294.51</v>
      </c>
      <c r="L39" s="138">
        <f t="shared" si="3"/>
        <v>-0.20849794404579536</v>
      </c>
      <c r="M39" s="138"/>
      <c r="N39" s="50">
        <f>南航自动更新!F189</f>
        <v>17654.89</v>
      </c>
      <c r="O39" s="138">
        <f t="shared" si="4"/>
        <v>0.16938310103387222</v>
      </c>
      <c r="P39" s="138"/>
      <c r="Q39" s="50">
        <f>南航自动更新!G189</f>
        <v>12115.11</v>
      </c>
      <c r="R39" s="138">
        <f t="shared" si="5"/>
        <v>0.16457288968139161</v>
      </c>
      <c r="S39" s="138"/>
      <c r="T39" s="50">
        <f>南航自动更新!H189</f>
        <v>5321.91</v>
      </c>
      <c r="U39" s="138">
        <f t="shared" si="6"/>
        <v>0.20066464070822798</v>
      </c>
      <c r="V39" s="138"/>
      <c r="W39" s="50">
        <f>南航自动更新!I189</f>
        <v>217.87</v>
      </c>
      <c r="X39" s="138">
        <f t="shared" si="7"/>
        <v>-0.16875238458603592</v>
      </c>
      <c r="Y39" s="138"/>
      <c r="Z39" s="50">
        <f>南航自动更新!J189</f>
        <v>9460.4</v>
      </c>
      <c r="AA39" s="138">
        <f t="shared" si="8"/>
        <v>0.14630942745113229</v>
      </c>
      <c r="AB39" s="138"/>
      <c r="AC39" s="50">
        <f>南航自动更新!K189</f>
        <v>8098.86</v>
      </c>
      <c r="AD39" s="138">
        <f t="shared" si="9"/>
        <v>0.15332396303717211</v>
      </c>
      <c r="AE39" s="138"/>
      <c r="AF39" s="50">
        <f>南航自动更新!L189</f>
        <v>1184.3399999999999</v>
      </c>
      <c r="AG39" s="138">
        <f t="shared" si="10"/>
        <v>0.14783872843574342</v>
      </c>
      <c r="AH39" s="138"/>
      <c r="AI39" s="50">
        <f>南航自动更新!M189</f>
        <v>177.19</v>
      </c>
      <c r="AJ39" s="138">
        <f t="shared" si="11"/>
        <v>-0.109284673000553</v>
      </c>
      <c r="AK39" s="138"/>
      <c r="AL39" s="50">
        <f>南航自动更新!N189</f>
        <v>79.91</v>
      </c>
      <c r="AM39" s="148">
        <f t="shared" si="12"/>
        <v>2.9599999999999937</v>
      </c>
      <c r="AN39" s="138"/>
      <c r="AO39" s="50">
        <f>南航自动更新!O189</f>
        <v>79.69</v>
      </c>
      <c r="AP39" s="148">
        <f t="shared" si="13"/>
        <v>3.2000000000000028</v>
      </c>
      <c r="AQ39" s="138"/>
      <c r="AR39" s="50">
        <f>南航自动更新!P189</f>
        <v>80.69</v>
      </c>
      <c r="AS39" s="148">
        <f t="shared" si="14"/>
        <v>2.1899999999999977</v>
      </c>
      <c r="AT39" s="138"/>
      <c r="AU39" s="50">
        <f>南航自动更新!Q189</f>
        <v>73.98</v>
      </c>
      <c r="AV39" s="148">
        <f t="shared" si="15"/>
        <v>3.5400000000000063</v>
      </c>
      <c r="AW39" s="138"/>
      <c r="AX39" s="50">
        <f>南航自动更新!R189</f>
        <v>0</v>
      </c>
      <c r="AY39" s="138"/>
      <c r="AZ39" s="138"/>
      <c r="BA39" s="17"/>
      <c r="BB39" s="9"/>
      <c r="BC39" s="17"/>
      <c r="BD39" s="9"/>
      <c r="BE39" s="17"/>
      <c r="BF39" s="9"/>
      <c r="BG39" s="17"/>
      <c r="BH39" s="9"/>
      <c r="BI39" s="51"/>
      <c r="BJ39" s="9"/>
      <c r="BK39" s="51"/>
      <c r="BL39" s="9"/>
      <c r="BM39" s="51"/>
      <c r="BN39" s="9"/>
      <c r="BO39" s="51"/>
      <c r="BP39" s="51"/>
      <c r="BQ39" s="9"/>
      <c r="BR39" s="51"/>
      <c r="BS39" s="9"/>
      <c r="BT39" s="51"/>
      <c r="BU39" s="9"/>
      <c r="BV39" s="51"/>
      <c r="BW39" s="9"/>
      <c r="BX39" s="51"/>
      <c r="BY39" s="9"/>
      <c r="BZ39" s="51"/>
      <c r="CA39" s="9"/>
      <c r="CB39" s="51"/>
      <c r="CC39" s="9"/>
      <c r="CD39" s="51"/>
      <c r="CE39" s="9"/>
      <c r="CF39" s="51"/>
      <c r="CG39" s="10"/>
      <c r="CH39" s="51"/>
      <c r="CI39" s="10"/>
      <c r="CJ39" s="51"/>
      <c r="CK39" s="10"/>
      <c r="CL39" s="51"/>
      <c r="CM39" s="10"/>
      <c r="CN39" s="51"/>
      <c r="CO39" s="53"/>
      <c r="CP39" s="51"/>
      <c r="CQ39" s="53"/>
      <c r="CR39" s="51"/>
      <c r="CS39" s="53"/>
      <c r="CT39" s="51"/>
      <c r="CU39" s="53"/>
      <c r="CW39" s="51"/>
      <c r="CX39" s="9"/>
      <c r="CY39" s="51"/>
      <c r="CZ39" s="9"/>
      <c r="DA39" s="51"/>
      <c r="DB39" s="9"/>
      <c r="DC39" s="51"/>
      <c r="DD39" s="9"/>
      <c r="DE39" s="56"/>
      <c r="DF39" s="56"/>
      <c r="DG39" s="57"/>
    </row>
    <row r="40" spans="1:111" s="4" customFormat="1" ht="12.75">
      <c r="A40" s="34">
        <v>42766</v>
      </c>
      <c r="B40" s="18">
        <f>南航自动更新!B190</f>
        <v>23357.85</v>
      </c>
      <c r="C40" s="138">
        <f t="shared" si="0"/>
        <v>0.12160659964898546</v>
      </c>
      <c r="D40" s="138"/>
      <c r="E40" s="18">
        <f>南航自动更新!C190</f>
        <v>16092.98</v>
      </c>
      <c r="F40" s="138">
        <f t="shared" si="1"/>
        <v>0.10767513203258949</v>
      </c>
      <c r="G40" s="138"/>
      <c r="H40" s="18">
        <f>南航自动更新!D190</f>
        <v>6925.8</v>
      </c>
      <c r="I40" s="138">
        <f t="shared" si="2"/>
        <v>0.17201302349508918</v>
      </c>
      <c r="J40" s="138"/>
      <c r="K40" s="18">
        <f>南航自动更新!E190</f>
        <v>339.07</v>
      </c>
      <c r="L40" s="138">
        <f t="shared" si="3"/>
        <v>-0.12479995870115124</v>
      </c>
      <c r="M40" s="138"/>
      <c r="N40" s="18">
        <f>南航自动更新!F190</f>
        <v>19200.93</v>
      </c>
      <c r="O40" s="138">
        <f t="shared" si="4"/>
        <v>0.17846568744184688</v>
      </c>
      <c r="P40" s="138"/>
      <c r="Q40" s="18">
        <f>南航自动更新!G190</f>
        <v>13071.93</v>
      </c>
      <c r="R40" s="138">
        <f t="shared" si="5"/>
        <v>0.16202576880612596</v>
      </c>
      <c r="S40" s="138"/>
      <c r="T40" s="18">
        <f>南航自动更新!H190</f>
        <v>5884.76</v>
      </c>
      <c r="U40" s="138">
        <f t="shared" si="6"/>
        <v>0.23540390013078816</v>
      </c>
      <c r="V40" s="138"/>
      <c r="W40" s="18">
        <f>南航自动更新!I190</f>
        <v>244.25</v>
      </c>
      <c r="X40" s="138">
        <f t="shared" si="7"/>
        <v>-0.12914037151923563</v>
      </c>
      <c r="Y40" s="138"/>
      <c r="Z40" s="18">
        <f>南航自动更新!J190</f>
        <v>10247.9</v>
      </c>
      <c r="AA40" s="138">
        <f t="shared" si="8"/>
        <v>0.16407639723472367</v>
      </c>
      <c r="AB40" s="138"/>
      <c r="AC40" s="18">
        <f>南航自动更新!K190</f>
        <v>8676.64</v>
      </c>
      <c r="AD40" s="138">
        <f t="shared" si="9"/>
        <v>0.16402312312433165</v>
      </c>
      <c r="AE40" s="138"/>
      <c r="AF40" s="18">
        <f>南航自动更新!L190</f>
        <v>1372.2</v>
      </c>
      <c r="AG40" s="138">
        <f t="shared" si="10"/>
        <v>0.20523833364074728</v>
      </c>
      <c r="AH40" s="138"/>
      <c r="AI40" s="18">
        <f>南航自动更新!M190</f>
        <v>199.06</v>
      </c>
      <c r="AJ40" s="138">
        <f t="shared" si="11"/>
        <v>-5.6229850180163021E-2</v>
      </c>
      <c r="AK40" s="138"/>
      <c r="AL40" s="18">
        <f>南航自动更新!N190</f>
        <v>82.2</v>
      </c>
      <c r="AM40" s="148">
        <f t="shared" si="12"/>
        <v>3.960000000000008</v>
      </c>
      <c r="AN40" s="138"/>
      <c r="AO40" s="18">
        <f>南航自动更新!O190</f>
        <v>81.23</v>
      </c>
      <c r="AP40" s="148">
        <f t="shared" si="13"/>
        <v>3.7999999999999972</v>
      </c>
      <c r="AQ40" s="138"/>
      <c r="AR40" s="18">
        <f>南航自动更新!P190</f>
        <v>84.97</v>
      </c>
      <c r="AS40" s="148">
        <f t="shared" si="14"/>
        <v>4.3599999999999994</v>
      </c>
      <c r="AT40" s="138"/>
      <c r="AU40" s="18">
        <f>南航自动更新!Q190</f>
        <v>72.03</v>
      </c>
      <c r="AV40" s="148">
        <f t="shared" si="15"/>
        <v>-0.35999999999999943</v>
      </c>
      <c r="AW40" s="138"/>
      <c r="AX40" s="18">
        <f>南航自动更新!R190</f>
        <v>0</v>
      </c>
      <c r="AY40" s="138"/>
      <c r="AZ40" s="138"/>
      <c r="BA40" s="18"/>
      <c r="BB40" s="9"/>
      <c r="BC40" s="18"/>
      <c r="BD40" s="19"/>
      <c r="BE40" s="18"/>
      <c r="BF40" s="19"/>
      <c r="BG40" s="18"/>
      <c r="BH40" s="19"/>
      <c r="BI40" s="18"/>
      <c r="BJ40" s="19"/>
      <c r="BK40" s="18"/>
      <c r="BL40" s="19"/>
      <c r="BM40" s="18"/>
      <c r="BN40" s="19"/>
      <c r="BO40" s="18"/>
      <c r="BP40" s="18"/>
      <c r="BQ40" s="19"/>
      <c r="BR40" s="18"/>
      <c r="BS40" s="19"/>
      <c r="BT40" s="18"/>
      <c r="BU40" s="19"/>
      <c r="BV40" s="18"/>
      <c r="BW40" s="19"/>
      <c r="BX40" s="18"/>
      <c r="BY40" s="19"/>
      <c r="BZ40" s="18"/>
      <c r="CA40" s="19"/>
      <c r="CB40" s="18"/>
      <c r="CC40" s="19"/>
      <c r="CD40" s="18"/>
      <c r="CE40" s="19"/>
      <c r="CF40" s="18"/>
      <c r="CG40" s="18"/>
      <c r="CH40" s="18"/>
      <c r="CI40" s="18"/>
      <c r="CJ40" s="18"/>
      <c r="CK40" s="18"/>
      <c r="CL40" s="18"/>
      <c r="CM40" s="18"/>
      <c r="CN40" s="18"/>
      <c r="CO40" s="65"/>
      <c r="CP40" s="18"/>
      <c r="CQ40" s="65"/>
      <c r="CR40" s="18"/>
      <c r="CS40" s="65"/>
      <c r="CT40" s="18"/>
      <c r="CU40" s="65"/>
      <c r="CW40" s="18"/>
      <c r="CX40" s="19"/>
      <c r="CY40" s="18"/>
      <c r="CZ40" s="19"/>
      <c r="DA40" s="18"/>
      <c r="DB40" s="19"/>
      <c r="DC40" s="18"/>
      <c r="DD40" s="19"/>
      <c r="DE40" s="68"/>
      <c r="DF40" s="68"/>
    </row>
    <row r="41" spans="1:111">
      <c r="A41" s="49">
        <v>42794</v>
      </c>
      <c r="B41" s="50">
        <f>南航自动更新!B191</f>
        <v>21735.46</v>
      </c>
      <c r="C41" s="138">
        <f t="shared" si="0"/>
        <v>4.3172559694988344E-2</v>
      </c>
      <c r="D41" s="138"/>
      <c r="E41" s="50">
        <f>南航自动更新!C191</f>
        <v>15128.35</v>
      </c>
      <c r="F41" s="138">
        <f t="shared" si="1"/>
        <v>4.0534368891438355E-2</v>
      </c>
      <c r="G41" s="138"/>
      <c r="H41" s="50">
        <f>南航自动更新!D191</f>
        <v>6306.61</v>
      </c>
      <c r="I41" s="138">
        <f t="shared" si="2"/>
        <v>7.7211477529519623E-2</v>
      </c>
      <c r="J41" s="138"/>
      <c r="K41" s="50">
        <f>南航自动更新!E191</f>
        <v>300.51</v>
      </c>
      <c r="L41" s="138">
        <f t="shared" si="3"/>
        <v>-0.32062035132141165</v>
      </c>
      <c r="M41" s="138"/>
      <c r="N41" s="50">
        <f>南航自动更新!F191</f>
        <v>18261.330000000002</v>
      </c>
      <c r="O41" s="138">
        <f t="shared" si="4"/>
        <v>8.1116298565286904E-2</v>
      </c>
      <c r="P41" s="138"/>
      <c r="Q41" s="50">
        <f>南航自动更新!G191</f>
        <v>12787.91</v>
      </c>
      <c r="R41" s="138">
        <f t="shared" si="5"/>
        <v>9.0555643204659697E-2</v>
      </c>
      <c r="S41" s="138"/>
      <c r="T41" s="50">
        <f>南航自动更新!H191</f>
        <v>5245.17</v>
      </c>
      <c r="U41" s="138">
        <f t="shared" si="6"/>
        <v>8.6032971265058045E-2</v>
      </c>
      <c r="V41" s="138"/>
      <c r="W41" s="50">
        <f>南航自动更新!I191</f>
        <v>228.24</v>
      </c>
      <c r="X41" s="138">
        <f t="shared" si="7"/>
        <v>-0.31964110054550332</v>
      </c>
      <c r="Y41" s="138"/>
      <c r="Z41" s="50">
        <f>南航自动更新!J191</f>
        <v>9925.83</v>
      </c>
      <c r="AA41" s="138">
        <f t="shared" si="8"/>
        <v>6.825152879033447E-2</v>
      </c>
      <c r="AB41" s="138"/>
      <c r="AC41" s="50">
        <f>南航自动更新!K191</f>
        <v>8486.2000000000007</v>
      </c>
      <c r="AD41" s="138">
        <f t="shared" si="9"/>
        <v>8.6285046459800396E-2</v>
      </c>
      <c r="AE41" s="138"/>
      <c r="AF41" s="50">
        <f>南航自动更新!L191</f>
        <v>1256.93</v>
      </c>
      <c r="AG41" s="138">
        <f t="shared" si="10"/>
        <v>2.4317694708619664E-2</v>
      </c>
      <c r="AH41" s="138"/>
      <c r="AI41" s="50">
        <f>南航自动更新!M191</f>
        <v>182.7</v>
      </c>
      <c r="AJ41" s="138">
        <f t="shared" si="11"/>
        <v>-0.27626366661384882</v>
      </c>
      <c r="AK41" s="138"/>
      <c r="AL41" s="50">
        <f>南航自动更新!N191</f>
        <v>84.02</v>
      </c>
      <c r="AM41" s="148">
        <f t="shared" si="12"/>
        <v>2.9500000000000028</v>
      </c>
      <c r="AN41" s="138"/>
      <c r="AO41" s="50">
        <f>南航自动更新!O191</f>
        <v>84.53</v>
      </c>
      <c r="AP41" s="148">
        <f t="shared" si="13"/>
        <v>3.8799999999999955</v>
      </c>
      <c r="AQ41" s="138"/>
      <c r="AR41" s="50">
        <f>南航自动更新!P191</f>
        <v>83.17</v>
      </c>
      <c r="AS41" s="148">
        <f t="shared" si="14"/>
        <v>0.68000000000000682</v>
      </c>
      <c r="AT41" s="138"/>
      <c r="AU41" s="50">
        <f>南航自动更新!Q191</f>
        <v>75.95</v>
      </c>
      <c r="AV41" s="148">
        <f t="shared" si="15"/>
        <v>0.10999999999999943</v>
      </c>
      <c r="AW41" s="138"/>
      <c r="AX41" s="50">
        <f>南航自动更新!R191</f>
        <v>0</v>
      </c>
      <c r="AY41" s="138"/>
      <c r="AZ41" s="138"/>
      <c r="BA41" s="17"/>
      <c r="BB41" s="9"/>
      <c r="BC41" s="17"/>
      <c r="BD41" s="9"/>
      <c r="BE41" s="17"/>
      <c r="BF41" s="9"/>
      <c r="BG41" s="17"/>
      <c r="BH41" s="9"/>
      <c r="BI41" s="51"/>
      <c r="BJ41" s="9"/>
      <c r="BK41" s="51"/>
      <c r="BL41" s="9"/>
      <c r="BM41" s="51"/>
      <c r="BN41" s="9"/>
      <c r="BO41" s="51"/>
      <c r="BP41" s="51"/>
      <c r="BQ41" s="9"/>
      <c r="BR41" s="51"/>
      <c r="BS41" s="9"/>
      <c r="BT41" s="51"/>
      <c r="BU41" s="9"/>
      <c r="BV41" s="51"/>
      <c r="BW41" s="9"/>
      <c r="BX41" s="51"/>
      <c r="BY41" s="9"/>
      <c r="BZ41" s="51"/>
      <c r="CA41" s="9"/>
      <c r="CB41" s="51"/>
      <c r="CC41" s="9"/>
      <c r="CD41" s="51"/>
      <c r="CE41" s="9"/>
      <c r="CF41" s="51"/>
      <c r="CG41" s="10"/>
      <c r="CH41" s="51"/>
      <c r="CI41" s="10"/>
      <c r="CJ41" s="51"/>
      <c r="CK41" s="10"/>
      <c r="CL41" s="51"/>
      <c r="CM41" s="10"/>
      <c r="CN41" s="51"/>
      <c r="CO41" s="53"/>
      <c r="CP41" s="51"/>
      <c r="CQ41" s="53"/>
      <c r="CR41" s="51"/>
      <c r="CS41" s="53"/>
      <c r="CT41" s="51"/>
      <c r="CU41" s="53"/>
      <c r="CW41" s="51"/>
      <c r="CX41" s="9"/>
      <c r="CY41" s="51"/>
      <c r="CZ41" s="9"/>
      <c r="DA41" s="51"/>
      <c r="DB41" s="9"/>
      <c r="DC41" s="51"/>
      <c r="DD41" s="9"/>
      <c r="DE41" s="56"/>
      <c r="DF41" s="56"/>
      <c r="DG41" s="57"/>
    </row>
    <row r="42" spans="1:111">
      <c r="A42" s="49">
        <v>42825</v>
      </c>
      <c r="B42" s="50">
        <f>南航自动更新!B192</f>
        <v>22525.95</v>
      </c>
      <c r="C42" s="138">
        <f t="shared" si="0"/>
        <v>9.3893635774276563E-2</v>
      </c>
      <c r="D42" s="138"/>
      <c r="E42" s="50">
        <f>南航自动更新!C192</f>
        <v>15688.47</v>
      </c>
      <c r="F42" s="138">
        <f t="shared" si="1"/>
        <v>8.6177818210518842E-2</v>
      </c>
      <c r="G42" s="138"/>
      <c r="H42" s="50">
        <f>南航自动更新!D192</f>
        <v>6532.19</v>
      </c>
      <c r="I42" s="138">
        <f t="shared" si="2"/>
        <v>0.1332796666186673</v>
      </c>
      <c r="J42" s="138"/>
      <c r="K42" s="50">
        <f>南航自动更新!E192</f>
        <v>305.29000000000002</v>
      </c>
      <c r="L42" s="138">
        <f t="shared" si="3"/>
        <v>-0.20652371669915526</v>
      </c>
      <c r="M42" s="138"/>
      <c r="N42" s="50">
        <f>南航自动更新!F192</f>
        <v>18381.36</v>
      </c>
      <c r="O42" s="138">
        <f t="shared" si="4"/>
        <v>0.12041565686365341</v>
      </c>
      <c r="P42" s="138"/>
      <c r="Q42" s="50">
        <f>南航自动更新!G192</f>
        <v>12931.84</v>
      </c>
      <c r="R42" s="138">
        <f t="shared" si="5"/>
        <v>0.12347032566447336</v>
      </c>
      <c r="S42" s="138"/>
      <c r="T42" s="50">
        <f>南航自动更新!H192</f>
        <v>5230.59</v>
      </c>
      <c r="U42" s="138">
        <f t="shared" si="6"/>
        <v>0.13236331989660499</v>
      </c>
      <c r="V42" s="138"/>
      <c r="W42" s="50">
        <f>南航自动更新!I192</f>
        <v>218.93</v>
      </c>
      <c r="X42" s="138">
        <f t="shared" si="7"/>
        <v>-0.20689030575278944</v>
      </c>
      <c r="Y42" s="138"/>
      <c r="Z42" s="50">
        <f>南航自动更新!J192</f>
        <v>10111.42</v>
      </c>
      <c r="AA42" s="138">
        <f t="shared" si="8"/>
        <v>0.10125433877929324</v>
      </c>
      <c r="AB42" s="138"/>
      <c r="AC42" s="50">
        <f>南航自动更新!K192</f>
        <v>8736.15</v>
      </c>
      <c r="AD42" s="138">
        <f t="shared" si="9"/>
        <v>0.1149832232110608</v>
      </c>
      <c r="AE42" s="138"/>
      <c r="AF42" s="50">
        <f>南航自动更新!L192</f>
        <v>1198.8</v>
      </c>
      <c r="AG42" s="138">
        <f t="shared" si="10"/>
        <v>5.0224710242056325E-2</v>
      </c>
      <c r="AH42" s="138"/>
      <c r="AI42" s="50">
        <f>南航自动更新!M192</f>
        <v>176.47</v>
      </c>
      <c r="AJ42" s="138">
        <f t="shared" si="11"/>
        <v>-0.13933866562621922</v>
      </c>
      <c r="AK42" s="138"/>
      <c r="AL42" s="50">
        <f>南航自动更新!N192</f>
        <v>81.599999999999994</v>
      </c>
      <c r="AM42" s="148">
        <f t="shared" si="12"/>
        <v>1.9299999999999926</v>
      </c>
      <c r="AN42" s="138"/>
      <c r="AO42" s="50">
        <f>南航自动更新!O192</f>
        <v>82.43</v>
      </c>
      <c r="AP42" s="148">
        <f t="shared" si="13"/>
        <v>2.7400000000000091</v>
      </c>
      <c r="AQ42" s="138"/>
      <c r="AR42" s="50">
        <f>南航自动更新!P192</f>
        <v>80.069999999999993</v>
      </c>
      <c r="AS42" s="148">
        <f t="shared" si="14"/>
        <v>-7.000000000000739E-2</v>
      </c>
      <c r="AT42" s="138"/>
      <c r="AU42" s="50">
        <f>南航自动更新!Q192</f>
        <v>71.709999999999994</v>
      </c>
      <c r="AV42" s="148">
        <f t="shared" si="15"/>
        <v>-4.0000000000006253E-2</v>
      </c>
      <c r="AW42" s="138"/>
      <c r="AX42" s="50">
        <f>南航自动更新!R192</f>
        <v>0</v>
      </c>
      <c r="AY42" s="138"/>
      <c r="AZ42" s="138"/>
      <c r="BA42" s="17"/>
      <c r="BB42" s="9"/>
      <c r="BC42" s="17"/>
      <c r="BD42" s="9"/>
      <c r="BE42" s="17"/>
      <c r="BF42" s="9"/>
      <c r="BG42" s="17"/>
      <c r="BH42" s="9"/>
      <c r="BI42" s="51"/>
      <c r="BJ42" s="9"/>
      <c r="BK42" s="51"/>
      <c r="BL42" s="9"/>
      <c r="BM42" s="51"/>
      <c r="BN42" s="9"/>
      <c r="BO42" s="51"/>
      <c r="BP42" s="51"/>
      <c r="BQ42" s="9"/>
      <c r="BR42" s="51"/>
      <c r="BS42" s="9"/>
      <c r="BT42" s="51"/>
      <c r="BU42" s="9"/>
      <c r="BV42" s="51"/>
      <c r="BW42" s="9"/>
      <c r="BX42" s="51"/>
      <c r="BY42" s="9"/>
      <c r="BZ42" s="51"/>
      <c r="CA42" s="9"/>
      <c r="CB42" s="51"/>
      <c r="CC42" s="9"/>
      <c r="CD42" s="51"/>
      <c r="CE42" s="9"/>
      <c r="CF42" s="51"/>
      <c r="CG42" s="10"/>
      <c r="CH42" s="51"/>
      <c r="CI42" s="10"/>
      <c r="CJ42" s="51"/>
      <c r="CK42" s="10"/>
      <c r="CL42" s="51"/>
      <c r="CM42" s="10"/>
      <c r="CN42" s="51"/>
      <c r="CO42" s="53"/>
      <c r="CP42" s="51"/>
      <c r="CQ42" s="53"/>
      <c r="CR42" s="51"/>
      <c r="CS42" s="53"/>
      <c r="CT42" s="51"/>
      <c r="CU42" s="53"/>
      <c r="CW42" s="51"/>
      <c r="CX42" s="9"/>
      <c r="CY42" s="51"/>
      <c r="CZ42" s="9"/>
      <c r="DA42" s="51"/>
      <c r="DB42" s="9"/>
      <c r="DC42" s="51"/>
      <c r="DD42" s="9"/>
      <c r="DE42" s="56"/>
      <c r="DF42" s="56"/>
      <c r="DG42" s="57"/>
    </row>
    <row r="43" spans="1:111">
      <c r="A43" s="49">
        <v>42855</v>
      </c>
      <c r="B43" s="50">
        <f>南航自动更新!B193</f>
        <v>22031</v>
      </c>
      <c r="C43" s="138">
        <f t="shared" si="0"/>
        <v>7.4433448623636655E-2</v>
      </c>
      <c r="D43" s="138"/>
      <c r="E43" s="50">
        <f>南航自动更新!C193</f>
        <v>15467.65</v>
      </c>
      <c r="F43" s="138">
        <f t="shared" si="1"/>
        <v>7.2829634849579827E-2</v>
      </c>
      <c r="G43" s="138"/>
      <c r="H43" s="50">
        <f>南航自动更新!D193</f>
        <v>6262.25</v>
      </c>
      <c r="I43" s="138">
        <f t="shared" si="2"/>
        <v>9.2343088789888617E-2</v>
      </c>
      <c r="J43" s="138"/>
      <c r="K43" s="50">
        <f>南航自动更新!E193</f>
        <v>301.10000000000002</v>
      </c>
      <c r="L43" s="138">
        <f t="shared" si="3"/>
        <v>-0.15013124841231762</v>
      </c>
      <c r="M43" s="138"/>
      <c r="N43" s="50">
        <f>南航自动更新!F193</f>
        <v>18215.54</v>
      </c>
      <c r="O43" s="138">
        <f t="shared" si="4"/>
        <v>8.7458568549349858E-2</v>
      </c>
      <c r="P43" s="138"/>
      <c r="Q43" s="50">
        <f>南航自动更新!G193</f>
        <v>12829.91</v>
      </c>
      <c r="R43" s="138">
        <f t="shared" si="5"/>
        <v>9.4776013058900821E-2</v>
      </c>
      <c r="S43" s="138"/>
      <c r="T43" s="50">
        <f>南航自动更新!H193</f>
        <v>5158.43</v>
      </c>
      <c r="U43" s="138">
        <f t="shared" si="6"/>
        <v>8.4471569157155368E-2</v>
      </c>
      <c r="V43" s="138"/>
      <c r="W43" s="50">
        <f>南航自动更新!I193</f>
        <v>227.2</v>
      </c>
      <c r="X43" s="138">
        <f t="shared" si="7"/>
        <v>-0.17297612114152605</v>
      </c>
      <c r="Y43" s="138"/>
      <c r="Z43" s="50">
        <f>南航自动更新!J193</f>
        <v>10108.74</v>
      </c>
      <c r="AA43" s="138">
        <f t="shared" si="8"/>
        <v>7.0824086481676707E-2</v>
      </c>
      <c r="AB43" s="138"/>
      <c r="AC43" s="50">
        <f>南航自动更新!K193</f>
        <v>8742.23</v>
      </c>
      <c r="AD43" s="138">
        <f t="shared" si="9"/>
        <v>8.4567220432302026E-2</v>
      </c>
      <c r="AE43" s="138"/>
      <c r="AF43" s="50">
        <f>南航自动更新!L193</f>
        <v>1181.79</v>
      </c>
      <c r="AG43" s="138">
        <f t="shared" si="10"/>
        <v>5.9927644179611494E-3</v>
      </c>
      <c r="AH43" s="138"/>
      <c r="AI43" s="50">
        <f>南航自动更新!M193</f>
        <v>184.72</v>
      </c>
      <c r="AJ43" s="138">
        <f t="shared" si="11"/>
        <v>-9.8178977688815228E-2</v>
      </c>
      <c r="AK43" s="138"/>
      <c r="AL43" s="50">
        <f>南航自动更新!N193</f>
        <v>82.68</v>
      </c>
      <c r="AM43" s="148">
        <f t="shared" si="12"/>
        <v>0.99000000000000909</v>
      </c>
      <c r="AN43" s="138"/>
      <c r="AO43" s="50">
        <f>南航自动更新!O193</f>
        <v>82.95</v>
      </c>
      <c r="AP43" s="148">
        <f t="shared" si="13"/>
        <v>1.6700000000000017</v>
      </c>
      <c r="AQ43" s="138"/>
      <c r="AR43" s="50">
        <f>南航自动更新!P193</f>
        <v>82.37</v>
      </c>
      <c r="AS43" s="148">
        <f t="shared" si="14"/>
        <v>-0.59999999999999432</v>
      </c>
      <c r="AT43" s="138"/>
      <c r="AU43" s="50">
        <f>南航自动更新!Q193</f>
        <v>75.459999999999994</v>
      </c>
      <c r="AV43" s="148">
        <f t="shared" si="15"/>
        <v>-2.0800000000000125</v>
      </c>
      <c r="AW43" s="138"/>
      <c r="AX43" s="50">
        <f>南航自动更新!R193</f>
        <v>0</v>
      </c>
      <c r="AY43" s="138"/>
      <c r="AZ43" s="138"/>
      <c r="BA43" s="17"/>
      <c r="BB43" s="9"/>
      <c r="BC43" s="17"/>
      <c r="BD43" s="9"/>
      <c r="BE43" s="17"/>
      <c r="BF43" s="9"/>
      <c r="BG43" s="17"/>
      <c r="BH43" s="9"/>
      <c r="BI43" s="51"/>
      <c r="BJ43" s="9"/>
      <c r="BK43" s="51"/>
      <c r="BL43" s="9"/>
      <c r="BM43" s="51"/>
      <c r="BN43" s="9"/>
      <c r="BO43" s="51"/>
      <c r="BP43" s="51"/>
      <c r="BQ43" s="9"/>
      <c r="BR43" s="51"/>
      <c r="BS43" s="9"/>
      <c r="BT43" s="51"/>
      <c r="BU43" s="9"/>
      <c r="BV43" s="51"/>
      <c r="BW43" s="9"/>
      <c r="BX43" s="51"/>
      <c r="BY43" s="9"/>
      <c r="BZ43" s="51"/>
      <c r="CA43" s="9"/>
      <c r="CB43" s="51"/>
      <c r="CC43" s="9"/>
      <c r="CD43" s="51"/>
      <c r="CE43" s="9"/>
      <c r="CF43" s="51"/>
      <c r="CG43" s="10"/>
      <c r="CH43" s="51"/>
      <c r="CI43" s="10"/>
      <c r="CJ43" s="51"/>
      <c r="CK43" s="10"/>
      <c r="CL43" s="51"/>
      <c r="CM43" s="10"/>
      <c r="CN43" s="51"/>
      <c r="CO43" s="53"/>
      <c r="CP43" s="51"/>
      <c r="CQ43" s="53"/>
      <c r="CR43" s="51"/>
      <c r="CS43" s="53"/>
      <c r="CT43" s="51"/>
      <c r="CU43" s="53"/>
      <c r="CW43" s="51"/>
      <c r="CX43" s="9"/>
      <c r="CY43" s="51"/>
      <c r="CZ43" s="9"/>
      <c r="DA43" s="51"/>
      <c r="DB43" s="9"/>
      <c r="DC43" s="51"/>
      <c r="DD43" s="9"/>
      <c r="DE43" s="56"/>
      <c r="DF43" s="56"/>
      <c r="DG43" s="57"/>
    </row>
    <row r="44" spans="1:111">
      <c r="A44" s="49">
        <v>42886</v>
      </c>
      <c r="B44" s="50">
        <f>南航自动更新!B194</f>
        <v>22798.9</v>
      </c>
      <c r="C44" s="138">
        <f t="shared" si="0"/>
        <v>0.11654336755932415</v>
      </c>
      <c r="D44" s="138"/>
      <c r="E44" s="50">
        <f>南航自动更新!C194</f>
        <v>15952.37</v>
      </c>
      <c r="F44" s="138">
        <f t="shared" si="1"/>
        <v>0.12608833150503518</v>
      </c>
      <c r="G44" s="138"/>
      <c r="H44" s="50">
        <f>南航自动更新!D194</f>
        <v>6524</v>
      </c>
      <c r="I44" s="138">
        <f t="shared" si="2"/>
        <v>0.10516142912076654</v>
      </c>
      <c r="J44" s="138"/>
      <c r="K44" s="50">
        <f>南航自动更新!E194</f>
        <v>322.52999999999997</v>
      </c>
      <c r="L44" s="138">
        <f t="shared" si="3"/>
        <v>-7.7906112413517081E-2</v>
      </c>
      <c r="M44" s="138"/>
      <c r="N44" s="50">
        <f>南航自动更新!F194</f>
        <v>18424.509999999998</v>
      </c>
      <c r="O44" s="138">
        <f t="shared" si="4"/>
        <v>0.14214274777407954</v>
      </c>
      <c r="P44" s="138"/>
      <c r="Q44" s="50">
        <f>南航自动更新!G194</f>
        <v>12979.47</v>
      </c>
      <c r="R44" s="138">
        <f t="shared" si="5"/>
        <v>0.15032366360255667</v>
      </c>
      <c r="S44" s="138"/>
      <c r="T44" s="50">
        <f>南航自动更新!H194</f>
        <v>5203.4399999999996</v>
      </c>
      <c r="U44" s="138">
        <f t="shared" si="6"/>
        <v>0.13301513752678229</v>
      </c>
      <c r="V44" s="138"/>
      <c r="W44" s="50">
        <f>南航自动更新!I194</f>
        <v>241.6</v>
      </c>
      <c r="X44" s="138">
        <f t="shared" si="7"/>
        <v>-5.4994915121645893E-2</v>
      </c>
      <c r="Y44" s="138"/>
      <c r="Z44" s="50">
        <f>南航自动更新!J194</f>
        <v>10256.65</v>
      </c>
      <c r="AA44" s="138">
        <f t="shared" si="8"/>
        <v>0.1299341978427293</v>
      </c>
      <c r="AB44" s="138"/>
      <c r="AC44" s="50">
        <f>南航自动更新!K194</f>
        <v>8878.94</v>
      </c>
      <c r="AD44" s="138">
        <f t="shared" si="9"/>
        <v>0.14251927266363595</v>
      </c>
      <c r="AE44" s="138"/>
      <c r="AF44" s="50">
        <f>南航自动更新!L194</f>
        <v>1187.47</v>
      </c>
      <c r="AG44" s="138">
        <f t="shared" si="10"/>
        <v>6.0061239611137296E-2</v>
      </c>
      <c r="AH44" s="138"/>
      <c r="AI44" s="50">
        <f>南航自动更新!M194</f>
        <v>190.24</v>
      </c>
      <c r="AJ44" s="138">
        <f t="shared" si="11"/>
        <v>2.4668749326726358E-2</v>
      </c>
      <c r="AK44" s="138"/>
      <c r="AL44" s="50">
        <f>南航自动更新!N194</f>
        <v>80.81</v>
      </c>
      <c r="AM44" s="148">
        <f t="shared" si="12"/>
        <v>1.8100000000000023</v>
      </c>
      <c r="AN44" s="138"/>
      <c r="AO44" s="50">
        <f>南航自动更新!O194</f>
        <v>81.36</v>
      </c>
      <c r="AP44" s="148">
        <f t="shared" si="13"/>
        <v>1.7099999999999937</v>
      </c>
      <c r="AQ44" s="138"/>
      <c r="AR44" s="50">
        <f>南航自动更新!P194</f>
        <v>79.760000000000005</v>
      </c>
      <c r="AS44" s="148">
        <f t="shared" si="14"/>
        <v>1.960000000000008</v>
      </c>
      <c r="AT44" s="138"/>
      <c r="AU44" s="50">
        <f>南航自动更新!Q194</f>
        <v>74.91</v>
      </c>
      <c r="AV44" s="148">
        <f t="shared" si="15"/>
        <v>1.8199999999999932</v>
      </c>
      <c r="AW44" s="138"/>
      <c r="AX44" s="50">
        <f>南航自动更新!R194</f>
        <v>0</v>
      </c>
      <c r="AY44" s="138"/>
      <c r="AZ44" s="138"/>
      <c r="BA44" s="17"/>
      <c r="BB44" s="9"/>
      <c r="BC44" s="17"/>
      <c r="BD44" s="9"/>
      <c r="BE44" s="17"/>
      <c r="BF44" s="9"/>
      <c r="BG44" s="17"/>
      <c r="BH44" s="9"/>
      <c r="BI44" s="51"/>
      <c r="BJ44" s="9"/>
      <c r="BK44" s="51"/>
      <c r="BL44" s="9"/>
      <c r="BM44" s="51"/>
      <c r="BN44" s="9"/>
      <c r="BO44" s="51"/>
      <c r="BP44" s="51"/>
      <c r="BQ44" s="9"/>
      <c r="BR44" s="51"/>
      <c r="BS44" s="9"/>
      <c r="BT44" s="51"/>
      <c r="BU44" s="9"/>
      <c r="BV44" s="51"/>
      <c r="BW44" s="9"/>
      <c r="BX44" s="51"/>
      <c r="BY44" s="9"/>
      <c r="BZ44" s="51"/>
      <c r="CA44" s="9"/>
      <c r="CB44" s="51"/>
      <c r="CC44" s="9"/>
      <c r="CD44" s="51"/>
      <c r="CE44" s="9"/>
      <c r="CF44" s="51"/>
      <c r="CG44" s="10"/>
      <c r="CH44" s="51"/>
      <c r="CI44" s="10"/>
      <c r="CJ44" s="51"/>
      <c r="CK44" s="10"/>
      <c r="CL44" s="51"/>
      <c r="CM44" s="10"/>
      <c r="CN44" s="51"/>
      <c r="CO44" s="53"/>
      <c r="CP44" s="51"/>
      <c r="CQ44" s="53"/>
      <c r="CR44" s="51"/>
      <c r="CS44" s="53"/>
      <c r="CT44" s="51"/>
      <c r="CU44" s="53"/>
      <c r="CW44" s="51"/>
      <c r="CX44" s="9"/>
      <c r="CY44" s="51"/>
      <c r="CZ44" s="9"/>
      <c r="DA44" s="51"/>
      <c r="DB44" s="9"/>
      <c r="DC44" s="51"/>
      <c r="DD44" s="9"/>
      <c r="DE44" s="56"/>
      <c r="DF44" s="56"/>
      <c r="DG44" s="57"/>
    </row>
    <row r="45" spans="1:111">
      <c r="A45" s="49">
        <v>42916</v>
      </c>
      <c r="B45" s="50">
        <f>南航自动更新!B195</f>
        <v>22035.08</v>
      </c>
      <c r="C45" s="138">
        <f t="shared" si="0"/>
        <v>0.11768435511343189</v>
      </c>
      <c r="D45" s="138"/>
      <c r="E45" s="50">
        <f>南航自动更新!C195</f>
        <v>15080.54</v>
      </c>
      <c r="F45" s="138">
        <f t="shared" si="1"/>
        <v>0.10392964384171322</v>
      </c>
      <c r="G45" s="138"/>
      <c r="H45" s="50">
        <f>南航自动更新!D195</f>
        <v>6644.35</v>
      </c>
      <c r="I45" s="138">
        <f t="shared" si="2"/>
        <v>0.16303107320898458</v>
      </c>
      <c r="J45" s="138"/>
      <c r="K45" s="50">
        <f>南航自动更新!E195</f>
        <v>310.19</v>
      </c>
      <c r="L45" s="138">
        <f t="shared" si="3"/>
        <v>-9.0885111371629468E-2</v>
      </c>
      <c r="M45" s="138"/>
      <c r="N45" s="50">
        <f>南航自动更新!F195</f>
        <v>18216.599999999999</v>
      </c>
      <c r="O45" s="138">
        <f t="shared" si="4"/>
        <v>0.14392467024392985</v>
      </c>
      <c r="P45" s="138"/>
      <c r="Q45" s="50">
        <f>南航自动更新!G195</f>
        <v>12555.93</v>
      </c>
      <c r="R45" s="138">
        <f t="shared" si="5"/>
        <v>0.13405517304914971</v>
      </c>
      <c r="S45" s="138"/>
      <c r="T45" s="50">
        <f>南航自动更新!H195</f>
        <v>5422.33</v>
      </c>
      <c r="U45" s="138">
        <f t="shared" si="6"/>
        <v>0.17830119387546661</v>
      </c>
      <c r="V45" s="138"/>
      <c r="W45" s="50">
        <f>南航自动更新!I195</f>
        <v>238.34</v>
      </c>
      <c r="X45" s="138">
        <f t="shared" si="7"/>
        <v>-5.0929797316131009E-2</v>
      </c>
      <c r="Y45" s="138"/>
      <c r="Z45" s="50">
        <f>南航自动更新!J195</f>
        <v>9937.52</v>
      </c>
      <c r="AA45" s="138">
        <f t="shared" si="8"/>
        <v>0.12033027551895858</v>
      </c>
      <c r="AB45" s="138"/>
      <c r="AC45" s="50">
        <f>南航自动更新!K195</f>
        <v>8539.2999999999993</v>
      </c>
      <c r="AD45" s="138">
        <f t="shared" si="9"/>
        <v>0.12625659125140776</v>
      </c>
      <c r="AE45" s="138"/>
      <c r="AF45" s="50">
        <f>南航自动更新!L195</f>
        <v>1209.23</v>
      </c>
      <c r="AG45" s="138">
        <f t="shared" si="10"/>
        <v>9.5932498323333615E-2</v>
      </c>
      <c r="AH45" s="138"/>
      <c r="AI45" s="50">
        <f>南航自动更新!M195</f>
        <v>188.99</v>
      </c>
      <c r="AJ45" s="138">
        <f t="shared" si="11"/>
        <v>2.2839205498728088E-2</v>
      </c>
      <c r="AK45" s="138"/>
      <c r="AL45" s="50">
        <f>南航自动更新!N195</f>
        <v>82.67</v>
      </c>
      <c r="AM45" s="148">
        <f t="shared" si="12"/>
        <v>1.9000000000000057</v>
      </c>
      <c r="AN45" s="138"/>
      <c r="AO45" s="50">
        <f>南航自动更新!O195</f>
        <v>83.26</v>
      </c>
      <c r="AP45" s="148">
        <f t="shared" si="13"/>
        <v>2.210000000000008</v>
      </c>
      <c r="AQ45" s="138"/>
      <c r="AR45" s="50">
        <f>南航自动更新!P195</f>
        <v>81.61</v>
      </c>
      <c r="AS45" s="148">
        <f t="shared" si="14"/>
        <v>1.0600000000000023</v>
      </c>
      <c r="AT45" s="138"/>
      <c r="AU45" s="50">
        <f>南航自动更新!Q195</f>
        <v>76.84</v>
      </c>
      <c r="AV45" s="148">
        <f t="shared" si="15"/>
        <v>3.2400000000000091</v>
      </c>
      <c r="AW45" s="138"/>
      <c r="AX45" s="50">
        <f>南航自动更新!R195</f>
        <v>0</v>
      </c>
      <c r="AY45" s="138"/>
      <c r="AZ45" s="138"/>
      <c r="BA45" s="17"/>
      <c r="BB45" s="9"/>
      <c r="BC45" s="17"/>
      <c r="BD45" s="9"/>
      <c r="BE45" s="17"/>
      <c r="BF45" s="9"/>
      <c r="BG45" s="17"/>
      <c r="BH45" s="9"/>
      <c r="BI45" s="51"/>
      <c r="BJ45" s="9"/>
      <c r="BK45" s="51"/>
      <c r="BL45" s="9"/>
      <c r="BM45" s="51"/>
      <c r="BN45" s="9"/>
      <c r="BO45" s="51"/>
      <c r="BP45" s="51"/>
      <c r="BQ45" s="9"/>
      <c r="BR45" s="51"/>
      <c r="BS45" s="9"/>
      <c r="BT45" s="51"/>
      <c r="BU45" s="9"/>
      <c r="BV45" s="51"/>
      <c r="BW45" s="9"/>
      <c r="BX45" s="51"/>
      <c r="BY45" s="9"/>
      <c r="BZ45" s="51"/>
      <c r="CA45" s="9"/>
      <c r="CB45" s="51"/>
      <c r="CC45" s="9"/>
      <c r="CD45" s="51"/>
      <c r="CE45" s="9"/>
      <c r="CF45" s="51"/>
      <c r="CG45" s="10"/>
      <c r="CH45" s="51"/>
      <c r="CI45" s="10"/>
      <c r="CJ45" s="51"/>
      <c r="CK45" s="10"/>
      <c r="CL45" s="51"/>
      <c r="CM45" s="10"/>
      <c r="CN45" s="51"/>
      <c r="CO45" s="53"/>
      <c r="CP45" s="51"/>
      <c r="CQ45" s="53"/>
      <c r="CR45" s="51"/>
      <c r="CS45" s="53"/>
      <c r="CT45" s="51"/>
      <c r="CU45" s="53"/>
      <c r="CW45" s="51"/>
      <c r="CX45" s="9"/>
      <c r="CY45" s="51"/>
      <c r="CZ45" s="9"/>
      <c r="DA45" s="51"/>
      <c r="DB45" s="9"/>
      <c r="DC45" s="51"/>
      <c r="DD45" s="9"/>
      <c r="DE45" s="56"/>
      <c r="DF45" s="56"/>
      <c r="DG45" s="57"/>
    </row>
    <row r="46" spans="1:111">
      <c r="A46" s="49">
        <v>42947</v>
      </c>
      <c r="B46" s="50">
        <f>南航自动更新!B196</f>
        <v>24829.32</v>
      </c>
      <c r="C46" s="138">
        <f t="shared" si="0"/>
        <v>9.1279240206236789E-2</v>
      </c>
      <c r="D46" s="138"/>
      <c r="E46" s="50">
        <f>南航自动更新!C196</f>
        <v>17197.66</v>
      </c>
      <c r="F46" s="138">
        <f t="shared" si="1"/>
        <v>6.197858710459081E-2</v>
      </c>
      <c r="G46" s="138"/>
      <c r="H46" s="50">
        <f>南航自动更新!D196</f>
        <v>7309.97</v>
      </c>
      <c r="I46" s="138">
        <f t="shared" si="2"/>
        <v>0.17682751115253903</v>
      </c>
      <c r="J46" s="138"/>
      <c r="K46" s="50">
        <f>南航自动更新!E196</f>
        <v>321.69</v>
      </c>
      <c r="L46" s="138">
        <f t="shared" si="3"/>
        <v>-7.2725700449671415E-2</v>
      </c>
      <c r="M46" s="138"/>
      <c r="N46" s="50">
        <f>南航自动更新!F196</f>
        <v>20361.95</v>
      </c>
      <c r="O46" s="138">
        <f t="shared" si="4"/>
        <v>0.11318705109126714</v>
      </c>
      <c r="P46" s="138"/>
      <c r="Q46" s="50">
        <f>南航自动更新!G196</f>
        <v>14105.09</v>
      </c>
      <c r="R46" s="138">
        <f t="shared" si="5"/>
        <v>8.9743956228188981E-2</v>
      </c>
      <c r="S46" s="138"/>
      <c r="T46" s="50">
        <f>南航自动更新!H196</f>
        <v>5999</v>
      </c>
      <c r="U46" s="138">
        <f t="shared" si="6"/>
        <v>0.17935238829179689</v>
      </c>
      <c r="V46" s="138"/>
      <c r="W46" s="50">
        <f>南航自动更新!I196</f>
        <v>257.86</v>
      </c>
      <c r="X46" s="138">
        <f t="shared" si="7"/>
        <v>-1.3580199686316519E-2</v>
      </c>
      <c r="Y46" s="138"/>
      <c r="Z46" s="50">
        <f>南航自动更新!J196</f>
        <v>11166.01</v>
      </c>
      <c r="AA46" s="138">
        <f t="shared" si="8"/>
        <v>8.8751817266149002E-2</v>
      </c>
      <c r="AB46" s="138"/>
      <c r="AC46" s="50">
        <f>南航自动更新!K196</f>
        <v>9611.6299999999992</v>
      </c>
      <c r="AD46" s="138">
        <f t="shared" si="9"/>
        <v>9.0619539316918019E-2</v>
      </c>
      <c r="AE46" s="138"/>
      <c r="AF46" s="50">
        <f>南航自动更新!L196</f>
        <v>1349.12</v>
      </c>
      <c r="AG46" s="138">
        <f t="shared" si="10"/>
        <v>8.5365363110514014E-2</v>
      </c>
      <c r="AH46" s="138"/>
      <c r="AI46" s="50">
        <f>南航自动更新!M196</f>
        <v>205.26</v>
      </c>
      <c r="AJ46" s="138">
        <f t="shared" si="11"/>
        <v>2.7481603844420999E-2</v>
      </c>
      <c r="AK46" s="138"/>
      <c r="AL46" s="50">
        <f>南航自动更新!N196</f>
        <v>82.01</v>
      </c>
      <c r="AM46" s="148">
        <f t="shared" si="12"/>
        <v>1.6200000000000045</v>
      </c>
      <c r="AN46" s="138"/>
      <c r="AO46" s="50">
        <f>南航自动更新!O196</f>
        <v>82.02</v>
      </c>
      <c r="AP46" s="148">
        <f t="shared" si="13"/>
        <v>2.0899999999999892</v>
      </c>
      <c r="AQ46" s="138"/>
      <c r="AR46" s="50">
        <f>南航自动更新!P196</f>
        <v>82.07</v>
      </c>
      <c r="AS46" s="148">
        <f t="shared" si="14"/>
        <v>0.17999999999999261</v>
      </c>
      <c r="AT46" s="138"/>
      <c r="AU46" s="50">
        <f>南航自动更新!Q196</f>
        <v>80.16</v>
      </c>
      <c r="AV46" s="148">
        <f t="shared" si="15"/>
        <v>6.8100000000000023</v>
      </c>
      <c r="AW46" s="138"/>
      <c r="AX46" s="50">
        <f>南航自动更新!R196</f>
        <v>0</v>
      </c>
      <c r="AY46" s="138"/>
      <c r="AZ46" s="138"/>
      <c r="BA46" s="17"/>
      <c r="BB46" s="9"/>
      <c r="BC46" s="17"/>
      <c r="BD46" s="9"/>
      <c r="BE46" s="17"/>
      <c r="BF46" s="9"/>
      <c r="BG46" s="17"/>
      <c r="BH46" s="9"/>
      <c r="BI46" s="51"/>
      <c r="BJ46" s="9"/>
      <c r="BK46" s="51"/>
      <c r="BL46" s="9"/>
      <c r="BM46" s="51"/>
      <c r="BN46" s="9"/>
      <c r="BO46" s="51"/>
      <c r="BP46" s="51"/>
      <c r="BQ46" s="9"/>
      <c r="BR46" s="51"/>
      <c r="BS46" s="9"/>
      <c r="BT46" s="51"/>
      <c r="BU46" s="9"/>
      <c r="BV46" s="51"/>
      <c r="BW46" s="9"/>
      <c r="BX46" s="51"/>
      <c r="BY46" s="9"/>
      <c r="BZ46" s="51"/>
      <c r="CA46" s="9"/>
      <c r="CB46" s="51"/>
      <c r="CC46" s="9"/>
      <c r="CD46" s="51"/>
      <c r="CE46" s="9"/>
      <c r="CF46" s="51"/>
      <c r="CG46" s="10"/>
      <c r="CH46" s="51"/>
      <c r="CI46" s="10"/>
      <c r="CJ46" s="51"/>
      <c r="CK46" s="10"/>
      <c r="CL46" s="51"/>
      <c r="CM46" s="10"/>
      <c r="CN46" s="51"/>
      <c r="CO46" s="53"/>
      <c r="CP46" s="51"/>
      <c r="CQ46" s="53"/>
      <c r="CR46" s="51"/>
      <c r="CS46" s="53"/>
      <c r="CT46" s="51"/>
      <c r="CU46" s="53"/>
      <c r="CW46" s="51"/>
      <c r="CX46" s="9"/>
      <c r="CY46" s="51"/>
      <c r="CZ46" s="9"/>
      <c r="DA46" s="51"/>
      <c r="DB46" s="9"/>
      <c r="DC46" s="51"/>
      <c r="DD46" s="9"/>
      <c r="DE46" s="56"/>
      <c r="DF46" s="56"/>
      <c r="DG46" s="57"/>
    </row>
    <row r="47" spans="1:111">
      <c r="A47" s="49">
        <v>42978</v>
      </c>
      <c r="B47" s="50">
        <f>南航自动更新!B197</f>
        <v>25150.97</v>
      </c>
      <c r="C47" s="138">
        <f t="shared" si="0"/>
        <v>6.894220029546716E-2</v>
      </c>
      <c r="D47" s="138"/>
      <c r="E47" s="50">
        <f>南航自动更新!C197</f>
        <v>17515.82</v>
      </c>
      <c r="F47" s="138">
        <f t="shared" si="1"/>
        <v>4.6266529520478272E-2</v>
      </c>
      <c r="G47" s="138"/>
      <c r="H47" s="50">
        <f>南航自动更新!D197</f>
        <v>7306.54</v>
      </c>
      <c r="I47" s="138">
        <f t="shared" si="2"/>
        <v>0.13433748781290555</v>
      </c>
      <c r="J47" s="138"/>
      <c r="K47" s="50">
        <f>南航自动更新!E197</f>
        <v>328.62</v>
      </c>
      <c r="L47" s="138">
        <f t="shared" si="3"/>
        <v>-5.1163596465900518E-2</v>
      </c>
      <c r="M47" s="138"/>
      <c r="N47" s="50">
        <f>南航自动更新!F197</f>
        <v>21088.33</v>
      </c>
      <c r="O47" s="138">
        <f t="shared" si="4"/>
        <v>7.5885801162191457E-2</v>
      </c>
      <c r="P47" s="138"/>
      <c r="Q47" s="50">
        <f>南航自动更新!G197</f>
        <v>14710.29</v>
      </c>
      <c r="R47" s="138">
        <f t="shared" si="5"/>
        <v>4.9217382001034204E-2</v>
      </c>
      <c r="S47" s="138"/>
      <c r="T47" s="50">
        <f>南航自动更新!H197</f>
        <v>6109.77</v>
      </c>
      <c r="U47" s="138">
        <f t="shared" si="6"/>
        <v>0.14870779609011042</v>
      </c>
      <c r="V47" s="138"/>
      <c r="W47" s="50">
        <f>南航自动更新!I197</f>
        <v>268.27</v>
      </c>
      <c r="X47" s="138">
        <f t="shared" si="7"/>
        <v>2.459611198105649E-2</v>
      </c>
      <c r="Y47" s="138"/>
      <c r="Z47" s="50">
        <f>南航自动更新!J197</f>
        <v>11620.52</v>
      </c>
      <c r="AA47" s="138">
        <f t="shared" si="8"/>
        <v>5.206206707365113E-2</v>
      </c>
      <c r="AB47" s="138"/>
      <c r="AC47" s="50">
        <f>南航自动更新!K197</f>
        <v>10015.91</v>
      </c>
      <c r="AD47" s="138">
        <f t="shared" si="9"/>
        <v>4.655738458612757E-2</v>
      </c>
      <c r="AE47" s="138"/>
      <c r="AF47" s="50">
        <f>南航自动更新!L197</f>
        <v>1392.01</v>
      </c>
      <c r="AG47" s="138">
        <f t="shared" si="10"/>
        <v>9.2869704487642535E-2</v>
      </c>
      <c r="AH47" s="138"/>
      <c r="AI47" s="50">
        <f>南航自动更新!M197</f>
        <v>212.6</v>
      </c>
      <c r="AJ47" s="138">
        <f t="shared" si="11"/>
        <v>5.5558313887095867E-2</v>
      </c>
      <c r="AK47" s="138"/>
      <c r="AL47" s="50">
        <f>南航自动更新!N197</f>
        <v>83.85</v>
      </c>
      <c r="AM47" s="148">
        <f t="shared" si="12"/>
        <v>0.53999999999999204</v>
      </c>
      <c r="AN47" s="138"/>
      <c r="AO47" s="50">
        <f>南航自动更新!O197</f>
        <v>83.98</v>
      </c>
      <c r="AP47" s="148">
        <f t="shared" si="13"/>
        <v>0.23000000000000398</v>
      </c>
      <c r="AQ47" s="138"/>
      <c r="AR47" s="50">
        <f>南航自动更新!P197</f>
        <v>83.62</v>
      </c>
      <c r="AS47" s="148">
        <f t="shared" si="14"/>
        <v>1.0500000000000114</v>
      </c>
      <c r="AT47" s="138"/>
      <c r="AU47" s="50">
        <f>南航自动更新!Q197</f>
        <v>81.63</v>
      </c>
      <c r="AV47" s="148">
        <f t="shared" si="15"/>
        <v>6.0300000000000011</v>
      </c>
      <c r="AW47" s="138"/>
      <c r="AX47" s="50">
        <f>南航自动更新!R197</f>
        <v>0</v>
      </c>
      <c r="AY47" s="138"/>
      <c r="AZ47" s="138"/>
      <c r="BA47" s="17"/>
      <c r="BB47" s="9"/>
      <c r="BC47" s="17"/>
      <c r="BD47" s="9"/>
      <c r="BE47" s="17"/>
      <c r="BF47" s="9"/>
      <c r="BG47" s="17"/>
      <c r="BH47" s="9"/>
      <c r="BI47" s="51"/>
      <c r="BJ47" s="9"/>
      <c r="BK47" s="51"/>
      <c r="BL47" s="9"/>
      <c r="BM47" s="51"/>
      <c r="BN47" s="9"/>
      <c r="BO47" s="51"/>
      <c r="BP47" s="51"/>
      <c r="BQ47" s="9"/>
      <c r="BR47" s="51"/>
      <c r="BS47" s="9"/>
      <c r="BT47" s="51"/>
      <c r="BU47" s="9"/>
      <c r="BV47" s="51"/>
      <c r="BW47" s="9"/>
      <c r="BX47" s="51"/>
      <c r="BY47" s="9"/>
      <c r="BZ47" s="51"/>
      <c r="CA47" s="9"/>
      <c r="CB47" s="51"/>
      <c r="CC47" s="9"/>
      <c r="CD47" s="51"/>
      <c r="CE47" s="9"/>
      <c r="CF47" s="51"/>
      <c r="CG47" s="10"/>
      <c r="CH47" s="51"/>
      <c r="CI47" s="10"/>
      <c r="CJ47" s="51"/>
      <c r="CK47" s="10"/>
      <c r="CL47" s="51"/>
      <c r="CM47" s="10"/>
      <c r="CN47" s="51"/>
      <c r="CO47" s="53"/>
      <c r="CP47" s="51"/>
      <c r="CQ47" s="53"/>
      <c r="CR47" s="51"/>
      <c r="CS47" s="53"/>
      <c r="CT47" s="51"/>
      <c r="CU47" s="53"/>
      <c r="CW47" s="51"/>
      <c r="CX47" s="9"/>
      <c r="CY47" s="51"/>
      <c r="CZ47" s="9"/>
      <c r="DA47" s="51"/>
      <c r="DB47" s="9"/>
      <c r="DC47" s="51"/>
      <c r="DD47" s="9"/>
      <c r="DE47" s="56"/>
      <c r="DF47" s="56"/>
      <c r="DG47" s="57"/>
    </row>
    <row r="48" spans="1:111">
      <c r="A48" s="49">
        <v>43008</v>
      </c>
      <c r="B48" s="50">
        <f>南航自动更新!B198</f>
        <v>23789.119999999999</v>
      </c>
      <c r="C48" s="138">
        <f t="shared" si="0"/>
        <v>0.10830842769522486</v>
      </c>
      <c r="D48" s="138"/>
      <c r="E48" s="50">
        <f>南航自动更新!C198</f>
        <v>16396.439999999999</v>
      </c>
      <c r="F48" s="138">
        <f t="shared" si="1"/>
        <v>8.4165368471444513E-2</v>
      </c>
      <c r="G48" s="138"/>
      <c r="H48" s="50">
        <f>南航自动更新!D198</f>
        <v>7067.96</v>
      </c>
      <c r="I48" s="138">
        <f t="shared" si="2"/>
        <v>0.17643847381710498</v>
      </c>
      <c r="J48" s="138"/>
      <c r="K48" s="50">
        <f>南航自动更新!E198</f>
        <v>324.70999999999998</v>
      </c>
      <c r="L48" s="138">
        <f t="shared" si="3"/>
        <v>-2.4514074563643518E-2</v>
      </c>
      <c r="M48" s="138"/>
      <c r="N48" s="50">
        <f>南航自动更新!F198</f>
        <v>19146.86</v>
      </c>
      <c r="O48" s="138">
        <f t="shared" si="4"/>
        <v>0.10362393856043073</v>
      </c>
      <c r="P48" s="138"/>
      <c r="Q48" s="50">
        <f>南航自动更新!G198</f>
        <v>13322.48</v>
      </c>
      <c r="R48" s="138">
        <f t="shared" si="5"/>
        <v>7.3404977029219776E-2</v>
      </c>
      <c r="S48" s="138"/>
      <c r="T48" s="50">
        <f>南航自动更新!H198</f>
        <v>5586.18</v>
      </c>
      <c r="U48" s="138">
        <f t="shared" si="6"/>
        <v>0.18762915529249691</v>
      </c>
      <c r="V48" s="138"/>
      <c r="W48" s="50">
        <f>南航自动更新!I198</f>
        <v>238.2</v>
      </c>
      <c r="X48" s="138">
        <f t="shared" si="7"/>
        <v>1.7861721220408411E-2</v>
      </c>
      <c r="Y48" s="138"/>
      <c r="Z48" s="50">
        <f>南航自动更新!J198</f>
        <v>10483.36</v>
      </c>
      <c r="AA48" s="138">
        <f t="shared" si="8"/>
        <v>8.36667882989095E-2</v>
      </c>
      <c r="AB48" s="138"/>
      <c r="AC48" s="50">
        <f>南航自动更新!K198</f>
        <v>9050.7000000000007</v>
      </c>
      <c r="AD48" s="138">
        <f t="shared" si="9"/>
        <v>7.3197049825693306E-2</v>
      </c>
      <c r="AE48" s="138"/>
      <c r="AF48" s="50">
        <f>南航自动更新!L198</f>
        <v>1250.3499999999999</v>
      </c>
      <c r="AG48" s="138">
        <f t="shared" si="10"/>
        <v>0.17055337633522738</v>
      </c>
      <c r="AH48" s="138"/>
      <c r="AI48" s="50">
        <f>南航自动更新!M198</f>
        <v>182.31</v>
      </c>
      <c r="AJ48" s="138">
        <f t="shared" si="11"/>
        <v>5.7543941063866955E-2</v>
      </c>
      <c r="AK48" s="138"/>
      <c r="AL48" s="50">
        <f>南航自动更新!N198</f>
        <v>80.489999999999995</v>
      </c>
      <c r="AM48" s="148">
        <f t="shared" si="12"/>
        <v>-0.34000000000000341</v>
      </c>
      <c r="AN48" s="138"/>
      <c r="AO48" s="50">
        <f>南航自动更新!O198</f>
        <v>81.25</v>
      </c>
      <c r="AP48" s="148">
        <f t="shared" si="13"/>
        <v>-0.81999999999999318</v>
      </c>
      <c r="AQ48" s="138"/>
      <c r="AR48" s="50">
        <f>南航自动更新!P198</f>
        <v>79.040000000000006</v>
      </c>
      <c r="AS48" s="148">
        <f t="shared" si="14"/>
        <v>0.75</v>
      </c>
      <c r="AT48" s="138"/>
      <c r="AU48" s="50">
        <f>南航自动更新!Q198</f>
        <v>73.36</v>
      </c>
      <c r="AV48" s="148">
        <f t="shared" si="15"/>
        <v>3.0499999999999972</v>
      </c>
      <c r="AW48" s="138"/>
      <c r="AX48" s="50">
        <f>南航自动更新!R198</f>
        <v>741</v>
      </c>
      <c r="AY48" s="138"/>
      <c r="AZ48" s="138"/>
      <c r="BA48" s="17"/>
      <c r="BB48" s="9"/>
      <c r="BC48" s="17"/>
      <c r="BD48" s="9"/>
      <c r="BE48" s="17"/>
      <c r="BF48" s="9"/>
      <c r="BG48" s="17"/>
      <c r="BH48" s="9"/>
      <c r="BI48" s="51"/>
      <c r="BJ48" s="9"/>
      <c r="BK48" s="51"/>
      <c r="BL48" s="9"/>
      <c r="BM48" s="51"/>
      <c r="BN48" s="9"/>
      <c r="BO48" s="51"/>
      <c r="BP48" s="51"/>
      <c r="BQ48" s="9"/>
      <c r="BR48" s="51"/>
      <c r="BS48" s="9"/>
      <c r="BT48" s="51"/>
      <c r="BU48" s="9"/>
      <c r="BV48" s="51"/>
      <c r="BW48" s="9"/>
      <c r="BX48" s="51"/>
      <c r="BY48" s="9"/>
      <c r="BZ48" s="51"/>
      <c r="CA48" s="9"/>
      <c r="CB48" s="51"/>
      <c r="CC48" s="9"/>
      <c r="CD48" s="51"/>
      <c r="CE48" s="9"/>
      <c r="CF48" s="51"/>
      <c r="CG48" s="10"/>
      <c r="CH48" s="51"/>
      <c r="CI48" s="10"/>
      <c r="CJ48" s="51"/>
      <c r="CK48" s="10"/>
      <c r="CL48" s="51"/>
      <c r="CM48" s="10"/>
      <c r="CN48" s="51"/>
      <c r="CO48" s="53"/>
      <c r="CP48" s="51"/>
      <c r="CQ48" s="53"/>
      <c r="CR48" s="51"/>
      <c r="CS48" s="53"/>
      <c r="CT48" s="51"/>
      <c r="CU48" s="53"/>
      <c r="CW48" s="51"/>
      <c r="CX48" s="9"/>
      <c r="CY48" s="51"/>
      <c r="CZ48" s="9"/>
      <c r="DA48" s="51"/>
      <c r="DB48" s="9"/>
      <c r="DC48" s="51"/>
      <c r="DD48" s="9"/>
      <c r="DE48" s="69"/>
      <c r="DF48" s="69"/>
      <c r="DG48" s="57"/>
    </row>
    <row r="49" spans="1:111">
      <c r="A49" s="49">
        <v>43039</v>
      </c>
      <c r="B49" s="50">
        <f>南航自动更新!B199</f>
        <v>24390.48</v>
      </c>
      <c r="C49" s="138">
        <f t="shared" si="0"/>
        <v>9.8735105540011636E-2</v>
      </c>
      <c r="D49" s="138"/>
      <c r="E49" s="50">
        <f>南航自动更新!C199</f>
        <v>16692.240000000002</v>
      </c>
      <c r="F49" s="138">
        <f t="shared" si="1"/>
        <v>6.4079051292692091E-2</v>
      </c>
      <c r="G49" s="138"/>
      <c r="H49" s="50">
        <f>南航自动更新!D199</f>
        <v>7359.38</v>
      </c>
      <c r="I49" s="138">
        <f t="shared" si="2"/>
        <v>0.1905492194451186</v>
      </c>
      <c r="J49" s="138"/>
      <c r="K49" s="50">
        <f>南航自动更新!E199</f>
        <v>338.86</v>
      </c>
      <c r="L49" s="138">
        <f t="shared" si="3"/>
        <v>2.6350860188999237E-2</v>
      </c>
      <c r="M49" s="138"/>
      <c r="N49" s="50">
        <f>南航自动更新!F199</f>
        <v>20000.63</v>
      </c>
      <c r="O49" s="138">
        <f t="shared" si="4"/>
        <v>0.10454522611261496</v>
      </c>
      <c r="P49" s="138"/>
      <c r="Q49" s="50">
        <f>南航自动更新!G199</f>
        <v>13799.87</v>
      </c>
      <c r="R49" s="138">
        <f t="shared" si="5"/>
        <v>5.9017774783167942E-2</v>
      </c>
      <c r="S49" s="138"/>
      <c r="T49" s="50">
        <f>南航自动更新!H199</f>
        <v>5938.3</v>
      </c>
      <c r="U49" s="138">
        <f t="shared" si="6"/>
        <v>0.22502573496799383</v>
      </c>
      <c r="V49" s="138"/>
      <c r="W49" s="50">
        <f>南航自动更新!I199</f>
        <v>262.45999999999998</v>
      </c>
      <c r="X49" s="138">
        <f t="shared" si="7"/>
        <v>0.14481374858239549</v>
      </c>
      <c r="Y49" s="138"/>
      <c r="Z49" s="50">
        <f>南航自动更新!J199</f>
        <v>11029.49</v>
      </c>
      <c r="AA49" s="138">
        <f t="shared" si="8"/>
        <v>7.9221241778262952E-2</v>
      </c>
      <c r="AB49" s="138"/>
      <c r="AC49" s="50">
        <f>南航自动更新!K199</f>
        <v>9496.6200000000008</v>
      </c>
      <c r="AD49" s="138">
        <f t="shared" si="9"/>
        <v>6.164067329738887E-2</v>
      </c>
      <c r="AE49" s="138"/>
      <c r="AF49" s="50">
        <f>南航自动更新!L199</f>
        <v>1325.4</v>
      </c>
      <c r="AG49" s="138">
        <f t="shared" si="10"/>
        <v>0.2085897961975105</v>
      </c>
      <c r="AH49" s="138"/>
      <c r="AI49" s="50">
        <f>南航自动更新!M199</f>
        <v>207.47</v>
      </c>
      <c r="AJ49" s="138">
        <f t="shared" si="11"/>
        <v>0.16569277446904151</v>
      </c>
      <c r="AK49" s="138"/>
      <c r="AL49" s="50">
        <f>南航自动更新!N199</f>
        <v>82</v>
      </c>
      <c r="AM49" s="148">
        <f t="shared" si="12"/>
        <v>0.43000000000000682</v>
      </c>
      <c r="AN49" s="138"/>
      <c r="AO49" s="50">
        <f>南航自动更新!O199</f>
        <v>82.67</v>
      </c>
      <c r="AP49" s="148">
        <f t="shared" si="13"/>
        <v>-0.39999999999999147</v>
      </c>
      <c r="AQ49" s="138"/>
      <c r="AR49" s="50">
        <f>南航自动更新!P199</f>
        <v>80.69</v>
      </c>
      <c r="AS49" s="148">
        <f t="shared" si="14"/>
        <v>2.269999999999996</v>
      </c>
      <c r="AT49" s="138"/>
      <c r="AU49" s="50">
        <f>南航自动更新!Q199</f>
        <v>77.45</v>
      </c>
      <c r="AV49" s="148">
        <f t="shared" si="15"/>
        <v>8.0100000000000051</v>
      </c>
      <c r="AW49" s="138"/>
      <c r="AX49" s="50">
        <f>南航自动更新!R199</f>
        <v>746</v>
      </c>
      <c r="AY49" s="138"/>
      <c r="AZ49" s="138"/>
      <c r="BA49" s="17"/>
      <c r="BB49" s="9"/>
      <c r="BC49" s="17"/>
      <c r="BD49" s="9"/>
      <c r="BE49" s="17"/>
      <c r="BF49" s="9"/>
      <c r="BG49" s="17"/>
      <c r="BH49" s="9"/>
      <c r="BI49" s="51"/>
      <c r="BJ49" s="9"/>
      <c r="BK49" s="51"/>
      <c r="BL49" s="9"/>
      <c r="BM49" s="51"/>
      <c r="BN49" s="9"/>
      <c r="BO49" s="51"/>
      <c r="BP49" s="51"/>
      <c r="BQ49" s="9"/>
      <c r="BR49" s="51"/>
      <c r="BS49" s="9"/>
      <c r="BT49" s="51"/>
      <c r="BU49" s="9"/>
      <c r="BV49" s="51"/>
      <c r="BW49" s="9"/>
      <c r="BX49" s="51"/>
      <c r="BY49" s="9"/>
      <c r="BZ49" s="51"/>
      <c r="CA49" s="9"/>
      <c r="CB49" s="51"/>
      <c r="CC49" s="9"/>
      <c r="CD49" s="51"/>
      <c r="CE49" s="9"/>
      <c r="CF49" s="51"/>
      <c r="CG49" s="10"/>
      <c r="CH49" s="51"/>
      <c r="CI49" s="10"/>
      <c r="CJ49" s="51"/>
      <c r="CK49" s="10"/>
      <c r="CL49" s="51"/>
      <c r="CM49" s="10"/>
      <c r="CN49" s="51"/>
      <c r="CO49" s="53"/>
      <c r="CP49" s="51"/>
      <c r="CQ49" s="53"/>
      <c r="CR49" s="51"/>
      <c r="CS49" s="53"/>
      <c r="CT49" s="51"/>
      <c r="CU49" s="53"/>
      <c r="CW49" s="51"/>
      <c r="CX49" s="9"/>
      <c r="CY49" s="51"/>
      <c r="CZ49" s="9"/>
      <c r="DA49" s="51"/>
      <c r="DB49" s="9"/>
      <c r="DC49" s="51"/>
      <c r="DD49" s="9"/>
      <c r="DE49" s="69"/>
      <c r="DF49" s="69"/>
      <c r="DG49" s="57"/>
    </row>
    <row r="50" spans="1:111">
      <c r="A50" s="49">
        <v>43069</v>
      </c>
      <c r="B50" s="50">
        <f>南航自动更新!B200</f>
        <v>23414.799999999999</v>
      </c>
      <c r="C50" s="138">
        <f t="shared" si="0"/>
        <v>0.1112207919420023</v>
      </c>
      <c r="D50" s="138"/>
      <c r="E50" s="50">
        <f>南航自动更新!C200</f>
        <v>16384.02</v>
      </c>
      <c r="F50" s="138">
        <f t="shared" si="1"/>
        <v>9.6877077479569307E-2</v>
      </c>
      <c r="G50" s="138"/>
      <c r="H50" s="50">
        <f>南航自动更新!D200</f>
        <v>6713.08</v>
      </c>
      <c r="I50" s="138">
        <f t="shared" si="2"/>
        <v>0.14737225316749925</v>
      </c>
      <c r="J50" s="138"/>
      <c r="K50" s="50">
        <f>南航自动更新!E200</f>
        <v>317.7</v>
      </c>
      <c r="L50" s="138">
        <f t="shared" si="3"/>
        <v>0.12087214225232845</v>
      </c>
      <c r="M50" s="138"/>
      <c r="N50" s="50">
        <f>南航自动更新!F200</f>
        <v>19272.95</v>
      </c>
      <c r="O50" s="138">
        <f t="shared" si="4"/>
        <v>0.15366404363498787</v>
      </c>
      <c r="P50" s="138"/>
      <c r="Q50" s="50">
        <f>南航自动更新!G200</f>
        <v>13623</v>
      </c>
      <c r="R50" s="138">
        <f t="shared" si="5"/>
        <v>0.14641609274331979</v>
      </c>
      <c r="S50" s="138"/>
      <c r="T50" s="50">
        <f>南航自动更新!H200</f>
        <v>5397.39</v>
      </c>
      <c r="U50" s="138">
        <f t="shared" si="6"/>
        <v>0.17081059271663968</v>
      </c>
      <c r="V50" s="138"/>
      <c r="W50" s="50">
        <f>南航自动更新!I200</f>
        <v>252.57</v>
      </c>
      <c r="X50" s="138">
        <f t="shared" si="7"/>
        <v>0.22144307960150877</v>
      </c>
      <c r="Y50" s="138"/>
      <c r="Z50" s="50">
        <f>南航自动更新!J200</f>
        <v>10639.65</v>
      </c>
      <c r="AA50" s="138">
        <f t="shared" si="8"/>
        <v>0.14447418071669671</v>
      </c>
      <c r="AB50" s="138"/>
      <c r="AC50" s="50">
        <f>南航自动更新!K200</f>
        <v>9186.92</v>
      </c>
      <c r="AD50" s="138">
        <f t="shared" si="9"/>
        <v>0.13832215280686144</v>
      </c>
      <c r="AE50" s="138"/>
      <c r="AF50" s="50">
        <f>南航自动更新!L200</f>
        <v>1255.43</v>
      </c>
      <c r="AG50" s="138">
        <f t="shared" si="10"/>
        <v>0.18724643711640487</v>
      </c>
      <c r="AH50" s="138"/>
      <c r="AI50" s="50">
        <f>南航自动更新!M200</f>
        <v>197.3</v>
      </c>
      <c r="AJ50" s="138">
        <f t="shared" si="11"/>
        <v>0.17064198409873033</v>
      </c>
      <c r="AK50" s="138"/>
      <c r="AL50" s="50">
        <f>南航自动更新!N200</f>
        <v>82.31</v>
      </c>
      <c r="AM50" s="148">
        <f t="shared" si="12"/>
        <v>3.0300000000000011</v>
      </c>
      <c r="AN50" s="138"/>
      <c r="AO50" s="50">
        <f>南航自动更新!O200</f>
        <v>83.15</v>
      </c>
      <c r="AP50" s="148">
        <f t="shared" si="13"/>
        <v>3.5500000000000114</v>
      </c>
      <c r="AQ50" s="138"/>
      <c r="AR50" s="50">
        <f>南航自动更新!P200</f>
        <v>80.400000000000006</v>
      </c>
      <c r="AS50" s="148">
        <f t="shared" si="14"/>
        <v>1.6099999999999994</v>
      </c>
      <c r="AT50" s="138"/>
      <c r="AU50" s="50">
        <f>南航自动更新!Q200</f>
        <v>79.5</v>
      </c>
      <c r="AV50" s="148">
        <f t="shared" si="15"/>
        <v>6.5499999999999972</v>
      </c>
      <c r="AW50" s="138"/>
      <c r="AX50" s="50">
        <f>南航自动更新!R200</f>
        <v>749</v>
      </c>
      <c r="AY50" s="138"/>
      <c r="AZ50" s="138"/>
      <c r="BA50" s="17"/>
      <c r="BB50" s="9"/>
      <c r="BC50" s="17"/>
      <c r="BD50" s="9"/>
      <c r="BE50" s="17"/>
      <c r="BF50" s="9"/>
      <c r="BG50" s="17"/>
      <c r="BH50" s="9"/>
      <c r="BI50" s="51"/>
      <c r="BJ50" s="9"/>
      <c r="BK50" s="51"/>
      <c r="BL50" s="9"/>
      <c r="BM50" s="51"/>
      <c r="BN50" s="9"/>
      <c r="BO50" s="51"/>
      <c r="BP50" s="51"/>
      <c r="BQ50" s="9"/>
      <c r="BR50" s="51"/>
      <c r="BS50" s="9"/>
      <c r="BT50" s="51"/>
      <c r="BU50" s="9"/>
      <c r="BV50" s="51"/>
      <c r="BW50" s="9"/>
      <c r="BX50" s="51"/>
      <c r="BY50" s="9"/>
      <c r="BZ50" s="51"/>
      <c r="CA50" s="9"/>
      <c r="CB50" s="51"/>
      <c r="CC50" s="9"/>
      <c r="CD50" s="51"/>
      <c r="CE50" s="9"/>
      <c r="CF50" s="51"/>
      <c r="CG50" s="10"/>
      <c r="CH50" s="51"/>
      <c r="CI50" s="10"/>
      <c r="CJ50" s="51"/>
      <c r="CK50" s="10"/>
      <c r="CL50" s="51"/>
      <c r="CM50" s="10"/>
      <c r="CN50" s="51"/>
      <c r="CO50" s="53"/>
      <c r="CP50" s="51"/>
      <c r="CQ50" s="53"/>
      <c r="CR50" s="51"/>
      <c r="CS50" s="53"/>
      <c r="CT50" s="51"/>
      <c r="CU50" s="53"/>
      <c r="CW50" s="51"/>
      <c r="CX50" s="9"/>
      <c r="CY50" s="51"/>
      <c r="CZ50" s="9"/>
      <c r="DA50" s="51"/>
      <c r="DB50" s="9"/>
      <c r="DC50" s="51"/>
      <c r="DD50" s="9"/>
      <c r="DE50" s="69"/>
      <c r="DF50" s="69"/>
      <c r="DG50" s="57"/>
    </row>
    <row r="51" spans="1:111">
      <c r="A51" s="49">
        <v>43100</v>
      </c>
      <c r="B51" s="50">
        <f>南航自动更新!B201</f>
        <v>24581.81</v>
      </c>
      <c r="C51" s="138">
        <f t="shared" si="0"/>
        <v>0.11267972211308486</v>
      </c>
      <c r="D51" s="138"/>
      <c r="E51" s="50">
        <f>南航自动更新!C201</f>
        <v>16757.830000000002</v>
      </c>
      <c r="F51" s="138">
        <f t="shared" si="1"/>
        <v>0.10230969046477334</v>
      </c>
      <c r="G51" s="138"/>
      <c r="H51" s="50">
        <f>南航自动更新!D201</f>
        <v>7490.67</v>
      </c>
      <c r="I51" s="138">
        <f t="shared" si="2"/>
        <v>0.13573296742451246</v>
      </c>
      <c r="J51" s="138"/>
      <c r="K51" s="50">
        <f>南航自动更新!E201</f>
        <v>333.32</v>
      </c>
      <c r="L51" s="138">
        <f t="shared" si="3"/>
        <v>0.1317782078707006</v>
      </c>
      <c r="M51" s="138"/>
      <c r="N51" s="50">
        <f>南航自动更新!F201</f>
        <v>20116.259999999998</v>
      </c>
      <c r="O51" s="138">
        <f t="shared" si="4"/>
        <v>0.13941576526390143</v>
      </c>
      <c r="P51" s="138"/>
      <c r="Q51" s="50">
        <f>南航自动更新!G201</f>
        <v>13706.5</v>
      </c>
      <c r="R51" s="138">
        <f t="shared" si="5"/>
        <v>0.13135580279502213</v>
      </c>
      <c r="S51" s="138"/>
      <c r="T51" s="50">
        <f>南航自动更新!H201</f>
        <v>6153.11</v>
      </c>
      <c r="U51" s="138">
        <f t="shared" si="6"/>
        <v>0.15618452773534308</v>
      </c>
      <c r="V51" s="138"/>
      <c r="W51" s="50">
        <f>南航自动更新!I201</f>
        <v>256.66000000000003</v>
      </c>
      <c r="X51" s="138">
        <f t="shared" si="7"/>
        <v>0.17804195162252734</v>
      </c>
      <c r="Y51" s="138"/>
      <c r="Z51" s="50">
        <f>南航自动更新!J201</f>
        <v>10767.65</v>
      </c>
      <c r="AA51" s="138">
        <f t="shared" si="8"/>
        <v>0.13818126083463711</v>
      </c>
      <c r="AB51" s="138"/>
      <c r="AC51" s="50">
        <f>南航自动更新!K201</f>
        <v>9192.39</v>
      </c>
      <c r="AD51" s="138">
        <f t="shared" si="9"/>
        <v>0.13502270689948959</v>
      </c>
      <c r="AE51" s="138"/>
      <c r="AF51" s="50">
        <f>南航自动更新!L201</f>
        <v>1372.61</v>
      </c>
      <c r="AG51" s="138">
        <f t="shared" si="10"/>
        <v>0.15896617525372791</v>
      </c>
      <c r="AH51" s="138"/>
      <c r="AI51" s="50">
        <f>南航自动更新!M201</f>
        <v>202.64</v>
      </c>
      <c r="AJ51" s="138">
        <f t="shared" si="11"/>
        <v>0.14363113042496756</v>
      </c>
      <c r="AK51" s="138"/>
      <c r="AL51" s="50">
        <f>南航自动更新!N201</f>
        <v>81.83</v>
      </c>
      <c r="AM51" s="148">
        <f t="shared" si="12"/>
        <v>1.9200000000000017</v>
      </c>
      <c r="AN51" s="138"/>
      <c r="AO51" s="50">
        <f>南航自动更新!O201</f>
        <v>81.790000000000006</v>
      </c>
      <c r="AP51" s="148">
        <f t="shared" si="13"/>
        <v>2.1000000000000085</v>
      </c>
      <c r="AQ51" s="138"/>
      <c r="AR51" s="50">
        <f>南航自动更新!P201</f>
        <v>82.14</v>
      </c>
      <c r="AS51" s="148">
        <f t="shared" si="14"/>
        <v>1.4500000000000028</v>
      </c>
      <c r="AT51" s="138"/>
      <c r="AU51" s="50">
        <f>南航自动更新!Q201</f>
        <v>77</v>
      </c>
      <c r="AV51" s="148">
        <f t="shared" si="15"/>
        <v>3.019999999999996</v>
      </c>
      <c r="AW51" s="138"/>
      <c r="AX51" s="50">
        <f>南航自动更新!R201</f>
        <v>754</v>
      </c>
      <c r="AY51" s="138"/>
      <c r="AZ51" s="138"/>
      <c r="BA51" s="17"/>
      <c r="BB51" s="9"/>
      <c r="BC51" s="17"/>
      <c r="BD51" s="9"/>
      <c r="BE51" s="17"/>
      <c r="BF51" s="9"/>
      <c r="BG51" s="17"/>
      <c r="BH51" s="9"/>
      <c r="BI51" s="51"/>
      <c r="BJ51" s="9"/>
      <c r="BK51" s="51"/>
      <c r="BL51" s="9"/>
      <c r="BM51" s="51"/>
      <c r="BN51" s="9"/>
      <c r="BO51" s="51"/>
      <c r="BP51" s="51"/>
      <c r="BQ51" s="9"/>
      <c r="BR51" s="51"/>
      <c r="BS51" s="9"/>
      <c r="BT51" s="51"/>
      <c r="BU51" s="9"/>
      <c r="BV51" s="51"/>
      <c r="BW51" s="9"/>
      <c r="BX51" s="51"/>
      <c r="BY51" s="9"/>
      <c r="BZ51" s="51"/>
      <c r="CA51" s="9"/>
      <c r="CB51" s="51"/>
      <c r="CC51" s="9"/>
      <c r="CD51" s="51"/>
      <c r="CE51" s="9"/>
      <c r="CF51" s="51"/>
      <c r="CG51" s="10"/>
      <c r="CH51" s="51"/>
      <c r="CI51" s="10"/>
      <c r="CJ51" s="51"/>
      <c r="CK51" s="10"/>
      <c r="CL51" s="51"/>
      <c r="CM51" s="10"/>
      <c r="CN51" s="51"/>
      <c r="CO51" s="53"/>
      <c r="CP51" s="51"/>
      <c r="CQ51" s="53"/>
      <c r="CR51" s="51"/>
      <c r="CS51" s="53"/>
      <c r="CT51" s="51"/>
      <c r="CU51" s="53"/>
      <c r="CW51" s="51"/>
      <c r="CX51" s="9"/>
      <c r="CY51" s="51"/>
      <c r="CZ51" s="9"/>
      <c r="DA51" s="51"/>
      <c r="DB51" s="9"/>
      <c r="DC51" s="51"/>
      <c r="DD51" s="9"/>
      <c r="DE51" s="69"/>
      <c r="DF51" s="69"/>
      <c r="DG51" s="57"/>
    </row>
    <row r="52" spans="1:111" s="4" customFormat="1" ht="12.75">
      <c r="A52" s="34">
        <v>43131</v>
      </c>
      <c r="B52" s="18">
        <f>南航自动更新!B202</f>
        <v>24753.119999999999</v>
      </c>
      <c r="C52" s="138">
        <f t="shared" si="0"/>
        <v>5.973452179888139E-2</v>
      </c>
      <c r="D52" s="138"/>
      <c r="E52" s="18">
        <f>南航自动更新!C202</f>
        <v>16834.18</v>
      </c>
      <c r="F52" s="138">
        <f t="shared" si="1"/>
        <v>4.6057349229291278E-2</v>
      </c>
      <c r="G52" s="138"/>
      <c r="H52" s="18">
        <f>南航自动更新!D202</f>
        <v>7594.61</v>
      </c>
      <c r="I52" s="138">
        <f t="shared" si="2"/>
        <v>9.6567905512720431E-2</v>
      </c>
      <c r="J52" s="138"/>
      <c r="K52" s="18">
        <f>南航自动更新!E202</f>
        <v>324.33</v>
      </c>
      <c r="L52" s="138">
        <f t="shared" si="3"/>
        <v>-4.3471849470610779E-2</v>
      </c>
      <c r="M52" s="138"/>
      <c r="N52" s="18">
        <f>南航自动更新!F202</f>
        <v>19821.46</v>
      </c>
      <c r="O52" s="138">
        <f t="shared" si="4"/>
        <v>3.2317705444475875E-2</v>
      </c>
      <c r="P52" s="138"/>
      <c r="Q52" s="18">
        <f>南航自动更新!G202</f>
        <v>13504.1</v>
      </c>
      <c r="R52" s="138">
        <f t="shared" si="5"/>
        <v>3.306091755387297E-2</v>
      </c>
      <c r="S52" s="138"/>
      <c r="T52" s="18">
        <f>南航自动更新!H202</f>
        <v>6082.98</v>
      </c>
      <c r="U52" s="138">
        <f t="shared" si="6"/>
        <v>3.3683616664061056E-2</v>
      </c>
      <c r="V52" s="138"/>
      <c r="W52" s="18">
        <f>南航自动更新!I202</f>
        <v>234.38</v>
      </c>
      <c r="X52" s="138">
        <f t="shared" si="7"/>
        <v>-4.0409416581371538E-2</v>
      </c>
      <c r="Y52" s="138"/>
      <c r="Z52" s="18">
        <f>南航自动更新!J202</f>
        <v>10512.54</v>
      </c>
      <c r="AA52" s="138">
        <f t="shared" si="8"/>
        <v>2.5823827320719417E-2</v>
      </c>
      <c r="AB52" s="138"/>
      <c r="AC52" s="18">
        <f>南航自动更新!K202</f>
        <v>8932.89</v>
      </c>
      <c r="AD52" s="138">
        <f t="shared" si="9"/>
        <v>2.9533321654465317E-2</v>
      </c>
      <c r="AE52" s="138"/>
      <c r="AF52" s="18">
        <f>南航自动更新!L202</f>
        <v>1393.91</v>
      </c>
      <c r="AG52" s="138">
        <f t="shared" si="10"/>
        <v>1.5821308847106863E-2</v>
      </c>
      <c r="AH52" s="138"/>
      <c r="AI52" s="18">
        <f>南航自动更新!M202</f>
        <v>185.75</v>
      </c>
      <c r="AJ52" s="138">
        <f t="shared" si="11"/>
        <v>-6.6864262031548272E-2</v>
      </c>
      <c r="AK52" s="138"/>
      <c r="AL52" s="18">
        <f>南航自动更新!N202</f>
        <v>80.08</v>
      </c>
      <c r="AM52" s="148">
        <f t="shared" si="12"/>
        <v>-2.1200000000000045</v>
      </c>
      <c r="AN52" s="138"/>
      <c r="AO52" s="18">
        <f>南航自动更新!O202</f>
        <v>80.22</v>
      </c>
      <c r="AP52" s="148">
        <f t="shared" si="13"/>
        <v>-1.0100000000000051</v>
      </c>
      <c r="AQ52" s="138"/>
      <c r="AR52" s="18">
        <f>南航自动更新!P202</f>
        <v>80.099999999999994</v>
      </c>
      <c r="AS52" s="148">
        <f t="shared" si="14"/>
        <v>-4.8700000000000045</v>
      </c>
      <c r="AT52" s="138"/>
      <c r="AU52" s="18">
        <f>南航自动更新!Q202</f>
        <v>72.27</v>
      </c>
      <c r="AV52" s="148">
        <f t="shared" si="15"/>
        <v>0.23999999999999488</v>
      </c>
      <c r="AW52" s="138"/>
      <c r="AX52" s="18">
        <f>南航自动更新!R202</f>
        <v>755</v>
      </c>
      <c r="AY52" s="138"/>
      <c r="AZ52" s="138"/>
      <c r="BA52" s="18"/>
      <c r="BB52" s="9"/>
      <c r="BC52" s="18"/>
      <c r="BD52" s="19"/>
      <c r="BE52" s="18"/>
      <c r="BF52" s="19"/>
      <c r="BG52" s="18"/>
      <c r="BH52" s="19"/>
      <c r="BI52" s="18"/>
      <c r="BJ52" s="19"/>
      <c r="BK52" s="18"/>
      <c r="BL52" s="19"/>
      <c r="BM52" s="18"/>
      <c r="BN52" s="19"/>
      <c r="BO52" s="18"/>
      <c r="BP52" s="18"/>
      <c r="BQ52" s="19"/>
      <c r="BR52" s="18"/>
      <c r="BS52" s="19"/>
      <c r="BT52" s="18"/>
      <c r="BU52" s="19"/>
      <c r="BV52" s="18"/>
      <c r="BW52" s="19"/>
      <c r="BX52" s="18"/>
      <c r="BY52" s="19"/>
      <c r="BZ52" s="18"/>
      <c r="CA52" s="19"/>
      <c r="CB52" s="18"/>
      <c r="CC52" s="19"/>
      <c r="CD52" s="18"/>
      <c r="CE52" s="19"/>
      <c r="CF52" s="18"/>
      <c r="CG52" s="18"/>
      <c r="CH52" s="18"/>
      <c r="CI52" s="18"/>
      <c r="CJ52" s="18"/>
      <c r="CK52" s="18"/>
      <c r="CL52" s="18"/>
      <c r="CM52" s="18"/>
      <c r="CN52" s="18"/>
      <c r="CO52" s="65"/>
      <c r="CP52" s="18"/>
      <c r="CQ52" s="65"/>
      <c r="CR52" s="18"/>
      <c r="CS52" s="65"/>
      <c r="CT52" s="18"/>
      <c r="CU52" s="65"/>
      <c r="CW52" s="18"/>
      <c r="CX52" s="19"/>
      <c r="CY52" s="18"/>
      <c r="CZ52" s="19"/>
      <c r="DA52" s="18"/>
      <c r="DB52" s="19"/>
      <c r="DC52" s="18"/>
      <c r="DD52" s="19"/>
      <c r="DE52" s="68"/>
      <c r="DF52" s="68"/>
    </row>
    <row r="53" spans="1:111">
      <c r="A53" s="49">
        <v>43159</v>
      </c>
      <c r="B53" s="50">
        <f>南航自动更新!B203</f>
        <v>24624.31</v>
      </c>
      <c r="C53" s="138">
        <f t="shared" si="0"/>
        <v>0.13290954044680925</v>
      </c>
      <c r="D53" s="138"/>
      <c r="E53" s="50">
        <f>南航自动更新!C203</f>
        <v>17071.080000000002</v>
      </c>
      <c r="F53" s="138">
        <f t="shared" si="1"/>
        <v>0.12841651601132975</v>
      </c>
      <c r="G53" s="138"/>
      <c r="H53" s="50">
        <f>南航自动更新!D203</f>
        <v>7201.74</v>
      </c>
      <c r="I53" s="138">
        <f t="shared" si="2"/>
        <v>0.14193520766307088</v>
      </c>
      <c r="J53" s="138"/>
      <c r="K53" s="50">
        <f>南航自动更新!E203</f>
        <v>351.5</v>
      </c>
      <c r="L53" s="138">
        <f t="shared" si="3"/>
        <v>0.16967821370337099</v>
      </c>
      <c r="M53" s="138"/>
      <c r="N53" s="50">
        <f>南航自动更新!F203</f>
        <v>20558.36</v>
      </c>
      <c r="O53" s="138">
        <f t="shared" si="4"/>
        <v>0.12578656647681186</v>
      </c>
      <c r="P53" s="138"/>
      <c r="Q53" s="50">
        <f>南航自动更新!G203</f>
        <v>14223.75</v>
      </c>
      <c r="R53" s="138">
        <f t="shared" si="5"/>
        <v>0.1122810529633067</v>
      </c>
      <c r="S53" s="138"/>
      <c r="T53" s="50">
        <f>南航自动更新!H203</f>
        <v>6075.22</v>
      </c>
      <c r="U53" s="138">
        <f t="shared" si="6"/>
        <v>0.15825035222881234</v>
      </c>
      <c r="V53" s="138"/>
      <c r="W53" s="50">
        <f>南航自动更新!I203</f>
        <v>259.39</v>
      </c>
      <c r="X53" s="138">
        <f t="shared" si="7"/>
        <v>0.13647914475990186</v>
      </c>
      <c r="Y53" s="138"/>
      <c r="Z53" s="50">
        <f>南航自动更新!J203</f>
        <v>11063.91</v>
      </c>
      <c r="AA53" s="138">
        <f t="shared" si="8"/>
        <v>0.11465842151235717</v>
      </c>
      <c r="AB53" s="138"/>
      <c r="AC53" s="50">
        <f>南航自动更新!K203</f>
        <v>9384.2099999999991</v>
      </c>
      <c r="AD53" s="138">
        <f t="shared" si="9"/>
        <v>0.10582003723692557</v>
      </c>
      <c r="AE53" s="138"/>
      <c r="AF53" s="50">
        <f>南航自动更新!L203</f>
        <v>1473.13</v>
      </c>
      <c r="AG53" s="138">
        <f t="shared" si="10"/>
        <v>0.17200639653759553</v>
      </c>
      <c r="AH53" s="138"/>
      <c r="AI53" s="50">
        <f>南航自动更新!M203</f>
        <v>206.57</v>
      </c>
      <c r="AJ53" s="138">
        <f t="shared" si="11"/>
        <v>0.13065134099616871</v>
      </c>
      <c r="AK53" s="138"/>
      <c r="AL53" s="50">
        <f>南航自动更新!N203</f>
        <v>83.49</v>
      </c>
      <c r="AM53" s="148">
        <f t="shared" si="12"/>
        <v>-0.53000000000000114</v>
      </c>
      <c r="AN53" s="138"/>
      <c r="AO53" s="50">
        <f>南航自动更新!O203</f>
        <v>83.32</v>
      </c>
      <c r="AP53" s="148">
        <f t="shared" si="13"/>
        <v>-1.210000000000008</v>
      </c>
      <c r="AQ53" s="138"/>
      <c r="AR53" s="50">
        <f>南航自动更新!P203</f>
        <v>84.36</v>
      </c>
      <c r="AS53" s="148">
        <f t="shared" si="14"/>
        <v>1.1899999999999977</v>
      </c>
      <c r="AT53" s="138"/>
      <c r="AU53" s="50">
        <f>南航自动更新!Q203</f>
        <v>73.790000000000006</v>
      </c>
      <c r="AV53" s="148">
        <f t="shared" si="15"/>
        <v>-2.1599999999999966</v>
      </c>
      <c r="AW53" s="138"/>
      <c r="AX53" s="50">
        <f>南航自动更新!R203</f>
        <v>759</v>
      </c>
      <c r="AY53" s="138"/>
      <c r="AZ53" s="138"/>
      <c r="BA53" s="17"/>
      <c r="BB53" s="9"/>
      <c r="BC53" s="17"/>
      <c r="BD53" s="9"/>
      <c r="BE53" s="17"/>
      <c r="BF53" s="9"/>
      <c r="BG53" s="17"/>
      <c r="BH53" s="9"/>
      <c r="BI53" s="51"/>
      <c r="BJ53" s="9"/>
      <c r="BK53" s="51"/>
      <c r="BL53" s="9"/>
      <c r="BM53" s="51"/>
      <c r="BN53" s="9"/>
      <c r="BO53" s="51"/>
      <c r="BP53" s="51"/>
      <c r="BQ53" s="9"/>
      <c r="BR53" s="51"/>
      <c r="BS53" s="9"/>
      <c r="BT53" s="51"/>
      <c r="BU53" s="9"/>
      <c r="BV53" s="51"/>
      <c r="BW53" s="9"/>
      <c r="BX53" s="51"/>
      <c r="BY53" s="9"/>
      <c r="BZ53" s="51"/>
      <c r="CA53" s="9"/>
      <c r="CB53" s="51"/>
      <c r="CC53" s="9"/>
      <c r="CD53" s="51"/>
      <c r="CE53" s="9"/>
      <c r="CF53" s="51"/>
      <c r="CG53" s="10"/>
      <c r="CH53" s="51"/>
      <c r="CI53" s="10"/>
      <c r="CJ53" s="51"/>
      <c r="CK53" s="10"/>
      <c r="CL53" s="51"/>
      <c r="CM53" s="10"/>
      <c r="CN53" s="51"/>
      <c r="CO53" s="53"/>
      <c r="CP53" s="51"/>
      <c r="CQ53" s="53"/>
      <c r="CR53" s="51"/>
      <c r="CS53" s="53"/>
      <c r="CT53" s="51"/>
      <c r="CU53" s="53"/>
      <c r="CW53" s="51"/>
      <c r="CX53" s="9"/>
      <c r="CY53" s="51"/>
      <c r="CZ53" s="9"/>
      <c r="DA53" s="51"/>
      <c r="DB53" s="9"/>
      <c r="DC53" s="51"/>
      <c r="DD53" s="9"/>
      <c r="DE53" s="69"/>
      <c r="DF53" s="69"/>
      <c r="DG53" s="57"/>
    </row>
    <row r="54" spans="1:111">
      <c r="A54" s="49">
        <v>43190</v>
      </c>
      <c r="B54" s="50">
        <f>南航自动更新!B204</f>
        <v>25555.38</v>
      </c>
      <c r="C54" s="138">
        <f t="shared" si="0"/>
        <v>0.13448622588614456</v>
      </c>
      <c r="D54" s="138"/>
      <c r="E54" s="50">
        <f>南航自动更新!C204</f>
        <v>17852.36</v>
      </c>
      <c r="F54" s="138">
        <f t="shared" si="1"/>
        <v>0.13792868265675384</v>
      </c>
      <c r="G54" s="138"/>
      <c r="H54" s="50">
        <f>南航自动更新!D204</f>
        <v>7353.05</v>
      </c>
      <c r="I54" s="138">
        <f t="shared" si="2"/>
        <v>0.1256638279045772</v>
      </c>
      <c r="J54" s="138"/>
      <c r="K54" s="50">
        <f>南航自动更新!E204</f>
        <v>349.98</v>
      </c>
      <c r="L54" s="138">
        <f t="shared" si="3"/>
        <v>0.14638540404205824</v>
      </c>
      <c r="M54" s="138"/>
      <c r="N54" s="50">
        <f>南航自动更新!F204</f>
        <v>21357.31</v>
      </c>
      <c r="O54" s="138">
        <f t="shared" si="4"/>
        <v>0.16190042521336845</v>
      </c>
      <c r="P54" s="138"/>
      <c r="Q54" s="50">
        <f>南航自动更新!G204</f>
        <v>14979.94</v>
      </c>
      <c r="R54" s="138">
        <f t="shared" si="5"/>
        <v>0.15837653419776299</v>
      </c>
      <c r="S54" s="138"/>
      <c r="T54" s="50">
        <f>南航自动更新!H204</f>
        <v>6118.6</v>
      </c>
      <c r="U54" s="138">
        <f t="shared" si="6"/>
        <v>0.16977243484960591</v>
      </c>
      <c r="V54" s="138"/>
      <c r="W54" s="50">
        <f>南航自动更新!I204</f>
        <v>258.77999999999997</v>
      </c>
      <c r="X54" s="138">
        <f t="shared" si="7"/>
        <v>0.18202165075594934</v>
      </c>
      <c r="Y54" s="138"/>
      <c r="Z54" s="50">
        <f>南航自动更新!J204</f>
        <v>11673.89</v>
      </c>
      <c r="AA54" s="138">
        <f t="shared" si="8"/>
        <v>0.15452527933762017</v>
      </c>
      <c r="AB54" s="138"/>
      <c r="AC54" s="50">
        <f>南航自动更新!K204</f>
        <v>10004.07</v>
      </c>
      <c r="AD54" s="138">
        <f t="shared" si="9"/>
        <v>0.14513487062378738</v>
      </c>
      <c r="AE54" s="138"/>
      <c r="AF54" s="50">
        <f>南航自动更新!L204</f>
        <v>1466.75</v>
      </c>
      <c r="AG54" s="138">
        <f t="shared" si="10"/>
        <v>0.22351518184851527</v>
      </c>
      <c r="AH54" s="138"/>
      <c r="AI54" s="50">
        <f>南航自动更新!M204</f>
        <v>203.07</v>
      </c>
      <c r="AJ54" s="138">
        <f t="shared" si="11"/>
        <v>0.15073383577945254</v>
      </c>
      <c r="AK54" s="138"/>
      <c r="AL54" s="50">
        <f>南航自动更新!N204</f>
        <v>83.57</v>
      </c>
      <c r="AM54" s="148">
        <f t="shared" si="12"/>
        <v>1.9699999999999989</v>
      </c>
      <c r="AN54" s="138"/>
      <c r="AO54" s="50">
        <f>南航自动更新!O204</f>
        <v>83.91</v>
      </c>
      <c r="AP54" s="148">
        <f t="shared" si="13"/>
        <v>1.4799999999999898</v>
      </c>
      <c r="AQ54" s="138"/>
      <c r="AR54" s="50">
        <f>南航自动更新!P204</f>
        <v>83.21</v>
      </c>
      <c r="AS54" s="148">
        <f t="shared" si="14"/>
        <v>3.1400000000000006</v>
      </c>
      <c r="AT54" s="138"/>
      <c r="AU54" s="50">
        <f>南航自动更新!Q204</f>
        <v>73.94</v>
      </c>
      <c r="AV54" s="148">
        <f t="shared" si="15"/>
        <v>2.230000000000004</v>
      </c>
      <c r="AW54" s="138"/>
      <c r="AX54" s="50">
        <f>南航自动更新!R204</f>
        <v>767</v>
      </c>
      <c r="AY54" s="138"/>
      <c r="AZ54" s="138"/>
      <c r="BA54" s="17"/>
      <c r="BB54" s="9"/>
      <c r="BC54" s="17"/>
      <c r="BD54" s="9"/>
      <c r="BE54" s="17"/>
      <c r="BF54" s="9"/>
      <c r="BG54" s="17"/>
      <c r="BH54" s="9"/>
      <c r="BI54" s="51"/>
      <c r="BJ54" s="9"/>
      <c r="BK54" s="51"/>
      <c r="BL54" s="9"/>
      <c r="BM54" s="51"/>
      <c r="BN54" s="9"/>
      <c r="BO54" s="51"/>
      <c r="BP54" s="51"/>
      <c r="BQ54" s="9"/>
      <c r="BR54" s="51"/>
      <c r="BS54" s="9"/>
      <c r="BT54" s="51"/>
      <c r="BU54" s="9"/>
      <c r="BV54" s="51"/>
      <c r="BW54" s="9"/>
      <c r="BX54" s="51"/>
      <c r="BY54" s="9"/>
      <c r="BZ54" s="51"/>
      <c r="CA54" s="9"/>
      <c r="CB54" s="51"/>
      <c r="CC54" s="9"/>
      <c r="CD54" s="51"/>
      <c r="CE54" s="9"/>
      <c r="CF54" s="51"/>
      <c r="CG54" s="10"/>
      <c r="CH54" s="51"/>
      <c r="CI54" s="10"/>
      <c r="CJ54" s="51"/>
      <c r="CK54" s="10"/>
      <c r="CL54" s="51"/>
      <c r="CM54" s="10"/>
      <c r="CN54" s="51"/>
      <c r="CO54" s="53"/>
      <c r="CP54" s="51"/>
      <c r="CQ54" s="53"/>
      <c r="CR54" s="51"/>
      <c r="CS54" s="53"/>
      <c r="CT54" s="51"/>
      <c r="CU54" s="53"/>
      <c r="CW54" s="51"/>
      <c r="CX54" s="9"/>
      <c r="CY54" s="51"/>
      <c r="CZ54" s="9"/>
      <c r="DA54" s="51"/>
      <c r="DB54" s="9"/>
      <c r="DC54" s="51"/>
      <c r="DD54" s="9"/>
      <c r="DE54" s="69"/>
      <c r="DF54" s="69"/>
      <c r="DG54" s="57"/>
    </row>
    <row r="55" spans="1:111">
      <c r="A55" s="49">
        <v>43220</v>
      </c>
      <c r="B55" s="50">
        <f>南航自动更新!B205</f>
        <v>25102.61</v>
      </c>
      <c r="C55" s="138">
        <f t="shared" si="0"/>
        <v>0.13942217784031596</v>
      </c>
      <c r="D55" s="138"/>
      <c r="E55" s="50">
        <f>南航自动更新!C205</f>
        <v>17344.03</v>
      </c>
      <c r="F55" s="138">
        <f t="shared" si="1"/>
        <v>0.12130995981936499</v>
      </c>
      <c r="G55" s="138"/>
      <c r="H55" s="50">
        <f>南航自动更新!D205</f>
        <v>7402.83</v>
      </c>
      <c r="I55" s="138">
        <f t="shared" si="2"/>
        <v>0.18213581380494226</v>
      </c>
      <c r="J55" s="138"/>
      <c r="K55" s="50">
        <f>南航自动更新!E205</f>
        <v>355.75</v>
      </c>
      <c r="L55" s="138">
        <f t="shared" si="3"/>
        <v>0.18150116240451664</v>
      </c>
      <c r="M55" s="138"/>
      <c r="N55" s="50">
        <f>南航自动更新!F205</f>
        <v>21158.799999999999</v>
      </c>
      <c r="O55" s="138">
        <f t="shared" si="4"/>
        <v>0.16157961828197243</v>
      </c>
      <c r="P55" s="138"/>
      <c r="Q55" s="50">
        <f>南航自动更新!G205</f>
        <v>14664.68</v>
      </c>
      <c r="R55" s="138">
        <f t="shared" si="5"/>
        <v>0.14300723855428443</v>
      </c>
      <c r="S55" s="138"/>
      <c r="T55" s="50">
        <f>南航自动更新!H205</f>
        <v>6213.28</v>
      </c>
      <c r="U55" s="138">
        <f t="shared" si="6"/>
        <v>0.20449051358649806</v>
      </c>
      <c r="V55" s="138"/>
      <c r="W55" s="50">
        <f>南航自动更新!I205</f>
        <v>280.83</v>
      </c>
      <c r="X55" s="138">
        <f t="shared" si="7"/>
        <v>0.23604753521126765</v>
      </c>
      <c r="Y55" s="138"/>
      <c r="Z55" s="50">
        <f>南航自动更新!J205</f>
        <v>11571.65</v>
      </c>
      <c r="AA55" s="138">
        <f t="shared" si="8"/>
        <v>0.14471734360563238</v>
      </c>
      <c r="AB55" s="138"/>
      <c r="AC55" s="50">
        <f>南航自动更新!K205</f>
        <v>9850.02</v>
      </c>
      <c r="AD55" s="138">
        <f t="shared" si="9"/>
        <v>0.12671709621000593</v>
      </c>
      <c r="AE55" s="138"/>
      <c r="AF55" s="50">
        <f>南航自动更新!L205</f>
        <v>1504.92</v>
      </c>
      <c r="AG55" s="138">
        <f t="shared" si="10"/>
        <v>0.2734242124235271</v>
      </c>
      <c r="AH55" s="138"/>
      <c r="AI55" s="50">
        <f>南航自动更新!M205</f>
        <v>216.71</v>
      </c>
      <c r="AJ55" s="138">
        <f t="shared" si="11"/>
        <v>0.17318103074924207</v>
      </c>
      <c r="AK55" s="138"/>
      <c r="AL55" s="50">
        <f>南航自动更新!N205</f>
        <v>84.29</v>
      </c>
      <c r="AM55" s="148">
        <f t="shared" si="12"/>
        <v>1.6099999999999994</v>
      </c>
      <c r="AN55" s="138"/>
      <c r="AO55" s="50">
        <f>南航自动更新!O205</f>
        <v>84.55</v>
      </c>
      <c r="AP55" s="148">
        <f t="shared" si="13"/>
        <v>1.5999999999999943</v>
      </c>
      <c r="AQ55" s="138"/>
      <c r="AR55" s="50">
        <f>南航自动更新!P205</f>
        <v>83.93</v>
      </c>
      <c r="AS55" s="148">
        <f t="shared" si="14"/>
        <v>1.5600000000000023</v>
      </c>
      <c r="AT55" s="138"/>
      <c r="AU55" s="50">
        <f>南航自动更新!Q205</f>
        <v>78.94</v>
      </c>
      <c r="AV55" s="148">
        <f t="shared" si="15"/>
        <v>3.480000000000004</v>
      </c>
      <c r="AW55" s="138"/>
      <c r="AX55" s="50">
        <f>南航自动更新!R205</f>
        <v>768</v>
      </c>
      <c r="AY55" s="138"/>
      <c r="AZ55" s="138"/>
      <c r="BA55" s="17"/>
      <c r="BB55" s="9"/>
      <c r="BC55" s="17"/>
      <c r="BD55" s="9"/>
      <c r="BE55" s="17"/>
      <c r="BF55" s="9"/>
      <c r="BG55" s="17"/>
      <c r="BH55" s="9"/>
      <c r="BI55" s="51"/>
      <c r="BJ55" s="9"/>
      <c r="BK55" s="51"/>
      <c r="BL55" s="9"/>
      <c r="BM55" s="51"/>
      <c r="BN55" s="9"/>
      <c r="BO55" s="51"/>
      <c r="BP55" s="51"/>
      <c r="BQ55" s="9"/>
      <c r="BR55" s="51"/>
      <c r="BS55" s="9"/>
      <c r="BT55" s="51"/>
      <c r="BU55" s="9"/>
      <c r="BV55" s="51"/>
      <c r="BW55" s="9"/>
      <c r="BX55" s="51"/>
      <c r="BY55" s="9"/>
      <c r="BZ55" s="51"/>
      <c r="CA55" s="9"/>
      <c r="CB55" s="51"/>
      <c r="CC55" s="9"/>
      <c r="CD55" s="51"/>
      <c r="CE55" s="9"/>
      <c r="CF55" s="51"/>
      <c r="CG55" s="10"/>
      <c r="CH55" s="51"/>
      <c r="CI55" s="10"/>
      <c r="CJ55" s="51"/>
      <c r="CK55" s="10"/>
      <c r="CL55" s="51"/>
      <c r="CM55" s="10"/>
      <c r="CN55" s="51"/>
      <c r="CO55" s="53"/>
      <c r="CP55" s="51"/>
      <c r="CQ55" s="53"/>
      <c r="CR55" s="51"/>
      <c r="CS55" s="53"/>
      <c r="CT55" s="51"/>
      <c r="CU55" s="53"/>
      <c r="CW55" s="51"/>
      <c r="CX55" s="9"/>
      <c r="CY55" s="51"/>
      <c r="CZ55" s="9"/>
      <c r="DA55" s="51"/>
      <c r="DB55" s="9"/>
      <c r="DC55" s="51"/>
      <c r="DD55" s="9"/>
      <c r="DE55" s="69"/>
      <c r="DF55" s="69"/>
      <c r="DG55" s="57"/>
    </row>
    <row r="56" spans="1:111">
      <c r="A56" s="49">
        <v>43251</v>
      </c>
      <c r="B56" s="50">
        <f>南航自动更新!B206</f>
        <v>25698.05</v>
      </c>
      <c r="C56" s="138">
        <f t="shared" si="0"/>
        <v>0.12716183675528203</v>
      </c>
      <c r="D56" s="138"/>
      <c r="E56" s="50">
        <f>南航自动更新!C206</f>
        <v>17851.64</v>
      </c>
      <c r="F56" s="138">
        <f t="shared" si="1"/>
        <v>0.11905879815977172</v>
      </c>
      <c r="G56" s="138"/>
      <c r="H56" s="50">
        <f>南航自动更新!D206</f>
        <v>7477.34</v>
      </c>
      <c r="I56" s="138">
        <f t="shared" si="2"/>
        <v>0.14612814224402215</v>
      </c>
      <c r="J56" s="138"/>
      <c r="K56" s="50">
        <f>南航自动更新!E206</f>
        <v>369.07</v>
      </c>
      <c r="L56" s="138">
        <f t="shared" si="3"/>
        <v>0.14429665457476837</v>
      </c>
      <c r="M56" s="138"/>
      <c r="N56" s="50">
        <f>南航自动更新!F206</f>
        <v>20762.599999999999</v>
      </c>
      <c r="O56" s="138">
        <f t="shared" si="4"/>
        <v>0.12690106819665758</v>
      </c>
      <c r="P56" s="138"/>
      <c r="Q56" s="50">
        <f>南航自动更新!G206</f>
        <v>14502.56</v>
      </c>
      <c r="R56" s="138">
        <f t="shared" si="5"/>
        <v>0.11734608578008188</v>
      </c>
      <c r="S56" s="138"/>
      <c r="T56" s="50">
        <f>南航自动更新!H206</f>
        <v>5986.06</v>
      </c>
      <c r="U56" s="138">
        <f t="shared" si="6"/>
        <v>0.15040434789293244</v>
      </c>
      <c r="V56" s="138"/>
      <c r="W56" s="50">
        <f>南航自动更新!I206</f>
        <v>273.98</v>
      </c>
      <c r="X56" s="138">
        <f t="shared" si="7"/>
        <v>0.13402317880794712</v>
      </c>
      <c r="Y56" s="138"/>
      <c r="Z56" s="50">
        <f>南航自动更新!J206</f>
        <v>11423.85</v>
      </c>
      <c r="AA56" s="138">
        <f t="shared" si="8"/>
        <v>0.1137993399404289</v>
      </c>
      <c r="AB56" s="138"/>
      <c r="AC56" s="50">
        <f>南航自动更新!K206</f>
        <v>9787.2199999999993</v>
      </c>
      <c r="AD56" s="138">
        <f t="shared" si="9"/>
        <v>0.10229599479217111</v>
      </c>
      <c r="AE56" s="138"/>
      <c r="AF56" s="50">
        <f>南航自动更新!L206</f>
        <v>1428.52</v>
      </c>
      <c r="AG56" s="138">
        <f t="shared" si="10"/>
        <v>0.20299460196889174</v>
      </c>
      <c r="AH56" s="138"/>
      <c r="AI56" s="50">
        <f>南航自动更新!M206</f>
        <v>208.12</v>
      </c>
      <c r="AJ56" s="138">
        <f t="shared" si="11"/>
        <v>9.3986543313709037E-2</v>
      </c>
      <c r="AK56" s="138"/>
      <c r="AL56" s="50">
        <f>南航自动更新!N206</f>
        <v>80.790000000000006</v>
      </c>
      <c r="AM56" s="148">
        <f t="shared" si="12"/>
        <v>-1.9999999999996021E-2</v>
      </c>
      <c r="AN56" s="138"/>
      <c r="AO56" s="50">
        <f>南航自动更新!O206</f>
        <v>81.239999999999995</v>
      </c>
      <c r="AP56" s="148">
        <f t="shared" si="13"/>
        <v>-0.12000000000000455</v>
      </c>
      <c r="AQ56" s="138"/>
      <c r="AR56" s="50">
        <f>南航自动更新!P206</f>
        <v>80.06</v>
      </c>
      <c r="AS56" s="148">
        <f t="shared" si="14"/>
        <v>0.29999999999999716</v>
      </c>
      <c r="AT56" s="138"/>
      <c r="AU56" s="50">
        <f>南航自动更新!Q206</f>
        <v>74.23</v>
      </c>
      <c r="AV56" s="148">
        <f t="shared" si="15"/>
        <v>-0.67999999999999261</v>
      </c>
      <c r="AW56" s="138"/>
      <c r="AX56" s="50">
        <f>南航自动更新!R206</f>
        <v>774</v>
      </c>
      <c r="AY56" s="138"/>
      <c r="AZ56" s="138"/>
      <c r="BA56" s="17"/>
      <c r="BB56" s="9"/>
      <c r="BC56" s="17"/>
      <c r="BD56" s="9"/>
      <c r="BE56" s="17"/>
      <c r="BF56" s="9"/>
      <c r="BG56" s="17"/>
      <c r="BH56" s="9"/>
      <c r="BI56" s="51"/>
      <c r="BJ56" s="9"/>
      <c r="BK56" s="51"/>
      <c r="BL56" s="9"/>
      <c r="BM56" s="51"/>
      <c r="BN56" s="9"/>
      <c r="BO56" s="51"/>
      <c r="BP56" s="51"/>
      <c r="BQ56" s="9"/>
      <c r="BR56" s="51"/>
      <c r="BS56" s="9"/>
      <c r="BT56" s="51"/>
      <c r="BU56" s="9"/>
      <c r="BV56" s="51"/>
      <c r="BW56" s="9"/>
      <c r="BX56" s="51"/>
      <c r="BY56" s="9"/>
      <c r="BZ56" s="51"/>
      <c r="CA56" s="9"/>
      <c r="CB56" s="51"/>
      <c r="CC56" s="9"/>
      <c r="CD56" s="51"/>
      <c r="CE56" s="9"/>
      <c r="CF56" s="51"/>
      <c r="CG56" s="10"/>
      <c r="CH56" s="51"/>
      <c r="CI56" s="10"/>
      <c r="CJ56" s="51"/>
      <c r="CK56" s="10"/>
      <c r="CL56" s="51"/>
      <c r="CM56" s="10"/>
      <c r="CN56" s="51"/>
      <c r="CO56" s="53"/>
      <c r="CP56" s="51"/>
      <c r="CQ56" s="53"/>
      <c r="CR56" s="51"/>
      <c r="CS56" s="53"/>
      <c r="CT56" s="51"/>
      <c r="CU56" s="53"/>
      <c r="CW56" s="51"/>
      <c r="CX56" s="9"/>
      <c r="CY56" s="51"/>
      <c r="CZ56" s="9"/>
      <c r="DA56" s="51"/>
      <c r="DB56" s="9"/>
      <c r="DC56" s="51"/>
      <c r="DD56" s="9"/>
      <c r="DE56" s="69"/>
      <c r="DF56" s="69"/>
      <c r="DG56" s="57"/>
    </row>
    <row r="57" spans="1:111">
      <c r="A57" s="49">
        <v>43281</v>
      </c>
      <c r="B57" s="50">
        <f>南航自动更新!B207</f>
        <v>24869.34</v>
      </c>
      <c r="C57" s="138">
        <f t="shared" si="0"/>
        <v>0.1286249017475769</v>
      </c>
      <c r="D57" s="138"/>
      <c r="E57" s="50">
        <f>南航自动更新!C207</f>
        <v>16902.32</v>
      </c>
      <c r="F57" s="138">
        <f t="shared" si="1"/>
        <v>0.12080336645769973</v>
      </c>
      <c r="G57" s="138"/>
      <c r="H57" s="50">
        <f>南航自动更新!D207</f>
        <v>7609.44</v>
      </c>
      <c r="I57" s="138">
        <f t="shared" si="2"/>
        <v>0.14524972344924625</v>
      </c>
      <c r="J57" s="138"/>
      <c r="K57" s="50">
        <f>南航自动更新!E207</f>
        <v>357.58</v>
      </c>
      <c r="L57" s="138">
        <f t="shared" si="3"/>
        <v>0.152777330023534</v>
      </c>
      <c r="M57" s="138"/>
      <c r="N57" s="50">
        <f>南航自动更新!F207</f>
        <v>20498.95</v>
      </c>
      <c r="O57" s="138">
        <f t="shared" si="4"/>
        <v>0.12528957105058036</v>
      </c>
      <c r="P57" s="138"/>
      <c r="Q57" s="50">
        <f>南航自动更新!G207</f>
        <v>14011.53</v>
      </c>
      <c r="R57" s="138">
        <f t="shared" si="5"/>
        <v>0.11592928600270946</v>
      </c>
      <c r="S57" s="138"/>
      <c r="T57" s="50">
        <f>南航自动更新!H207</f>
        <v>6220.35</v>
      </c>
      <c r="U57" s="138">
        <f t="shared" si="6"/>
        <v>0.14717289430927294</v>
      </c>
      <c r="V57" s="138"/>
      <c r="W57" s="50">
        <f>南航自动更新!I207</f>
        <v>267.08</v>
      </c>
      <c r="X57" s="138">
        <f t="shared" si="7"/>
        <v>0.1205840396072837</v>
      </c>
      <c r="Y57" s="138"/>
      <c r="Z57" s="50">
        <f>南航自动更新!J207</f>
        <v>11105.17</v>
      </c>
      <c r="AA57" s="138">
        <f t="shared" si="8"/>
        <v>0.11749913459293659</v>
      </c>
      <c r="AB57" s="138"/>
      <c r="AC57" s="50">
        <f>南航自动更新!K207</f>
        <v>9448.2800000000007</v>
      </c>
      <c r="AD57" s="138">
        <f t="shared" si="9"/>
        <v>0.10644666424648408</v>
      </c>
      <c r="AE57" s="138"/>
      <c r="AF57" s="50">
        <f>南航自动更新!L207</f>
        <v>1451.99</v>
      </c>
      <c r="AG57" s="138">
        <f t="shared" si="10"/>
        <v>0.20075585289812525</v>
      </c>
      <c r="AH57" s="138"/>
      <c r="AI57" s="50">
        <f>南航自动更新!M207</f>
        <v>204.89</v>
      </c>
      <c r="AJ57" s="138">
        <f t="shared" si="11"/>
        <v>8.4131435525689025E-2</v>
      </c>
      <c r="AK57" s="138"/>
      <c r="AL57" s="50">
        <f>南航自动更新!N207</f>
        <v>82.43</v>
      </c>
      <c r="AM57" s="148">
        <f t="shared" si="12"/>
        <v>-0.23999999999999488</v>
      </c>
      <c r="AN57" s="138"/>
      <c r="AO57" s="50">
        <f>南航自动更新!O207</f>
        <v>82.9</v>
      </c>
      <c r="AP57" s="148">
        <f t="shared" si="13"/>
        <v>-0.35999999999999943</v>
      </c>
      <c r="AQ57" s="138"/>
      <c r="AR57" s="50">
        <f>南航自动更新!P207</f>
        <v>81.75</v>
      </c>
      <c r="AS57" s="148">
        <f t="shared" si="14"/>
        <v>0.14000000000000057</v>
      </c>
      <c r="AT57" s="138"/>
      <c r="AU57" s="50">
        <f>南航自动更新!Q207</f>
        <v>74.69</v>
      </c>
      <c r="AV57" s="148">
        <f t="shared" si="15"/>
        <v>-2.1500000000000057</v>
      </c>
      <c r="AW57" s="138"/>
      <c r="AX57" s="50">
        <f>南航自动更新!R207</f>
        <v>786</v>
      </c>
      <c r="AY57" s="138"/>
      <c r="AZ57" s="138"/>
      <c r="BA57" s="17"/>
      <c r="BB57" s="9"/>
      <c r="BC57" s="17"/>
      <c r="BD57" s="9"/>
      <c r="BE57" s="17"/>
      <c r="BF57" s="9"/>
      <c r="BG57" s="17"/>
      <c r="BH57" s="9"/>
      <c r="BI57" s="51"/>
      <c r="BJ57" s="9"/>
      <c r="BK57" s="51"/>
      <c r="BL57" s="9"/>
      <c r="BM57" s="51"/>
      <c r="BN57" s="9"/>
      <c r="BO57" s="51"/>
      <c r="BP57" s="51"/>
      <c r="BQ57" s="9"/>
      <c r="BR57" s="51"/>
      <c r="BS57" s="9"/>
      <c r="BT57" s="51"/>
      <c r="BU57" s="9"/>
      <c r="BV57" s="51"/>
      <c r="BW57" s="9"/>
      <c r="BX57" s="51"/>
      <c r="BY57" s="9"/>
      <c r="BZ57" s="51"/>
      <c r="CA57" s="9"/>
      <c r="CB57" s="51"/>
      <c r="CC57" s="9"/>
      <c r="CD57" s="51"/>
      <c r="CE57" s="9"/>
      <c r="CF57" s="51"/>
      <c r="CG57" s="10"/>
      <c r="CH57" s="51"/>
      <c r="CI57" s="10"/>
      <c r="CJ57" s="51"/>
      <c r="CK57" s="10"/>
      <c r="CL57" s="51"/>
      <c r="CM57" s="10"/>
      <c r="CN57" s="51"/>
      <c r="CO57" s="53"/>
      <c r="CP57" s="51"/>
      <c r="CQ57" s="53"/>
      <c r="CR57" s="51"/>
      <c r="CS57" s="53"/>
      <c r="CT57" s="51"/>
      <c r="CU57" s="53"/>
      <c r="CW57" s="51"/>
      <c r="CX57" s="9"/>
      <c r="CY57" s="51"/>
      <c r="CZ57" s="9"/>
      <c r="DA57" s="51"/>
      <c r="DB57" s="9"/>
      <c r="DC57" s="51"/>
      <c r="DD57" s="9"/>
      <c r="DE57" s="69"/>
      <c r="DF57" s="69"/>
      <c r="DG57" s="57"/>
    </row>
    <row r="58" spans="1:111">
      <c r="A58" s="49">
        <v>43312</v>
      </c>
      <c r="B58" s="50">
        <f>南航自动更新!B208</f>
        <v>28132.38</v>
      </c>
      <c r="C58" s="138">
        <f t="shared" si="0"/>
        <v>0.13303062669456911</v>
      </c>
      <c r="D58" s="138"/>
      <c r="E58" s="50">
        <f>南航自动更新!C208</f>
        <v>19217.14</v>
      </c>
      <c r="F58" s="138">
        <f t="shared" si="1"/>
        <v>0.11742760352280479</v>
      </c>
      <c r="G58" s="138"/>
      <c r="H58" s="50">
        <f>南航自动更新!D208</f>
        <v>8525.84</v>
      </c>
      <c r="I58" s="138">
        <f t="shared" si="2"/>
        <v>0.16633036797688638</v>
      </c>
      <c r="J58" s="138"/>
      <c r="K58" s="50">
        <f>南航自动更新!E208</f>
        <v>389.4</v>
      </c>
      <c r="L58" s="138">
        <f t="shared" si="3"/>
        <v>0.21048214119183051</v>
      </c>
      <c r="M58" s="138"/>
      <c r="N58" s="50">
        <f>南航自动更新!F208</f>
        <v>23106.35</v>
      </c>
      <c r="O58" s="138">
        <f t="shared" si="4"/>
        <v>0.1347808043925065</v>
      </c>
      <c r="P58" s="138"/>
      <c r="Q58" s="50">
        <f>南航自动更新!G208</f>
        <v>15881.68</v>
      </c>
      <c r="R58" s="138">
        <f t="shared" si="5"/>
        <v>0.12595382234356545</v>
      </c>
      <c r="S58" s="138"/>
      <c r="T58" s="50">
        <f>南航自动更新!H208</f>
        <v>6924.73</v>
      </c>
      <c r="U58" s="138">
        <f t="shared" si="6"/>
        <v>0.15431405234205697</v>
      </c>
      <c r="V58" s="138"/>
      <c r="W58" s="50">
        <f>南航自动更新!I208</f>
        <v>299.94</v>
      </c>
      <c r="X58" s="138">
        <f t="shared" si="7"/>
        <v>0.16318932754207705</v>
      </c>
      <c r="Y58" s="138"/>
      <c r="Z58" s="50">
        <f>南航自动更新!J208</f>
        <v>12437.1</v>
      </c>
      <c r="AA58" s="138">
        <f t="shared" si="8"/>
        <v>0.1138356494396835</v>
      </c>
      <c r="AB58" s="138"/>
      <c r="AC58" s="50">
        <f>南航自动更新!K208</f>
        <v>10626.89</v>
      </c>
      <c r="AD58" s="138">
        <f t="shared" si="9"/>
        <v>0.10562828573301308</v>
      </c>
      <c r="AE58" s="138"/>
      <c r="AF58" s="50">
        <f>南航自动更新!L208</f>
        <v>1586.72</v>
      </c>
      <c r="AG58" s="138">
        <f t="shared" si="10"/>
        <v>0.17611480075901342</v>
      </c>
      <c r="AH58" s="138"/>
      <c r="AI58" s="50">
        <f>南航自动更新!M208</f>
        <v>223.49</v>
      </c>
      <c r="AJ58" s="138">
        <f t="shared" si="11"/>
        <v>8.8814186884926594E-2</v>
      </c>
      <c r="AK58" s="138"/>
      <c r="AL58" s="50">
        <f>南航自动更新!N208</f>
        <v>82.13</v>
      </c>
      <c r="AM58" s="148">
        <f t="shared" si="12"/>
        <v>0.11999999999999034</v>
      </c>
      <c r="AN58" s="138"/>
      <c r="AO58" s="50">
        <f>南航自动更新!O208</f>
        <v>82.64</v>
      </c>
      <c r="AP58" s="148">
        <f t="shared" si="13"/>
        <v>0.62000000000000455</v>
      </c>
      <c r="AQ58" s="138"/>
      <c r="AR58" s="50">
        <f>南航自动更新!P208</f>
        <v>81.22</v>
      </c>
      <c r="AS58" s="148">
        <f t="shared" si="14"/>
        <v>-0.84999999999999432</v>
      </c>
      <c r="AT58" s="138"/>
      <c r="AU58" s="50">
        <f>南航自动更新!Q208</f>
        <v>77.03</v>
      </c>
      <c r="AV58" s="148">
        <f t="shared" si="15"/>
        <v>-3.1299999999999955</v>
      </c>
      <c r="AW58" s="138"/>
      <c r="AX58" s="50">
        <f>南航自动更新!R208</f>
        <v>792</v>
      </c>
      <c r="AY58" s="138"/>
      <c r="AZ58" s="138"/>
      <c r="BA58" s="17"/>
      <c r="BB58" s="9"/>
      <c r="BC58" s="17"/>
      <c r="BD58" s="9"/>
      <c r="BE58" s="17"/>
      <c r="BF58" s="9"/>
      <c r="BG58" s="17"/>
      <c r="BH58" s="9"/>
      <c r="BI58" s="51"/>
      <c r="BJ58" s="9"/>
      <c r="BK58" s="51"/>
      <c r="BL58" s="9"/>
      <c r="BM58" s="51"/>
      <c r="BN58" s="9"/>
      <c r="BO58" s="51"/>
      <c r="BP58" s="51"/>
      <c r="BQ58" s="9"/>
      <c r="BR58" s="51"/>
      <c r="BS58" s="9"/>
      <c r="BT58" s="51"/>
      <c r="BU58" s="9"/>
      <c r="BV58" s="51"/>
      <c r="BW58" s="9"/>
      <c r="BX58" s="51"/>
      <c r="BY58" s="9"/>
      <c r="BZ58" s="51"/>
      <c r="CA58" s="9"/>
      <c r="CB58" s="51"/>
      <c r="CC58" s="9"/>
      <c r="CD58" s="51"/>
      <c r="CE58" s="9"/>
      <c r="CF58" s="51"/>
      <c r="CG58" s="10"/>
      <c r="CH58" s="51"/>
      <c r="CI58" s="10"/>
      <c r="CJ58" s="51"/>
      <c r="CK58" s="10"/>
      <c r="CL58" s="51"/>
      <c r="CM58" s="10"/>
      <c r="CN58" s="51"/>
      <c r="CO58" s="53"/>
      <c r="CP58" s="51"/>
      <c r="CQ58" s="53"/>
      <c r="CR58" s="51"/>
      <c r="CS58" s="53"/>
      <c r="CT58" s="51"/>
      <c r="CU58" s="53"/>
      <c r="CW58" s="51"/>
      <c r="CX58" s="9"/>
      <c r="CY58" s="51"/>
      <c r="CZ58" s="9"/>
      <c r="DA58" s="51"/>
      <c r="DB58" s="9"/>
      <c r="DC58" s="51"/>
      <c r="DD58" s="9"/>
      <c r="DE58" s="69"/>
      <c r="DF58" s="69"/>
      <c r="DG58" s="57"/>
    </row>
    <row r="59" spans="1:111">
      <c r="A59" s="49">
        <v>43343</v>
      </c>
      <c r="B59" s="50">
        <f>南航自动更新!B209</f>
        <v>28612.92</v>
      </c>
      <c r="C59" s="138">
        <f t="shared" si="0"/>
        <v>0.13764677863318986</v>
      </c>
      <c r="D59" s="138"/>
      <c r="E59" s="50">
        <f>南航自动更新!C209</f>
        <v>19623.48</v>
      </c>
      <c r="F59" s="138">
        <f t="shared" si="1"/>
        <v>0.12032893692673241</v>
      </c>
      <c r="G59" s="138"/>
      <c r="H59" s="50">
        <f>南航自动更新!D209</f>
        <v>8593.51</v>
      </c>
      <c r="I59" s="138">
        <f t="shared" si="2"/>
        <v>0.17613945862200175</v>
      </c>
      <c r="J59" s="138"/>
      <c r="K59" s="50">
        <f>南航自动更新!E209</f>
        <v>395.93</v>
      </c>
      <c r="L59" s="138">
        <f t="shared" si="3"/>
        <v>0.20482624307711039</v>
      </c>
      <c r="M59" s="138"/>
      <c r="N59" s="50">
        <f>南航自动更新!F209</f>
        <v>24562.91</v>
      </c>
      <c r="O59" s="138">
        <f t="shared" si="4"/>
        <v>0.16476316521981582</v>
      </c>
      <c r="P59" s="138"/>
      <c r="Q59" s="50">
        <f>南航自动更新!G209</f>
        <v>17045.900000000001</v>
      </c>
      <c r="R59" s="138">
        <f t="shared" si="5"/>
        <v>0.15877389228900318</v>
      </c>
      <c r="S59" s="138"/>
      <c r="T59" s="50">
        <f>南航自动更新!H209</f>
        <v>7202.63</v>
      </c>
      <c r="U59" s="138">
        <f t="shared" si="6"/>
        <v>0.17887089039358273</v>
      </c>
      <c r="V59" s="138"/>
      <c r="W59" s="50">
        <f>南航自动更新!I209</f>
        <v>314.38</v>
      </c>
      <c r="X59" s="138">
        <f t="shared" si="7"/>
        <v>0.17187907704924155</v>
      </c>
      <c r="Y59" s="138"/>
      <c r="Z59" s="50">
        <f>南航自动更新!J209</f>
        <v>13288.87</v>
      </c>
      <c r="AA59" s="138">
        <f t="shared" si="8"/>
        <v>0.14356930670916612</v>
      </c>
      <c r="AB59" s="138"/>
      <c r="AC59" s="50">
        <f>南航自动更新!K209</f>
        <v>11383.64</v>
      </c>
      <c r="AD59" s="138">
        <f t="shared" si="9"/>
        <v>0.13655573981794955</v>
      </c>
      <c r="AE59" s="138"/>
      <c r="AF59" s="50">
        <f>南航自动更新!L209</f>
        <v>1667.1</v>
      </c>
      <c r="AG59" s="138">
        <f t="shared" si="10"/>
        <v>0.19762070674779619</v>
      </c>
      <c r="AH59" s="138"/>
      <c r="AI59" s="50">
        <f>南航自动更新!M209</f>
        <v>238.13</v>
      </c>
      <c r="AJ59" s="138">
        <f t="shared" si="11"/>
        <v>0.12008466603951073</v>
      </c>
      <c r="AK59" s="138"/>
      <c r="AL59" s="50">
        <f>南航自动更新!N209</f>
        <v>85.85</v>
      </c>
      <c r="AM59" s="148">
        <f t="shared" si="12"/>
        <v>2</v>
      </c>
      <c r="AN59" s="138"/>
      <c r="AO59" s="50">
        <f>南航自动更新!O209</f>
        <v>86.86</v>
      </c>
      <c r="AP59" s="148">
        <f t="shared" si="13"/>
        <v>2.8799999999999955</v>
      </c>
      <c r="AQ59" s="138"/>
      <c r="AR59" s="50">
        <f>南航自动更新!P209</f>
        <v>83.81</v>
      </c>
      <c r="AS59" s="148">
        <f t="shared" si="14"/>
        <v>0.18999999999999773</v>
      </c>
      <c r="AT59" s="138"/>
      <c r="AU59" s="50">
        <f>南航自动更新!Q209</f>
        <v>79.400000000000006</v>
      </c>
      <c r="AV59" s="148">
        <f t="shared" si="15"/>
        <v>-2.2299999999999898</v>
      </c>
      <c r="AW59" s="138"/>
      <c r="AX59" s="50">
        <f>南航自动更新!R209</f>
        <v>799</v>
      </c>
      <c r="AY59" s="138"/>
      <c r="AZ59" s="138"/>
      <c r="BA59" s="17"/>
      <c r="BB59" s="9"/>
      <c r="BC59" s="17"/>
      <c r="BD59" s="9"/>
      <c r="BE59" s="17"/>
      <c r="BF59" s="9"/>
      <c r="BG59" s="17"/>
      <c r="BH59" s="9"/>
      <c r="BI59" s="51"/>
      <c r="BJ59" s="9"/>
      <c r="BK59" s="51"/>
      <c r="BL59" s="9"/>
      <c r="BM59" s="51"/>
      <c r="BN59" s="9"/>
      <c r="BO59" s="51"/>
      <c r="BP59" s="51"/>
      <c r="BQ59" s="9"/>
      <c r="BR59" s="51"/>
      <c r="BS59" s="9"/>
      <c r="BT59" s="51"/>
      <c r="BU59" s="9"/>
      <c r="BV59" s="51"/>
      <c r="BW59" s="9"/>
      <c r="BX59" s="51"/>
      <c r="BY59" s="9"/>
      <c r="BZ59" s="51"/>
      <c r="CA59" s="9"/>
      <c r="CB59" s="51"/>
      <c r="CC59" s="9"/>
      <c r="CD59" s="51"/>
      <c r="CE59" s="9"/>
      <c r="CF59" s="51"/>
      <c r="CG59" s="10"/>
      <c r="CH59" s="51"/>
      <c r="CI59" s="10"/>
      <c r="CJ59" s="51"/>
      <c r="CK59" s="10"/>
      <c r="CL59" s="51"/>
      <c r="CM59" s="10"/>
      <c r="CN59" s="51"/>
      <c r="CO59" s="53"/>
      <c r="CP59" s="51"/>
      <c r="CQ59" s="53"/>
      <c r="CR59" s="51"/>
      <c r="CS59" s="53"/>
      <c r="CT59" s="51"/>
      <c r="CU59" s="53"/>
      <c r="CW59" s="51"/>
      <c r="CX59" s="9"/>
      <c r="CY59" s="51"/>
      <c r="CZ59" s="9"/>
      <c r="DA59" s="51"/>
      <c r="DB59" s="9"/>
      <c r="DC59" s="51"/>
      <c r="DD59" s="9"/>
      <c r="DE59" s="69"/>
      <c r="DF59" s="69"/>
      <c r="DG59" s="70"/>
    </row>
    <row r="60" spans="1:111">
      <c r="A60" s="49">
        <v>43373</v>
      </c>
      <c r="B60" s="50">
        <f>南航自动更新!B210</f>
        <v>25995.09</v>
      </c>
      <c r="C60" s="138">
        <f t="shared" si="0"/>
        <v>9.2730206077400235E-2</v>
      </c>
      <c r="D60" s="138"/>
      <c r="E60" s="50">
        <f>南航自动更新!C210</f>
        <v>17925.599999999999</v>
      </c>
      <c r="F60" s="138">
        <f t="shared" si="1"/>
        <v>9.3261708029303891E-2</v>
      </c>
      <c r="G60" s="138"/>
      <c r="H60" s="50">
        <f>南航自动更新!D210</f>
        <v>7699.13</v>
      </c>
      <c r="I60" s="138">
        <f t="shared" si="2"/>
        <v>8.9300165818708699E-2</v>
      </c>
      <c r="J60" s="138"/>
      <c r="K60" s="50">
        <f>南航自动更新!E210</f>
        <v>370.36</v>
      </c>
      <c r="L60" s="138">
        <f t="shared" si="3"/>
        <v>0.14058698530996905</v>
      </c>
      <c r="M60" s="138"/>
      <c r="N60" s="50">
        <f>南航自动更新!F210</f>
        <v>21338.74</v>
      </c>
      <c r="O60" s="138">
        <f t="shared" si="4"/>
        <v>0.11447725632296901</v>
      </c>
      <c r="P60" s="138"/>
      <c r="Q60" s="50">
        <f>南航自动更新!G210</f>
        <v>14828.51</v>
      </c>
      <c r="R60" s="138">
        <f t="shared" si="5"/>
        <v>0.11304426803417988</v>
      </c>
      <c r="S60" s="138"/>
      <c r="T60" s="50">
        <f>南航自动更新!H210</f>
        <v>6239.85</v>
      </c>
      <c r="U60" s="138">
        <f t="shared" si="6"/>
        <v>0.11701556340826835</v>
      </c>
      <c r="V60" s="138"/>
      <c r="W60" s="50">
        <f>南航自动更新!I210</f>
        <v>270.39</v>
      </c>
      <c r="X60" s="138">
        <f t="shared" si="7"/>
        <v>0.13513853904282125</v>
      </c>
      <c r="Y60" s="138"/>
      <c r="Z60" s="50">
        <f>南航自动更新!J210</f>
        <v>11506.51</v>
      </c>
      <c r="AA60" s="138">
        <f t="shared" si="8"/>
        <v>9.7597525984035594E-2</v>
      </c>
      <c r="AB60" s="138"/>
      <c r="AC60" s="50">
        <f>南航自动更新!K210</f>
        <v>9905.76</v>
      </c>
      <c r="AD60" s="138">
        <f t="shared" si="9"/>
        <v>9.44744605389638E-2</v>
      </c>
      <c r="AE60" s="138"/>
      <c r="AF60" s="50">
        <f>南航自动更新!L210</f>
        <v>1400.03</v>
      </c>
      <c r="AG60" s="138">
        <f t="shared" si="10"/>
        <v>0.1197104810653018</v>
      </c>
      <c r="AH60" s="138"/>
      <c r="AI60" s="50">
        <f>南航自动更新!M210</f>
        <v>200.72</v>
      </c>
      <c r="AJ60" s="138">
        <f t="shared" si="11"/>
        <v>0.10098184411167788</v>
      </c>
      <c r="AK60" s="138"/>
      <c r="AL60" s="50">
        <f>南航自动更新!N210</f>
        <v>82.09</v>
      </c>
      <c r="AM60" s="148">
        <f t="shared" si="12"/>
        <v>1.6000000000000085</v>
      </c>
      <c r="AN60" s="138"/>
      <c r="AO60" s="50">
        <f>南航自动更新!O210</f>
        <v>82.72</v>
      </c>
      <c r="AP60" s="148">
        <f t="shared" si="13"/>
        <v>1.4699999999999989</v>
      </c>
      <c r="AQ60" s="138"/>
      <c r="AR60" s="50">
        <f>南航自动更新!P210</f>
        <v>81.05</v>
      </c>
      <c r="AS60" s="148">
        <f t="shared" si="14"/>
        <v>2.0099999999999909</v>
      </c>
      <c r="AT60" s="138"/>
      <c r="AU60" s="50">
        <f>南航自动更新!Q210</f>
        <v>73.010000000000005</v>
      </c>
      <c r="AV60" s="148">
        <f t="shared" si="15"/>
        <v>-0.34999999999999432</v>
      </c>
      <c r="AW60" s="138"/>
      <c r="AX60" s="50">
        <f>南航自动更新!R210</f>
        <v>811</v>
      </c>
      <c r="AY60" s="138">
        <f t="shared" ref="AY60:AY123" si="16">AX60/AX48-1</f>
        <v>9.4466936572199733E-2</v>
      </c>
      <c r="AZ60" s="138"/>
      <c r="BA60" s="17"/>
      <c r="BB60" s="9"/>
      <c r="BC60" s="17"/>
      <c r="BD60" s="9"/>
      <c r="BE60" s="17"/>
      <c r="BF60" s="9"/>
      <c r="BG60" s="17"/>
      <c r="BH60" s="9"/>
      <c r="BI60" s="51"/>
      <c r="BJ60" s="9"/>
      <c r="BK60" s="51"/>
      <c r="BL60" s="9"/>
      <c r="BM60" s="51"/>
      <c r="BN60" s="9"/>
      <c r="BO60" s="51"/>
      <c r="BP60" s="51"/>
      <c r="BQ60" s="9"/>
      <c r="BR60" s="51"/>
      <c r="BS60" s="9"/>
      <c r="BT60" s="51"/>
      <c r="BU60" s="9"/>
      <c r="BV60" s="51"/>
      <c r="BW60" s="9"/>
      <c r="BX60" s="51"/>
      <c r="BY60" s="9"/>
      <c r="BZ60" s="51"/>
      <c r="CA60" s="9"/>
      <c r="CB60" s="51"/>
      <c r="CC60" s="9"/>
      <c r="CD60" s="51"/>
      <c r="CE60" s="9"/>
      <c r="CF60" s="51"/>
      <c r="CG60" s="10"/>
      <c r="CH60" s="51"/>
      <c r="CI60" s="10"/>
      <c r="CJ60" s="51"/>
      <c r="CK60" s="10"/>
      <c r="CL60" s="51"/>
      <c r="CM60" s="10"/>
      <c r="CN60" s="51"/>
      <c r="CO60" s="53"/>
      <c r="CP60" s="51"/>
      <c r="CQ60" s="53"/>
      <c r="CR60" s="51"/>
      <c r="CS60" s="53"/>
      <c r="CT60" s="51"/>
      <c r="CU60" s="53"/>
      <c r="CW60" s="51"/>
      <c r="CX60" s="9"/>
      <c r="CY60" s="51"/>
      <c r="CZ60" s="9"/>
      <c r="DA60" s="51"/>
      <c r="DB60" s="9"/>
      <c r="DC60" s="51"/>
      <c r="DD60" s="9"/>
      <c r="DE60" s="69"/>
      <c r="DF60" s="69"/>
      <c r="DG60" s="51"/>
    </row>
    <row r="61" spans="1:111">
      <c r="A61" s="49">
        <v>43404</v>
      </c>
      <c r="B61" s="50">
        <f>南航自动更新!B211</f>
        <v>27414.57</v>
      </c>
      <c r="C61" s="138">
        <f t="shared" si="0"/>
        <v>0.12398648981077853</v>
      </c>
      <c r="D61" s="138"/>
      <c r="E61" s="50">
        <f>南航自动更新!C211</f>
        <v>18849.09</v>
      </c>
      <c r="F61" s="138">
        <f t="shared" si="1"/>
        <v>0.12921273597791538</v>
      </c>
      <c r="G61" s="138"/>
      <c r="H61" s="50">
        <f>南航自动更新!D211</f>
        <v>8192.2800000000007</v>
      </c>
      <c r="I61" s="138">
        <f t="shared" si="2"/>
        <v>0.11317529465797405</v>
      </c>
      <c r="J61" s="138"/>
      <c r="K61" s="50">
        <f>南航自动更新!E211</f>
        <v>373.21</v>
      </c>
      <c r="L61" s="138">
        <f t="shared" si="3"/>
        <v>0.10136929705483078</v>
      </c>
      <c r="M61" s="138"/>
      <c r="N61" s="50">
        <f>南航自动更新!F211</f>
        <v>22643.79</v>
      </c>
      <c r="O61" s="138">
        <f t="shared" si="4"/>
        <v>0.13215383715412954</v>
      </c>
      <c r="P61" s="138"/>
      <c r="Q61" s="50">
        <f>南航自动更新!G211</f>
        <v>15796.5</v>
      </c>
      <c r="R61" s="138">
        <f t="shared" si="5"/>
        <v>0.14468469630511005</v>
      </c>
      <c r="S61" s="138"/>
      <c r="T61" s="50">
        <f>南航自动更新!H211</f>
        <v>6575.61</v>
      </c>
      <c r="U61" s="138">
        <f t="shared" si="6"/>
        <v>0.10732196083054069</v>
      </c>
      <c r="V61" s="138"/>
      <c r="W61" s="50">
        <f>南航自动更新!I211</f>
        <v>271.68</v>
      </c>
      <c r="X61" s="138">
        <f t="shared" si="7"/>
        <v>3.5129162539053738E-2</v>
      </c>
      <c r="Y61" s="138"/>
      <c r="Z61" s="50">
        <f>南航自动更新!J211</f>
        <v>12358.17</v>
      </c>
      <c r="AA61" s="138">
        <f t="shared" si="8"/>
        <v>0.12046613216023583</v>
      </c>
      <c r="AB61" s="138"/>
      <c r="AC61" s="50">
        <f>南航自动更新!K211</f>
        <v>10660.11</v>
      </c>
      <c r="AD61" s="138">
        <f t="shared" si="9"/>
        <v>0.12251622156093434</v>
      </c>
      <c r="AE61" s="138"/>
      <c r="AF61" s="50">
        <f>南航自动更新!L211</f>
        <v>1491.08</v>
      </c>
      <c r="AG61" s="138">
        <f t="shared" si="10"/>
        <v>0.12500377244605398</v>
      </c>
      <c r="AH61" s="138"/>
      <c r="AI61" s="50">
        <f>南航自动更新!M211</f>
        <v>206.98</v>
      </c>
      <c r="AJ61" s="138">
        <f t="shared" si="11"/>
        <v>-2.3617872463489453E-3</v>
      </c>
      <c r="AK61" s="138"/>
      <c r="AL61" s="50">
        <f>南航自动更新!N211</f>
        <v>82.6</v>
      </c>
      <c r="AM61" s="148">
        <f t="shared" si="12"/>
        <v>0.59999999999999432</v>
      </c>
      <c r="AN61" s="138"/>
      <c r="AO61" s="50">
        <f>南航自动更新!O211</f>
        <v>83.81</v>
      </c>
      <c r="AP61" s="148">
        <f t="shared" si="13"/>
        <v>1.1400000000000006</v>
      </c>
      <c r="AQ61" s="138"/>
      <c r="AR61" s="50">
        <f>南航自动更新!P211</f>
        <v>80.27</v>
      </c>
      <c r="AS61" s="148">
        <f t="shared" si="14"/>
        <v>-0.42000000000000171</v>
      </c>
      <c r="AT61" s="138"/>
      <c r="AU61" s="50">
        <f>南航自动更新!Q211</f>
        <v>72.8</v>
      </c>
      <c r="AV61" s="148">
        <f t="shared" si="15"/>
        <v>-4.6500000000000057</v>
      </c>
      <c r="AW61" s="138"/>
      <c r="AX61" s="50">
        <f>南航自动更新!R211</f>
        <v>817</v>
      </c>
      <c r="AY61" s="138">
        <f t="shared" si="16"/>
        <v>9.5174262734584403E-2</v>
      </c>
      <c r="AZ61" s="138"/>
      <c r="BA61" s="17"/>
      <c r="BB61" s="9"/>
      <c r="BC61" s="17"/>
      <c r="BD61" s="9"/>
      <c r="BE61" s="17"/>
      <c r="BF61" s="9"/>
      <c r="BG61" s="17"/>
      <c r="BH61" s="9"/>
      <c r="BI61" s="51"/>
      <c r="BJ61" s="9"/>
      <c r="BK61" s="51"/>
      <c r="BL61" s="9"/>
      <c r="BM61" s="51"/>
      <c r="BN61" s="9"/>
      <c r="BO61" s="51"/>
      <c r="BP61" s="51"/>
      <c r="BQ61" s="9"/>
      <c r="BR61" s="51"/>
      <c r="BS61" s="9"/>
      <c r="BT61" s="51"/>
      <c r="BU61" s="9"/>
      <c r="BV61" s="51"/>
      <c r="BW61" s="9"/>
      <c r="BX61" s="51"/>
      <c r="BY61" s="9"/>
      <c r="BZ61" s="51"/>
      <c r="CA61" s="9"/>
      <c r="CB61" s="51"/>
      <c r="CC61" s="9"/>
      <c r="CD61" s="51"/>
      <c r="CE61" s="9"/>
      <c r="CF61" s="51"/>
      <c r="CG61" s="10"/>
      <c r="CH61" s="51"/>
      <c r="CI61" s="10"/>
      <c r="CJ61" s="51"/>
      <c r="CK61" s="10"/>
      <c r="CL61" s="51"/>
      <c r="CM61" s="10"/>
      <c r="CN61" s="51"/>
      <c r="CO61" s="53"/>
      <c r="CP61" s="51"/>
      <c r="CQ61" s="53"/>
      <c r="CR61" s="51"/>
      <c r="CS61" s="53"/>
      <c r="CT61" s="51"/>
      <c r="CU61" s="53"/>
      <c r="CW61" s="51"/>
      <c r="CX61" s="9"/>
      <c r="CY61" s="51"/>
      <c r="CZ61" s="9"/>
      <c r="DA61" s="51"/>
      <c r="DB61" s="9"/>
      <c r="DC61" s="51"/>
      <c r="DD61" s="9"/>
      <c r="DE61" s="69"/>
      <c r="DF61" s="69"/>
      <c r="DG61" s="70"/>
    </row>
    <row r="62" spans="1:111">
      <c r="A62" s="49">
        <v>43434</v>
      </c>
      <c r="B62" s="50">
        <f>南航自动更新!B212</f>
        <v>26274.11</v>
      </c>
      <c r="C62" s="138">
        <f t="shared" si="0"/>
        <v>0.12211549959854451</v>
      </c>
      <c r="D62" s="138"/>
      <c r="E62" s="50">
        <f>南航自动更新!C212</f>
        <v>18237.52</v>
      </c>
      <c r="F62" s="138">
        <f t="shared" si="1"/>
        <v>0.11312852401303219</v>
      </c>
      <c r="G62" s="138"/>
      <c r="H62" s="50">
        <f>南航自动更新!D212</f>
        <v>7677.56</v>
      </c>
      <c r="I62" s="138">
        <f t="shared" si="2"/>
        <v>0.14367175722619141</v>
      </c>
      <c r="J62" s="138"/>
      <c r="K62" s="50">
        <f>南航自动更新!E212</f>
        <v>359.03</v>
      </c>
      <c r="L62" s="138">
        <f t="shared" si="3"/>
        <v>0.13009128108278256</v>
      </c>
      <c r="M62" s="138"/>
      <c r="N62" s="50">
        <f>南航自动更新!F212</f>
        <v>21167.17</v>
      </c>
      <c r="O62" s="138">
        <f t="shared" si="4"/>
        <v>9.8283864172324265E-2</v>
      </c>
      <c r="P62" s="138"/>
      <c r="Q62" s="50">
        <f>南航自动更新!G212</f>
        <v>14717.01</v>
      </c>
      <c r="R62" s="138">
        <f t="shared" si="5"/>
        <v>8.0306099977978329E-2</v>
      </c>
      <c r="S62" s="138"/>
      <c r="T62" s="50">
        <f>南航自动更新!H212</f>
        <v>6170.52</v>
      </c>
      <c r="U62" s="138">
        <f t="shared" si="6"/>
        <v>0.14324145559242529</v>
      </c>
      <c r="V62" s="138"/>
      <c r="W62" s="50">
        <f>南航自动更新!I212</f>
        <v>279.64</v>
      </c>
      <c r="X62" s="138">
        <f t="shared" si="7"/>
        <v>0.10717820802153866</v>
      </c>
      <c r="Y62" s="138"/>
      <c r="Z62" s="50">
        <f>南航自动更新!J212</f>
        <v>11425.64</v>
      </c>
      <c r="AA62" s="138">
        <f t="shared" si="8"/>
        <v>7.3873670656459556E-2</v>
      </c>
      <c r="AB62" s="138"/>
      <c r="AC62" s="50">
        <f>南航自动更新!K212</f>
        <v>9787.34</v>
      </c>
      <c r="AD62" s="138">
        <f t="shared" si="9"/>
        <v>6.5355962607707596E-2</v>
      </c>
      <c r="AE62" s="138"/>
      <c r="AF62" s="50">
        <f>南航自动更新!L212</f>
        <v>1423.97</v>
      </c>
      <c r="AG62" s="138">
        <f t="shared" si="10"/>
        <v>0.13424882311239972</v>
      </c>
      <c r="AH62" s="138"/>
      <c r="AI62" s="50">
        <f>南航自动更新!M212</f>
        <v>214.33</v>
      </c>
      <c r="AJ62" s="138">
        <f t="shared" si="11"/>
        <v>8.6315255955397907E-2</v>
      </c>
      <c r="AK62" s="138"/>
      <c r="AL62" s="50">
        <f>南航自动更新!N212</f>
        <v>80.56</v>
      </c>
      <c r="AM62" s="148">
        <f t="shared" si="12"/>
        <v>-1.75</v>
      </c>
      <c r="AN62" s="138"/>
      <c r="AO62" s="50">
        <f>南航自动更新!O212</f>
        <v>80.7</v>
      </c>
      <c r="AP62" s="148">
        <f t="shared" si="13"/>
        <v>-2.4500000000000028</v>
      </c>
      <c r="AQ62" s="138"/>
      <c r="AR62" s="50">
        <f>南航自动更新!P212</f>
        <v>80.37</v>
      </c>
      <c r="AS62" s="148">
        <f t="shared" si="14"/>
        <v>-3.0000000000001137E-2</v>
      </c>
      <c r="AT62" s="138"/>
      <c r="AU62" s="50">
        <f>南航自动更新!Q212</f>
        <v>77.89</v>
      </c>
      <c r="AV62" s="148">
        <f t="shared" si="15"/>
        <v>-1.6099999999999994</v>
      </c>
      <c r="AW62" s="138"/>
      <c r="AX62" s="50">
        <f>南航自动更新!R212</f>
        <v>827</v>
      </c>
      <c r="AY62" s="138">
        <f t="shared" si="16"/>
        <v>0.10413885180240312</v>
      </c>
      <c r="AZ62" s="138"/>
      <c r="BA62" s="17"/>
      <c r="BB62" s="9"/>
      <c r="BC62" s="17"/>
      <c r="BD62" s="9"/>
      <c r="BE62" s="17"/>
      <c r="BF62" s="9"/>
      <c r="BG62" s="17"/>
      <c r="BH62" s="9"/>
      <c r="BI62" s="51"/>
      <c r="BJ62" s="9"/>
      <c r="BK62" s="51"/>
      <c r="BL62" s="9"/>
      <c r="BM62" s="51"/>
      <c r="BN62" s="9"/>
      <c r="BO62" s="51"/>
      <c r="BP62" s="51"/>
      <c r="BQ62" s="9"/>
      <c r="BR62" s="51"/>
      <c r="BS62" s="9"/>
      <c r="BT62" s="51"/>
      <c r="BU62" s="9"/>
      <c r="BV62" s="51"/>
      <c r="BW62" s="9"/>
      <c r="BX62" s="51"/>
      <c r="BY62" s="9"/>
      <c r="BZ62" s="51"/>
      <c r="CA62" s="9"/>
      <c r="CB62" s="51"/>
      <c r="CC62" s="9"/>
      <c r="CD62" s="51"/>
      <c r="CE62" s="9"/>
      <c r="CF62" s="51"/>
      <c r="CG62" s="10"/>
      <c r="CH62" s="51"/>
      <c r="CI62" s="10"/>
      <c r="CJ62" s="51"/>
      <c r="CK62" s="10"/>
      <c r="CL62" s="51"/>
      <c r="CM62" s="10"/>
      <c r="CN62" s="51"/>
      <c r="CO62" s="53"/>
      <c r="CP62" s="51"/>
      <c r="CQ62" s="53"/>
      <c r="CR62" s="51"/>
      <c r="CS62" s="53"/>
      <c r="CT62" s="51"/>
      <c r="CU62" s="53"/>
      <c r="CW62" s="51"/>
      <c r="CX62" s="9"/>
      <c r="CY62" s="51"/>
      <c r="CZ62" s="9"/>
      <c r="DA62" s="51"/>
      <c r="DB62" s="9"/>
      <c r="DC62" s="51"/>
      <c r="DD62" s="9"/>
      <c r="DE62" s="69"/>
      <c r="DF62" s="69"/>
      <c r="DG62" s="51"/>
    </row>
    <row r="63" spans="1:111">
      <c r="A63" s="49">
        <v>43465</v>
      </c>
      <c r="B63" s="50">
        <f>南航自动更新!B213</f>
        <v>27262.79</v>
      </c>
      <c r="C63" s="138">
        <f t="shared" si="0"/>
        <v>0.10906357180370363</v>
      </c>
      <c r="D63" s="138"/>
      <c r="E63" s="50">
        <f>南航自动更新!C213</f>
        <v>18415.43</v>
      </c>
      <c r="F63" s="138">
        <f t="shared" si="1"/>
        <v>9.8914954979254288E-2</v>
      </c>
      <c r="G63" s="138"/>
      <c r="H63" s="50">
        <f>南航自动更新!D213</f>
        <v>8475.94</v>
      </c>
      <c r="I63" s="138">
        <f t="shared" si="2"/>
        <v>0.13153296033599138</v>
      </c>
      <c r="J63" s="138"/>
      <c r="K63" s="50">
        <f>南航自动更新!E213</f>
        <v>371.42</v>
      </c>
      <c r="L63" s="138">
        <f t="shared" si="3"/>
        <v>0.11430457218288748</v>
      </c>
      <c r="M63" s="138"/>
      <c r="N63" s="50">
        <f>南航自动更新!F213</f>
        <v>22089.69</v>
      </c>
      <c r="O63" s="138">
        <f t="shared" si="4"/>
        <v>9.8101237506375449E-2</v>
      </c>
      <c r="P63" s="138"/>
      <c r="Q63" s="50">
        <f>南航自动更新!G213</f>
        <v>14777.67</v>
      </c>
      <c r="R63" s="138">
        <f t="shared" si="5"/>
        <v>7.8150512530551275E-2</v>
      </c>
      <c r="S63" s="138"/>
      <c r="T63" s="50">
        <f>南航自动更新!H213</f>
        <v>7029.36</v>
      </c>
      <c r="U63" s="138">
        <f t="shared" si="6"/>
        <v>0.14240766051638931</v>
      </c>
      <c r="V63" s="138"/>
      <c r="W63" s="50">
        <f>南航自动更新!I213</f>
        <v>282.66000000000003</v>
      </c>
      <c r="X63" s="138">
        <f t="shared" si="7"/>
        <v>0.10130133250214279</v>
      </c>
      <c r="Y63" s="138"/>
      <c r="Z63" s="50">
        <f>南航自动更新!J213</f>
        <v>11514.33</v>
      </c>
      <c r="AA63" s="138">
        <f t="shared" si="8"/>
        <v>6.9344750247268383E-2</v>
      </c>
      <c r="AB63" s="138"/>
      <c r="AC63" s="50">
        <f>南航自动更新!K213</f>
        <v>9721.4</v>
      </c>
      <c r="AD63" s="138">
        <f t="shared" si="9"/>
        <v>5.7548689731397484E-2</v>
      </c>
      <c r="AE63" s="138"/>
      <c r="AF63" s="50">
        <f>南航自动更新!L213</f>
        <v>1574.63</v>
      </c>
      <c r="AG63" s="138">
        <f t="shared" si="10"/>
        <v>0.14717946102680313</v>
      </c>
      <c r="AH63" s="138"/>
      <c r="AI63" s="50">
        <f>南航自动更新!M213</f>
        <v>218.3</v>
      </c>
      <c r="AJ63" s="138">
        <f t="shared" si="11"/>
        <v>7.727990525069095E-2</v>
      </c>
      <c r="AK63" s="138"/>
      <c r="AL63" s="50">
        <f>南航自动更新!N213</f>
        <v>81.03</v>
      </c>
      <c r="AM63" s="148">
        <f t="shared" si="12"/>
        <v>-0.79999999999999716</v>
      </c>
      <c r="AN63" s="138"/>
      <c r="AO63" s="50">
        <f>南航自动更新!O213</f>
        <v>80.25</v>
      </c>
      <c r="AP63" s="148">
        <f t="shared" si="13"/>
        <v>-1.5400000000000063</v>
      </c>
      <c r="AQ63" s="138"/>
      <c r="AR63" s="50">
        <f>南航自动更新!P213</f>
        <v>82.93</v>
      </c>
      <c r="AS63" s="148">
        <f t="shared" si="14"/>
        <v>0.79000000000000625</v>
      </c>
      <c r="AT63" s="138"/>
      <c r="AU63" s="50">
        <f>南航自动更新!Q213</f>
        <v>76.099999999999994</v>
      </c>
      <c r="AV63" s="148">
        <f t="shared" si="15"/>
        <v>-0.90000000000000568</v>
      </c>
      <c r="AW63" s="138"/>
      <c r="AX63" s="50">
        <f>南航自动更新!R213</f>
        <v>840</v>
      </c>
      <c r="AY63" s="138">
        <f t="shared" si="16"/>
        <v>0.11405835543766574</v>
      </c>
      <c r="AZ63" s="138"/>
      <c r="BA63" s="17"/>
      <c r="BB63" s="9"/>
      <c r="BC63" s="17"/>
      <c r="BD63" s="9"/>
      <c r="BE63" s="17"/>
      <c r="BF63" s="9"/>
      <c r="BG63" s="17"/>
      <c r="BH63" s="9"/>
      <c r="BI63" s="51"/>
      <c r="BJ63" s="9"/>
      <c r="BK63" s="51"/>
      <c r="BL63" s="9"/>
      <c r="BM63" s="51"/>
      <c r="BN63" s="9"/>
      <c r="BO63" s="51"/>
      <c r="BP63" s="51"/>
      <c r="BQ63" s="9"/>
      <c r="BR63" s="51"/>
      <c r="BS63" s="9"/>
      <c r="BT63" s="51"/>
      <c r="BU63" s="9"/>
      <c r="BV63" s="51"/>
      <c r="BW63" s="9"/>
      <c r="BX63" s="51"/>
      <c r="BY63" s="9"/>
      <c r="BZ63" s="51"/>
      <c r="CA63" s="9"/>
      <c r="CB63" s="51"/>
      <c r="CC63" s="9"/>
      <c r="CD63" s="51"/>
      <c r="CE63" s="9"/>
      <c r="CF63" s="51"/>
      <c r="CG63" s="10"/>
      <c r="CH63" s="51"/>
      <c r="CI63" s="10"/>
      <c r="CJ63" s="51"/>
      <c r="CK63" s="10"/>
      <c r="CL63" s="51"/>
      <c r="CM63" s="10"/>
      <c r="CN63" s="51"/>
      <c r="CO63" s="53"/>
      <c r="CP63" s="51"/>
      <c r="CQ63" s="53"/>
      <c r="CR63" s="51"/>
      <c r="CS63" s="53"/>
      <c r="CT63" s="51"/>
      <c r="CU63" s="53"/>
      <c r="CW63" s="51"/>
      <c r="CX63" s="9"/>
      <c r="CY63" s="51"/>
      <c r="CZ63" s="9"/>
      <c r="DA63" s="51"/>
      <c r="DB63" s="9"/>
      <c r="DC63" s="51"/>
      <c r="DD63" s="9"/>
      <c r="DE63" s="69"/>
      <c r="DF63" s="69"/>
      <c r="DG63" s="51"/>
    </row>
    <row r="64" spans="1:111" s="4" customFormat="1" ht="12.75">
      <c r="A64" s="34">
        <v>43496</v>
      </c>
      <c r="B64" s="18">
        <f>南航自动更新!B214</f>
        <v>28843.759999999998</v>
      </c>
      <c r="C64" s="138">
        <f t="shared" si="0"/>
        <v>0.16525755137130194</v>
      </c>
      <c r="D64" s="138"/>
      <c r="E64" s="18">
        <f>南航自动更新!C214</f>
        <v>19509.650000000001</v>
      </c>
      <c r="F64" s="138">
        <f t="shared" si="1"/>
        <v>0.15893081813310772</v>
      </c>
      <c r="G64" s="138"/>
      <c r="H64" s="18">
        <f>南航自动更新!D214</f>
        <v>8947.15</v>
      </c>
      <c r="I64" s="138">
        <f t="shared" si="2"/>
        <v>0.17809209426158823</v>
      </c>
      <c r="J64" s="138"/>
      <c r="K64" s="18">
        <f>南航自动更新!E214</f>
        <v>386.95</v>
      </c>
      <c r="L64" s="138">
        <f t="shared" si="3"/>
        <v>0.19307495452162926</v>
      </c>
      <c r="M64" s="138"/>
      <c r="N64" s="18">
        <f>南航自动更新!F214</f>
        <v>23197.09</v>
      </c>
      <c r="O64" s="138">
        <f t="shared" si="4"/>
        <v>0.17030178402600016</v>
      </c>
      <c r="P64" s="138"/>
      <c r="Q64" s="18">
        <f>南航自动更新!G214</f>
        <v>15468.55</v>
      </c>
      <c r="R64" s="138">
        <f t="shared" si="5"/>
        <v>0.1454706348442325</v>
      </c>
      <c r="S64" s="138"/>
      <c r="T64" s="18">
        <f>南航自动更新!H214</f>
        <v>7444.89</v>
      </c>
      <c r="U64" s="138">
        <f t="shared" si="6"/>
        <v>0.22388862038014268</v>
      </c>
      <c r="V64" s="138"/>
      <c r="W64" s="18">
        <f>南航自动更新!I214</f>
        <v>283.66000000000003</v>
      </c>
      <c r="X64" s="138">
        <f t="shared" si="7"/>
        <v>0.21025684785391263</v>
      </c>
      <c r="Y64" s="138"/>
      <c r="Z64" s="18">
        <f>南航自动更新!J214</f>
        <v>11985.16</v>
      </c>
      <c r="AA64" s="138">
        <f t="shared" si="8"/>
        <v>0.14008222560865402</v>
      </c>
      <c r="AB64" s="138"/>
      <c r="AC64" s="18">
        <f>南航自动更新!K214</f>
        <v>10093.85</v>
      </c>
      <c r="AD64" s="138">
        <f t="shared" si="9"/>
        <v>0.12996465869388296</v>
      </c>
      <c r="AE64" s="138"/>
      <c r="AF64" s="18">
        <f>南航自动更新!L214</f>
        <v>1676.4</v>
      </c>
      <c r="AG64" s="138">
        <f t="shared" si="10"/>
        <v>0.20266014305084257</v>
      </c>
      <c r="AH64" s="138"/>
      <c r="AI64" s="18">
        <f>南航自动更新!M214</f>
        <v>214.91</v>
      </c>
      <c r="AJ64" s="138">
        <f t="shared" si="11"/>
        <v>0.15698519515477782</v>
      </c>
      <c r="AK64" s="138"/>
      <c r="AL64" s="18">
        <f>南航自动更新!N214</f>
        <v>80.42</v>
      </c>
      <c r="AM64" s="148">
        <f t="shared" si="12"/>
        <v>0.34000000000000341</v>
      </c>
      <c r="AN64" s="138"/>
      <c r="AO64" s="18">
        <f>南航自动更新!O214</f>
        <v>79.290000000000006</v>
      </c>
      <c r="AP64" s="148">
        <f t="shared" si="13"/>
        <v>-0.92999999999999261</v>
      </c>
      <c r="AQ64" s="138"/>
      <c r="AR64" s="18">
        <f>南航自动更新!P214</f>
        <v>83.21</v>
      </c>
      <c r="AS64" s="148">
        <f t="shared" si="14"/>
        <v>3.1099999999999994</v>
      </c>
      <c r="AT64" s="138"/>
      <c r="AU64" s="18">
        <f>南航自动更新!Q214</f>
        <v>73.31</v>
      </c>
      <c r="AV64" s="148">
        <f t="shared" si="15"/>
        <v>1.0400000000000063</v>
      </c>
      <c r="AW64" s="138"/>
      <c r="AX64" s="18">
        <f>南航自动更新!R214</f>
        <v>844</v>
      </c>
      <c r="AY64" s="138">
        <f t="shared" si="16"/>
        <v>0.11788079470198665</v>
      </c>
      <c r="AZ64" s="138"/>
      <c r="BA64" s="18"/>
      <c r="BB64" s="9"/>
      <c r="BC64" s="18"/>
      <c r="BD64" s="19"/>
      <c r="BE64" s="18"/>
      <c r="BF64" s="19"/>
      <c r="BG64" s="18"/>
      <c r="BH64" s="19"/>
      <c r="BI64" s="18"/>
      <c r="BJ64" s="19"/>
      <c r="BK64" s="18"/>
      <c r="BL64" s="19"/>
      <c r="BM64" s="18"/>
      <c r="BN64" s="19"/>
      <c r="BO64" s="18"/>
      <c r="BP64" s="18"/>
      <c r="BQ64" s="19"/>
      <c r="BR64" s="18"/>
      <c r="BS64" s="19"/>
      <c r="BT64" s="18"/>
      <c r="BU64" s="19"/>
      <c r="BV64" s="18"/>
      <c r="BW64" s="19"/>
      <c r="BX64" s="18"/>
      <c r="BY64" s="19"/>
      <c r="BZ64" s="18"/>
      <c r="CA64" s="19"/>
      <c r="CB64" s="18"/>
      <c r="CC64" s="19"/>
      <c r="CD64" s="18"/>
      <c r="CE64" s="19"/>
      <c r="CF64" s="18"/>
      <c r="CG64" s="18"/>
      <c r="CH64" s="18"/>
      <c r="CI64" s="18"/>
      <c r="CJ64" s="18"/>
      <c r="CK64" s="18"/>
      <c r="CL64" s="18"/>
      <c r="CM64" s="18"/>
      <c r="CN64" s="18"/>
      <c r="CO64" s="65"/>
      <c r="CP64" s="18"/>
      <c r="CQ64" s="65"/>
      <c r="CR64" s="18"/>
      <c r="CS64" s="65"/>
      <c r="CT64" s="18"/>
      <c r="CU64" s="65"/>
      <c r="CW64" s="18"/>
      <c r="CX64" s="19"/>
      <c r="CY64" s="18"/>
      <c r="CZ64" s="19"/>
      <c r="DA64" s="18"/>
      <c r="DB64" s="19"/>
      <c r="DC64" s="18"/>
      <c r="DD64" s="19"/>
      <c r="DE64" s="68"/>
      <c r="DF64" s="68"/>
    </row>
    <row r="65" spans="1:111">
      <c r="A65" s="49">
        <v>43524</v>
      </c>
      <c r="B65" s="50">
        <f>南航自动更新!B215</f>
        <v>27244.98</v>
      </c>
      <c r="C65" s="138">
        <f t="shared" si="0"/>
        <v>0.10642612930067874</v>
      </c>
      <c r="D65" s="138"/>
      <c r="E65" s="50">
        <f>南航自动更新!C215</f>
        <v>18781.599999999999</v>
      </c>
      <c r="F65" s="138">
        <f t="shared" si="1"/>
        <v>0.10019987018981791</v>
      </c>
      <c r="G65" s="138"/>
      <c r="H65" s="50">
        <f>南航自动更新!D215</f>
        <v>8081.68</v>
      </c>
      <c r="I65" s="138">
        <f t="shared" si="2"/>
        <v>0.12218436100164687</v>
      </c>
      <c r="J65" s="138"/>
      <c r="K65" s="50">
        <f>南航自动更新!E215</f>
        <v>381.7</v>
      </c>
      <c r="L65" s="138">
        <f t="shared" si="3"/>
        <v>8.5917496443812302E-2</v>
      </c>
      <c r="M65" s="138"/>
      <c r="N65" s="50">
        <f>南航自动更新!F215</f>
        <v>23216.42</v>
      </c>
      <c r="O65" s="138">
        <f t="shared" si="4"/>
        <v>0.1292933872157116</v>
      </c>
      <c r="P65" s="138"/>
      <c r="Q65" s="50">
        <f>南航自动更新!G215</f>
        <v>16069.05</v>
      </c>
      <c r="R65" s="138">
        <f t="shared" si="5"/>
        <v>0.12973372001054573</v>
      </c>
      <c r="S65" s="138"/>
      <c r="T65" s="50">
        <f>南航自动更新!H215</f>
        <v>6853.9</v>
      </c>
      <c r="U65" s="138">
        <f t="shared" si="6"/>
        <v>0.12817313611688119</v>
      </c>
      <c r="V65" s="138"/>
      <c r="W65" s="50">
        <f>南航自动更新!I215</f>
        <v>293.47000000000003</v>
      </c>
      <c r="X65" s="138">
        <f t="shared" si="7"/>
        <v>0.13138517290566343</v>
      </c>
      <c r="Y65" s="138"/>
      <c r="Z65" s="50">
        <f>南航自动更新!J215</f>
        <v>12236.25</v>
      </c>
      <c r="AA65" s="138">
        <f t="shared" si="8"/>
        <v>0.10596073178469467</v>
      </c>
      <c r="AB65" s="138"/>
      <c r="AC65" s="50">
        <f>南航自动更新!K215</f>
        <v>10392.280000000001</v>
      </c>
      <c r="AD65" s="138">
        <f t="shared" si="9"/>
        <v>0.10742193535737177</v>
      </c>
      <c r="AE65" s="138"/>
      <c r="AF65" s="50">
        <f>南航自动更新!L215</f>
        <v>1614.3</v>
      </c>
      <c r="AG65" s="138">
        <f t="shared" si="10"/>
        <v>9.5829967484200251E-2</v>
      </c>
      <c r="AH65" s="138"/>
      <c r="AI65" s="50">
        <f>南航自动更新!M215</f>
        <v>229.67</v>
      </c>
      <c r="AJ65" s="138">
        <f t="shared" si="11"/>
        <v>0.11182649949169776</v>
      </c>
      <c r="AK65" s="138"/>
      <c r="AL65" s="50">
        <f>南航自动更新!N215</f>
        <v>85.21</v>
      </c>
      <c r="AM65" s="148">
        <f t="shared" si="12"/>
        <v>1.7199999999999989</v>
      </c>
      <c r="AN65" s="138"/>
      <c r="AO65" s="50">
        <f>南航自动更新!O215</f>
        <v>85.56</v>
      </c>
      <c r="AP65" s="148">
        <f t="shared" si="13"/>
        <v>2.2400000000000091</v>
      </c>
      <c r="AQ65" s="138"/>
      <c r="AR65" s="50">
        <f>南航自动更新!P215</f>
        <v>84.81</v>
      </c>
      <c r="AS65" s="148">
        <f t="shared" si="14"/>
        <v>0.45000000000000284</v>
      </c>
      <c r="AT65" s="138"/>
      <c r="AU65" s="50">
        <f>南航自动更新!Q215</f>
        <v>76.88</v>
      </c>
      <c r="AV65" s="148">
        <f t="shared" si="15"/>
        <v>3.0899999999999892</v>
      </c>
      <c r="AW65" s="138"/>
      <c r="AX65" s="50">
        <f>南航自动更新!R215</f>
        <v>843</v>
      </c>
      <c r="AY65" s="138">
        <f t="shared" si="16"/>
        <v>0.11067193675889331</v>
      </c>
      <c r="AZ65" s="138"/>
      <c r="BA65" s="17"/>
      <c r="BB65" s="9"/>
      <c r="BC65" s="17"/>
      <c r="BD65" s="9"/>
      <c r="BE65" s="17"/>
      <c r="BF65" s="9"/>
      <c r="BG65" s="17"/>
      <c r="BH65" s="9"/>
      <c r="BI65" s="51"/>
      <c r="BJ65" s="9"/>
      <c r="BK65" s="51"/>
      <c r="BL65" s="9"/>
      <c r="BM65" s="51"/>
      <c r="BN65" s="9"/>
      <c r="BO65" s="51"/>
      <c r="BP65" s="51"/>
      <c r="BQ65" s="9"/>
      <c r="BR65" s="51"/>
      <c r="BS65" s="9"/>
      <c r="BT65" s="51"/>
      <c r="BU65" s="9"/>
      <c r="BV65" s="51"/>
      <c r="BW65" s="9"/>
      <c r="BX65" s="51"/>
      <c r="BY65" s="9"/>
      <c r="BZ65" s="51"/>
      <c r="CA65" s="9"/>
      <c r="CB65" s="51"/>
      <c r="CC65" s="9"/>
      <c r="CD65" s="51"/>
      <c r="CE65" s="9"/>
      <c r="CF65" s="51"/>
      <c r="CG65" s="10"/>
      <c r="CH65" s="51"/>
      <c r="CI65" s="10"/>
      <c r="CJ65" s="51"/>
      <c r="CK65" s="10"/>
      <c r="CL65" s="51"/>
      <c r="CM65" s="10"/>
      <c r="CN65" s="51"/>
      <c r="CO65" s="53"/>
      <c r="CP65" s="51"/>
      <c r="CQ65" s="53"/>
      <c r="CR65" s="51"/>
      <c r="CS65" s="53"/>
      <c r="CT65" s="51"/>
      <c r="CU65" s="53"/>
      <c r="CW65" s="51"/>
      <c r="CX65" s="9"/>
      <c r="CY65" s="51"/>
      <c r="CZ65" s="9"/>
      <c r="DA65" s="51"/>
      <c r="DB65" s="9"/>
      <c r="DC65" s="51"/>
      <c r="DD65" s="9"/>
      <c r="DE65" s="69"/>
      <c r="DF65" s="69"/>
      <c r="DG65" s="51"/>
    </row>
    <row r="66" spans="1:111">
      <c r="A66" s="49">
        <v>43555</v>
      </c>
      <c r="B66" s="50">
        <f>南航自动更新!B216</f>
        <v>27423.87</v>
      </c>
      <c r="C66" s="138">
        <f t="shared" si="0"/>
        <v>7.3115328357473031E-2</v>
      </c>
      <c r="D66" s="138"/>
      <c r="E66" s="50">
        <f>南航自动更新!C216</f>
        <v>18885.64</v>
      </c>
      <c r="F66" s="138">
        <f t="shared" si="1"/>
        <v>5.7879182360203396E-2</v>
      </c>
      <c r="G66" s="138"/>
      <c r="H66" s="50">
        <f>南航自动更新!D216</f>
        <v>8162.16</v>
      </c>
      <c r="I66" s="138">
        <f t="shared" si="2"/>
        <v>0.1100373314474945</v>
      </c>
      <c r="J66" s="138"/>
      <c r="K66" s="50">
        <f>南航自动更新!E216</f>
        <v>376.07</v>
      </c>
      <c r="L66" s="138">
        <f t="shared" si="3"/>
        <v>7.4547116978112893E-2</v>
      </c>
      <c r="M66" s="138"/>
      <c r="N66" s="50">
        <f>南航自动更新!F216</f>
        <v>22801.9</v>
      </c>
      <c r="O66" s="138">
        <f t="shared" si="4"/>
        <v>6.7639136202077843E-2</v>
      </c>
      <c r="P66" s="138"/>
      <c r="Q66" s="50">
        <f>南航自动更新!G216</f>
        <v>15669.67</v>
      </c>
      <c r="R66" s="138">
        <f t="shared" si="5"/>
        <v>4.6043575608446963E-2</v>
      </c>
      <c r="S66" s="138"/>
      <c r="T66" s="50">
        <f>南航自动更新!H216</f>
        <v>6837.08</v>
      </c>
      <c r="U66" s="138">
        <f t="shared" si="6"/>
        <v>0.11742555486549211</v>
      </c>
      <c r="V66" s="138"/>
      <c r="W66" s="50">
        <f>南航自动更新!I216</f>
        <v>295.16000000000003</v>
      </c>
      <c r="X66" s="138">
        <f t="shared" si="7"/>
        <v>0.14058273436896229</v>
      </c>
      <c r="Y66" s="138"/>
      <c r="Z66" s="50">
        <f>南航自动更新!J216</f>
        <v>12156.66</v>
      </c>
      <c r="AA66" s="138">
        <f t="shared" si="8"/>
        <v>4.1354681258775061E-2</v>
      </c>
      <c r="AB66" s="138"/>
      <c r="AC66" s="50">
        <f>南航自动更新!K216</f>
        <v>10299.85</v>
      </c>
      <c r="AD66" s="138">
        <f t="shared" si="9"/>
        <v>2.956596665157285E-2</v>
      </c>
      <c r="AE66" s="138"/>
      <c r="AF66" s="50">
        <f>南航自动更新!L216</f>
        <v>1630.46</v>
      </c>
      <c r="AG66" s="138">
        <f t="shared" si="10"/>
        <v>0.11161411283449807</v>
      </c>
      <c r="AH66" s="138"/>
      <c r="AI66" s="50">
        <f>南航自动更新!M216</f>
        <v>226.34</v>
      </c>
      <c r="AJ66" s="138">
        <f t="shared" si="11"/>
        <v>0.11459102772442997</v>
      </c>
      <c r="AK66" s="138"/>
      <c r="AL66" s="50">
        <f>南航自动更新!N216</f>
        <v>83.15</v>
      </c>
      <c r="AM66" s="148">
        <f t="shared" si="12"/>
        <v>-0.41999999999998749</v>
      </c>
      <c r="AN66" s="138"/>
      <c r="AO66" s="50">
        <f>南航自动更新!O216</f>
        <v>82.97</v>
      </c>
      <c r="AP66" s="148">
        <f t="shared" si="13"/>
        <v>-0.93999999999999773</v>
      </c>
      <c r="AQ66" s="138"/>
      <c r="AR66" s="50">
        <f>南航自动更新!P216</f>
        <v>83.77</v>
      </c>
      <c r="AS66" s="148">
        <f t="shared" si="14"/>
        <v>0.56000000000000227</v>
      </c>
      <c r="AT66" s="138"/>
      <c r="AU66" s="50">
        <f>南航自动更新!Q216</f>
        <v>78.489999999999995</v>
      </c>
      <c r="AV66" s="148">
        <f t="shared" si="15"/>
        <v>4.5499999999999972</v>
      </c>
      <c r="AW66" s="138"/>
      <c r="AX66" s="50">
        <f>南航自动更新!R216</f>
        <v>847</v>
      </c>
      <c r="AY66" s="138">
        <f t="shared" si="16"/>
        <v>0.10430247718383301</v>
      </c>
      <c r="AZ66" s="138"/>
      <c r="BA66" s="17"/>
      <c r="BB66" s="9"/>
      <c r="BC66" s="17"/>
      <c r="BD66" s="9"/>
      <c r="BE66" s="17"/>
      <c r="BF66" s="9"/>
      <c r="BG66" s="17"/>
      <c r="BH66" s="9"/>
      <c r="BI66" s="51"/>
      <c r="BJ66" s="9"/>
      <c r="BK66" s="51"/>
      <c r="BL66" s="9"/>
      <c r="BM66" s="51"/>
      <c r="BN66" s="9"/>
      <c r="BO66" s="51"/>
      <c r="BP66" s="51"/>
      <c r="BQ66" s="9"/>
      <c r="BR66" s="51"/>
      <c r="BS66" s="9"/>
      <c r="BT66" s="51"/>
      <c r="BU66" s="9"/>
      <c r="BV66" s="51"/>
      <c r="BW66" s="9"/>
      <c r="BX66" s="51"/>
      <c r="BY66" s="9"/>
      <c r="BZ66" s="51"/>
      <c r="CA66" s="9"/>
      <c r="CB66" s="51"/>
      <c r="CC66" s="9"/>
      <c r="CD66" s="51"/>
      <c r="CE66" s="9"/>
      <c r="CF66" s="51"/>
      <c r="CG66" s="10"/>
      <c r="CH66" s="51"/>
      <c r="CI66" s="10"/>
      <c r="CJ66" s="51"/>
      <c r="CK66" s="10"/>
      <c r="CL66" s="51"/>
      <c r="CM66" s="10"/>
      <c r="CN66" s="51"/>
      <c r="CO66" s="53"/>
      <c r="CP66" s="51"/>
      <c r="CQ66" s="53"/>
      <c r="CR66" s="51"/>
      <c r="CS66" s="53"/>
      <c r="CT66" s="51"/>
      <c r="CU66" s="53"/>
      <c r="CW66" s="51"/>
      <c r="CX66" s="9"/>
      <c r="CY66" s="51"/>
      <c r="CZ66" s="9"/>
      <c r="DA66" s="51"/>
      <c r="DB66" s="9"/>
      <c r="DC66" s="51"/>
      <c r="DD66" s="9"/>
      <c r="DE66" s="69"/>
      <c r="DF66" s="69"/>
      <c r="DG66" s="51"/>
    </row>
    <row r="67" spans="1:111">
      <c r="A67" s="49">
        <v>43585</v>
      </c>
      <c r="B67" s="50">
        <f>南航自动更新!B217</f>
        <v>27101.200000000001</v>
      </c>
      <c r="C67" s="138">
        <f t="shared" si="0"/>
        <v>7.96168207210326E-2</v>
      </c>
      <c r="D67" s="138"/>
      <c r="E67" s="50">
        <f>南航自动更新!C217</f>
        <v>18261.98</v>
      </c>
      <c r="F67" s="138">
        <f t="shared" si="1"/>
        <v>5.2925992401996691E-2</v>
      </c>
      <c r="G67" s="138"/>
      <c r="H67" s="50">
        <f>南航自动更新!D217</f>
        <v>8448.8700000000008</v>
      </c>
      <c r="I67" s="138">
        <f t="shared" si="2"/>
        <v>0.14130271801459715</v>
      </c>
      <c r="J67" s="138"/>
      <c r="K67" s="50">
        <f>南航自动更新!E217</f>
        <v>390.34</v>
      </c>
      <c r="L67" s="138">
        <f t="shared" si="3"/>
        <v>9.7231201686577506E-2</v>
      </c>
      <c r="M67" s="138"/>
      <c r="N67" s="50">
        <f>南航自动更新!F217</f>
        <v>22489.919999999998</v>
      </c>
      <c r="O67" s="138">
        <f t="shared" si="4"/>
        <v>6.2910940128929838E-2</v>
      </c>
      <c r="P67" s="138"/>
      <c r="Q67" s="50">
        <f>南航自动更新!G217</f>
        <v>15141.91</v>
      </c>
      <c r="R67" s="138">
        <f t="shared" si="5"/>
        <v>3.2542817163415672E-2</v>
      </c>
      <c r="S67" s="138"/>
      <c r="T67" s="50">
        <f>南航自动更新!H217</f>
        <v>7042.29</v>
      </c>
      <c r="U67" s="138">
        <f t="shared" si="6"/>
        <v>0.13342550150645072</v>
      </c>
      <c r="V67" s="138"/>
      <c r="W67" s="50">
        <f>南航自动更新!I217</f>
        <v>305.72000000000003</v>
      </c>
      <c r="X67" s="138">
        <f t="shared" si="7"/>
        <v>8.86301321083931E-2</v>
      </c>
      <c r="Y67" s="138"/>
      <c r="Z67" s="50">
        <f>南航自动更新!J217</f>
        <v>11943.5</v>
      </c>
      <c r="AA67" s="138">
        <f t="shared" si="8"/>
        <v>3.2134570264396256E-2</v>
      </c>
      <c r="AB67" s="138"/>
      <c r="AC67" s="50">
        <f>南航自动更新!K217</f>
        <v>10049.17</v>
      </c>
      <c r="AD67" s="138">
        <f t="shared" si="9"/>
        <v>2.0218233059425161E-2</v>
      </c>
      <c r="AE67" s="138"/>
      <c r="AF67" s="50">
        <f>南航自动更新!L217</f>
        <v>1660.69</v>
      </c>
      <c r="AG67" s="138">
        <f t="shared" si="10"/>
        <v>0.10350716317146436</v>
      </c>
      <c r="AH67" s="138"/>
      <c r="AI67" s="50">
        <f>南航自动更新!M217</f>
        <v>233.64</v>
      </c>
      <c r="AJ67" s="138">
        <f t="shared" si="11"/>
        <v>7.8122836971067144E-2</v>
      </c>
      <c r="AK67" s="138"/>
      <c r="AL67" s="50">
        <f>南航自动更新!N217</f>
        <v>82.98</v>
      </c>
      <c r="AM67" s="148">
        <f t="shared" si="12"/>
        <v>-1.3100000000000023</v>
      </c>
      <c r="AN67" s="138"/>
      <c r="AO67" s="50">
        <f>南航自动更新!O217</f>
        <v>82.91</v>
      </c>
      <c r="AP67" s="148">
        <f t="shared" si="13"/>
        <v>-1.6400000000000006</v>
      </c>
      <c r="AQ67" s="138"/>
      <c r="AR67" s="50">
        <f>南航自动更新!P217</f>
        <v>83.35</v>
      </c>
      <c r="AS67" s="148">
        <f t="shared" si="14"/>
        <v>-0.58000000000001251</v>
      </c>
      <c r="AT67" s="138"/>
      <c r="AU67" s="50">
        <f>南航自动更新!Q217</f>
        <v>78.319999999999993</v>
      </c>
      <c r="AV67" s="148">
        <f t="shared" si="15"/>
        <v>-0.62000000000000455</v>
      </c>
      <c r="AW67" s="138"/>
      <c r="AX67" s="50">
        <f>南航自动更新!R217</f>
        <v>851</v>
      </c>
      <c r="AY67" s="138">
        <f t="shared" si="16"/>
        <v>0.10807291666666674</v>
      </c>
      <c r="AZ67" s="138"/>
      <c r="BA67" s="17"/>
      <c r="BB67" s="9"/>
      <c r="BC67" s="17"/>
      <c r="BD67" s="9"/>
      <c r="BE67" s="17"/>
      <c r="BF67" s="9"/>
      <c r="BG67" s="17"/>
      <c r="BH67" s="9"/>
      <c r="BI67" s="51"/>
      <c r="BJ67" s="9"/>
      <c r="BK67" s="51"/>
      <c r="BL67" s="9"/>
      <c r="BM67" s="51"/>
      <c r="BN67" s="9"/>
      <c r="BO67" s="51"/>
      <c r="BP67" s="51"/>
      <c r="BQ67" s="9"/>
      <c r="BR67" s="51"/>
      <c r="BS67" s="9"/>
      <c r="BT67" s="51"/>
      <c r="BU67" s="9"/>
      <c r="BV67" s="51"/>
      <c r="BW67" s="9"/>
      <c r="BX67" s="51"/>
      <c r="BY67" s="9"/>
      <c r="BZ67" s="51"/>
      <c r="CA67" s="9"/>
      <c r="CB67" s="51"/>
      <c r="CC67" s="9"/>
      <c r="CD67" s="51"/>
      <c r="CE67" s="9"/>
      <c r="CF67" s="51"/>
      <c r="CG67" s="10"/>
      <c r="CH67" s="51"/>
      <c r="CI67" s="10"/>
      <c r="CJ67" s="51"/>
      <c r="CK67" s="10"/>
      <c r="CL67" s="51"/>
      <c r="CM67" s="10"/>
      <c r="CN67" s="51"/>
      <c r="CO67" s="53"/>
      <c r="CP67" s="51"/>
      <c r="CQ67" s="53"/>
      <c r="CR67" s="51"/>
      <c r="CS67" s="53"/>
      <c r="CT67" s="51"/>
      <c r="CU67" s="53"/>
      <c r="CW67" s="51"/>
      <c r="CX67" s="9"/>
      <c r="CY67" s="51"/>
      <c r="CZ67" s="9"/>
      <c r="DA67" s="51"/>
      <c r="DB67" s="9"/>
      <c r="DC67" s="51"/>
      <c r="DD67" s="9"/>
      <c r="DE67" s="69"/>
      <c r="DF67" s="69"/>
      <c r="DG67" s="51"/>
    </row>
    <row r="68" spans="1:111">
      <c r="A68" s="49">
        <v>43616</v>
      </c>
      <c r="B68" s="50">
        <f>南航自动更新!B218</f>
        <v>27936.74</v>
      </c>
      <c r="C68" s="138">
        <f t="shared" si="0"/>
        <v>8.7115170217195503E-2</v>
      </c>
      <c r="D68" s="138"/>
      <c r="E68" s="50">
        <f>南航自动更新!C218</f>
        <v>19149.34</v>
      </c>
      <c r="F68" s="138">
        <f t="shared" si="1"/>
        <v>7.2693601260164442E-2</v>
      </c>
      <c r="G68" s="138"/>
      <c r="H68" s="50">
        <f>南航自动更新!D218</f>
        <v>8368.52</v>
      </c>
      <c r="I68" s="138">
        <f t="shared" si="2"/>
        <v>0.11918409487866</v>
      </c>
      <c r="J68" s="138"/>
      <c r="K68" s="50">
        <f>南航自动更新!E218</f>
        <v>418.88</v>
      </c>
      <c r="L68" s="138">
        <f t="shared" si="3"/>
        <v>0.13496084753569781</v>
      </c>
      <c r="M68" s="138"/>
      <c r="N68" s="50">
        <f>南航自动更新!F218</f>
        <v>22742.04</v>
      </c>
      <c r="O68" s="138">
        <f t="shared" si="4"/>
        <v>9.5336807528922263E-2</v>
      </c>
      <c r="P68" s="138"/>
      <c r="Q68" s="50">
        <f>南航自动更新!G218</f>
        <v>15665.78</v>
      </c>
      <c r="R68" s="138">
        <f t="shared" si="5"/>
        <v>8.0207908121049165E-2</v>
      </c>
      <c r="S68" s="138"/>
      <c r="T68" s="50">
        <f>南航自动更新!H218</f>
        <v>6757.93</v>
      </c>
      <c r="U68" s="138">
        <f t="shared" si="6"/>
        <v>0.12894458124375641</v>
      </c>
      <c r="V68" s="138"/>
      <c r="W68" s="50">
        <f>南航自动更新!I218</f>
        <v>318.33</v>
      </c>
      <c r="X68" s="138">
        <f t="shared" si="7"/>
        <v>0.16187312942550536</v>
      </c>
      <c r="Y68" s="138"/>
      <c r="Z68" s="50">
        <f>南航自动更新!J218</f>
        <v>12310.53</v>
      </c>
      <c r="AA68" s="138">
        <f t="shared" si="8"/>
        <v>7.7616565343557653E-2</v>
      </c>
      <c r="AB68" s="138"/>
      <c r="AC68" s="50">
        <f>南航自动更新!K218</f>
        <v>10470.58</v>
      </c>
      <c r="AD68" s="138">
        <f t="shared" si="9"/>
        <v>6.9821665396302635E-2</v>
      </c>
      <c r="AE68" s="138"/>
      <c r="AF68" s="50">
        <f>南航自动更新!L218</f>
        <v>1606.23</v>
      </c>
      <c r="AG68" s="138">
        <f t="shared" si="10"/>
        <v>0.12440147845322436</v>
      </c>
      <c r="AH68" s="138"/>
      <c r="AI68" s="50">
        <f>南航自动更新!M218</f>
        <v>233.72</v>
      </c>
      <c r="AJ68" s="138">
        <f t="shared" si="11"/>
        <v>0.1230059581010956</v>
      </c>
      <c r="AK68" s="138"/>
      <c r="AL68" s="50">
        <f>南航自动更新!N218</f>
        <v>81.41</v>
      </c>
      <c r="AM68" s="148">
        <f t="shared" si="12"/>
        <v>0.61999999999999034</v>
      </c>
      <c r="AN68" s="138"/>
      <c r="AO68" s="50">
        <f>南航自动更新!O218</f>
        <v>81.81</v>
      </c>
      <c r="AP68" s="148">
        <f t="shared" si="13"/>
        <v>0.57000000000000739</v>
      </c>
      <c r="AQ68" s="138"/>
      <c r="AR68" s="50">
        <f>南航自动更新!P218</f>
        <v>80.75</v>
      </c>
      <c r="AS68" s="148">
        <f t="shared" si="14"/>
        <v>0.68999999999999773</v>
      </c>
      <c r="AT68" s="138"/>
      <c r="AU68" s="50">
        <f>南航自动更新!Q218</f>
        <v>76</v>
      </c>
      <c r="AV68" s="148">
        <f t="shared" si="15"/>
        <v>1.769999999999996</v>
      </c>
      <c r="AW68" s="138"/>
      <c r="AX68" s="50">
        <f>南航自动更新!R218</f>
        <v>849</v>
      </c>
      <c r="AY68" s="138">
        <f t="shared" si="16"/>
        <v>9.68992248062015E-2</v>
      </c>
      <c r="AZ68" s="138"/>
      <c r="BA68" s="17"/>
      <c r="BB68" s="9"/>
      <c r="BC68" s="17"/>
      <c r="BD68" s="9"/>
      <c r="BE68" s="17"/>
      <c r="BF68" s="9"/>
      <c r="BG68" s="17"/>
      <c r="BH68" s="9"/>
      <c r="BI68" s="51"/>
      <c r="BJ68" s="9"/>
      <c r="BK68" s="51"/>
      <c r="BL68" s="9"/>
      <c r="BM68" s="51"/>
      <c r="BN68" s="9"/>
      <c r="BO68" s="51"/>
      <c r="BP68" s="51"/>
      <c r="BQ68" s="9"/>
      <c r="BR68" s="51"/>
      <c r="BS68" s="9"/>
      <c r="BT68" s="51"/>
      <c r="BU68" s="9"/>
      <c r="BV68" s="51"/>
      <c r="BW68" s="9"/>
      <c r="BX68" s="51"/>
      <c r="BY68" s="9"/>
      <c r="BZ68" s="51"/>
      <c r="CA68" s="9"/>
      <c r="CB68" s="51"/>
      <c r="CC68" s="9"/>
      <c r="CD68" s="51"/>
      <c r="CE68" s="9"/>
      <c r="CF68" s="51"/>
      <c r="CG68" s="10"/>
      <c r="CH68" s="51"/>
      <c r="CI68" s="10"/>
      <c r="CJ68" s="51"/>
      <c r="CK68" s="10"/>
      <c r="CL68" s="51"/>
      <c r="CM68" s="10"/>
      <c r="CN68" s="51"/>
      <c r="CO68" s="53"/>
      <c r="CP68" s="51"/>
      <c r="CQ68" s="53"/>
      <c r="CR68" s="51"/>
      <c r="CS68" s="53"/>
      <c r="CT68" s="51"/>
      <c r="CU68" s="53"/>
      <c r="CW68" s="51"/>
      <c r="CX68" s="9"/>
      <c r="CY68" s="51"/>
      <c r="CZ68" s="9"/>
      <c r="DA68" s="51"/>
      <c r="DB68" s="9"/>
      <c r="DC68" s="51"/>
      <c r="DD68" s="9"/>
      <c r="DE68" s="69"/>
      <c r="DF68" s="69"/>
      <c r="DG68" s="51"/>
    </row>
    <row r="69" spans="1:111">
      <c r="A69" s="49">
        <v>43646</v>
      </c>
      <c r="B69" s="50">
        <f>南航自动更新!B219</f>
        <v>27466.799999999999</v>
      </c>
      <c r="C69" s="138">
        <f t="shared" si="0"/>
        <v>0.10444426751976521</v>
      </c>
      <c r="D69" s="138"/>
      <c r="E69" s="50">
        <f>南航自动更新!C219</f>
        <v>18597.14</v>
      </c>
      <c r="F69" s="138">
        <f t="shared" si="1"/>
        <v>0.10027144202689331</v>
      </c>
      <c r="G69" s="138"/>
      <c r="H69" s="50">
        <f>南航自动更新!D219</f>
        <v>8460.82</v>
      </c>
      <c r="I69" s="138">
        <f t="shared" si="2"/>
        <v>0.1118847116213546</v>
      </c>
      <c r="J69" s="138"/>
      <c r="K69" s="50">
        <f>南航自动更新!E219</f>
        <v>408.84</v>
      </c>
      <c r="L69" s="138">
        <f t="shared" si="3"/>
        <v>0.14335253649532964</v>
      </c>
      <c r="M69" s="138"/>
      <c r="N69" s="50">
        <f>南航自动更新!F219</f>
        <v>22763.08</v>
      </c>
      <c r="O69" s="138">
        <f t="shared" si="4"/>
        <v>0.11045102310118327</v>
      </c>
      <c r="P69" s="138"/>
      <c r="Q69" s="50">
        <f>南航自动更新!G219</f>
        <v>15453.2</v>
      </c>
      <c r="R69" s="138">
        <f t="shared" si="5"/>
        <v>0.10289168991537689</v>
      </c>
      <c r="S69" s="138"/>
      <c r="T69" s="50">
        <f>南航自动更新!H219</f>
        <v>6995.79</v>
      </c>
      <c r="U69" s="138">
        <f t="shared" si="6"/>
        <v>0.12466179555812773</v>
      </c>
      <c r="V69" s="138"/>
      <c r="W69" s="50">
        <f>南航自动更新!I219</f>
        <v>314.08999999999997</v>
      </c>
      <c r="X69" s="138">
        <f t="shared" si="7"/>
        <v>0.17601467725026199</v>
      </c>
      <c r="Y69" s="138"/>
      <c r="Z69" s="50">
        <f>南航自动更新!J219</f>
        <v>12140.46</v>
      </c>
      <c r="AA69" s="138">
        <f t="shared" si="8"/>
        <v>9.3225947914349794E-2</v>
      </c>
      <c r="AB69" s="138"/>
      <c r="AC69" s="50">
        <f>南航自动更新!K219</f>
        <v>10276.4</v>
      </c>
      <c r="AD69" s="138">
        <f t="shared" si="9"/>
        <v>8.7647698840423782E-2</v>
      </c>
      <c r="AE69" s="138"/>
      <c r="AF69" s="50">
        <f>南航自动更新!L219</f>
        <v>1637.71</v>
      </c>
      <c r="AG69" s="138">
        <f t="shared" si="10"/>
        <v>0.12790721699185248</v>
      </c>
      <c r="AH69" s="138"/>
      <c r="AI69" s="50">
        <f>南航自动更新!M219</f>
        <v>226.35</v>
      </c>
      <c r="AJ69" s="138">
        <f t="shared" si="11"/>
        <v>0.10473912831275323</v>
      </c>
      <c r="AK69" s="138"/>
      <c r="AL69" s="50">
        <f>南航自动更新!N219</f>
        <v>82.87</v>
      </c>
      <c r="AM69" s="148">
        <f t="shared" si="12"/>
        <v>0.43999999999999773</v>
      </c>
      <c r="AN69" s="138"/>
      <c r="AO69" s="50">
        <f>南航自动更新!O219</f>
        <v>83.09</v>
      </c>
      <c r="AP69" s="148">
        <f t="shared" si="13"/>
        <v>0.18999999999999773</v>
      </c>
      <c r="AQ69" s="138"/>
      <c r="AR69" s="50">
        <f>南航自动更新!P219</f>
        <v>82.68</v>
      </c>
      <c r="AS69" s="148">
        <f t="shared" si="14"/>
        <v>0.93000000000000682</v>
      </c>
      <c r="AT69" s="138"/>
      <c r="AU69" s="50">
        <f>南航自动更新!Q219</f>
        <v>76.819999999999993</v>
      </c>
      <c r="AV69" s="148">
        <f t="shared" si="15"/>
        <v>2.1299999999999955</v>
      </c>
      <c r="AW69" s="138"/>
      <c r="AX69" s="50">
        <f>南航自动更新!R219</f>
        <v>849</v>
      </c>
      <c r="AY69" s="138">
        <f t="shared" si="16"/>
        <v>8.0152671755725269E-2</v>
      </c>
      <c r="AZ69" s="138"/>
      <c r="BA69" s="17"/>
      <c r="BB69" s="9"/>
      <c r="BC69" s="17"/>
      <c r="BD69" s="9"/>
      <c r="BE69" s="17"/>
      <c r="BF69" s="9"/>
      <c r="BG69" s="17"/>
      <c r="BH69" s="9"/>
      <c r="BI69" s="51"/>
      <c r="BJ69" s="9"/>
      <c r="BK69" s="51"/>
      <c r="BL69" s="9"/>
      <c r="BM69" s="51"/>
      <c r="BN69" s="9"/>
      <c r="BO69" s="51"/>
      <c r="BP69" s="51"/>
      <c r="BQ69" s="9"/>
      <c r="BR69" s="51"/>
      <c r="BS69" s="9"/>
      <c r="BT69" s="51"/>
      <c r="BU69" s="9"/>
      <c r="BV69" s="51"/>
      <c r="BW69" s="9"/>
      <c r="BX69" s="51"/>
      <c r="BY69" s="9"/>
      <c r="BZ69" s="51"/>
      <c r="CA69" s="9"/>
      <c r="CB69" s="51"/>
      <c r="CC69" s="9"/>
      <c r="CD69" s="51"/>
      <c r="CE69" s="9"/>
      <c r="CF69" s="51"/>
      <c r="CG69" s="10"/>
      <c r="CH69" s="51"/>
      <c r="CI69" s="10"/>
      <c r="CJ69" s="51"/>
      <c r="CK69" s="10"/>
      <c r="CL69" s="51"/>
      <c r="CM69" s="10"/>
      <c r="CN69" s="51"/>
      <c r="CO69" s="53"/>
      <c r="CP69" s="51"/>
      <c r="CQ69" s="53"/>
      <c r="CR69" s="51"/>
      <c r="CS69" s="53"/>
      <c r="CT69" s="51"/>
      <c r="CU69" s="53"/>
      <c r="CW69" s="51"/>
      <c r="CX69" s="9"/>
      <c r="CY69" s="51"/>
      <c r="CZ69" s="9"/>
      <c r="DA69" s="51"/>
      <c r="DB69" s="9"/>
      <c r="DC69" s="51"/>
      <c r="DD69" s="9"/>
      <c r="DE69" s="69"/>
      <c r="DF69" s="69"/>
      <c r="DG69" s="51"/>
    </row>
    <row r="70" spans="1:111" ht="15" customHeight="1">
      <c r="A70" s="49">
        <v>43677</v>
      </c>
      <c r="B70" s="50">
        <f>南航自动更新!B220</f>
        <v>31198.76</v>
      </c>
      <c r="C70" s="138">
        <f t="shared" si="0"/>
        <v>0.10899824330540109</v>
      </c>
      <c r="D70" s="138"/>
      <c r="E70" s="50">
        <f>南航自动更新!C220</f>
        <v>21270.48</v>
      </c>
      <c r="F70" s="138">
        <f t="shared" si="1"/>
        <v>0.10684940631124085</v>
      </c>
      <c r="G70" s="138"/>
      <c r="H70" s="50">
        <f>南航自动更新!D220</f>
        <v>9497.11</v>
      </c>
      <c r="I70" s="138">
        <f t="shared" si="2"/>
        <v>0.1139207397746147</v>
      </c>
      <c r="J70" s="138"/>
      <c r="K70" s="50">
        <f>南航自动更新!E220</f>
        <v>431.17</v>
      </c>
      <c r="L70" s="138">
        <f t="shared" si="3"/>
        <v>0.10726759116589646</v>
      </c>
      <c r="M70" s="138"/>
      <c r="N70" s="50">
        <f>南航自动更新!F220</f>
        <v>25920.33</v>
      </c>
      <c r="O70" s="138">
        <f t="shared" si="4"/>
        <v>0.1217838386417589</v>
      </c>
      <c r="P70" s="138"/>
      <c r="Q70" s="50">
        <f>南航自动更新!G220</f>
        <v>17647.52</v>
      </c>
      <c r="R70" s="138">
        <f t="shared" si="5"/>
        <v>0.11118722956261551</v>
      </c>
      <c r="S70" s="138"/>
      <c r="T70" s="50">
        <f>南航自动更新!H220</f>
        <v>7934.12</v>
      </c>
      <c r="U70" s="138">
        <f t="shared" si="6"/>
        <v>0.14576597210288345</v>
      </c>
      <c r="V70" s="138"/>
      <c r="W70" s="50">
        <f>南航自动更新!I220</f>
        <v>338.69</v>
      </c>
      <c r="X70" s="138">
        <f t="shared" si="7"/>
        <v>0.12919250516770031</v>
      </c>
      <c r="Y70" s="138"/>
      <c r="Z70" s="50">
        <f>南航自动更新!J220</f>
        <v>13731.03</v>
      </c>
      <c r="AA70" s="138">
        <f t="shared" si="8"/>
        <v>0.10403791880743896</v>
      </c>
      <c r="AB70" s="138"/>
      <c r="AC70" s="50">
        <f>南航自动更新!K220</f>
        <v>11622.44</v>
      </c>
      <c r="AD70" s="138">
        <f t="shared" si="9"/>
        <v>9.3682159126517783E-2</v>
      </c>
      <c r="AE70" s="138"/>
      <c r="AF70" s="50">
        <f>南航自动更新!L220</f>
        <v>1857.77</v>
      </c>
      <c r="AG70" s="138">
        <f t="shared" si="10"/>
        <v>0.17082408994655629</v>
      </c>
      <c r="AH70" s="138"/>
      <c r="AI70" s="50">
        <f>南航自动更新!M220</f>
        <v>250.82</v>
      </c>
      <c r="AJ70" s="138">
        <f t="shared" si="11"/>
        <v>0.12228735066445928</v>
      </c>
      <c r="AK70" s="138"/>
      <c r="AL70" s="50">
        <f>南航自动更新!N220</f>
        <v>83.08</v>
      </c>
      <c r="AM70" s="148">
        <f t="shared" si="12"/>
        <v>0.95000000000000284</v>
      </c>
      <c r="AN70" s="138"/>
      <c r="AO70" s="50">
        <f>南航自动更新!O220</f>
        <v>82.97</v>
      </c>
      <c r="AP70" s="148">
        <f t="shared" si="13"/>
        <v>0.32999999999999829</v>
      </c>
      <c r="AQ70" s="138"/>
      <c r="AR70" s="50">
        <f>南航自动更新!P220</f>
        <v>83.54</v>
      </c>
      <c r="AS70" s="148">
        <f t="shared" si="14"/>
        <v>2.3200000000000074</v>
      </c>
      <c r="AT70" s="138"/>
      <c r="AU70" s="50">
        <f>南航自动更新!Q220</f>
        <v>78.55</v>
      </c>
      <c r="AV70" s="148">
        <f t="shared" si="15"/>
        <v>1.519999999999996</v>
      </c>
      <c r="AW70" s="138"/>
      <c r="AX70" s="50">
        <f>南航自动更新!R220</f>
        <v>850</v>
      </c>
      <c r="AY70" s="138">
        <f t="shared" si="16"/>
        <v>7.3232323232323315E-2</v>
      </c>
      <c r="AZ70" s="138"/>
      <c r="BA70" s="17"/>
      <c r="BB70" s="9"/>
      <c r="BC70" s="17"/>
      <c r="BD70" s="9"/>
      <c r="BE70" s="17"/>
      <c r="BF70" s="9"/>
      <c r="BG70" s="17"/>
      <c r="BH70" s="9"/>
      <c r="BI70" s="51"/>
      <c r="BJ70" s="9"/>
      <c r="BK70" s="51"/>
      <c r="BL70" s="9"/>
      <c r="BM70" s="51"/>
      <c r="BN70" s="9"/>
      <c r="BO70" s="51"/>
      <c r="BP70" s="51"/>
      <c r="BQ70" s="9"/>
      <c r="BR70" s="51"/>
      <c r="BS70" s="9"/>
      <c r="BT70" s="51"/>
      <c r="BU70" s="9"/>
      <c r="BV70" s="51"/>
      <c r="BW70" s="9"/>
      <c r="BX70" s="51"/>
      <c r="BY70" s="9"/>
      <c r="BZ70" s="51"/>
      <c r="CA70" s="9"/>
      <c r="CB70" s="51"/>
      <c r="CC70" s="9"/>
      <c r="CD70" s="51"/>
      <c r="CE70" s="9"/>
      <c r="CF70" s="51"/>
      <c r="CG70" s="10"/>
      <c r="CH70" s="51"/>
      <c r="CI70" s="10"/>
      <c r="CJ70" s="51"/>
      <c r="CK70" s="10"/>
      <c r="CL70" s="51"/>
      <c r="CM70" s="10"/>
      <c r="CN70" s="51"/>
      <c r="CO70" s="53"/>
      <c r="CP70" s="51"/>
      <c r="CQ70" s="53"/>
      <c r="CR70" s="51"/>
      <c r="CS70" s="53"/>
      <c r="CT70" s="51"/>
      <c r="CU70" s="53"/>
      <c r="CW70" s="51"/>
      <c r="CX70" s="9"/>
      <c r="CY70" s="51"/>
      <c r="CZ70" s="9"/>
      <c r="DA70" s="51"/>
      <c r="DB70" s="9"/>
      <c r="DC70" s="51"/>
      <c r="DD70" s="9"/>
      <c r="DE70" s="69"/>
      <c r="DF70" s="69"/>
      <c r="DG70" s="51"/>
    </row>
    <row r="71" spans="1:111">
      <c r="A71" s="49">
        <v>43708</v>
      </c>
      <c r="B71" s="50">
        <f>南航自动更新!B221</f>
        <v>31521.64</v>
      </c>
      <c r="C71" s="138">
        <f t="shared" si="0"/>
        <v>0.1016575728726743</v>
      </c>
      <c r="D71" s="138"/>
      <c r="E71" s="50">
        <f>南航自动更新!C221</f>
        <v>21495.46</v>
      </c>
      <c r="F71" s="138">
        <f t="shared" si="1"/>
        <v>9.5394904471582054E-2</v>
      </c>
      <c r="G71" s="138"/>
      <c r="H71" s="50">
        <f>南航自动更新!D221</f>
        <v>9642.7099999999991</v>
      </c>
      <c r="I71" s="138">
        <f t="shared" si="2"/>
        <v>0.12209213697313426</v>
      </c>
      <c r="J71" s="138"/>
      <c r="K71" s="50">
        <f>南航自动更新!E221</f>
        <v>383.47</v>
      </c>
      <c r="L71" s="138">
        <f t="shared" si="3"/>
        <v>-3.1470209380445979E-2</v>
      </c>
      <c r="M71" s="138"/>
      <c r="N71" s="50">
        <f>南航自动更新!F221</f>
        <v>27106.54</v>
      </c>
      <c r="O71" s="138">
        <f t="shared" si="4"/>
        <v>0.10355572690695047</v>
      </c>
      <c r="P71" s="138"/>
      <c r="Q71" s="50">
        <f>南航自动更新!G221</f>
        <v>18523.900000000001</v>
      </c>
      <c r="R71" s="138">
        <f t="shared" si="5"/>
        <v>8.6707067388638981E-2</v>
      </c>
      <c r="S71" s="138"/>
      <c r="T71" s="50">
        <f>南航自动更新!H221</f>
        <v>8287.43</v>
      </c>
      <c r="U71" s="138">
        <f t="shared" si="6"/>
        <v>0.15061165157727108</v>
      </c>
      <c r="V71" s="138"/>
      <c r="W71" s="50">
        <f>南航自动更新!I221</f>
        <v>295.22000000000003</v>
      </c>
      <c r="X71" s="138">
        <f t="shared" si="7"/>
        <v>-6.0945352757808879E-2</v>
      </c>
      <c r="Y71" s="138"/>
      <c r="Z71" s="50">
        <f>南航自动更新!J221</f>
        <v>14436.1</v>
      </c>
      <c r="AA71" s="138">
        <f t="shared" si="8"/>
        <v>8.6330139432472475E-2</v>
      </c>
      <c r="AB71" s="138"/>
      <c r="AC71" s="50">
        <f>南航自动更新!K221</f>
        <v>12247.14</v>
      </c>
      <c r="AD71" s="138">
        <f t="shared" si="9"/>
        <v>7.5854471856102279E-2</v>
      </c>
      <c r="AE71" s="138"/>
      <c r="AF71" s="50">
        <f>南航自动更新!L221</f>
        <v>1969.65</v>
      </c>
      <c r="AG71" s="138">
        <f t="shared" si="10"/>
        <v>0.18148281446823833</v>
      </c>
      <c r="AH71" s="138"/>
      <c r="AI71" s="50">
        <f>南航自动更新!M221</f>
        <v>219.31</v>
      </c>
      <c r="AJ71" s="138">
        <f t="shared" si="11"/>
        <v>-7.9032461260655884E-2</v>
      </c>
      <c r="AK71" s="138"/>
      <c r="AL71" s="50">
        <f>南航自动更新!N221</f>
        <v>85.99</v>
      </c>
      <c r="AM71" s="148">
        <f t="shared" si="12"/>
        <v>0.14000000000000057</v>
      </c>
      <c r="AN71" s="138"/>
      <c r="AO71" s="50">
        <f>南航自动更新!O221</f>
        <v>86.18</v>
      </c>
      <c r="AP71" s="148">
        <f t="shared" si="13"/>
        <v>-0.67999999999999261</v>
      </c>
      <c r="AQ71" s="138"/>
      <c r="AR71" s="50">
        <f>南航自动更新!P221</f>
        <v>85.94</v>
      </c>
      <c r="AS71" s="148">
        <f t="shared" si="14"/>
        <v>2.1299999999999955</v>
      </c>
      <c r="AT71" s="138"/>
      <c r="AU71" s="50">
        <f>南航自动更新!Q221</f>
        <v>76.989999999999995</v>
      </c>
      <c r="AV71" s="148">
        <f t="shared" si="15"/>
        <v>-2.4100000000000108</v>
      </c>
      <c r="AW71" s="138"/>
      <c r="AX71" s="50">
        <f>南航自动更新!R221</f>
        <v>852</v>
      </c>
      <c r="AY71" s="138">
        <f t="shared" si="16"/>
        <v>6.6332916145181553E-2</v>
      </c>
      <c r="AZ71" s="138"/>
      <c r="BA71" s="17"/>
      <c r="BB71" s="9"/>
      <c r="BC71" s="17"/>
      <c r="BD71" s="9"/>
      <c r="BE71" s="17"/>
      <c r="BF71" s="9"/>
      <c r="BG71" s="17"/>
      <c r="BH71" s="9"/>
      <c r="BI71" s="51"/>
      <c r="BJ71" s="9"/>
      <c r="BK71" s="51"/>
      <c r="BL71" s="9"/>
      <c r="BM71" s="51"/>
      <c r="BN71" s="9"/>
      <c r="BO71" s="51"/>
      <c r="BP71" s="51"/>
      <c r="BQ71" s="9"/>
      <c r="BR71" s="51"/>
      <c r="BS71" s="9"/>
      <c r="BT71" s="51"/>
      <c r="BU71" s="9"/>
      <c r="BV71" s="51"/>
      <c r="BW71" s="9"/>
      <c r="BX71" s="51"/>
      <c r="BY71" s="9"/>
      <c r="BZ71" s="51"/>
      <c r="CA71" s="9"/>
      <c r="CB71" s="51"/>
      <c r="CC71" s="9"/>
      <c r="CD71" s="51"/>
      <c r="CE71" s="9"/>
      <c r="CF71" s="51"/>
      <c r="CG71" s="10"/>
      <c r="CH71" s="51"/>
      <c r="CI71" s="10"/>
      <c r="CJ71" s="51"/>
      <c r="CK71" s="10"/>
      <c r="CL71" s="51"/>
      <c r="CM71" s="10"/>
      <c r="CN71" s="51"/>
      <c r="CO71" s="53"/>
      <c r="CP71" s="51"/>
      <c r="CQ71" s="53"/>
      <c r="CR71" s="51"/>
      <c r="CS71" s="53"/>
      <c r="CT71" s="51"/>
      <c r="CU71" s="53"/>
      <c r="CW71" s="51"/>
      <c r="CX71" s="9"/>
      <c r="CY71" s="51"/>
      <c r="CZ71" s="9"/>
      <c r="DA71" s="51"/>
      <c r="DB71" s="9"/>
      <c r="DC71" s="51"/>
      <c r="DD71" s="9"/>
      <c r="DE71" s="69"/>
      <c r="DF71" s="69"/>
      <c r="DG71" s="51"/>
    </row>
    <row r="72" spans="1:111">
      <c r="A72" s="49">
        <v>43738</v>
      </c>
      <c r="B72" s="50">
        <f>南航自动更新!B222</f>
        <v>28926.18</v>
      </c>
      <c r="C72" s="138">
        <f t="shared" si="0"/>
        <v>0.11275552421630386</v>
      </c>
      <c r="D72" s="138"/>
      <c r="E72" s="50">
        <f>南航自动更新!C222</f>
        <v>19869.16</v>
      </c>
      <c r="F72" s="138">
        <f t="shared" si="1"/>
        <v>0.10842370687731528</v>
      </c>
      <c r="G72" s="138"/>
      <c r="H72" s="50">
        <f>南航自动更新!D222</f>
        <v>8748.5499999999993</v>
      </c>
      <c r="I72" s="138">
        <f t="shared" si="2"/>
        <v>0.13630371223761628</v>
      </c>
      <c r="J72" s="138"/>
      <c r="K72" s="50">
        <f>南航自动更新!E222</f>
        <v>308.47000000000003</v>
      </c>
      <c r="L72" s="138">
        <f t="shared" si="3"/>
        <v>-0.16710767901501233</v>
      </c>
      <c r="M72" s="138"/>
      <c r="N72" s="50">
        <f>南航自动更新!F222</f>
        <v>23642.35</v>
      </c>
      <c r="O72" s="138">
        <f t="shared" si="4"/>
        <v>0.1079543590671237</v>
      </c>
      <c r="P72" s="138"/>
      <c r="Q72" s="50">
        <f>南航自动更新!G222</f>
        <v>16342.81</v>
      </c>
      <c r="R72" s="138">
        <f t="shared" si="5"/>
        <v>0.10212084693607104</v>
      </c>
      <c r="S72" s="138"/>
      <c r="T72" s="50">
        <f>南航自动更新!H222</f>
        <v>7086.24</v>
      </c>
      <c r="U72" s="138">
        <f t="shared" si="6"/>
        <v>0.13564268371835841</v>
      </c>
      <c r="V72" s="138"/>
      <c r="W72" s="50">
        <f>南航自动更新!I222</f>
        <v>213.3</v>
      </c>
      <c r="X72" s="138">
        <f t="shared" si="7"/>
        <v>-0.21113946521690885</v>
      </c>
      <c r="Y72" s="138"/>
      <c r="Z72" s="50">
        <f>南航自动更新!J222</f>
        <v>12671.46</v>
      </c>
      <c r="AA72" s="138">
        <f t="shared" si="8"/>
        <v>0.10124268783497326</v>
      </c>
      <c r="AB72" s="138"/>
      <c r="AC72" s="50">
        <f>南航自动更新!K222</f>
        <v>10825.08</v>
      </c>
      <c r="AD72" s="138">
        <f t="shared" si="9"/>
        <v>9.2806609487813052E-2</v>
      </c>
      <c r="AE72" s="138"/>
      <c r="AF72" s="50">
        <f>南航自动更新!L222</f>
        <v>1686.22</v>
      </c>
      <c r="AG72" s="138">
        <f t="shared" si="10"/>
        <v>0.20441704820610984</v>
      </c>
      <c r="AH72" s="138"/>
      <c r="AI72" s="50">
        <f>南航自动更新!M222</f>
        <v>160.16</v>
      </c>
      <c r="AJ72" s="138">
        <f t="shared" si="11"/>
        <v>-0.20207253886010368</v>
      </c>
      <c r="AK72" s="138"/>
      <c r="AL72" s="50">
        <f>南航自动更新!N222</f>
        <v>81.73</v>
      </c>
      <c r="AM72" s="148">
        <f t="shared" si="12"/>
        <v>-0.35999999999999943</v>
      </c>
      <c r="AN72" s="138"/>
      <c r="AO72" s="50">
        <f>南航自动更新!O222</f>
        <v>82.25</v>
      </c>
      <c r="AP72" s="148">
        <f t="shared" si="13"/>
        <v>-0.46999999999999886</v>
      </c>
      <c r="AQ72" s="138"/>
      <c r="AR72" s="50">
        <f>南航自动更新!P222</f>
        <v>81</v>
      </c>
      <c r="AS72" s="148">
        <f t="shared" si="14"/>
        <v>-4.9999999999997158E-2</v>
      </c>
      <c r="AT72" s="138"/>
      <c r="AU72" s="50">
        <f>南航自动更新!Q222</f>
        <v>69.150000000000006</v>
      </c>
      <c r="AV72" s="148">
        <f t="shared" si="15"/>
        <v>-3.8599999999999994</v>
      </c>
      <c r="AW72" s="138"/>
      <c r="AX72" s="50">
        <f>南航自动更新!R222</f>
        <v>852</v>
      </c>
      <c r="AY72" s="138">
        <f t="shared" si="16"/>
        <v>5.0554870530209683E-2</v>
      </c>
      <c r="AZ72" s="138"/>
      <c r="BA72" s="17"/>
      <c r="BB72" s="9"/>
      <c r="BC72" s="17"/>
      <c r="BD72" s="9"/>
      <c r="BE72" s="17"/>
      <c r="BF72" s="9"/>
      <c r="BG72" s="17"/>
      <c r="BH72" s="9"/>
      <c r="BI72" s="51"/>
      <c r="BJ72" s="9"/>
      <c r="BK72" s="51"/>
      <c r="BL72" s="9"/>
      <c r="BM72" s="51"/>
      <c r="BN72" s="9"/>
      <c r="BO72" s="51"/>
      <c r="BP72" s="51"/>
      <c r="BQ72" s="9"/>
      <c r="BR72" s="51"/>
      <c r="BS72" s="9"/>
      <c r="BT72" s="51"/>
      <c r="BU72" s="9"/>
      <c r="BV72" s="51"/>
      <c r="BW72" s="9"/>
      <c r="BX72" s="51"/>
      <c r="BY72" s="9"/>
      <c r="BZ72" s="51"/>
      <c r="CA72" s="9"/>
      <c r="CB72" s="51"/>
      <c r="CC72" s="9"/>
      <c r="CD72" s="51"/>
      <c r="CE72" s="9"/>
      <c r="CF72" s="51"/>
      <c r="CG72" s="10"/>
      <c r="CH72" s="51"/>
      <c r="CI72" s="10"/>
      <c r="CJ72" s="51"/>
      <c r="CK72" s="10"/>
      <c r="CL72" s="51"/>
      <c r="CM72" s="10"/>
      <c r="CN72" s="51"/>
      <c r="CO72" s="53"/>
      <c r="CP72" s="51"/>
      <c r="CQ72" s="53"/>
      <c r="CR72" s="51"/>
      <c r="CS72" s="53"/>
      <c r="CT72" s="51"/>
      <c r="CU72" s="53"/>
      <c r="CW72" s="51"/>
      <c r="CX72" s="9"/>
      <c r="CY72" s="51"/>
      <c r="CZ72" s="9"/>
      <c r="DA72" s="51"/>
      <c r="DB72" s="9"/>
      <c r="DC72" s="51"/>
      <c r="DD72" s="9"/>
      <c r="DE72" s="69"/>
      <c r="DF72" s="69"/>
      <c r="DG72" s="51"/>
    </row>
    <row r="73" spans="1:111">
      <c r="A73" s="49">
        <v>43769</v>
      </c>
      <c r="B73" s="50">
        <f>南航自动更新!B223</f>
        <v>29362.639999999999</v>
      </c>
      <c r="C73" s="138">
        <f t="shared" si="0"/>
        <v>7.105965915204937E-2</v>
      </c>
      <c r="D73" s="138"/>
      <c r="E73" s="50">
        <f>南航自动更新!C223</f>
        <v>20489.330000000002</v>
      </c>
      <c r="F73" s="138">
        <f t="shared" si="1"/>
        <v>8.7019585560894619E-2</v>
      </c>
      <c r="G73" s="138"/>
      <c r="H73" s="50">
        <f>南航自动更新!D223</f>
        <v>8559.65</v>
      </c>
      <c r="I73" s="138">
        <f t="shared" si="2"/>
        <v>4.4843437968428601E-2</v>
      </c>
      <c r="J73" s="138"/>
      <c r="K73" s="50">
        <f>南航自动更新!E223</f>
        <v>313.66000000000003</v>
      </c>
      <c r="L73" s="138">
        <f t="shared" si="3"/>
        <v>-0.15956164089922553</v>
      </c>
      <c r="M73" s="138"/>
      <c r="N73" s="50">
        <f>南航自动更新!F223</f>
        <v>24413.85</v>
      </c>
      <c r="O73" s="138">
        <f t="shared" si="4"/>
        <v>7.816977634927702E-2</v>
      </c>
      <c r="P73" s="138"/>
      <c r="Q73" s="50">
        <f>南航自动更新!G223</f>
        <v>17236.16</v>
      </c>
      <c r="R73" s="138">
        <f t="shared" si="5"/>
        <v>9.1137910296584579E-2</v>
      </c>
      <c r="S73" s="138"/>
      <c r="T73" s="50">
        <f>南航自动更新!H223</f>
        <v>6970.46</v>
      </c>
      <c r="U73" s="138">
        <f t="shared" si="6"/>
        <v>6.0047660977460726E-2</v>
      </c>
      <c r="V73" s="138"/>
      <c r="W73" s="50">
        <f>南航自动更新!I223</f>
        <v>207.23</v>
      </c>
      <c r="X73" s="138">
        <f t="shared" si="7"/>
        <v>-0.23722762073027093</v>
      </c>
      <c r="Y73" s="138"/>
      <c r="Z73" s="50">
        <f>南航自动更新!J223</f>
        <v>13265.69</v>
      </c>
      <c r="AA73" s="138">
        <f t="shared" si="8"/>
        <v>7.343482085130737E-2</v>
      </c>
      <c r="AB73" s="138"/>
      <c r="AC73" s="50">
        <f>南航自动更新!K223</f>
        <v>11414.56</v>
      </c>
      <c r="AD73" s="138">
        <f t="shared" si="9"/>
        <v>7.0773190895778715E-2</v>
      </c>
      <c r="AE73" s="138"/>
      <c r="AF73" s="50">
        <f>南航自动更新!L223</f>
        <v>1688.76</v>
      </c>
      <c r="AG73" s="138">
        <f t="shared" si="10"/>
        <v>0.13257504627518313</v>
      </c>
      <c r="AH73" s="138"/>
      <c r="AI73" s="50">
        <f>南航自动更新!M223</f>
        <v>162.37</v>
      </c>
      <c r="AJ73" s="138">
        <f t="shared" si="11"/>
        <v>-0.2155280703449608</v>
      </c>
      <c r="AK73" s="138"/>
      <c r="AL73" s="50">
        <f>南航自动更新!N223</f>
        <v>83.15</v>
      </c>
      <c r="AM73" s="148">
        <f t="shared" si="12"/>
        <v>0.55000000000001137</v>
      </c>
      <c r="AN73" s="138"/>
      <c r="AO73" s="50">
        <f>南航自动更新!O223</f>
        <v>84.12</v>
      </c>
      <c r="AP73" s="148">
        <f t="shared" si="13"/>
        <v>0.31000000000000227</v>
      </c>
      <c r="AQ73" s="138"/>
      <c r="AR73" s="50">
        <f>南航自动更新!P223</f>
        <v>81.430000000000007</v>
      </c>
      <c r="AS73" s="148">
        <f t="shared" si="14"/>
        <v>1.1600000000000108</v>
      </c>
      <c r="AT73" s="138"/>
      <c r="AU73" s="50">
        <f>南航自动更新!Q223</f>
        <v>66.069999999999993</v>
      </c>
      <c r="AV73" s="148">
        <f t="shared" si="15"/>
        <v>-6.730000000000004</v>
      </c>
      <c r="AW73" s="138"/>
      <c r="AX73" s="50">
        <f>南航自动更新!R223</f>
        <v>857</v>
      </c>
      <c r="AY73" s="138">
        <f t="shared" si="16"/>
        <v>4.8959608323133397E-2</v>
      </c>
      <c r="AZ73" s="138"/>
      <c r="BA73" s="17"/>
      <c r="BB73" s="9"/>
      <c r="BC73" s="17"/>
      <c r="BD73" s="9"/>
      <c r="BE73" s="17"/>
      <c r="BF73" s="9"/>
      <c r="BG73" s="17"/>
      <c r="BH73" s="9"/>
      <c r="BI73" s="51"/>
      <c r="BJ73" s="9"/>
      <c r="BK73" s="51"/>
      <c r="BL73" s="9"/>
      <c r="BM73" s="51"/>
      <c r="BN73" s="9"/>
      <c r="BO73" s="51"/>
      <c r="BP73" s="51"/>
      <c r="BQ73" s="9"/>
      <c r="BR73" s="51"/>
      <c r="BS73" s="9"/>
      <c r="BT73" s="51"/>
      <c r="BU73" s="9"/>
      <c r="BV73" s="51"/>
      <c r="BW73" s="9"/>
      <c r="BX73" s="51"/>
      <c r="BY73" s="9"/>
      <c r="BZ73" s="51"/>
      <c r="CA73" s="9"/>
      <c r="CB73" s="51"/>
      <c r="CC73" s="9"/>
      <c r="CD73" s="51"/>
      <c r="CE73" s="9"/>
      <c r="CF73" s="51"/>
      <c r="CG73" s="10"/>
      <c r="CH73" s="51"/>
      <c r="CI73" s="10"/>
      <c r="CJ73" s="51"/>
      <c r="CK73" s="10"/>
      <c r="CL73" s="51"/>
      <c r="CM73" s="10"/>
      <c r="CN73" s="51"/>
      <c r="CO73" s="53"/>
      <c r="CP73" s="51"/>
      <c r="CQ73" s="53"/>
      <c r="CR73" s="51"/>
      <c r="CS73" s="53"/>
      <c r="CT73" s="51"/>
      <c r="CU73" s="53"/>
      <c r="CW73" s="51"/>
      <c r="CX73" s="9"/>
      <c r="CY73" s="51"/>
      <c r="CZ73" s="9"/>
      <c r="DA73" s="51"/>
      <c r="DB73" s="9"/>
      <c r="DC73" s="51"/>
      <c r="DD73" s="9"/>
      <c r="DE73" s="69"/>
      <c r="DF73" s="69"/>
      <c r="DG73" s="51"/>
    </row>
    <row r="74" spans="1:111">
      <c r="A74" s="49">
        <v>43799</v>
      </c>
      <c r="B74" s="50">
        <f>南航自动更新!B224</f>
        <v>27987.59</v>
      </c>
      <c r="C74" s="138">
        <f t="shared" si="0"/>
        <v>6.52155296601864E-2</v>
      </c>
      <c r="D74" s="138"/>
      <c r="E74" s="50">
        <f>南航自动更新!C224</f>
        <v>19532.37</v>
      </c>
      <c r="F74" s="138">
        <f t="shared" si="1"/>
        <v>7.0999236738328309E-2</v>
      </c>
      <c r="G74" s="138"/>
      <c r="H74" s="50">
        <f>南航自动更新!D224</f>
        <v>8169.8</v>
      </c>
      <c r="I74" s="138">
        <f t="shared" si="2"/>
        <v>6.4114119590078067E-2</v>
      </c>
      <c r="J74" s="138"/>
      <c r="K74" s="50">
        <f>南航自动更新!E224</f>
        <v>285.42</v>
      </c>
      <c r="L74" s="138">
        <f t="shared" si="3"/>
        <v>-0.2050246497507171</v>
      </c>
      <c r="M74" s="138"/>
      <c r="N74" s="50">
        <f>南航自动更新!F224</f>
        <v>22967.62</v>
      </c>
      <c r="O74" s="138">
        <f t="shared" si="4"/>
        <v>8.5058607267764152E-2</v>
      </c>
      <c r="P74" s="138"/>
      <c r="Q74" s="50">
        <f>南航自动更新!G224</f>
        <v>16207.94</v>
      </c>
      <c r="R74" s="138">
        <f t="shared" si="5"/>
        <v>0.10130658333452236</v>
      </c>
      <c r="S74" s="138"/>
      <c r="T74" s="50">
        <f>南航自动更新!H224</f>
        <v>6554.99</v>
      </c>
      <c r="U74" s="138">
        <f t="shared" si="6"/>
        <v>6.2307552685997081E-2</v>
      </c>
      <c r="V74" s="138"/>
      <c r="W74" s="50">
        <f>南航自动更新!I224</f>
        <v>204.69</v>
      </c>
      <c r="X74" s="138">
        <f t="shared" si="7"/>
        <v>-0.26802317265055065</v>
      </c>
      <c r="Y74" s="138"/>
      <c r="Z74" s="50">
        <f>南航自动更新!J224</f>
        <v>12461.63</v>
      </c>
      <c r="AA74" s="138">
        <f t="shared" si="8"/>
        <v>9.067238246610243E-2</v>
      </c>
      <c r="AB74" s="138"/>
      <c r="AC74" s="50">
        <f>南航自动更新!K224</f>
        <v>10661.91</v>
      </c>
      <c r="AD74" s="138">
        <f t="shared" si="9"/>
        <v>8.9357271740840627E-2</v>
      </c>
      <c r="AE74" s="138"/>
      <c r="AF74" s="50">
        <f>南航自动更新!L224</f>
        <v>1634.87</v>
      </c>
      <c r="AG74" s="138">
        <f t="shared" si="10"/>
        <v>0.14810705281712377</v>
      </c>
      <c r="AH74" s="138"/>
      <c r="AI74" s="50">
        <f>南航自动更新!M224</f>
        <v>164.86</v>
      </c>
      <c r="AJ74" s="138">
        <f t="shared" si="11"/>
        <v>-0.23081229879158305</v>
      </c>
      <c r="AK74" s="138"/>
      <c r="AL74" s="50">
        <f>南航自动更新!N224</f>
        <v>82.06</v>
      </c>
      <c r="AM74" s="148">
        <f t="shared" si="12"/>
        <v>1.5</v>
      </c>
      <c r="AN74" s="138"/>
      <c r="AO74" s="50">
        <f>南航自动更新!O224</f>
        <v>82.98</v>
      </c>
      <c r="AP74" s="148">
        <f t="shared" si="13"/>
        <v>2.2800000000000011</v>
      </c>
      <c r="AQ74" s="138"/>
      <c r="AR74" s="50">
        <f>南航自动更新!P224</f>
        <v>80.23</v>
      </c>
      <c r="AS74" s="148">
        <f t="shared" si="14"/>
        <v>-0.14000000000000057</v>
      </c>
      <c r="AT74" s="138"/>
      <c r="AU74" s="50">
        <f>南航自动更新!Q224</f>
        <v>71.709999999999994</v>
      </c>
      <c r="AV74" s="148">
        <f t="shared" si="15"/>
        <v>-6.1800000000000068</v>
      </c>
      <c r="AW74" s="138"/>
      <c r="AX74" s="50">
        <f>南航自动更新!R224</f>
        <v>859</v>
      </c>
      <c r="AY74" s="138">
        <f t="shared" si="16"/>
        <v>3.8694074969770176E-2</v>
      </c>
      <c r="AZ74" s="138"/>
      <c r="BA74" s="17"/>
      <c r="BB74" s="9"/>
      <c r="BC74" s="17"/>
      <c r="BD74" s="9"/>
      <c r="BE74" s="17"/>
      <c r="BF74" s="9"/>
      <c r="BG74" s="17"/>
      <c r="BH74" s="9"/>
      <c r="BI74" s="51"/>
      <c r="BJ74" s="9"/>
      <c r="BK74" s="51"/>
      <c r="BL74" s="9"/>
      <c r="BM74" s="51"/>
      <c r="BN74" s="9"/>
      <c r="BO74" s="51"/>
      <c r="BP74" s="51"/>
      <c r="BQ74" s="9"/>
      <c r="BR74" s="51"/>
      <c r="BS74" s="9"/>
      <c r="BT74" s="51"/>
      <c r="BU74" s="9"/>
      <c r="BV74" s="51"/>
      <c r="BW74" s="9"/>
      <c r="BX74" s="51"/>
      <c r="BY74" s="9"/>
      <c r="BZ74" s="51"/>
      <c r="CA74" s="9"/>
      <c r="CB74" s="51"/>
      <c r="CC74" s="9"/>
      <c r="CD74" s="51"/>
      <c r="CE74" s="9"/>
      <c r="CF74" s="51"/>
      <c r="CG74" s="10"/>
      <c r="CH74" s="51"/>
      <c r="CI74" s="10"/>
      <c r="CJ74" s="51"/>
      <c r="CK74" s="10"/>
      <c r="CL74" s="51"/>
      <c r="CM74" s="10"/>
      <c r="CN74" s="51"/>
      <c r="CO74" s="53"/>
      <c r="CP74" s="51"/>
      <c r="CQ74" s="53"/>
      <c r="CR74" s="51"/>
      <c r="CS74" s="53"/>
      <c r="CT74" s="51"/>
      <c r="CU74" s="53"/>
      <c r="CW74" s="51"/>
      <c r="CX74" s="9"/>
      <c r="CY74" s="51"/>
      <c r="CZ74" s="9"/>
      <c r="DA74" s="51"/>
      <c r="DB74" s="9"/>
      <c r="DC74" s="51"/>
      <c r="DD74" s="9"/>
      <c r="DE74" s="69"/>
      <c r="DF74" s="69"/>
      <c r="DG74" s="51"/>
    </row>
    <row r="75" spans="1:111">
      <c r="A75" s="49">
        <v>43830</v>
      </c>
      <c r="B75" s="50">
        <f>南航自动更新!B225</f>
        <v>29027.78</v>
      </c>
      <c r="C75" s="138">
        <f t="shared" si="0"/>
        <v>6.4739889057576105E-2</v>
      </c>
      <c r="D75" s="138"/>
      <c r="E75" s="50">
        <f>南航自动更新!C225</f>
        <v>19351.73</v>
      </c>
      <c r="F75" s="138">
        <f t="shared" si="1"/>
        <v>5.0843233093118112E-2</v>
      </c>
      <c r="G75" s="138"/>
      <c r="H75" s="50">
        <f>南航自动更新!D225</f>
        <v>9391.65</v>
      </c>
      <c r="I75" s="138">
        <f t="shared" si="2"/>
        <v>0.10803639478335136</v>
      </c>
      <c r="J75" s="138"/>
      <c r="K75" s="50">
        <f>南航自动更新!E225</f>
        <v>284.41000000000003</v>
      </c>
      <c r="L75" s="138">
        <f t="shared" si="3"/>
        <v>-0.23426309837919335</v>
      </c>
      <c r="M75" s="138"/>
      <c r="N75" s="50">
        <f>南航自动更新!F225</f>
        <v>23631.42</v>
      </c>
      <c r="O75" s="138">
        <f t="shared" si="4"/>
        <v>6.9794098513831448E-2</v>
      </c>
      <c r="P75" s="138"/>
      <c r="Q75" s="50">
        <f>南航自动更新!G225</f>
        <v>15786.62</v>
      </c>
      <c r="R75" s="138">
        <f t="shared" si="5"/>
        <v>6.8275309977824605E-2</v>
      </c>
      <c r="S75" s="138"/>
      <c r="T75" s="50">
        <f>南航自动更新!H225</f>
        <v>7654.44</v>
      </c>
      <c r="U75" s="138">
        <f t="shared" si="6"/>
        <v>8.8924169483423743E-2</v>
      </c>
      <c r="V75" s="138"/>
      <c r="W75" s="50">
        <f>南航自动更新!I225</f>
        <v>190.36</v>
      </c>
      <c r="X75" s="138">
        <f t="shared" si="7"/>
        <v>-0.32654072030000714</v>
      </c>
      <c r="Y75" s="138"/>
      <c r="Z75" s="50">
        <f>南航自动更新!J225</f>
        <v>12285.11</v>
      </c>
      <c r="AA75" s="138">
        <f t="shared" si="8"/>
        <v>6.6940933601868258E-2</v>
      </c>
      <c r="AB75" s="138"/>
      <c r="AC75" s="50">
        <f>南航自动更新!K225</f>
        <v>10345.379999999999</v>
      </c>
      <c r="AD75" s="138">
        <f t="shared" si="9"/>
        <v>6.4186228321023719E-2</v>
      </c>
      <c r="AE75" s="138"/>
      <c r="AF75" s="50">
        <f>南航自动更新!L225</f>
        <v>1781.01</v>
      </c>
      <c r="AG75" s="138">
        <f t="shared" si="10"/>
        <v>0.1310657106748887</v>
      </c>
      <c r="AH75" s="138"/>
      <c r="AI75" s="50">
        <f>南航自动更新!M225</f>
        <v>158.72</v>
      </c>
      <c r="AJ75" s="138">
        <f t="shared" si="11"/>
        <v>-0.27292716445258824</v>
      </c>
      <c r="AK75" s="138"/>
      <c r="AL75" s="50">
        <f>南航自动更新!N225</f>
        <v>81.41</v>
      </c>
      <c r="AM75" s="148">
        <f t="shared" si="12"/>
        <v>0.37999999999999545</v>
      </c>
      <c r="AN75" s="138"/>
      <c r="AO75" s="50">
        <f>南航自动更新!O225</f>
        <v>81.58</v>
      </c>
      <c r="AP75" s="148">
        <f t="shared" si="13"/>
        <v>1.3299999999999983</v>
      </c>
      <c r="AQ75" s="138"/>
      <c r="AR75" s="50">
        <f>南航自动更新!P225</f>
        <v>81.5</v>
      </c>
      <c r="AS75" s="148">
        <f t="shared" si="14"/>
        <v>-1.4300000000000068</v>
      </c>
      <c r="AT75" s="138"/>
      <c r="AU75" s="50">
        <f>南航自动更新!Q225</f>
        <v>66.930000000000007</v>
      </c>
      <c r="AV75" s="148">
        <f t="shared" si="15"/>
        <v>-9.1699999999999875</v>
      </c>
      <c r="AW75" s="138"/>
      <c r="AX75" s="50">
        <f>南航自动更新!R225</f>
        <v>862</v>
      </c>
      <c r="AY75" s="138">
        <f t="shared" si="16"/>
        <v>2.6190476190476097E-2</v>
      </c>
      <c r="AZ75" s="138"/>
      <c r="BA75" s="17"/>
      <c r="BB75" s="9"/>
      <c r="BC75" s="17"/>
      <c r="BD75" s="9"/>
      <c r="BE75" s="17"/>
      <c r="BF75" s="9"/>
      <c r="BG75" s="17"/>
      <c r="BH75" s="9"/>
      <c r="BI75" s="51"/>
      <c r="BJ75" s="9"/>
      <c r="BK75" s="51"/>
      <c r="BL75" s="9"/>
      <c r="BM75" s="51"/>
      <c r="BN75" s="9"/>
      <c r="BO75" s="51"/>
      <c r="BP75" s="51"/>
      <c r="BQ75" s="9"/>
      <c r="BR75" s="51"/>
      <c r="BS75" s="9"/>
      <c r="BT75" s="51"/>
      <c r="BU75" s="9"/>
      <c r="BV75" s="51"/>
      <c r="BW75" s="9"/>
      <c r="BX75" s="51"/>
      <c r="BY75" s="9"/>
      <c r="BZ75" s="51"/>
      <c r="CA75" s="9"/>
      <c r="CB75" s="51"/>
      <c r="CC75" s="9"/>
      <c r="CD75" s="51"/>
      <c r="CE75" s="9"/>
      <c r="CF75" s="51"/>
      <c r="CG75" s="10"/>
      <c r="CH75" s="51"/>
      <c r="CI75" s="10"/>
      <c r="CJ75" s="51"/>
      <c r="CK75" s="10"/>
      <c r="CL75" s="51"/>
      <c r="CM75" s="10"/>
      <c r="CN75" s="51"/>
      <c r="CO75" s="53"/>
      <c r="CP75" s="51"/>
      <c r="CQ75" s="53"/>
      <c r="CR75" s="51"/>
      <c r="CS75" s="53"/>
      <c r="CT75" s="51"/>
      <c r="CU75" s="53"/>
      <c r="CW75" s="51"/>
      <c r="CX75" s="9"/>
      <c r="CY75" s="51"/>
      <c r="CZ75" s="9"/>
      <c r="DA75" s="51"/>
      <c r="DB75" s="9"/>
      <c r="DC75" s="51"/>
      <c r="DD75" s="9"/>
      <c r="DE75" s="69"/>
      <c r="DF75" s="69"/>
      <c r="DG75" s="51"/>
    </row>
    <row r="76" spans="1:111" s="4" customFormat="1" ht="12.75">
      <c r="A76" s="34">
        <v>43861</v>
      </c>
      <c r="B76" s="18">
        <f>南航自动更新!B226</f>
        <v>29536.95</v>
      </c>
      <c r="C76" s="138">
        <f t="shared" si="0"/>
        <v>2.4032581050459578E-2</v>
      </c>
      <c r="D76" s="138"/>
      <c r="E76" s="18">
        <f>南航自动更新!C226</f>
        <v>19359.5</v>
      </c>
      <c r="F76" s="138">
        <f t="shared" si="1"/>
        <v>-7.6961913719622022E-3</v>
      </c>
      <c r="G76" s="138"/>
      <c r="H76" s="18">
        <f>南航自动更新!D226</f>
        <v>9918.48</v>
      </c>
      <c r="I76" s="138">
        <f t="shared" si="2"/>
        <v>0.10856306198063059</v>
      </c>
      <c r="J76" s="138"/>
      <c r="K76" s="18">
        <f>南航自动更新!E226</f>
        <v>258.97000000000003</v>
      </c>
      <c r="L76" s="138">
        <f t="shared" si="3"/>
        <v>-0.33074040573717522</v>
      </c>
      <c r="M76" s="138"/>
      <c r="N76" s="18">
        <f>南航自动更新!F226</f>
        <v>22654.799999999999</v>
      </c>
      <c r="O76" s="138">
        <f t="shared" si="4"/>
        <v>-2.3377501229680187E-2</v>
      </c>
      <c r="P76" s="138"/>
      <c r="Q76" s="18">
        <f>南航自动更新!G226</f>
        <v>14771.23</v>
      </c>
      <c r="R76" s="138">
        <f t="shared" si="5"/>
        <v>-4.5079855577930705E-2</v>
      </c>
      <c r="S76" s="138"/>
      <c r="T76" s="18">
        <f>南航自动更新!H226</f>
        <v>7725.36</v>
      </c>
      <c r="U76" s="138">
        <f t="shared" si="6"/>
        <v>3.7672819880481656E-2</v>
      </c>
      <c r="V76" s="138"/>
      <c r="W76" s="18">
        <f>南航自动更新!I226</f>
        <v>158.19999999999999</v>
      </c>
      <c r="X76" s="138">
        <f t="shared" si="7"/>
        <v>-0.44229006557145889</v>
      </c>
      <c r="Y76" s="138"/>
      <c r="Z76" s="18">
        <f>南航自动更新!J226</f>
        <v>11432.55</v>
      </c>
      <c r="AA76" s="138">
        <f t="shared" si="8"/>
        <v>-4.6107853378678398E-2</v>
      </c>
      <c r="AB76" s="138"/>
      <c r="AC76" s="18">
        <f>南航自动更新!K226</f>
        <v>9480.64</v>
      </c>
      <c r="AD76" s="138">
        <f t="shared" si="9"/>
        <v>-6.0750853242320879E-2</v>
      </c>
      <c r="AE76" s="138"/>
      <c r="AF76" s="18">
        <f>南航自动更新!L226</f>
        <v>1814.84</v>
      </c>
      <c r="AG76" s="138">
        <f t="shared" si="10"/>
        <v>8.2581722739202945E-2</v>
      </c>
      <c r="AH76" s="138"/>
      <c r="AI76" s="18">
        <f>南航自动更新!M226</f>
        <v>137.06</v>
      </c>
      <c r="AJ76" s="138">
        <f t="shared" si="11"/>
        <v>-0.36224466055558135</v>
      </c>
      <c r="AK76" s="138"/>
      <c r="AL76" s="18">
        <f>南航自动更新!N226</f>
        <v>76.7</v>
      </c>
      <c r="AM76" s="148">
        <f t="shared" si="12"/>
        <v>-3.7199999999999989</v>
      </c>
      <c r="AN76" s="138"/>
      <c r="AO76" s="18">
        <f>南航自动更新!O226</f>
        <v>76.3</v>
      </c>
      <c r="AP76" s="148">
        <f t="shared" si="13"/>
        <v>-2.9900000000000091</v>
      </c>
      <c r="AQ76" s="138"/>
      <c r="AR76" s="18">
        <f>南航自动更新!P226</f>
        <v>77.89</v>
      </c>
      <c r="AS76" s="148">
        <f t="shared" si="14"/>
        <v>-5.3199999999999932</v>
      </c>
      <c r="AT76" s="138"/>
      <c r="AU76" s="18">
        <f>南航自动更新!Q226</f>
        <v>61.09</v>
      </c>
      <c r="AV76" s="148">
        <f t="shared" si="15"/>
        <v>-12.219999999999999</v>
      </c>
      <c r="AW76" s="138"/>
      <c r="AX76" s="18">
        <f>南航自动更新!R226</f>
        <v>861</v>
      </c>
      <c r="AY76" s="138">
        <f t="shared" si="16"/>
        <v>2.0142180094786744E-2</v>
      </c>
      <c r="AZ76" s="138"/>
      <c r="BA76" s="18"/>
      <c r="BB76" s="9"/>
      <c r="BC76" s="18"/>
      <c r="BD76" s="19"/>
      <c r="BE76" s="18"/>
      <c r="BF76" s="19"/>
      <c r="BG76" s="18"/>
      <c r="BH76" s="19"/>
      <c r="BI76" s="18"/>
      <c r="BJ76" s="19"/>
      <c r="BK76" s="18"/>
      <c r="BL76" s="19"/>
      <c r="BM76" s="18"/>
      <c r="BN76" s="19"/>
      <c r="BO76" s="18"/>
      <c r="BP76" s="18"/>
      <c r="BQ76" s="19"/>
      <c r="BR76" s="18"/>
      <c r="BS76" s="19"/>
      <c r="BT76" s="18"/>
      <c r="BU76" s="19"/>
      <c r="BV76" s="18"/>
      <c r="BW76" s="19"/>
      <c r="BX76" s="18"/>
      <c r="BY76" s="19"/>
      <c r="BZ76" s="18"/>
      <c r="CA76" s="19"/>
      <c r="CB76" s="18"/>
      <c r="CC76" s="19"/>
      <c r="CD76" s="18"/>
      <c r="CE76" s="19"/>
      <c r="CF76" s="18"/>
      <c r="CG76" s="18"/>
      <c r="CH76" s="18"/>
      <c r="CI76" s="18"/>
      <c r="CJ76" s="18"/>
      <c r="CK76" s="18"/>
      <c r="CL76" s="18"/>
      <c r="CM76" s="18"/>
      <c r="CN76" s="18"/>
      <c r="CO76" s="65"/>
      <c r="CP76" s="18"/>
      <c r="CQ76" s="65"/>
      <c r="CR76" s="18"/>
      <c r="CS76" s="65"/>
      <c r="CT76" s="18"/>
      <c r="CU76" s="65"/>
      <c r="CW76" s="18"/>
      <c r="CX76" s="19"/>
      <c r="CY76" s="18"/>
      <c r="CZ76" s="19"/>
      <c r="DA76" s="18"/>
      <c r="DB76" s="19"/>
      <c r="DC76" s="18"/>
      <c r="DD76" s="19"/>
      <c r="DE76" s="68"/>
      <c r="DF76" s="68"/>
    </row>
    <row r="77" spans="1:111">
      <c r="A77" s="49">
        <v>43890</v>
      </c>
      <c r="B77" s="50">
        <f>南航自动更新!B227</f>
        <v>7336.2</v>
      </c>
      <c r="C77" s="138">
        <f t="shared" si="0"/>
        <v>-0.73073204678439851</v>
      </c>
      <c r="D77" s="138"/>
      <c r="E77" s="50">
        <f>南航自动更新!C227</f>
        <v>4824.08</v>
      </c>
      <c r="F77" s="138">
        <f t="shared" si="1"/>
        <v>-0.74314861353665296</v>
      </c>
      <c r="G77" s="138"/>
      <c r="H77" s="50">
        <f>南航自动更新!D227</f>
        <v>2477.96</v>
      </c>
      <c r="I77" s="138">
        <f t="shared" si="2"/>
        <v>-0.6933855337009136</v>
      </c>
      <c r="J77" s="138"/>
      <c r="K77" s="50">
        <f>南航自动更新!E227</f>
        <v>34.15</v>
      </c>
      <c r="L77" s="138">
        <f t="shared" si="3"/>
        <v>-0.91053183128111082</v>
      </c>
      <c r="M77" s="138"/>
      <c r="N77" s="50">
        <f>南航自动更新!F227</f>
        <v>3455.84</v>
      </c>
      <c r="O77" s="138">
        <f t="shared" si="4"/>
        <v>-0.8511467314943475</v>
      </c>
      <c r="P77" s="138"/>
      <c r="Q77" s="50">
        <f>南航自动更新!G227</f>
        <v>2257.1999999999998</v>
      </c>
      <c r="R77" s="138">
        <f t="shared" si="5"/>
        <v>-0.8595312106191717</v>
      </c>
      <c r="S77" s="138"/>
      <c r="T77" s="50">
        <f>南航自动更新!H227</f>
        <v>1186.68</v>
      </c>
      <c r="U77" s="138">
        <f t="shared" si="6"/>
        <v>-0.82686061950130574</v>
      </c>
      <c r="V77" s="138"/>
      <c r="W77" s="50">
        <f>南航自动更新!I227</f>
        <v>11.96</v>
      </c>
      <c r="X77" s="138">
        <f t="shared" si="7"/>
        <v>-0.95924626026510373</v>
      </c>
      <c r="Y77" s="138"/>
      <c r="Z77" s="50">
        <f>南航自动更新!J227</f>
        <v>1658.95</v>
      </c>
      <c r="AA77" s="138">
        <f t="shared" si="8"/>
        <v>-0.86442333231177848</v>
      </c>
      <c r="AB77" s="138"/>
      <c r="AC77" s="50">
        <f>南航自动更新!K227</f>
        <v>1415.19</v>
      </c>
      <c r="AD77" s="138">
        <f t="shared" si="9"/>
        <v>-0.86382295319217728</v>
      </c>
      <c r="AE77" s="138"/>
      <c r="AF77" s="50">
        <f>南航自动更新!L227</f>
        <v>232.72</v>
      </c>
      <c r="AG77" s="138">
        <f t="shared" si="10"/>
        <v>-0.85583844390757602</v>
      </c>
      <c r="AH77" s="138"/>
      <c r="AI77" s="50">
        <f>南航自动更新!M227</f>
        <v>11.05</v>
      </c>
      <c r="AJ77" s="138">
        <f t="shared" si="11"/>
        <v>-0.95188749074759438</v>
      </c>
      <c r="AK77" s="138"/>
      <c r="AL77" s="50">
        <f>南航自动更新!N227</f>
        <v>47.11</v>
      </c>
      <c r="AM77" s="148">
        <f t="shared" si="12"/>
        <v>-38.099999999999994</v>
      </c>
      <c r="AN77" s="138"/>
      <c r="AO77" s="50">
        <f>南航自动更新!O227</f>
        <v>46.79</v>
      </c>
      <c r="AP77" s="148">
        <f t="shared" si="13"/>
        <v>-38.770000000000003</v>
      </c>
      <c r="AQ77" s="138"/>
      <c r="AR77" s="50">
        <f>南航自动更新!P227</f>
        <v>47.89</v>
      </c>
      <c r="AS77" s="148">
        <f t="shared" si="14"/>
        <v>-36.92</v>
      </c>
      <c r="AT77" s="138"/>
      <c r="AU77" s="50">
        <f>南航自动更新!Q227</f>
        <v>35.020000000000003</v>
      </c>
      <c r="AV77" s="148">
        <f t="shared" si="15"/>
        <v>-41.859999999999992</v>
      </c>
      <c r="AW77" s="138"/>
      <c r="AX77" s="50">
        <f>南航自动更新!R227</f>
        <v>861</v>
      </c>
      <c r="AY77" s="138">
        <f t="shared" si="16"/>
        <v>2.1352313167259718E-2</v>
      </c>
      <c r="AZ77" s="138"/>
      <c r="BA77" s="17"/>
      <c r="BB77" s="9"/>
      <c r="BC77" s="17"/>
      <c r="BD77" s="9"/>
      <c r="BE77" s="17"/>
      <c r="BF77" s="9"/>
      <c r="BG77" s="17"/>
      <c r="BH77" s="9"/>
      <c r="BI77" s="51"/>
      <c r="BJ77" s="9"/>
      <c r="BK77" s="51"/>
      <c r="BL77" s="9"/>
      <c r="BM77" s="51"/>
      <c r="BN77" s="9"/>
      <c r="BO77" s="51"/>
      <c r="BP77" s="51"/>
      <c r="BQ77" s="9"/>
      <c r="BR77" s="51"/>
      <c r="BS77" s="9"/>
      <c r="BT77" s="51"/>
      <c r="BU77" s="9"/>
      <c r="BV77" s="51"/>
      <c r="BW77" s="9"/>
      <c r="BX77" s="51"/>
      <c r="BY77" s="9"/>
      <c r="BZ77" s="51"/>
      <c r="CA77" s="9"/>
      <c r="CB77" s="51"/>
      <c r="CC77" s="9"/>
      <c r="CD77" s="51"/>
      <c r="CE77" s="9"/>
      <c r="CF77" s="51"/>
      <c r="CG77" s="10"/>
      <c r="CH77" s="51"/>
      <c r="CI77" s="10"/>
      <c r="CJ77" s="51"/>
      <c r="CK77" s="10"/>
      <c r="CL77" s="51"/>
      <c r="CM77" s="10"/>
      <c r="CN77" s="51"/>
      <c r="CO77" s="53"/>
      <c r="CP77" s="51"/>
      <c r="CQ77" s="53"/>
      <c r="CR77" s="51"/>
      <c r="CS77" s="53"/>
      <c r="CT77" s="51"/>
      <c r="CU77" s="53"/>
      <c r="CW77" s="51"/>
      <c r="CX77" s="9"/>
      <c r="CY77" s="51"/>
      <c r="CZ77" s="9"/>
      <c r="DA77" s="51"/>
      <c r="DB77" s="9"/>
      <c r="DC77" s="51"/>
      <c r="DD77" s="9"/>
      <c r="DE77" s="69"/>
      <c r="DF77" s="69"/>
      <c r="DG77" s="51"/>
    </row>
    <row r="78" spans="1:111">
      <c r="A78" s="49">
        <v>43921</v>
      </c>
      <c r="B78" s="50">
        <f>南航自动更新!B228</f>
        <v>10849.71</v>
      </c>
      <c r="C78" s="138">
        <f t="shared" si="0"/>
        <v>-0.60436984276836203</v>
      </c>
      <c r="D78" s="138"/>
      <c r="E78" s="50">
        <f>南航自动更新!C228</f>
        <v>9305.85</v>
      </c>
      <c r="F78" s="138">
        <f t="shared" si="1"/>
        <v>-0.50725260038844322</v>
      </c>
      <c r="G78" s="138"/>
      <c r="H78" s="50">
        <f>南航自动更新!D228</f>
        <v>1519.66</v>
      </c>
      <c r="I78" s="138">
        <f t="shared" si="2"/>
        <v>-0.81381644074607706</v>
      </c>
      <c r="J78" s="138"/>
      <c r="K78" s="50">
        <f>南航自动更新!E228</f>
        <v>24.19</v>
      </c>
      <c r="L78" s="138">
        <f t="shared" si="3"/>
        <v>-0.9356768686680671</v>
      </c>
      <c r="M78" s="138"/>
      <c r="N78" s="50">
        <f>南航自动更新!F228</f>
        <v>6309.69</v>
      </c>
      <c r="O78" s="138">
        <f t="shared" si="4"/>
        <v>-0.72328227033712111</v>
      </c>
      <c r="P78" s="138"/>
      <c r="Q78" s="50">
        <f>南航自动更新!G228</f>
        <v>5619.22</v>
      </c>
      <c r="R78" s="138">
        <f t="shared" si="5"/>
        <v>-0.64139512829561829</v>
      </c>
      <c r="S78" s="138"/>
      <c r="T78" s="50">
        <f>南航自动更新!H228</f>
        <v>685.34</v>
      </c>
      <c r="U78" s="138">
        <f t="shared" si="6"/>
        <v>-0.89976130160828893</v>
      </c>
      <c r="V78" s="138"/>
      <c r="W78" s="50">
        <f>南航自动更新!I228</f>
        <v>5.13</v>
      </c>
      <c r="X78" s="138">
        <f t="shared" si="7"/>
        <v>-0.98261959615124006</v>
      </c>
      <c r="Y78" s="138"/>
      <c r="Z78" s="50">
        <f>南航自动更新!J228</f>
        <v>3754.45</v>
      </c>
      <c r="AA78" s="138">
        <f t="shared" si="8"/>
        <v>-0.69116105904088787</v>
      </c>
      <c r="AB78" s="138"/>
      <c r="AC78" s="50">
        <f>南航自动更新!K228</f>
        <v>3616.21</v>
      </c>
      <c r="AD78" s="138">
        <f t="shared" si="9"/>
        <v>-0.64890653747384675</v>
      </c>
      <c r="AE78" s="138"/>
      <c r="AF78" s="50">
        <f>南航自动更新!L228</f>
        <v>133.4</v>
      </c>
      <c r="AG78" s="138">
        <f t="shared" si="10"/>
        <v>-0.91818259877580566</v>
      </c>
      <c r="AH78" s="138"/>
      <c r="AI78" s="50">
        <f>南航自动更新!M228</f>
        <v>4.84</v>
      </c>
      <c r="AJ78" s="138">
        <f t="shared" si="11"/>
        <v>-0.97861624105328271</v>
      </c>
      <c r="AK78" s="138"/>
      <c r="AL78" s="50">
        <f>南航自动更新!N228</f>
        <v>58.16</v>
      </c>
      <c r="AM78" s="148">
        <f t="shared" si="12"/>
        <v>-24.990000000000009</v>
      </c>
      <c r="AN78" s="138"/>
      <c r="AO78" s="50">
        <f>南航自动更新!O228</f>
        <v>60.38</v>
      </c>
      <c r="AP78" s="148">
        <f t="shared" si="13"/>
        <v>-22.589999999999996</v>
      </c>
      <c r="AQ78" s="138"/>
      <c r="AR78" s="50">
        <f>南航自动更新!P228</f>
        <v>45.1</v>
      </c>
      <c r="AS78" s="148">
        <f t="shared" si="14"/>
        <v>-38.669999999999995</v>
      </c>
      <c r="AT78" s="138"/>
      <c r="AU78" s="50">
        <f>南航自动更新!Q228</f>
        <v>21.22</v>
      </c>
      <c r="AV78" s="148">
        <f t="shared" si="15"/>
        <v>-57.269999999999996</v>
      </c>
      <c r="AW78" s="138"/>
      <c r="AX78" s="50">
        <f>南航自动更新!R228</f>
        <v>859</v>
      </c>
      <c r="AY78" s="138">
        <f t="shared" si="16"/>
        <v>1.4167650531286879E-2</v>
      </c>
      <c r="AZ78" s="138"/>
      <c r="BA78" s="17"/>
      <c r="BB78" s="9"/>
      <c r="BC78" s="17"/>
      <c r="BD78" s="9"/>
      <c r="BE78" s="17"/>
      <c r="BF78" s="9"/>
      <c r="BG78" s="17"/>
      <c r="BH78" s="9"/>
      <c r="BI78" s="51"/>
      <c r="BJ78" s="9"/>
      <c r="BK78" s="51"/>
      <c r="BL78" s="9"/>
      <c r="BM78" s="51"/>
      <c r="BN78" s="9"/>
      <c r="BO78" s="51"/>
      <c r="BP78" s="51"/>
      <c r="BQ78" s="9"/>
      <c r="BR78" s="51"/>
      <c r="BS78" s="9"/>
      <c r="BT78" s="51"/>
      <c r="BU78" s="9"/>
      <c r="BV78" s="51"/>
      <c r="BW78" s="9"/>
      <c r="BX78" s="51"/>
      <c r="BY78" s="9"/>
      <c r="BZ78" s="51"/>
      <c r="CA78" s="9"/>
      <c r="CB78" s="51"/>
      <c r="CC78" s="9"/>
      <c r="CD78" s="51"/>
      <c r="CE78" s="9"/>
      <c r="CF78" s="51"/>
      <c r="CG78" s="10"/>
      <c r="CH78" s="51"/>
      <c r="CI78" s="10"/>
      <c r="CJ78" s="51"/>
      <c r="CK78" s="10"/>
      <c r="CL78" s="51"/>
      <c r="CM78" s="10"/>
      <c r="CN78" s="51"/>
      <c r="CO78" s="53"/>
      <c r="CP78" s="51"/>
      <c r="CQ78" s="53"/>
      <c r="CR78" s="51"/>
      <c r="CS78" s="53"/>
      <c r="CT78" s="51"/>
      <c r="CU78" s="53"/>
      <c r="CW78" s="51"/>
      <c r="CX78" s="9"/>
      <c r="CY78" s="51"/>
      <c r="CZ78" s="9"/>
      <c r="DA78" s="51"/>
      <c r="DB78" s="9"/>
      <c r="DC78" s="51"/>
      <c r="DD78" s="9"/>
      <c r="DE78" s="69"/>
      <c r="DF78" s="69"/>
      <c r="DG78" s="51"/>
    </row>
    <row r="79" spans="1:111">
      <c r="A79" s="49">
        <v>43951</v>
      </c>
      <c r="B79" s="50">
        <f>南航自动更新!B229</f>
        <v>9522.4500000000007</v>
      </c>
      <c r="C79" s="138">
        <f t="shared" si="0"/>
        <v>-0.64863363983882638</v>
      </c>
      <c r="D79" s="138"/>
      <c r="E79" s="50">
        <f>南航自动更新!C229</f>
        <v>9030.1299999999992</v>
      </c>
      <c r="F79" s="138">
        <f t="shared" si="1"/>
        <v>-0.50552294986633428</v>
      </c>
      <c r="G79" s="138"/>
      <c r="H79" s="50">
        <f>南航自动更新!D229</f>
        <v>478.23</v>
      </c>
      <c r="I79" s="138">
        <f t="shared" si="2"/>
        <v>-0.94339716435452314</v>
      </c>
      <c r="J79" s="138"/>
      <c r="K79" s="50">
        <f>南航自动更新!E229</f>
        <v>14.09</v>
      </c>
      <c r="L79" s="138">
        <f t="shared" si="3"/>
        <v>-0.963903263821284</v>
      </c>
      <c r="M79" s="138"/>
      <c r="N79" s="50">
        <f>南航自动更新!F229</f>
        <v>6032.84</v>
      </c>
      <c r="O79" s="138">
        <f t="shared" si="4"/>
        <v>-0.73175360339209738</v>
      </c>
      <c r="P79" s="138"/>
      <c r="Q79" s="50">
        <f>南航自动更新!G229</f>
        <v>5826.34</v>
      </c>
      <c r="R79" s="138">
        <f t="shared" si="5"/>
        <v>-0.61521763106503735</v>
      </c>
      <c r="S79" s="138"/>
      <c r="T79" s="50">
        <f>南航自动更新!H229</f>
        <v>205.68</v>
      </c>
      <c r="U79" s="138">
        <f t="shared" si="6"/>
        <v>-0.97079359128919718</v>
      </c>
      <c r="V79" s="138"/>
      <c r="W79" s="50">
        <f>南航自动更新!I229</f>
        <v>0.82</v>
      </c>
      <c r="X79" s="138">
        <f t="shared" si="7"/>
        <v>-0.9973178071437917</v>
      </c>
      <c r="Y79" s="138"/>
      <c r="Z79" s="50">
        <f>南航自动更新!J229</f>
        <v>3868.43</v>
      </c>
      <c r="AA79" s="138">
        <f t="shared" si="8"/>
        <v>-0.67610583162389593</v>
      </c>
      <c r="AB79" s="138"/>
      <c r="AC79" s="50">
        <f>南航自动更新!K229</f>
        <v>3837.93</v>
      </c>
      <c r="AD79" s="138">
        <f t="shared" si="9"/>
        <v>-0.61808487666145562</v>
      </c>
      <c r="AE79" s="138"/>
      <c r="AF79" s="50">
        <f>南航自动更新!L229</f>
        <v>29.65</v>
      </c>
      <c r="AG79" s="138">
        <f t="shared" si="10"/>
        <v>-0.9821459754680284</v>
      </c>
      <c r="AH79" s="138"/>
      <c r="AI79" s="50">
        <f>南航自动更新!M229</f>
        <v>0.86</v>
      </c>
      <c r="AJ79" s="138">
        <f t="shared" si="11"/>
        <v>-0.99631912343776752</v>
      </c>
      <c r="AK79" s="138"/>
      <c r="AL79" s="50">
        <f>南航自动更新!N229</f>
        <v>63.35</v>
      </c>
      <c r="AM79" s="148">
        <f t="shared" si="12"/>
        <v>-19.630000000000003</v>
      </c>
      <c r="AN79" s="138"/>
      <c r="AO79" s="50">
        <f>南航自动更新!O229</f>
        <v>64.52</v>
      </c>
      <c r="AP79" s="148">
        <f t="shared" si="13"/>
        <v>-18.39</v>
      </c>
      <c r="AQ79" s="138"/>
      <c r="AR79" s="50">
        <f>南航自动更新!P229</f>
        <v>43.01</v>
      </c>
      <c r="AS79" s="148">
        <f t="shared" si="14"/>
        <v>-40.339999999999996</v>
      </c>
      <c r="AT79" s="138"/>
      <c r="AU79" s="50">
        <f>南航自动更新!Q229</f>
        <v>5.85</v>
      </c>
      <c r="AV79" s="148">
        <f t="shared" si="15"/>
        <v>-72.47</v>
      </c>
      <c r="AW79" s="138"/>
      <c r="AX79" s="50">
        <f>南航自动更新!R229</f>
        <v>856</v>
      </c>
      <c r="AY79" s="138">
        <f t="shared" si="16"/>
        <v>5.8754406580494578E-3</v>
      </c>
      <c r="AZ79" s="138"/>
      <c r="BA79" s="17"/>
      <c r="BB79" s="9"/>
      <c r="BC79" s="17"/>
      <c r="BD79" s="9"/>
      <c r="BE79" s="17"/>
      <c r="BF79" s="9"/>
      <c r="BG79" s="17"/>
      <c r="BH79" s="9"/>
      <c r="BI79" s="51"/>
      <c r="BJ79" s="9"/>
      <c r="BK79" s="51"/>
      <c r="BL79" s="9"/>
      <c r="BM79" s="51"/>
      <c r="BN79" s="9"/>
      <c r="BO79" s="51"/>
      <c r="BP79" s="51"/>
      <c r="BQ79" s="9"/>
      <c r="BR79" s="51"/>
      <c r="BS79" s="9"/>
      <c r="BT79" s="51"/>
      <c r="BU79" s="9"/>
      <c r="BV79" s="51"/>
      <c r="BW79" s="9"/>
      <c r="BX79" s="51"/>
      <c r="BY79" s="9"/>
      <c r="BZ79" s="51"/>
      <c r="CA79" s="9"/>
      <c r="CB79" s="51"/>
      <c r="CC79" s="9"/>
      <c r="CD79" s="51"/>
      <c r="CE79" s="9"/>
      <c r="CF79" s="51"/>
      <c r="CG79" s="10"/>
      <c r="CH79" s="51"/>
      <c r="CI79" s="10"/>
      <c r="CJ79" s="51"/>
      <c r="CK79" s="10"/>
      <c r="CL79" s="51"/>
      <c r="CM79" s="10"/>
      <c r="CN79" s="51"/>
      <c r="CO79" s="53"/>
      <c r="CP79" s="51"/>
      <c r="CQ79" s="53"/>
      <c r="CR79" s="51"/>
      <c r="CS79" s="53"/>
      <c r="CT79" s="51"/>
      <c r="CU79" s="53"/>
      <c r="CW79" s="51"/>
      <c r="CX79" s="9"/>
      <c r="CY79" s="51"/>
      <c r="CZ79" s="9"/>
      <c r="DA79" s="51"/>
      <c r="DB79" s="9"/>
      <c r="DC79" s="51"/>
      <c r="DD79" s="9"/>
      <c r="DE79" s="69"/>
      <c r="DF79" s="69"/>
      <c r="DG79" s="51"/>
    </row>
    <row r="80" spans="1:111">
      <c r="A80" s="49">
        <v>43982</v>
      </c>
      <c r="B80" s="50">
        <f>南航自动更新!B230</f>
        <v>13146.35</v>
      </c>
      <c r="C80" s="138">
        <f t="shared" ref="C80:C113" si="17">B80/B68-1</f>
        <v>-0.52942433512285259</v>
      </c>
      <c r="D80" s="138"/>
      <c r="E80" s="50">
        <f>南航自动更新!C230</f>
        <v>12570.67</v>
      </c>
      <c r="F80" s="138">
        <f t="shared" ref="F80:F113" si="18">E80/E68-1</f>
        <v>-0.34354552167333186</v>
      </c>
      <c r="G80" s="138"/>
      <c r="H80" s="50">
        <f>南航自动更新!D230</f>
        <v>556.03</v>
      </c>
      <c r="I80" s="138">
        <f t="shared" ref="I80:I113" si="19">H80/H68-1</f>
        <v>-0.93355694913795984</v>
      </c>
      <c r="J80" s="138"/>
      <c r="K80" s="50">
        <f>南航自动更新!E230</f>
        <v>19.64</v>
      </c>
      <c r="L80" s="138">
        <f t="shared" ref="L80:L113" si="20">K80/K68-1</f>
        <v>-0.95311306340718105</v>
      </c>
      <c r="M80" s="138"/>
      <c r="N80" s="50">
        <f>南航自动更新!F230</f>
        <v>8781.9</v>
      </c>
      <c r="O80" s="138">
        <f t="shared" ref="O80:O113" si="21">N80/N68-1</f>
        <v>-0.61384730657408038</v>
      </c>
      <c r="P80" s="138"/>
      <c r="Q80" s="50">
        <f>南航自动更新!G230</f>
        <v>8518.41</v>
      </c>
      <c r="R80" s="138">
        <f t="shared" ref="R80:R113" si="22">Q80/Q68-1</f>
        <v>-0.45624092767803459</v>
      </c>
      <c r="S80" s="138"/>
      <c r="T80" s="50">
        <f>南航自动更新!H230</f>
        <v>260.5</v>
      </c>
      <c r="U80" s="138">
        <f t="shared" ref="U80:U113" si="23">T80/T68-1</f>
        <v>-0.96145269335432593</v>
      </c>
      <c r="V80" s="138"/>
      <c r="W80" s="50">
        <f>南航自动更新!I230</f>
        <v>2.99</v>
      </c>
      <c r="X80" s="138">
        <f t="shared" ref="X80:X113" si="24">W80/W68-1</f>
        <v>-0.99060723148933494</v>
      </c>
      <c r="Y80" s="138"/>
      <c r="Z80" s="50">
        <f>南航自动更新!J230</f>
        <v>5871.17</v>
      </c>
      <c r="AA80" s="138">
        <f t="shared" ref="AA80:AA113" si="25">Z80/Z68-1</f>
        <v>-0.52307739796743113</v>
      </c>
      <c r="AB80" s="138"/>
      <c r="AC80" s="50">
        <f>南航自动更新!K230</f>
        <v>5829.99</v>
      </c>
      <c r="AD80" s="138">
        <f t="shared" ref="AD80:AD113" si="26">AC80/AC68-1</f>
        <v>-0.44320276431678096</v>
      </c>
      <c r="AE80" s="138"/>
      <c r="AF80" s="50">
        <f>南航自动更新!L230</f>
        <v>38.33</v>
      </c>
      <c r="AG80" s="138">
        <f t="shared" ref="AG80:AG113" si="27">AF80/AF68-1</f>
        <v>-0.97613666784956077</v>
      </c>
      <c r="AH80" s="138"/>
      <c r="AI80" s="50">
        <f>南航自动更新!M230</f>
        <v>2.85</v>
      </c>
      <c r="AJ80" s="138">
        <f t="shared" ref="AJ80:AJ113" si="28">AI80/AI68-1</f>
        <v>-0.98780592161560843</v>
      </c>
      <c r="AK80" s="138"/>
      <c r="AL80" s="50">
        <f>南航自动更新!N230</f>
        <v>66.8</v>
      </c>
      <c r="AM80" s="148">
        <f t="shared" si="12"/>
        <v>-14.61</v>
      </c>
      <c r="AN80" s="138"/>
      <c r="AO80" s="50">
        <f>南航自动更新!O230</f>
        <v>67.760000000000005</v>
      </c>
      <c r="AP80" s="148">
        <f t="shared" si="13"/>
        <v>-14.049999999999997</v>
      </c>
      <c r="AQ80" s="138"/>
      <c r="AR80" s="50">
        <f>南航自动更新!P230</f>
        <v>46.85</v>
      </c>
      <c r="AS80" s="148">
        <f t="shared" si="14"/>
        <v>-33.9</v>
      </c>
      <c r="AT80" s="138"/>
      <c r="AU80" s="50">
        <f>南航自动更新!Q230</f>
        <v>15.21</v>
      </c>
      <c r="AV80" s="148">
        <f t="shared" si="15"/>
        <v>-60.79</v>
      </c>
      <c r="AW80" s="138"/>
      <c r="AX80" s="50">
        <f>南航自动更新!R230</f>
        <v>853</v>
      </c>
      <c r="AY80" s="138">
        <f t="shared" si="16"/>
        <v>4.7114252061248862E-3</v>
      </c>
      <c r="AZ80" s="138"/>
      <c r="BA80" s="17"/>
      <c r="BB80" s="9"/>
      <c r="BC80" s="17"/>
      <c r="BD80" s="9"/>
      <c r="BE80" s="17"/>
      <c r="BF80" s="9"/>
      <c r="BG80" s="17"/>
      <c r="BH80" s="9"/>
      <c r="BI80" s="51"/>
      <c r="BJ80" s="9"/>
      <c r="BK80" s="51"/>
      <c r="BL80" s="9"/>
      <c r="BM80" s="51"/>
      <c r="BN80" s="9"/>
      <c r="BO80" s="51"/>
      <c r="BP80" s="51"/>
      <c r="BQ80" s="9"/>
      <c r="BR80" s="51"/>
      <c r="BS80" s="9"/>
      <c r="BT80" s="51"/>
      <c r="BU80" s="9"/>
      <c r="BV80" s="51"/>
      <c r="BW80" s="9"/>
      <c r="BX80" s="51"/>
      <c r="BY80" s="9"/>
      <c r="BZ80" s="51"/>
      <c r="CA80" s="9"/>
      <c r="CB80" s="51"/>
      <c r="CC80" s="9"/>
      <c r="CD80" s="51"/>
      <c r="CE80" s="9"/>
      <c r="CF80" s="51"/>
      <c r="CG80" s="10"/>
      <c r="CH80" s="51"/>
      <c r="CI80" s="10"/>
      <c r="CJ80" s="51"/>
      <c r="CK80" s="10"/>
      <c r="CL80" s="51"/>
      <c r="CM80" s="10"/>
      <c r="CN80" s="51"/>
      <c r="CO80" s="53"/>
      <c r="CP80" s="51"/>
      <c r="CQ80" s="53"/>
      <c r="CR80" s="51"/>
      <c r="CS80" s="53"/>
      <c r="CT80" s="51"/>
      <c r="CU80" s="53"/>
      <c r="CW80" s="51"/>
      <c r="CX80" s="9"/>
      <c r="CY80" s="51"/>
      <c r="CZ80" s="9"/>
      <c r="DA80" s="51"/>
      <c r="DB80" s="9"/>
      <c r="DC80" s="51"/>
      <c r="DD80" s="9"/>
      <c r="DE80" s="69"/>
      <c r="DF80" s="69"/>
      <c r="DG80" s="51"/>
    </row>
    <row r="81" spans="1:111">
      <c r="A81" s="49">
        <v>44012</v>
      </c>
      <c r="B81" s="50">
        <f>南航自动更新!B231</f>
        <v>15404.63</v>
      </c>
      <c r="C81" s="138">
        <f t="shared" si="17"/>
        <v>-0.43915454293911194</v>
      </c>
      <c r="D81" s="138"/>
      <c r="E81" s="50">
        <f>南航自动更新!C231</f>
        <v>14850.66</v>
      </c>
      <c r="F81" s="138">
        <f t="shared" si="18"/>
        <v>-0.2014546322714138</v>
      </c>
      <c r="G81" s="138"/>
      <c r="H81" s="50">
        <f>南航自动更新!D231</f>
        <v>528.42999999999995</v>
      </c>
      <c r="I81" s="138">
        <f t="shared" si="19"/>
        <v>-0.93754387872570266</v>
      </c>
      <c r="J81" s="138"/>
      <c r="K81" s="50">
        <f>南航自动更新!E231</f>
        <v>25.54</v>
      </c>
      <c r="L81" s="138">
        <f t="shared" si="20"/>
        <v>-0.93753057430779763</v>
      </c>
      <c r="M81" s="138"/>
      <c r="N81" s="50">
        <f>南航自动更新!F231</f>
        <v>10623.76</v>
      </c>
      <c r="O81" s="138">
        <f t="shared" si="21"/>
        <v>-0.53328987114221804</v>
      </c>
      <c r="P81" s="138"/>
      <c r="Q81" s="50">
        <f>南航自动更新!G231</f>
        <v>10282.56</v>
      </c>
      <c r="R81" s="138">
        <f t="shared" si="22"/>
        <v>-0.33459995340770854</v>
      </c>
      <c r="S81" s="138"/>
      <c r="T81" s="50">
        <f>南航自动更新!H231</f>
        <v>336.11</v>
      </c>
      <c r="U81" s="138">
        <f t="shared" si="23"/>
        <v>-0.951955390313317</v>
      </c>
      <c r="V81" s="138"/>
      <c r="W81" s="50">
        <f>南航自动更新!I231</f>
        <v>5.09</v>
      </c>
      <c r="X81" s="138">
        <f t="shared" si="24"/>
        <v>-0.98379445381896913</v>
      </c>
      <c r="Y81" s="138"/>
      <c r="Z81" s="50">
        <f>南航自动更新!J231</f>
        <v>7138.62</v>
      </c>
      <c r="AA81" s="138">
        <f t="shared" si="25"/>
        <v>-0.41199756846116209</v>
      </c>
      <c r="AB81" s="138"/>
      <c r="AC81" s="50">
        <f>南航自动更新!K231</f>
        <v>7081.51</v>
      </c>
      <c r="AD81" s="138">
        <f t="shared" si="26"/>
        <v>-0.31089583900976991</v>
      </c>
      <c r="AE81" s="138"/>
      <c r="AF81" s="50">
        <f>南航自动更新!L231</f>
        <v>52.32</v>
      </c>
      <c r="AG81" s="138">
        <f t="shared" si="27"/>
        <v>-0.9680529519878367</v>
      </c>
      <c r="AH81" s="138"/>
      <c r="AI81" s="50">
        <f>南航自动更新!M231</f>
        <v>4.79</v>
      </c>
      <c r="AJ81" s="138">
        <f t="shared" si="28"/>
        <v>-0.9788380826154186</v>
      </c>
      <c r="AK81" s="138"/>
      <c r="AL81" s="50">
        <f>南航自动更新!N231</f>
        <v>68.959999999999994</v>
      </c>
      <c r="AM81" s="148">
        <f t="shared" ref="AM81:AM130" si="29">AL81-AL69</f>
        <v>-13.910000000000011</v>
      </c>
      <c r="AN81" s="138"/>
      <c r="AO81" s="50">
        <f>南航自动更新!O231</f>
        <v>69.239999999999995</v>
      </c>
      <c r="AP81" s="148">
        <f t="shared" ref="AP81:AP130" si="30">AO81-AO69</f>
        <v>-13.850000000000009</v>
      </c>
      <c r="AQ81" s="138"/>
      <c r="AR81" s="50">
        <f>南航自动更新!P231</f>
        <v>63.61</v>
      </c>
      <c r="AS81" s="148">
        <f t="shared" ref="AS81:AS130" si="31">AR81-AR69</f>
        <v>-19.070000000000007</v>
      </c>
      <c r="AT81" s="138"/>
      <c r="AU81" s="50">
        <f>南航自动更新!Q231</f>
        <v>19.920000000000002</v>
      </c>
      <c r="AV81" s="148">
        <f t="shared" ref="AV81:AV130" si="32">AU81-AU69</f>
        <v>-56.899999999999991</v>
      </c>
      <c r="AW81" s="138"/>
      <c r="AX81" s="50">
        <f>南航自动更新!R231</f>
        <v>857</v>
      </c>
      <c r="AY81" s="138">
        <f t="shared" si="16"/>
        <v>9.4228504122497725E-3</v>
      </c>
      <c r="AZ81" s="138"/>
      <c r="BA81" s="17"/>
      <c r="BB81" s="9"/>
      <c r="BC81" s="17"/>
      <c r="BD81" s="9"/>
      <c r="BE81" s="17"/>
      <c r="BF81" s="9"/>
      <c r="BG81" s="17"/>
      <c r="BH81" s="9"/>
      <c r="BI81" s="51"/>
      <c r="BJ81" s="9"/>
      <c r="BK81" s="51"/>
      <c r="BL81" s="9"/>
      <c r="BM81" s="51"/>
      <c r="BN81" s="9"/>
      <c r="BO81" s="51"/>
      <c r="BP81" s="51"/>
      <c r="BQ81" s="9"/>
      <c r="BR81" s="51"/>
      <c r="BS81" s="9"/>
      <c r="BT81" s="51"/>
      <c r="BU81" s="9"/>
      <c r="BV81" s="51"/>
      <c r="BW81" s="9"/>
      <c r="BX81" s="51"/>
      <c r="BY81" s="9"/>
      <c r="BZ81" s="51"/>
      <c r="CA81" s="9"/>
      <c r="CB81" s="51"/>
      <c r="CC81" s="9"/>
      <c r="CD81" s="51"/>
      <c r="CE81" s="9"/>
      <c r="CF81" s="51"/>
      <c r="CG81" s="10"/>
      <c r="CH81" s="51"/>
      <c r="CI81" s="10"/>
      <c r="CJ81" s="51"/>
      <c r="CK81" s="10"/>
      <c r="CL81" s="51"/>
      <c r="CM81" s="10"/>
      <c r="CN81" s="51"/>
      <c r="CO81" s="53"/>
      <c r="CP81" s="51"/>
      <c r="CQ81" s="53"/>
      <c r="CR81" s="51"/>
      <c r="CS81" s="53"/>
      <c r="CT81" s="51"/>
      <c r="CU81" s="53"/>
      <c r="CW81" s="51"/>
      <c r="CX81" s="9"/>
      <c r="CY81" s="51"/>
      <c r="CZ81" s="9"/>
      <c r="DA81" s="51"/>
      <c r="DB81" s="9"/>
      <c r="DC81" s="51"/>
      <c r="DD81" s="9"/>
      <c r="DE81" s="69"/>
      <c r="DF81" s="69"/>
      <c r="DG81" s="51"/>
    </row>
    <row r="82" spans="1:111">
      <c r="A82" s="49">
        <v>44043</v>
      </c>
      <c r="B82" s="50">
        <f>南航自动更新!B232</f>
        <v>18322.099999999999</v>
      </c>
      <c r="C82" s="138">
        <f t="shared" si="17"/>
        <v>-0.41272986490488728</v>
      </c>
      <c r="D82" s="138"/>
      <c r="E82" s="50">
        <f>南航自动更新!C232</f>
        <v>17674.900000000001</v>
      </c>
      <c r="F82" s="138">
        <f t="shared" si="18"/>
        <v>-0.16904084910166572</v>
      </c>
      <c r="G82" s="138"/>
      <c r="H82" s="50">
        <f>南航自动更新!D232</f>
        <v>627.65</v>
      </c>
      <c r="I82" s="138">
        <f t="shared" si="19"/>
        <v>-0.93391147412212772</v>
      </c>
      <c r="J82" s="138"/>
      <c r="K82" s="50">
        <f>南航自动更新!E232</f>
        <v>19.54</v>
      </c>
      <c r="L82" s="138">
        <f t="shared" si="20"/>
        <v>-0.95468144815270084</v>
      </c>
      <c r="M82" s="138"/>
      <c r="N82" s="50">
        <f>南航自动更新!F232</f>
        <v>13286.35</v>
      </c>
      <c r="O82" s="138">
        <f t="shared" si="21"/>
        <v>-0.48741586237520895</v>
      </c>
      <c r="P82" s="138"/>
      <c r="Q82" s="50">
        <f>南航自动更新!G232</f>
        <v>12891.39</v>
      </c>
      <c r="R82" s="138">
        <f t="shared" si="22"/>
        <v>-0.26950699021732238</v>
      </c>
      <c r="S82" s="138"/>
      <c r="T82" s="50">
        <f>南航自动更新!H232</f>
        <v>387.99</v>
      </c>
      <c r="U82" s="138">
        <f t="shared" si="23"/>
        <v>-0.95109854653068016</v>
      </c>
      <c r="V82" s="138"/>
      <c r="W82" s="50">
        <f>南航自动更新!I232</f>
        <v>6.97</v>
      </c>
      <c r="X82" s="138">
        <f t="shared" si="24"/>
        <v>-0.97942070920310609</v>
      </c>
      <c r="Y82" s="138"/>
      <c r="Z82" s="50">
        <f>南航自动更新!J232</f>
        <v>9037.8700000000008</v>
      </c>
      <c r="AA82" s="138">
        <f t="shared" si="25"/>
        <v>-0.34179227632595655</v>
      </c>
      <c r="AB82" s="138"/>
      <c r="AC82" s="50">
        <f>南航自动更新!K232</f>
        <v>8970.4699999999993</v>
      </c>
      <c r="AD82" s="138">
        <f t="shared" si="26"/>
        <v>-0.22817669955706388</v>
      </c>
      <c r="AE82" s="138"/>
      <c r="AF82" s="50">
        <f>南航自动更新!L232</f>
        <v>60.8</v>
      </c>
      <c r="AG82" s="138">
        <f t="shared" si="27"/>
        <v>-0.96727259025605972</v>
      </c>
      <c r="AH82" s="138"/>
      <c r="AI82" s="50">
        <f>南航自动更新!M232</f>
        <v>6.61</v>
      </c>
      <c r="AJ82" s="138">
        <f t="shared" si="28"/>
        <v>-0.97364643967785658</v>
      </c>
      <c r="AK82" s="138"/>
      <c r="AL82" s="50">
        <f>南航自动更新!N232</f>
        <v>72.52</v>
      </c>
      <c r="AM82" s="148">
        <f t="shared" si="29"/>
        <v>-10.560000000000002</v>
      </c>
      <c r="AN82" s="138"/>
      <c r="AO82" s="50">
        <f>南航自动更新!O232</f>
        <v>72.94</v>
      </c>
      <c r="AP82" s="148">
        <f t="shared" si="30"/>
        <v>-10.030000000000001</v>
      </c>
      <c r="AQ82" s="138"/>
      <c r="AR82" s="50">
        <f>南航自动更新!P232</f>
        <v>61.82</v>
      </c>
      <c r="AS82" s="148">
        <f t="shared" si="31"/>
        <v>-21.720000000000006</v>
      </c>
      <c r="AT82" s="138"/>
      <c r="AU82" s="50">
        <f>南航自动更新!Q232</f>
        <v>35.68</v>
      </c>
      <c r="AV82" s="148">
        <f t="shared" si="32"/>
        <v>-42.87</v>
      </c>
      <c r="AW82" s="138"/>
      <c r="AX82" s="50">
        <f>南航自动更新!R232</f>
        <v>856</v>
      </c>
      <c r="AY82" s="138">
        <f t="shared" si="16"/>
        <v>7.058823529411784E-3</v>
      </c>
      <c r="AZ82" s="138"/>
      <c r="BA82" s="17"/>
      <c r="BB82" s="9"/>
      <c r="BC82" s="17"/>
      <c r="BD82" s="9"/>
      <c r="BE82" s="17"/>
      <c r="BF82" s="9"/>
      <c r="BG82" s="17"/>
      <c r="BH82" s="9"/>
      <c r="BI82" s="51"/>
      <c r="BJ82" s="9"/>
      <c r="BK82" s="51"/>
      <c r="BL82" s="9"/>
      <c r="BM82" s="51"/>
      <c r="BN82" s="9"/>
      <c r="BO82" s="51"/>
      <c r="BP82" s="51"/>
      <c r="BQ82" s="9"/>
      <c r="BR82" s="51"/>
      <c r="BS82" s="9"/>
      <c r="BT82" s="51"/>
      <c r="BU82" s="9"/>
      <c r="BV82" s="51"/>
      <c r="BW82" s="9"/>
      <c r="BX82" s="51"/>
      <c r="BY82" s="9"/>
      <c r="BZ82" s="51"/>
      <c r="CA82" s="9"/>
      <c r="CB82" s="51"/>
      <c r="CC82" s="9"/>
      <c r="CD82" s="51"/>
      <c r="CE82" s="9"/>
      <c r="CF82" s="51"/>
      <c r="CG82" s="10"/>
      <c r="CH82" s="51"/>
      <c r="CI82" s="10"/>
      <c r="CJ82" s="51"/>
      <c r="CK82" s="10"/>
      <c r="CL82" s="51"/>
      <c r="CM82" s="10"/>
      <c r="CN82" s="51"/>
      <c r="CO82" s="53"/>
      <c r="CP82" s="51"/>
      <c r="CQ82" s="53"/>
      <c r="CR82" s="51"/>
      <c r="CS82" s="53"/>
      <c r="CT82" s="51"/>
      <c r="CU82" s="53"/>
      <c r="CW82" s="51"/>
      <c r="CX82" s="9"/>
      <c r="CY82" s="51"/>
      <c r="CZ82" s="9"/>
      <c r="DA82" s="51"/>
      <c r="DB82" s="9"/>
      <c r="DC82" s="51"/>
      <c r="DD82" s="9"/>
      <c r="DE82" s="69"/>
      <c r="DF82" s="69"/>
      <c r="DG82" s="51"/>
    </row>
    <row r="83" spans="1:111">
      <c r="A83" s="49">
        <v>44074</v>
      </c>
      <c r="B83" s="50">
        <f>南航自动更新!B233</f>
        <v>20729.099999999999</v>
      </c>
      <c r="C83" s="138">
        <f t="shared" si="17"/>
        <v>-0.34238510432832814</v>
      </c>
      <c r="D83" s="138"/>
      <c r="E83" s="50">
        <f>南航自动更新!C233</f>
        <v>19917.509999999998</v>
      </c>
      <c r="F83" s="138">
        <f t="shared" si="18"/>
        <v>-7.3408524404688258E-2</v>
      </c>
      <c r="G83" s="138"/>
      <c r="H83" s="50">
        <f>南航自动更新!D233</f>
        <v>802.53</v>
      </c>
      <c r="I83" s="138">
        <f t="shared" si="19"/>
        <v>-0.91677339669034952</v>
      </c>
      <c r="J83" s="138"/>
      <c r="K83" s="50">
        <f>南航自动更新!E233</f>
        <v>9.06</v>
      </c>
      <c r="L83" s="138">
        <f t="shared" si="20"/>
        <v>-0.9763736407020106</v>
      </c>
      <c r="M83" s="138"/>
      <c r="N83" s="50">
        <f>南航自动更新!F233</f>
        <v>15172.18</v>
      </c>
      <c r="O83" s="138">
        <f t="shared" si="21"/>
        <v>-0.44027603670553306</v>
      </c>
      <c r="P83" s="138"/>
      <c r="Q83" s="50">
        <f>南航自动更新!G233</f>
        <v>14704.1</v>
      </c>
      <c r="R83" s="138">
        <f t="shared" si="22"/>
        <v>-0.20620927558451518</v>
      </c>
      <c r="S83" s="138"/>
      <c r="T83" s="50">
        <f>南航自动更新!H233</f>
        <v>463.48</v>
      </c>
      <c r="U83" s="138">
        <f t="shared" si="23"/>
        <v>-0.94407433908944027</v>
      </c>
      <c r="V83" s="138"/>
      <c r="W83" s="50">
        <f>南航自动更新!I233</f>
        <v>4.5999999999999996</v>
      </c>
      <c r="X83" s="138">
        <f t="shared" si="24"/>
        <v>-0.98441839983740942</v>
      </c>
      <c r="Y83" s="138"/>
      <c r="Z83" s="50">
        <f>南航自动更新!J233</f>
        <v>10330.36</v>
      </c>
      <c r="AA83" s="138">
        <f t="shared" si="25"/>
        <v>-0.28440783868219255</v>
      </c>
      <c r="AB83" s="138"/>
      <c r="AC83" s="50">
        <f>南航自动更新!K233</f>
        <v>10252.540000000001</v>
      </c>
      <c r="AD83" s="138">
        <f t="shared" si="26"/>
        <v>-0.16286251320716494</v>
      </c>
      <c r="AE83" s="138"/>
      <c r="AF83" s="50">
        <f>南航自动更新!L233</f>
        <v>73.52</v>
      </c>
      <c r="AG83" s="138">
        <f t="shared" si="27"/>
        <v>-0.96267357144670374</v>
      </c>
      <c r="AH83" s="138"/>
      <c r="AI83" s="50">
        <f>南航自动更新!M233</f>
        <v>4.3099999999999996</v>
      </c>
      <c r="AJ83" s="138">
        <f t="shared" si="28"/>
        <v>-0.98034745337649898</v>
      </c>
      <c r="AK83" s="138"/>
      <c r="AL83" s="50">
        <f>南航自动更新!N233</f>
        <v>73.19</v>
      </c>
      <c r="AM83" s="148">
        <f t="shared" si="29"/>
        <v>-12.799999999999997</v>
      </c>
      <c r="AN83" s="138"/>
      <c r="AO83" s="50">
        <f>南航自动更新!O233</f>
        <v>73.819999999999993</v>
      </c>
      <c r="AP83" s="148">
        <f t="shared" si="30"/>
        <v>-12.360000000000014</v>
      </c>
      <c r="AQ83" s="138"/>
      <c r="AR83" s="50">
        <f>南航自动更新!P233</f>
        <v>57.75</v>
      </c>
      <c r="AS83" s="148">
        <f t="shared" si="31"/>
        <v>-28.189999999999998</v>
      </c>
      <c r="AT83" s="138"/>
      <c r="AU83" s="50">
        <f>南航自动更新!Q233</f>
        <v>50.77</v>
      </c>
      <c r="AV83" s="148">
        <f t="shared" si="32"/>
        <v>-26.219999999999992</v>
      </c>
      <c r="AW83" s="138"/>
      <c r="AX83" s="50">
        <f>南航自动更新!R233</f>
        <v>853</v>
      </c>
      <c r="AY83" s="138">
        <f t="shared" si="16"/>
        <v>1.1737089201877549E-3</v>
      </c>
      <c r="AZ83" s="138"/>
      <c r="BA83" s="17"/>
      <c r="BB83" s="9"/>
      <c r="BC83" s="17"/>
      <c r="BD83" s="9"/>
      <c r="BE83" s="17"/>
      <c r="BF83" s="9"/>
      <c r="BG83" s="17"/>
      <c r="BH83" s="9"/>
      <c r="BI83" s="51"/>
      <c r="BJ83" s="9"/>
      <c r="BK83" s="51"/>
      <c r="BL83" s="9"/>
      <c r="BM83" s="51"/>
      <c r="BN83" s="9"/>
      <c r="BO83" s="51"/>
      <c r="BP83" s="51"/>
      <c r="BQ83" s="9"/>
      <c r="BR83" s="51"/>
      <c r="BS83" s="9"/>
      <c r="BT83" s="51"/>
      <c r="BU83" s="9"/>
      <c r="BV83" s="51"/>
      <c r="BW83" s="9"/>
      <c r="BX83" s="51"/>
      <c r="BY83" s="9"/>
      <c r="BZ83" s="51"/>
      <c r="CA83" s="9"/>
      <c r="CB83" s="51"/>
      <c r="CC83" s="9"/>
      <c r="CD83" s="51"/>
      <c r="CE83" s="9"/>
      <c r="CF83" s="51"/>
      <c r="CG83" s="10"/>
      <c r="CH83" s="51"/>
      <c r="CI83" s="10"/>
      <c r="CJ83" s="51"/>
      <c r="CK83" s="10"/>
      <c r="CL83" s="51"/>
      <c r="CM83" s="10"/>
      <c r="CN83" s="51"/>
      <c r="CO83" s="53"/>
      <c r="CP83" s="51"/>
      <c r="CQ83" s="53"/>
      <c r="CR83" s="51"/>
      <c r="CS83" s="53"/>
      <c r="CT83" s="51"/>
      <c r="CU83" s="53"/>
      <c r="CW83" s="51"/>
      <c r="CX83" s="9"/>
      <c r="CY83" s="51"/>
      <c r="CZ83" s="9"/>
      <c r="DA83" s="51"/>
      <c r="DB83" s="9"/>
      <c r="DC83" s="51"/>
      <c r="DD83" s="9"/>
      <c r="DE83" s="69"/>
      <c r="DF83" s="69"/>
      <c r="DG83" s="51"/>
    </row>
    <row r="84" spans="1:111">
      <c r="A84" s="49">
        <v>44104</v>
      </c>
      <c r="B84" s="50">
        <f>南航自动更新!B234</f>
        <v>22079.35</v>
      </c>
      <c r="C84" s="138">
        <f t="shared" si="17"/>
        <v>-0.23670011041900452</v>
      </c>
      <c r="D84" s="138"/>
      <c r="E84" s="50">
        <f>南航自动更新!C234</f>
        <v>21169.71</v>
      </c>
      <c r="F84" s="138">
        <f t="shared" si="18"/>
        <v>6.5455711263083138E-2</v>
      </c>
      <c r="G84" s="138"/>
      <c r="H84" s="50">
        <f>南航自动更新!D234</f>
        <v>885.73</v>
      </c>
      <c r="I84" s="138">
        <f t="shared" si="19"/>
        <v>-0.89875693686382307</v>
      </c>
      <c r="J84" s="138"/>
      <c r="K84" s="50">
        <f>南航自动更新!E234</f>
        <v>23.91</v>
      </c>
      <c r="L84" s="138">
        <f t="shared" si="20"/>
        <v>-0.9224884105423542</v>
      </c>
      <c r="M84" s="138"/>
      <c r="N84" s="50">
        <f>南航自动更新!F234</f>
        <v>17133.150000000001</v>
      </c>
      <c r="O84" s="138">
        <f t="shared" si="21"/>
        <v>-0.2753195008110445</v>
      </c>
      <c r="P84" s="138"/>
      <c r="Q84" s="50">
        <f>南航自动更新!G234</f>
        <v>16609.03</v>
      </c>
      <c r="R84" s="138">
        <f t="shared" si="22"/>
        <v>1.6289732304297644E-2</v>
      </c>
      <c r="S84" s="138"/>
      <c r="T84" s="50">
        <f>南航自动更新!H234</f>
        <v>515.96</v>
      </c>
      <c r="U84" s="138">
        <f t="shared" si="23"/>
        <v>-0.92718846666215082</v>
      </c>
      <c r="V84" s="138"/>
      <c r="W84" s="50">
        <f>南航自动更新!I234</f>
        <v>8.16</v>
      </c>
      <c r="X84" s="138">
        <f t="shared" si="24"/>
        <v>-0.9617440225035162</v>
      </c>
      <c r="Y84" s="138"/>
      <c r="Z84" s="50">
        <f>南航自动更新!J234</f>
        <v>11185.58</v>
      </c>
      <c r="AA84" s="138">
        <f t="shared" si="25"/>
        <v>-0.11726194140217461</v>
      </c>
      <c r="AB84" s="138"/>
      <c r="AC84" s="50">
        <f>南航自动更新!K234</f>
        <v>11096.8</v>
      </c>
      <c r="AD84" s="138">
        <f t="shared" si="26"/>
        <v>2.5100969230712256E-2</v>
      </c>
      <c r="AE84" s="138"/>
      <c r="AF84" s="50">
        <f>南航自动更新!L234</f>
        <v>80.84</v>
      </c>
      <c r="AG84" s="138">
        <f t="shared" si="27"/>
        <v>-0.95205845026153169</v>
      </c>
      <c r="AH84" s="138"/>
      <c r="AI84" s="50">
        <f>南航自动更新!M234</f>
        <v>7.95</v>
      </c>
      <c r="AJ84" s="138">
        <f t="shared" si="28"/>
        <v>-0.95036213786213786</v>
      </c>
      <c r="AK84" s="138"/>
      <c r="AL84" s="50">
        <f>南航自动更新!N234</f>
        <v>77.599999999999994</v>
      </c>
      <c r="AM84" s="148">
        <f t="shared" si="29"/>
        <v>-4.1300000000000097</v>
      </c>
      <c r="AN84" s="138"/>
      <c r="AO84" s="50">
        <f>南航自动更新!O234</f>
        <v>78.459999999999994</v>
      </c>
      <c r="AP84" s="148">
        <f t="shared" si="30"/>
        <v>-3.7900000000000063</v>
      </c>
      <c r="AQ84" s="138"/>
      <c r="AR84" s="50">
        <f>南航自动更新!P234</f>
        <v>58.25</v>
      </c>
      <c r="AS84" s="148">
        <f t="shared" si="31"/>
        <v>-22.75</v>
      </c>
      <c r="AT84" s="138"/>
      <c r="AU84" s="50">
        <f>南航自动更新!Q234</f>
        <v>34.11</v>
      </c>
      <c r="AV84" s="148">
        <f t="shared" si="32"/>
        <v>-35.040000000000006</v>
      </c>
      <c r="AW84" s="138"/>
      <c r="AX84" s="50">
        <f>南航自动更新!R234</f>
        <v>854</v>
      </c>
      <c r="AY84" s="138">
        <f t="shared" si="16"/>
        <v>2.3474178403755097E-3</v>
      </c>
      <c r="AZ84" s="138"/>
      <c r="BA84" s="17"/>
      <c r="BB84" s="9"/>
      <c r="BC84" s="17"/>
      <c r="BD84" s="9"/>
      <c r="BE84" s="17"/>
      <c r="BF84" s="9"/>
      <c r="BG84" s="17"/>
      <c r="BH84" s="9"/>
      <c r="BI84" s="51"/>
      <c r="BJ84" s="9"/>
      <c r="BK84" s="51"/>
      <c r="BL84" s="9"/>
      <c r="BM84" s="51"/>
      <c r="BN84" s="9"/>
      <c r="BO84" s="51"/>
      <c r="BP84" s="51"/>
      <c r="BQ84" s="9"/>
      <c r="BR84" s="51"/>
      <c r="BS84" s="9"/>
      <c r="BT84" s="51"/>
      <c r="BU84" s="9"/>
      <c r="BV84" s="51"/>
      <c r="BW84" s="9"/>
      <c r="BX84" s="51"/>
      <c r="BY84" s="9"/>
      <c r="BZ84" s="51"/>
      <c r="CA84" s="9"/>
      <c r="CB84" s="51"/>
      <c r="CC84" s="9"/>
      <c r="CD84" s="51"/>
      <c r="CE84" s="9"/>
      <c r="CF84" s="51"/>
      <c r="CG84" s="10"/>
      <c r="CH84" s="51"/>
      <c r="CI84" s="10"/>
      <c r="CJ84" s="51"/>
      <c r="CK84" s="10"/>
      <c r="CL84" s="51"/>
      <c r="CM84" s="10"/>
      <c r="CN84" s="51"/>
      <c r="CO84" s="53"/>
      <c r="CP84" s="51"/>
      <c r="CQ84" s="53"/>
      <c r="CR84" s="51"/>
      <c r="CS84" s="53"/>
      <c r="CT84" s="51"/>
      <c r="CU84" s="53"/>
      <c r="CW84" s="51"/>
      <c r="CX84" s="9"/>
      <c r="CY84" s="51"/>
      <c r="CZ84" s="9"/>
      <c r="DA84" s="51"/>
      <c r="DB84" s="9"/>
      <c r="DC84" s="51"/>
      <c r="DD84" s="9"/>
      <c r="DE84" s="69"/>
      <c r="DF84" s="69"/>
      <c r="DG84" s="51"/>
    </row>
    <row r="85" spans="1:111">
      <c r="A85" s="49">
        <v>44135</v>
      </c>
      <c r="B85" s="50">
        <f>南航自动更新!B235</f>
        <v>23763.47</v>
      </c>
      <c r="C85" s="138">
        <f t="shared" si="17"/>
        <v>-0.19069027853081322</v>
      </c>
      <c r="D85" s="138"/>
      <c r="E85" s="50">
        <f>南航自动更新!C235</f>
        <v>22867.03</v>
      </c>
      <c r="F85" s="138">
        <f t="shared" si="18"/>
        <v>0.11604576625980445</v>
      </c>
      <c r="G85" s="138"/>
      <c r="H85" s="50">
        <f>南航自动更新!D235</f>
        <v>860.64</v>
      </c>
      <c r="I85" s="138">
        <f t="shared" si="19"/>
        <v>-0.89945383280858449</v>
      </c>
      <c r="J85" s="138"/>
      <c r="K85" s="50">
        <f>南航自动更新!E235</f>
        <v>35.79</v>
      </c>
      <c r="L85" s="138">
        <f t="shared" si="20"/>
        <v>-0.88589555569725187</v>
      </c>
      <c r="M85" s="138"/>
      <c r="N85" s="50">
        <f>南航自动更新!F235</f>
        <v>18167.509999999998</v>
      </c>
      <c r="O85" s="138">
        <f t="shared" si="21"/>
        <v>-0.25585231333853531</v>
      </c>
      <c r="P85" s="138"/>
      <c r="Q85" s="50">
        <f>南航自动更新!G235</f>
        <v>17679.490000000002</v>
      </c>
      <c r="R85" s="138">
        <f t="shared" si="22"/>
        <v>2.5720926238791186E-2</v>
      </c>
      <c r="S85" s="138"/>
      <c r="T85" s="50">
        <f>南航自动更新!H235</f>
        <v>477.27</v>
      </c>
      <c r="U85" s="138">
        <f t="shared" si="23"/>
        <v>-0.93152962645219972</v>
      </c>
      <c r="V85" s="138"/>
      <c r="W85" s="50">
        <f>南航自动更新!I235</f>
        <v>10.76</v>
      </c>
      <c r="X85" s="138">
        <f t="shared" si="24"/>
        <v>-0.94807701587607973</v>
      </c>
      <c r="Y85" s="138"/>
      <c r="Z85" s="50">
        <f>南航自动更新!J235</f>
        <v>11879.07</v>
      </c>
      <c r="AA85" s="138">
        <f t="shared" si="25"/>
        <v>-0.10452679054010761</v>
      </c>
      <c r="AB85" s="138"/>
      <c r="AC85" s="50">
        <f>南航自动更新!K235</f>
        <v>11792.71</v>
      </c>
      <c r="AD85" s="138">
        <f t="shared" si="26"/>
        <v>3.3128740836265269E-2</v>
      </c>
      <c r="AE85" s="138"/>
      <c r="AF85" s="50">
        <f>南航自动更新!L235</f>
        <v>76.13</v>
      </c>
      <c r="AG85" s="138">
        <f t="shared" si="27"/>
        <v>-0.95491958596840287</v>
      </c>
      <c r="AH85" s="138"/>
      <c r="AI85" s="50">
        <f>南航自动更新!M235</f>
        <v>10.23</v>
      </c>
      <c r="AJ85" s="138">
        <f t="shared" si="28"/>
        <v>-0.93699575044651107</v>
      </c>
      <c r="AK85" s="138"/>
      <c r="AL85" s="50">
        <f>南航自动更新!N235</f>
        <v>76.45</v>
      </c>
      <c r="AM85" s="148">
        <f t="shared" si="29"/>
        <v>-6.7000000000000028</v>
      </c>
      <c r="AN85" s="138"/>
      <c r="AO85" s="50">
        <f>南航自动更新!O235</f>
        <v>77.31</v>
      </c>
      <c r="AP85" s="148">
        <f t="shared" si="30"/>
        <v>-6.8100000000000023</v>
      </c>
      <c r="AQ85" s="138"/>
      <c r="AR85" s="50">
        <f>南航自动更新!P235</f>
        <v>55.45</v>
      </c>
      <c r="AS85" s="148">
        <f t="shared" si="31"/>
        <v>-25.980000000000004</v>
      </c>
      <c r="AT85" s="138"/>
      <c r="AU85" s="50">
        <f>南航自动更新!Q235</f>
        <v>30.06</v>
      </c>
      <c r="AV85" s="148">
        <f t="shared" si="32"/>
        <v>-36.009999999999991</v>
      </c>
      <c r="AW85" s="138"/>
      <c r="AX85" s="50">
        <f>南航自动更新!R235</f>
        <v>856</v>
      </c>
      <c r="AY85" s="138">
        <f t="shared" si="16"/>
        <v>-1.166861143523934E-3</v>
      </c>
      <c r="AZ85" s="138"/>
      <c r="BA85" s="17"/>
      <c r="BB85" s="9"/>
      <c r="BC85" s="17"/>
      <c r="BD85" s="9"/>
      <c r="BE85" s="17"/>
      <c r="BF85" s="9"/>
      <c r="BG85" s="17"/>
      <c r="BH85" s="9"/>
      <c r="BI85" s="51"/>
      <c r="BJ85" s="9"/>
      <c r="BK85" s="51"/>
      <c r="BL85" s="9"/>
      <c r="BM85" s="51"/>
      <c r="BN85" s="9"/>
      <c r="BO85" s="51"/>
      <c r="BP85" s="51"/>
      <c r="BQ85" s="9"/>
      <c r="BR85" s="51"/>
      <c r="BS85" s="9"/>
      <c r="BT85" s="51"/>
      <c r="BU85" s="9"/>
      <c r="BV85" s="51"/>
      <c r="BW85" s="9"/>
      <c r="BX85" s="51"/>
      <c r="BY85" s="9"/>
      <c r="BZ85" s="51"/>
      <c r="CA85" s="9"/>
      <c r="CB85" s="51"/>
      <c r="CC85" s="9"/>
      <c r="CD85" s="51"/>
      <c r="CE85" s="9"/>
      <c r="CF85" s="51"/>
      <c r="CG85" s="10"/>
      <c r="CH85" s="51"/>
      <c r="CI85" s="10"/>
      <c r="CJ85" s="51"/>
      <c r="CK85" s="10"/>
      <c r="CL85" s="51"/>
      <c r="CM85" s="10"/>
      <c r="CN85" s="51"/>
      <c r="CO85" s="53"/>
      <c r="CP85" s="51"/>
      <c r="CQ85" s="53"/>
      <c r="CR85" s="51"/>
      <c r="CS85" s="53"/>
      <c r="CT85" s="51"/>
      <c r="CU85" s="53"/>
      <c r="CW85" s="51"/>
      <c r="CX85" s="9"/>
      <c r="CY85" s="51"/>
      <c r="CZ85" s="9"/>
      <c r="DA85" s="51"/>
      <c r="DB85" s="9"/>
      <c r="DC85" s="51"/>
      <c r="DD85" s="9"/>
      <c r="DE85" s="69"/>
      <c r="DF85" s="69"/>
      <c r="DG85" s="70"/>
    </row>
    <row r="86" spans="1:111">
      <c r="A86" s="49">
        <v>44165</v>
      </c>
      <c r="B86" s="50">
        <f>南航自动更新!B236</f>
        <v>22010.06</v>
      </c>
      <c r="C86" s="138">
        <f t="shared" si="17"/>
        <v>-0.21357787505104942</v>
      </c>
      <c r="D86" s="138"/>
      <c r="E86" s="50">
        <f>南航自动更新!C236</f>
        <v>21187.72</v>
      </c>
      <c r="F86" s="138">
        <f t="shared" si="18"/>
        <v>8.4749060149894806E-2</v>
      </c>
      <c r="G86" s="138"/>
      <c r="H86" s="50">
        <f>南航自动更新!D236</f>
        <v>781.37</v>
      </c>
      <c r="I86" s="138">
        <f t="shared" si="19"/>
        <v>-0.90435873583196646</v>
      </c>
      <c r="J86" s="138"/>
      <c r="K86" s="50">
        <f>南航自动更新!E236</f>
        <v>40.97</v>
      </c>
      <c r="L86" s="138">
        <f t="shared" si="20"/>
        <v>-0.85645715086539131</v>
      </c>
      <c r="M86" s="138"/>
      <c r="N86" s="50">
        <f>南航自动更新!F236</f>
        <v>16230.88</v>
      </c>
      <c r="O86" s="138">
        <f t="shared" si="21"/>
        <v>-0.29331467518184295</v>
      </c>
      <c r="P86" s="138"/>
      <c r="Q86" s="50">
        <f>南航自动更新!G236</f>
        <v>15827.57</v>
      </c>
      <c r="R86" s="138">
        <f t="shared" si="22"/>
        <v>-2.3468127349928536E-2</v>
      </c>
      <c r="S86" s="138"/>
      <c r="T86" s="50">
        <f>南航自动更新!H236</f>
        <v>391.97</v>
      </c>
      <c r="U86" s="138">
        <f t="shared" si="23"/>
        <v>-0.94020280732693717</v>
      </c>
      <c r="V86" s="138"/>
      <c r="W86" s="50">
        <f>南航自动更新!I236</f>
        <v>11.34</v>
      </c>
      <c r="X86" s="138">
        <f t="shared" si="24"/>
        <v>-0.94459914993404659</v>
      </c>
      <c r="Y86" s="138"/>
      <c r="Z86" s="50">
        <f>南航自动更新!J236</f>
        <v>10672.98</v>
      </c>
      <c r="AA86" s="138">
        <f t="shared" si="25"/>
        <v>-0.14353258763099208</v>
      </c>
      <c r="AB86" s="138"/>
      <c r="AC86" s="50">
        <f>南航自动更新!K236</f>
        <v>10590.62</v>
      </c>
      <c r="AD86" s="138">
        <f t="shared" si="26"/>
        <v>-6.6864192250730703E-3</v>
      </c>
      <c r="AE86" s="138"/>
      <c r="AF86" s="50">
        <f>南航自动更新!L236</f>
        <v>71.73</v>
      </c>
      <c r="AG86" s="138">
        <f t="shared" si="27"/>
        <v>-0.95612495183103241</v>
      </c>
      <c r="AH86" s="138"/>
      <c r="AI86" s="50">
        <f>南航自动更新!M236</f>
        <v>10.63</v>
      </c>
      <c r="AJ86" s="138">
        <f t="shared" si="28"/>
        <v>-0.93552104816207693</v>
      </c>
      <c r="AK86" s="138"/>
      <c r="AL86" s="50">
        <f>南航自动更新!N236</f>
        <v>73.739999999999995</v>
      </c>
      <c r="AM86" s="148">
        <f t="shared" si="29"/>
        <v>-8.3200000000000074</v>
      </c>
      <c r="AN86" s="138"/>
      <c r="AO86" s="50">
        <f>南航自动更新!O236</f>
        <v>74.7</v>
      </c>
      <c r="AP86" s="148">
        <f t="shared" si="30"/>
        <v>-8.2800000000000011</v>
      </c>
      <c r="AQ86" s="138"/>
      <c r="AR86" s="50">
        <f>南航自动更新!P236</f>
        <v>50.16</v>
      </c>
      <c r="AS86" s="148">
        <f t="shared" si="31"/>
        <v>-30.070000000000007</v>
      </c>
      <c r="AT86" s="138"/>
      <c r="AU86" s="50">
        <f>南航自动更新!Q236</f>
        <v>27.68</v>
      </c>
      <c r="AV86" s="148">
        <f t="shared" si="32"/>
        <v>-44.029999999999994</v>
      </c>
      <c r="AW86" s="138"/>
      <c r="AX86" s="50">
        <f>南航自动更新!R236</f>
        <v>859</v>
      </c>
      <c r="AY86" s="138">
        <f t="shared" si="16"/>
        <v>0</v>
      </c>
      <c r="AZ86" s="138"/>
      <c r="BA86" s="17"/>
      <c r="BB86" s="9"/>
      <c r="BC86" s="17"/>
      <c r="BD86" s="9"/>
      <c r="BE86" s="17"/>
      <c r="BF86" s="9"/>
      <c r="BG86" s="17"/>
      <c r="BH86" s="9"/>
      <c r="BI86" s="51"/>
      <c r="BJ86" s="9"/>
      <c r="BK86" s="51"/>
      <c r="BL86" s="9"/>
      <c r="BM86" s="51"/>
      <c r="BN86" s="9"/>
      <c r="BO86" s="51"/>
      <c r="BP86" s="51"/>
      <c r="BQ86" s="9"/>
      <c r="BR86" s="51"/>
      <c r="BS86" s="9"/>
      <c r="BT86" s="51"/>
      <c r="BU86" s="9"/>
      <c r="BV86" s="51"/>
      <c r="BW86" s="9"/>
      <c r="BX86" s="51"/>
      <c r="BY86" s="9"/>
      <c r="BZ86" s="51"/>
      <c r="CA86" s="9"/>
      <c r="CB86" s="51"/>
      <c r="CC86" s="9"/>
      <c r="CD86" s="51"/>
      <c r="CE86" s="9"/>
      <c r="CF86" s="51"/>
      <c r="CG86" s="10"/>
      <c r="CH86" s="51"/>
      <c r="CI86" s="10"/>
      <c r="CJ86" s="51"/>
      <c r="CK86" s="10"/>
      <c r="CL86" s="51"/>
      <c r="CM86" s="10"/>
      <c r="CN86" s="51"/>
      <c r="CO86" s="53"/>
      <c r="CP86" s="51"/>
      <c r="CQ86" s="53"/>
      <c r="CR86" s="51"/>
      <c r="CS86" s="53"/>
      <c r="CT86" s="51"/>
      <c r="CU86" s="53"/>
      <c r="CW86" s="51"/>
      <c r="CX86" s="9"/>
      <c r="CY86" s="51"/>
      <c r="CZ86" s="9"/>
      <c r="DA86" s="51"/>
      <c r="DB86" s="9"/>
      <c r="DC86" s="51"/>
      <c r="DD86" s="9"/>
      <c r="DE86" s="69"/>
      <c r="DF86" s="69"/>
      <c r="DG86" s="51"/>
    </row>
    <row r="87" spans="1:111">
      <c r="A87" s="49">
        <v>44196</v>
      </c>
      <c r="B87" s="50">
        <f>南航自动更新!B237</f>
        <v>22093.84</v>
      </c>
      <c r="C87" s="138">
        <f t="shared" si="17"/>
        <v>-0.23887255587578515</v>
      </c>
      <c r="D87" s="138"/>
      <c r="E87" s="50">
        <f>南航自动更新!C237</f>
        <v>21197.94</v>
      </c>
      <c r="F87" s="138">
        <f t="shared" si="18"/>
        <v>9.5402839952810403E-2</v>
      </c>
      <c r="G87" s="138"/>
      <c r="H87" s="50">
        <f>南航自动更新!D237</f>
        <v>851.1</v>
      </c>
      <c r="I87" s="138">
        <f t="shared" si="19"/>
        <v>-0.90937694654293977</v>
      </c>
      <c r="J87" s="138"/>
      <c r="K87" s="50">
        <f>南航自动更新!E237</f>
        <v>44.8</v>
      </c>
      <c r="L87" s="138">
        <f t="shared" si="20"/>
        <v>-0.8424809254245631</v>
      </c>
      <c r="M87" s="138"/>
      <c r="N87" s="50">
        <f>南航自动更新!F237</f>
        <v>15574.06</v>
      </c>
      <c r="O87" s="138">
        <f t="shared" si="21"/>
        <v>-0.34095962070836194</v>
      </c>
      <c r="P87" s="138"/>
      <c r="Q87" s="50">
        <f>南航自动更新!G237</f>
        <v>15152.39</v>
      </c>
      <c r="R87" s="138">
        <f t="shared" si="22"/>
        <v>-4.0175160990763126E-2</v>
      </c>
      <c r="S87" s="138"/>
      <c r="T87" s="50">
        <f>南航自动更新!H237</f>
        <v>408.98</v>
      </c>
      <c r="U87" s="138">
        <f t="shared" si="23"/>
        <v>-0.94656957269245035</v>
      </c>
      <c r="V87" s="138"/>
      <c r="W87" s="50">
        <f>南航自动更新!I237</f>
        <v>12.68</v>
      </c>
      <c r="X87" s="138">
        <f t="shared" si="24"/>
        <v>-0.93338936751418367</v>
      </c>
      <c r="Y87" s="138"/>
      <c r="Z87" s="50">
        <f>南航自动更新!J237</f>
        <v>10022.459999999999</v>
      </c>
      <c r="AA87" s="138">
        <f t="shared" si="25"/>
        <v>-0.18417824504623903</v>
      </c>
      <c r="AB87" s="138"/>
      <c r="AC87" s="50">
        <f>南航自动更新!K237</f>
        <v>9939.5300000000007</v>
      </c>
      <c r="AD87" s="138">
        <f t="shared" si="26"/>
        <v>-3.9230071780833486E-2</v>
      </c>
      <c r="AE87" s="138"/>
      <c r="AF87" s="50">
        <f>南航自动更新!L237</f>
        <v>70.88</v>
      </c>
      <c r="AG87" s="138">
        <f t="shared" si="27"/>
        <v>-0.96020235708951662</v>
      </c>
      <c r="AH87" s="138"/>
      <c r="AI87" s="50">
        <f>南航自动更新!M237</f>
        <v>12.05</v>
      </c>
      <c r="AJ87" s="138">
        <f t="shared" si="28"/>
        <v>-0.92408014112903225</v>
      </c>
      <c r="AK87" s="138"/>
      <c r="AL87" s="50">
        <f>南航自动更新!N237</f>
        <v>70.489999999999995</v>
      </c>
      <c r="AM87" s="148">
        <f t="shared" si="29"/>
        <v>-10.920000000000002</v>
      </c>
      <c r="AN87" s="138"/>
      <c r="AO87" s="50">
        <f>南航自动更新!O237</f>
        <v>71.48</v>
      </c>
      <c r="AP87" s="148">
        <f t="shared" si="30"/>
        <v>-10.099999999999994</v>
      </c>
      <c r="AQ87" s="138"/>
      <c r="AR87" s="50">
        <f>南航自动更新!P237</f>
        <v>48.05</v>
      </c>
      <c r="AS87" s="148">
        <f t="shared" si="31"/>
        <v>-33.450000000000003</v>
      </c>
      <c r="AT87" s="138"/>
      <c r="AU87" s="50">
        <f>南航自动更新!Q237</f>
        <v>28.3</v>
      </c>
      <c r="AV87" s="148">
        <f t="shared" si="32"/>
        <v>-38.63000000000001</v>
      </c>
      <c r="AW87" s="138"/>
      <c r="AX87" s="50">
        <f>南航自动更新!R237</f>
        <v>867</v>
      </c>
      <c r="AY87" s="138">
        <f t="shared" si="16"/>
        <v>5.8004640371229765E-3</v>
      </c>
      <c r="AZ87" s="138"/>
      <c r="BA87" s="17"/>
      <c r="BB87" s="9"/>
      <c r="BC87" s="17"/>
      <c r="BD87" s="9"/>
      <c r="BE87" s="17"/>
      <c r="BF87" s="9"/>
      <c r="BG87" s="17"/>
      <c r="BH87" s="9"/>
      <c r="BI87" s="51"/>
      <c r="BJ87" s="9"/>
      <c r="BK87" s="51"/>
      <c r="BL87" s="9"/>
      <c r="BM87" s="51"/>
      <c r="BN87" s="9"/>
      <c r="BO87" s="51"/>
      <c r="BP87" s="51"/>
      <c r="BQ87" s="9"/>
      <c r="BR87" s="51"/>
      <c r="BS87" s="9"/>
      <c r="BT87" s="51"/>
      <c r="BU87" s="9"/>
      <c r="BV87" s="51"/>
      <c r="BW87" s="9"/>
      <c r="BX87" s="51"/>
      <c r="BY87" s="9"/>
      <c r="BZ87" s="51"/>
      <c r="CA87" s="9"/>
      <c r="CB87" s="51"/>
      <c r="CC87" s="9"/>
      <c r="CD87" s="51"/>
      <c r="CE87" s="9"/>
      <c r="CF87" s="51"/>
      <c r="CG87" s="10"/>
      <c r="CH87" s="51"/>
      <c r="CI87" s="10"/>
      <c r="CJ87" s="51"/>
      <c r="CK87" s="10"/>
      <c r="CL87" s="51"/>
      <c r="CM87" s="10"/>
      <c r="CN87" s="51"/>
      <c r="CO87" s="53"/>
      <c r="CP87" s="51"/>
      <c r="CQ87" s="53"/>
      <c r="CR87" s="51"/>
      <c r="CS87" s="53"/>
      <c r="CT87" s="51"/>
      <c r="CU87" s="53"/>
      <c r="CW87" s="51"/>
      <c r="CX87" s="9"/>
      <c r="CY87" s="51"/>
      <c r="CZ87" s="9"/>
      <c r="DA87" s="51"/>
      <c r="DB87" s="9"/>
      <c r="DC87" s="51"/>
      <c r="DD87" s="9"/>
      <c r="DE87" s="69"/>
      <c r="DF87" s="69"/>
      <c r="DG87" s="51"/>
    </row>
    <row r="88" spans="1:111" s="4" customFormat="1">
      <c r="A88" s="34">
        <v>44227</v>
      </c>
      <c r="B88" s="18">
        <f>南航自动更新!B238</f>
        <v>14480.99</v>
      </c>
      <c r="C88" s="138">
        <f t="shared" si="17"/>
        <v>-0.50973306316325817</v>
      </c>
      <c r="D88" s="138"/>
      <c r="E88" s="18">
        <f>南航自动更新!C238</f>
        <v>13614.38</v>
      </c>
      <c r="F88" s="138">
        <f t="shared" si="18"/>
        <v>-0.29675973036493719</v>
      </c>
      <c r="G88" s="138"/>
      <c r="H88" s="18">
        <f>南航自动更新!D238</f>
        <v>824.22</v>
      </c>
      <c r="I88" s="138">
        <f t="shared" si="19"/>
        <v>-0.91690057347496789</v>
      </c>
      <c r="J88" s="138"/>
      <c r="K88" s="18">
        <f>南航自动更新!E238</f>
        <v>42.39</v>
      </c>
      <c r="L88" s="138">
        <f t="shared" si="20"/>
        <v>-0.83631308645789093</v>
      </c>
      <c r="M88" s="138"/>
      <c r="N88" s="18">
        <f>南航自动更新!F238</f>
        <v>9261.08</v>
      </c>
      <c r="O88" s="138">
        <f t="shared" si="21"/>
        <v>-0.59120892702650207</v>
      </c>
      <c r="P88" s="138"/>
      <c r="Q88" s="18">
        <f>南航自动更新!G238</f>
        <v>8884.49</v>
      </c>
      <c r="R88" s="138">
        <f t="shared" si="22"/>
        <v>-0.39852740767018047</v>
      </c>
      <c r="S88" s="138"/>
      <c r="T88" s="18">
        <f>南航自动更新!H238</f>
        <v>364.73</v>
      </c>
      <c r="U88" s="138">
        <f t="shared" si="23"/>
        <v>-0.95278796069050498</v>
      </c>
      <c r="V88" s="138"/>
      <c r="W88" s="18">
        <f>南航自动更新!I238</f>
        <v>11.87</v>
      </c>
      <c r="X88" s="138">
        <f t="shared" si="24"/>
        <v>-0.92496839443742096</v>
      </c>
      <c r="Y88" s="138"/>
      <c r="Z88" s="18">
        <f>南航自动更新!J238</f>
        <v>6074.61</v>
      </c>
      <c r="AA88" s="138">
        <f t="shared" si="25"/>
        <v>-0.46865659892150047</v>
      </c>
      <c r="AB88" s="138"/>
      <c r="AC88" s="18">
        <f>南航自动更新!K238</f>
        <v>6001.55</v>
      </c>
      <c r="AD88" s="138">
        <f t="shared" si="26"/>
        <v>-0.36696784183346265</v>
      </c>
      <c r="AE88" s="138"/>
      <c r="AF88" s="18">
        <f>南航自动更新!L238</f>
        <v>61.44</v>
      </c>
      <c r="AG88" s="138">
        <f t="shared" si="27"/>
        <v>-0.96614577593617068</v>
      </c>
      <c r="AH88" s="138"/>
      <c r="AI88" s="18">
        <f>南航自动更新!M238</f>
        <v>11.62</v>
      </c>
      <c r="AJ88" s="138">
        <f t="shared" si="28"/>
        <v>-0.91521961184882539</v>
      </c>
      <c r="AK88" s="138"/>
      <c r="AL88" s="18">
        <f>南航自动更新!N238</f>
        <v>63.95</v>
      </c>
      <c r="AM88" s="148">
        <f t="shared" si="29"/>
        <v>-12.75</v>
      </c>
      <c r="AN88" s="138"/>
      <c r="AO88" s="18">
        <f>南航自动更新!O238</f>
        <v>65.260000000000005</v>
      </c>
      <c r="AP88" s="148">
        <f t="shared" si="30"/>
        <v>-11.039999999999992</v>
      </c>
      <c r="AQ88" s="138"/>
      <c r="AR88" s="18">
        <f>南航自动更新!P238</f>
        <v>44.25</v>
      </c>
      <c r="AS88" s="148">
        <f t="shared" si="31"/>
        <v>-33.64</v>
      </c>
      <c r="AT88" s="138"/>
      <c r="AU88" s="18">
        <f>南航自动更新!Q238</f>
        <v>27.99</v>
      </c>
      <c r="AV88" s="148">
        <f t="shared" si="32"/>
        <v>-33.100000000000009</v>
      </c>
      <c r="AW88" s="138"/>
      <c r="AX88" s="18">
        <f>南航自动更新!R238</f>
        <v>866</v>
      </c>
      <c r="AY88" s="138">
        <f t="shared" si="16"/>
        <v>5.807200929152101E-3</v>
      </c>
      <c r="AZ88" s="138"/>
      <c r="BA88" s="18"/>
      <c r="BB88" s="19"/>
      <c r="BC88" s="18"/>
      <c r="BD88" s="19"/>
      <c r="BE88" s="18"/>
      <c r="BF88" s="19"/>
      <c r="BG88" s="18"/>
      <c r="BH88" s="19"/>
      <c r="BI88" s="18"/>
      <c r="BJ88" s="19"/>
      <c r="BK88" s="18"/>
      <c r="BL88" s="19"/>
      <c r="BM88" s="18"/>
      <c r="BN88" s="19"/>
      <c r="BO88" s="18"/>
      <c r="BP88" s="18"/>
      <c r="BQ88" s="19"/>
      <c r="BR88" s="18"/>
      <c r="BS88" s="19"/>
      <c r="BT88" s="18"/>
      <c r="BU88" s="19"/>
      <c r="BV88" s="18"/>
      <c r="BW88" s="19"/>
      <c r="BX88" s="18"/>
      <c r="BY88" s="19"/>
      <c r="BZ88" s="18"/>
      <c r="CA88" s="19"/>
      <c r="CB88" s="18"/>
      <c r="CC88" s="19"/>
      <c r="CD88" s="18"/>
      <c r="CE88" s="19"/>
      <c r="CF88" s="18"/>
      <c r="CG88" s="18"/>
      <c r="CH88" s="18"/>
      <c r="CI88" s="18"/>
      <c r="CJ88" s="18"/>
      <c r="CK88" s="18"/>
      <c r="CL88" s="18"/>
      <c r="CM88" s="18"/>
      <c r="CN88" s="18"/>
      <c r="CO88" s="65"/>
      <c r="CP88" s="18"/>
      <c r="CQ88" s="65"/>
      <c r="CR88" s="71"/>
      <c r="CS88" s="65"/>
      <c r="CT88" s="18"/>
      <c r="CU88" s="65"/>
      <c r="CW88" s="18"/>
      <c r="CX88" s="19"/>
      <c r="CY88" s="18"/>
      <c r="CZ88" s="19"/>
      <c r="DA88" s="18"/>
      <c r="DB88" s="19"/>
      <c r="DC88" s="18"/>
      <c r="DD88" s="19"/>
      <c r="DE88" s="68"/>
      <c r="DF88" s="68"/>
    </row>
    <row r="89" spans="1:111">
      <c r="A89" s="49">
        <v>44255</v>
      </c>
      <c r="B89" s="50">
        <f>南航自动更新!B239</f>
        <v>12111.5</v>
      </c>
      <c r="C89" s="138">
        <f t="shared" si="17"/>
        <v>0.65092282107903277</v>
      </c>
      <c r="D89" s="138"/>
      <c r="E89" s="50">
        <f>南航自动更新!C239</f>
        <v>11498.9</v>
      </c>
      <c r="F89" s="138">
        <f t="shared" si="18"/>
        <v>1.3836462081889187</v>
      </c>
      <c r="G89" s="138"/>
      <c r="H89" s="50">
        <f>南航自动更新!D239</f>
        <v>580.53</v>
      </c>
      <c r="I89" s="138">
        <f t="shared" si="19"/>
        <v>-0.76572261053447188</v>
      </c>
      <c r="J89" s="138"/>
      <c r="K89" s="50">
        <f>南航自动更新!E239</f>
        <v>32.07</v>
      </c>
      <c r="L89" s="138">
        <f t="shared" si="20"/>
        <v>-6.0907759882869672E-2</v>
      </c>
      <c r="M89" s="138"/>
      <c r="N89" s="50">
        <f>南航自动更新!F239</f>
        <v>7844.1</v>
      </c>
      <c r="O89" s="138">
        <f t="shared" si="21"/>
        <v>1.2698099449048565</v>
      </c>
      <c r="P89" s="138"/>
      <c r="Q89" s="50">
        <f>南航自动更新!G239</f>
        <v>7596.26</v>
      </c>
      <c r="R89" s="138">
        <f t="shared" si="22"/>
        <v>2.3653464469253946</v>
      </c>
      <c r="S89" s="138"/>
      <c r="T89" s="50">
        <f>南航自动更新!H239</f>
        <v>237.84</v>
      </c>
      <c r="U89" s="138">
        <f t="shared" si="23"/>
        <v>-0.79957528567094749</v>
      </c>
      <c r="V89" s="138"/>
      <c r="W89" s="50">
        <f>南航自动更新!I239</f>
        <v>10</v>
      </c>
      <c r="X89" s="138">
        <f t="shared" si="24"/>
        <v>-0.16387959866220747</v>
      </c>
      <c r="Y89" s="138"/>
      <c r="Z89" s="50">
        <f>南航自动更新!J239</f>
        <v>5052.34</v>
      </c>
      <c r="AA89" s="138">
        <f t="shared" si="25"/>
        <v>2.0455046866994184</v>
      </c>
      <c r="AB89" s="138"/>
      <c r="AC89" s="50">
        <f>南航自动更新!K239</f>
        <v>5003.3900000000003</v>
      </c>
      <c r="AD89" s="138">
        <f t="shared" si="26"/>
        <v>2.5354899342137807</v>
      </c>
      <c r="AE89" s="138"/>
      <c r="AF89" s="50">
        <f>南航自动更新!L239</f>
        <v>39.340000000000003</v>
      </c>
      <c r="AG89" s="138">
        <f t="shared" si="27"/>
        <v>-0.83095565486421452</v>
      </c>
      <c r="AH89" s="138"/>
      <c r="AI89" s="50">
        <f>南航自动更新!M239</f>
        <v>9.61</v>
      </c>
      <c r="AJ89" s="138">
        <f t="shared" si="28"/>
        <v>-0.13031674208144806</v>
      </c>
      <c r="AK89" s="138"/>
      <c r="AL89" s="50">
        <f>南航自动更新!N239</f>
        <v>64.77</v>
      </c>
      <c r="AM89" s="148">
        <f t="shared" si="29"/>
        <v>17.659999999999997</v>
      </c>
      <c r="AN89" s="138"/>
      <c r="AO89" s="50">
        <f>南航自动更新!O239</f>
        <v>66.06</v>
      </c>
      <c r="AP89" s="148">
        <f t="shared" si="30"/>
        <v>19.270000000000003</v>
      </c>
      <c r="AQ89" s="138"/>
      <c r="AR89" s="50">
        <f>南航自动更新!P239</f>
        <v>40.97</v>
      </c>
      <c r="AS89" s="148">
        <f t="shared" si="31"/>
        <v>-6.9200000000000017</v>
      </c>
      <c r="AT89" s="138"/>
      <c r="AU89" s="50">
        <f>南航自动更新!Q239</f>
        <v>31.18</v>
      </c>
      <c r="AV89" s="148">
        <f t="shared" si="32"/>
        <v>-3.8400000000000034</v>
      </c>
      <c r="AW89" s="138"/>
      <c r="AX89" s="50">
        <f>南航自动更新!R239</f>
        <v>867</v>
      </c>
      <c r="AY89" s="138">
        <f t="shared" si="16"/>
        <v>6.9686411149825211E-3</v>
      </c>
      <c r="AZ89" s="138"/>
      <c r="BA89" s="17"/>
      <c r="BB89" s="9"/>
      <c r="BC89" s="17"/>
      <c r="BD89" s="9"/>
      <c r="BE89" s="17"/>
      <c r="BF89" s="9"/>
      <c r="BG89" s="17"/>
      <c r="BH89" s="9"/>
      <c r="BI89" s="51"/>
      <c r="BJ89" s="9"/>
      <c r="BK89" s="51"/>
      <c r="BL89" s="9"/>
      <c r="BM89" s="51"/>
      <c r="BN89" s="9"/>
      <c r="BO89" s="51"/>
      <c r="BP89" s="51"/>
      <c r="BQ89" s="9"/>
      <c r="BR89" s="51"/>
      <c r="BS89" s="9"/>
      <c r="BT89" s="51"/>
      <c r="BU89" s="9"/>
      <c r="BV89" s="51"/>
      <c r="BW89" s="9"/>
      <c r="BX89" s="51"/>
      <c r="BY89" s="9"/>
      <c r="BZ89" s="51"/>
      <c r="CA89" s="9"/>
      <c r="CB89" s="51"/>
      <c r="CC89" s="9"/>
      <c r="CD89" s="51"/>
      <c r="CE89" s="9"/>
      <c r="CF89" s="51"/>
      <c r="CG89" s="10"/>
      <c r="CH89" s="51"/>
      <c r="CI89" s="10"/>
      <c r="CJ89" s="51"/>
      <c r="CK89" s="10"/>
      <c r="CL89" s="51"/>
      <c r="CM89" s="10"/>
      <c r="CN89" s="51"/>
      <c r="CO89" s="53"/>
      <c r="CP89" s="51"/>
      <c r="CQ89" s="53"/>
      <c r="CR89" s="51"/>
      <c r="CS89" s="53"/>
      <c r="CT89" s="51"/>
      <c r="CU89" s="53"/>
      <c r="CW89" s="51"/>
      <c r="CX89" s="9"/>
      <c r="CY89" s="51"/>
      <c r="CZ89" s="9"/>
      <c r="DA89" s="51"/>
      <c r="DB89" s="9"/>
      <c r="DC89" s="51"/>
      <c r="DD89" s="9"/>
      <c r="DE89" s="69"/>
      <c r="DF89" s="69"/>
      <c r="DG89" s="51"/>
    </row>
    <row r="90" spans="1:111">
      <c r="A90" s="49">
        <v>44286</v>
      </c>
      <c r="B90" s="50">
        <f>南航自动更新!B240</f>
        <v>23093.5</v>
      </c>
      <c r="C90" s="138">
        <f t="shared" si="17"/>
        <v>1.1284900702415088</v>
      </c>
      <c r="D90" s="138"/>
      <c r="E90" s="50">
        <f>南航自动更新!C240</f>
        <v>22309.59</v>
      </c>
      <c r="F90" s="138">
        <f t="shared" si="18"/>
        <v>1.3973726204484276</v>
      </c>
      <c r="G90" s="138"/>
      <c r="H90" s="50">
        <f>南航自动更新!D240</f>
        <v>733.92</v>
      </c>
      <c r="I90" s="138">
        <f t="shared" si="19"/>
        <v>-0.51704986641748818</v>
      </c>
      <c r="J90" s="138"/>
      <c r="K90" s="50">
        <f>南航自动更新!E240</f>
        <v>49.99</v>
      </c>
      <c r="L90" s="138">
        <f t="shared" si="20"/>
        <v>1.0665564282761473</v>
      </c>
      <c r="M90" s="138"/>
      <c r="N90" s="50">
        <f>南航自动更新!F240</f>
        <v>17310.29</v>
      </c>
      <c r="O90" s="138">
        <f t="shared" si="21"/>
        <v>1.7434453990608101</v>
      </c>
      <c r="P90" s="138"/>
      <c r="Q90" s="50">
        <f>南航自动更新!G240</f>
        <v>16968.93</v>
      </c>
      <c r="R90" s="138">
        <f t="shared" si="22"/>
        <v>2.0198016806603052</v>
      </c>
      <c r="S90" s="138"/>
      <c r="T90" s="50">
        <f>南航自动更新!H240</f>
        <v>323.64</v>
      </c>
      <c r="U90" s="138">
        <f t="shared" si="23"/>
        <v>-0.52776723961829175</v>
      </c>
      <c r="V90" s="138"/>
      <c r="W90" s="50">
        <f>南航自动更新!I240</f>
        <v>17.72</v>
      </c>
      <c r="X90" s="138">
        <f t="shared" si="24"/>
        <v>2.4541910331384016</v>
      </c>
      <c r="Y90" s="138"/>
      <c r="Z90" s="50">
        <f>南航自动更新!J240</f>
        <v>11204.55</v>
      </c>
      <c r="AA90" s="138">
        <f t="shared" si="25"/>
        <v>1.9843385848792767</v>
      </c>
      <c r="AB90" s="138"/>
      <c r="AC90" s="50">
        <f>南航自动更新!K240</f>
        <v>11126.13</v>
      </c>
      <c r="AD90" s="138">
        <f t="shared" si="26"/>
        <v>2.0767378000724515</v>
      </c>
      <c r="AE90" s="138"/>
      <c r="AF90" s="50">
        <f>南航自动更新!L240</f>
        <v>61.53</v>
      </c>
      <c r="AG90" s="138">
        <f t="shared" si="27"/>
        <v>-0.5387556221889056</v>
      </c>
      <c r="AH90" s="138"/>
      <c r="AI90" s="50">
        <f>南航自动更新!M240</f>
        <v>16.88</v>
      </c>
      <c r="AJ90" s="138">
        <f t="shared" si="28"/>
        <v>2.4876033057851239</v>
      </c>
      <c r="AK90" s="138"/>
      <c r="AL90" s="50">
        <f>南航自动更新!N240</f>
        <v>74.959999999999994</v>
      </c>
      <c r="AM90" s="148">
        <f t="shared" si="29"/>
        <v>16.799999999999997</v>
      </c>
      <c r="AN90" s="138"/>
      <c r="AO90" s="50">
        <f>南航自动更新!O240</f>
        <v>76.06</v>
      </c>
      <c r="AP90" s="148">
        <f t="shared" si="30"/>
        <v>15.68</v>
      </c>
      <c r="AQ90" s="138"/>
      <c r="AR90" s="50">
        <f>南航自动更新!P240</f>
        <v>44.1</v>
      </c>
      <c r="AS90" s="148">
        <f t="shared" si="31"/>
        <v>-1</v>
      </c>
      <c r="AT90" s="138"/>
      <c r="AU90" s="50">
        <f>南航自动更新!Q240</f>
        <v>35.46</v>
      </c>
      <c r="AV90" s="148">
        <f t="shared" si="32"/>
        <v>14.240000000000002</v>
      </c>
      <c r="AW90" s="138"/>
      <c r="AX90" s="50">
        <f>南航自动更新!R240</f>
        <v>870</v>
      </c>
      <c r="AY90" s="138">
        <f t="shared" si="16"/>
        <v>1.2805587892898762E-2</v>
      </c>
      <c r="AZ90" s="138"/>
      <c r="BA90" s="17"/>
      <c r="BB90" s="9"/>
      <c r="BC90" s="17"/>
      <c r="BD90" s="9"/>
      <c r="BE90" s="17"/>
      <c r="BF90" s="9"/>
      <c r="BG90" s="17"/>
      <c r="BH90" s="9"/>
      <c r="BI90" s="51"/>
      <c r="BJ90" s="9"/>
      <c r="BK90" s="51"/>
      <c r="BL90" s="9"/>
      <c r="BM90" s="51"/>
      <c r="BN90" s="9"/>
      <c r="BO90" s="51"/>
      <c r="BP90" s="51"/>
      <c r="BQ90" s="9"/>
      <c r="BR90" s="51"/>
      <c r="BS90" s="9"/>
      <c r="BT90" s="51"/>
      <c r="BU90" s="9"/>
      <c r="BV90" s="51"/>
      <c r="BW90" s="9"/>
      <c r="BX90" s="51"/>
      <c r="BY90" s="9"/>
      <c r="BZ90" s="51"/>
      <c r="CA90" s="9"/>
      <c r="CB90" s="51"/>
      <c r="CC90" s="9"/>
      <c r="CD90" s="51"/>
      <c r="CE90" s="9"/>
      <c r="CF90" s="51"/>
      <c r="CG90" s="10"/>
      <c r="CH90" s="51"/>
      <c r="CI90" s="10"/>
      <c r="CJ90" s="51"/>
      <c r="CK90" s="10"/>
      <c r="CL90" s="51"/>
      <c r="CM90" s="10"/>
      <c r="CN90" s="51"/>
      <c r="CO90" s="53"/>
      <c r="CP90" s="51"/>
      <c r="CQ90" s="53"/>
      <c r="CR90" s="51"/>
      <c r="CS90" s="53"/>
      <c r="CT90" s="51"/>
      <c r="CU90" s="53"/>
      <c r="CW90" s="51"/>
      <c r="CX90" s="9"/>
      <c r="CY90" s="51"/>
      <c r="CZ90" s="9"/>
      <c r="DA90" s="51"/>
      <c r="DB90" s="9"/>
      <c r="DC90" s="51"/>
      <c r="DD90" s="9"/>
      <c r="DE90" s="69"/>
      <c r="DF90" s="69"/>
      <c r="DG90" s="70"/>
    </row>
    <row r="91" spans="1:111">
      <c r="A91" s="49">
        <v>44316</v>
      </c>
      <c r="B91" s="50">
        <f>南航自动更新!B241</f>
        <v>24006.47</v>
      </c>
      <c r="C91" s="138">
        <f t="shared" si="17"/>
        <v>1.5210392283498471</v>
      </c>
      <c r="D91" s="138"/>
      <c r="E91" s="50">
        <f>南航自动更新!C241</f>
        <v>23209.97</v>
      </c>
      <c r="F91" s="138">
        <f t="shared" si="18"/>
        <v>1.5702808265218775</v>
      </c>
      <c r="G91" s="138"/>
      <c r="H91" s="50">
        <f>南航自动更新!D241</f>
        <v>743.51</v>
      </c>
      <c r="I91" s="138">
        <f t="shared" si="19"/>
        <v>0.55471216778537524</v>
      </c>
      <c r="J91" s="138"/>
      <c r="K91" s="50">
        <f>南航自动更新!E241</f>
        <v>52.99</v>
      </c>
      <c r="L91" s="138">
        <f t="shared" si="20"/>
        <v>2.760823278921221</v>
      </c>
      <c r="M91" s="138"/>
      <c r="N91" s="50">
        <f>南航自动更新!F241</f>
        <v>18513.14</v>
      </c>
      <c r="O91" s="138">
        <f t="shared" si="21"/>
        <v>2.0687271666412501</v>
      </c>
      <c r="P91" s="138"/>
      <c r="Q91" s="50">
        <f>南航自动更新!G241</f>
        <v>18124.64</v>
      </c>
      <c r="R91" s="138">
        <f t="shared" si="22"/>
        <v>2.1108105603174545</v>
      </c>
      <c r="S91" s="138"/>
      <c r="T91" s="50">
        <f>南航自动更新!H241</f>
        <v>369.76</v>
      </c>
      <c r="U91" s="138">
        <f t="shared" si="23"/>
        <v>0.79774406845585366</v>
      </c>
      <c r="V91" s="138"/>
      <c r="W91" s="50">
        <f>南航自动更新!I241</f>
        <v>18.739999999999998</v>
      </c>
      <c r="X91" s="138">
        <f t="shared" si="24"/>
        <v>21.853658536585364</v>
      </c>
      <c r="Y91" s="138"/>
      <c r="Z91" s="50">
        <f>南航自动更新!J241</f>
        <v>12046.24</v>
      </c>
      <c r="AA91" s="138">
        <f t="shared" si="25"/>
        <v>2.1139868111869675</v>
      </c>
      <c r="AB91" s="138"/>
      <c r="AC91" s="50">
        <f>南航自动更新!K241</f>
        <v>11967.16</v>
      </c>
      <c r="AD91" s="138">
        <f t="shared" si="26"/>
        <v>2.118128782963733</v>
      </c>
      <c r="AE91" s="138"/>
      <c r="AF91" s="50">
        <f>南航自动更新!L241</f>
        <v>61.45</v>
      </c>
      <c r="AG91" s="138">
        <f t="shared" si="27"/>
        <v>1.0725126475548064</v>
      </c>
      <c r="AH91" s="138"/>
      <c r="AI91" s="50">
        <f>南航自动更新!M241</f>
        <v>17.63</v>
      </c>
      <c r="AJ91" s="138">
        <f t="shared" si="28"/>
        <v>19.5</v>
      </c>
      <c r="AK91" s="138"/>
      <c r="AL91" s="50">
        <f>南航自动更新!N241</f>
        <v>77.12</v>
      </c>
      <c r="AM91" s="148">
        <f t="shared" si="29"/>
        <v>13.770000000000003</v>
      </c>
      <c r="AN91" s="138"/>
      <c r="AO91" s="50">
        <f>南航自动更新!O241</f>
        <v>78.09</v>
      </c>
      <c r="AP91" s="148">
        <f t="shared" si="30"/>
        <v>13.570000000000007</v>
      </c>
      <c r="AQ91" s="138"/>
      <c r="AR91" s="50">
        <f>南航自动更新!P241</f>
        <v>49.73</v>
      </c>
      <c r="AS91" s="148">
        <f t="shared" si="31"/>
        <v>6.7199999999999989</v>
      </c>
      <c r="AT91" s="138"/>
      <c r="AU91" s="50">
        <f>南航自动更新!Q241</f>
        <v>35.369999999999997</v>
      </c>
      <c r="AV91" s="148">
        <f t="shared" si="32"/>
        <v>29.519999999999996</v>
      </c>
      <c r="AW91" s="138"/>
      <c r="AX91" s="50">
        <f>南航自动更新!R241</f>
        <v>870</v>
      </c>
      <c r="AY91" s="138">
        <f t="shared" si="16"/>
        <v>1.6355140186915973E-2</v>
      </c>
      <c r="AZ91" s="138"/>
      <c r="BA91" s="17"/>
      <c r="BB91" s="9"/>
      <c r="BC91" s="17"/>
      <c r="BD91" s="9"/>
      <c r="BE91" s="17"/>
      <c r="BF91" s="9"/>
      <c r="BG91" s="17"/>
      <c r="BH91" s="9"/>
      <c r="BI91" s="51"/>
      <c r="BJ91" s="9"/>
      <c r="BK91" s="51"/>
      <c r="BL91" s="9"/>
      <c r="BM91" s="51"/>
      <c r="BN91" s="9"/>
      <c r="BO91" s="51"/>
      <c r="BP91" s="51"/>
      <c r="BQ91" s="9"/>
      <c r="BR91" s="51"/>
      <c r="BS91" s="9"/>
      <c r="BT91" s="51"/>
      <c r="BU91" s="9"/>
      <c r="BV91" s="51"/>
      <c r="BW91" s="9"/>
      <c r="BX91" s="51"/>
      <c r="BY91" s="9"/>
      <c r="BZ91" s="51"/>
      <c r="CA91" s="9"/>
      <c r="CB91" s="51"/>
      <c r="CC91" s="9"/>
      <c r="CD91" s="51"/>
      <c r="CE91" s="9"/>
      <c r="CF91" s="51"/>
      <c r="CG91" s="10"/>
      <c r="CH91" s="51"/>
      <c r="CI91" s="10"/>
      <c r="CJ91" s="51"/>
      <c r="CK91" s="10"/>
      <c r="CL91" s="51"/>
      <c r="CM91" s="10"/>
      <c r="CN91" s="51"/>
      <c r="CO91" s="53"/>
      <c r="CP91" s="51"/>
      <c r="CQ91" s="53"/>
      <c r="CR91" s="51"/>
      <c r="CS91" s="53"/>
      <c r="CT91" s="51"/>
      <c r="CU91" s="53"/>
      <c r="CW91" s="51"/>
      <c r="CX91" s="9"/>
      <c r="CY91" s="51"/>
      <c r="CZ91" s="9"/>
      <c r="DA91" s="51"/>
      <c r="DB91" s="9"/>
      <c r="DC91" s="51"/>
      <c r="DD91" s="9"/>
      <c r="DE91" s="69"/>
      <c r="DF91" s="69"/>
      <c r="DG91" s="70"/>
    </row>
    <row r="92" spans="1:111">
      <c r="A92" s="49">
        <v>44347</v>
      </c>
      <c r="B92" s="50">
        <f>南航自动更新!B242</f>
        <v>23165.17</v>
      </c>
      <c r="C92" s="138">
        <f t="shared" si="17"/>
        <v>0.76209898565000911</v>
      </c>
      <c r="D92" s="138"/>
      <c r="E92" s="50">
        <f>南航自动更新!C242</f>
        <v>22410.2</v>
      </c>
      <c r="F92" s="138">
        <f t="shared" si="18"/>
        <v>0.78273711743288144</v>
      </c>
      <c r="G92" s="138"/>
      <c r="H92" s="50">
        <f>南航自动更新!D242</f>
        <v>696.66</v>
      </c>
      <c r="I92" s="138">
        <f t="shared" si="19"/>
        <v>0.25291800802114994</v>
      </c>
      <c r="J92" s="138"/>
      <c r="K92" s="50">
        <f>南航自动更新!E242</f>
        <v>58.31</v>
      </c>
      <c r="L92" s="138">
        <f t="shared" si="20"/>
        <v>1.968940936863544</v>
      </c>
      <c r="M92" s="138"/>
      <c r="N92" s="50">
        <f>南航自动更新!F242</f>
        <v>18121.39</v>
      </c>
      <c r="O92" s="138">
        <f t="shared" si="21"/>
        <v>1.0634930937496443</v>
      </c>
      <c r="P92" s="138"/>
      <c r="Q92" s="50">
        <f>南航自动更新!G242</f>
        <v>17750.3</v>
      </c>
      <c r="R92" s="138">
        <f t="shared" si="22"/>
        <v>1.0837574148227191</v>
      </c>
      <c r="S92" s="138"/>
      <c r="T92" s="50">
        <f>南航自动更新!H242</f>
        <v>349.36</v>
      </c>
      <c r="U92" s="138">
        <f t="shared" si="23"/>
        <v>0.34111324376199614</v>
      </c>
      <c r="V92" s="138"/>
      <c r="W92" s="50">
        <f>南航自动更新!I242</f>
        <v>21.73</v>
      </c>
      <c r="X92" s="138">
        <f t="shared" si="24"/>
        <v>6.2675585284280935</v>
      </c>
      <c r="Y92" s="138"/>
      <c r="Z92" s="50">
        <f>南航自动更新!J242</f>
        <v>11848.02</v>
      </c>
      <c r="AA92" s="138">
        <f t="shared" si="25"/>
        <v>1.0179998194567692</v>
      </c>
      <c r="AB92" s="138"/>
      <c r="AC92" s="50">
        <f>南航自动更新!K242</f>
        <v>11770.12</v>
      </c>
      <c r="AD92" s="138">
        <f t="shared" si="26"/>
        <v>1.0188919706551816</v>
      </c>
      <c r="AE92" s="138"/>
      <c r="AF92" s="50">
        <f>南航自动更新!L242</f>
        <v>57.55</v>
      </c>
      <c r="AG92" s="138">
        <f t="shared" si="27"/>
        <v>0.50143490738325069</v>
      </c>
      <c r="AH92" s="138"/>
      <c r="AI92" s="50">
        <f>南航自动更新!M242</f>
        <v>20.350000000000001</v>
      </c>
      <c r="AJ92" s="138">
        <f t="shared" si="28"/>
        <v>6.1403508771929829</v>
      </c>
      <c r="AK92" s="138"/>
      <c r="AL92" s="50">
        <f>南航自动更新!N242</f>
        <v>78.23</v>
      </c>
      <c r="AM92" s="148">
        <f t="shared" si="29"/>
        <v>11.430000000000007</v>
      </c>
      <c r="AN92" s="138"/>
      <c r="AO92" s="50">
        <f>南航自动更新!O242</f>
        <v>79.209999999999994</v>
      </c>
      <c r="AP92" s="148">
        <f t="shared" si="30"/>
        <v>11.449999999999989</v>
      </c>
      <c r="AQ92" s="138"/>
      <c r="AR92" s="50">
        <f>南航自动更新!P242</f>
        <v>50.15</v>
      </c>
      <c r="AS92" s="148">
        <f t="shared" si="31"/>
        <v>3.2999999999999972</v>
      </c>
      <c r="AT92" s="138"/>
      <c r="AU92" s="50">
        <f>南航自动更新!Q242</f>
        <v>37.270000000000003</v>
      </c>
      <c r="AV92" s="148">
        <f t="shared" si="32"/>
        <v>22.060000000000002</v>
      </c>
      <c r="AW92" s="138"/>
      <c r="AX92" s="50">
        <f>南航自动更新!R242</f>
        <v>869</v>
      </c>
      <c r="AY92" s="138">
        <f t="shared" si="16"/>
        <v>1.8757327080890951E-2</v>
      </c>
      <c r="AZ92" s="138"/>
      <c r="BA92" s="17"/>
      <c r="BB92" s="9"/>
      <c r="BC92" s="17"/>
      <c r="BD92" s="9"/>
      <c r="BE92" s="17"/>
      <c r="BF92" s="9"/>
      <c r="BG92" s="17"/>
      <c r="BH92" s="9"/>
      <c r="BI92" s="51"/>
      <c r="BJ92" s="9"/>
      <c r="BK92" s="51"/>
      <c r="BL92" s="9"/>
      <c r="BM92" s="51"/>
      <c r="BN92" s="9"/>
      <c r="BO92" s="51"/>
      <c r="BP92" s="51"/>
      <c r="BQ92" s="9"/>
      <c r="BR92" s="51"/>
      <c r="BS92" s="9"/>
      <c r="BT92" s="51"/>
      <c r="BU92" s="9"/>
      <c r="BV92" s="51"/>
      <c r="BW92" s="9"/>
      <c r="BX92" s="51"/>
      <c r="BY92" s="9"/>
      <c r="BZ92" s="51"/>
      <c r="CA92" s="9"/>
      <c r="CB92" s="51"/>
      <c r="CC92" s="9"/>
      <c r="CD92" s="51"/>
      <c r="CE92" s="9"/>
      <c r="CF92" s="51"/>
      <c r="CG92" s="10"/>
      <c r="CH92" s="51"/>
      <c r="CI92" s="10"/>
      <c r="CJ92" s="51"/>
      <c r="CK92" s="10"/>
      <c r="CL92" s="51"/>
      <c r="CM92" s="10"/>
      <c r="CN92" s="51"/>
      <c r="CO92" s="53"/>
      <c r="CP92" s="51"/>
      <c r="CQ92" s="53"/>
      <c r="CR92" s="51"/>
      <c r="CS92" s="53"/>
      <c r="CT92" s="51"/>
      <c r="CU92" s="53"/>
      <c r="CW92" s="51"/>
      <c r="CX92" s="9"/>
      <c r="CY92" s="51"/>
      <c r="CZ92" s="9"/>
      <c r="DA92" s="51"/>
      <c r="DB92" s="9"/>
      <c r="DC92" s="51"/>
      <c r="DD92" s="9"/>
      <c r="DE92" s="69"/>
      <c r="DF92" s="69"/>
      <c r="DG92" s="70"/>
    </row>
    <row r="93" spans="1:111">
      <c r="A93" s="49">
        <v>44377</v>
      </c>
      <c r="B93" s="50">
        <f>南航自动更新!B243</f>
        <v>17449.509999999998</v>
      </c>
      <c r="C93" s="138">
        <f t="shared" si="17"/>
        <v>0.13274450603487398</v>
      </c>
      <c r="D93" s="138"/>
      <c r="E93" s="50">
        <f>南航自动更新!C243</f>
        <v>16726.580000000002</v>
      </c>
      <c r="F93" s="138">
        <f t="shared" si="18"/>
        <v>0.12631896494835937</v>
      </c>
      <c r="G93" s="138"/>
      <c r="H93" s="50">
        <f>南航自动更新!D243</f>
        <v>664.98</v>
      </c>
      <c r="I93" s="138">
        <f t="shared" si="19"/>
        <v>0.25840697916469568</v>
      </c>
      <c r="J93" s="138"/>
      <c r="K93" s="50">
        <f>南航自动更新!E243</f>
        <v>57.95</v>
      </c>
      <c r="L93" s="138">
        <f t="shared" si="20"/>
        <v>1.2689898198903684</v>
      </c>
      <c r="M93" s="138"/>
      <c r="N93" s="50">
        <f>南航自动更新!F243</f>
        <v>13169.26</v>
      </c>
      <c r="O93" s="138">
        <f t="shared" si="21"/>
        <v>0.23960443383510177</v>
      </c>
      <c r="P93" s="138"/>
      <c r="Q93" s="50">
        <f>南航自动更新!G243</f>
        <v>12815.15</v>
      </c>
      <c r="R93" s="138">
        <f t="shared" si="22"/>
        <v>0.24629955964273487</v>
      </c>
      <c r="S93" s="138"/>
      <c r="T93" s="50">
        <f>南航自动更新!H243</f>
        <v>334.04</v>
      </c>
      <c r="U93" s="138">
        <f t="shared" si="23"/>
        <v>-6.1586980452827955E-3</v>
      </c>
      <c r="V93" s="138"/>
      <c r="W93" s="50">
        <f>南航自动更新!I243</f>
        <v>20.07</v>
      </c>
      <c r="X93" s="138">
        <f t="shared" si="24"/>
        <v>2.9430255402750491</v>
      </c>
      <c r="Y93" s="138"/>
      <c r="Z93" s="50">
        <f>南航自动更新!J243</f>
        <v>8499.4699999999993</v>
      </c>
      <c r="AA93" s="138">
        <f t="shared" si="25"/>
        <v>0.19063208295160683</v>
      </c>
      <c r="AB93" s="138"/>
      <c r="AC93" s="50">
        <f>南航自动更新!K243</f>
        <v>8426.19</v>
      </c>
      <c r="AD93" s="138">
        <f t="shared" si="26"/>
        <v>0.18988605537519554</v>
      </c>
      <c r="AE93" s="138"/>
      <c r="AF93" s="50">
        <f>南航自动更新!L243</f>
        <v>53.47</v>
      </c>
      <c r="AG93" s="138">
        <f t="shared" si="27"/>
        <v>2.1980122324158913E-2</v>
      </c>
      <c r="AH93" s="138"/>
      <c r="AI93" s="50">
        <f>南航自动更新!M243</f>
        <v>19.809999999999999</v>
      </c>
      <c r="AJ93" s="138">
        <f t="shared" si="28"/>
        <v>3.1356993736951981</v>
      </c>
      <c r="AK93" s="138"/>
      <c r="AL93" s="50">
        <f>南航自动更新!N243</f>
        <v>75.47</v>
      </c>
      <c r="AM93" s="148">
        <f t="shared" si="29"/>
        <v>6.5100000000000051</v>
      </c>
      <c r="AN93" s="138"/>
      <c r="AO93" s="50">
        <f>南航自动更新!O243</f>
        <v>76.62</v>
      </c>
      <c r="AP93" s="148">
        <f t="shared" si="30"/>
        <v>7.3800000000000097</v>
      </c>
      <c r="AQ93" s="138"/>
      <c r="AR93" s="50">
        <f>南航自动更新!P243</f>
        <v>50.23</v>
      </c>
      <c r="AS93" s="148">
        <f t="shared" si="31"/>
        <v>-13.380000000000003</v>
      </c>
      <c r="AT93" s="138"/>
      <c r="AU93" s="50">
        <f>南航自动更新!Q243</f>
        <v>34.630000000000003</v>
      </c>
      <c r="AV93" s="148">
        <f t="shared" si="32"/>
        <v>14.71</v>
      </c>
      <c r="AW93" s="138"/>
      <c r="AX93" s="50">
        <f>南航自动更新!R243</f>
        <v>869</v>
      </c>
      <c r="AY93" s="138">
        <f t="shared" si="16"/>
        <v>1.4002333722286986E-2</v>
      </c>
      <c r="AZ93" s="138"/>
      <c r="BA93" s="17"/>
      <c r="BB93" s="9"/>
      <c r="BC93" s="17"/>
      <c r="BD93" s="9"/>
      <c r="BE93" s="17"/>
      <c r="BF93" s="9"/>
      <c r="BG93" s="17"/>
      <c r="BH93" s="9"/>
      <c r="BI93" s="51"/>
      <c r="BJ93" s="9"/>
      <c r="BK93" s="51"/>
      <c r="BL93" s="9"/>
      <c r="BM93" s="51"/>
      <c r="BN93" s="9"/>
      <c r="BO93" s="51"/>
      <c r="BP93" s="51"/>
      <c r="BQ93" s="9"/>
      <c r="BR93" s="51"/>
      <c r="BS93" s="9"/>
      <c r="BT93" s="51"/>
      <c r="BU93" s="9"/>
      <c r="BV93" s="51"/>
      <c r="BW93" s="9"/>
      <c r="BX93" s="51"/>
      <c r="BY93" s="9"/>
      <c r="BZ93" s="51"/>
      <c r="CA93" s="9"/>
      <c r="CB93" s="51"/>
      <c r="CC93" s="9"/>
      <c r="CD93" s="51"/>
      <c r="CE93" s="9"/>
      <c r="CF93" s="51"/>
      <c r="CG93" s="10"/>
      <c r="CH93" s="51"/>
      <c r="CI93" s="10"/>
      <c r="CJ93" s="51"/>
      <c r="CK93" s="10"/>
      <c r="CL93" s="51"/>
      <c r="CM93" s="10"/>
      <c r="CN93" s="51"/>
      <c r="CO93" s="53"/>
      <c r="CP93" s="51"/>
      <c r="CQ93" s="53"/>
      <c r="CR93" s="51"/>
      <c r="CS93" s="53"/>
      <c r="CT93" s="51"/>
      <c r="CU93" s="53"/>
      <c r="CW93" s="51"/>
      <c r="CX93" s="9"/>
      <c r="CY93" s="51"/>
      <c r="CZ93" s="9"/>
      <c r="DA93" s="51"/>
      <c r="DB93" s="9"/>
      <c r="DC93" s="51"/>
      <c r="DD93" s="9"/>
      <c r="DE93" s="69"/>
      <c r="DF93" s="69"/>
      <c r="DG93" s="51"/>
    </row>
    <row r="94" spans="1:111">
      <c r="A94" s="49">
        <v>44408</v>
      </c>
      <c r="B94" s="50">
        <f>南航自动更新!B244</f>
        <v>22949.65</v>
      </c>
      <c r="C94" s="138">
        <f t="shared" si="17"/>
        <v>0.25256657260903514</v>
      </c>
      <c r="D94" s="138"/>
      <c r="E94" s="50">
        <f>南航自动更新!C244</f>
        <v>22205.759999999998</v>
      </c>
      <c r="F94" s="138">
        <f t="shared" si="18"/>
        <v>0.25634430746425707</v>
      </c>
      <c r="G94" s="138"/>
      <c r="H94" s="50">
        <f>南航自动更新!D244</f>
        <v>692.59</v>
      </c>
      <c r="I94" s="138">
        <f t="shared" si="19"/>
        <v>0.10346530709790502</v>
      </c>
      <c r="J94" s="138"/>
      <c r="K94" s="50">
        <f>南航自动更新!E244</f>
        <v>51.29</v>
      </c>
      <c r="L94" s="138">
        <f t="shared" si="20"/>
        <v>1.6248720573183215</v>
      </c>
      <c r="M94" s="138"/>
      <c r="N94" s="50">
        <f>南航自动更新!F244</f>
        <v>17563.52</v>
      </c>
      <c r="O94" s="138">
        <f t="shared" si="21"/>
        <v>0.32192212308120749</v>
      </c>
      <c r="P94" s="138"/>
      <c r="Q94" s="50">
        <f>南航自动更新!G244</f>
        <v>17168.89</v>
      </c>
      <c r="R94" s="138">
        <f t="shared" si="22"/>
        <v>0.33181061157873581</v>
      </c>
      <c r="S94" s="138"/>
      <c r="T94" s="50">
        <f>南航自动更新!H244</f>
        <v>376.36</v>
      </c>
      <c r="U94" s="138">
        <f t="shared" si="23"/>
        <v>-2.9974999355653509E-2</v>
      </c>
      <c r="V94" s="138"/>
      <c r="W94" s="50">
        <f>南航自动更新!I244</f>
        <v>18.27</v>
      </c>
      <c r="X94" s="138">
        <f t="shared" si="24"/>
        <v>1.6212338593974174</v>
      </c>
      <c r="Y94" s="138"/>
      <c r="Z94" s="50">
        <f>南航自动更新!J244</f>
        <v>11195.01</v>
      </c>
      <c r="AA94" s="138">
        <f t="shared" si="25"/>
        <v>0.23867791858037335</v>
      </c>
      <c r="AB94" s="138"/>
      <c r="AC94" s="50">
        <f>南航自动更新!K244</f>
        <v>11121.58</v>
      </c>
      <c r="AD94" s="138">
        <f t="shared" si="26"/>
        <v>0.23979902948229026</v>
      </c>
      <c r="AE94" s="138"/>
      <c r="AF94" s="50">
        <f>南航自动更新!L244</f>
        <v>55.85</v>
      </c>
      <c r="AG94" s="138">
        <f t="shared" si="27"/>
        <v>-8.1414473684210509E-2</v>
      </c>
      <c r="AH94" s="138"/>
      <c r="AI94" s="50">
        <f>南航自动更新!M244</f>
        <v>17.57</v>
      </c>
      <c r="AJ94" s="138">
        <f t="shared" si="28"/>
        <v>1.658093797276853</v>
      </c>
      <c r="AK94" s="138"/>
      <c r="AL94" s="50">
        <f>南航自动更新!N244</f>
        <v>76.53</v>
      </c>
      <c r="AM94" s="148">
        <f t="shared" si="29"/>
        <v>4.0100000000000051</v>
      </c>
      <c r="AN94" s="138"/>
      <c r="AO94" s="50">
        <f>南航自动更新!O244</f>
        <v>77.319999999999993</v>
      </c>
      <c r="AP94" s="148">
        <f t="shared" si="30"/>
        <v>4.3799999999999955</v>
      </c>
      <c r="AQ94" s="138"/>
      <c r="AR94" s="50">
        <f>南航自动更新!P244</f>
        <v>54.34</v>
      </c>
      <c r="AS94" s="148">
        <f t="shared" si="31"/>
        <v>-7.4799999999999969</v>
      </c>
      <c r="AT94" s="138"/>
      <c r="AU94" s="50">
        <f>南航自动更新!Q244</f>
        <v>35.61</v>
      </c>
      <c r="AV94" s="148">
        <f t="shared" si="32"/>
        <v>-7.0000000000000284E-2</v>
      </c>
      <c r="AW94" s="138"/>
      <c r="AX94" s="50">
        <f>南航自动更新!R244</f>
        <v>869</v>
      </c>
      <c r="AY94" s="138">
        <f t="shared" si="16"/>
        <v>1.5186915887850372E-2</v>
      </c>
      <c r="AZ94" s="138"/>
      <c r="BA94" s="17"/>
      <c r="BB94" s="9"/>
      <c r="BC94" s="17"/>
      <c r="BD94" s="9"/>
      <c r="BE94" s="17"/>
      <c r="BF94" s="9"/>
      <c r="BG94" s="17"/>
      <c r="BH94" s="9"/>
      <c r="BI94" s="51"/>
      <c r="BJ94" s="9"/>
      <c r="BK94" s="51"/>
      <c r="BL94" s="9"/>
      <c r="BM94" s="51"/>
      <c r="BN94" s="9"/>
      <c r="BO94" s="51"/>
      <c r="BP94" s="51"/>
      <c r="BQ94" s="9"/>
      <c r="BR94" s="51"/>
      <c r="BS94" s="9"/>
      <c r="BT94" s="51"/>
      <c r="BU94" s="9"/>
      <c r="BV94" s="51"/>
      <c r="BW94" s="9"/>
      <c r="BX94" s="51"/>
      <c r="BY94" s="9"/>
      <c r="BZ94" s="51"/>
      <c r="CA94" s="9"/>
      <c r="CB94" s="51"/>
      <c r="CC94" s="9"/>
      <c r="CD94" s="51"/>
      <c r="CE94" s="9"/>
      <c r="CF94" s="51"/>
      <c r="CG94" s="10"/>
      <c r="CH94" s="51"/>
      <c r="CI94" s="10"/>
      <c r="CJ94" s="51"/>
      <c r="CK94" s="10"/>
      <c r="CL94" s="51"/>
      <c r="CM94" s="10"/>
      <c r="CN94" s="51"/>
      <c r="CO94" s="53"/>
      <c r="CP94" s="51"/>
      <c r="CQ94" s="53"/>
      <c r="CR94" s="51"/>
      <c r="CS94" s="53"/>
      <c r="CT94" s="51"/>
      <c r="CU94" s="53"/>
      <c r="CW94" s="51"/>
      <c r="CX94" s="9"/>
      <c r="CY94" s="51"/>
      <c r="CZ94" s="9"/>
      <c r="DA94" s="51"/>
      <c r="DB94" s="9"/>
      <c r="DC94" s="51"/>
      <c r="DD94" s="9"/>
      <c r="DE94" s="69"/>
      <c r="DF94" s="69"/>
      <c r="DG94" s="51"/>
    </row>
    <row r="95" spans="1:111">
      <c r="A95" s="49">
        <v>44439</v>
      </c>
      <c r="B95" s="50">
        <f>南航自动更新!B245</f>
        <v>12264.73</v>
      </c>
      <c r="C95" s="138">
        <f t="shared" si="17"/>
        <v>-0.40833273031631856</v>
      </c>
      <c r="D95" s="138"/>
      <c r="E95" s="50">
        <f>南航自动更新!C245</f>
        <v>11630.4</v>
      </c>
      <c r="F95" s="138">
        <f t="shared" si="18"/>
        <v>-0.41607158726166071</v>
      </c>
      <c r="G95" s="138"/>
      <c r="H95" s="50">
        <f>南航自动更新!D245</f>
        <v>609.89</v>
      </c>
      <c r="I95" s="138">
        <f t="shared" si="19"/>
        <v>-0.2400408707462649</v>
      </c>
      <c r="J95" s="138"/>
      <c r="K95" s="50">
        <f>南航自动更新!E245</f>
        <v>24.44</v>
      </c>
      <c r="L95" s="138">
        <f t="shared" si="20"/>
        <v>1.6975717439293598</v>
      </c>
      <c r="M95" s="138"/>
      <c r="N95" s="50">
        <f>南航自动更新!F245</f>
        <v>7398.92</v>
      </c>
      <c r="O95" s="138">
        <f t="shared" si="21"/>
        <v>-0.51233639463808101</v>
      </c>
      <c r="P95" s="138"/>
      <c r="Q95" s="50">
        <f>南航自动更新!G245</f>
        <v>7026.48</v>
      </c>
      <c r="R95" s="138">
        <f t="shared" si="22"/>
        <v>-0.52214144354295744</v>
      </c>
      <c r="S95" s="138"/>
      <c r="T95" s="50">
        <f>南航自动更新!H245</f>
        <v>364.85</v>
      </c>
      <c r="U95" s="138">
        <f t="shared" si="23"/>
        <v>-0.21280314145162682</v>
      </c>
      <c r="V95" s="138"/>
      <c r="W95" s="50">
        <f>南航自动更新!I245</f>
        <v>7.59</v>
      </c>
      <c r="X95" s="138">
        <f t="shared" si="24"/>
        <v>0.65000000000000013</v>
      </c>
      <c r="Y95" s="138"/>
      <c r="Z95" s="50">
        <f>南航自动更新!J245</f>
        <v>4599.0200000000004</v>
      </c>
      <c r="AA95" s="138">
        <f t="shared" si="25"/>
        <v>-0.55480544724482006</v>
      </c>
      <c r="AB95" s="138"/>
      <c r="AC95" s="50">
        <f>南航自动更新!K245</f>
        <v>4535.8900000000003</v>
      </c>
      <c r="AD95" s="138">
        <f t="shared" si="26"/>
        <v>-0.55758377923909586</v>
      </c>
      <c r="AE95" s="138"/>
      <c r="AF95" s="50">
        <f>南航自动更新!L245</f>
        <v>55.42</v>
      </c>
      <c r="AG95" s="138">
        <f t="shared" si="27"/>
        <v>-0.24619151251360172</v>
      </c>
      <c r="AH95" s="138"/>
      <c r="AI95" s="50">
        <f>南航自动更新!M245</f>
        <v>7.72</v>
      </c>
      <c r="AJ95" s="138">
        <f t="shared" si="28"/>
        <v>0.79118329466357329</v>
      </c>
      <c r="AK95" s="138"/>
      <c r="AL95" s="50">
        <f>南航自动更新!N245</f>
        <v>60.33</v>
      </c>
      <c r="AM95" s="148">
        <f t="shared" si="29"/>
        <v>-12.86</v>
      </c>
      <c r="AN95" s="138"/>
      <c r="AO95" s="50">
        <f>南航自动更新!O245</f>
        <v>60.41</v>
      </c>
      <c r="AP95" s="148">
        <f t="shared" si="30"/>
        <v>-13.409999999999997</v>
      </c>
      <c r="AQ95" s="138"/>
      <c r="AR95" s="50">
        <f>南航自动更新!P245</f>
        <v>59.82</v>
      </c>
      <c r="AS95" s="148">
        <f t="shared" si="31"/>
        <v>2.0700000000000003</v>
      </c>
      <c r="AT95" s="138"/>
      <c r="AU95" s="50">
        <f>南航自动更新!Q245</f>
        <v>31.06</v>
      </c>
      <c r="AV95" s="148">
        <f t="shared" si="32"/>
        <v>-19.710000000000004</v>
      </c>
      <c r="AW95" s="138"/>
      <c r="AX95" s="50">
        <f>南航自动更新!R245</f>
        <v>872</v>
      </c>
      <c r="AY95" s="138">
        <f t="shared" si="16"/>
        <v>2.2274325908558046E-2</v>
      </c>
      <c r="AZ95" s="138"/>
      <c r="BA95" s="17"/>
      <c r="BB95" s="9"/>
      <c r="BC95" s="17"/>
      <c r="BD95" s="9"/>
      <c r="BE95" s="17"/>
      <c r="BF95" s="9"/>
      <c r="BG95" s="17"/>
      <c r="BH95" s="9"/>
      <c r="BI95" s="51"/>
      <c r="BJ95" s="9"/>
      <c r="BK95" s="51"/>
      <c r="BL95" s="9"/>
      <c r="BM95" s="51"/>
      <c r="BN95" s="9"/>
      <c r="BO95" s="51"/>
      <c r="BP95" s="51"/>
      <c r="BQ95" s="9"/>
      <c r="BR95" s="51"/>
      <c r="BS95" s="9"/>
      <c r="BT95" s="51"/>
      <c r="BU95" s="9"/>
      <c r="BV95" s="51"/>
      <c r="BW95" s="9"/>
      <c r="BX95" s="51"/>
      <c r="BY95" s="9"/>
      <c r="BZ95" s="51"/>
      <c r="CA95" s="9"/>
      <c r="CB95" s="51"/>
      <c r="CC95" s="9"/>
      <c r="CD95" s="51"/>
      <c r="CE95" s="9"/>
      <c r="CF95" s="51"/>
      <c r="CG95" s="10"/>
      <c r="CH95" s="51"/>
      <c r="CI95" s="10"/>
      <c r="CJ95" s="51"/>
      <c r="CK95" s="10"/>
      <c r="CL95" s="51"/>
      <c r="CM95" s="10"/>
      <c r="CN95" s="51"/>
      <c r="CO95" s="53"/>
      <c r="CP95" s="51"/>
      <c r="CQ95" s="53"/>
      <c r="CR95" s="51"/>
      <c r="CS95" s="53"/>
      <c r="CT95" s="51"/>
      <c r="CU95" s="53"/>
      <c r="CW95" s="51"/>
      <c r="CX95" s="9"/>
      <c r="CY95" s="51"/>
      <c r="CZ95" s="9"/>
      <c r="DA95" s="51"/>
      <c r="DB95" s="9"/>
      <c r="DC95" s="51"/>
      <c r="DD95" s="9"/>
      <c r="DE95" s="69"/>
      <c r="DF95" s="69"/>
      <c r="DG95" s="51"/>
    </row>
    <row r="96" spans="1:111">
      <c r="A96" s="49">
        <v>44469</v>
      </c>
      <c r="B96" s="50">
        <f>南航自动更新!B246</f>
        <v>18495.77</v>
      </c>
      <c r="C96" s="138">
        <f t="shared" si="17"/>
        <v>-0.16230459682916387</v>
      </c>
      <c r="D96" s="138"/>
      <c r="E96" s="50">
        <f>南航自动更新!C246</f>
        <v>17845.57</v>
      </c>
      <c r="F96" s="138">
        <f t="shared" si="18"/>
        <v>-0.15702340750062238</v>
      </c>
      <c r="G96" s="138"/>
      <c r="H96" s="50">
        <f>南航自动更新!D246</f>
        <v>633.41</v>
      </c>
      <c r="I96" s="138">
        <f t="shared" si="19"/>
        <v>-0.28487236516771486</v>
      </c>
      <c r="J96" s="138"/>
      <c r="K96" s="50">
        <f>南航自动更新!E246</f>
        <v>16.79</v>
      </c>
      <c r="L96" s="138">
        <f t="shared" si="20"/>
        <v>-0.29778335424508573</v>
      </c>
      <c r="M96" s="138"/>
      <c r="N96" s="50">
        <f>南航自动更新!F246</f>
        <v>12737.69</v>
      </c>
      <c r="O96" s="138">
        <f t="shared" si="21"/>
        <v>-0.25654710313048101</v>
      </c>
      <c r="P96" s="138"/>
      <c r="Q96" s="50">
        <f>南航自动更新!G246</f>
        <v>12362.15</v>
      </c>
      <c r="R96" s="138">
        <f t="shared" si="22"/>
        <v>-0.25569705154364819</v>
      </c>
      <c r="S96" s="138"/>
      <c r="T96" s="50">
        <f>南航自动更新!H246</f>
        <v>370.37</v>
      </c>
      <c r="U96" s="138">
        <f t="shared" si="23"/>
        <v>-0.28217303666950933</v>
      </c>
      <c r="V96" s="138"/>
      <c r="W96" s="50">
        <f>南航自动更新!I246</f>
        <v>5.17</v>
      </c>
      <c r="X96" s="138">
        <f t="shared" si="24"/>
        <v>-0.36642156862745101</v>
      </c>
      <c r="Y96" s="138"/>
      <c r="Z96" s="50">
        <f>南航自动更新!J246</f>
        <v>8165</v>
      </c>
      <c r="AA96" s="138">
        <f t="shared" si="25"/>
        <v>-0.27004232234716485</v>
      </c>
      <c r="AB96" s="138"/>
      <c r="AC96" s="50">
        <f>南航自动更新!K246</f>
        <v>8106.73</v>
      </c>
      <c r="AD96" s="138">
        <f t="shared" si="26"/>
        <v>-0.26945335592242803</v>
      </c>
      <c r="AE96" s="138"/>
      <c r="AF96" s="50">
        <f>南航自动更新!L246</f>
        <v>53.03</v>
      </c>
      <c r="AG96" s="138">
        <f t="shared" si="27"/>
        <v>-0.34401286491835725</v>
      </c>
      <c r="AH96" s="138"/>
      <c r="AI96" s="50">
        <f>南航自动更新!M246</f>
        <v>5.25</v>
      </c>
      <c r="AJ96" s="138">
        <f t="shared" si="28"/>
        <v>-0.339622641509434</v>
      </c>
      <c r="AK96" s="138"/>
      <c r="AL96" s="50">
        <f>南航自动更新!N246</f>
        <v>68.87</v>
      </c>
      <c r="AM96" s="148">
        <f t="shared" si="29"/>
        <v>-8.7299999999999898</v>
      </c>
      <c r="AN96" s="138"/>
      <c r="AO96" s="50">
        <f>南航自动更新!O246</f>
        <v>69.27</v>
      </c>
      <c r="AP96" s="148">
        <f t="shared" si="30"/>
        <v>-9.1899999999999977</v>
      </c>
      <c r="AQ96" s="138"/>
      <c r="AR96" s="50">
        <f>南航自动更新!P246</f>
        <v>58.47</v>
      </c>
      <c r="AS96" s="148">
        <f t="shared" si="31"/>
        <v>0.21999999999999886</v>
      </c>
      <c r="AT96" s="138"/>
      <c r="AU96" s="50">
        <f>南航自动更新!Q246</f>
        <v>30.76</v>
      </c>
      <c r="AV96" s="148">
        <f t="shared" si="32"/>
        <v>-3.3499999999999979</v>
      </c>
      <c r="AW96" s="138"/>
      <c r="AX96" s="50">
        <f>南航自动更新!R246</f>
        <v>874</v>
      </c>
      <c r="AY96" s="138">
        <f t="shared" si="16"/>
        <v>2.3419203747072626E-2</v>
      </c>
      <c r="AZ96" s="138"/>
      <c r="BA96" s="17"/>
      <c r="BB96" s="9"/>
      <c r="BC96" s="17"/>
      <c r="BD96" s="9"/>
      <c r="BE96" s="17"/>
      <c r="BF96" s="9"/>
      <c r="BG96" s="17"/>
      <c r="BH96" s="9"/>
      <c r="BI96" s="51"/>
      <c r="BJ96" s="9"/>
      <c r="BK96" s="51"/>
      <c r="BL96" s="9"/>
      <c r="BM96" s="51"/>
      <c r="BN96" s="9"/>
      <c r="BO96" s="51"/>
      <c r="BP96" s="51"/>
      <c r="BQ96" s="9"/>
      <c r="BR96" s="51"/>
      <c r="BS96" s="9"/>
      <c r="BT96" s="51"/>
      <c r="BU96" s="9"/>
      <c r="BV96" s="51"/>
      <c r="BW96" s="9"/>
      <c r="BX96" s="51"/>
      <c r="BY96" s="9"/>
      <c r="BZ96" s="51"/>
      <c r="CA96" s="9"/>
      <c r="CB96" s="51"/>
      <c r="CC96" s="9"/>
      <c r="CD96" s="51"/>
      <c r="CE96" s="9"/>
      <c r="CF96" s="51"/>
      <c r="CG96" s="10"/>
      <c r="CH96" s="51"/>
      <c r="CI96" s="10"/>
      <c r="CJ96" s="51"/>
      <c r="CK96" s="10"/>
      <c r="CL96" s="51"/>
      <c r="CM96" s="10"/>
      <c r="CN96" s="51"/>
      <c r="CO96" s="53"/>
      <c r="CP96" s="51"/>
      <c r="CQ96" s="53"/>
      <c r="CR96" s="51"/>
      <c r="CS96" s="53"/>
      <c r="CT96" s="51"/>
      <c r="CU96" s="53"/>
      <c r="CW96" s="51"/>
      <c r="CX96" s="9"/>
      <c r="CY96" s="51"/>
      <c r="CZ96" s="9"/>
      <c r="DA96" s="51"/>
      <c r="DB96" s="9"/>
      <c r="DC96" s="51"/>
      <c r="DD96" s="9"/>
      <c r="DE96" s="69"/>
      <c r="DF96" s="69"/>
      <c r="DG96" s="51"/>
    </row>
    <row r="97" spans="1:143">
      <c r="A97" s="49">
        <v>44500</v>
      </c>
      <c r="B97" s="50">
        <f>南航自动更新!B247</f>
        <v>18873.84</v>
      </c>
      <c r="C97" s="138">
        <f t="shared" si="17"/>
        <v>-0.2057624580921894</v>
      </c>
      <c r="D97" s="138"/>
      <c r="E97" s="50">
        <f>南航自动更新!C247</f>
        <v>18273.64</v>
      </c>
      <c r="F97" s="138">
        <f t="shared" si="18"/>
        <v>-0.20087392197412601</v>
      </c>
      <c r="G97" s="138"/>
      <c r="H97" s="50">
        <f>南航自动更新!D247</f>
        <v>581.92999999999995</v>
      </c>
      <c r="I97" s="138">
        <f t="shared" si="19"/>
        <v>-0.32384039784346541</v>
      </c>
      <c r="J97" s="138"/>
      <c r="K97" s="50">
        <f>南航自动更新!E247</f>
        <v>18.27</v>
      </c>
      <c r="L97" s="138">
        <f t="shared" si="20"/>
        <v>-0.48952221290863374</v>
      </c>
      <c r="M97" s="138"/>
      <c r="N97" s="50">
        <f>南航自动更新!F247</f>
        <v>13131.03</v>
      </c>
      <c r="O97" s="138">
        <f t="shared" si="21"/>
        <v>-0.27722456186896272</v>
      </c>
      <c r="P97" s="138"/>
      <c r="Q97" s="50">
        <f>南航自动更新!G247</f>
        <v>12842.07</v>
      </c>
      <c r="R97" s="138">
        <f t="shared" si="22"/>
        <v>-0.27361762132278711</v>
      </c>
      <c r="S97" s="138"/>
      <c r="T97" s="50">
        <f>南航自动更新!H247</f>
        <v>285.35000000000002</v>
      </c>
      <c r="U97" s="138">
        <f t="shared" si="23"/>
        <v>-0.40212039306891267</v>
      </c>
      <c r="V97" s="138"/>
      <c r="W97" s="50">
        <f>南航自动更新!I247</f>
        <v>3.61</v>
      </c>
      <c r="X97" s="138">
        <f t="shared" si="24"/>
        <v>-0.66449814126394058</v>
      </c>
      <c r="Y97" s="138"/>
      <c r="Z97" s="50">
        <f>南航自动更新!J247</f>
        <v>8647.18</v>
      </c>
      <c r="AA97" s="138">
        <f t="shared" si="25"/>
        <v>-0.27206591088359611</v>
      </c>
      <c r="AB97" s="138"/>
      <c r="AC97" s="50">
        <f>南航自动更新!K247</f>
        <v>8601.66</v>
      </c>
      <c r="AD97" s="138">
        <f t="shared" si="26"/>
        <v>-0.27059513886121167</v>
      </c>
      <c r="AE97" s="138"/>
      <c r="AF97" s="50">
        <f>南航自动更新!L247</f>
        <v>41.92</v>
      </c>
      <c r="AG97" s="138">
        <f t="shared" si="27"/>
        <v>-0.44936293182713771</v>
      </c>
      <c r="AH97" s="138"/>
      <c r="AI97" s="50">
        <f>南航自动更新!M247</f>
        <v>3.61</v>
      </c>
      <c r="AJ97" s="138">
        <f t="shared" si="28"/>
        <v>-0.64711632453567947</v>
      </c>
      <c r="AK97" s="138"/>
      <c r="AL97" s="50">
        <f>南航自动更新!N247</f>
        <v>69.569999999999993</v>
      </c>
      <c r="AM97" s="148">
        <f t="shared" si="29"/>
        <v>-6.8800000000000097</v>
      </c>
      <c r="AN97" s="138"/>
      <c r="AO97" s="50">
        <f>南航自动更新!O247</f>
        <v>70.28</v>
      </c>
      <c r="AP97" s="148">
        <f t="shared" si="30"/>
        <v>-7.0300000000000011</v>
      </c>
      <c r="AQ97" s="138"/>
      <c r="AR97" s="50">
        <f>南航自动更新!P247</f>
        <v>49.03</v>
      </c>
      <c r="AS97" s="148">
        <f t="shared" si="31"/>
        <v>-6.4200000000000017</v>
      </c>
      <c r="AT97" s="138"/>
      <c r="AU97" s="50">
        <f>南航自动更新!Q247</f>
        <v>19.77</v>
      </c>
      <c r="AV97" s="148">
        <f t="shared" si="32"/>
        <v>-10.29</v>
      </c>
      <c r="AW97" s="138"/>
      <c r="AX97" s="50">
        <f>南航自动更新!R247</f>
        <v>875</v>
      </c>
      <c r="AY97" s="138">
        <f t="shared" si="16"/>
        <v>2.219626168224309E-2</v>
      </c>
      <c r="AZ97" s="138"/>
      <c r="BA97" s="17"/>
      <c r="BB97" s="9"/>
      <c r="BC97" s="17"/>
      <c r="BD97" s="9"/>
      <c r="BE97" s="17"/>
      <c r="BF97" s="9"/>
      <c r="BG97" s="17"/>
      <c r="BH97" s="9"/>
      <c r="BI97" s="51"/>
      <c r="BJ97" s="9"/>
      <c r="BK97" s="51"/>
      <c r="BL97" s="9"/>
      <c r="BM97" s="51"/>
      <c r="BN97" s="9"/>
      <c r="BO97" s="51"/>
      <c r="BP97" s="51"/>
      <c r="BQ97" s="9"/>
      <c r="BR97" s="51"/>
      <c r="BS97" s="9"/>
      <c r="BT97" s="51"/>
      <c r="BU97" s="9"/>
      <c r="BV97" s="51"/>
      <c r="BW97" s="9"/>
      <c r="BX97" s="51"/>
      <c r="BY97" s="9"/>
      <c r="BZ97" s="51"/>
      <c r="CA97" s="9"/>
      <c r="CB97" s="51"/>
      <c r="CC97" s="9"/>
      <c r="CD97" s="51"/>
      <c r="CE97" s="9"/>
      <c r="CF97" s="51"/>
      <c r="CG97" s="10"/>
      <c r="CH97" s="51"/>
      <c r="CI97" s="10"/>
      <c r="CJ97" s="51"/>
      <c r="CK97" s="10"/>
      <c r="CL97" s="51"/>
      <c r="CM97" s="10"/>
      <c r="CN97" s="51"/>
      <c r="CO97" s="53"/>
      <c r="CP97" s="51"/>
      <c r="CQ97" s="53"/>
      <c r="CR97" s="51"/>
      <c r="CS97" s="53"/>
      <c r="CT97" s="51"/>
      <c r="CU97" s="53"/>
      <c r="CW97" s="51"/>
      <c r="CX97" s="9"/>
      <c r="CY97" s="51"/>
      <c r="CZ97" s="9"/>
      <c r="DA97" s="51"/>
      <c r="DB97" s="9"/>
      <c r="DC97" s="51"/>
      <c r="DD97" s="9"/>
      <c r="DE97" s="69"/>
      <c r="DF97" s="69"/>
      <c r="DG97" s="51"/>
    </row>
    <row r="98" spans="1:143">
      <c r="A98" s="49">
        <v>44501</v>
      </c>
      <c r="B98" s="50">
        <f>南航自动更新!B248</f>
        <v>12012.17</v>
      </c>
      <c r="C98" s="138">
        <f t="shared" si="17"/>
        <v>-0.45424183305270416</v>
      </c>
      <c r="D98" s="138"/>
      <c r="E98" s="50">
        <f>南航自动更新!C248</f>
        <v>11387.69</v>
      </c>
      <c r="F98" s="138">
        <f t="shared" si="18"/>
        <v>-0.46253348637795855</v>
      </c>
      <c r="G98" s="138"/>
      <c r="H98" s="50">
        <f>南航自动更新!D248</f>
        <v>596.34</v>
      </c>
      <c r="I98" s="138">
        <f t="shared" si="19"/>
        <v>-0.23680202720862076</v>
      </c>
      <c r="J98" s="138"/>
      <c r="K98" s="50">
        <f>南航自动更新!E248</f>
        <v>28.15</v>
      </c>
      <c r="L98" s="138">
        <f t="shared" si="20"/>
        <v>-0.3129118867463998</v>
      </c>
      <c r="M98" s="138"/>
      <c r="N98" s="50">
        <f>南航自动更新!F248</f>
        <v>7594.3</v>
      </c>
      <c r="O98" s="138">
        <f t="shared" si="21"/>
        <v>-0.53210793253354094</v>
      </c>
      <c r="P98" s="138"/>
      <c r="Q98" s="50">
        <f>南航自动更新!G248</f>
        <v>7290.35</v>
      </c>
      <c r="R98" s="138">
        <f t="shared" si="22"/>
        <v>-0.5393891797666982</v>
      </c>
      <c r="S98" s="138"/>
      <c r="T98" s="50">
        <f>南航自动更新!H248</f>
        <v>298.20999999999998</v>
      </c>
      <c r="U98" s="138">
        <f t="shared" si="23"/>
        <v>-0.23920197974334778</v>
      </c>
      <c r="V98" s="138"/>
      <c r="W98" s="50">
        <f>南航自动更新!I248</f>
        <v>5.73</v>
      </c>
      <c r="X98" s="138">
        <f t="shared" si="24"/>
        <v>-0.49470899470899465</v>
      </c>
      <c r="Y98" s="138"/>
      <c r="Z98" s="50">
        <f>南航自动更新!J248</f>
        <v>4990.03</v>
      </c>
      <c r="AA98" s="138">
        <f t="shared" si="25"/>
        <v>-0.53246141190183061</v>
      </c>
      <c r="AB98" s="138"/>
      <c r="AC98" s="50">
        <f>南航自动更新!K248</f>
        <v>4939.71</v>
      </c>
      <c r="AD98" s="138">
        <f t="shared" si="26"/>
        <v>-0.53357688218442356</v>
      </c>
      <c r="AE98" s="138"/>
      <c r="AF98" s="50">
        <f>南航自动更新!L248</f>
        <v>44.45</v>
      </c>
      <c r="AG98" s="138">
        <f t="shared" si="27"/>
        <v>-0.3803150704028998</v>
      </c>
      <c r="AH98" s="138"/>
      <c r="AI98" s="50">
        <f>南航自动更新!M248</f>
        <v>5.87</v>
      </c>
      <c r="AJ98" s="138">
        <f t="shared" si="28"/>
        <v>-0.44778927563499538</v>
      </c>
      <c r="AK98" s="138"/>
      <c r="AL98" s="50">
        <f>南航自动更新!N248</f>
        <v>63.22</v>
      </c>
      <c r="AM98" s="148">
        <f t="shared" si="29"/>
        <v>-10.519999999999996</v>
      </c>
      <c r="AN98" s="138"/>
      <c r="AO98" s="50">
        <f>南航自动更新!O248</f>
        <v>64.02</v>
      </c>
      <c r="AP98" s="148">
        <f t="shared" si="30"/>
        <v>-10.680000000000007</v>
      </c>
      <c r="AQ98" s="138"/>
      <c r="AR98" s="50">
        <f>南航自动更新!P248</f>
        <v>50.01</v>
      </c>
      <c r="AS98" s="148">
        <f t="shared" si="31"/>
        <v>-0.14999999999999858</v>
      </c>
      <c r="AT98" s="138"/>
      <c r="AU98" s="50">
        <f>南航自动更新!Q248</f>
        <v>20.36</v>
      </c>
      <c r="AV98" s="148">
        <f t="shared" si="32"/>
        <v>-7.32</v>
      </c>
      <c r="AW98" s="138"/>
      <c r="AX98" s="50">
        <f>南航自动更新!R248</f>
        <v>875</v>
      </c>
      <c r="AY98" s="138">
        <f t="shared" si="16"/>
        <v>1.8626309662398199E-2</v>
      </c>
      <c r="AZ98" s="138"/>
      <c r="BA98" s="17"/>
      <c r="BB98" s="9"/>
      <c r="BC98" s="17"/>
      <c r="BD98" s="9"/>
      <c r="BE98" s="17"/>
      <c r="BF98" s="9"/>
      <c r="BG98" s="17"/>
      <c r="BH98" s="9"/>
      <c r="BI98" s="51"/>
      <c r="BJ98" s="9"/>
      <c r="BK98" s="51"/>
      <c r="BL98" s="9"/>
      <c r="BM98" s="51"/>
      <c r="BN98" s="9"/>
      <c r="BP98" s="78"/>
      <c r="BQ98" s="9"/>
      <c r="BR98" s="78"/>
      <c r="BS98" s="9"/>
      <c r="BT98" s="78"/>
      <c r="BU98" s="9"/>
      <c r="BV98" s="78"/>
      <c r="BW98" s="9"/>
      <c r="BX98" s="78"/>
      <c r="BY98" s="9"/>
      <c r="BZ98" s="78"/>
      <c r="CA98" s="9"/>
      <c r="CB98" s="78"/>
      <c r="CC98" s="9"/>
      <c r="CD98" s="78"/>
      <c r="CE98" s="9"/>
      <c r="CF98" s="78"/>
      <c r="CG98" s="10"/>
      <c r="CH98" s="78"/>
      <c r="CI98" s="10"/>
      <c r="CJ98" s="78"/>
      <c r="CK98" s="10"/>
      <c r="CL98" s="78"/>
      <c r="CM98" s="10"/>
      <c r="CN98" s="51"/>
      <c r="CO98" s="53"/>
      <c r="CP98" s="51"/>
      <c r="CQ98" s="53"/>
      <c r="CR98" s="51"/>
      <c r="CS98" s="53"/>
      <c r="CT98" s="51"/>
      <c r="CU98" s="53"/>
      <c r="CW98" s="78"/>
      <c r="CX98" s="9"/>
      <c r="CY98" s="78"/>
      <c r="CZ98" s="9"/>
      <c r="DA98" s="78"/>
      <c r="DB98" s="9"/>
      <c r="DC98" s="78"/>
      <c r="DD98" s="9"/>
      <c r="DE98" s="69"/>
      <c r="DF98" s="69"/>
    </row>
    <row r="99" spans="1:143">
      <c r="A99" s="49">
        <v>44531</v>
      </c>
      <c r="B99" s="50">
        <f>南航自动更新!B249</f>
        <v>15029.6</v>
      </c>
      <c r="C99" s="138">
        <f t="shared" si="17"/>
        <v>-0.31973799031766315</v>
      </c>
      <c r="D99" s="138"/>
      <c r="E99" s="50">
        <f>南航自动更新!C249</f>
        <v>14334.29</v>
      </c>
      <c r="F99" s="138">
        <f t="shared" si="18"/>
        <v>-0.3237885379428378</v>
      </c>
      <c r="G99" s="138"/>
      <c r="H99" s="50">
        <f>南航自动更新!D249</f>
        <v>665.59</v>
      </c>
      <c r="I99" s="138">
        <f t="shared" si="19"/>
        <v>-0.21796498648807427</v>
      </c>
      <c r="J99" s="138"/>
      <c r="K99" s="50">
        <f>南航自动更新!E249</f>
        <v>29.72</v>
      </c>
      <c r="L99" s="138">
        <f t="shared" si="20"/>
        <v>-0.33660714285714288</v>
      </c>
      <c r="M99" s="138"/>
      <c r="N99" s="50">
        <f>南航自动更新!F249</f>
        <v>9756.94</v>
      </c>
      <c r="O99" s="138">
        <f t="shared" si="21"/>
        <v>-0.37351339342470746</v>
      </c>
      <c r="P99" s="138"/>
      <c r="Q99" s="50">
        <f>南航自动更新!G249</f>
        <v>9390.25</v>
      </c>
      <c r="R99" s="138">
        <f t="shared" si="22"/>
        <v>-0.3802792826742184</v>
      </c>
      <c r="S99" s="138"/>
      <c r="T99" s="50">
        <f>南航自动更新!H249</f>
        <v>357.93</v>
      </c>
      <c r="U99" s="138">
        <f t="shared" si="23"/>
        <v>-0.12482272971783459</v>
      </c>
      <c r="V99" s="138"/>
      <c r="W99" s="50">
        <f>南航自动更新!I249</f>
        <v>8.76</v>
      </c>
      <c r="X99" s="138">
        <f t="shared" si="24"/>
        <v>-0.30914826498422709</v>
      </c>
      <c r="Y99" s="138"/>
      <c r="Z99" s="50">
        <f>南航自动更新!J249</f>
        <v>6182.38</v>
      </c>
      <c r="AA99" s="138">
        <f t="shared" si="25"/>
        <v>-0.38314745082544599</v>
      </c>
      <c r="AB99" s="138"/>
      <c r="AC99" s="50">
        <f>南航自动更新!K249</f>
        <v>6121.32</v>
      </c>
      <c r="AD99" s="138">
        <f t="shared" si="26"/>
        <v>-0.38414391827380179</v>
      </c>
      <c r="AE99" s="138"/>
      <c r="AF99" s="50">
        <f>南航自动更新!L249</f>
        <v>52.22</v>
      </c>
      <c r="AG99" s="138">
        <f t="shared" si="27"/>
        <v>-0.26326185101580135</v>
      </c>
      <c r="AH99" s="138"/>
      <c r="AI99" s="50">
        <f>南航自动更新!M249</f>
        <v>8.84</v>
      </c>
      <c r="AJ99" s="138">
        <f t="shared" si="28"/>
        <v>-0.26639004149377599</v>
      </c>
      <c r="AK99" s="138"/>
      <c r="AL99" s="50">
        <f>南航自动更新!N249</f>
        <v>64.92</v>
      </c>
      <c r="AM99" s="148">
        <f t="shared" si="29"/>
        <v>-5.5699999999999932</v>
      </c>
      <c r="AN99" s="138"/>
      <c r="AO99" s="50">
        <f>南航自动更新!O249</f>
        <v>65.510000000000005</v>
      </c>
      <c r="AP99" s="148">
        <f t="shared" si="30"/>
        <v>-5.9699999999999989</v>
      </c>
      <c r="AQ99" s="138"/>
      <c r="AR99" s="50">
        <f>南航自动更新!P249</f>
        <v>53.78</v>
      </c>
      <c r="AS99" s="148">
        <f t="shared" si="31"/>
        <v>5.730000000000004</v>
      </c>
      <c r="AT99" s="138"/>
      <c r="AU99" s="50">
        <f>南航自动更新!Q249</f>
        <v>29.49</v>
      </c>
      <c r="AV99" s="148">
        <f t="shared" si="32"/>
        <v>1.1899999999999977</v>
      </c>
      <c r="AW99" s="138"/>
      <c r="AX99" s="50">
        <f>南航自动更新!R249</f>
        <v>878</v>
      </c>
      <c r="AY99" s="138">
        <f t="shared" si="16"/>
        <v>1.2687427912341454E-2</v>
      </c>
      <c r="AZ99" s="138"/>
      <c r="BA99" s="17"/>
      <c r="BB99" s="9"/>
      <c r="BC99" s="17"/>
      <c r="BD99" s="9"/>
      <c r="BE99" s="17"/>
      <c r="BF99" s="9"/>
      <c r="BG99" s="17"/>
      <c r="BH99" s="9"/>
      <c r="BI99" s="51"/>
      <c r="BJ99" s="9"/>
      <c r="BK99" s="51"/>
      <c r="BL99" s="9"/>
      <c r="BM99" s="51"/>
      <c r="BN99" s="9"/>
      <c r="BP99" s="78"/>
      <c r="BQ99" s="9"/>
      <c r="BR99" s="78"/>
      <c r="BS99" s="9"/>
      <c r="BT99" s="78"/>
      <c r="BU99" s="9"/>
      <c r="BV99" s="78"/>
      <c r="BW99" s="9"/>
      <c r="BX99" s="78"/>
      <c r="BY99" s="9"/>
      <c r="BZ99" s="78"/>
      <c r="CA99" s="9"/>
      <c r="CB99" s="78"/>
      <c r="CC99" s="9"/>
      <c r="CD99" s="78"/>
      <c r="CE99" s="9"/>
      <c r="CF99" s="78"/>
      <c r="CG99" s="10"/>
      <c r="CH99" s="78"/>
      <c r="CI99" s="10"/>
      <c r="CJ99" s="78"/>
      <c r="CK99" s="10"/>
      <c r="CL99" s="78"/>
      <c r="CM99" s="10"/>
      <c r="CN99" s="51"/>
      <c r="CO99" s="53"/>
      <c r="CP99" s="51"/>
      <c r="CQ99" s="53"/>
      <c r="CR99" s="51"/>
      <c r="CS99" s="53"/>
      <c r="CT99" s="51"/>
      <c r="CU99" s="53"/>
      <c r="CW99" s="78"/>
      <c r="CX99" s="9"/>
      <c r="CY99" s="78"/>
      <c r="CZ99" s="9"/>
      <c r="DA99" s="78"/>
      <c r="DB99" s="9"/>
      <c r="DC99" s="78"/>
      <c r="DD99" s="9"/>
      <c r="DE99" s="69"/>
    </row>
    <row r="100" spans="1:143" s="59" customFormat="1">
      <c r="A100" s="34">
        <v>44562</v>
      </c>
      <c r="B100" s="58">
        <f>南航自动更新!B250</f>
        <v>17244.09</v>
      </c>
      <c r="C100" s="138">
        <f t="shared" si="17"/>
        <v>0.19080877757667114</v>
      </c>
      <c r="D100" s="138"/>
      <c r="E100" s="58">
        <f>南航自动更新!C250</f>
        <v>16672.580000000002</v>
      </c>
      <c r="F100" s="138">
        <f t="shared" si="18"/>
        <v>0.22463013372625151</v>
      </c>
      <c r="G100" s="138"/>
      <c r="H100" s="58">
        <f>南航自动更新!D250</f>
        <v>543.4</v>
      </c>
      <c r="I100" s="138">
        <f t="shared" si="19"/>
        <v>-0.34071000461041956</v>
      </c>
      <c r="J100" s="138"/>
      <c r="K100" s="58">
        <f>南航自动更新!E250</f>
        <v>28.11</v>
      </c>
      <c r="L100" s="138">
        <f t="shared" si="20"/>
        <v>-0.33687190375088472</v>
      </c>
      <c r="M100" s="138"/>
      <c r="N100" s="58">
        <f>南航自动更新!F250</f>
        <v>10862.03</v>
      </c>
      <c r="O100" s="138">
        <f t="shared" si="21"/>
        <v>0.17286860711709662</v>
      </c>
      <c r="P100" s="138"/>
      <c r="Q100" s="58">
        <f>南航自动更新!G250</f>
        <v>10574.92</v>
      </c>
      <c r="R100" s="138">
        <f t="shared" si="22"/>
        <v>0.19026753364571292</v>
      </c>
      <c r="S100" s="138"/>
      <c r="T100" s="58">
        <f>南航自动更新!H250</f>
        <v>277.38</v>
      </c>
      <c r="U100" s="138">
        <f t="shared" si="23"/>
        <v>-0.23949222712691587</v>
      </c>
      <c r="V100" s="138"/>
      <c r="W100" s="58">
        <f>南航自动更新!I250</f>
        <v>9.73</v>
      </c>
      <c r="X100" s="138">
        <f t="shared" si="24"/>
        <v>-0.18028643639427122</v>
      </c>
      <c r="Y100" s="138"/>
      <c r="Z100" s="58">
        <f>南航自动更新!J250</f>
        <v>6679.44</v>
      </c>
      <c r="AA100" s="138">
        <f t="shared" si="25"/>
        <v>9.9566885775383085E-2</v>
      </c>
      <c r="AB100" s="138"/>
      <c r="AC100" s="58">
        <f>南航自动更新!K250</f>
        <v>6627.44</v>
      </c>
      <c r="AD100" s="138">
        <f t="shared" si="26"/>
        <v>0.10428805891811277</v>
      </c>
      <c r="AE100" s="138"/>
      <c r="AF100" s="58">
        <f>南航自动更新!L250</f>
        <v>41.99</v>
      </c>
      <c r="AG100" s="138">
        <f t="shared" si="27"/>
        <v>-0.31656901041666663</v>
      </c>
      <c r="AH100" s="138"/>
      <c r="AI100" s="58">
        <f>南航自动更新!M250</f>
        <v>10.02</v>
      </c>
      <c r="AJ100" s="138">
        <f t="shared" si="28"/>
        <v>-0.1376936316695353</v>
      </c>
      <c r="AK100" s="138"/>
      <c r="AL100" s="58">
        <f>南航自动更新!N250</f>
        <v>62.99</v>
      </c>
      <c r="AM100" s="148">
        <f t="shared" si="29"/>
        <v>-0.96000000000000085</v>
      </c>
      <c r="AN100" s="138"/>
      <c r="AO100" s="58">
        <f>南航自动更新!O250</f>
        <v>63.43</v>
      </c>
      <c r="AP100" s="148">
        <f t="shared" si="30"/>
        <v>-1.8300000000000054</v>
      </c>
      <c r="AQ100" s="138"/>
      <c r="AR100" s="58">
        <f>南航自动更新!P250</f>
        <v>51.04</v>
      </c>
      <c r="AS100" s="148">
        <f t="shared" si="31"/>
        <v>6.7899999999999991</v>
      </c>
      <c r="AT100" s="138"/>
      <c r="AU100" s="58">
        <f>南航自动更新!Q250</f>
        <v>34.61</v>
      </c>
      <c r="AV100" s="148">
        <f t="shared" si="32"/>
        <v>6.620000000000001</v>
      </c>
      <c r="AW100" s="138"/>
      <c r="AX100" s="58">
        <f>南航自动更新!R250</f>
        <v>877</v>
      </c>
      <c r="AY100" s="138">
        <f t="shared" si="16"/>
        <v>1.2702078521940052E-2</v>
      </c>
      <c r="AZ100" s="138"/>
      <c r="BA100" s="80"/>
      <c r="BB100" s="19"/>
      <c r="BC100" s="80"/>
      <c r="BD100" s="19"/>
      <c r="BE100" s="80"/>
      <c r="BF100" s="19"/>
      <c r="BG100" s="80"/>
      <c r="BH100" s="19"/>
      <c r="BI100" s="71"/>
      <c r="BJ100" s="19"/>
      <c r="BK100" s="71"/>
      <c r="BL100" s="19"/>
      <c r="BM100" s="71"/>
      <c r="BN100" s="19"/>
      <c r="BP100" s="79"/>
      <c r="BQ100" s="19"/>
      <c r="BR100" s="79"/>
      <c r="BS100" s="19"/>
      <c r="BT100" s="79"/>
      <c r="BU100" s="19"/>
      <c r="BV100" s="79"/>
      <c r="BW100" s="19"/>
      <c r="BX100" s="79"/>
      <c r="BY100" s="19"/>
      <c r="BZ100" s="79"/>
      <c r="CA100" s="19"/>
      <c r="CB100" s="79"/>
      <c r="CC100" s="19"/>
      <c r="CD100" s="79"/>
      <c r="CE100" s="19"/>
      <c r="CF100" s="79"/>
      <c r="CG100" s="18"/>
      <c r="CH100" s="79"/>
      <c r="CI100" s="18"/>
      <c r="CJ100" s="79"/>
      <c r="CK100" s="18"/>
      <c r="CL100" s="79"/>
      <c r="CM100" s="18"/>
      <c r="CN100" s="71"/>
      <c r="CO100" s="65"/>
      <c r="CP100" s="71"/>
      <c r="CQ100" s="65"/>
      <c r="CR100" s="71"/>
      <c r="CS100" s="65"/>
      <c r="CT100" s="71"/>
      <c r="CU100" s="65"/>
      <c r="CW100" s="79"/>
      <c r="CX100" s="19"/>
      <c r="CY100" s="79"/>
      <c r="CZ100" s="19"/>
      <c r="DA100" s="79"/>
      <c r="DB100" s="19"/>
      <c r="DC100" s="79"/>
      <c r="DD100" s="19"/>
      <c r="DE100" s="84"/>
      <c r="DF100" s="85"/>
    </row>
    <row r="101" spans="1:143">
      <c r="A101" s="49">
        <v>44620</v>
      </c>
      <c r="B101" s="50">
        <f>南航自动更新!B251</f>
        <v>17333.189999999999</v>
      </c>
      <c r="C101" s="138">
        <f t="shared" si="17"/>
        <v>0.4311348718160426</v>
      </c>
      <c r="D101" s="138"/>
      <c r="E101" s="50">
        <f>南航自动更新!C251</f>
        <v>16900.18</v>
      </c>
      <c r="F101" s="138">
        <f t="shared" si="18"/>
        <v>0.46972145161711132</v>
      </c>
      <c r="G101" s="138"/>
      <c r="H101" s="50">
        <f>南航自动更新!D251</f>
        <v>407.02</v>
      </c>
      <c r="I101" s="138">
        <f t="shared" si="19"/>
        <v>-0.29888205605222817</v>
      </c>
      <c r="J101" s="138"/>
      <c r="K101" s="50">
        <f>南航自动更新!E251</f>
        <v>25.99</v>
      </c>
      <c r="L101" s="138">
        <f t="shared" si="20"/>
        <v>-0.1895852821951981</v>
      </c>
      <c r="M101" s="138"/>
      <c r="N101" s="50">
        <f>南航自动更新!F251</f>
        <v>11829.7</v>
      </c>
      <c r="O101" s="138">
        <f t="shared" si="21"/>
        <v>0.50810163052485313</v>
      </c>
      <c r="P101" s="138"/>
      <c r="Q101" s="50">
        <f>南航自动更新!G251</f>
        <v>11601.2</v>
      </c>
      <c r="R101" s="138">
        <f t="shared" si="22"/>
        <v>0.52722523978905422</v>
      </c>
      <c r="S101" s="138"/>
      <c r="T101" s="50">
        <f>南航自动更新!H251</f>
        <v>217.39</v>
      </c>
      <c r="U101" s="138">
        <f t="shared" si="23"/>
        <v>-8.5982172889337405E-2</v>
      </c>
      <c r="V101" s="138"/>
      <c r="W101" s="50">
        <f>南航自动更新!I251</f>
        <v>11.11</v>
      </c>
      <c r="X101" s="138">
        <f t="shared" si="24"/>
        <v>0.11099999999999999</v>
      </c>
      <c r="Y101" s="138"/>
      <c r="Z101" s="50">
        <f>南航自动更新!J251</f>
        <v>7348.59</v>
      </c>
      <c r="AA101" s="138">
        <f t="shared" si="25"/>
        <v>0.45449237383073982</v>
      </c>
      <c r="AB101" s="138"/>
      <c r="AC101" s="50">
        <f>南航自动更新!K251</f>
        <v>7297.62</v>
      </c>
      <c r="AD101" s="138">
        <f t="shared" si="26"/>
        <v>0.45853511319325491</v>
      </c>
      <c r="AE101" s="138"/>
      <c r="AF101" s="50">
        <f>南航自动更新!L251</f>
        <v>39.69</v>
      </c>
      <c r="AG101" s="138">
        <f t="shared" si="27"/>
        <v>8.8967971530247159E-3</v>
      </c>
      <c r="AH101" s="138"/>
      <c r="AI101" s="50">
        <f>南航自动更新!M251</f>
        <v>11.27</v>
      </c>
      <c r="AJ101" s="138">
        <f t="shared" si="28"/>
        <v>0.17273673257023936</v>
      </c>
      <c r="AK101" s="138"/>
      <c r="AL101" s="50">
        <f>南航自动更新!N251</f>
        <v>68.25</v>
      </c>
      <c r="AM101" s="148">
        <f t="shared" si="29"/>
        <v>3.480000000000004</v>
      </c>
      <c r="AN101" s="138"/>
      <c r="AO101" s="50">
        <f>南航自动更新!O251</f>
        <v>68.650000000000006</v>
      </c>
      <c r="AP101" s="148">
        <f t="shared" si="30"/>
        <v>2.5900000000000034</v>
      </c>
      <c r="AQ101" s="138"/>
      <c r="AR101" s="50">
        <f>南航自动更新!P251</f>
        <v>53.41</v>
      </c>
      <c r="AS101" s="148">
        <f t="shared" si="31"/>
        <v>12.439999999999998</v>
      </c>
      <c r="AT101" s="138"/>
      <c r="AU101" s="50">
        <f>南航自动更新!Q251</f>
        <v>42.74</v>
      </c>
      <c r="AV101" s="148">
        <f t="shared" si="32"/>
        <v>11.560000000000002</v>
      </c>
      <c r="AW101" s="138"/>
      <c r="AX101" s="50">
        <f>南航自动更新!R251</f>
        <v>880</v>
      </c>
      <c r="AY101" s="138">
        <f t="shared" si="16"/>
        <v>1.4994232987312506E-2</v>
      </c>
      <c r="AZ101" s="138"/>
      <c r="BA101" s="17"/>
      <c r="BB101" s="9"/>
      <c r="BC101" s="17"/>
      <c r="BD101" s="9"/>
      <c r="BE101" s="17"/>
      <c r="BF101" s="9"/>
      <c r="BG101" s="17"/>
      <c r="BH101" s="9"/>
      <c r="BI101" s="51"/>
      <c r="BJ101" s="9"/>
      <c r="BK101" s="51"/>
      <c r="BL101" s="9"/>
      <c r="BM101" s="51"/>
      <c r="BN101" s="9"/>
      <c r="BP101" s="51"/>
      <c r="BQ101" s="9"/>
      <c r="BR101" s="78"/>
      <c r="BS101" s="9"/>
      <c r="BT101" s="78"/>
      <c r="BU101" s="9"/>
      <c r="BV101" s="51"/>
      <c r="BW101" s="9"/>
      <c r="BX101" s="78"/>
      <c r="BY101" s="9"/>
      <c r="BZ101" s="51"/>
      <c r="CA101" s="9"/>
      <c r="CB101" s="78"/>
      <c r="CC101" s="9"/>
      <c r="CD101" s="78"/>
      <c r="CE101" s="9"/>
      <c r="CF101" s="78"/>
      <c r="CG101" s="10"/>
      <c r="CH101" s="51"/>
      <c r="CI101" s="10"/>
      <c r="CJ101" s="51"/>
      <c r="CK101" s="10"/>
      <c r="CL101" s="78"/>
      <c r="CM101" s="10"/>
      <c r="CN101" s="51"/>
      <c r="CO101" s="53"/>
      <c r="CP101" s="51"/>
      <c r="CQ101" s="53"/>
      <c r="CR101" s="51"/>
      <c r="CS101" s="53"/>
      <c r="CT101" s="51"/>
      <c r="CU101" s="53"/>
      <c r="CW101" s="51"/>
      <c r="CX101" s="9"/>
      <c r="CY101" s="78"/>
      <c r="CZ101" s="9"/>
      <c r="DA101" s="78"/>
      <c r="DB101" s="9"/>
      <c r="DC101" s="78"/>
      <c r="DD101" s="9"/>
      <c r="DE101" s="69"/>
    </row>
    <row r="102" spans="1:143">
      <c r="A102" s="49">
        <v>44651</v>
      </c>
      <c r="B102" s="50">
        <f>南航自动更新!B252</f>
        <v>10158.959999999999</v>
      </c>
      <c r="C102" s="138">
        <f t="shared" si="17"/>
        <v>-0.56009439885682122</v>
      </c>
      <c r="D102" s="138"/>
      <c r="E102" s="50">
        <f>南航自动更新!C252</f>
        <v>9610.3700000000008</v>
      </c>
      <c r="F102" s="138">
        <f t="shared" si="18"/>
        <v>-0.56922695576207361</v>
      </c>
      <c r="G102" s="138"/>
      <c r="H102" s="50">
        <f>南航自动更新!D252</f>
        <v>520.20000000000005</v>
      </c>
      <c r="I102" s="138">
        <f t="shared" si="19"/>
        <v>-0.29120340091563102</v>
      </c>
      <c r="J102" s="138"/>
      <c r="K102" s="50">
        <f>南航自动更新!E252</f>
        <v>28.39</v>
      </c>
      <c r="L102" s="138">
        <f t="shared" si="20"/>
        <v>-0.43208641728345665</v>
      </c>
      <c r="M102" s="138"/>
      <c r="N102" s="50">
        <f>南航自动更新!F252</f>
        <v>6514.78</v>
      </c>
      <c r="O102" s="138">
        <f t="shared" si="21"/>
        <v>-0.62364697529619662</v>
      </c>
      <c r="P102" s="138"/>
      <c r="Q102" s="50">
        <f>南航自动更新!G252</f>
        <v>6206.79</v>
      </c>
      <c r="R102" s="138">
        <f t="shared" si="22"/>
        <v>-0.63422620047345357</v>
      </c>
      <c r="S102" s="138"/>
      <c r="T102" s="50">
        <f>南航自动更新!H252</f>
        <v>301.49</v>
      </c>
      <c r="U102" s="138">
        <f t="shared" si="23"/>
        <v>-6.8440242244469096E-2</v>
      </c>
      <c r="V102" s="138"/>
      <c r="W102" s="50">
        <f>南航自动更新!I252</f>
        <v>6.5</v>
      </c>
      <c r="X102" s="138">
        <f t="shared" si="24"/>
        <v>-0.63318284424379234</v>
      </c>
      <c r="Y102" s="138"/>
      <c r="Z102" s="50">
        <f>南航自动更新!J252</f>
        <v>4075.75</v>
      </c>
      <c r="AA102" s="138">
        <f t="shared" si="25"/>
        <v>-0.63624152687970503</v>
      </c>
      <c r="AB102" s="138"/>
      <c r="AC102" s="50">
        <f>南航自动更新!K252</f>
        <v>4020.94</v>
      </c>
      <c r="AD102" s="138">
        <f t="shared" si="26"/>
        <v>-0.63860389910957349</v>
      </c>
      <c r="AE102" s="138"/>
      <c r="AF102" s="50">
        <f>南航自动更新!L252</f>
        <v>48.51</v>
      </c>
      <c r="AG102" s="138">
        <f t="shared" si="27"/>
        <v>-0.21160409556313997</v>
      </c>
      <c r="AH102" s="138"/>
      <c r="AI102" s="50">
        <f>南航自动更新!M252</f>
        <v>6.3</v>
      </c>
      <c r="AJ102" s="138">
        <f t="shared" si="28"/>
        <v>-0.62677725118483418</v>
      </c>
      <c r="AK102" s="138"/>
      <c r="AL102" s="50">
        <f>南航自动更新!N252</f>
        <v>64.13</v>
      </c>
      <c r="AM102" s="148">
        <f t="shared" si="29"/>
        <v>-10.829999999999998</v>
      </c>
      <c r="AN102" s="138"/>
      <c r="AO102" s="50">
        <f>南航自动更新!O252</f>
        <v>64.58</v>
      </c>
      <c r="AP102" s="148">
        <f t="shared" si="30"/>
        <v>-11.480000000000004</v>
      </c>
      <c r="AQ102" s="138"/>
      <c r="AR102" s="50">
        <f>南航自动更新!P252</f>
        <v>57.96</v>
      </c>
      <c r="AS102" s="148">
        <f t="shared" si="31"/>
        <v>13.86</v>
      </c>
      <c r="AT102" s="138"/>
      <c r="AU102" s="50">
        <f>南航自动更新!Q252</f>
        <v>22.89</v>
      </c>
      <c r="AV102" s="148">
        <f t="shared" si="32"/>
        <v>-12.57</v>
      </c>
      <c r="AW102" s="138"/>
      <c r="AX102" s="50">
        <f>南航自动更新!R252</f>
        <v>879</v>
      </c>
      <c r="AY102" s="138">
        <f t="shared" si="16"/>
        <v>1.0344827586206806E-2</v>
      </c>
      <c r="AZ102" s="138"/>
      <c r="BA102" s="17"/>
      <c r="BB102" s="9"/>
      <c r="BC102" s="17"/>
      <c r="BD102" s="9"/>
      <c r="BE102" s="17"/>
      <c r="BF102" s="9"/>
      <c r="BG102" s="17"/>
      <c r="BH102" s="9"/>
      <c r="BI102" s="51"/>
      <c r="BJ102" s="9"/>
      <c r="BK102" s="51"/>
      <c r="BL102" s="9"/>
      <c r="BM102" s="51"/>
      <c r="BN102" s="9"/>
      <c r="BP102" s="51"/>
      <c r="BQ102" s="9"/>
      <c r="BR102" s="51"/>
      <c r="BS102" s="9"/>
      <c r="BT102" s="51"/>
      <c r="BU102" s="9"/>
      <c r="BV102" s="51"/>
      <c r="BW102" s="9"/>
      <c r="BX102" s="78"/>
      <c r="BY102" s="9"/>
      <c r="BZ102" s="51"/>
      <c r="CA102" s="9"/>
      <c r="CB102" s="51"/>
      <c r="CC102" s="9"/>
      <c r="CD102" s="51"/>
      <c r="CE102" s="9"/>
      <c r="CF102" s="51"/>
      <c r="CG102" s="10"/>
      <c r="CH102" s="51"/>
      <c r="CI102" s="10"/>
      <c r="CJ102" s="51"/>
      <c r="CK102" s="10"/>
      <c r="CL102" s="51"/>
      <c r="CM102" s="10"/>
      <c r="CN102" s="51"/>
      <c r="CO102" s="53"/>
      <c r="CP102" s="51"/>
      <c r="CQ102" s="53"/>
      <c r="CR102" s="51"/>
      <c r="CS102" s="53"/>
      <c r="CT102" s="51"/>
      <c r="CU102" s="53"/>
      <c r="CW102" s="51"/>
      <c r="CX102" s="9"/>
      <c r="CY102" s="51"/>
      <c r="CZ102" s="9"/>
      <c r="DA102" s="51"/>
      <c r="DB102" s="9"/>
      <c r="DC102" s="51"/>
      <c r="DD102" s="9"/>
      <c r="DE102" s="69"/>
    </row>
    <row r="103" spans="1:143">
      <c r="A103" s="49">
        <v>44681</v>
      </c>
      <c r="B103" s="50">
        <f>南航自动更新!B253</f>
        <v>6460.29</v>
      </c>
      <c r="C103" s="138">
        <f t="shared" si="17"/>
        <v>-0.73089379654734743</v>
      </c>
      <c r="D103" s="138"/>
      <c r="E103" s="50">
        <f>南航自动更新!C253</f>
        <v>5919.26</v>
      </c>
      <c r="F103" s="138">
        <f t="shared" si="18"/>
        <v>-0.74496908009790619</v>
      </c>
      <c r="G103" s="138"/>
      <c r="H103" s="50">
        <f>南航自动更新!D253</f>
        <v>527.66</v>
      </c>
      <c r="I103" s="138">
        <f t="shared" si="19"/>
        <v>-0.2903121679600813</v>
      </c>
      <c r="J103" s="138"/>
      <c r="K103" s="50">
        <f>南航自动更新!E253</f>
        <v>13.37</v>
      </c>
      <c r="L103" s="138">
        <f t="shared" si="20"/>
        <v>-0.74768824306472914</v>
      </c>
      <c r="M103" s="138"/>
      <c r="N103" s="50">
        <f>南航自动更新!F253</f>
        <v>3693.09</v>
      </c>
      <c r="O103" s="138">
        <f t="shared" si="21"/>
        <v>-0.80051520163516288</v>
      </c>
      <c r="P103" s="138"/>
      <c r="Q103" s="50">
        <f>南航自动更新!G253</f>
        <v>3352.01</v>
      </c>
      <c r="R103" s="138">
        <f t="shared" si="22"/>
        <v>-0.81505784390752034</v>
      </c>
      <c r="S103" s="138"/>
      <c r="T103" s="50">
        <f>南航自动更新!H253</f>
        <v>335.86</v>
      </c>
      <c r="U103" s="138">
        <f t="shared" si="23"/>
        <v>-9.1681090437040202E-2</v>
      </c>
      <c r="V103" s="138"/>
      <c r="W103" s="50">
        <f>南航自动更新!I253</f>
        <v>5.21</v>
      </c>
      <c r="X103" s="138">
        <f t="shared" si="24"/>
        <v>-0.72198505869797225</v>
      </c>
      <c r="Y103" s="138"/>
      <c r="Z103" s="50">
        <f>南航自动更新!J253</f>
        <v>2244.92</v>
      </c>
      <c r="AA103" s="138">
        <f t="shared" si="25"/>
        <v>-0.81364143500378538</v>
      </c>
      <c r="AB103" s="138"/>
      <c r="AC103" s="50">
        <f>南航自动更新!K253</f>
        <v>2189.02</v>
      </c>
      <c r="AD103" s="138">
        <f t="shared" si="26"/>
        <v>-0.81708107855163625</v>
      </c>
      <c r="AE103" s="138"/>
      <c r="AF103" s="50">
        <f>南航自动更新!L253</f>
        <v>51.03</v>
      </c>
      <c r="AG103" s="138">
        <f t="shared" si="27"/>
        <v>-0.16956875508543534</v>
      </c>
      <c r="AH103" s="138"/>
      <c r="AI103" s="50">
        <f>南航自动更新!M253</f>
        <v>4.87</v>
      </c>
      <c r="AJ103" s="138">
        <f t="shared" si="28"/>
        <v>-0.72376630743051606</v>
      </c>
      <c r="AK103" s="138"/>
      <c r="AL103" s="50">
        <f>南航自动更新!N253</f>
        <v>57.17</v>
      </c>
      <c r="AM103" s="148">
        <f t="shared" si="29"/>
        <v>-19.950000000000003</v>
      </c>
      <c r="AN103" s="138"/>
      <c r="AO103" s="50">
        <f>南航自动更新!O253</f>
        <v>56.63</v>
      </c>
      <c r="AP103" s="148">
        <f t="shared" si="30"/>
        <v>-21.46</v>
      </c>
      <c r="AQ103" s="138"/>
      <c r="AR103" s="50">
        <f>南航自动更新!P253</f>
        <v>63.65</v>
      </c>
      <c r="AS103" s="148">
        <f t="shared" si="31"/>
        <v>13.920000000000002</v>
      </c>
      <c r="AT103" s="138"/>
      <c r="AU103" s="50">
        <f>南航自动更新!Q253</f>
        <v>39</v>
      </c>
      <c r="AV103" s="148">
        <f t="shared" si="32"/>
        <v>3.6300000000000026</v>
      </c>
      <c r="AW103" s="138"/>
      <c r="AX103" s="50">
        <f>南航自动更新!R253</f>
        <v>878</v>
      </c>
      <c r="AY103" s="138">
        <f t="shared" si="16"/>
        <v>9.1954022988505191E-3</v>
      </c>
      <c r="AZ103" s="138"/>
      <c r="BA103" s="17"/>
      <c r="BB103" s="9"/>
      <c r="BC103" s="17"/>
      <c r="BD103" s="9"/>
      <c r="BE103" s="17"/>
      <c r="BF103" s="9"/>
      <c r="BG103" s="17"/>
      <c r="BH103" s="9"/>
      <c r="BI103" s="51"/>
      <c r="BJ103" s="9"/>
      <c r="BK103" s="51"/>
      <c r="BL103" s="9"/>
      <c r="BM103" s="51"/>
      <c r="BN103" s="9"/>
      <c r="BP103" s="51"/>
      <c r="BQ103" s="9"/>
      <c r="BR103" s="51"/>
      <c r="BS103" s="9"/>
      <c r="BT103" s="51"/>
      <c r="BU103" s="9"/>
      <c r="BV103" s="51"/>
      <c r="BW103" s="9"/>
      <c r="BX103" s="78"/>
      <c r="BY103" s="9"/>
      <c r="BZ103" s="51"/>
      <c r="CA103" s="9"/>
      <c r="CB103" s="51"/>
      <c r="CC103" s="9"/>
      <c r="CD103" s="51"/>
      <c r="CE103" s="9"/>
      <c r="CF103" s="51"/>
      <c r="CG103" s="10"/>
      <c r="CH103" s="51"/>
      <c r="CI103" s="10"/>
      <c r="CJ103" s="51"/>
      <c r="CK103" s="10"/>
      <c r="CL103" s="51"/>
      <c r="CM103" s="10"/>
      <c r="CN103" s="51"/>
      <c r="CO103" s="53"/>
      <c r="CP103" s="51"/>
      <c r="CQ103" s="53"/>
      <c r="CR103" s="51"/>
      <c r="CS103" s="53"/>
      <c r="CT103" s="51"/>
      <c r="CU103" s="53"/>
      <c r="CW103" s="51"/>
      <c r="CX103" s="9"/>
      <c r="CY103" s="51"/>
      <c r="CZ103" s="9"/>
      <c r="DA103" s="51"/>
      <c r="DB103" s="9"/>
      <c r="DC103" s="51"/>
      <c r="DD103" s="9"/>
      <c r="DE103" s="69"/>
    </row>
    <row r="104" spans="1:143">
      <c r="A104" s="49">
        <v>44682</v>
      </c>
      <c r="B104" s="50">
        <f>南航自动更新!B254</f>
        <v>9339.74</v>
      </c>
      <c r="C104" s="138">
        <f t="shared" si="17"/>
        <v>-0.59681970820848718</v>
      </c>
      <c r="D104" s="138"/>
      <c r="E104" s="50">
        <f>南航自动更新!C254</f>
        <v>8799.94</v>
      </c>
      <c r="F104" s="138">
        <f t="shared" si="18"/>
        <v>-0.60732434337935404</v>
      </c>
      <c r="G104" s="138"/>
      <c r="H104" s="50">
        <f>南航自动更新!D254</f>
        <v>529.66</v>
      </c>
      <c r="I104" s="138">
        <f t="shared" si="19"/>
        <v>-0.23971521258576634</v>
      </c>
      <c r="J104" s="138"/>
      <c r="K104" s="50">
        <f>南航自动更新!E254</f>
        <v>10.15</v>
      </c>
      <c r="L104" s="138">
        <f t="shared" si="20"/>
        <v>-0.82593037214885956</v>
      </c>
      <c r="M104" s="138"/>
      <c r="N104" s="50">
        <f>南航自动更新!F254</f>
        <v>5680.4</v>
      </c>
      <c r="O104" s="138">
        <f t="shared" si="21"/>
        <v>-0.68653618734545196</v>
      </c>
      <c r="P104" s="138"/>
      <c r="Q104" s="50">
        <f>南航自动更新!G254</f>
        <v>5319.95</v>
      </c>
      <c r="R104" s="138">
        <f t="shared" si="22"/>
        <v>-0.70028957257060442</v>
      </c>
      <c r="S104" s="138"/>
      <c r="T104" s="50">
        <f>南航自动更新!H254</f>
        <v>355.46</v>
      </c>
      <c r="U104" s="138">
        <f t="shared" si="23"/>
        <v>1.7460499198534318E-2</v>
      </c>
      <c r="V104" s="138"/>
      <c r="W104" s="50">
        <f>南航自动更新!I254</f>
        <v>4.99</v>
      </c>
      <c r="X104" s="138">
        <f t="shared" si="24"/>
        <v>-0.77036355269213064</v>
      </c>
      <c r="Y104" s="138"/>
      <c r="Z104" s="50">
        <f>南航自动更新!J254</f>
        <v>3420.24</v>
      </c>
      <c r="AA104" s="138">
        <f t="shared" si="25"/>
        <v>-0.71132391741404888</v>
      </c>
      <c r="AB104" s="138"/>
      <c r="AC104" s="50">
        <f>南航自动更新!K254</f>
        <v>3360.28</v>
      </c>
      <c r="AD104" s="138">
        <f t="shared" si="26"/>
        <v>-0.71450758361002265</v>
      </c>
      <c r="AE104" s="138"/>
      <c r="AF104" s="50">
        <f>南航自动更新!L254</f>
        <v>54.78</v>
      </c>
      <c r="AG104" s="138">
        <f t="shared" si="27"/>
        <v>-4.8132059079061595E-2</v>
      </c>
      <c r="AH104" s="138"/>
      <c r="AI104" s="50">
        <f>南航自动更新!M254</f>
        <v>5.18</v>
      </c>
      <c r="AJ104" s="138">
        <f t="shared" si="28"/>
        <v>-0.74545454545454548</v>
      </c>
      <c r="AK104" s="138"/>
      <c r="AL104" s="50">
        <f>南航自动更新!N254</f>
        <v>60.82</v>
      </c>
      <c r="AM104" s="148">
        <f t="shared" si="29"/>
        <v>-17.410000000000004</v>
      </c>
      <c r="AN104" s="138"/>
      <c r="AO104" s="50">
        <f>南航自动更新!O254</f>
        <v>60.45</v>
      </c>
      <c r="AP104" s="148">
        <f t="shared" si="30"/>
        <v>-18.759999999999991</v>
      </c>
      <c r="AQ104" s="138"/>
      <c r="AR104" s="50">
        <f>南航自动更新!P254</f>
        <v>67.11</v>
      </c>
      <c r="AS104" s="148">
        <f t="shared" si="31"/>
        <v>16.96</v>
      </c>
      <c r="AT104" s="138"/>
      <c r="AU104" s="50">
        <f>南航自动更新!Q254</f>
        <v>49.17</v>
      </c>
      <c r="AV104" s="148">
        <f t="shared" si="32"/>
        <v>11.899999999999999</v>
      </c>
      <c r="AW104" s="138"/>
      <c r="AX104" s="50">
        <f>南航自动更新!R254</f>
        <v>878</v>
      </c>
      <c r="AY104" s="138">
        <f t="shared" si="16"/>
        <v>1.0356731875719172E-2</v>
      </c>
      <c r="AZ104" s="138"/>
      <c r="BA104" s="17"/>
      <c r="BB104" s="9"/>
      <c r="BC104" s="17"/>
      <c r="BD104" s="9"/>
      <c r="BE104" s="17"/>
      <c r="BF104" s="9"/>
      <c r="BG104" s="17"/>
      <c r="BH104" s="9"/>
      <c r="BI104" s="51"/>
      <c r="BJ104" s="9"/>
      <c r="BK104" s="51"/>
      <c r="BL104" s="9"/>
      <c r="BM104" s="51"/>
      <c r="BN104" s="9"/>
      <c r="BP104" s="51"/>
      <c r="BQ104" s="9"/>
      <c r="BR104" s="51"/>
      <c r="BS104" s="9"/>
      <c r="BT104" s="51"/>
      <c r="BU104" s="9"/>
      <c r="BV104" s="51"/>
      <c r="BW104" s="9"/>
      <c r="BX104" s="51"/>
      <c r="BY104" s="9"/>
      <c r="BZ104" s="51"/>
      <c r="CA104" s="9"/>
      <c r="CB104" s="51"/>
      <c r="CC104" s="9"/>
      <c r="CD104" s="51"/>
      <c r="CE104" s="9"/>
      <c r="CF104" s="51"/>
      <c r="CG104" s="10"/>
      <c r="CH104" s="51"/>
      <c r="CI104" s="10"/>
      <c r="CJ104" s="51"/>
      <c r="CK104" s="10"/>
      <c r="CL104" s="51"/>
      <c r="CM104" s="10"/>
      <c r="CN104" s="51"/>
      <c r="CO104" s="53"/>
      <c r="CP104" s="51"/>
      <c r="CQ104" s="53"/>
      <c r="CR104" s="51"/>
      <c r="CS104" s="53"/>
      <c r="CT104" s="51"/>
      <c r="CU104" s="53"/>
      <c r="CW104" s="51"/>
      <c r="CX104" s="9"/>
      <c r="CY104" s="51"/>
      <c r="CZ104" s="9"/>
      <c r="DA104" s="51"/>
      <c r="DB104" s="9"/>
      <c r="DC104" s="51"/>
      <c r="DD104" s="9"/>
    </row>
    <row r="105" spans="1:143" s="11" customFormat="1">
      <c r="A105" s="49">
        <v>44713</v>
      </c>
      <c r="B105" s="50">
        <f>南航自动更新!B255</f>
        <v>14522.22</v>
      </c>
      <c r="C105" s="138">
        <f t="shared" si="17"/>
        <v>-0.16775771927120009</v>
      </c>
      <c r="D105" s="138"/>
      <c r="E105" s="50">
        <f>南航自动更新!C255</f>
        <v>13946.8</v>
      </c>
      <c r="F105" s="138">
        <f t="shared" si="18"/>
        <v>-0.16618938240811942</v>
      </c>
      <c r="G105" s="138"/>
      <c r="H105" s="50">
        <f>南航自动更新!D255</f>
        <v>563.42999999999995</v>
      </c>
      <c r="I105" s="138">
        <f t="shared" si="19"/>
        <v>-0.1527113597401426</v>
      </c>
      <c r="J105" s="138"/>
      <c r="K105" s="50">
        <f>南航自动更新!E255</f>
        <v>11.99</v>
      </c>
      <c r="L105" s="138">
        <f t="shared" si="20"/>
        <v>-0.79309749784296812</v>
      </c>
      <c r="M105" s="138"/>
      <c r="N105" s="50">
        <f>南航自动更新!F255</f>
        <v>9735.7900000000009</v>
      </c>
      <c r="O105" s="138">
        <f t="shared" si="21"/>
        <v>-0.26071852176963617</v>
      </c>
      <c r="P105" s="138"/>
      <c r="Q105" s="50">
        <f>南航自动更新!G255</f>
        <v>9377.7099999999991</v>
      </c>
      <c r="R105" s="138">
        <f t="shared" si="22"/>
        <v>-0.26823252166381206</v>
      </c>
      <c r="S105" s="138"/>
      <c r="T105" s="50">
        <f>南航自动更新!H255</f>
        <v>350.75</v>
      </c>
      <c r="U105" s="138">
        <f t="shared" si="23"/>
        <v>5.002394922763731E-2</v>
      </c>
      <c r="V105" s="138"/>
      <c r="W105" s="50">
        <f>南航自动更新!I255</f>
        <v>7.33</v>
      </c>
      <c r="X105" s="138">
        <f t="shared" si="24"/>
        <v>-0.63477827603388137</v>
      </c>
      <c r="Y105" s="138"/>
      <c r="Z105" s="50">
        <f>南航自动更新!J255</f>
        <v>5957.06</v>
      </c>
      <c r="AA105" s="138">
        <f t="shared" si="25"/>
        <v>-0.29912571019134127</v>
      </c>
      <c r="AB105" s="138"/>
      <c r="AC105" s="50">
        <f>南航自动更新!K255</f>
        <v>5891.36</v>
      </c>
      <c r="AD105" s="138">
        <f t="shared" si="26"/>
        <v>-0.30082753889955016</v>
      </c>
      <c r="AE105" s="138"/>
      <c r="AF105" s="50">
        <f>南航自动更新!L255</f>
        <v>58.26</v>
      </c>
      <c r="AG105" s="138">
        <f t="shared" si="27"/>
        <v>8.9582943706751461E-2</v>
      </c>
      <c r="AH105" s="138"/>
      <c r="AI105" s="50">
        <f>南航自动更新!M255</f>
        <v>7.44</v>
      </c>
      <c r="AJ105" s="138">
        <f t="shared" si="28"/>
        <v>-0.62443210499747592</v>
      </c>
      <c r="AK105" s="138"/>
      <c r="AL105" s="50">
        <f>南航自动更新!N255</f>
        <v>67.040000000000006</v>
      </c>
      <c r="AM105" s="148">
        <f t="shared" si="29"/>
        <v>-8.4299999999999926</v>
      </c>
      <c r="AN105" s="138"/>
      <c r="AO105" s="50">
        <f>南航自动更新!O255</f>
        <v>67.239999999999995</v>
      </c>
      <c r="AP105" s="148">
        <f t="shared" si="30"/>
        <v>-9.3800000000000097</v>
      </c>
      <c r="AQ105" s="138"/>
      <c r="AR105" s="50">
        <f>南航自动更新!P255</f>
        <v>62.25</v>
      </c>
      <c r="AS105" s="148">
        <f t="shared" si="31"/>
        <v>12.020000000000003</v>
      </c>
      <c r="AT105" s="138"/>
      <c r="AU105" s="50">
        <f>南航自动更新!Q255</f>
        <v>61.1</v>
      </c>
      <c r="AV105" s="148">
        <f t="shared" si="32"/>
        <v>26.47</v>
      </c>
      <c r="AW105" s="138"/>
      <c r="AX105" s="50">
        <f>南航自动更新!R255</f>
        <v>880</v>
      </c>
      <c r="AY105" s="138">
        <f t="shared" si="16"/>
        <v>1.2658227848101333E-2</v>
      </c>
      <c r="AZ105" s="138"/>
      <c r="BA105" s="17"/>
      <c r="BB105" s="9"/>
      <c r="BC105" s="17"/>
      <c r="BD105" s="9"/>
      <c r="BE105" s="17"/>
      <c r="BF105" s="9"/>
      <c r="BG105" s="17"/>
      <c r="BH105" s="9"/>
      <c r="BI105" s="51"/>
      <c r="BJ105" s="9"/>
      <c r="BK105" s="51"/>
      <c r="BL105" s="9"/>
      <c r="BM105" s="51"/>
      <c r="BN105" s="9"/>
      <c r="BP105" s="51"/>
      <c r="BQ105" s="9"/>
      <c r="BR105" s="51"/>
      <c r="BS105" s="9"/>
      <c r="BT105" s="51"/>
      <c r="BU105" s="9"/>
      <c r="BV105" s="51"/>
      <c r="BW105" s="9"/>
      <c r="BX105" s="51"/>
      <c r="BY105" s="9"/>
      <c r="BZ105" s="51"/>
      <c r="CA105" s="9"/>
      <c r="CB105" s="51"/>
      <c r="CC105" s="9"/>
      <c r="CD105" s="51"/>
      <c r="CE105" s="9"/>
      <c r="CF105" s="51"/>
      <c r="CG105" s="10"/>
      <c r="CH105" s="51"/>
      <c r="CI105" s="10"/>
      <c r="CJ105" s="51"/>
      <c r="CK105" s="10"/>
      <c r="CL105" s="51"/>
      <c r="CM105" s="10"/>
      <c r="CN105" s="51"/>
      <c r="CO105" s="53"/>
      <c r="CP105" s="51"/>
      <c r="CQ105" s="53"/>
      <c r="CR105" s="51"/>
      <c r="CS105" s="53"/>
      <c r="CT105" s="51"/>
      <c r="CU105" s="53"/>
      <c r="CW105" s="51"/>
      <c r="CX105" s="9"/>
      <c r="CY105" s="51"/>
      <c r="CZ105" s="9"/>
      <c r="DA105" s="51"/>
      <c r="DB105" s="9"/>
      <c r="DC105" s="51"/>
      <c r="DD105" s="9"/>
      <c r="DE105" s="86"/>
      <c r="DF105" s="86"/>
    </row>
    <row r="106" spans="1:143" s="11" customFormat="1">
      <c r="A106" s="49">
        <v>44743</v>
      </c>
      <c r="B106" s="50">
        <f>南航自动更新!B256</f>
        <v>20144.3</v>
      </c>
      <c r="C106" s="138">
        <f t="shared" si="17"/>
        <v>-0.12223933698335276</v>
      </c>
      <c r="D106" s="138"/>
      <c r="E106" s="50">
        <f>南航自动更新!C256</f>
        <v>19529.89</v>
      </c>
      <c r="F106" s="138">
        <f t="shared" si="18"/>
        <v>-0.1205034189327453</v>
      </c>
      <c r="G106" s="138"/>
      <c r="H106" s="50">
        <f>南航自动更新!D256</f>
        <v>596.89</v>
      </c>
      <c r="I106" s="138">
        <f t="shared" si="19"/>
        <v>-0.13817698782829679</v>
      </c>
      <c r="J106" s="138"/>
      <c r="K106" s="50">
        <f>南航自动更新!E256</f>
        <v>17.52</v>
      </c>
      <c r="L106" s="138">
        <f t="shared" si="20"/>
        <v>-0.65841294599337097</v>
      </c>
      <c r="M106" s="138"/>
      <c r="N106" s="50">
        <f>南航自动更新!F256</f>
        <v>14096.18</v>
      </c>
      <c r="O106" s="138">
        <f t="shared" si="21"/>
        <v>-0.19741714644900343</v>
      </c>
      <c r="P106" s="138"/>
      <c r="Q106" s="50">
        <f>南航自动更新!G256</f>
        <v>13676.29</v>
      </c>
      <c r="R106" s="138">
        <f t="shared" si="22"/>
        <v>-0.20342608054451972</v>
      </c>
      <c r="S106" s="138"/>
      <c r="T106" s="50">
        <f>南航自动更新!H256</f>
        <v>407.56</v>
      </c>
      <c r="U106" s="138">
        <f t="shared" si="23"/>
        <v>8.289935168455731E-2</v>
      </c>
      <c r="V106" s="138"/>
      <c r="W106" s="50">
        <f>南航自动更新!I256</f>
        <v>12.33</v>
      </c>
      <c r="X106" s="138">
        <f t="shared" si="24"/>
        <v>-0.32512315270935954</v>
      </c>
      <c r="Y106" s="138"/>
      <c r="Z106" s="50">
        <f>南航自动更新!J256</f>
        <v>8462.7000000000007</v>
      </c>
      <c r="AA106" s="138">
        <f t="shared" si="25"/>
        <v>-0.24406498966950452</v>
      </c>
      <c r="AB106" s="138"/>
      <c r="AC106" s="50">
        <f>南航自动更新!K256</f>
        <v>8385.56</v>
      </c>
      <c r="AD106" s="138">
        <f t="shared" si="26"/>
        <v>-0.24601000936917239</v>
      </c>
      <c r="AE106" s="138"/>
      <c r="AF106" s="50">
        <f>南航自动更新!L256</f>
        <v>65.28</v>
      </c>
      <c r="AG106" s="138">
        <f t="shared" si="27"/>
        <v>0.16884512085944503</v>
      </c>
      <c r="AH106" s="138"/>
      <c r="AI106" s="50">
        <f>南航自动更新!M256</f>
        <v>11.86</v>
      </c>
      <c r="AJ106" s="138">
        <f t="shared" si="28"/>
        <v>-0.32498577120091066</v>
      </c>
      <c r="AK106" s="138"/>
      <c r="AL106" s="50">
        <f>南航自动更新!N256</f>
        <v>69.98</v>
      </c>
      <c r="AM106" s="148">
        <f t="shared" si="29"/>
        <v>-6.5499999999999972</v>
      </c>
      <c r="AN106" s="138"/>
      <c r="AO106" s="50">
        <f>南航自动更新!O256</f>
        <v>70.03</v>
      </c>
      <c r="AP106" s="148">
        <f t="shared" si="30"/>
        <v>-7.289999999999992</v>
      </c>
      <c r="AQ106" s="138"/>
      <c r="AR106" s="50">
        <f>南航自动更新!P256</f>
        <v>68.28</v>
      </c>
      <c r="AS106" s="148">
        <f t="shared" si="31"/>
        <v>13.939999999999998</v>
      </c>
      <c r="AT106" s="138"/>
      <c r="AU106" s="50">
        <f>南航自动更新!Q256</f>
        <v>70.42</v>
      </c>
      <c r="AV106" s="148">
        <f t="shared" si="32"/>
        <v>34.81</v>
      </c>
      <c r="AW106" s="138"/>
      <c r="AX106" s="50">
        <f>南航自动更新!R256</f>
        <v>882</v>
      </c>
      <c r="AY106" s="138">
        <f t="shared" si="16"/>
        <v>1.4959723820483273E-2</v>
      </c>
      <c r="AZ106" s="138"/>
      <c r="BA106" s="17"/>
      <c r="BB106" s="9"/>
      <c r="BC106" s="17"/>
      <c r="BD106" s="9"/>
      <c r="BE106" s="17"/>
      <c r="BF106" s="9"/>
      <c r="BG106" s="17"/>
      <c r="BH106" s="9"/>
      <c r="BI106" s="51"/>
      <c r="BJ106" s="9"/>
      <c r="BK106" s="51"/>
      <c r="BL106" s="9"/>
      <c r="BM106" s="51"/>
      <c r="BN106" s="9"/>
      <c r="BO106"/>
      <c r="BP106" s="51"/>
      <c r="BQ106" s="9"/>
      <c r="BR106" s="51"/>
      <c r="BS106" s="9"/>
      <c r="BT106" s="51"/>
      <c r="BU106" s="9"/>
      <c r="BV106" s="51"/>
      <c r="BW106" s="9"/>
      <c r="BX106" s="51"/>
      <c r="BY106" s="9"/>
      <c r="BZ106" s="51"/>
      <c r="CA106" s="9"/>
      <c r="CB106" s="51"/>
      <c r="CC106" s="9"/>
      <c r="CD106" s="51"/>
      <c r="CE106" s="9"/>
      <c r="CF106" s="51"/>
      <c r="CG106" s="10"/>
      <c r="CH106" s="51"/>
      <c r="CI106" s="10"/>
      <c r="CJ106" s="51"/>
      <c r="CK106" s="10"/>
      <c r="CL106" s="51"/>
      <c r="CM106" s="10"/>
      <c r="CN106" s="51"/>
      <c r="CO106" s="53"/>
      <c r="CP106" s="51"/>
      <c r="CQ106" s="53"/>
      <c r="CR106" s="51"/>
      <c r="CS106" s="53"/>
      <c r="CT106" s="51"/>
      <c r="CU106" s="53"/>
      <c r="CW106" s="51"/>
      <c r="CX106" s="9"/>
      <c r="CY106" s="51"/>
      <c r="CZ106" s="9"/>
      <c r="DA106" s="51"/>
      <c r="DB106" s="9"/>
      <c r="DC106" s="51"/>
      <c r="DD106" s="9"/>
      <c r="DE106" s="48"/>
      <c r="DF106" s="48"/>
    </row>
    <row r="107" spans="1:143" s="11" customFormat="1">
      <c r="A107" s="49">
        <v>44774</v>
      </c>
      <c r="B107" s="50">
        <f>南航自动更新!B257</f>
        <v>18027.54</v>
      </c>
      <c r="C107" s="138">
        <f t="shared" si="17"/>
        <v>0.4698684765176242</v>
      </c>
      <c r="D107" s="138"/>
      <c r="E107" s="50">
        <f>南航自动更新!C257</f>
        <v>17305.3</v>
      </c>
      <c r="F107" s="138">
        <f t="shared" si="18"/>
        <v>0.48793678635300597</v>
      </c>
      <c r="G107" s="138"/>
      <c r="H107" s="50">
        <f>南航自动更新!D257</f>
        <v>696.95</v>
      </c>
      <c r="I107" s="138">
        <f t="shared" si="19"/>
        <v>0.14274705274721677</v>
      </c>
      <c r="J107" s="138"/>
      <c r="K107" s="50">
        <f>南航自动更新!E257</f>
        <v>25.3</v>
      </c>
      <c r="L107" s="138">
        <f t="shared" si="20"/>
        <v>3.5188216039279796E-2</v>
      </c>
      <c r="M107" s="138"/>
      <c r="N107" s="50">
        <f>南航自动更新!F257</f>
        <v>12423.14</v>
      </c>
      <c r="O107" s="138">
        <f t="shared" si="21"/>
        <v>0.67904775291529029</v>
      </c>
      <c r="P107" s="138"/>
      <c r="Q107" s="50">
        <f>南航自动更新!G257</f>
        <v>11955.49</v>
      </c>
      <c r="R107" s="138">
        <f t="shared" si="22"/>
        <v>0.70149064681035167</v>
      </c>
      <c r="S107" s="138"/>
      <c r="T107" s="50">
        <f>南航自动更新!H257</f>
        <v>453.45</v>
      </c>
      <c r="U107" s="138">
        <f t="shared" si="23"/>
        <v>0.24283952309168133</v>
      </c>
      <c r="V107" s="138"/>
      <c r="W107" s="50">
        <f>南航自动更新!I257</f>
        <v>14.21</v>
      </c>
      <c r="X107" s="138">
        <f t="shared" si="24"/>
        <v>0.87220026350461155</v>
      </c>
      <c r="Y107" s="138"/>
      <c r="Z107" s="50">
        <f>南航自动更新!J257</f>
        <v>7800.35</v>
      </c>
      <c r="AA107" s="138">
        <f t="shared" si="25"/>
        <v>0.69608960169775291</v>
      </c>
      <c r="AB107" s="138"/>
      <c r="AC107" s="50">
        <f>南航自动更新!K257</f>
        <v>7711.64</v>
      </c>
      <c r="AD107" s="138">
        <f t="shared" si="26"/>
        <v>0.70013823086538696</v>
      </c>
      <c r="AE107" s="138"/>
      <c r="AF107" s="50">
        <f>南航自动更新!L257</f>
        <v>75.09</v>
      </c>
      <c r="AG107" s="138">
        <f t="shared" si="27"/>
        <v>0.35492601948754965</v>
      </c>
      <c r="AH107" s="138"/>
      <c r="AI107" s="50">
        <f>南航自动更新!M257</f>
        <v>13.62</v>
      </c>
      <c r="AJ107" s="138">
        <f t="shared" si="28"/>
        <v>0.76424870466321249</v>
      </c>
      <c r="AK107" s="138"/>
      <c r="AL107" s="50">
        <f>南航自动更新!N257</f>
        <v>68.91</v>
      </c>
      <c r="AM107" s="148">
        <f t="shared" si="29"/>
        <v>8.5799999999999983</v>
      </c>
      <c r="AN107" s="138"/>
      <c r="AO107" s="50">
        <f>南航自动更新!O257</f>
        <v>69.09</v>
      </c>
      <c r="AP107" s="148">
        <f t="shared" si="30"/>
        <v>8.6800000000000068</v>
      </c>
      <c r="AQ107" s="138"/>
      <c r="AR107" s="50">
        <f>南航自动更新!P257</f>
        <v>65.06</v>
      </c>
      <c r="AS107" s="148">
        <f t="shared" si="31"/>
        <v>5.240000000000002</v>
      </c>
      <c r="AT107" s="138"/>
      <c r="AU107" s="50">
        <f>南航自动更新!Q257</f>
        <v>56.16</v>
      </c>
      <c r="AV107" s="148">
        <f t="shared" si="32"/>
        <v>25.099999999999998</v>
      </c>
      <c r="AW107" s="138"/>
      <c r="AX107" s="50">
        <f>南航自动更新!R257</f>
        <v>885</v>
      </c>
      <c r="AY107" s="138">
        <f t="shared" si="16"/>
        <v>1.4908256880733939E-2</v>
      </c>
      <c r="AZ107" s="138"/>
      <c r="BA107" s="17"/>
      <c r="BB107" s="9"/>
      <c r="BC107" s="17"/>
      <c r="BD107" s="9"/>
      <c r="BE107" s="17"/>
      <c r="BF107" s="9"/>
      <c r="BG107" s="17"/>
      <c r="BH107" s="9"/>
      <c r="BI107" s="51"/>
      <c r="BJ107" s="9"/>
      <c r="BK107" s="51"/>
      <c r="BL107" s="9"/>
      <c r="BM107" s="51"/>
      <c r="BN107" s="9"/>
      <c r="BO107"/>
      <c r="BP107" s="51"/>
      <c r="BQ107" s="9"/>
      <c r="BR107" s="51"/>
      <c r="BS107" s="9"/>
      <c r="BT107" s="51"/>
      <c r="BU107" s="9"/>
      <c r="BV107" s="51"/>
      <c r="BW107" s="9"/>
      <c r="BX107" s="51"/>
      <c r="BY107" s="9"/>
      <c r="BZ107" s="51"/>
      <c r="CA107" s="9"/>
      <c r="CB107" s="51"/>
      <c r="CC107" s="9"/>
      <c r="CD107" s="51"/>
      <c r="CE107" s="9"/>
      <c r="CF107" s="51"/>
      <c r="CG107" s="10"/>
      <c r="CH107" s="51"/>
      <c r="CI107" s="10"/>
      <c r="CJ107" s="51"/>
      <c r="CK107" s="10"/>
      <c r="CL107" s="51"/>
      <c r="CM107" s="10"/>
      <c r="CN107" s="51"/>
      <c r="CO107" s="53"/>
      <c r="CP107" s="51"/>
      <c r="CQ107" s="53"/>
      <c r="CR107" s="51"/>
      <c r="CS107" s="53"/>
      <c r="CT107" s="51"/>
      <c r="CU107" s="53"/>
      <c r="CW107" s="51"/>
      <c r="CX107" s="9"/>
      <c r="CY107" s="51"/>
      <c r="CZ107" s="9"/>
      <c r="DA107" s="51"/>
      <c r="DB107" s="9"/>
      <c r="DC107" s="51"/>
      <c r="DD107" s="9"/>
      <c r="DE107" s="48"/>
      <c r="DF107" s="48"/>
    </row>
    <row r="108" spans="1:143" s="11" customFormat="1">
      <c r="A108" s="49">
        <v>44805</v>
      </c>
      <c r="B108" s="50">
        <f>南航自动更新!B258</f>
        <v>12249.13</v>
      </c>
      <c r="C108" s="138">
        <f t="shared" si="17"/>
        <v>-0.33773343851053517</v>
      </c>
      <c r="D108" s="138"/>
      <c r="E108" s="50">
        <f>南航自动更新!C258</f>
        <v>11452.52</v>
      </c>
      <c r="F108" s="138">
        <f t="shared" si="18"/>
        <v>-0.35824297010406503</v>
      </c>
      <c r="G108" s="138"/>
      <c r="H108" s="50">
        <f>南航自动更新!D258</f>
        <v>741.58</v>
      </c>
      <c r="I108" s="138">
        <f t="shared" si="19"/>
        <v>0.17077406419222951</v>
      </c>
      <c r="J108" s="138"/>
      <c r="K108" s="50">
        <f>南航自动更新!E258</f>
        <v>55.03</v>
      </c>
      <c r="L108" s="138">
        <f t="shared" si="20"/>
        <v>2.2775461584276355</v>
      </c>
      <c r="M108" s="138"/>
      <c r="N108" s="50">
        <f>南航自动更新!F258</f>
        <v>8361.34</v>
      </c>
      <c r="O108" s="138">
        <f t="shared" si="21"/>
        <v>-0.34357485540941879</v>
      </c>
      <c r="P108" s="138"/>
      <c r="Q108" s="50">
        <f>南航自动更新!G258</f>
        <v>7841.46</v>
      </c>
      <c r="R108" s="138">
        <f t="shared" si="22"/>
        <v>-0.36568800734500062</v>
      </c>
      <c r="S108" s="138"/>
      <c r="T108" s="50">
        <f>南航自动更新!H258</f>
        <v>495.84</v>
      </c>
      <c r="U108" s="138">
        <f t="shared" si="23"/>
        <v>0.33876933876933868</v>
      </c>
      <c r="V108" s="138"/>
      <c r="W108" s="50">
        <f>南航自动更新!I258</f>
        <v>24.04</v>
      </c>
      <c r="X108" s="138">
        <f t="shared" si="24"/>
        <v>3.6499032882011608</v>
      </c>
      <c r="Y108" s="138"/>
      <c r="Z108" s="50">
        <f>南航自动更新!J258</f>
        <v>5372.51</v>
      </c>
      <c r="AA108" s="138">
        <f t="shared" si="25"/>
        <v>-0.34200734843845682</v>
      </c>
      <c r="AB108" s="138"/>
      <c r="AC108" s="50">
        <f>南航自动更新!K258</f>
        <v>5270.27</v>
      </c>
      <c r="AD108" s="138">
        <f t="shared" si="26"/>
        <v>-0.34988953622484031</v>
      </c>
      <c r="AE108" s="138"/>
      <c r="AF108" s="50">
        <f>南航自动更新!L258</f>
        <v>82.79</v>
      </c>
      <c r="AG108" s="138">
        <f t="shared" si="27"/>
        <v>0.56119177823873279</v>
      </c>
      <c r="AH108" s="138"/>
      <c r="AI108" s="50">
        <f>南航自动更新!M258</f>
        <v>19.45</v>
      </c>
      <c r="AJ108" s="138">
        <f t="shared" si="28"/>
        <v>2.7047619047619045</v>
      </c>
      <c r="AK108" s="138"/>
      <c r="AL108" s="50">
        <f>南航自动更新!N258</f>
        <v>68.260000000000005</v>
      </c>
      <c r="AM108" s="148">
        <f t="shared" si="29"/>
        <v>-0.60999999999999943</v>
      </c>
      <c r="AN108" s="138"/>
      <c r="AO108" s="50">
        <f>南航自动更新!O258</f>
        <v>68.47</v>
      </c>
      <c r="AP108" s="148">
        <f t="shared" si="30"/>
        <v>-0.79999999999999716</v>
      </c>
      <c r="AQ108" s="138"/>
      <c r="AR108" s="50">
        <f>南航自动更新!P258</f>
        <v>66.86</v>
      </c>
      <c r="AS108" s="148">
        <f t="shared" si="31"/>
        <v>8.39</v>
      </c>
      <c r="AT108" s="138"/>
      <c r="AU108" s="50">
        <f>南航自动更新!Q258</f>
        <v>43.69</v>
      </c>
      <c r="AV108" s="148">
        <f t="shared" si="32"/>
        <v>12.929999999999996</v>
      </c>
      <c r="AW108" s="138"/>
      <c r="AX108" s="50">
        <f>南航自动更新!R258</f>
        <v>886</v>
      </c>
      <c r="AY108" s="138">
        <f t="shared" si="16"/>
        <v>1.3729977116704761E-2</v>
      </c>
      <c r="AZ108" s="138"/>
      <c r="BA108" s="17"/>
      <c r="BB108" s="9"/>
      <c r="BC108" s="17"/>
      <c r="BD108" s="9"/>
      <c r="BE108" s="17"/>
      <c r="BF108" s="9"/>
      <c r="BG108" s="17"/>
      <c r="BH108" s="9"/>
      <c r="BI108" s="51"/>
      <c r="BJ108" s="9"/>
      <c r="BK108" s="51"/>
      <c r="BL108" s="9"/>
      <c r="BM108" s="51"/>
      <c r="BN108" s="9"/>
      <c r="BO108"/>
      <c r="BP108" s="51"/>
      <c r="BQ108" s="9"/>
      <c r="BR108" s="51"/>
      <c r="BS108" s="9"/>
      <c r="BT108" s="51"/>
      <c r="BU108" s="9"/>
      <c r="BV108" s="51"/>
      <c r="BW108" s="9"/>
      <c r="BX108" s="51"/>
      <c r="BY108" s="9"/>
      <c r="BZ108" s="51"/>
      <c r="CA108" s="9"/>
      <c r="CB108" s="51"/>
      <c r="CC108" s="9"/>
      <c r="CD108" s="51"/>
      <c r="CE108" s="9"/>
      <c r="CF108" s="51"/>
      <c r="CG108" s="10"/>
      <c r="CH108" s="51"/>
      <c r="CI108" s="10"/>
      <c r="CJ108" s="51"/>
      <c r="CK108" s="10"/>
      <c r="CL108" s="51"/>
      <c r="CM108" s="10"/>
      <c r="CN108" s="51"/>
      <c r="CO108" s="53"/>
      <c r="CP108" s="51"/>
      <c r="CQ108" s="53"/>
      <c r="CR108" s="51"/>
      <c r="CS108" s="53"/>
      <c r="CT108" s="51"/>
      <c r="CU108" s="53"/>
      <c r="CW108" s="51"/>
      <c r="CX108" s="9"/>
      <c r="CY108" s="51"/>
      <c r="CZ108" s="9"/>
      <c r="DA108" s="51"/>
      <c r="DB108" s="9"/>
      <c r="DC108" s="51"/>
      <c r="DD108" s="9"/>
      <c r="DE108" s="48"/>
      <c r="DF108" s="48"/>
    </row>
    <row r="109" spans="1:143" s="11" customFormat="1">
      <c r="A109" s="49">
        <v>44835</v>
      </c>
      <c r="B109" s="50">
        <f>南航自动更新!B259</f>
        <v>9716.58</v>
      </c>
      <c r="C109" s="138">
        <f t="shared" si="17"/>
        <v>-0.48518266553070277</v>
      </c>
      <c r="D109" s="138"/>
      <c r="E109" s="50">
        <f>南航自动更新!C259</f>
        <v>8864.01</v>
      </c>
      <c r="F109" s="138">
        <f t="shared" si="18"/>
        <v>-0.51492915478251733</v>
      </c>
      <c r="G109" s="138"/>
      <c r="H109" s="50">
        <f>南航自动更新!D259</f>
        <v>793.45</v>
      </c>
      <c r="I109" s="138">
        <f t="shared" si="19"/>
        <v>0.36348014365989045</v>
      </c>
      <c r="J109" s="138"/>
      <c r="K109" s="50">
        <f>南航自动更新!E259</f>
        <v>59.12</v>
      </c>
      <c r="L109" s="138">
        <f t="shared" si="20"/>
        <v>2.2359058565955117</v>
      </c>
      <c r="M109" s="138"/>
      <c r="N109" s="50">
        <f>南航自动更新!F259</f>
        <v>6503.48</v>
      </c>
      <c r="O109" s="138">
        <f t="shared" si="21"/>
        <v>-0.50472430570945315</v>
      </c>
      <c r="P109" s="138"/>
      <c r="Q109" s="50">
        <f>南航自动更新!G259</f>
        <v>5969.82</v>
      </c>
      <c r="R109" s="138">
        <f t="shared" si="22"/>
        <v>-0.53513569074144596</v>
      </c>
      <c r="S109" s="138"/>
      <c r="T109" s="50">
        <f>南航自动更新!H259</f>
        <v>509.23</v>
      </c>
      <c r="U109" s="138">
        <f t="shared" si="23"/>
        <v>0.78458033993341503</v>
      </c>
      <c r="V109" s="138"/>
      <c r="W109" s="50">
        <f>南航自动更新!I259</f>
        <v>24.43</v>
      </c>
      <c r="X109" s="138">
        <f t="shared" si="24"/>
        <v>5.7673130193905822</v>
      </c>
      <c r="Y109" s="138"/>
      <c r="Z109" s="50">
        <f>南航自动更新!J259</f>
        <v>4137.17</v>
      </c>
      <c r="AA109" s="138">
        <f t="shared" si="25"/>
        <v>-0.52155847339826389</v>
      </c>
      <c r="AB109" s="138"/>
      <c r="AC109" s="50">
        <f>南航自动更新!K259</f>
        <v>4034.28</v>
      </c>
      <c r="AD109" s="138">
        <f t="shared" si="26"/>
        <v>-0.5309882046023674</v>
      </c>
      <c r="AE109" s="138"/>
      <c r="AF109" s="50">
        <f>南航自动更新!L259</f>
        <v>82.57</v>
      </c>
      <c r="AG109" s="138">
        <f t="shared" si="27"/>
        <v>0.96970419847328215</v>
      </c>
      <c r="AH109" s="138"/>
      <c r="AI109" s="50">
        <f>南航自动更新!M259</f>
        <v>20.32</v>
      </c>
      <c r="AJ109" s="138">
        <f t="shared" si="28"/>
        <v>4.6288088642659284</v>
      </c>
      <c r="AK109" s="138"/>
      <c r="AL109" s="50">
        <f>南航自动更新!N259</f>
        <v>66.930000000000007</v>
      </c>
      <c r="AM109" s="148">
        <f t="shared" si="29"/>
        <v>-2.6399999999999864</v>
      </c>
      <c r="AN109" s="138"/>
      <c r="AO109" s="50">
        <f>南航自动更新!O259</f>
        <v>67.349999999999994</v>
      </c>
      <c r="AP109" s="148">
        <f t="shared" si="30"/>
        <v>-2.9300000000000068</v>
      </c>
      <c r="AQ109" s="138"/>
      <c r="AR109" s="50">
        <f>南航自动更新!P259</f>
        <v>64.180000000000007</v>
      </c>
      <c r="AS109" s="148">
        <f t="shared" si="31"/>
        <v>15.150000000000006</v>
      </c>
      <c r="AT109" s="138"/>
      <c r="AU109" s="50">
        <f>南航自动更新!Q259</f>
        <v>41.32</v>
      </c>
      <c r="AV109" s="148">
        <f t="shared" si="32"/>
        <v>21.55</v>
      </c>
      <c r="AW109" s="138"/>
      <c r="AX109" s="50">
        <f>南航自动更新!R259</f>
        <v>887</v>
      </c>
      <c r="AY109" s="138">
        <f t="shared" si="16"/>
        <v>1.371428571428579E-2</v>
      </c>
      <c r="AZ109" s="138"/>
      <c r="BA109" s="17"/>
      <c r="BB109" s="9"/>
      <c r="BC109" s="17"/>
      <c r="BD109" s="9"/>
      <c r="BE109" s="17"/>
      <c r="BF109" s="9"/>
      <c r="BG109" s="17"/>
      <c r="BH109" s="9"/>
      <c r="BI109" s="51"/>
      <c r="BJ109" s="9"/>
      <c r="BK109" s="51"/>
      <c r="BL109" s="9"/>
      <c r="BM109" s="51"/>
      <c r="BN109" s="9"/>
      <c r="BP109" s="51"/>
      <c r="BQ109" s="9"/>
      <c r="BR109" s="51"/>
      <c r="BS109" s="9"/>
      <c r="BT109" s="51"/>
      <c r="BU109" s="9"/>
      <c r="BV109" s="51"/>
      <c r="BW109" s="9"/>
      <c r="BX109" s="51"/>
      <c r="BY109" s="9"/>
      <c r="BZ109" s="51"/>
      <c r="CA109" s="9"/>
      <c r="CB109" s="51"/>
      <c r="CC109" s="9"/>
      <c r="CD109" s="51"/>
      <c r="CE109" s="9"/>
      <c r="CF109" s="51"/>
      <c r="CG109" s="10"/>
      <c r="CH109" s="51"/>
      <c r="CI109" s="10"/>
      <c r="CJ109" s="51"/>
      <c r="CK109" s="10"/>
      <c r="CL109" s="51"/>
      <c r="CM109" s="10"/>
      <c r="CN109" s="51"/>
      <c r="CO109" s="53"/>
      <c r="CP109" s="51"/>
      <c r="CQ109" s="53"/>
      <c r="CR109" s="51"/>
      <c r="CS109" s="53"/>
      <c r="CT109" s="51"/>
      <c r="CU109" s="53"/>
      <c r="CW109" s="51"/>
      <c r="CX109" s="9"/>
      <c r="CY109" s="51"/>
      <c r="CZ109" s="9"/>
      <c r="DA109" s="51"/>
      <c r="DB109" s="9"/>
      <c r="DC109" s="51"/>
      <c r="DD109" s="9"/>
      <c r="DE109" s="86"/>
      <c r="DF109" s="86"/>
    </row>
    <row r="110" spans="1:143" s="11" customFormat="1">
      <c r="A110" s="49">
        <v>44866</v>
      </c>
      <c r="B110" s="50">
        <f>南航自动更新!B260</f>
        <v>7423.36</v>
      </c>
      <c r="C110" s="138">
        <f t="shared" si="17"/>
        <v>-0.38201340806865036</v>
      </c>
      <c r="D110" s="138"/>
      <c r="E110" s="50">
        <f>南航自动更新!C260</f>
        <v>6534.08</v>
      </c>
      <c r="F110" s="138">
        <f t="shared" si="18"/>
        <v>-0.42621550112445983</v>
      </c>
      <c r="G110" s="138"/>
      <c r="H110" s="50">
        <f>南航自动更新!D260</f>
        <v>828.14</v>
      </c>
      <c r="I110" s="138">
        <f t="shared" si="19"/>
        <v>0.38870443035852031</v>
      </c>
      <c r="J110" s="138"/>
      <c r="K110" s="50">
        <f>南航自动更新!E260</f>
        <v>61.14</v>
      </c>
      <c r="L110" s="138">
        <f t="shared" si="20"/>
        <v>1.1719360568383661</v>
      </c>
      <c r="M110" s="138"/>
      <c r="N110" s="50">
        <f>南航自动更新!F260</f>
        <v>4871.17</v>
      </c>
      <c r="O110" s="138">
        <f t="shared" si="21"/>
        <v>-0.35857551058030368</v>
      </c>
      <c r="P110" s="138"/>
      <c r="Q110" s="50">
        <f>南航自动更新!G260</f>
        <v>4338.1899999999996</v>
      </c>
      <c r="R110" s="138">
        <f t="shared" si="22"/>
        <v>-0.40494077787760541</v>
      </c>
      <c r="S110" s="138"/>
      <c r="T110" s="50">
        <f>南航自动更新!H260</f>
        <v>507.83</v>
      </c>
      <c r="U110" s="138">
        <f t="shared" si="23"/>
        <v>0.7029274672210859</v>
      </c>
      <c r="V110" s="138"/>
      <c r="W110" s="50">
        <f>南航自动更新!I260</f>
        <v>25.15</v>
      </c>
      <c r="X110" s="138">
        <f t="shared" si="24"/>
        <v>3.3891797556719014</v>
      </c>
      <c r="Y110" s="138"/>
      <c r="Z110" s="50">
        <f>南航自动更新!J260</f>
        <v>2855.85</v>
      </c>
      <c r="AA110" s="138">
        <f t="shared" si="25"/>
        <v>-0.42768881149011129</v>
      </c>
      <c r="AB110" s="138"/>
      <c r="AC110" s="50">
        <f>南航自动更新!K260</f>
        <v>2744.45</v>
      </c>
      <c r="AD110" s="138">
        <f t="shared" si="26"/>
        <v>-0.44441070427211316</v>
      </c>
      <c r="AE110" s="138"/>
      <c r="AF110" s="50">
        <f>南航自动更新!L260</f>
        <v>89.91</v>
      </c>
      <c r="AG110" s="138">
        <f t="shared" si="27"/>
        <v>1.0227221597300336</v>
      </c>
      <c r="AH110" s="138"/>
      <c r="AI110" s="50">
        <f>南航自动更新!M260</f>
        <v>21.49</v>
      </c>
      <c r="AJ110" s="138">
        <f t="shared" si="28"/>
        <v>2.6609880749574102</v>
      </c>
      <c r="AK110" s="138"/>
      <c r="AL110" s="50">
        <f>南航自动更新!N260</f>
        <v>65.62</v>
      </c>
      <c r="AM110" s="148">
        <f t="shared" si="29"/>
        <v>2.4000000000000057</v>
      </c>
      <c r="AN110" s="138"/>
      <c r="AO110" s="50">
        <f>南航自动更新!O260</f>
        <v>66.39</v>
      </c>
      <c r="AP110" s="148">
        <f t="shared" si="30"/>
        <v>2.3700000000000045</v>
      </c>
      <c r="AQ110" s="138"/>
      <c r="AR110" s="50">
        <f>南航自动更新!P260</f>
        <v>61.32</v>
      </c>
      <c r="AS110" s="148">
        <f t="shared" si="31"/>
        <v>11.310000000000002</v>
      </c>
      <c r="AT110" s="138"/>
      <c r="AU110" s="50">
        <f>南航自动更新!Q260</f>
        <v>41.13</v>
      </c>
      <c r="AV110" s="148">
        <f t="shared" si="32"/>
        <v>20.770000000000003</v>
      </c>
      <c r="AW110" s="138"/>
      <c r="AX110" s="50">
        <f>南航自动更新!R260</f>
        <v>887</v>
      </c>
      <c r="AY110" s="138">
        <f t="shared" si="16"/>
        <v>1.371428571428579E-2</v>
      </c>
      <c r="AZ110" s="138"/>
      <c r="BA110" s="17"/>
      <c r="BB110" s="9"/>
      <c r="BC110" s="17"/>
      <c r="BD110" s="9"/>
      <c r="BE110" s="17"/>
      <c r="BF110" s="9"/>
      <c r="BG110" s="17"/>
      <c r="BH110" s="9"/>
      <c r="BI110" s="51"/>
      <c r="BJ110" s="9"/>
      <c r="BK110" s="51"/>
      <c r="BL110" s="9"/>
      <c r="BM110" s="51"/>
      <c r="BN110" s="9"/>
      <c r="BP110" s="51"/>
      <c r="BQ110" s="9"/>
      <c r="BR110" s="51"/>
      <c r="BS110" s="9"/>
      <c r="BT110" s="51"/>
      <c r="BU110" s="9"/>
      <c r="BV110" s="51"/>
      <c r="BW110" s="9"/>
      <c r="BX110" s="51"/>
      <c r="BY110" s="9"/>
      <c r="BZ110" s="51"/>
      <c r="CA110" s="9"/>
      <c r="CB110" s="51"/>
      <c r="CC110" s="9"/>
      <c r="CD110" s="51"/>
      <c r="CE110" s="9"/>
      <c r="CF110" s="51"/>
      <c r="CG110" s="10"/>
      <c r="CH110" s="51"/>
      <c r="CI110" s="10"/>
      <c r="CJ110" s="51"/>
      <c r="CK110" s="10"/>
      <c r="CL110" s="51"/>
      <c r="CM110" s="10"/>
      <c r="CN110" s="51"/>
      <c r="CO110" s="53"/>
      <c r="CP110" s="51"/>
      <c r="CQ110" s="53"/>
      <c r="CR110" s="51"/>
      <c r="CS110" s="53"/>
      <c r="CT110" s="51"/>
      <c r="CU110" s="53"/>
      <c r="CW110" s="51"/>
      <c r="CX110" s="9"/>
      <c r="CY110" s="51"/>
      <c r="CZ110" s="9"/>
      <c r="DA110" s="51"/>
      <c r="DB110" s="9"/>
      <c r="DC110" s="51"/>
      <c r="DD110" s="9"/>
      <c r="DE110" s="86"/>
      <c r="DF110" s="86"/>
    </row>
    <row r="111" spans="1:143" s="11" customFormat="1">
      <c r="A111" s="49">
        <v>44896</v>
      </c>
      <c r="B111" s="50">
        <f>南航自动更新!B261</f>
        <v>11265.61</v>
      </c>
      <c r="C111" s="138">
        <f t="shared" si="17"/>
        <v>-0.25043846808963643</v>
      </c>
      <c r="D111" s="138"/>
      <c r="E111" s="50">
        <f>南航自动更新!C261</f>
        <v>10164.379999999999</v>
      </c>
      <c r="F111" s="138">
        <f t="shared" si="18"/>
        <v>-0.29090453730181276</v>
      </c>
      <c r="G111" s="138"/>
      <c r="H111" s="50">
        <f>南航自动更新!D261</f>
        <v>1026.96</v>
      </c>
      <c r="I111" s="138">
        <f t="shared" si="19"/>
        <v>0.54293183491338515</v>
      </c>
      <c r="J111" s="138"/>
      <c r="K111" s="50">
        <f>南航自动更新!E261</f>
        <v>74.27</v>
      </c>
      <c r="L111" s="138">
        <f t="shared" si="20"/>
        <v>1.4989905787348587</v>
      </c>
      <c r="M111" s="138"/>
      <c r="N111" s="50">
        <f>南航自动更新!F261</f>
        <v>7495.55</v>
      </c>
      <c r="O111" s="138">
        <f t="shared" si="21"/>
        <v>-0.23177246144795394</v>
      </c>
      <c r="P111" s="138"/>
      <c r="Q111" s="50">
        <f>南航自动更新!G261</f>
        <v>6793.81</v>
      </c>
      <c r="R111" s="138">
        <f t="shared" si="22"/>
        <v>-0.27650382045206456</v>
      </c>
      <c r="S111" s="138"/>
      <c r="T111" s="50">
        <f>南航自动更新!H261</f>
        <v>671.71</v>
      </c>
      <c r="U111" s="138">
        <f t="shared" si="23"/>
        <v>0.87665185930209821</v>
      </c>
      <c r="V111" s="138"/>
      <c r="W111" s="50">
        <f>南航自动更新!I261</f>
        <v>30.03</v>
      </c>
      <c r="X111" s="138">
        <f t="shared" si="24"/>
        <v>2.4280821917808222</v>
      </c>
      <c r="Y111" s="138"/>
      <c r="Z111" s="50">
        <f>南航自动更新!J261</f>
        <v>4276.01</v>
      </c>
      <c r="AA111" s="138">
        <f t="shared" si="25"/>
        <v>-0.30835535829243754</v>
      </c>
      <c r="AB111" s="138"/>
      <c r="AC111" s="50">
        <f>南航自动更新!K261</f>
        <v>4132.6400000000003</v>
      </c>
      <c r="AD111" s="138">
        <f t="shared" si="26"/>
        <v>-0.32487764077029124</v>
      </c>
      <c r="AE111" s="138"/>
      <c r="AF111" s="50">
        <f>南航自动更新!L261</f>
        <v>117.95</v>
      </c>
      <c r="AG111" s="138">
        <f t="shared" si="27"/>
        <v>1.2587131367292228</v>
      </c>
      <c r="AH111" s="138"/>
      <c r="AI111" s="50">
        <f>南航自动更新!M261</f>
        <v>25.42</v>
      </c>
      <c r="AJ111" s="138">
        <f t="shared" si="28"/>
        <v>1.8755656108597289</v>
      </c>
      <c r="AK111" s="138"/>
      <c r="AL111" s="50">
        <f>南航自动更新!N261</f>
        <v>66.53</v>
      </c>
      <c r="AM111" s="148">
        <f t="shared" si="29"/>
        <v>1.6099999999999994</v>
      </c>
      <c r="AN111" s="138"/>
      <c r="AO111" s="50">
        <f>南航自动更新!O261</f>
        <v>66.84</v>
      </c>
      <c r="AP111" s="148">
        <f t="shared" si="30"/>
        <v>1.3299999999999983</v>
      </c>
      <c r="AQ111" s="138"/>
      <c r="AR111" s="50">
        <f>南航自动更新!P261</f>
        <v>65.41</v>
      </c>
      <c r="AS111" s="148">
        <f t="shared" si="31"/>
        <v>11.629999999999995</v>
      </c>
      <c r="AT111" s="138"/>
      <c r="AU111" s="50">
        <f>南航自动更新!Q261</f>
        <v>40.43</v>
      </c>
      <c r="AV111" s="148">
        <f t="shared" si="32"/>
        <v>10.940000000000001</v>
      </c>
      <c r="AW111" s="138"/>
      <c r="AX111" s="50">
        <f>南航自动更新!R261</f>
        <v>894</v>
      </c>
      <c r="AY111" s="138">
        <f t="shared" si="16"/>
        <v>1.8223234624145768E-2</v>
      </c>
      <c r="AZ111" s="138"/>
      <c r="BA111" s="17"/>
      <c r="BB111" s="9"/>
      <c r="BC111" s="17"/>
      <c r="BD111" s="9"/>
      <c r="BE111" s="17"/>
      <c r="BF111" s="9"/>
      <c r="BG111" s="17"/>
      <c r="BH111" s="9"/>
      <c r="BI111" s="51"/>
      <c r="BJ111" s="9"/>
      <c r="BK111" s="51"/>
      <c r="BL111" s="9"/>
      <c r="BM111" s="51"/>
      <c r="BN111" s="9"/>
      <c r="BP111" s="51"/>
      <c r="BQ111" s="9"/>
      <c r="BR111" s="51"/>
      <c r="BS111" s="9"/>
      <c r="BT111" s="51"/>
      <c r="BU111" s="9"/>
      <c r="BV111" s="51"/>
      <c r="BW111" s="9"/>
      <c r="BX111" s="51"/>
      <c r="BY111" s="9"/>
      <c r="BZ111" s="51"/>
      <c r="CA111" s="9"/>
      <c r="CB111" s="51"/>
      <c r="CC111" s="9"/>
      <c r="CD111" s="51"/>
      <c r="CE111" s="9"/>
      <c r="CF111" s="51"/>
      <c r="CG111" s="10"/>
      <c r="CH111" s="51"/>
      <c r="CI111" s="10"/>
      <c r="CJ111" s="51"/>
      <c r="CK111" s="10"/>
      <c r="CL111" s="51"/>
      <c r="CM111" s="10"/>
      <c r="CN111" s="51"/>
      <c r="CO111" s="53"/>
      <c r="CP111" s="51"/>
      <c r="CQ111" s="53"/>
      <c r="CR111" s="51"/>
      <c r="CS111" s="53"/>
      <c r="CT111" s="51"/>
      <c r="CU111" s="53"/>
      <c r="CW111" s="51"/>
      <c r="CX111" s="9"/>
      <c r="CY111" s="51"/>
      <c r="CZ111" s="9"/>
      <c r="DA111" s="51"/>
      <c r="DB111" s="9"/>
      <c r="DC111" s="51"/>
      <c r="DD111" s="9"/>
      <c r="DE111"/>
      <c r="DF111" s="86"/>
    </row>
    <row r="112" spans="1:143" s="11" customFormat="1">
      <c r="A112" s="72">
        <v>44927</v>
      </c>
      <c r="B112" s="73">
        <f>南航自动更新!B262</f>
        <v>21615.57</v>
      </c>
      <c r="C112" s="138">
        <f t="shared" si="17"/>
        <v>0.25350598378922862</v>
      </c>
      <c r="D112" s="138">
        <f>B112/B64-1</f>
        <v>-0.25059804963014531</v>
      </c>
      <c r="E112" s="73">
        <f>南航自动更新!C262</f>
        <v>20343.060000000001</v>
      </c>
      <c r="F112" s="138">
        <f t="shared" si="18"/>
        <v>0.22015069053499814</v>
      </c>
      <c r="G112" s="138">
        <f>E112/E64-1</f>
        <v>4.2717834507538521E-2</v>
      </c>
      <c r="H112" s="73">
        <f>南航自动更新!D262</f>
        <v>1164.56</v>
      </c>
      <c r="I112" s="138">
        <f t="shared" si="19"/>
        <v>1.1430990062569011</v>
      </c>
      <c r="J112" s="138">
        <f>H112/H64-1</f>
        <v>-0.86984011668520145</v>
      </c>
      <c r="K112" s="73">
        <f>南航自动更新!E262</f>
        <v>107.95</v>
      </c>
      <c r="L112" s="138">
        <f t="shared" si="20"/>
        <v>2.840270366417645</v>
      </c>
      <c r="M112" s="138">
        <f>K112/K64-1</f>
        <v>-0.72102338803462973</v>
      </c>
      <c r="N112" s="73">
        <f>南航自动更新!F262</f>
        <v>15707.5</v>
      </c>
      <c r="O112" s="138">
        <f t="shared" si="21"/>
        <v>0.44609248915718314</v>
      </c>
      <c r="P112" s="138">
        <f>N112/N64-1</f>
        <v>-0.32286765279610508</v>
      </c>
      <c r="Q112" s="73">
        <f>南航自动更新!G262</f>
        <v>14797.69</v>
      </c>
      <c r="R112" s="138">
        <f t="shared" si="22"/>
        <v>0.39931933291221111</v>
      </c>
      <c r="S112" s="138">
        <f>Q112/Q64-1</f>
        <v>-4.3369288006955942E-2</v>
      </c>
      <c r="T112" s="73">
        <f>南航自动更新!H262</f>
        <v>843.09</v>
      </c>
      <c r="U112" s="138">
        <f t="shared" si="23"/>
        <v>2.039476530391521</v>
      </c>
      <c r="V112" s="138">
        <f>T112/T64-1</f>
        <v>-0.8867558822225714</v>
      </c>
      <c r="W112" s="73">
        <f>南航自动更新!I262</f>
        <v>66.72</v>
      </c>
      <c r="X112" s="138">
        <f t="shared" si="24"/>
        <v>5.8571428571428568</v>
      </c>
      <c r="Y112" s="138">
        <f>W112/W64-1</f>
        <v>-0.76478883169992251</v>
      </c>
      <c r="Z112" s="73">
        <f>南航自动更新!J262</f>
        <v>9433.92</v>
      </c>
      <c r="AA112" s="138">
        <f t="shared" si="25"/>
        <v>0.41238187632496137</v>
      </c>
      <c r="AB112" s="138">
        <f>Z112/Z64-1</f>
        <v>-0.21286657833520783</v>
      </c>
      <c r="AC112" s="73">
        <f>南航自动更新!K262</f>
        <v>9211.1</v>
      </c>
      <c r="AD112" s="138">
        <f t="shared" si="26"/>
        <v>0.38984283524256735</v>
      </c>
      <c r="AE112" s="138">
        <f>AC112/AC64-1</f>
        <v>-8.7454241939398769E-2</v>
      </c>
      <c r="AF112" s="73">
        <f>南航自动更新!L262</f>
        <v>161.93</v>
      </c>
      <c r="AG112" s="138">
        <f t="shared" si="27"/>
        <v>2.8563943796141937</v>
      </c>
      <c r="AH112" s="138">
        <f>AF112/AF64-1</f>
        <v>-0.90340610832736812</v>
      </c>
      <c r="AI112" s="73">
        <f>南航自动更新!M262</f>
        <v>60.88</v>
      </c>
      <c r="AJ112" s="138">
        <f t="shared" si="28"/>
        <v>5.0758483033932142</v>
      </c>
      <c r="AK112" s="138">
        <f>AI112/AI64-1</f>
        <v>-0.71671862640174955</v>
      </c>
      <c r="AL112" s="73">
        <f>南航自动更新!N262</f>
        <v>72.67</v>
      </c>
      <c r="AM112" s="148">
        <f t="shared" si="29"/>
        <v>9.68</v>
      </c>
      <c r="AN112" s="178">
        <f t="shared" ref="AN112:AN122" si="33">AL112-AL64</f>
        <v>-7.75</v>
      </c>
      <c r="AO112" s="73">
        <f>南航自动更新!O262</f>
        <v>72.739999999999995</v>
      </c>
      <c r="AP112" s="148">
        <f t="shared" si="30"/>
        <v>9.3099999999999952</v>
      </c>
      <c r="AQ112" s="178">
        <f t="shared" ref="AQ112:AQ122" si="34">AO112-AO64</f>
        <v>-6.5500000000000114</v>
      </c>
      <c r="AR112" s="73">
        <f>南航自动更新!P262</f>
        <v>72.400000000000006</v>
      </c>
      <c r="AS112" s="148">
        <f t="shared" si="31"/>
        <v>21.360000000000007</v>
      </c>
      <c r="AT112" s="178">
        <f t="shared" ref="AT112:AT122" si="35">AR112-AR64</f>
        <v>-10.809999999999988</v>
      </c>
      <c r="AU112" s="73">
        <f>南航自动更新!Q262</f>
        <v>61.8</v>
      </c>
      <c r="AV112" s="148">
        <f t="shared" si="32"/>
        <v>27.189999999999998</v>
      </c>
      <c r="AW112" s="178">
        <f t="shared" ref="AW112:AW122" si="36">AU112-AU64</f>
        <v>-11.510000000000005</v>
      </c>
      <c r="AX112" s="73">
        <f>南航自动更新!R262</f>
        <v>892</v>
      </c>
      <c r="AY112" s="138">
        <f t="shared" si="16"/>
        <v>1.7103762827822111E-2</v>
      </c>
      <c r="AZ112" s="138">
        <f>AX112/AX64-1</f>
        <v>5.6872037914691864E-2</v>
      </c>
      <c r="BA112" s="81"/>
      <c r="BB112" s="21"/>
      <c r="BC112" s="81"/>
      <c r="BD112" s="21"/>
      <c r="BE112" s="81"/>
      <c r="BF112" s="21"/>
      <c r="BG112" s="81"/>
      <c r="BH112" s="21"/>
      <c r="BI112" s="73"/>
      <c r="BJ112" s="21"/>
      <c r="BK112" s="73"/>
      <c r="BL112" s="21"/>
      <c r="BM112" s="73"/>
      <c r="BN112" s="21"/>
      <c r="BO112" s="5"/>
      <c r="BP112" s="73"/>
      <c r="BQ112" s="21"/>
      <c r="BR112" s="73"/>
      <c r="BS112" s="21"/>
      <c r="BT112" s="73"/>
      <c r="BU112" s="21"/>
      <c r="BV112" s="73"/>
      <c r="BW112" s="21"/>
      <c r="BX112" s="73"/>
      <c r="BY112" s="21"/>
      <c r="BZ112" s="73"/>
      <c r="CA112" s="21"/>
      <c r="CB112" s="73"/>
      <c r="CC112" s="21"/>
      <c r="CD112" s="73"/>
      <c r="CE112" s="21"/>
      <c r="CF112" s="73"/>
      <c r="CG112" s="20"/>
      <c r="CH112" s="73"/>
      <c r="CI112" s="20"/>
      <c r="CJ112" s="73"/>
      <c r="CK112" s="20"/>
      <c r="CL112" s="73"/>
      <c r="CM112" s="20"/>
      <c r="CN112" s="73"/>
      <c r="CO112" s="83"/>
      <c r="CP112" s="73"/>
      <c r="CQ112" s="83"/>
      <c r="CR112" s="73"/>
      <c r="CS112" s="83"/>
      <c r="CT112" s="73"/>
      <c r="CU112" s="83"/>
      <c r="CW112" s="73"/>
      <c r="CX112" s="21"/>
      <c r="CY112" s="73"/>
      <c r="CZ112" s="21"/>
      <c r="DA112" s="73"/>
      <c r="DB112" s="21"/>
      <c r="DC112" s="73"/>
      <c r="DD112" s="21"/>
      <c r="DE112" s="42"/>
      <c r="DF112" s="87"/>
      <c r="DG112" s="5"/>
      <c r="DH112" s="5"/>
      <c r="DI112" s="5"/>
      <c r="DZ112" s="5"/>
      <c r="EI112" s="5"/>
      <c r="EJ112" s="5"/>
      <c r="EK112" s="5"/>
      <c r="EL112" s="5"/>
      <c r="EM112" s="5"/>
    </row>
    <row r="113" spans="1:110" s="11" customFormat="1">
      <c r="A113" s="49">
        <v>44958</v>
      </c>
      <c r="B113" s="50">
        <f>南航自动更新!B263</f>
        <v>22101.7</v>
      </c>
      <c r="C113" s="138">
        <f t="shared" si="17"/>
        <v>0.2751086210905207</v>
      </c>
      <c r="D113" s="138">
        <f t="shared" ref="D113:D123" si="37">B113/B65-1</f>
        <v>-0.18877899708496759</v>
      </c>
      <c r="E113" s="50">
        <f>南航自动更新!C263</f>
        <v>20279.669999999998</v>
      </c>
      <c r="F113" s="138">
        <f t="shared" si="18"/>
        <v>0.19996769265179415</v>
      </c>
      <c r="G113" s="138">
        <f t="shared" ref="G113:G123" si="38">E113/E65-1</f>
        <v>7.9762640030668353E-2</v>
      </c>
      <c r="H113" s="50">
        <f>南航自动更新!D263</f>
        <v>1697.29</v>
      </c>
      <c r="I113" s="138">
        <f t="shared" si="19"/>
        <v>3.1700407842366474</v>
      </c>
      <c r="J113" s="138">
        <f t="shared" ref="J113:J123" si="39">H113/H65-1</f>
        <v>-0.7899830233317825</v>
      </c>
      <c r="K113" s="50">
        <f>南航自动更新!E263</f>
        <v>124.74</v>
      </c>
      <c r="L113" s="138">
        <f t="shared" si="20"/>
        <v>3.7995382839553677</v>
      </c>
      <c r="M113" s="138">
        <f t="shared" ref="M113:M123" si="40">K113/K65-1</f>
        <v>-0.67319884726224788</v>
      </c>
      <c r="N113" s="50">
        <f>南航自动更新!F263</f>
        <v>16928.61</v>
      </c>
      <c r="O113" s="138">
        <f t="shared" si="21"/>
        <v>0.43102614605611289</v>
      </c>
      <c r="P113" s="138">
        <f t="shared" ref="P113:P123" si="41">N113/N65-1</f>
        <v>-0.27083460757515576</v>
      </c>
      <c r="Q113" s="50">
        <f>南航自动更新!G263</f>
        <v>15616.24</v>
      </c>
      <c r="R113" s="138">
        <f t="shared" si="22"/>
        <v>0.34608833568941133</v>
      </c>
      <c r="S113" s="138">
        <f t="shared" ref="S113:S123" si="42">Q113/Q65-1</f>
        <v>-2.8179014938655378E-2</v>
      </c>
      <c r="T113" s="50">
        <f>南航自动更新!H263</f>
        <v>1224.97</v>
      </c>
      <c r="U113" s="138">
        <f t="shared" si="23"/>
        <v>4.6348958093748571</v>
      </c>
      <c r="V113" s="138">
        <f t="shared" ref="V113:V123" si="43">T113/T65-1</f>
        <v>-0.82127401917156651</v>
      </c>
      <c r="W113" s="50">
        <f>南航自动更新!I263</f>
        <v>87.4</v>
      </c>
      <c r="X113" s="138">
        <f t="shared" si="24"/>
        <v>6.866786678667868</v>
      </c>
      <c r="Y113" s="138">
        <f t="shared" ref="Y113:Y123" si="44">W113/W65-1</f>
        <v>-0.70218420962960437</v>
      </c>
      <c r="Z113" s="50">
        <f>南航自动更新!J263</f>
        <v>10099.83</v>
      </c>
      <c r="AA113" s="138">
        <f t="shared" si="25"/>
        <v>0.37439018913832456</v>
      </c>
      <c r="AB113" s="138">
        <f t="shared" ref="AB113:AB123" si="45">Z113/Z65-1</f>
        <v>-0.17459760956175296</v>
      </c>
      <c r="AC113" s="50">
        <f>南航自动更新!K263</f>
        <v>9767.83</v>
      </c>
      <c r="AD113" s="138">
        <f t="shared" si="26"/>
        <v>0.33849529024531289</v>
      </c>
      <c r="AE113" s="138">
        <f t="shared" ref="AE113:AE123" si="46">AC113/AC65-1</f>
        <v>-6.0087872921052998E-2</v>
      </c>
      <c r="AF113" s="50">
        <f>南航自动更新!L263</f>
        <v>256.08</v>
      </c>
      <c r="AG113" s="138">
        <f t="shared" si="27"/>
        <v>5.4520030234315948</v>
      </c>
      <c r="AH113" s="138">
        <f t="shared" ref="AH113:AH123" si="47">AF113/AF65-1</f>
        <v>-0.84136777550641151</v>
      </c>
      <c r="AI113" s="50">
        <f>南航自动更新!M263</f>
        <v>75.930000000000007</v>
      </c>
      <c r="AJ113" s="138">
        <f t="shared" si="28"/>
        <v>5.7373558118899739</v>
      </c>
      <c r="AK113" s="138">
        <f t="shared" ref="AK113:AK123" si="48">AI113/AI65-1</f>
        <v>-0.66939521922758738</v>
      </c>
      <c r="AL113" s="50">
        <f>南航自动更新!N263</f>
        <v>76.59</v>
      </c>
      <c r="AM113" s="148">
        <f t="shared" si="29"/>
        <v>8.3400000000000034</v>
      </c>
      <c r="AN113" s="178">
        <f t="shared" si="33"/>
        <v>-8.6199999999999903</v>
      </c>
      <c r="AO113" s="50">
        <f>南航自动更新!O263</f>
        <v>77</v>
      </c>
      <c r="AP113" s="148">
        <f t="shared" si="30"/>
        <v>8.3499999999999943</v>
      </c>
      <c r="AQ113" s="178">
        <f t="shared" si="34"/>
        <v>-8.5600000000000023</v>
      </c>
      <c r="AR113" s="50">
        <f>南航自动更新!P263</f>
        <v>72.17</v>
      </c>
      <c r="AS113" s="148">
        <f t="shared" si="31"/>
        <v>18.760000000000005</v>
      </c>
      <c r="AT113" s="178">
        <f t="shared" si="35"/>
        <v>-12.64</v>
      </c>
      <c r="AU113" s="50">
        <f>南航自动更新!Q263</f>
        <v>70.069999999999993</v>
      </c>
      <c r="AV113" s="148">
        <f t="shared" si="32"/>
        <v>27.329999999999991</v>
      </c>
      <c r="AW113" s="178">
        <f t="shared" si="36"/>
        <v>-6.8100000000000023</v>
      </c>
      <c r="AX113" s="50">
        <f>南航自动更新!R263</f>
        <v>893</v>
      </c>
      <c r="AY113" s="138">
        <f t="shared" si="16"/>
        <v>1.4772727272727382E-2</v>
      </c>
      <c r="AZ113" s="138">
        <f t="shared" ref="AZ113:AZ123" si="49">AX113/AX65-1</f>
        <v>5.9311981020166105E-2</v>
      </c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51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W113" s="10"/>
      <c r="CX113" s="10"/>
      <c r="CY113" s="10"/>
      <c r="CZ113" s="10"/>
      <c r="DA113" s="10"/>
      <c r="DB113" s="10"/>
      <c r="DC113" s="10"/>
      <c r="DD113" s="10"/>
      <c r="DE113" s="88"/>
      <c r="DF113" s="88"/>
    </row>
    <row r="114" spans="1:110" s="11" customFormat="1">
      <c r="A114" s="173">
        <v>44986</v>
      </c>
      <c r="B114" s="50">
        <f>南航自动更新!B264</f>
        <v>23231.83</v>
      </c>
      <c r="C114" s="138">
        <v>2.2440000000000002</v>
      </c>
      <c r="D114" s="138">
        <f t="shared" si="37"/>
        <v>-0.15286099299624734</v>
      </c>
      <c r="E114" s="50">
        <f>南航自动更新!C264</f>
        <v>20861.099999999999</v>
      </c>
      <c r="F114" s="138">
        <v>2.2440000000000002</v>
      </c>
      <c r="G114" s="138">
        <f t="shared" si="38"/>
        <v>0.10460116787146201</v>
      </c>
      <c r="H114" s="50">
        <f>南航自动更新!D264</f>
        <v>2206.5300000000002</v>
      </c>
      <c r="I114" s="138">
        <v>2.2440000000000002</v>
      </c>
      <c r="J114" s="138">
        <f t="shared" si="39"/>
        <v>-0.72966347143403221</v>
      </c>
      <c r="K114" s="50">
        <f>南航自动更新!E264</f>
        <v>164.2</v>
      </c>
      <c r="L114" s="138">
        <v>2.2440000000000002</v>
      </c>
      <c r="M114" s="138">
        <f t="shared" si="40"/>
        <v>-0.56337915813545347</v>
      </c>
      <c r="N114" s="50">
        <f>南航自动更新!F264</f>
        <v>17207.27</v>
      </c>
      <c r="O114" s="138">
        <v>2.2440000000000002</v>
      </c>
      <c r="P114" s="138">
        <f t="shared" si="41"/>
        <v>-0.24535806226674095</v>
      </c>
      <c r="Q114" s="50">
        <f>南航自动更新!G264</f>
        <v>15430.1</v>
      </c>
      <c r="R114" s="138">
        <v>2.2440000000000002</v>
      </c>
      <c r="S114" s="138">
        <f t="shared" si="42"/>
        <v>-1.5288771237684018E-2</v>
      </c>
      <c r="T114" s="50">
        <f>南航自动更新!H264</f>
        <v>1652.58</v>
      </c>
      <c r="U114" s="138">
        <v>2.2440000000000002</v>
      </c>
      <c r="V114" s="138">
        <f t="shared" si="43"/>
        <v>-0.75829155136403259</v>
      </c>
      <c r="W114" s="50">
        <f>南航自动更新!I264</f>
        <v>124.59</v>
      </c>
      <c r="X114" s="138">
        <v>2.2440000000000002</v>
      </c>
      <c r="Y114" s="138">
        <f t="shared" si="44"/>
        <v>-0.57788995798888743</v>
      </c>
      <c r="Z114" s="50">
        <f>南航自动更新!J264</f>
        <v>10453.379999999999</v>
      </c>
      <c r="AA114" s="138">
        <v>2.2440000000000002</v>
      </c>
      <c r="AB114" s="138">
        <f t="shared" si="45"/>
        <v>-0.14011085281648095</v>
      </c>
      <c r="AC114" s="50">
        <f>南航自动更新!K264</f>
        <v>9977.2999999999993</v>
      </c>
      <c r="AD114" s="138">
        <v>2.2440000000000002</v>
      </c>
      <c r="AE114" s="138">
        <f t="shared" si="46"/>
        <v>-3.1315990038690011E-2</v>
      </c>
      <c r="AF114" s="50">
        <f>南航自动更新!L264</f>
        <v>369.29</v>
      </c>
      <c r="AG114" s="138">
        <v>2.2440000000000002</v>
      </c>
      <c r="AH114" s="138">
        <f t="shared" si="47"/>
        <v>-0.77350563644615633</v>
      </c>
      <c r="AI114" s="50">
        <f>南航自动更新!M264</f>
        <v>106.79</v>
      </c>
      <c r="AJ114" s="138">
        <v>2.2440000000000002</v>
      </c>
      <c r="AK114" s="138">
        <f t="shared" si="48"/>
        <v>-0.52818768224794554</v>
      </c>
      <c r="AL114" s="50">
        <f>南航自动更新!N264</f>
        <v>74.069999999999993</v>
      </c>
      <c r="AM114" s="148">
        <f t="shared" si="29"/>
        <v>9.9399999999999977</v>
      </c>
      <c r="AN114" s="178">
        <f t="shared" si="33"/>
        <v>-9.0800000000000125</v>
      </c>
      <c r="AO114" s="50">
        <f>南航自动更新!O264</f>
        <v>73.97</v>
      </c>
      <c r="AP114" s="148">
        <f t="shared" si="30"/>
        <v>9.39</v>
      </c>
      <c r="AQ114" s="178">
        <f t="shared" si="34"/>
        <v>-9</v>
      </c>
      <c r="AR114" s="50">
        <f>南航自动更新!P264</f>
        <v>74.89</v>
      </c>
      <c r="AS114" s="148">
        <f t="shared" si="31"/>
        <v>16.93</v>
      </c>
      <c r="AT114" s="178">
        <f t="shared" si="35"/>
        <v>-8.8799999999999955</v>
      </c>
      <c r="AU114" s="50">
        <f>南航自动更新!Q264</f>
        <v>75.88</v>
      </c>
      <c r="AV114" s="148">
        <f t="shared" si="32"/>
        <v>52.989999999999995</v>
      </c>
      <c r="AW114" s="178">
        <f t="shared" si="36"/>
        <v>-2.6099999999999994</v>
      </c>
      <c r="AX114" s="50">
        <f>南航自动更新!R264</f>
        <v>891</v>
      </c>
      <c r="AY114" s="138">
        <f t="shared" si="16"/>
        <v>1.3651877133105783E-2</v>
      </c>
      <c r="AZ114" s="138">
        <f t="shared" si="49"/>
        <v>5.1948051948051965E-2</v>
      </c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51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W114" s="10"/>
      <c r="CX114" s="10"/>
      <c r="CY114" s="10"/>
      <c r="CZ114" s="10"/>
      <c r="DA114" s="10"/>
      <c r="DB114" s="10"/>
      <c r="DC114" s="10"/>
      <c r="DD114" s="10"/>
      <c r="DE114" s="88"/>
      <c r="DF114" s="88"/>
    </row>
    <row r="115" spans="1:110" s="11" customFormat="1">
      <c r="A115" s="49">
        <v>45017</v>
      </c>
      <c r="B115" s="50">
        <f>南航自动更新!B265</f>
        <v>24909.01</v>
      </c>
      <c r="C115" s="138">
        <f t="shared" ref="C115:C128" si="50">B115/B103-1</f>
        <v>2.8557108117437449</v>
      </c>
      <c r="D115" s="138">
        <f t="shared" si="37"/>
        <v>-8.0889038123773238E-2</v>
      </c>
      <c r="E115" s="50">
        <f>南航自动更新!C265</f>
        <v>21766.85</v>
      </c>
      <c r="F115" s="138">
        <f t="shared" ref="F115:F128" si="51">E115/E103-1</f>
        <v>2.6772924318242479</v>
      </c>
      <c r="G115" s="138">
        <f t="shared" si="38"/>
        <v>0.19192168647649366</v>
      </c>
      <c r="H115" s="50">
        <f>南航自动更新!D265</f>
        <v>2933.05</v>
      </c>
      <c r="I115" s="138">
        <f t="shared" ref="I115:I128" si="52">H115/H103-1</f>
        <v>4.5585983398400494</v>
      </c>
      <c r="J115" s="138">
        <f t="shared" si="39"/>
        <v>-0.65284706712258567</v>
      </c>
      <c r="K115" s="50">
        <f>南航自动更新!E265</f>
        <v>209.11</v>
      </c>
      <c r="L115" s="138">
        <f t="shared" ref="L115:L128" si="53">K115/K103-1</f>
        <v>14.640239341810025</v>
      </c>
      <c r="M115" s="138">
        <f t="shared" si="40"/>
        <v>-0.46428754419224261</v>
      </c>
      <c r="N115" s="50">
        <f>南航自动更新!F265</f>
        <v>18917.330000000002</v>
      </c>
      <c r="O115" s="138">
        <f t="shared" ref="O115:O128" si="54">N115/N103-1</f>
        <v>4.1223582420141405</v>
      </c>
      <c r="P115" s="138">
        <f t="shared" si="41"/>
        <v>-0.15885294389664328</v>
      </c>
      <c r="Q115" s="50">
        <f>南航自动更新!G265</f>
        <v>16566.900000000001</v>
      </c>
      <c r="R115" s="138">
        <f t="shared" ref="R115:R128" si="55">Q115/Q103-1</f>
        <v>3.942377856867969</v>
      </c>
      <c r="S115" s="138">
        <f t="shared" si="42"/>
        <v>9.4108999459117326E-2</v>
      </c>
      <c r="T115" s="50">
        <f>南航自动更新!H265</f>
        <v>2199.63</v>
      </c>
      <c r="U115" s="138">
        <f t="shared" ref="U115:U128" si="56">T115/T103-1</f>
        <v>5.5492467099386653</v>
      </c>
      <c r="V115" s="138">
        <f t="shared" si="43"/>
        <v>-0.68765415795146179</v>
      </c>
      <c r="W115" s="50">
        <f>南航自动更新!I265</f>
        <v>150.80000000000001</v>
      </c>
      <c r="X115" s="138">
        <f t="shared" ref="X115:X128" si="57">W115/W103-1</f>
        <v>27.944337811900194</v>
      </c>
      <c r="Y115" s="138">
        <f t="shared" si="44"/>
        <v>-0.50673819180949886</v>
      </c>
      <c r="Z115" s="50">
        <f>南航自动更新!J265</f>
        <v>11319.72</v>
      </c>
      <c r="AA115" s="138">
        <f t="shared" ref="AA115:AA128" si="58">Z115/Z103-1</f>
        <v>4.0423712203552906</v>
      </c>
      <c r="AB115" s="138">
        <f t="shared" si="45"/>
        <v>-5.2227571482396318E-2</v>
      </c>
      <c r="AC115" s="50">
        <f>南航自动更新!K265</f>
        <v>10663.76</v>
      </c>
      <c r="AD115" s="138">
        <f t="shared" ref="AD115:AD128" si="59">AC115/AC103-1</f>
        <v>3.8714767338809146</v>
      </c>
      <c r="AE115" s="138">
        <f t="shared" si="46"/>
        <v>6.115828471406104E-2</v>
      </c>
      <c r="AF115" s="50">
        <f>南航自动更新!L265</f>
        <v>523.21</v>
      </c>
      <c r="AG115" s="138">
        <f t="shared" ref="AG115:AG128" si="60">AF115/AF103-1</f>
        <v>9.2529884381736238</v>
      </c>
      <c r="AH115" s="138">
        <f t="shared" si="47"/>
        <v>-0.68494420993683347</v>
      </c>
      <c r="AI115" s="50">
        <f>南航自动更新!M265</f>
        <v>132.75</v>
      </c>
      <c r="AJ115" s="138">
        <f t="shared" ref="AJ115:AJ128" si="61">AI115/AI103-1</f>
        <v>26.258726899383984</v>
      </c>
      <c r="AK115" s="138">
        <f t="shared" si="48"/>
        <v>-0.43181818181818177</v>
      </c>
      <c r="AL115" s="50">
        <f>南航自动更新!N265</f>
        <v>75.95</v>
      </c>
      <c r="AM115" s="148">
        <f t="shared" si="29"/>
        <v>18.78</v>
      </c>
      <c r="AN115" s="178">
        <f t="shared" si="33"/>
        <v>-7.0300000000000011</v>
      </c>
      <c r="AO115" s="50">
        <f>南航自动更新!O265</f>
        <v>76.11</v>
      </c>
      <c r="AP115" s="148">
        <f t="shared" si="30"/>
        <v>19.479999999999997</v>
      </c>
      <c r="AQ115" s="178">
        <f t="shared" si="34"/>
        <v>-6.7999999999999972</v>
      </c>
      <c r="AR115" s="50">
        <f>南航自动更新!P265</f>
        <v>74.989999999999995</v>
      </c>
      <c r="AS115" s="148">
        <f t="shared" si="31"/>
        <v>11.339999999999996</v>
      </c>
      <c r="AT115" s="178">
        <f t="shared" si="35"/>
        <v>-8.36</v>
      </c>
      <c r="AU115" s="50">
        <f>南航自动更新!Q265</f>
        <v>72.11</v>
      </c>
      <c r="AV115" s="148">
        <f t="shared" si="32"/>
        <v>33.11</v>
      </c>
      <c r="AW115" s="178">
        <f t="shared" si="36"/>
        <v>-6.2099999999999937</v>
      </c>
      <c r="AX115" s="50">
        <f>南航自动更新!R265</f>
        <v>889</v>
      </c>
      <c r="AY115" s="138">
        <f t="shared" si="16"/>
        <v>1.2528473804100271E-2</v>
      </c>
      <c r="AZ115" s="138">
        <f t="shared" si="49"/>
        <v>4.4653349001175124E-2</v>
      </c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51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W115" s="10"/>
      <c r="CX115" s="10"/>
      <c r="CY115" s="10"/>
      <c r="CZ115" s="10"/>
      <c r="DA115" s="10"/>
      <c r="DB115" s="10"/>
      <c r="DC115" s="10"/>
      <c r="DD115" s="10"/>
      <c r="DE115" s="88"/>
      <c r="DF115" s="88"/>
    </row>
    <row r="116" spans="1:110" s="11" customFormat="1">
      <c r="A116" s="49">
        <v>45047</v>
      </c>
      <c r="B116" s="50">
        <f>南航自动更新!B266</f>
        <v>26253.15</v>
      </c>
      <c r="C116" s="138">
        <f t="shared" si="50"/>
        <v>1.8109080124286119</v>
      </c>
      <c r="D116" s="138">
        <f t="shared" si="37"/>
        <v>-6.0264368713028094E-2</v>
      </c>
      <c r="E116" s="50">
        <f>南航自动更新!C266</f>
        <v>22717.82</v>
      </c>
      <c r="F116" s="138">
        <f t="shared" si="51"/>
        <v>1.5815880562822016</v>
      </c>
      <c r="G116" s="138">
        <f t="shared" si="38"/>
        <v>0.18635002564057035</v>
      </c>
      <c r="H116" s="50">
        <f>南航自动更新!D266</f>
        <v>3326.61</v>
      </c>
      <c r="I116" s="138">
        <f t="shared" si="52"/>
        <v>5.280651738851339</v>
      </c>
      <c r="J116" s="138">
        <f t="shared" si="39"/>
        <v>-0.60248526621194665</v>
      </c>
      <c r="K116" s="50">
        <f>南航自动更新!E266</f>
        <v>208.72</v>
      </c>
      <c r="L116" s="138">
        <f t="shared" si="53"/>
        <v>19.563546798029556</v>
      </c>
      <c r="M116" s="138">
        <f t="shared" si="40"/>
        <v>-0.50171886936592824</v>
      </c>
      <c r="N116" s="50">
        <f>南航自动更新!F266</f>
        <v>19756.3</v>
      </c>
      <c r="O116" s="138">
        <f t="shared" si="54"/>
        <v>2.4779769030349978</v>
      </c>
      <c r="P116" s="138">
        <f t="shared" si="41"/>
        <v>-0.13128725479332559</v>
      </c>
      <c r="Q116" s="50">
        <f>南航自动更新!G266</f>
        <v>17051.27</v>
      </c>
      <c r="R116" s="138">
        <f t="shared" si="55"/>
        <v>2.2051560634968377</v>
      </c>
      <c r="S116" s="138">
        <f t="shared" si="42"/>
        <v>8.844053727296064E-2</v>
      </c>
      <c r="T116" s="50">
        <f>南航自动更新!H266</f>
        <v>2548.8200000000002</v>
      </c>
      <c r="U116" s="138">
        <f t="shared" si="56"/>
        <v>6.1704833173915494</v>
      </c>
      <c r="V116" s="138">
        <f t="shared" si="43"/>
        <v>-0.62284013003981986</v>
      </c>
      <c r="W116" s="50">
        <f>南航自动更新!I266</f>
        <v>156.19999999999999</v>
      </c>
      <c r="X116" s="138">
        <f t="shared" si="57"/>
        <v>30.30260521042084</v>
      </c>
      <c r="Y116" s="138">
        <f t="shared" si="44"/>
        <v>-0.50931423365689699</v>
      </c>
      <c r="Z116" s="50">
        <f>南航自动更新!J266</f>
        <v>11771.47</v>
      </c>
      <c r="AA116" s="138">
        <f t="shared" si="58"/>
        <v>2.4417087689752766</v>
      </c>
      <c r="AB116" s="138">
        <f t="shared" si="45"/>
        <v>-4.3788529007280808E-2</v>
      </c>
      <c r="AC116" s="50">
        <f>南航自动更新!K266</f>
        <v>10988.82</v>
      </c>
      <c r="AD116" s="138">
        <f t="shared" si="59"/>
        <v>2.2702096253883601</v>
      </c>
      <c r="AE116" s="138">
        <f t="shared" si="46"/>
        <v>4.9494870389223955E-2</v>
      </c>
      <c r="AF116" s="50">
        <f>南航自动更新!L266</f>
        <v>648.84</v>
      </c>
      <c r="AG116" s="138">
        <f t="shared" si="60"/>
        <v>10.844468784227821</v>
      </c>
      <c r="AH116" s="138">
        <f t="shared" si="47"/>
        <v>-0.59604788853402058</v>
      </c>
      <c r="AI116" s="50">
        <f>南航自动更新!M266</f>
        <v>133.81</v>
      </c>
      <c r="AJ116" s="138">
        <f t="shared" si="61"/>
        <v>24.832046332046335</v>
      </c>
      <c r="AK116" s="138">
        <f t="shared" si="48"/>
        <v>-0.42747732329282906</v>
      </c>
      <c r="AL116" s="50">
        <f>南航自动更新!N266</f>
        <v>75.25</v>
      </c>
      <c r="AM116" s="148">
        <f t="shared" si="29"/>
        <v>14.43</v>
      </c>
      <c r="AN116" s="178">
        <f t="shared" si="33"/>
        <v>-6.1599999999999966</v>
      </c>
      <c r="AO116" s="50">
        <f>南航自动更新!O266</f>
        <v>75.06</v>
      </c>
      <c r="AP116" s="148">
        <f t="shared" si="30"/>
        <v>14.61</v>
      </c>
      <c r="AQ116" s="178">
        <f t="shared" si="34"/>
        <v>-6.75</v>
      </c>
      <c r="AR116" s="50">
        <f>南航自动更新!P266</f>
        <v>76.62</v>
      </c>
      <c r="AS116" s="148">
        <f t="shared" si="31"/>
        <v>9.5100000000000051</v>
      </c>
      <c r="AT116" s="178">
        <f t="shared" si="35"/>
        <v>-4.1299999999999955</v>
      </c>
      <c r="AU116" s="50">
        <f>南航自动更新!Q266</f>
        <v>74.84</v>
      </c>
      <c r="AV116" s="148">
        <f t="shared" si="32"/>
        <v>25.67</v>
      </c>
      <c r="AW116" s="178">
        <f t="shared" si="36"/>
        <v>-1.1599999999999966</v>
      </c>
      <c r="AX116" s="50">
        <f>南航自动更新!R266</f>
        <v>892</v>
      </c>
      <c r="AY116" s="138">
        <f t="shared" si="16"/>
        <v>1.5945330296127658E-2</v>
      </c>
      <c r="AZ116" s="138">
        <f t="shared" si="49"/>
        <v>5.0647820965842083E-2</v>
      </c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51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W116" s="10"/>
      <c r="CX116" s="10"/>
      <c r="CY116" s="10"/>
      <c r="CZ116" s="10"/>
      <c r="DA116" s="10"/>
      <c r="DB116" s="10"/>
      <c r="DC116" s="10"/>
      <c r="DD116" s="10"/>
      <c r="DE116" s="88"/>
      <c r="DF116" s="88"/>
    </row>
    <row r="117" spans="1:110" s="11" customFormat="1">
      <c r="A117" s="7">
        <v>45078</v>
      </c>
      <c r="B117" s="50">
        <f>南航自动更新!B267</f>
        <v>25932.67</v>
      </c>
      <c r="C117" s="138">
        <f t="shared" si="50"/>
        <v>0.78572353262793149</v>
      </c>
      <c r="D117" s="138">
        <f t="shared" si="37"/>
        <v>-5.5853976437007624E-2</v>
      </c>
      <c r="E117" s="50">
        <f>南航自动更新!C267</f>
        <v>21774.79</v>
      </c>
      <c r="F117" s="138">
        <f t="shared" si="51"/>
        <v>0.56127498781082408</v>
      </c>
      <c r="G117" s="138">
        <f t="shared" si="38"/>
        <v>0.17086767105049505</v>
      </c>
      <c r="H117" s="50">
        <f>南航自动更新!D267</f>
        <v>3948.39</v>
      </c>
      <c r="I117" s="138">
        <f t="shared" si="52"/>
        <v>6.0077738139609185</v>
      </c>
      <c r="J117" s="138">
        <f t="shared" si="39"/>
        <v>-0.53333246659307254</v>
      </c>
      <c r="K117" s="50">
        <f>南航自动更新!E267</f>
        <v>209.49</v>
      </c>
      <c r="L117" s="138">
        <f t="shared" si="53"/>
        <v>16.472060050041701</v>
      </c>
      <c r="M117" s="138">
        <f t="shared" si="40"/>
        <v>-0.48759906075726445</v>
      </c>
      <c r="N117" s="50">
        <f>南航自动更新!F267</f>
        <v>20600.95</v>
      </c>
      <c r="O117" s="138">
        <f t="shared" si="54"/>
        <v>1.1160018858253924</v>
      </c>
      <c r="P117" s="138">
        <f t="shared" si="41"/>
        <v>-9.4984070696935596E-2</v>
      </c>
      <c r="Q117" s="50">
        <f>南航自动更新!G267</f>
        <v>17201.68</v>
      </c>
      <c r="R117" s="138">
        <f t="shared" si="55"/>
        <v>0.83431562716270835</v>
      </c>
      <c r="S117" s="138">
        <f t="shared" si="42"/>
        <v>0.11314679160303354</v>
      </c>
      <c r="T117" s="50">
        <f>南航自动更新!H267</f>
        <v>3237.66</v>
      </c>
      <c r="U117" s="138">
        <f t="shared" si="56"/>
        <v>8.2306771204561642</v>
      </c>
      <c r="V117" s="138">
        <f t="shared" si="43"/>
        <v>-0.53719880099316875</v>
      </c>
      <c r="W117" s="50">
        <f>南航自动更新!I267</f>
        <v>161.61000000000001</v>
      </c>
      <c r="X117" s="138">
        <f t="shared" si="57"/>
        <v>21.047748976807643</v>
      </c>
      <c r="Y117" s="138">
        <f t="shared" si="44"/>
        <v>-0.4854659492502148</v>
      </c>
      <c r="Z117" s="50">
        <f>南航自动更新!J267</f>
        <v>11917.27</v>
      </c>
      <c r="AA117" s="138">
        <f t="shared" si="58"/>
        <v>1.0005287843332114</v>
      </c>
      <c r="AB117" s="138">
        <f t="shared" si="45"/>
        <v>-1.8383982155536049E-2</v>
      </c>
      <c r="AC117" s="50">
        <f>南航自动更新!K267</f>
        <v>10968.8</v>
      </c>
      <c r="AD117" s="138">
        <f t="shared" si="59"/>
        <v>0.86184514271747092</v>
      </c>
      <c r="AE117" s="138">
        <f t="shared" si="46"/>
        <v>6.7377680899926018E-2</v>
      </c>
      <c r="AF117" s="50">
        <f>南航自动更新!L267</f>
        <v>811.56</v>
      </c>
      <c r="AG117" s="138">
        <f t="shared" si="60"/>
        <v>12.929969104016477</v>
      </c>
      <c r="AH117" s="138">
        <f t="shared" si="47"/>
        <v>-0.50445439058197117</v>
      </c>
      <c r="AI117" s="50">
        <f>南航自动更新!M267</f>
        <v>136.9</v>
      </c>
      <c r="AJ117" s="138">
        <f t="shared" si="61"/>
        <v>17.4005376344086</v>
      </c>
      <c r="AK117" s="138">
        <f t="shared" si="48"/>
        <v>-0.39518444886238124</v>
      </c>
      <c r="AL117" s="50">
        <f>南航自动更新!N267</f>
        <v>79.44</v>
      </c>
      <c r="AM117" s="148">
        <f t="shared" si="29"/>
        <v>12.399999999999991</v>
      </c>
      <c r="AN117" s="178">
        <f t="shared" si="33"/>
        <v>-3.4300000000000068</v>
      </c>
      <c r="AO117" s="50">
        <f>南航自动更新!O267</f>
        <v>79</v>
      </c>
      <c r="AP117" s="148">
        <f t="shared" si="30"/>
        <v>11.760000000000005</v>
      </c>
      <c r="AQ117" s="178">
        <f t="shared" si="34"/>
        <v>-4.0900000000000034</v>
      </c>
      <c r="AR117" s="50">
        <f>南航自动更新!P267</f>
        <v>82</v>
      </c>
      <c r="AS117" s="148">
        <f t="shared" si="31"/>
        <v>19.75</v>
      </c>
      <c r="AT117" s="178">
        <f t="shared" si="35"/>
        <v>-0.68000000000000682</v>
      </c>
      <c r="AU117" s="50">
        <f>南航自动更新!Q267</f>
        <v>77.150000000000006</v>
      </c>
      <c r="AV117" s="148">
        <f t="shared" si="32"/>
        <v>16.050000000000004</v>
      </c>
      <c r="AW117" s="178">
        <f t="shared" si="36"/>
        <v>0.33000000000001251</v>
      </c>
      <c r="AX117" s="50">
        <f>南航自动更新!R267</f>
        <v>897</v>
      </c>
      <c r="AY117" s="138">
        <f t="shared" si="16"/>
        <v>1.931818181818179E-2</v>
      </c>
      <c r="AZ117" s="138">
        <f t="shared" si="49"/>
        <v>5.6537102473498191E-2</v>
      </c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51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W117" s="10"/>
      <c r="CX117" s="10"/>
      <c r="CY117" s="10"/>
      <c r="CZ117" s="10"/>
      <c r="DA117" s="10"/>
      <c r="DB117" s="10"/>
      <c r="DC117" s="10"/>
      <c r="DD117" s="10"/>
      <c r="DE117" s="88"/>
      <c r="DF117" s="88"/>
    </row>
    <row r="118" spans="1:110" s="11" customFormat="1">
      <c r="A118" s="7">
        <v>45108</v>
      </c>
      <c r="B118" s="50">
        <f>南航自动更新!B268</f>
        <v>30549.439999999999</v>
      </c>
      <c r="C118" s="138">
        <f t="shared" si="50"/>
        <v>0.51653023435909917</v>
      </c>
      <c r="D118" s="138">
        <f t="shared" si="37"/>
        <v>-2.0812365619659268E-2</v>
      </c>
      <c r="E118" s="50">
        <f>南航自动更新!C268</f>
        <v>25449.23</v>
      </c>
      <c r="F118" s="138">
        <f t="shared" si="51"/>
        <v>0.30309131285429669</v>
      </c>
      <c r="G118" s="138">
        <f t="shared" si="38"/>
        <v>0.19645771980698123</v>
      </c>
      <c r="H118" s="50">
        <f>南航自动更新!D268</f>
        <v>4880.63</v>
      </c>
      <c r="I118" s="138">
        <f t="shared" si="52"/>
        <v>7.1767662383353716</v>
      </c>
      <c r="J118" s="138">
        <f t="shared" si="39"/>
        <v>-0.48609313780718555</v>
      </c>
      <c r="K118" s="50">
        <f>南航自动更新!E268</f>
        <v>219.58</v>
      </c>
      <c r="L118" s="138">
        <f t="shared" si="53"/>
        <v>11.533105022831052</v>
      </c>
      <c r="M118" s="138">
        <f t="shared" si="40"/>
        <v>-0.49073451306909111</v>
      </c>
      <c r="N118" s="50">
        <f>南航自动更新!F268</f>
        <v>24719.55</v>
      </c>
      <c r="O118" s="138">
        <f t="shared" si="54"/>
        <v>0.75363467265599615</v>
      </c>
      <c r="P118" s="138">
        <f t="shared" si="41"/>
        <v>-4.632579909283574E-2</v>
      </c>
      <c r="Q118" s="50">
        <f>南航自动更新!G268</f>
        <v>20476.22</v>
      </c>
      <c r="R118" s="138">
        <f t="shared" si="55"/>
        <v>0.49720574805009243</v>
      </c>
      <c r="S118" s="138">
        <f t="shared" si="42"/>
        <v>0.16028881111906945</v>
      </c>
      <c r="T118" s="50">
        <f>南航自动更新!H268</f>
        <v>4060.54</v>
      </c>
      <c r="U118" s="138">
        <f t="shared" si="56"/>
        <v>8.9630483855137886</v>
      </c>
      <c r="V118" s="138">
        <f t="shared" si="43"/>
        <v>-0.48821797502432529</v>
      </c>
      <c r="W118" s="50">
        <f>南航自动更新!I268</f>
        <v>182.8</v>
      </c>
      <c r="X118" s="138">
        <f t="shared" si="57"/>
        <v>13.825628548256287</v>
      </c>
      <c r="Y118" s="138">
        <f t="shared" si="44"/>
        <v>-0.46027340635979797</v>
      </c>
      <c r="Z118" s="50">
        <f>南航自动更新!J268</f>
        <v>13946</v>
      </c>
      <c r="AA118" s="138">
        <f t="shared" si="58"/>
        <v>0.64793741949968675</v>
      </c>
      <c r="AB118" s="138">
        <f t="shared" si="45"/>
        <v>1.5655781103092625E-2</v>
      </c>
      <c r="AC118" s="50">
        <f>南航自动更新!K268</f>
        <v>12764.48</v>
      </c>
      <c r="AD118" s="138">
        <f t="shared" si="59"/>
        <v>0.52219768268308853</v>
      </c>
      <c r="AE118" s="138">
        <f t="shared" si="46"/>
        <v>9.8261638692047404E-2</v>
      </c>
      <c r="AF118" s="50">
        <f>南航自动更新!L268</f>
        <v>1025.31</v>
      </c>
      <c r="AG118" s="138">
        <f t="shared" si="60"/>
        <v>14.706341911764705</v>
      </c>
      <c r="AH118" s="138">
        <f t="shared" si="47"/>
        <v>-0.44809637360921972</v>
      </c>
      <c r="AI118" s="50">
        <f>南航自动更新!M268</f>
        <v>156.21</v>
      </c>
      <c r="AJ118" s="138">
        <f t="shared" si="61"/>
        <v>12.17116357504216</v>
      </c>
      <c r="AK118" s="138">
        <f t="shared" si="48"/>
        <v>-0.37720277489833343</v>
      </c>
      <c r="AL118" s="50">
        <f>南航自动更新!N268</f>
        <v>80.92</v>
      </c>
      <c r="AM118" s="148">
        <f t="shared" si="29"/>
        <v>10.939999999999998</v>
      </c>
      <c r="AN118" s="178">
        <f t="shared" si="33"/>
        <v>-2.1599999999999966</v>
      </c>
      <c r="AO118" s="50">
        <f>南航自动更新!O268</f>
        <v>80.459999999999994</v>
      </c>
      <c r="AP118" s="148">
        <f t="shared" si="30"/>
        <v>10.429999999999993</v>
      </c>
      <c r="AQ118" s="178">
        <f t="shared" si="34"/>
        <v>-2.5100000000000051</v>
      </c>
      <c r="AR118" s="50">
        <f>南航自动更新!P268</f>
        <v>83.2</v>
      </c>
      <c r="AS118" s="148">
        <f t="shared" si="31"/>
        <v>14.920000000000002</v>
      </c>
      <c r="AT118" s="178">
        <f t="shared" si="35"/>
        <v>-0.34000000000000341</v>
      </c>
      <c r="AU118" s="50">
        <f>南航自动更新!Q268</f>
        <v>83.25</v>
      </c>
      <c r="AV118" s="148">
        <f t="shared" si="32"/>
        <v>12.829999999999998</v>
      </c>
      <c r="AW118" s="178">
        <f t="shared" si="36"/>
        <v>4.7000000000000028</v>
      </c>
      <c r="AX118" s="50">
        <f>南航自动更新!R268</f>
        <v>897</v>
      </c>
      <c r="AY118" s="138">
        <f t="shared" si="16"/>
        <v>1.7006802721088343E-2</v>
      </c>
      <c r="AZ118" s="138">
        <f t="shared" si="49"/>
        <v>5.5294117647058716E-2</v>
      </c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51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W118" s="10"/>
      <c r="CX118" s="10"/>
      <c r="CY118" s="10"/>
      <c r="CZ118" s="10"/>
      <c r="DA118" s="10"/>
      <c r="DB118" s="10"/>
      <c r="DC118" s="10"/>
      <c r="DD118" s="10"/>
      <c r="DE118" s="88"/>
      <c r="DF118" s="88"/>
    </row>
    <row r="119" spans="1:110" s="11" customFormat="1">
      <c r="A119" s="7">
        <v>45139</v>
      </c>
      <c r="B119" s="50">
        <f>南航自动更新!B269</f>
        <v>30892.19</v>
      </c>
      <c r="C119" s="138">
        <f t="shared" si="50"/>
        <v>0.71361095301965749</v>
      </c>
      <c r="D119" s="138">
        <f t="shared" si="37"/>
        <v>-1.9968821419190097E-2</v>
      </c>
      <c r="E119" s="50">
        <f>南航自动更新!C269</f>
        <v>25700.46</v>
      </c>
      <c r="F119" s="138">
        <f t="shared" si="51"/>
        <v>0.48512074335608157</v>
      </c>
      <c r="G119" s="138">
        <f t="shared" si="38"/>
        <v>0.19562270358485012</v>
      </c>
      <c r="H119" s="50">
        <f>南航自动更新!D269</f>
        <v>4962.62</v>
      </c>
      <c r="I119" s="138">
        <f t="shared" si="52"/>
        <v>6.1204821005811025</v>
      </c>
      <c r="J119" s="138">
        <f t="shared" si="39"/>
        <v>-0.48535007274925823</v>
      </c>
      <c r="K119" s="50">
        <f>南航自动更新!E269</f>
        <v>229.11</v>
      </c>
      <c r="L119" s="138">
        <f t="shared" si="53"/>
        <v>8.0557312252964426</v>
      </c>
      <c r="M119" s="138">
        <f t="shared" si="40"/>
        <v>-0.40253474848097637</v>
      </c>
      <c r="N119" s="50">
        <f>南航自动更新!F269</f>
        <v>24988.79</v>
      </c>
      <c r="O119" s="138">
        <f t="shared" si="54"/>
        <v>1.0114713349443059</v>
      </c>
      <c r="P119" s="138">
        <f t="shared" si="41"/>
        <v>-7.8126902216217875E-2</v>
      </c>
      <c r="Q119" s="50">
        <f>南航自动更新!G269</f>
        <v>20553.61</v>
      </c>
      <c r="R119" s="138">
        <f t="shared" si="55"/>
        <v>0.71917754939362588</v>
      </c>
      <c r="S119" s="138">
        <f t="shared" si="42"/>
        <v>0.10957249823201365</v>
      </c>
      <c r="T119" s="50">
        <f>南航自动更新!H269</f>
        <v>4242.75</v>
      </c>
      <c r="U119" s="138">
        <f t="shared" si="56"/>
        <v>8.3565994045650012</v>
      </c>
      <c r="V119" s="138">
        <f t="shared" si="43"/>
        <v>-0.48804997447942244</v>
      </c>
      <c r="W119" s="50">
        <f>南航自动更新!I269</f>
        <v>192.43</v>
      </c>
      <c r="X119" s="138">
        <f t="shared" si="57"/>
        <v>12.541871921182265</v>
      </c>
      <c r="Y119" s="138">
        <f t="shared" si="44"/>
        <v>-0.34818101754623676</v>
      </c>
      <c r="Z119" s="50">
        <f>南航自动更新!J269</f>
        <v>14176.09</v>
      </c>
      <c r="AA119" s="138">
        <f t="shared" si="58"/>
        <v>0.81736588742812821</v>
      </c>
      <c r="AB119" s="138">
        <f t="shared" si="45"/>
        <v>-1.801109717998628E-2</v>
      </c>
      <c r="AC119" s="50">
        <f>南航自动更新!K269</f>
        <v>12916.11</v>
      </c>
      <c r="AD119" s="138">
        <f t="shared" si="59"/>
        <v>0.67488497907059974</v>
      </c>
      <c r="AE119" s="138">
        <f t="shared" si="46"/>
        <v>5.4622548611349409E-2</v>
      </c>
      <c r="AF119" s="50">
        <f>南航自动更新!L269</f>
        <v>1097.83</v>
      </c>
      <c r="AG119" s="138">
        <f t="shared" si="60"/>
        <v>13.620189106405645</v>
      </c>
      <c r="AH119" s="138">
        <f t="shared" si="47"/>
        <v>-0.44262686264057072</v>
      </c>
      <c r="AI119" s="50">
        <f>南航自动更新!M269</f>
        <v>162.13999999999999</v>
      </c>
      <c r="AJ119" s="138">
        <f t="shared" si="61"/>
        <v>10.904552129221733</v>
      </c>
      <c r="AK119" s="138">
        <f t="shared" si="48"/>
        <v>-0.26068122748620681</v>
      </c>
      <c r="AL119" s="50">
        <f>南航自动更新!N269</f>
        <v>80.89</v>
      </c>
      <c r="AM119" s="148">
        <f t="shared" si="29"/>
        <v>11.980000000000004</v>
      </c>
      <c r="AN119" s="178">
        <f t="shared" si="33"/>
        <v>-5.0999999999999943</v>
      </c>
      <c r="AO119" s="50">
        <f>南航自动更新!O269</f>
        <v>79.97</v>
      </c>
      <c r="AP119" s="148">
        <f t="shared" si="30"/>
        <v>10.879999999999995</v>
      </c>
      <c r="AQ119" s="178">
        <f t="shared" si="34"/>
        <v>-6.210000000000008</v>
      </c>
      <c r="AR119" s="50">
        <f>南航自动更新!P269</f>
        <v>85.49</v>
      </c>
      <c r="AS119" s="148">
        <f t="shared" si="31"/>
        <v>20.429999999999993</v>
      </c>
      <c r="AT119" s="178">
        <f t="shared" si="35"/>
        <v>-0.45000000000000284</v>
      </c>
      <c r="AU119" s="50">
        <f>南航自动更新!Q269</f>
        <v>83.99</v>
      </c>
      <c r="AV119" s="148">
        <f t="shared" si="32"/>
        <v>27.83</v>
      </c>
      <c r="AW119" s="178">
        <f t="shared" si="36"/>
        <v>7</v>
      </c>
      <c r="AX119" s="50">
        <f>南航自动更新!R269</f>
        <v>901</v>
      </c>
      <c r="AY119" s="138">
        <f t="shared" si="16"/>
        <v>1.8079096045197751E-2</v>
      </c>
      <c r="AZ119" s="138">
        <f t="shared" si="49"/>
        <v>5.7511737089201986E-2</v>
      </c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51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W119" s="10"/>
      <c r="CX119" s="10"/>
      <c r="CY119" s="10"/>
      <c r="CZ119" s="10"/>
      <c r="DA119" s="10"/>
      <c r="DB119" s="10"/>
      <c r="DC119" s="10"/>
      <c r="DD119" s="10"/>
      <c r="DE119" s="88"/>
      <c r="DF119" s="88"/>
    </row>
    <row r="120" spans="1:110" s="11" customFormat="1">
      <c r="A120" s="7">
        <v>45171</v>
      </c>
      <c r="B120" s="50">
        <f>南航自动更新!B270</f>
        <v>27717.06</v>
      </c>
      <c r="C120" s="138">
        <f t="shared" si="50"/>
        <v>1.2627778462633676</v>
      </c>
      <c r="D120" s="138">
        <f t="shared" si="37"/>
        <v>-4.1800196223628516E-2</v>
      </c>
      <c r="E120" s="50">
        <f>南航自动更新!C270</f>
        <v>22452.68</v>
      </c>
      <c r="F120" s="138">
        <f t="shared" si="51"/>
        <v>0.96050126958957494</v>
      </c>
      <c r="G120" s="138">
        <f t="shared" si="38"/>
        <v>0.13002663424120597</v>
      </c>
      <c r="H120" s="50">
        <f>南航自动更新!D270</f>
        <v>5045.62</v>
      </c>
      <c r="I120" s="138">
        <f t="shared" si="52"/>
        <v>5.8038782059926097</v>
      </c>
      <c r="J120" s="138">
        <f t="shared" si="39"/>
        <v>-0.42326214058329659</v>
      </c>
      <c r="K120" s="50">
        <f>南航自动更新!E270</f>
        <v>218.76</v>
      </c>
      <c r="L120" s="138">
        <f t="shared" si="53"/>
        <v>2.975286207523169</v>
      </c>
      <c r="M120" s="138">
        <f t="shared" si="40"/>
        <v>-0.29082244626706011</v>
      </c>
      <c r="N120" s="50">
        <f>南航自动更新!F270</f>
        <v>21814.76</v>
      </c>
      <c r="O120" s="138">
        <f t="shared" si="54"/>
        <v>1.6090028631774329</v>
      </c>
      <c r="P120" s="138">
        <f t="shared" si="41"/>
        <v>-7.7301537283730237E-2</v>
      </c>
      <c r="Q120" s="50">
        <f>南航自动更新!G270</f>
        <v>17512.23</v>
      </c>
      <c r="R120" s="138">
        <f t="shared" si="55"/>
        <v>1.2332869134064319</v>
      </c>
      <c r="S120" s="138">
        <f t="shared" si="42"/>
        <v>7.1555625990879168E-2</v>
      </c>
      <c r="T120" s="50">
        <f>南航自动更新!H270</f>
        <v>4143.2</v>
      </c>
      <c r="U120" s="138">
        <f t="shared" si="56"/>
        <v>7.3559212649241683</v>
      </c>
      <c r="V120" s="138">
        <f t="shared" si="43"/>
        <v>-0.41531757321231011</v>
      </c>
      <c r="W120" s="50">
        <f>南航自动更新!I270</f>
        <v>159.33000000000001</v>
      </c>
      <c r="X120" s="138">
        <f t="shared" si="57"/>
        <v>5.6277038269550754</v>
      </c>
      <c r="Y120" s="138">
        <f t="shared" si="44"/>
        <v>-0.25302390998593527</v>
      </c>
      <c r="Z120" s="50">
        <f>南航自动更新!J270</f>
        <v>12093.31</v>
      </c>
      <c r="AA120" s="138">
        <f t="shared" si="58"/>
        <v>1.2509609102635451</v>
      </c>
      <c r="AB120" s="138">
        <f t="shared" si="45"/>
        <v>-4.562615515497026E-2</v>
      </c>
      <c r="AC120" s="50">
        <f>南航自动更新!K270</f>
        <v>10931.43</v>
      </c>
      <c r="AD120" s="138">
        <f t="shared" si="59"/>
        <v>1.0741688755984038</v>
      </c>
      <c r="AE120" s="138">
        <f t="shared" si="46"/>
        <v>9.8244077641920224E-3</v>
      </c>
      <c r="AF120" s="50">
        <f>南航自动更新!L270</f>
        <v>1027.81</v>
      </c>
      <c r="AG120" s="138">
        <f t="shared" si="60"/>
        <v>11.414663606715786</v>
      </c>
      <c r="AH120" s="138">
        <f t="shared" si="47"/>
        <v>-0.39046506387066937</v>
      </c>
      <c r="AI120" s="50">
        <f>南航自动更新!M270</f>
        <v>134.07</v>
      </c>
      <c r="AJ120" s="138">
        <f t="shared" si="61"/>
        <v>5.8930591259640099</v>
      </c>
      <c r="AK120" s="138">
        <f t="shared" si="48"/>
        <v>-0.16289960039960039</v>
      </c>
      <c r="AL120" s="50">
        <f>南航自动更新!N270</f>
        <v>78.709999999999994</v>
      </c>
      <c r="AM120" s="148">
        <f t="shared" si="29"/>
        <v>10.449999999999989</v>
      </c>
      <c r="AN120" s="178">
        <f t="shared" si="33"/>
        <v>-3.0200000000000102</v>
      </c>
      <c r="AO120" s="50">
        <f>南航自动更新!O270</f>
        <v>78</v>
      </c>
      <c r="AP120" s="148">
        <f t="shared" si="30"/>
        <v>9.5300000000000011</v>
      </c>
      <c r="AQ120" s="178">
        <f t="shared" si="34"/>
        <v>-4.25</v>
      </c>
      <c r="AR120" s="50">
        <f>南航自动更新!P270</f>
        <v>82.11</v>
      </c>
      <c r="AS120" s="148">
        <f t="shared" si="31"/>
        <v>15.25</v>
      </c>
      <c r="AT120" s="178">
        <f t="shared" si="35"/>
        <v>1.1099999999999994</v>
      </c>
      <c r="AU120" s="50">
        <f>南航自动更新!Q270</f>
        <v>72.83</v>
      </c>
      <c r="AV120" s="148">
        <f t="shared" si="32"/>
        <v>29.14</v>
      </c>
      <c r="AW120" s="178">
        <f t="shared" si="36"/>
        <v>3.6799999999999926</v>
      </c>
      <c r="AX120" s="50">
        <f>南航自动更新!R270</f>
        <v>903</v>
      </c>
      <c r="AY120" s="138">
        <f t="shared" si="16"/>
        <v>1.9187358916478603E-2</v>
      </c>
      <c r="AZ120" s="138">
        <f t="shared" si="49"/>
        <v>5.9859154929577496E-2</v>
      </c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51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W120" s="10"/>
      <c r="CX120" s="10"/>
      <c r="CY120" s="10"/>
      <c r="CZ120" s="10"/>
      <c r="DA120" s="10"/>
      <c r="DB120" s="10"/>
      <c r="DC120" s="10"/>
      <c r="DD120" s="10"/>
      <c r="DE120" s="88"/>
      <c r="DF120" s="88"/>
    </row>
    <row r="121" spans="1:110" s="11" customFormat="1">
      <c r="A121" s="7">
        <v>45203</v>
      </c>
      <c r="B121" s="22">
        <f>南航自动更新!B271</f>
        <v>28652.69</v>
      </c>
      <c r="C121" s="138">
        <f t="shared" si="50"/>
        <v>1.9488451698025435</v>
      </c>
      <c r="D121" s="138">
        <f t="shared" si="37"/>
        <v>-2.4178684205507395E-2</v>
      </c>
      <c r="E121" s="22">
        <f>南航自动更新!C271</f>
        <v>23144.06</v>
      </c>
      <c r="F121" s="138">
        <f t="shared" si="51"/>
        <v>1.6110146536387031</v>
      </c>
      <c r="G121" s="138">
        <f t="shared" si="38"/>
        <v>0.12956646215371603</v>
      </c>
      <c r="H121" s="22">
        <f>南航自动更新!D271</f>
        <v>5264.76</v>
      </c>
      <c r="I121" s="138">
        <f t="shared" si="52"/>
        <v>5.635276324910202</v>
      </c>
      <c r="J121" s="138">
        <f t="shared" si="39"/>
        <v>-0.38493279514933432</v>
      </c>
      <c r="K121" s="22">
        <f>南航自动更新!E271</f>
        <v>243.88</v>
      </c>
      <c r="L121" s="138">
        <f t="shared" si="53"/>
        <v>3.1251691474966172</v>
      </c>
      <c r="M121" s="138">
        <f t="shared" si="40"/>
        <v>-0.22247019065229878</v>
      </c>
      <c r="N121" s="22">
        <f>南航自动更新!F271</f>
        <v>23250.54</v>
      </c>
      <c r="O121" s="138">
        <f t="shared" si="54"/>
        <v>2.5750921045348032</v>
      </c>
      <c r="P121" s="138">
        <f t="shared" si="41"/>
        <v>-4.7649592342051683E-2</v>
      </c>
      <c r="Q121" s="22">
        <f>南航自动更新!G271</f>
        <v>18963.650000000001</v>
      </c>
      <c r="R121" s="138">
        <f t="shared" si="55"/>
        <v>2.176586563748991</v>
      </c>
      <c r="S121" s="138">
        <f t="shared" si="42"/>
        <v>0.10022476003935932</v>
      </c>
      <c r="T121" s="22">
        <f>南航自动更新!H271</f>
        <v>4115.41</v>
      </c>
      <c r="U121" s="138">
        <f t="shared" si="56"/>
        <v>7.0816330538263639</v>
      </c>
      <c r="V121" s="138">
        <f t="shared" si="43"/>
        <v>-0.40959276719183524</v>
      </c>
      <c r="W121" s="22">
        <f>南航自动更新!I271</f>
        <v>171.48</v>
      </c>
      <c r="X121" s="138">
        <f t="shared" si="57"/>
        <v>6.0192386410151446</v>
      </c>
      <c r="Y121" s="138">
        <f t="shared" si="44"/>
        <v>-0.1725136321961106</v>
      </c>
      <c r="Z121" s="22">
        <f>南航自动更新!J271</f>
        <v>13205.15</v>
      </c>
      <c r="AA121" s="138">
        <f t="shared" si="58"/>
        <v>2.1918316143644083</v>
      </c>
      <c r="AB121" s="138">
        <f t="shared" si="45"/>
        <v>-4.5636525503008896E-3</v>
      </c>
      <c r="AC121" s="22">
        <f>南航自动更新!K271</f>
        <v>12036.35</v>
      </c>
      <c r="AD121" s="138">
        <f t="shared" si="59"/>
        <v>1.9835187443608278</v>
      </c>
      <c r="AE121" s="138">
        <f t="shared" si="46"/>
        <v>5.44734093999244E-2</v>
      </c>
      <c r="AF121" s="22">
        <f>南航自动更新!L271</f>
        <v>1023.24</v>
      </c>
      <c r="AG121" s="138">
        <f t="shared" si="60"/>
        <v>11.392394332081871</v>
      </c>
      <c r="AH121" s="138">
        <f t="shared" si="47"/>
        <v>-0.39408796987138495</v>
      </c>
      <c r="AI121" s="22">
        <f>南航自动更新!M271</f>
        <v>145.56</v>
      </c>
      <c r="AJ121" s="138">
        <f t="shared" si="61"/>
        <v>6.1633858267716537</v>
      </c>
      <c r="AK121" s="138">
        <f t="shared" si="48"/>
        <v>-0.10352897702777608</v>
      </c>
      <c r="AL121" s="22">
        <f>南航自动更新!N271</f>
        <v>81.150000000000006</v>
      </c>
      <c r="AM121" s="148">
        <f t="shared" si="29"/>
        <v>14.219999999999999</v>
      </c>
      <c r="AN121" s="178">
        <f t="shared" si="33"/>
        <v>-2</v>
      </c>
      <c r="AO121" s="22">
        <f>南航自动更新!O271</f>
        <v>81.94</v>
      </c>
      <c r="AP121" s="148">
        <f t="shared" si="30"/>
        <v>14.590000000000003</v>
      </c>
      <c r="AQ121" s="178">
        <f t="shared" si="34"/>
        <v>-2.1800000000000068</v>
      </c>
      <c r="AR121" s="22">
        <f>南航自动更新!P271</f>
        <v>78.17</v>
      </c>
      <c r="AS121" s="148">
        <f t="shared" si="31"/>
        <v>13.989999999999995</v>
      </c>
      <c r="AT121" s="178">
        <f t="shared" si="35"/>
        <v>-3.2600000000000051</v>
      </c>
      <c r="AU121" s="22">
        <f>南航自动更新!Q271</f>
        <v>70.31</v>
      </c>
      <c r="AV121" s="148">
        <f t="shared" si="32"/>
        <v>28.990000000000002</v>
      </c>
      <c r="AW121" s="178">
        <f t="shared" si="36"/>
        <v>4.2400000000000091</v>
      </c>
      <c r="AX121" s="22">
        <f>南航自动更新!R271</f>
        <v>904</v>
      </c>
      <c r="AY121" s="138">
        <f t="shared" si="16"/>
        <v>1.916572717023679E-2</v>
      </c>
      <c r="AZ121" s="138">
        <f t="shared" si="49"/>
        <v>5.4842473745624343E-2</v>
      </c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51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W121" s="10"/>
      <c r="CX121" s="10"/>
      <c r="CY121" s="10"/>
      <c r="CZ121" s="10"/>
      <c r="DA121" s="10"/>
      <c r="DB121" s="10"/>
      <c r="DC121" s="10"/>
      <c r="DD121" s="10"/>
      <c r="DE121" s="88"/>
      <c r="DF121" s="88"/>
    </row>
    <row r="122" spans="1:110" s="11" customFormat="1">
      <c r="A122" s="7">
        <v>45231</v>
      </c>
      <c r="B122" s="50">
        <f>南航自动更新!B272</f>
        <v>26234.78</v>
      </c>
      <c r="C122" s="138">
        <f t="shared" si="50"/>
        <v>2.534084296060005</v>
      </c>
      <c r="D122" s="138">
        <f t="shared" si="37"/>
        <v>-6.2628114818031877E-2</v>
      </c>
      <c r="E122" s="50">
        <f>南航自动更新!C272</f>
        <v>20736.34</v>
      </c>
      <c r="F122" s="138">
        <f t="shared" si="51"/>
        <v>2.173566898476909</v>
      </c>
      <c r="G122" s="138">
        <f t="shared" si="38"/>
        <v>6.1639729331361304E-2</v>
      </c>
      <c r="H122" s="50">
        <f>南航自动更新!D272</f>
        <v>5257.63</v>
      </c>
      <c r="I122" s="138">
        <f t="shared" si="52"/>
        <v>5.348721230709784</v>
      </c>
      <c r="J122" s="138">
        <f t="shared" si="39"/>
        <v>-0.35645548238634972</v>
      </c>
      <c r="K122" s="50">
        <f>南航自动更新!E272</f>
        <v>240.82</v>
      </c>
      <c r="L122" s="138">
        <f t="shared" si="53"/>
        <v>2.9388289172391233</v>
      </c>
      <c r="M122" s="138">
        <f t="shared" si="40"/>
        <v>-0.15626094877724062</v>
      </c>
      <c r="N122" s="50">
        <f>南航自动更新!F272</f>
        <v>20706.88</v>
      </c>
      <c r="O122" s="138">
        <f t="shared" si="54"/>
        <v>3.2509048134226477</v>
      </c>
      <c r="P122" s="138">
        <f t="shared" si="41"/>
        <v>-9.8431618077972294E-2</v>
      </c>
      <c r="Q122" s="50">
        <f>南航自动更新!G272</f>
        <v>16563.93</v>
      </c>
      <c r="R122" s="138">
        <f t="shared" si="55"/>
        <v>2.818166101530823</v>
      </c>
      <c r="S122" s="138">
        <f t="shared" si="42"/>
        <v>2.1963926322530858E-2</v>
      </c>
      <c r="T122" s="50">
        <f>南航自动更新!H272</f>
        <v>3976.68</v>
      </c>
      <c r="U122" s="138">
        <f t="shared" si="56"/>
        <v>6.8307307563554733</v>
      </c>
      <c r="V122" s="138">
        <f t="shared" si="43"/>
        <v>-0.39333545894044075</v>
      </c>
      <c r="W122" s="50">
        <f>南航自动更新!I272</f>
        <v>166.27</v>
      </c>
      <c r="X122" s="138">
        <f t="shared" si="57"/>
        <v>5.611133200795229</v>
      </c>
      <c r="Y122" s="138">
        <f t="shared" si="44"/>
        <v>-0.1876984708583711</v>
      </c>
      <c r="Z122" s="50">
        <f>南航自动更新!J272</f>
        <v>11677.55</v>
      </c>
      <c r="AA122" s="138">
        <f t="shared" si="58"/>
        <v>3.0889927692280752</v>
      </c>
      <c r="AB122" s="138">
        <f t="shared" si="45"/>
        <v>-6.2919537813271642E-2</v>
      </c>
      <c r="AC122" s="50">
        <f>南航自动更新!K272</f>
        <v>10586.58</v>
      </c>
      <c r="AD122" s="138">
        <f t="shared" si="59"/>
        <v>2.8574504909909093</v>
      </c>
      <c r="AE122" s="138">
        <f t="shared" si="46"/>
        <v>-7.0653381992532571E-3</v>
      </c>
      <c r="AF122" s="50">
        <f>南航自动更新!L272</f>
        <v>954.08</v>
      </c>
      <c r="AG122" s="138">
        <f t="shared" si="60"/>
        <v>9.6115003892781683</v>
      </c>
      <c r="AH122" s="138">
        <f t="shared" si="47"/>
        <v>-0.41641843082324581</v>
      </c>
      <c r="AI122" s="50">
        <f>南航自动更新!M272</f>
        <v>136.88999999999999</v>
      </c>
      <c r="AJ122" s="138">
        <f t="shared" si="61"/>
        <v>5.3699395067473246</v>
      </c>
      <c r="AK122" s="138">
        <f t="shared" si="48"/>
        <v>-0.16965910469489276</v>
      </c>
      <c r="AL122" s="50">
        <f>南航自动更新!N272</f>
        <v>78.930000000000007</v>
      </c>
      <c r="AM122" s="148">
        <f t="shared" si="29"/>
        <v>13.310000000000002</v>
      </c>
      <c r="AN122" s="178">
        <f t="shared" si="33"/>
        <v>-3.1299999999999955</v>
      </c>
      <c r="AO122" s="50">
        <f>南航自动更新!O272</f>
        <v>79.88</v>
      </c>
      <c r="AP122" s="148">
        <f t="shared" si="30"/>
        <v>13.489999999999995</v>
      </c>
      <c r="AQ122" s="178">
        <f t="shared" si="34"/>
        <v>-3.1000000000000085</v>
      </c>
      <c r="AR122" s="50">
        <f>南航自动更新!P272</f>
        <v>75.64</v>
      </c>
      <c r="AS122" s="148">
        <f t="shared" si="31"/>
        <v>14.32</v>
      </c>
      <c r="AT122" s="178">
        <f t="shared" si="35"/>
        <v>-4.5900000000000034</v>
      </c>
      <c r="AU122" s="50">
        <f>南航自动更新!Q272</f>
        <v>69.040000000000006</v>
      </c>
      <c r="AV122" s="148">
        <f t="shared" si="32"/>
        <v>27.910000000000004</v>
      </c>
      <c r="AW122" s="178">
        <f t="shared" si="36"/>
        <v>-2.6699999999999875</v>
      </c>
      <c r="AX122" s="50">
        <f>南航自动更新!R272</f>
        <v>904</v>
      </c>
      <c r="AY122" s="138">
        <f t="shared" si="16"/>
        <v>1.916572717023679E-2</v>
      </c>
      <c r="AZ122" s="138">
        <f t="shared" si="49"/>
        <v>5.2386495925494714E-2</v>
      </c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51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W122" s="10"/>
      <c r="CX122" s="10"/>
      <c r="CY122" s="10"/>
      <c r="CZ122" s="10"/>
      <c r="DA122" s="10"/>
      <c r="DB122" s="10"/>
      <c r="DC122" s="10"/>
      <c r="DD122" s="10"/>
      <c r="DE122" s="88"/>
      <c r="DF122" s="88"/>
    </row>
    <row r="123" spans="1:110" s="63" customFormat="1">
      <c r="A123" s="7">
        <v>45261</v>
      </c>
      <c r="B123" s="75">
        <f>南航自动更新!B273</f>
        <v>28131.49</v>
      </c>
      <c r="C123" s="140">
        <f t="shared" si="50"/>
        <v>1.4971120072503843</v>
      </c>
      <c r="D123" s="138">
        <f t="shared" si="37"/>
        <v>-3.087697371276743E-2</v>
      </c>
      <c r="E123" s="75">
        <f>南航自动更新!C273</f>
        <v>21311.54</v>
      </c>
      <c r="F123" s="140">
        <f t="shared" si="51"/>
        <v>1.0966886322628633</v>
      </c>
      <c r="G123" s="138">
        <f t="shared" si="38"/>
        <v>0.10127311615033907</v>
      </c>
      <c r="H123" s="75">
        <f>南航自动更新!D273</f>
        <v>6559.29</v>
      </c>
      <c r="I123" s="140">
        <f t="shared" si="52"/>
        <v>5.3870939471839216</v>
      </c>
      <c r="J123" s="138">
        <f t="shared" si="39"/>
        <v>-0.30158278896679491</v>
      </c>
      <c r="K123" s="75">
        <f>南航自动更新!E273</f>
        <v>260.66000000000003</v>
      </c>
      <c r="L123" s="140">
        <f t="shared" si="53"/>
        <v>2.5096270364884883</v>
      </c>
      <c r="M123" s="138">
        <f t="shared" si="40"/>
        <v>-8.3506205829612212E-2</v>
      </c>
      <c r="N123" s="75">
        <f>南航自动更新!F273</f>
        <v>22330.95</v>
      </c>
      <c r="O123" s="140">
        <f t="shared" si="54"/>
        <v>1.9792276750872184</v>
      </c>
      <c r="P123" s="138">
        <f t="shared" si="41"/>
        <v>-5.5031394643233367E-2</v>
      </c>
      <c r="Q123" s="75">
        <f>南航自动更新!G273</f>
        <v>17077.439999999999</v>
      </c>
      <c r="R123" s="140">
        <f t="shared" si="55"/>
        <v>1.5136764201530508</v>
      </c>
      <c r="S123" s="138">
        <f t="shared" si="42"/>
        <v>8.1766711303622897E-2</v>
      </c>
      <c r="T123" s="75">
        <f>南航自动更新!H273</f>
        <v>5066.71</v>
      </c>
      <c r="U123" s="140">
        <f t="shared" si="56"/>
        <v>6.5430021884444178</v>
      </c>
      <c r="V123" s="138">
        <f t="shared" si="43"/>
        <v>-0.33806914679584654</v>
      </c>
      <c r="W123" s="75">
        <f>南航自动更新!I273</f>
        <v>186.8</v>
      </c>
      <c r="X123" s="140">
        <f t="shared" si="57"/>
        <v>5.2204462204462203</v>
      </c>
      <c r="Y123" s="138">
        <f t="shared" si="44"/>
        <v>-1.8701407858793928E-2</v>
      </c>
      <c r="Z123" s="75">
        <f>南航自动更新!J273</f>
        <v>12088.63</v>
      </c>
      <c r="AA123" s="140">
        <f t="shared" si="58"/>
        <v>1.827081788863917</v>
      </c>
      <c r="AB123" s="138">
        <f t="shared" si="45"/>
        <v>-1.5993344788935659E-2</v>
      </c>
      <c r="AC123" s="75">
        <f>南航自动更新!K273</f>
        <v>10742.8</v>
      </c>
      <c r="AD123" s="140">
        <f t="shared" si="59"/>
        <v>1.5995005613844899</v>
      </c>
      <c r="AE123" s="138">
        <f t="shared" si="46"/>
        <v>3.8415215294169913E-2</v>
      </c>
      <c r="AF123" s="75">
        <f>南航自动更新!L273</f>
        <v>1192.32</v>
      </c>
      <c r="AG123" s="140">
        <f t="shared" si="60"/>
        <v>9.1086901229334458</v>
      </c>
      <c r="AH123" s="138">
        <f t="shared" si="47"/>
        <v>-0.3305371671130426</v>
      </c>
      <c r="AI123" s="75">
        <f>南航自动更新!M273</f>
        <v>153.51</v>
      </c>
      <c r="AJ123" s="140">
        <f t="shared" si="61"/>
        <v>5.0389457120377648</v>
      </c>
      <c r="AK123" s="138">
        <f t="shared" si="48"/>
        <v>-3.2825100806451624E-2</v>
      </c>
      <c r="AL123" s="75">
        <f>南航自动更新!N273</f>
        <v>79.38</v>
      </c>
      <c r="AM123" s="148">
        <f t="shared" si="29"/>
        <v>12.849999999999994</v>
      </c>
      <c r="AN123" s="178">
        <f>AL123-AL75</f>
        <v>-2.0300000000000011</v>
      </c>
      <c r="AO123" s="75">
        <f>南航自动更新!O273</f>
        <v>80.13</v>
      </c>
      <c r="AP123" s="148">
        <f t="shared" si="30"/>
        <v>13.289999999999992</v>
      </c>
      <c r="AQ123" s="178">
        <f>AO123-AO75</f>
        <v>-1.4500000000000028</v>
      </c>
      <c r="AR123" s="75">
        <f>南航自动更新!P273</f>
        <v>77.239999999999995</v>
      </c>
      <c r="AS123" s="148">
        <f t="shared" si="31"/>
        <v>11.829999999999998</v>
      </c>
      <c r="AT123" s="178">
        <f>AR123-AR75</f>
        <v>-4.2600000000000051</v>
      </c>
      <c r="AU123" s="75">
        <f>南航自动更新!Q273</f>
        <v>71.66</v>
      </c>
      <c r="AV123" s="148">
        <f t="shared" si="32"/>
        <v>31.229999999999997</v>
      </c>
      <c r="AW123" s="178">
        <f>AU123-AU75</f>
        <v>4.7299999999999898</v>
      </c>
      <c r="AX123" s="75">
        <f>南航自动更新!R273</f>
        <v>908</v>
      </c>
      <c r="AY123" s="138">
        <f t="shared" si="16"/>
        <v>1.5659955257270708E-2</v>
      </c>
      <c r="AZ123" s="138">
        <f t="shared" si="49"/>
        <v>5.3364269141531251E-2</v>
      </c>
      <c r="BA123" s="77"/>
      <c r="BB123" s="77"/>
      <c r="BC123" s="77"/>
      <c r="BD123" s="77"/>
      <c r="BE123" s="77"/>
      <c r="BF123" s="77"/>
      <c r="BG123" s="77"/>
      <c r="BH123" s="77"/>
      <c r="BI123" s="77"/>
      <c r="BJ123" s="77"/>
      <c r="BK123" s="82"/>
      <c r="BL123" s="77"/>
      <c r="BM123" s="77"/>
      <c r="BN123" s="77"/>
      <c r="BO123" s="77"/>
      <c r="BP123" s="77"/>
      <c r="BQ123" s="77"/>
      <c r="BR123" s="77"/>
      <c r="BS123" s="77"/>
      <c r="BT123" s="77"/>
      <c r="BU123" s="77"/>
      <c r="BV123" s="77"/>
      <c r="BW123" s="77"/>
      <c r="BX123" s="77"/>
      <c r="BY123" s="77"/>
      <c r="BZ123" s="77"/>
      <c r="CA123" s="77"/>
      <c r="CB123" s="77"/>
      <c r="CC123" s="77"/>
      <c r="CD123" s="77"/>
      <c r="CE123" s="77"/>
      <c r="CF123" s="77"/>
      <c r="CG123" s="77"/>
      <c r="CH123" s="77"/>
      <c r="CI123" s="77"/>
      <c r="CJ123" s="77"/>
      <c r="CK123" s="77"/>
      <c r="CL123" s="77"/>
      <c r="CM123" s="77"/>
      <c r="CN123" s="77"/>
      <c r="CW123" s="77"/>
      <c r="CX123" s="77"/>
      <c r="CY123" s="77"/>
      <c r="CZ123" s="77"/>
      <c r="DA123" s="77"/>
      <c r="DB123" s="77"/>
      <c r="DC123" s="77"/>
      <c r="DD123" s="77"/>
      <c r="DE123" s="89"/>
      <c r="DF123" s="89"/>
    </row>
    <row r="124" spans="1:110" s="5" customFormat="1">
      <c r="A124" s="34">
        <v>45292</v>
      </c>
      <c r="B124" s="76">
        <f>南航自动更新!B274</f>
        <v>30345.759999999998</v>
      </c>
      <c r="C124" s="138">
        <f t="shared" si="50"/>
        <v>0.40388432967532184</v>
      </c>
      <c r="D124" s="138">
        <f>B124/B64-1</f>
        <v>5.2073654752362364E-2</v>
      </c>
      <c r="E124" s="76">
        <f>南航自动更新!C274</f>
        <v>23257.99</v>
      </c>
      <c r="F124" s="138">
        <f t="shared" si="51"/>
        <v>0.14328866945287477</v>
      </c>
      <c r="G124" s="138">
        <f>E124/E64-1</f>
        <v>0.1921274856289068</v>
      </c>
      <c r="H124" s="76">
        <f>南航自动更新!D274</f>
        <v>6844.39</v>
      </c>
      <c r="I124" s="138">
        <f t="shared" si="52"/>
        <v>4.8772326028714712</v>
      </c>
      <c r="J124" s="138">
        <f>H124/H64-1</f>
        <v>-0.23502009019631942</v>
      </c>
      <c r="K124" s="76">
        <f>南航自动更新!E274</f>
        <v>243.38</v>
      </c>
      <c r="L124" s="138">
        <f t="shared" si="53"/>
        <v>1.2545622973598887</v>
      </c>
      <c r="M124" s="138">
        <f>K124/K64-1</f>
        <v>-0.37102984881767664</v>
      </c>
      <c r="N124" s="76">
        <f>南航自动更新!F274</f>
        <v>24583.55</v>
      </c>
      <c r="O124" s="138">
        <f t="shared" si="54"/>
        <v>0.5650835588094858</v>
      </c>
      <c r="P124" s="138">
        <f>N124/N64-1</f>
        <v>5.976870374689236E-2</v>
      </c>
      <c r="Q124" s="76">
        <f>南航自动更新!G274</f>
        <v>19096.38</v>
      </c>
      <c r="R124" s="138">
        <f t="shared" si="55"/>
        <v>0.29049736817030225</v>
      </c>
      <c r="S124" s="138">
        <f>Q124/Q64-1</f>
        <v>0.23452941613790568</v>
      </c>
      <c r="T124" s="76">
        <f>南航自动更新!H274</f>
        <v>5304.94</v>
      </c>
      <c r="U124" s="138">
        <f t="shared" si="56"/>
        <v>5.2922582405199909</v>
      </c>
      <c r="V124" s="138">
        <f>T124/T64-1</f>
        <v>-0.28743876672455881</v>
      </c>
      <c r="W124" s="76">
        <f>南航自动更新!I274</f>
        <v>182.23</v>
      </c>
      <c r="X124" s="138">
        <f t="shared" si="57"/>
        <v>1.7312649880095923</v>
      </c>
      <c r="Y124" s="138">
        <f>W124/W64-1</f>
        <v>-0.35757597123316653</v>
      </c>
      <c r="Z124" s="76">
        <f>南航自动更新!J274</f>
        <v>13220.88</v>
      </c>
      <c r="AA124" s="138">
        <f t="shared" si="58"/>
        <v>0.4014195583596214</v>
      </c>
      <c r="AB124" s="138">
        <f>Z124/Z64-1</f>
        <v>0.10310417215957068</v>
      </c>
      <c r="AC124" s="76">
        <f>南航自动更新!K274</f>
        <v>11831.37</v>
      </c>
      <c r="AD124" s="138">
        <f t="shared" si="59"/>
        <v>0.28446873880426882</v>
      </c>
      <c r="AE124" s="138">
        <f>AC124/AC64-1</f>
        <v>0.172136498957286</v>
      </c>
      <c r="AF124" s="76">
        <f>南航自动更新!L274</f>
        <v>1236.73</v>
      </c>
      <c r="AG124" s="138">
        <f t="shared" si="60"/>
        <v>6.6374359291051688</v>
      </c>
      <c r="AH124" s="138">
        <f>AF124/AF64-1</f>
        <v>-0.26227034120734916</v>
      </c>
      <c r="AI124" s="76">
        <f>南航自动更新!M274</f>
        <v>152.78</v>
      </c>
      <c r="AJ124" s="138">
        <f t="shared" si="61"/>
        <v>1.509526938239159</v>
      </c>
      <c r="AK124" s="138">
        <f>AI124/AI64-1</f>
        <v>-0.28909776185379921</v>
      </c>
      <c r="AL124" s="76">
        <f>南航自动更新!N274</f>
        <v>81.010000000000005</v>
      </c>
      <c r="AM124" s="148">
        <f t="shared" si="29"/>
        <v>8.3400000000000034</v>
      </c>
      <c r="AN124" s="148">
        <f t="shared" ref="AN124:AN129" si="62">AL124-AL64</f>
        <v>0.59000000000000341</v>
      </c>
      <c r="AO124" s="76">
        <f>南航自动更新!O274</f>
        <v>82.11</v>
      </c>
      <c r="AP124" s="148">
        <f t="shared" si="30"/>
        <v>9.3700000000000045</v>
      </c>
      <c r="AQ124" s="148">
        <f t="shared" ref="AQ124:AQ129" si="63">AO124-AO64</f>
        <v>2.8199999999999932</v>
      </c>
      <c r="AR124" s="76">
        <f>南航自动更新!P274</f>
        <v>77.510000000000005</v>
      </c>
      <c r="AS124" s="148">
        <f t="shared" si="31"/>
        <v>5.1099999999999994</v>
      </c>
      <c r="AT124" s="148">
        <f t="shared" ref="AT124:AT129" si="64">AR124-AR64</f>
        <v>-5.6999999999999886</v>
      </c>
      <c r="AU124" s="76">
        <f>南航自动更新!Q274</f>
        <v>74.88</v>
      </c>
      <c r="AV124" s="148">
        <f t="shared" si="32"/>
        <v>13.079999999999998</v>
      </c>
      <c r="AW124" s="148">
        <f t="shared" ref="AW124:AW129" si="65">AU124-AU64</f>
        <v>1.5699999999999932</v>
      </c>
      <c r="AX124" s="76">
        <f>南航自动更新!R274</f>
        <v>907</v>
      </c>
      <c r="AY124" s="138">
        <f t="shared" ref="AY124:AY130" si="66">AX124/AX112-1</f>
        <v>1.6816143497757841E-2</v>
      </c>
      <c r="AZ124" s="138">
        <f>AX124/AX64-1</f>
        <v>7.4644549763033252E-2</v>
      </c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73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W124" s="20"/>
      <c r="CX124" s="20"/>
      <c r="CY124" s="20"/>
      <c r="CZ124" s="20"/>
      <c r="DA124" s="20"/>
      <c r="DB124" s="20"/>
      <c r="DC124" s="20"/>
      <c r="DD124" s="20"/>
      <c r="DE124" s="90"/>
      <c r="DF124" s="90"/>
    </row>
    <row r="125" spans="1:110" s="11" customFormat="1">
      <c r="A125" s="7">
        <v>45323</v>
      </c>
      <c r="B125" s="22">
        <f>南航自动更新!B275</f>
        <v>30751.01</v>
      </c>
      <c r="C125" s="138">
        <f t="shared" si="50"/>
        <v>0.39134139002882118</v>
      </c>
      <c r="D125" s="138">
        <f t="shared" ref="D125:D130" si="67">B125/B65-1</f>
        <v>0.12868535781637558</v>
      </c>
      <c r="E125" s="22">
        <f>南航自动更新!C275</f>
        <v>23876.560000000001</v>
      </c>
      <c r="F125" s="138">
        <f t="shared" si="51"/>
        <v>0.17736432594810481</v>
      </c>
      <c r="G125" s="138">
        <f t="shared" ref="G125:G130" si="68">E125/E65-1</f>
        <v>0.27127401286365393</v>
      </c>
      <c r="H125" s="22">
        <f>南航自动更新!D275</f>
        <v>6632.98</v>
      </c>
      <c r="I125" s="138">
        <f t="shared" si="52"/>
        <v>2.9079827254034369</v>
      </c>
      <c r="J125" s="138">
        <f t="shared" ref="J125:J130" si="69">H125/H65-1</f>
        <v>-0.17925728313914935</v>
      </c>
      <c r="K125" s="22">
        <f>南航自动更新!E275</f>
        <v>241.47</v>
      </c>
      <c r="L125" s="138">
        <f t="shared" si="53"/>
        <v>0.93578643578643583</v>
      </c>
      <c r="M125" s="138">
        <f t="shared" ref="M125:M130" si="70">K125/K65-1</f>
        <v>-0.3673827613308881</v>
      </c>
      <c r="N125" s="22">
        <f>南航自动更新!F275</f>
        <v>26323.19</v>
      </c>
      <c r="O125" s="138">
        <f t="shared" si="54"/>
        <v>0.5549528283775218</v>
      </c>
      <c r="P125" s="138">
        <f t="shared" ref="P125:P130" si="71">N125/N65-1</f>
        <v>0.13381778930601707</v>
      </c>
      <c r="Q125" s="22">
        <f>南航自动更新!G275</f>
        <v>20552.419999999998</v>
      </c>
      <c r="R125" s="138">
        <f t="shared" si="55"/>
        <v>0.31609273423051887</v>
      </c>
      <c r="S125" s="138">
        <f t="shared" ref="S125:S130" si="72">Q125/Q65-1</f>
        <v>0.27900653741198145</v>
      </c>
      <c r="T125" s="22">
        <f>南航自动更新!H275</f>
        <v>5577.32</v>
      </c>
      <c r="U125" s="138">
        <f t="shared" si="56"/>
        <v>3.5530257883866536</v>
      </c>
      <c r="V125" s="138">
        <f t="shared" ref="V125:V130" si="73">T125/T65-1</f>
        <v>-0.18625600023344369</v>
      </c>
      <c r="W125" s="22">
        <f>南航自动更新!I275</f>
        <v>193.44</v>
      </c>
      <c r="X125" s="138">
        <f t="shared" si="57"/>
        <v>1.2132723112128145</v>
      </c>
      <c r="Y125" s="138">
        <f t="shared" ref="Y125:Y130" si="74">W125/W65-1</f>
        <v>-0.34085255733124342</v>
      </c>
      <c r="Z125" s="22">
        <f>南航自动更新!J275</f>
        <v>14244.51</v>
      </c>
      <c r="AA125" s="138">
        <f t="shared" si="58"/>
        <v>0.4103712636747352</v>
      </c>
      <c r="AB125" s="138">
        <f t="shared" ref="AB125:AB130" si="75">Z125/Z65-1</f>
        <v>0.16412381244253749</v>
      </c>
      <c r="AC125" s="22">
        <f>南航自动更新!K275</f>
        <v>12739.29</v>
      </c>
      <c r="AD125" s="138">
        <f t="shared" si="59"/>
        <v>0.30420881608299899</v>
      </c>
      <c r="AE125" s="138">
        <f t="shared" ref="AE125:AE130" si="76">AC125/AC65-1</f>
        <v>0.22584168247968694</v>
      </c>
      <c r="AF125" s="22">
        <f>南航自动更新!L275</f>
        <v>1342.9</v>
      </c>
      <c r="AG125" s="138">
        <f t="shared" si="60"/>
        <v>4.2440643548890975</v>
      </c>
      <c r="AH125" s="138">
        <f t="shared" ref="AH125:AH130" si="77">AF125/AF65-1</f>
        <v>-0.16812240599640704</v>
      </c>
      <c r="AI125" s="22">
        <f>南航自动更新!M275</f>
        <v>162.32</v>
      </c>
      <c r="AJ125" s="138">
        <f t="shared" si="61"/>
        <v>1.1377584617410772</v>
      </c>
      <c r="AK125" s="138">
        <f t="shared" ref="AK125:AK130" si="78">AI125/AI65-1</f>
        <v>-0.29324683241172111</v>
      </c>
      <c r="AL125" s="22">
        <f>南航自动更新!N275</f>
        <v>85.6</v>
      </c>
      <c r="AM125" s="148">
        <f t="shared" si="29"/>
        <v>9.0099999999999909</v>
      </c>
      <c r="AN125" s="148">
        <f t="shared" si="62"/>
        <v>0.39000000000000057</v>
      </c>
      <c r="AO125" s="22">
        <f>南航自动更新!O275</f>
        <v>86.08</v>
      </c>
      <c r="AP125" s="148">
        <f t="shared" si="30"/>
        <v>9.0799999999999983</v>
      </c>
      <c r="AQ125" s="148">
        <f t="shared" si="63"/>
        <v>0.51999999999999602</v>
      </c>
      <c r="AR125" s="22">
        <f>南航自动更新!P275</f>
        <v>84.08</v>
      </c>
      <c r="AS125" s="148">
        <f t="shared" si="31"/>
        <v>11.909999999999997</v>
      </c>
      <c r="AT125" s="148">
        <f t="shared" si="64"/>
        <v>-0.73000000000000398</v>
      </c>
      <c r="AU125" s="22">
        <f>南航自动更新!Q275</f>
        <v>80.11</v>
      </c>
      <c r="AV125" s="148">
        <f t="shared" si="32"/>
        <v>10.040000000000006</v>
      </c>
      <c r="AW125" s="148">
        <f t="shared" si="65"/>
        <v>3.230000000000004</v>
      </c>
      <c r="AX125" s="22">
        <f>南航自动更新!R275</f>
        <v>913</v>
      </c>
      <c r="AY125" s="138">
        <f t="shared" si="66"/>
        <v>2.2396416573348343E-2</v>
      </c>
      <c r="AZ125" s="138">
        <f t="shared" ref="AZ125:AZ130" si="79">AX125/AX65-1</f>
        <v>8.3036773428232458E-2</v>
      </c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51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W125" s="10"/>
      <c r="CX125" s="10"/>
      <c r="CY125" s="10"/>
      <c r="CZ125" s="10"/>
      <c r="DA125" s="10"/>
      <c r="DB125" s="10"/>
      <c r="DC125" s="10"/>
      <c r="DD125" s="10"/>
      <c r="DE125" s="88"/>
      <c r="DF125" s="88"/>
    </row>
    <row r="126" spans="1:110" s="11" customFormat="1">
      <c r="A126" s="7">
        <v>45352</v>
      </c>
      <c r="B126" s="22">
        <f>南航自动更新!B276</f>
        <v>28443.74</v>
      </c>
      <c r="C126" s="138">
        <f t="shared" si="50"/>
        <v>0.22434349769260531</v>
      </c>
      <c r="D126" s="138">
        <f t="shared" si="67"/>
        <v>3.7189134866814966E-2</v>
      </c>
      <c r="E126" s="22">
        <f>南航自动更新!C276</f>
        <v>22057.08</v>
      </c>
      <c r="F126" s="138">
        <f t="shared" si="51"/>
        <v>5.7330629736687122E-2</v>
      </c>
      <c r="G126" s="138">
        <f t="shared" si="68"/>
        <v>0.16792864843341304</v>
      </c>
      <c r="H126" s="22">
        <f>南航自动更新!D276</f>
        <v>6146.62</v>
      </c>
      <c r="I126" s="138">
        <f t="shared" si="52"/>
        <v>1.7856498665325189</v>
      </c>
      <c r="J126" s="138">
        <f t="shared" si="69"/>
        <v>-0.24693708528134706</v>
      </c>
      <c r="K126" s="22">
        <f>南航自动更新!E276</f>
        <v>240.04</v>
      </c>
      <c r="L126" s="138">
        <f t="shared" si="53"/>
        <v>0.4618757612667479</v>
      </c>
      <c r="M126" s="138">
        <f t="shared" si="70"/>
        <v>-0.36171457441433774</v>
      </c>
      <c r="N126" s="22">
        <f>南航自动更新!F276</f>
        <v>23417.02</v>
      </c>
      <c r="O126" s="138">
        <f t="shared" si="54"/>
        <v>0.36087944223575263</v>
      </c>
      <c r="P126" s="138">
        <f t="shared" si="71"/>
        <v>2.6976699310145236E-2</v>
      </c>
      <c r="Q126" s="22">
        <f>南航自动更新!G276</f>
        <v>18130.18</v>
      </c>
      <c r="R126" s="138">
        <f t="shared" si="55"/>
        <v>0.17498784842612825</v>
      </c>
      <c r="S126" s="138">
        <f t="shared" si="72"/>
        <v>0.15702372800448261</v>
      </c>
      <c r="T126" s="22">
        <f>南航自动更新!H276</f>
        <v>5106.6400000000003</v>
      </c>
      <c r="U126" s="138">
        <f t="shared" si="56"/>
        <v>2.0901015382008743</v>
      </c>
      <c r="V126" s="138">
        <f t="shared" si="73"/>
        <v>-0.2530963510738502</v>
      </c>
      <c r="W126" s="22">
        <f>南航自动更新!I276</f>
        <v>180.2</v>
      </c>
      <c r="X126" s="138">
        <f t="shared" si="57"/>
        <v>0.44634400834737931</v>
      </c>
      <c r="Y126" s="138">
        <f t="shared" si="74"/>
        <v>-0.38948366987396676</v>
      </c>
      <c r="Z126" s="22">
        <f>南航自动更新!J276</f>
        <v>13015.11</v>
      </c>
      <c r="AA126" s="138">
        <f t="shared" si="58"/>
        <v>0.24506236260424874</v>
      </c>
      <c r="AB126" s="138">
        <f t="shared" si="75"/>
        <v>7.0615613170064817E-2</v>
      </c>
      <c r="AC126" s="22">
        <f>南航自动更新!K276</f>
        <v>11566.76</v>
      </c>
      <c r="AD126" s="138">
        <f t="shared" si="59"/>
        <v>0.15930762831627798</v>
      </c>
      <c r="AE126" s="138">
        <f t="shared" si="76"/>
        <v>0.12300276217614825</v>
      </c>
      <c r="AF126" s="22">
        <f>南航自动更新!L276</f>
        <v>1298.51</v>
      </c>
      <c r="AG126" s="138">
        <f t="shared" si="60"/>
        <v>2.5162338541525626</v>
      </c>
      <c r="AH126" s="138">
        <f t="shared" si="77"/>
        <v>-0.20359285109723635</v>
      </c>
      <c r="AI126" s="22">
        <f>南航自动更新!M276</f>
        <v>149.85</v>
      </c>
      <c r="AJ126" s="138">
        <f t="shared" si="61"/>
        <v>0.40322127540031816</v>
      </c>
      <c r="AK126" s="138">
        <f t="shared" si="78"/>
        <v>-0.3379429177343819</v>
      </c>
      <c r="AL126" s="22">
        <f>南航自动更新!N276</f>
        <v>82.33</v>
      </c>
      <c r="AM126" s="148">
        <f t="shared" si="29"/>
        <v>8.2600000000000051</v>
      </c>
      <c r="AN126" s="148">
        <f t="shared" si="62"/>
        <v>-0.82000000000000739</v>
      </c>
      <c r="AO126" s="22">
        <f>南航自动更新!O276</f>
        <v>82.2</v>
      </c>
      <c r="AP126" s="148">
        <f t="shared" si="30"/>
        <v>8.230000000000004</v>
      </c>
      <c r="AQ126" s="148">
        <f t="shared" si="63"/>
        <v>-0.76999999999999602</v>
      </c>
      <c r="AR126" s="22">
        <f>南航自动更新!P276</f>
        <v>83.08</v>
      </c>
      <c r="AS126" s="148">
        <f t="shared" si="31"/>
        <v>8.1899999999999977</v>
      </c>
      <c r="AT126" s="148">
        <f t="shared" si="64"/>
        <v>-0.68999999999999773</v>
      </c>
      <c r="AU126" s="22">
        <f>南航自动更新!Q276</f>
        <v>75.069999999999993</v>
      </c>
      <c r="AV126" s="148">
        <f t="shared" si="32"/>
        <v>-0.81000000000000227</v>
      </c>
      <c r="AW126" s="148">
        <f t="shared" si="65"/>
        <v>-3.4200000000000017</v>
      </c>
      <c r="AX126" s="22">
        <f>南航自动更新!R276</f>
        <v>917</v>
      </c>
      <c r="AY126" s="138">
        <f t="shared" si="66"/>
        <v>2.9180695847362603E-2</v>
      </c>
      <c r="AZ126" s="138">
        <f t="shared" si="79"/>
        <v>8.2644628099173501E-2</v>
      </c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51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W126" s="10"/>
      <c r="CX126" s="10"/>
      <c r="CY126" s="10"/>
      <c r="CZ126" s="10"/>
      <c r="DA126" s="10"/>
      <c r="DB126" s="10"/>
      <c r="DC126" s="10"/>
      <c r="DD126" s="10"/>
      <c r="DE126" s="88"/>
      <c r="DF126" s="88"/>
    </row>
    <row r="127" spans="1:110" s="11" customFormat="1">
      <c r="A127" s="7">
        <v>45383</v>
      </c>
      <c r="B127" s="22">
        <f>南航自动更新!B277</f>
        <v>27276.01</v>
      </c>
      <c r="C127" s="138">
        <f t="shared" si="50"/>
        <v>9.5025856105882989E-2</v>
      </c>
      <c r="D127" s="138">
        <f t="shared" si="67"/>
        <v>6.4502678848168404E-3</v>
      </c>
      <c r="E127" s="22">
        <f>南航自动更新!C277</f>
        <v>20544.73</v>
      </c>
      <c r="F127" s="138">
        <f t="shared" si="51"/>
        <v>-5.614592832679044E-2</v>
      </c>
      <c r="G127" s="138">
        <f t="shared" si="68"/>
        <v>0.1250001368964373</v>
      </c>
      <c r="H127" s="22">
        <f>南航自动更新!D277</f>
        <v>6456.3</v>
      </c>
      <c r="I127" s="138">
        <f t="shared" si="52"/>
        <v>1.2012239818618844</v>
      </c>
      <c r="J127" s="138">
        <f t="shared" si="69"/>
        <v>-0.23583863877654654</v>
      </c>
      <c r="K127" s="22">
        <f>南航自动更新!E277</f>
        <v>274.98</v>
      </c>
      <c r="L127" s="138">
        <f t="shared" si="53"/>
        <v>0.31500167376022192</v>
      </c>
      <c r="M127" s="138">
        <f t="shared" si="70"/>
        <v>-0.29553722395860005</v>
      </c>
      <c r="N127" s="22">
        <f>南航自动更新!F277</f>
        <v>22660.53</v>
      </c>
      <c r="O127" s="138">
        <f t="shared" si="54"/>
        <v>0.19787147552006523</v>
      </c>
      <c r="P127" s="138">
        <f t="shared" si="71"/>
        <v>7.5860652238870507E-3</v>
      </c>
      <c r="Q127" s="22">
        <f>南航自动更新!G277</f>
        <v>17084.36</v>
      </c>
      <c r="R127" s="138">
        <f t="shared" si="55"/>
        <v>3.1234570136839057E-2</v>
      </c>
      <c r="S127" s="138">
        <f t="shared" si="72"/>
        <v>0.12828302374006983</v>
      </c>
      <c r="T127" s="22">
        <f>南航自动更新!H277</f>
        <v>5361.41</v>
      </c>
      <c r="U127" s="138">
        <f t="shared" si="56"/>
        <v>1.4374144742524879</v>
      </c>
      <c r="V127" s="138">
        <f t="shared" si="73"/>
        <v>-0.23868372361831169</v>
      </c>
      <c r="W127" s="22">
        <f>南航自动更新!I277</f>
        <v>214.77</v>
      </c>
      <c r="X127" s="138">
        <f t="shared" si="57"/>
        <v>0.4242042440318301</v>
      </c>
      <c r="Y127" s="138">
        <f t="shared" si="74"/>
        <v>-0.29749443935627373</v>
      </c>
      <c r="Z127" s="22">
        <f>南航自动更新!J277</f>
        <v>12413.94</v>
      </c>
      <c r="AA127" s="138">
        <f t="shared" si="58"/>
        <v>9.6664935175075017E-2</v>
      </c>
      <c r="AB127" s="138">
        <f t="shared" si="75"/>
        <v>3.9388788880981407E-2</v>
      </c>
      <c r="AC127" s="22">
        <f>南航自动更新!K277</f>
        <v>10881.02</v>
      </c>
      <c r="AD127" s="138">
        <f t="shared" si="59"/>
        <v>2.0373676826935361E-2</v>
      </c>
      <c r="AE127" s="138">
        <f t="shared" si="76"/>
        <v>8.2777980669050288E-2</v>
      </c>
      <c r="AF127" s="22">
        <f>南航自动更新!L277</f>
        <v>1362.62</v>
      </c>
      <c r="AG127" s="138">
        <f t="shared" si="60"/>
        <v>1.6043462472047549</v>
      </c>
      <c r="AH127" s="138">
        <f t="shared" si="77"/>
        <v>-0.1794856354888632</v>
      </c>
      <c r="AI127" s="22">
        <f>南航自动更新!M277</f>
        <v>170.3</v>
      </c>
      <c r="AJ127" s="138">
        <f t="shared" si="61"/>
        <v>0.2828625235404898</v>
      </c>
      <c r="AK127" s="138">
        <f t="shared" si="78"/>
        <v>-0.27110083889744896</v>
      </c>
      <c r="AL127" s="22">
        <f>南航自动更新!N277</f>
        <v>83.08</v>
      </c>
      <c r="AM127" s="148">
        <f t="shared" si="29"/>
        <v>7.1299999999999955</v>
      </c>
      <c r="AN127" s="148">
        <f t="shared" si="62"/>
        <v>9.9999999999994316E-2</v>
      </c>
      <c r="AO127" s="22">
        <f>南航自动更新!O277</f>
        <v>83.16</v>
      </c>
      <c r="AP127" s="148">
        <f t="shared" si="30"/>
        <v>7.0499999999999972</v>
      </c>
      <c r="AQ127" s="148">
        <f t="shared" si="63"/>
        <v>0.25</v>
      </c>
      <c r="AR127" s="22">
        <f>南航自动更新!P277</f>
        <v>83.04</v>
      </c>
      <c r="AS127" s="148">
        <f t="shared" si="31"/>
        <v>8.0500000000000114</v>
      </c>
      <c r="AT127" s="148">
        <f t="shared" si="64"/>
        <v>-0.30999999999998806</v>
      </c>
      <c r="AU127" s="22">
        <f>南航自动更新!Q277</f>
        <v>78.099999999999994</v>
      </c>
      <c r="AV127" s="148">
        <f t="shared" si="32"/>
        <v>5.9899999999999949</v>
      </c>
      <c r="AW127" s="148">
        <f t="shared" si="65"/>
        <v>-0.21999999999999886</v>
      </c>
      <c r="AX127" s="22">
        <f>南航自动更新!R277</f>
        <v>911</v>
      </c>
      <c r="AY127" s="138">
        <f t="shared" si="66"/>
        <v>2.4746906636670341E-2</v>
      </c>
      <c r="AZ127" s="138">
        <f t="shared" si="79"/>
        <v>7.0505287896592161E-2</v>
      </c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51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W127" s="10"/>
      <c r="CX127" s="10"/>
      <c r="CY127" s="10"/>
      <c r="CZ127" s="10"/>
      <c r="DA127" s="10"/>
      <c r="DB127" s="10"/>
      <c r="DC127" s="10"/>
      <c r="DD127" s="10"/>
      <c r="DE127" s="88"/>
      <c r="DF127" s="88"/>
    </row>
    <row r="128" spans="1:110" s="11" customFormat="1">
      <c r="A128" s="7">
        <v>45413</v>
      </c>
      <c r="B128" s="22">
        <f>南航自动更新!B278</f>
        <v>29300.43</v>
      </c>
      <c r="C128" s="138">
        <f t="shared" si="50"/>
        <v>0.11607292839145011</v>
      </c>
      <c r="D128" s="138">
        <f t="shared" si="67"/>
        <v>4.8813497924238725E-2</v>
      </c>
      <c r="E128" s="22">
        <f>南航自动更新!C278</f>
        <v>22124.89</v>
      </c>
      <c r="F128" s="138">
        <f t="shared" si="51"/>
        <v>-2.6099775418592097E-2</v>
      </c>
      <c r="G128" s="138">
        <f t="shared" si="68"/>
        <v>0.1553865564035104</v>
      </c>
      <c r="H128" s="22">
        <f>南航自动更新!D278</f>
        <v>6879.51</v>
      </c>
      <c r="I128" s="138">
        <f t="shared" si="52"/>
        <v>1.0680242048211244</v>
      </c>
      <c r="J128" s="138">
        <f t="shared" si="69"/>
        <v>-0.17792990875328019</v>
      </c>
      <c r="K128" s="22">
        <f>南航自动更新!E278</f>
        <v>296.02999999999997</v>
      </c>
      <c r="L128" s="138">
        <f t="shared" si="53"/>
        <v>0.41831161364507463</v>
      </c>
      <c r="M128" s="138">
        <f t="shared" si="70"/>
        <v>-0.29328208556149737</v>
      </c>
      <c r="N128" s="22">
        <f>南航自动更新!F278</f>
        <v>24338.26</v>
      </c>
      <c r="O128" s="138">
        <f t="shared" si="54"/>
        <v>0.23192399386524798</v>
      </c>
      <c r="P128" s="138">
        <f t="shared" si="71"/>
        <v>7.0188074596649885E-2</v>
      </c>
      <c r="Q128" s="22">
        <f>南航自动更新!G278</f>
        <v>18590.18</v>
      </c>
      <c r="R128" s="138">
        <f t="shared" si="55"/>
        <v>9.0251928448731311E-2</v>
      </c>
      <c r="S128" s="138">
        <f t="shared" si="72"/>
        <v>0.18667439476361847</v>
      </c>
      <c r="T128" s="22">
        <f>南航自动更新!H278</f>
        <v>5524.1</v>
      </c>
      <c r="U128" s="138">
        <f t="shared" si="56"/>
        <v>1.1673166406415518</v>
      </c>
      <c r="V128" s="138">
        <f t="shared" si="73"/>
        <v>-0.18257513765309785</v>
      </c>
      <c r="W128" s="22">
        <f>南航自动更新!I278</f>
        <v>223.98</v>
      </c>
      <c r="X128" s="138">
        <f t="shared" si="57"/>
        <v>0.43393085787451979</v>
      </c>
      <c r="Y128" s="138">
        <f t="shared" si="74"/>
        <v>-0.29639053812081806</v>
      </c>
      <c r="Z128" s="22">
        <f>南航自动更新!J278</f>
        <v>13423.57</v>
      </c>
      <c r="AA128" s="138">
        <f t="shared" si="58"/>
        <v>0.14034780702834904</v>
      </c>
      <c r="AB128" s="138">
        <f t="shared" si="75"/>
        <v>9.0413654001899157E-2</v>
      </c>
      <c r="AC128" s="22">
        <f>南航自动更新!K278</f>
        <v>11875.01</v>
      </c>
      <c r="AD128" s="138">
        <f t="shared" si="59"/>
        <v>8.0644691604740082E-2</v>
      </c>
      <c r="AE128" s="138">
        <f t="shared" si="76"/>
        <v>0.13413106055251967</v>
      </c>
      <c r="AF128" s="22">
        <f>南航自动更新!L278</f>
        <v>1378.4</v>
      </c>
      <c r="AG128" s="138">
        <f t="shared" si="60"/>
        <v>1.1244066333764873</v>
      </c>
      <c r="AH128" s="138">
        <f t="shared" si="77"/>
        <v>-0.14184145483523525</v>
      </c>
      <c r="AI128" s="22">
        <f>南航自动更新!M278</f>
        <v>170.15</v>
      </c>
      <c r="AJ128" s="138">
        <f t="shared" si="61"/>
        <v>0.27157910470069502</v>
      </c>
      <c r="AK128" s="138">
        <f t="shared" si="78"/>
        <v>-0.27199212733185008</v>
      </c>
      <c r="AL128" s="22">
        <f>南航自动更新!N278</f>
        <v>83.06</v>
      </c>
      <c r="AM128" s="148">
        <f t="shared" si="29"/>
        <v>7.8100000000000023</v>
      </c>
      <c r="AN128" s="148">
        <f t="shared" si="62"/>
        <v>1.6500000000000057</v>
      </c>
      <c r="AO128" s="22">
        <f>南航自动更新!O278</f>
        <v>84.02</v>
      </c>
      <c r="AP128" s="148">
        <f t="shared" si="30"/>
        <v>8.9599999999999937</v>
      </c>
      <c r="AQ128" s="148">
        <f t="shared" si="63"/>
        <v>2.2099999999999937</v>
      </c>
      <c r="AR128" s="22">
        <f>南航自动更新!P278</f>
        <v>80.3</v>
      </c>
      <c r="AS128" s="148">
        <f t="shared" si="31"/>
        <v>3.6799999999999926</v>
      </c>
      <c r="AT128" s="148">
        <f t="shared" si="64"/>
        <v>-0.45000000000000284</v>
      </c>
      <c r="AU128" s="22">
        <f>南航自动更新!Q278</f>
        <v>75.66</v>
      </c>
      <c r="AV128" s="148">
        <f t="shared" si="32"/>
        <v>0.81999999999999318</v>
      </c>
      <c r="AW128" s="148">
        <f t="shared" si="65"/>
        <v>-0.34000000000000341</v>
      </c>
      <c r="AX128" s="22">
        <f>南航自动更新!R278</f>
        <v>910</v>
      </c>
      <c r="AY128" s="138">
        <f t="shared" si="66"/>
        <v>2.0179372197309364E-2</v>
      </c>
      <c r="AZ128" s="138">
        <f t="shared" si="79"/>
        <v>7.1849234393404071E-2</v>
      </c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51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W128" s="10"/>
      <c r="CX128" s="10"/>
      <c r="CY128" s="10"/>
      <c r="CZ128" s="10"/>
      <c r="DA128" s="10"/>
      <c r="DB128" s="10"/>
      <c r="DC128" s="10"/>
      <c r="DD128" s="10"/>
      <c r="DE128" s="88"/>
      <c r="DF128" s="88"/>
    </row>
    <row r="129" spans="1:110" s="11" customFormat="1">
      <c r="A129" s="7">
        <v>45444</v>
      </c>
      <c r="B129" s="22">
        <f>南航自动更新!B279</f>
        <v>29165.759999999998</v>
      </c>
      <c r="C129" s="138">
        <f>B129/B117-1</f>
        <v>0.12467246912870911</v>
      </c>
      <c r="D129" s="138">
        <f t="shared" si="67"/>
        <v>6.185503953864302E-2</v>
      </c>
      <c r="E129" s="22">
        <f>南航自动更新!C279</f>
        <v>21956.52</v>
      </c>
      <c r="F129" s="138">
        <f>E129/E117-1</f>
        <v>8.3458899029564826E-3</v>
      </c>
      <c r="G129" s="138">
        <f t="shared" si="68"/>
        <v>0.18063960372401344</v>
      </c>
      <c r="H129" s="22">
        <f>南航自动更新!D279</f>
        <v>6915.82</v>
      </c>
      <c r="I129" s="138">
        <f>H129/H117-1</f>
        <v>0.75155443104657849</v>
      </c>
      <c r="J129" s="138">
        <f t="shared" si="69"/>
        <v>-0.18260641403551903</v>
      </c>
      <c r="K129" s="22">
        <f>南航自动更新!E279</f>
        <v>293.42</v>
      </c>
      <c r="L129" s="138">
        <f>K129/K117-1</f>
        <v>0.40063964867058099</v>
      </c>
      <c r="M129" s="138">
        <f t="shared" si="70"/>
        <v>-0.28231092848057915</v>
      </c>
      <c r="N129" s="22">
        <f>南航自动更新!F279</f>
        <v>24313.61</v>
      </c>
      <c r="O129" s="138">
        <f>N129/N117-1</f>
        <v>0.18021790257245418</v>
      </c>
      <c r="P129" s="138">
        <f t="shared" si="71"/>
        <v>6.8116001876723065E-2</v>
      </c>
      <c r="Q129" s="22">
        <f>南航自动更新!G279</f>
        <v>18387.14</v>
      </c>
      <c r="R129" s="138">
        <f>Q129/Q117-1</f>
        <v>6.891536175536328E-2</v>
      </c>
      <c r="S129" s="138">
        <f t="shared" si="72"/>
        <v>0.18985970543317876</v>
      </c>
      <c r="T129" s="22">
        <f>南航自动更新!H279</f>
        <v>5696.21</v>
      </c>
      <c r="U129" s="138">
        <f>T129/T117-1</f>
        <v>0.75936015517379851</v>
      </c>
      <c r="V129" s="138">
        <f t="shared" si="73"/>
        <v>-0.18576601070072141</v>
      </c>
      <c r="W129" s="22">
        <f>南航自动更新!I279</f>
        <v>230.27</v>
      </c>
      <c r="X129" s="138">
        <f>W129/W117-1</f>
        <v>0.42484994740424464</v>
      </c>
      <c r="Y129" s="138">
        <f t="shared" si="74"/>
        <v>-0.26686618485147562</v>
      </c>
      <c r="Z129" s="22">
        <f>南航自动更新!J279</f>
        <v>13117.93</v>
      </c>
      <c r="AA129" s="138">
        <f>Z129/Z117-1</f>
        <v>0.10074958442663462</v>
      </c>
      <c r="AB129" s="138">
        <f t="shared" si="75"/>
        <v>8.0513423708821641E-2</v>
      </c>
      <c r="AC129" s="22">
        <f>南航自动更新!K279</f>
        <v>11547.76</v>
      </c>
      <c r="AD129" s="138">
        <f>AC129/AC117-1</f>
        <v>5.2782437458974707E-2</v>
      </c>
      <c r="AE129" s="138">
        <f t="shared" si="76"/>
        <v>0.1237164765871317</v>
      </c>
      <c r="AF129" s="22">
        <f>南航自动更新!L279</f>
        <v>1404.01</v>
      </c>
      <c r="AG129" s="138">
        <f>AF129/AF117-1</f>
        <v>0.73001380058159615</v>
      </c>
      <c r="AH129" s="138">
        <f t="shared" si="77"/>
        <v>-0.14269925688919283</v>
      </c>
      <c r="AI129" s="22">
        <f>南航自动更新!M279</f>
        <v>166.16</v>
      </c>
      <c r="AJ129" s="138">
        <f>AI129/AI117-1</f>
        <v>0.21373265157048937</v>
      </c>
      <c r="AK129" s="138">
        <f t="shared" si="78"/>
        <v>-0.26591561740667113</v>
      </c>
      <c r="AL129" s="22">
        <f>南航自动更新!N279</f>
        <v>83.36</v>
      </c>
      <c r="AM129" s="148">
        <f t="shared" si="29"/>
        <v>3.9200000000000017</v>
      </c>
      <c r="AN129" s="148">
        <f t="shared" si="62"/>
        <v>0.48999999999999488</v>
      </c>
      <c r="AO129" s="22">
        <f>南航自动更新!O279</f>
        <v>83.74</v>
      </c>
      <c r="AP129" s="148">
        <f t="shared" si="30"/>
        <v>4.7399999999999949</v>
      </c>
      <c r="AQ129" s="148">
        <f t="shared" si="63"/>
        <v>0.64999999999999147</v>
      </c>
      <c r="AR129" s="22">
        <f>南航自动更新!P279</f>
        <v>82.36</v>
      </c>
      <c r="AS129" s="148">
        <f t="shared" si="31"/>
        <v>0.35999999999999943</v>
      </c>
      <c r="AT129" s="148">
        <f t="shared" si="64"/>
        <v>-0.32000000000000739</v>
      </c>
      <c r="AU129" s="22">
        <f>南航自动更新!Q279</f>
        <v>78.48</v>
      </c>
      <c r="AV129" s="148">
        <f t="shared" si="32"/>
        <v>1.3299999999999983</v>
      </c>
      <c r="AW129" s="148">
        <f t="shared" si="65"/>
        <v>1.6600000000000108</v>
      </c>
      <c r="AX129" s="22">
        <f>南航自动更新!R279</f>
        <v>907</v>
      </c>
      <c r="AY129" s="138">
        <f t="shared" si="66"/>
        <v>1.1148272017837302E-2</v>
      </c>
      <c r="AZ129" s="138">
        <f t="shared" si="79"/>
        <v>6.8315665488810406E-2</v>
      </c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51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W129" s="10"/>
      <c r="CX129" s="10"/>
      <c r="CY129" s="10"/>
      <c r="CZ129" s="10"/>
      <c r="DA129" s="10"/>
      <c r="DB129" s="10"/>
      <c r="DC129" s="10"/>
      <c r="DD129" s="10"/>
      <c r="DE129" s="88"/>
      <c r="DF129" s="88"/>
    </row>
    <row r="130" spans="1:110" s="126" customFormat="1">
      <c r="A130" s="124">
        <v>45474</v>
      </c>
      <c r="B130" s="22">
        <f>南航自动更新!B280</f>
        <v>34262.639999999999</v>
      </c>
      <c r="C130" s="141">
        <f t="shared" ref="C130" si="80">B130/B118-1</f>
        <v>0.12154723621775076</v>
      </c>
      <c r="D130" s="138">
        <f t="shared" si="67"/>
        <v>9.8205185077868462E-2</v>
      </c>
      <c r="E130" s="22">
        <f>南航自动更新!C280</f>
        <v>25909.18</v>
      </c>
      <c r="F130" s="141">
        <f t="shared" ref="F130" si="81">E130/E118-1</f>
        <v>1.807323836516872E-2</v>
      </c>
      <c r="G130" s="138">
        <f t="shared" si="68"/>
        <v>0.21808158537089906</v>
      </c>
      <c r="H130" s="22">
        <f>南航自动更新!D280</f>
        <v>8052.51</v>
      </c>
      <c r="I130" s="141">
        <f t="shared" ref="I130" si="82">H130/H118-1</f>
        <v>0.64989150990753242</v>
      </c>
      <c r="J130" s="138">
        <f t="shared" si="69"/>
        <v>-0.1521094311848552</v>
      </c>
      <c r="K130" s="22">
        <f>南航自动更新!E280</f>
        <v>300.95999999999998</v>
      </c>
      <c r="L130" s="141">
        <f t="shared" ref="L130" si="83">K130/K118-1</f>
        <v>0.37061663175152537</v>
      </c>
      <c r="M130" s="138">
        <f t="shared" si="70"/>
        <v>-0.30199225363545712</v>
      </c>
      <c r="N130" s="22">
        <f>南航自动更新!F280</f>
        <v>28701.72</v>
      </c>
      <c r="O130" s="141">
        <f t="shared" ref="O130" si="84">N130/N118-1</f>
        <v>0.16109395195300902</v>
      </c>
      <c r="P130" s="138">
        <f t="shared" si="71"/>
        <v>0.10730534680692716</v>
      </c>
      <c r="Q130" s="22">
        <f>南航自动更新!G280</f>
        <v>21712.799999999999</v>
      </c>
      <c r="R130" s="141">
        <f t="shared" ref="R130" si="85">Q130/Q118-1</f>
        <v>6.0391029203632263E-2</v>
      </c>
      <c r="S130" s="138">
        <f t="shared" si="72"/>
        <v>0.23035984659600883</v>
      </c>
      <c r="T130" s="22">
        <f>南航自动更新!H280</f>
        <v>6747.2</v>
      </c>
      <c r="U130" s="141">
        <f t="shared" ref="U130" si="86">T130/T118-1</f>
        <v>0.66165091342530791</v>
      </c>
      <c r="V130" s="138">
        <f t="shared" si="73"/>
        <v>-0.14959693072451641</v>
      </c>
      <c r="W130" s="22">
        <f>南航自动更新!I280</f>
        <v>241.72</v>
      </c>
      <c r="X130" s="141">
        <f t="shared" ref="X130" si="87">W130/W118-1</f>
        <v>0.32231947483588619</v>
      </c>
      <c r="Y130" s="138">
        <f t="shared" si="74"/>
        <v>-0.28630901414272636</v>
      </c>
      <c r="Z130" s="22">
        <f>南航自动更新!J280</f>
        <v>15163.13</v>
      </c>
      <c r="AA130" s="141">
        <f t="shared" ref="AA130" si="88">Z130/Z118-1</f>
        <v>8.7274487308188764E-2</v>
      </c>
      <c r="AB130" s="138">
        <f t="shared" si="75"/>
        <v>0.10429661868046303</v>
      </c>
      <c r="AC130" s="22">
        <f>南航自动更新!K280</f>
        <v>13360.55</v>
      </c>
      <c r="AD130" s="141">
        <f t="shared" ref="AD130" si="89">AC130/AC118-1</f>
        <v>4.6697554463636548E-2</v>
      </c>
      <c r="AE130" s="138">
        <f t="shared" si="76"/>
        <v>0.14954777138019204</v>
      </c>
      <c r="AF130" s="22">
        <f>南航自动更新!L280</f>
        <v>1624.84</v>
      </c>
      <c r="AG130" s="141">
        <f t="shared" ref="AG130" si="90">AF130/AF118-1</f>
        <v>0.58473047175976056</v>
      </c>
      <c r="AH130" s="138">
        <f t="shared" si="77"/>
        <v>-0.12538150578381613</v>
      </c>
      <c r="AI130" s="22">
        <f>南航自动更新!M280</f>
        <v>177.74</v>
      </c>
      <c r="AJ130" s="141">
        <f t="shared" ref="AJ130" si="91">AI130/AI118-1</f>
        <v>0.13782728378464881</v>
      </c>
      <c r="AK130" s="138">
        <f t="shared" si="78"/>
        <v>-0.29136432501395415</v>
      </c>
      <c r="AL130" s="22">
        <f>南航自动更新!N280</f>
        <v>83.77</v>
      </c>
      <c r="AM130" s="148">
        <f t="shared" si="29"/>
        <v>2.8499999999999943</v>
      </c>
      <c r="AN130" s="148">
        <f t="shared" ref="AN130:AN135" si="92">AL130-AL70</f>
        <v>0.68999999999999773</v>
      </c>
      <c r="AO130" s="22">
        <f>南航自动更新!O280</f>
        <v>83.8</v>
      </c>
      <c r="AP130" s="148">
        <f t="shared" si="30"/>
        <v>3.3400000000000034</v>
      </c>
      <c r="AQ130" s="148">
        <f t="shared" ref="AQ130:AQ135" si="93">AO130-AO70</f>
        <v>0.82999999999999829</v>
      </c>
      <c r="AR130" s="22">
        <f>南航自动更新!P280</f>
        <v>83.79</v>
      </c>
      <c r="AS130" s="148">
        <f t="shared" si="31"/>
        <v>0.59000000000000341</v>
      </c>
      <c r="AT130" s="148">
        <f t="shared" ref="AT130:AT135" si="94">AR130-AR70</f>
        <v>0.25</v>
      </c>
      <c r="AU130" s="22">
        <f>南航自动更新!Q280</f>
        <v>80.319999999999993</v>
      </c>
      <c r="AV130" s="148">
        <f t="shared" si="32"/>
        <v>-2.9300000000000068</v>
      </c>
      <c r="AW130" s="174">
        <f t="shared" ref="AW130:AW135" si="95">AU130-AU70</f>
        <v>1.769999999999996</v>
      </c>
      <c r="AX130" s="22">
        <f>南航自动更新!R280</f>
        <v>909</v>
      </c>
      <c r="AY130" s="138">
        <f t="shared" si="66"/>
        <v>1.3377926421404673E-2</v>
      </c>
      <c r="AZ130" s="138">
        <f t="shared" si="79"/>
        <v>6.9411764705882284E-2</v>
      </c>
      <c r="BA130" s="125"/>
      <c r="BB130" s="125"/>
      <c r="BC130" s="125"/>
      <c r="BD130" s="125"/>
      <c r="BE130" s="125"/>
      <c r="BF130" s="125"/>
      <c r="BG130" s="125"/>
      <c r="BH130" s="125"/>
      <c r="BI130" s="125"/>
      <c r="BJ130" s="125"/>
      <c r="BK130" s="51"/>
      <c r="BL130" s="125"/>
      <c r="BM130" s="125"/>
      <c r="BN130" s="125"/>
      <c r="BO130" s="125"/>
      <c r="BP130" s="125"/>
      <c r="BQ130" s="125"/>
      <c r="BR130" s="125"/>
      <c r="BS130" s="125"/>
      <c r="BT130" s="125"/>
      <c r="BU130" s="125"/>
      <c r="BV130" s="125"/>
      <c r="BW130" s="125"/>
      <c r="BX130" s="125"/>
      <c r="BY130" s="125"/>
      <c r="BZ130" s="125"/>
      <c r="CA130" s="125"/>
      <c r="CB130" s="125"/>
      <c r="CC130" s="125"/>
      <c r="CD130" s="125"/>
      <c r="CE130" s="125"/>
      <c r="CF130" s="125"/>
      <c r="CG130" s="125"/>
      <c r="CH130" s="125"/>
      <c r="CI130" s="125"/>
      <c r="CJ130" s="125"/>
      <c r="CK130" s="125"/>
      <c r="CL130" s="125"/>
      <c r="CM130" s="125"/>
      <c r="CN130" s="125"/>
      <c r="CW130" s="125"/>
      <c r="CX130" s="125"/>
      <c r="CY130" s="125"/>
      <c r="CZ130" s="125"/>
      <c r="DA130" s="125"/>
      <c r="DB130" s="125"/>
      <c r="DC130" s="125"/>
      <c r="DD130" s="125"/>
      <c r="DE130" s="127"/>
      <c r="DF130" s="127"/>
    </row>
    <row r="131" spans="1:110" s="126" customFormat="1">
      <c r="A131" s="7">
        <v>45505</v>
      </c>
      <c r="B131" s="22">
        <f>南航自动更新!B281</f>
        <v>34598.14</v>
      </c>
      <c r="C131" s="141">
        <f t="shared" ref="C131" si="96">B131/B119-1</f>
        <v>0.11996397795041402</v>
      </c>
      <c r="D131" s="138">
        <f t="shared" ref="D131" si="97">B131/B71-1</f>
        <v>9.7599617278796513E-2</v>
      </c>
      <c r="E131" s="22">
        <f>南航自动更新!C281</f>
        <v>26305.67</v>
      </c>
      <c r="F131" s="141">
        <f t="shared" ref="F131" si="98">E131/E119-1</f>
        <v>2.3548605744799778E-2</v>
      </c>
      <c r="G131" s="138">
        <f t="shared" ref="G131" si="99">E131/E71-1</f>
        <v>0.22377795125110134</v>
      </c>
      <c r="H131" s="22">
        <f>南航自动更新!D281</f>
        <v>7985.13</v>
      </c>
      <c r="I131" s="141">
        <f t="shared" ref="I131" si="100">H131/H119-1</f>
        <v>0.60905529740338782</v>
      </c>
      <c r="J131" s="138">
        <f t="shared" ref="J131" si="101">H131/H71-1</f>
        <v>-0.17189980824892581</v>
      </c>
      <c r="K131" s="22">
        <f>南航自动更新!E281</f>
        <v>307.33999999999997</v>
      </c>
      <c r="L131" s="141">
        <f t="shared" ref="L131" si="102">K131/K119-1</f>
        <v>0.34145170442145667</v>
      </c>
      <c r="M131" s="138">
        <f t="shared" ref="M131" si="103">K131/K71-1</f>
        <v>-0.19852922001721141</v>
      </c>
      <c r="N131" s="22">
        <f>南航自动更新!F281</f>
        <v>30166.400000000001</v>
      </c>
      <c r="O131" s="141">
        <f t="shared" ref="O131" si="104">N131/N119-1</f>
        <v>0.20719730727258101</v>
      </c>
      <c r="P131" s="138">
        <f t="shared" ref="P131" si="105">N131/N71-1</f>
        <v>0.11288272129161459</v>
      </c>
      <c r="Q131" s="22">
        <f>南航自动更新!G281</f>
        <v>22978.880000000001</v>
      </c>
      <c r="R131" s="141">
        <f t="shared" ref="R131" si="106">Q131/Q119-1</f>
        <v>0.11799727639086277</v>
      </c>
      <c r="S131" s="138">
        <f t="shared" ref="S131" si="107">Q131/Q71-1</f>
        <v>0.24049903098159664</v>
      </c>
      <c r="T131" s="22">
        <f>南航自动更新!H281</f>
        <v>6935.47</v>
      </c>
      <c r="U131" s="141">
        <f t="shared" ref="U131" si="108">T131/T119-1</f>
        <v>0.63466383831241546</v>
      </c>
      <c r="V131" s="138">
        <f t="shared" ref="V131" si="109">T131/T71-1</f>
        <v>-0.16313380625839369</v>
      </c>
      <c r="W131" s="22">
        <f>南航自动更新!I281</f>
        <v>252.06</v>
      </c>
      <c r="X131" s="141">
        <f t="shared" ref="X131" si="110">W131/W119-1</f>
        <v>0.30987891700878234</v>
      </c>
      <c r="Y131" s="138">
        <f t="shared" ref="Y131" si="111">W131/W71-1</f>
        <v>-0.14619605717769801</v>
      </c>
      <c r="Z131" s="22">
        <f>南航自动更新!J281</f>
        <v>16095.91</v>
      </c>
      <c r="AA131" s="141">
        <f t="shared" ref="AA131" si="112">Z131/Z119-1</f>
        <v>0.13542662327905641</v>
      </c>
      <c r="AB131" s="138">
        <f t="shared" ref="AB131" si="113">Z131/Z71-1</f>
        <v>0.11497634402643375</v>
      </c>
      <c r="AC131" s="22">
        <f>南航自动更新!K281</f>
        <v>14221.91</v>
      </c>
      <c r="AD131" s="141">
        <f t="shared" ref="AD131" si="114">AC131/AC119-1</f>
        <v>0.10109855056979233</v>
      </c>
      <c r="AE131" s="138">
        <f t="shared" ref="AE131" si="115">AC131/AC71-1</f>
        <v>0.16124335967417713</v>
      </c>
      <c r="AF131" s="22">
        <f>南航自动更新!L281</f>
        <v>1691.32</v>
      </c>
      <c r="AG131" s="141">
        <f t="shared" ref="AG131" si="116">AF131/AF119-1</f>
        <v>0.54060282557408712</v>
      </c>
      <c r="AH131" s="138">
        <f t="shared" ref="AH131" si="117">AF131/AF71-1</f>
        <v>-0.14130936968496943</v>
      </c>
      <c r="AI131" s="22">
        <f>南航自动更新!M281</f>
        <v>182.68</v>
      </c>
      <c r="AJ131" s="141">
        <f t="shared" ref="AJ131" si="118">AI131/AI119-1</f>
        <v>0.12668064635500209</v>
      </c>
      <c r="AK131" s="138">
        <f t="shared" ref="AK131" si="119">AI131/AI71-1</f>
        <v>-0.16702384752177279</v>
      </c>
      <c r="AL131" s="22">
        <f>南航自动更新!N281</f>
        <v>87.19</v>
      </c>
      <c r="AM131" s="148">
        <f t="shared" ref="AM131" si="120">AL131-AL119</f>
        <v>6.2999999999999972</v>
      </c>
      <c r="AN131" s="148">
        <f t="shared" si="92"/>
        <v>1.2000000000000028</v>
      </c>
      <c r="AO131" s="22">
        <f>南航自动更新!O281</f>
        <v>87.35</v>
      </c>
      <c r="AP131" s="148">
        <f t="shared" ref="AP131" si="121">AO131-AO119</f>
        <v>7.3799999999999955</v>
      </c>
      <c r="AQ131" s="148">
        <f t="shared" si="93"/>
        <v>1.1699999999999875</v>
      </c>
      <c r="AR131" s="22">
        <f>南航自动更新!P281</f>
        <v>86.85</v>
      </c>
      <c r="AS131" s="148">
        <f t="shared" ref="AS131" si="122">AR131-AR119</f>
        <v>1.3599999999999994</v>
      </c>
      <c r="AT131" s="148">
        <f t="shared" si="94"/>
        <v>0.90999999999999659</v>
      </c>
      <c r="AU131" s="22">
        <f>南航自动更新!Q281</f>
        <v>82.01</v>
      </c>
      <c r="AV131" s="148">
        <f t="shared" ref="AV131" si="123">AU131-AU119</f>
        <v>-1.9799999999999898</v>
      </c>
      <c r="AW131" s="174">
        <f t="shared" si="95"/>
        <v>5.0200000000000102</v>
      </c>
      <c r="AX131" s="22">
        <f>南航自动更新!R281</f>
        <v>911</v>
      </c>
      <c r="AY131" s="138">
        <f t="shared" ref="AY131" si="124">AX131/AX119-1</f>
        <v>1.1098779134295134E-2</v>
      </c>
      <c r="AZ131" s="138">
        <f t="shared" ref="AZ131" si="125">AX131/AX71-1</f>
        <v>6.9248826291079757E-2</v>
      </c>
      <c r="BA131" s="125"/>
      <c r="BB131" s="125"/>
      <c r="BC131" s="125"/>
      <c r="BD131" s="125"/>
      <c r="BE131" s="125"/>
      <c r="BF131" s="125"/>
      <c r="BG131" s="125"/>
      <c r="BH131" s="125"/>
      <c r="BI131" s="125"/>
      <c r="BJ131" s="125"/>
      <c r="BK131" s="51"/>
      <c r="BL131" s="125"/>
      <c r="BM131" s="125"/>
      <c r="BN131" s="125"/>
      <c r="BO131" s="125"/>
      <c r="BP131" s="125"/>
      <c r="BQ131" s="125"/>
      <c r="BR131" s="125"/>
      <c r="BS131" s="125"/>
      <c r="BT131" s="125"/>
      <c r="BU131" s="125"/>
      <c r="BV131" s="125"/>
      <c r="BW131" s="125"/>
      <c r="BX131" s="125"/>
      <c r="BY131" s="125"/>
      <c r="BZ131" s="125"/>
      <c r="CA131" s="125"/>
      <c r="CB131" s="125"/>
      <c r="CC131" s="125"/>
      <c r="CD131" s="125"/>
      <c r="CE131" s="125"/>
      <c r="CF131" s="125"/>
      <c r="CG131" s="125"/>
      <c r="CH131" s="125"/>
      <c r="CI131" s="125"/>
      <c r="CJ131" s="125"/>
      <c r="CK131" s="125"/>
      <c r="CL131" s="125"/>
      <c r="CM131" s="125"/>
      <c r="CN131" s="125"/>
      <c r="CW131" s="125"/>
      <c r="CX131" s="125"/>
      <c r="CY131" s="125"/>
      <c r="CZ131" s="125"/>
      <c r="DA131" s="125"/>
      <c r="DB131" s="125"/>
      <c r="DC131" s="125"/>
      <c r="DD131" s="125"/>
      <c r="DE131" s="127"/>
      <c r="DF131" s="127"/>
    </row>
    <row r="132" spans="1:110" s="126" customFormat="1">
      <c r="A132" s="7">
        <v>45536</v>
      </c>
      <c r="B132" s="22">
        <f>南航自动更新!B282</f>
        <v>30439.17</v>
      </c>
      <c r="C132" s="141">
        <f t="shared" ref="C132" si="126">B132/B120-1</f>
        <v>9.8210632729445191E-2</v>
      </c>
      <c r="D132" s="138">
        <f t="shared" ref="D132" si="127">B132/B72-1</f>
        <v>5.2305212786479149E-2</v>
      </c>
      <c r="E132" s="22">
        <f>南航自动更新!C282</f>
        <v>22464.92</v>
      </c>
      <c r="F132" s="141">
        <f t="shared" ref="F132" si="128">E132/E120-1</f>
        <v>5.4514650366899176E-4</v>
      </c>
      <c r="G132" s="138">
        <f t="shared" ref="G132" si="129">E132/E72-1</f>
        <v>0.13064266430991545</v>
      </c>
      <c r="H132" s="22">
        <f>南航自动更新!D282</f>
        <v>7679.39</v>
      </c>
      <c r="I132" s="141">
        <f t="shared" ref="I132" si="130">H132/H120-1</f>
        <v>0.52199135091425841</v>
      </c>
      <c r="J132" s="138">
        <f t="shared" ref="J132" si="131">H132/H72-1</f>
        <v>-0.12220996622297398</v>
      </c>
      <c r="K132" s="22">
        <f>南航自动更新!E282</f>
        <v>294.87</v>
      </c>
      <c r="L132" s="141">
        <f t="shared" ref="L132" si="132">K132/K120-1</f>
        <v>0.34791552386176638</v>
      </c>
      <c r="M132" s="138">
        <f t="shared" ref="M132" si="133">K132/K72-1</f>
        <v>-4.4088566149058317E-2</v>
      </c>
      <c r="N132" s="22">
        <f>南航自动更新!F282</f>
        <v>26027.09</v>
      </c>
      <c r="O132" s="141">
        <f t="shared" ref="O132" si="134">N132/N120-1</f>
        <v>0.19309540879661302</v>
      </c>
      <c r="P132" s="138">
        <f t="shared" ref="P132" si="135">N132/N72-1</f>
        <v>0.10086729957047424</v>
      </c>
      <c r="Q132" s="22">
        <f>南航自动更新!G282</f>
        <v>19315.349999999999</v>
      </c>
      <c r="R132" s="141">
        <f t="shared" ref="R132" si="136">Q132/Q120-1</f>
        <v>0.10296347181369825</v>
      </c>
      <c r="S132" s="138">
        <f t="shared" ref="S132" si="137">Q132/Q72-1</f>
        <v>0.18188671348440066</v>
      </c>
      <c r="T132" s="22">
        <f>南航自动更新!H282</f>
        <v>6485.7</v>
      </c>
      <c r="U132" s="141">
        <f t="shared" ref="U132" si="138">T132/T120-1</f>
        <v>0.56538424406256027</v>
      </c>
      <c r="V132" s="138">
        <f t="shared" ref="V132" si="139">T132/T72-1</f>
        <v>-8.4747341326288694E-2</v>
      </c>
      <c r="W132" s="22">
        <f>南航自动更新!I282</f>
        <v>226.04</v>
      </c>
      <c r="X132" s="141">
        <f t="shared" ref="X132" si="140">W132/W120-1</f>
        <v>0.41869076758927992</v>
      </c>
      <c r="Y132" s="138">
        <f t="shared" ref="Y132" si="141">W132/W72-1</f>
        <v>5.9728082512892522E-2</v>
      </c>
      <c r="Z132" s="22">
        <f>南航自动更新!J282</f>
        <v>13703.19</v>
      </c>
      <c r="AA132" s="141">
        <f t="shared" ref="AA132" si="142">Z132/Z120-1</f>
        <v>0.1331215357912765</v>
      </c>
      <c r="AB132" s="138">
        <f t="shared" ref="AB132" si="143">Z132/Z72-1</f>
        <v>8.1421556789825544E-2</v>
      </c>
      <c r="AC132" s="22">
        <f>南航自动更新!K282</f>
        <v>11990.7</v>
      </c>
      <c r="AD132" s="141">
        <f t="shared" ref="AD132" si="144">AC132/AC120-1</f>
        <v>9.6901320321312046E-2</v>
      </c>
      <c r="AE132" s="138">
        <f t="shared" ref="AE132" si="145">AC132/AC72-1</f>
        <v>0.10767772616922922</v>
      </c>
      <c r="AF132" s="22">
        <f>南航自动更新!L282</f>
        <v>1561.93</v>
      </c>
      <c r="AG132" s="141">
        <f t="shared" ref="AG132" si="146">AF132/AF120-1</f>
        <v>0.51966803202926615</v>
      </c>
      <c r="AH132" s="138">
        <f t="shared" ref="AH132" si="147">AF132/AF72-1</f>
        <v>-7.3709243159255644E-2</v>
      </c>
      <c r="AI132" s="22">
        <f>南航自动更新!M282</f>
        <v>150.56</v>
      </c>
      <c r="AJ132" s="141">
        <f t="shared" ref="AJ132" si="148">AI132/AI120-1</f>
        <v>0.12299545013798774</v>
      </c>
      <c r="AK132" s="138">
        <f t="shared" ref="AK132" si="149">AI132/AI72-1</f>
        <v>-5.9940059940059909E-2</v>
      </c>
      <c r="AL132" s="22">
        <f>南航自动更新!N282</f>
        <v>85.51</v>
      </c>
      <c r="AM132" s="148">
        <f t="shared" ref="AM132" si="150">AL132-AL120</f>
        <v>6.8000000000000114</v>
      </c>
      <c r="AN132" s="148">
        <f t="shared" si="92"/>
        <v>3.7800000000000011</v>
      </c>
      <c r="AO132" s="22">
        <f>南航自动更新!O282</f>
        <v>85.98</v>
      </c>
      <c r="AP132" s="148">
        <f t="shared" ref="AP132" si="151">AO132-AO120</f>
        <v>7.980000000000004</v>
      </c>
      <c r="AQ132" s="148">
        <f t="shared" si="93"/>
        <v>3.730000000000004</v>
      </c>
      <c r="AR132" s="22">
        <f>南航自动更新!P282</f>
        <v>84.46</v>
      </c>
      <c r="AS132" s="148">
        <f t="shared" ref="AS132" si="152">AR132-AR120</f>
        <v>2.3499999999999943</v>
      </c>
      <c r="AT132" s="148">
        <f t="shared" si="94"/>
        <v>3.4599999999999937</v>
      </c>
      <c r="AU132" s="22">
        <f>南航自动更新!Q282</f>
        <v>76.66</v>
      </c>
      <c r="AV132" s="148">
        <f t="shared" ref="AV132" si="153">AU132-AU120</f>
        <v>3.8299999999999983</v>
      </c>
      <c r="AW132" s="174">
        <f t="shared" si="95"/>
        <v>7.5099999999999909</v>
      </c>
      <c r="AX132" s="22">
        <f>南航自动更新!R282</f>
        <v>913</v>
      </c>
      <c r="AY132" s="138">
        <f t="shared" ref="AY132" si="154">AX132/AX120-1</f>
        <v>1.1074197120708673E-2</v>
      </c>
      <c r="AZ132" s="138">
        <f t="shared" ref="AZ132" si="155">AX132/AX72-1</f>
        <v>7.1596244131455489E-2</v>
      </c>
      <c r="BA132" s="125"/>
      <c r="BB132" s="125"/>
      <c r="BC132" s="125"/>
      <c r="BD132" s="125"/>
      <c r="BE132" s="125"/>
      <c r="BF132" s="125"/>
      <c r="BG132" s="125"/>
      <c r="BH132" s="125"/>
      <c r="BI132" s="125"/>
      <c r="BJ132" s="125"/>
      <c r="BK132" s="51"/>
      <c r="BL132" s="125"/>
      <c r="BM132" s="125"/>
      <c r="BN132" s="125"/>
      <c r="BO132" s="125"/>
      <c r="BP132" s="125"/>
      <c r="BQ132" s="125"/>
      <c r="BR132" s="125"/>
      <c r="BS132" s="125"/>
      <c r="BT132" s="125"/>
      <c r="BU132" s="125"/>
      <c r="BV132" s="125"/>
      <c r="BW132" s="125"/>
      <c r="BX132" s="125"/>
      <c r="BY132" s="125"/>
      <c r="BZ132" s="125"/>
      <c r="CA132" s="125"/>
      <c r="CB132" s="125"/>
      <c r="CC132" s="125"/>
      <c r="CD132" s="125"/>
      <c r="CE132" s="125"/>
      <c r="CF132" s="125"/>
      <c r="CG132" s="125"/>
      <c r="CH132" s="125"/>
      <c r="CI132" s="125"/>
      <c r="CJ132" s="125"/>
      <c r="CK132" s="125"/>
      <c r="CL132" s="125"/>
      <c r="CM132" s="125"/>
      <c r="CN132" s="125"/>
      <c r="CW132" s="125"/>
      <c r="CX132" s="125"/>
      <c r="CY132" s="125"/>
      <c r="CZ132" s="125"/>
      <c r="DA132" s="125"/>
      <c r="DB132" s="125"/>
      <c r="DC132" s="125"/>
      <c r="DD132" s="125"/>
      <c r="DE132" s="127"/>
      <c r="DF132" s="127"/>
    </row>
    <row r="133" spans="1:110" s="126" customFormat="1">
      <c r="A133" s="7">
        <v>45566</v>
      </c>
      <c r="B133" s="22">
        <f>南航自动更新!B283</f>
        <v>31156.35</v>
      </c>
      <c r="C133" s="141">
        <f t="shared" ref="C133" si="156">B133/B121-1</f>
        <v>8.7379579369336602E-2</v>
      </c>
      <c r="D133" s="138">
        <f t="shared" ref="D133" si="157">B133/B73-1</f>
        <v>6.1088171908248112E-2</v>
      </c>
      <c r="E133" s="22">
        <f>南航自动更新!C283</f>
        <v>23184.55</v>
      </c>
      <c r="F133" s="141">
        <f t="shared" ref="F133" si="158">E133/E121-1</f>
        <v>1.7494769716288605E-3</v>
      </c>
      <c r="G133" s="138">
        <f t="shared" ref="G133" si="159">E133/E73-1</f>
        <v>0.13154261266717837</v>
      </c>
      <c r="H133" s="22">
        <f>南航自动更新!D283</f>
        <v>7703.23</v>
      </c>
      <c r="I133" s="141">
        <f t="shared" ref="I133" si="160">H133/H121-1</f>
        <v>0.46316831156595928</v>
      </c>
      <c r="J133" s="138">
        <f t="shared" ref="J133" si="161">H133/H73-1</f>
        <v>-0.10005315637905754</v>
      </c>
      <c r="K133" s="22">
        <f>南航自动更新!E283</f>
        <v>268.57</v>
      </c>
      <c r="L133" s="141">
        <f t="shared" ref="L133" si="162">K133/K121-1</f>
        <v>0.10123831392488114</v>
      </c>
      <c r="M133" s="138">
        <f t="shared" ref="M133" si="163">K133/K73-1</f>
        <v>-0.14375438372760319</v>
      </c>
      <c r="N133" s="22">
        <f>南航自动更新!F283</f>
        <v>27019</v>
      </c>
      <c r="O133" s="141">
        <f t="shared" ref="O133" si="164">N133/N121-1</f>
        <v>0.16208053662409561</v>
      </c>
      <c r="P133" s="138">
        <f t="shared" ref="P133" si="165">N133/N73-1</f>
        <v>0.10670787278532479</v>
      </c>
      <c r="Q133" s="22">
        <f>南航自动更新!G283</f>
        <v>20296.5</v>
      </c>
      <c r="R133" s="141">
        <f t="shared" ref="R133" si="166">Q133/Q121-1</f>
        <v>7.0284465279627062E-2</v>
      </c>
      <c r="S133" s="138">
        <f t="shared" ref="S133" si="167">Q133/Q73-1</f>
        <v>0.17755346898613156</v>
      </c>
      <c r="T133" s="22">
        <f>南航自动更新!H283</f>
        <v>6508.19</v>
      </c>
      <c r="U133" s="141">
        <f t="shared" ref="U133" si="168">T133/T121-1</f>
        <v>0.58141959124364284</v>
      </c>
      <c r="V133" s="138">
        <f t="shared" ref="V133" si="169">T133/T73-1</f>
        <v>-6.6318435225221961E-2</v>
      </c>
      <c r="W133" s="22">
        <f>南航自动更新!I283</f>
        <v>214.31</v>
      </c>
      <c r="X133" s="141">
        <f t="shared" ref="X133" si="170">W133/W121-1</f>
        <v>0.24976673664567306</v>
      </c>
      <c r="Y133" s="138">
        <f t="shared" ref="Y133" si="171">W133/W73-1</f>
        <v>3.4164937509048032E-2</v>
      </c>
      <c r="Z133" s="22">
        <f>南航自动更新!J283</f>
        <v>14659.13</v>
      </c>
      <c r="AA133" s="141">
        <f t="shared" ref="AA133" si="172">Z133/Z121-1</f>
        <v>0.11010704157090223</v>
      </c>
      <c r="AB133" s="138">
        <f t="shared" ref="AB133" si="173">Z133/Z73-1</f>
        <v>0.10504089873953015</v>
      </c>
      <c r="AC133" s="22">
        <f>南航自动更新!K283</f>
        <v>12917.79</v>
      </c>
      <c r="AD133" s="141">
        <f t="shared" ref="AD133" si="174">AC133/AC121-1</f>
        <v>7.3231502905781287E-2</v>
      </c>
      <c r="AE133" s="138">
        <f t="shared" ref="AE133" si="175">AC133/AC73-1</f>
        <v>0.13169408194446408</v>
      </c>
      <c r="AF133" s="22">
        <f>南航自动更新!L283</f>
        <v>1590.76</v>
      </c>
      <c r="AG133" s="141">
        <f t="shared" ref="AG133" si="176">AF133/AF121-1</f>
        <v>0.55463038974238699</v>
      </c>
      <c r="AH133" s="138">
        <f t="shared" ref="AH133" si="177">AF133/AF73-1</f>
        <v>-5.8030744451550209E-2</v>
      </c>
      <c r="AI133" s="22">
        <f>南航自动更新!M283</f>
        <v>150.58000000000001</v>
      </c>
      <c r="AJ133" s="141">
        <f t="shared" ref="AJ133" si="178">AI133/AI121-1</f>
        <v>3.4487496564990394E-2</v>
      </c>
      <c r="AK133" s="138">
        <f t="shared" ref="AK133" si="179">AI133/AI73-1</f>
        <v>-7.2611935702407981E-2</v>
      </c>
      <c r="AL133" s="22">
        <f>南航自动更新!N283</f>
        <v>86.72</v>
      </c>
      <c r="AM133" s="148">
        <f t="shared" ref="AM133" si="180">AL133-AL121</f>
        <v>5.5699999999999932</v>
      </c>
      <c r="AN133" s="148">
        <f t="shared" si="92"/>
        <v>3.5699999999999932</v>
      </c>
      <c r="AO133" s="22">
        <f>南航自动更新!O283</f>
        <v>87.54</v>
      </c>
      <c r="AP133" s="148">
        <f t="shared" ref="AP133" si="181">AO133-AO121</f>
        <v>5.6000000000000085</v>
      </c>
      <c r="AQ133" s="148">
        <f t="shared" si="93"/>
        <v>3.4200000000000017</v>
      </c>
      <c r="AR133" s="22">
        <f>南航自动更新!P283</f>
        <v>84.49</v>
      </c>
      <c r="AS133" s="148">
        <f t="shared" ref="AS133" si="182">AR133-AR121</f>
        <v>6.3199999999999932</v>
      </c>
      <c r="AT133" s="148">
        <f t="shared" si="94"/>
        <v>3.0599999999999881</v>
      </c>
      <c r="AU133" s="22">
        <f>南航自动更新!Q283</f>
        <v>79.8</v>
      </c>
      <c r="AV133" s="148">
        <f t="shared" ref="AV133" si="183">AU133-AU121</f>
        <v>9.4899999999999949</v>
      </c>
      <c r="AW133" s="174">
        <f t="shared" si="95"/>
        <v>13.730000000000004</v>
      </c>
      <c r="AX133" s="22">
        <f>南航自动更新!R283</f>
        <v>920</v>
      </c>
      <c r="AY133" s="138">
        <f t="shared" ref="AY133" si="184">AX133/AX121-1</f>
        <v>1.7699115044247815E-2</v>
      </c>
      <c r="AZ133" s="138">
        <f t="shared" ref="AZ133" si="185">AX133/AX73-1</f>
        <v>7.3512252042007065E-2</v>
      </c>
      <c r="BA133" s="125"/>
      <c r="BB133" s="125"/>
      <c r="BC133" s="125"/>
      <c r="BD133" s="125"/>
      <c r="BE133" s="125"/>
      <c r="BF133" s="125"/>
      <c r="BG133" s="125"/>
      <c r="BH133" s="125"/>
      <c r="BI133" s="125"/>
      <c r="BJ133" s="125"/>
      <c r="BK133" s="51"/>
      <c r="BL133" s="125"/>
      <c r="BM133" s="125"/>
      <c r="BN133" s="125"/>
      <c r="BO133" s="125"/>
      <c r="BP133" s="125"/>
      <c r="BQ133" s="125"/>
      <c r="BR133" s="125"/>
      <c r="BS133" s="125"/>
      <c r="BT133" s="125"/>
      <c r="BU133" s="125"/>
      <c r="BV133" s="125"/>
      <c r="BW133" s="125"/>
      <c r="BX133" s="125"/>
      <c r="BY133" s="125"/>
      <c r="BZ133" s="125"/>
      <c r="CA133" s="125"/>
      <c r="CB133" s="125"/>
      <c r="CC133" s="125"/>
      <c r="CD133" s="125"/>
      <c r="CE133" s="125"/>
      <c r="CF133" s="125"/>
      <c r="CG133" s="125"/>
      <c r="CH133" s="125"/>
      <c r="CI133" s="125"/>
      <c r="CJ133" s="125"/>
      <c r="CK133" s="125"/>
      <c r="CL133" s="125"/>
      <c r="CM133" s="125"/>
      <c r="CN133" s="125"/>
      <c r="CW133" s="125"/>
      <c r="CX133" s="125"/>
      <c r="CY133" s="125"/>
      <c r="CZ133" s="125"/>
      <c r="DA133" s="125"/>
      <c r="DB133" s="125"/>
      <c r="DC133" s="125"/>
      <c r="DD133" s="125"/>
      <c r="DE133" s="127"/>
      <c r="DF133" s="127"/>
    </row>
    <row r="134" spans="1:110" s="126" customFormat="1">
      <c r="A134" s="7">
        <v>45597</v>
      </c>
      <c r="B134" s="22">
        <f>南航自动更新!B284</f>
        <v>28115.599999999999</v>
      </c>
      <c r="C134" s="141">
        <f t="shared" ref="C134:C136" si="186">B134/B122-1</f>
        <v>7.1691853333628153E-2</v>
      </c>
      <c r="D134" s="138">
        <f t="shared" ref="D134:D135" si="187">B134/B74-1</f>
        <v>4.5738128935002287E-3</v>
      </c>
      <c r="E134" s="22">
        <f>南航自动更新!C284</f>
        <v>20562.93</v>
      </c>
      <c r="F134" s="141">
        <f t="shared" ref="F134:F136" si="188">E134/E122-1</f>
        <v>-8.3626136531326223E-3</v>
      </c>
      <c r="G134" s="138">
        <f t="shared" ref="G134:G135" si="189">E134/E74-1</f>
        <v>5.2761646436146892E-2</v>
      </c>
      <c r="H134" s="22">
        <v>7313.61</v>
      </c>
      <c r="I134" s="141">
        <f t="shared" ref="I134:I136" si="190">H134/H122-1</f>
        <v>0.39104691657648027</v>
      </c>
      <c r="J134" s="138">
        <f t="shared" ref="J134:J135" si="191">H134/H74-1</f>
        <v>-0.10479938309383341</v>
      </c>
      <c r="K134" s="22">
        <f>南航自动更新!E284</f>
        <v>239.06</v>
      </c>
      <c r="L134" s="141">
        <f t="shared" ref="L134:L136" si="192">K134/K122-1</f>
        <v>-7.3083630927663901E-3</v>
      </c>
      <c r="M134" s="138">
        <f t="shared" ref="M134:M135" si="193">K134/K74-1</f>
        <v>-0.16242730011912276</v>
      </c>
      <c r="N134" s="22">
        <f>南航自动更新!F284</f>
        <v>23844.63</v>
      </c>
      <c r="O134" s="141">
        <f t="shared" ref="O134:O136" si="194">N134/N122-1</f>
        <v>0.1515317614242222</v>
      </c>
      <c r="P134" s="138">
        <f t="shared" ref="P134:P135" si="195">N134/N74-1</f>
        <v>3.8184626879058436E-2</v>
      </c>
      <c r="Q134" s="22">
        <f>南航自动更新!G284</f>
        <v>17459.39</v>
      </c>
      <c r="R134" s="141">
        <f t="shared" ref="R134:R136" si="196">Q134/Q122-1</f>
        <v>5.4060841841278018E-2</v>
      </c>
      <c r="S134" s="138">
        <f t="shared" ref="S134:S135" si="197">Q134/Q74-1</f>
        <v>7.7212156510944485E-2</v>
      </c>
      <c r="T134" s="22">
        <f>南航自动更新!H284</f>
        <v>6200.82</v>
      </c>
      <c r="U134" s="141">
        <f t="shared" ref="U134:U136" si="198">T134/T122-1</f>
        <v>0.55929569389541034</v>
      </c>
      <c r="V134" s="138">
        <f t="shared" ref="V134:V135" si="199">T134/T74-1</f>
        <v>-5.4030593486794065E-2</v>
      </c>
      <c r="W134" s="22">
        <f>南航自动更新!I284</f>
        <v>184.43</v>
      </c>
      <c r="X134" s="141">
        <f t="shared" ref="X134:X136" si="200">W134/W122-1</f>
        <v>0.10921994346544772</v>
      </c>
      <c r="Y134" s="138">
        <f t="shared" ref="Y134:Y135" si="201">W134/W74-1</f>
        <v>-9.8978943768625705E-2</v>
      </c>
      <c r="Z134" s="22">
        <f>南航自动更新!J284</f>
        <v>12802.17</v>
      </c>
      <c r="AA134" s="141">
        <f t="shared" ref="AA134:AA136" si="202">Z134/Z122-1</f>
        <v>9.6306160110639638E-2</v>
      </c>
      <c r="AB134" s="138">
        <f t="shared" ref="AB134:AB135" si="203">Z134/Z74-1</f>
        <v>2.7327083214635728E-2</v>
      </c>
      <c r="AC134" s="22">
        <f>南航自动更新!K284</f>
        <v>11146.7</v>
      </c>
      <c r="AD134" s="141">
        <f t="shared" ref="AD134:AD136" si="204">AC134/AC122-1</f>
        <v>5.2908493583385896E-2</v>
      </c>
      <c r="AE134" s="138">
        <f t="shared" ref="AE134:AE135" si="205">AC134/AC74-1</f>
        <v>4.5469338983352925E-2</v>
      </c>
      <c r="AF134" s="22">
        <f>南航自动更新!L284</f>
        <v>1517.99</v>
      </c>
      <c r="AG134" s="141">
        <f t="shared" ref="AG134:AG136" si="206">AF134/AF122-1</f>
        <v>0.59105106490021786</v>
      </c>
      <c r="AH134" s="138">
        <f t="shared" ref="AH134:AH135" si="207">AF134/AF74-1</f>
        <v>-7.1491922905185024E-2</v>
      </c>
      <c r="AI134" s="22">
        <f>南航自动更新!M284</f>
        <v>137.47999999999999</v>
      </c>
      <c r="AJ134" s="141">
        <f t="shared" ref="AJ134:AJ136" si="208">AI134/AI122-1</f>
        <v>4.3100299510556717E-3</v>
      </c>
      <c r="AK134" s="138">
        <f t="shared" ref="AK134:AK135" si="209">AI134/AI74-1</f>
        <v>-0.16608031056654149</v>
      </c>
      <c r="AL134" s="22">
        <f>南航自动更新!N284</f>
        <v>84.81</v>
      </c>
      <c r="AM134" s="148">
        <f t="shared" ref="AM134:AM136" si="210">AL134-AL122</f>
        <v>5.8799999999999955</v>
      </c>
      <c r="AN134" s="148">
        <f t="shared" si="92"/>
        <v>2.75</v>
      </c>
      <c r="AO134" s="22">
        <f>南航自动更新!O284</f>
        <v>84.91</v>
      </c>
      <c r="AP134" s="148">
        <f t="shared" ref="AP134:AP136" si="211">AO134-AO122</f>
        <v>5.0300000000000011</v>
      </c>
      <c r="AQ134" s="148">
        <f t="shared" si="93"/>
        <v>1.9299999999999926</v>
      </c>
      <c r="AR134" s="22">
        <f>南航自动更新!P284</f>
        <v>84.78</v>
      </c>
      <c r="AS134" s="148">
        <f t="shared" ref="AS134:AS136" si="212">AR134-AR122</f>
        <v>9.14</v>
      </c>
      <c r="AT134" s="148">
        <f t="shared" si="94"/>
        <v>4.5499999999999972</v>
      </c>
      <c r="AU134" s="22">
        <f>南航自动更新!Q284</f>
        <v>77.150000000000006</v>
      </c>
      <c r="AV134" s="148">
        <f t="shared" ref="AV134:AV136" si="213">AU134-AU122</f>
        <v>8.11</v>
      </c>
      <c r="AW134" s="174">
        <f t="shared" si="95"/>
        <v>5.4400000000000119</v>
      </c>
      <c r="AX134" s="22">
        <f>南航自动更新!R284</f>
        <v>919</v>
      </c>
      <c r="AY134" s="138">
        <f t="shared" ref="AY134:AY136" si="214">AX134/AX122-1</f>
        <v>1.6592920353982299E-2</v>
      </c>
      <c r="AZ134" s="138">
        <f t="shared" ref="AZ134:AZ135" si="215">AX134/AX74-1</f>
        <v>6.9848661233993026E-2</v>
      </c>
      <c r="BA134" s="125"/>
      <c r="BB134" s="125"/>
      <c r="BC134" s="125"/>
      <c r="BD134" s="125"/>
      <c r="BE134" s="125"/>
      <c r="BF134" s="125"/>
      <c r="BG134" s="125"/>
      <c r="BH134" s="125"/>
      <c r="BI134" s="125"/>
      <c r="BJ134" s="125"/>
      <c r="BK134" s="51"/>
      <c r="BL134" s="125"/>
      <c r="BM134" s="125"/>
      <c r="BN134" s="125"/>
      <c r="BO134" s="125"/>
      <c r="BP134" s="125"/>
      <c r="BQ134" s="125"/>
      <c r="BR134" s="125"/>
      <c r="BS134" s="125"/>
      <c r="BT134" s="125"/>
      <c r="BU134" s="125"/>
      <c r="BV134" s="125"/>
      <c r="BW134" s="125"/>
      <c r="BX134" s="125"/>
      <c r="BY134" s="125"/>
      <c r="BZ134" s="125"/>
      <c r="CA134" s="125"/>
      <c r="CB134" s="125"/>
      <c r="CC134" s="125"/>
      <c r="CD134" s="125"/>
      <c r="CE134" s="125"/>
      <c r="CF134" s="125"/>
      <c r="CG134" s="125"/>
      <c r="CH134" s="125"/>
      <c r="CI134" s="125"/>
      <c r="CJ134" s="125"/>
      <c r="CK134" s="125"/>
      <c r="CL134" s="125"/>
      <c r="CM134" s="125"/>
      <c r="CN134" s="125"/>
      <c r="CW134" s="125"/>
      <c r="CX134" s="125"/>
      <c r="CY134" s="125"/>
      <c r="CZ134" s="125"/>
      <c r="DA134" s="125"/>
      <c r="DB134" s="125"/>
      <c r="DC134" s="125"/>
      <c r="DD134" s="125"/>
      <c r="DE134" s="127"/>
      <c r="DF134" s="127"/>
    </row>
    <row r="135" spans="1:110" s="126" customFormat="1">
      <c r="A135" s="7">
        <v>45627</v>
      </c>
      <c r="B135" s="22">
        <f>南航自动更新!B285</f>
        <v>29069.68</v>
      </c>
      <c r="C135" s="141">
        <f t="shared" si="186"/>
        <v>3.3350170929445921E-2</v>
      </c>
      <c r="D135" s="138">
        <f t="shared" si="187"/>
        <v>1.4434448655735732E-3</v>
      </c>
      <c r="E135" s="22">
        <f>南航自动更新!C285</f>
        <v>20932.61</v>
      </c>
      <c r="F135" s="141">
        <f t="shared" si="188"/>
        <v>-1.7780507649846067E-2</v>
      </c>
      <c r="G135" s="138">
        <f t="shared" si="189"/>
        <v>8.1691921084058094E-2</v>
      </c>
      <c r="H135" s="22">
        <f>南航自动更新!D285</f>
        <v>7873.51</v>
      </c>
      <c r="I135" s="141">
        <f t="shared" si="190"/>
        <v>0.20036009994984227</v>
      </c>
      <c r="J135" s="138">
        <f t="shared" si="191"/>
        <v>-0.161647846757492</v>
      </c>
      <c r="K135" s="22">
        <f>南航自动更新!E285</f>
        <v>263.55</v>
      </c>
      <c r="L135" s="141">
        <f t="shared" si="192"/>
        <v>1.1087240082866545E-2</v>
      </c>
      <c r="M135" s="138">
        <f t="shared" si="193"/>
        <v>-7.3344819099187886E-2</v>
      </c>
      <c r="N135" s="22">
        <f>南航自动更新!F285</f>
        <v>24579.85</v>
      </c>
      <c r="O135" s="141">
        <f t="shared" si="194"/>
        <v>0.10070776209699983</v>
      </c>
      <c r="P135" s="138">
        <f t="shared" si="195"/>
        <v>4.0134278854169647E-2</v>
      </c>
      <c r="Q135" s="22">
        <f>南航自动更新!G285</f>
        <v>17665.63</v>
      </c>
      <c r="R135" s="141">
        <f t="shared" si="196"/>
        <v>3.4442515974291377E-2</v>
      </c>
      <c r="S135" s="138">
        <f t="shared" si="197"/>
        <v>0.11902547853815437</v>
      </c>
      <c r="T135" s="22">
        <f>南航自动更新!H285</f>
        <v>6713.51</v>
      </c>
      <c r="U135" s="141">
        <f t="shared" si="198"/>
        <v>0.32502353598291589</v>
      </c>
      <c r="V135" s="138">
        <f t="shared" si="199"/>
        <v>-0.1229260403112441</v>
      </c>
      <c r="W135" s="22">
        <f>南航自动更新!I285</f>
        <v>200.71</v>
      </c>
      <c r="X135" s="141">
        <f t="shared" si="200"/>
        <v>7.4464668094218478E-2</v>
      </c>
      <c r="Y135" s="138">
        <f t="shared" si="201"/>
        <v>5.4370666106324794E-2</v>
      </c>
      <c r="Z135" s="22">
        <f>南航自动更新!J285</f>
        <v>12878.29</v>
      </c>
      <c r="AA135" s="141">
        <f t="shared" si="202"/>
        <v>6.5322538616865655E-2</v>
      </c>
      <c r="AB135" s="138">
        <f t="shared" si="203"/>
        <v>4.8284467945342024E-2</v>
      </c>
      <c r="AC135" s="22">
        <f>南航自动更新!K285</f>
        <v>11086.72</v>
      </c>
      <c r="AD135" s="141">
        <f t="shared" si="204"/>
        <v>3.2014000074468418E-2</v>
      </c>
      <c r="AE135" s="138">
        <f t="shared" si="205"/>
        <v>7.1659040073926761E-2</v>
      </c>
      <c r="AF135" s="22">
        <f>南航自动更新!L285</f>
        <v>1646.43</v>
      </c>
      <c r="AG135" s="141">
        <f t="shared" si="206"/>
        <v>0.38086252012882471</v>
      </c>
      <c r="AH135" s="138">
        <f t="shared" si="207"/>
        <v>-7.5563865447133893E-2</v>
      </c>
      <c r="AI135" s="22">
        <f>南航自动更新!M285</f>
        <v>145.13999999999999</v>
      </c>
      <c r="AJ135" s="141">
        <f t="shared" si="208"/>
        <v>-5.4524135235489601E-2</v>
      </c>
      <c r="AK135" s="138">
        <f t="shared" si="209"/>
        <v>-8.5559475806451735E-2</v>
      </c>
      <c r="AL135" s="22">
        <f>南航自动更新!N285</f>
        <v>84.55</v>
      </c>
      <c r="AM135" s="148">
        <f t="shared" si="210"/>
        <v>5.1700000000000017</v>
      </c>
      <c r="AN135" s="148">
        <f t="shared" si="92"/>
        <v>3.1400000000000006</v>
      </c>
      <c r="AO135" s="22">
        <f>南航自动更新!O285</f>
        <v>84.39</v>
      </c>
      <c r="AP135" s="148">
        <f t="shared" si="211"/>
        <v>4.2600000000000051</v>
      </c>
      <c r="AQ135" s="148">
        <f t="shared" si="93"/>
        <v>2.8100000000000023</v>
      </c>
      <c r="AR135" s="22">
        <f>南航自动更新!P285</f>
        <v>85.27</v>
      </c>
      <c r="AS135" s="148">
        <f t="shared" si="212"/>
        <v>8.0300000000000011</v>
      </c>
      <c r="AT135" s="148">
        <f t="shared" si="94"/>
        <v>3.769999999999996</v>
      </c>
      <c r="AU135" s="22">
        <f>南航自动更新!Q285</f>
        <v>76.150000000000006</v>
      </c>
      <c r="AV135" s="148">
        <f t="shared" si="213"/>
        <v>4.4900000000000091</v>
      </c>
      <c r="AW135" s="174">
        <f t="shared" si="95"/>
        <v>9.2199999999999989</v>
      </c>
      <c r="AX135" s="22">
        <f>南航自动更新!R285</f>
        <v>917</v>
      </c>
      <c r="AY135" s="138">
        <f t="shared" si="214"/>
        <v>9.9118942731277748E-3</v>
      </c>
      <c r="AZ135" s="138">
        <f t="shared" si="215"/>
        <v>6.3805104408352742E-2</v>
      </c>
      <c r="BA135" s="125"/>
      <c r="BB135" s="125"/>
      <c r="BC135" s="125"/>
      <c r="BD135" s="125"/>
      <c r="BE135" s="125"/>
      <c r="BF135" s="125"/>
      <c r="BG135" s="125"/>
      <c r="BH135" s="125"/>
      <c r="BI135" s="125"/>
      <c r="BJ135" s="125"/>
      <c r="BK135" s="51"/>
      <c r="BL135" s="125"/>
      <c r="BM135" s="125"/>
      <c r="BN135" s="125"/>
      <c r="BO135" s="125"/>
      <c r="BP135" s="125"/>
      <c r="BQ135" s="125"/>
      <c r="BR135" s="125"/>
      <c r="BS135" s="125"/>
      <c r="BT135" s="125"/>
      <c r="BU135" s="125"/>
      <c r="BV135" s="125"/>
      <c r="BW135" s="125"/>
      <c r="BX135" s="125"/>
      <c r="BY135" s="125"/>
      <c r="BZ135" s="125"/>
      <c r="CA135" s="125"/>
      <c r="CB135" s="125"/>
      <c r="CC135" s="125"/>
      <c r="CD135" s="125"/>
      <c r="CE135" s="125"/>
      <c r="CF135" s="125"/>
      <c r="CG135" s="125"/>
      <c r="CH135" s="125"/>
      <c r="CI135" s="125"/>
      <c r="CJ135" s="125"/>
      <c r="CK135" s="125"/>
      <c r="CL135" s="125"/>
      <c r="CM135" s="125"/>
      <c r="CN135" s="125"/>
      <c r="CW135" s="125"/>
      <c r="CX135" s="125"/>
      <c r="CY135" s="125"/>
      <c r="CZ135" s="125"/>
      <c r="DA135" s="125"/>
      <c r="DB135" s="125"/>
      <c r="DC135" s="125"/>
      <c r="DD135" s="125"/>
      <c r="DE135" s="127"/>
      <c r="DF135" s="127"/>
    </row>
    <row r="136" spans="1:110" s="126" customFormat="1">
      <c r="A136" s="34">
        <v>45658</v>
      </c>
      <c r="B136" s="22">
        <f>南航自动更新!B286</f>
        <v>34120.92</v>
      </c>
      <c r="C136" s="141">
        <f t="shared" si="186"/>
        <v>0.12440485919614463</v>
      </c>
      <c r="D136" s="138">
        <f t="shared" ref="D136:D141" si="216">B136/B64-1</f>
        <v>0.18295672963580345</v>
      </c>
      <c r="E136" s="22">
        <f>南航自动更新!C286</f>
        <v>24651.83</v>
      </c>
      <c r="F136" s="141">
        <f t="shared" si="188"/>
        <v>5.9929512395525242E-2</v>
      </c>
      <c r="G136" s="138">
        <f t="shared" ref="G136:G141" si="217">E136/E64-1</f>
        <v>0.26357110455595056</v>
      </c>
      <c r="H136" s="22">
        <f>南航自动更新!D286</f>
        <v>9192.1200000000008</v>
      </c>
      <c r="I136" s="141">
        <f t="shared" si="190"/>
        <v>0.34301522853022703</v>
      </c>
      <c r="J136" s="138">
        <f t="shared" ref="J136:J141" si="218">H136/H64-1</f>
        <v>2.7379668386022571E-2</v>
      </c>
      <c r="K136" s="22">
        <f>南航自动更新!E286</f>
        <v>276.97000000000003</v>
      </c>
      <c r="L136" s="141">
        <f t="shared" si="192"/>
        <v>0.13801462733174463</v>
      </c>
      <c r="M136" s="138">
        <f t="shared" ref="M136:M141" si="219">K136/K64-1</f>
        <v>-0.28422276779945721</v>
      </c>
      <c r="N136" s="22">
        <f>南航自动更新!F286</f>
        <v>28919.99</v>
      </c>
      <c r="O136" s="141">
        <f t="shared" si="194"/>
        <v>0.17639600464538296</v>
      </c>
      <c r="P136" s="138">
        <f t="shared" ref="P136:P141" si="220">N136/N64-1</f>
        <v>0.24670766893606055</v>
      </c>
      <c r="Q136" s="22">
        <f>南航自动更新!G286</f>
        <v>20945.55</v>
      </c>
      <c r="R136" s="141">
        <f t="shared" si="196"/>
        <v>9.6833535989543362E-2</v>
      </c>
      <c r="S136" s="138">
        <f t="shared" ref="S136:S141" si="221">Q136/Q64-1</f>
        <v>0.35407326478564571</v>
      </c>
      <c r="T136" s="22">
        <f>南航自动更新!H286</f>
        <v>7761.44</v>
      </c>
      <c r="U136" s="141">
        <f t="shared" si="198"/>
        <v>0.46305896013904024</v>
      </c>
      <c r="V136" s="138">
        <f t="shared" ref="V136:V141" si="222">T136/T64-1</f>
        <v>4.251909699135914E-2</v>
      </c>
      <c r="W136" s="22">
        <f>南航自动更新!I286</f>
        <v>213</v>
      </c>
      <c r="X136" s="141">
        <f t="shared" si="200"/>
        <v>0.16885254897656821</v>
      </c>
      <c r="Y136" s="138">
        <f t="shared" ref="Y136:Y141" si="223">W136/W64-1</f>
        <v>-0.24910103645209059</v>
      </c>
      <c r="Z136" s="22">
        <f>南航自动更新!J286</f>
        <v>14847.88</v>
      </c>
      <c r="AA136" s="141">
        <f t="shared" si="202"/>
        <v>0.12306291260490987</v>
      </c>
      <c r="AB136" s="138">
        <f t="shared" ref="AB136:AB141" si="224">Z136/Z64-1</f>
        <v>0.23885538449215526</v>
      </c>
      <c r="AC136" s="22">
        <f>南航自动更新!K286</f>
        <v>12890.05</v>
      </c>
      <c r="AD136" s="141">
        <f t="shared" si="204"/>
        <v>8.9480761737651626E-2</v>
      </c>
      <c r="AE136" s="138">
        <f t="shared" ref="AE136:AE141" si="225">AC136/AC64-1</f>
        <v>0.27702016574448796</v>
      </c>
      <c r="AF136" s="22">
        <f>南航自动更新!L286</f>
        <v>1804.88</v>
      </c>
      <c r="AG136" s="141">
        <f t="shared" si="206"/>
        <v>0.45939695810726677</v>
      </c>
      <c r="AH136" s="138">
        <f t="shared" ref="AH136:AH141" si="226">AF136/AF64-1</f>
        <v>7.6640419947506588E-2</v>
      </c>
      <c r="AI136" s="22">
        <f>南航自动更新!M286</f>
        <v>152.94999999999999</v>
      </c>
      <c r="AJ136" s="141">
        <f t="shared" si="208"/>
        <v>1.1127110878386137E-3</v>
      </c>
      <c r="AK136" s="138">
        <f t="shared" ref="AK136:AK141" si="227">AI136/AI64-1</f>
        <v>-0.28830673305104471</v>
      </c>
      <c r="AL136" s="22">
        <f>南航自动更新!N286</f>
        <v>84.76</v>
      </c>
      <c r="AM136" s="148">
        <f t="shared" si="210"/>
        <v>3.75</v>
      </c>
      <c r="AN136" s="138">
        <f t="shared" ref="AN136:AN141" si="228">AL136/AL64-1</f>
        <v>5.3966674956478444E-2</v>
      </c>
      <c r="AO136" s="22">
        <f>南航自动更新!O286</f>
        <v>84.97</v>
      </c>
      <c r="AP136" s="148">
        <f t="shared" si="211"/>
        <v>2.8599999999999994</v>
      </c>
      <c r="AQ136" s="174">
        <f t="shared" ref="AQ136:AQ141" si="229">AO136-AO64</f>
        <v>5.6799999999999926</v>
      </c>
      <c r="AR136" s="22">
        <f>南航自动更新!P286</f>
        <v>84.44</v>
      </c>
      <c r="AS136" s="148">
        <f t="shared" si="212"/>
        <v>6.9299999999999926</v>
      </c>
      <c r="AT136" s="174">
        <f t="shared" ref="AT136:AT141" si="230">AR136-AR64</f>
        <v>1.230000000000004</v>
      </c>
      <c r="AU136" s="22">
        <f>南航自动更新!Q286</f>
        <v>76.900000000000006</v>
      </c>
      <c r="AV136" s="148">
        <f t="shared" si="213"/>
        <v>2.0200000000000102</v>
      </c>
      <c r="AW136" s="174">
        <f t="shared" ref="AW136:AW141" si="231">AU136-AU64</f>
        <v>3.5900000000000034</v>
      </c>
      <c r="AX136" s="22">
        <f>南航自动更新!R286</f>
        <v>920</v>
      </c>
      <c r="AY136" s="138">
        <f t="shared" si="214"/>
        <v>1.4332965821389099E-2</v>
      </c>
      <c r="AZ136" s="138">
        <f t="shared" ref="AZ136:AZ141" si="232">AX136/AX64-1</f>
        <v>9.004739336492884E-2</v>
      </c>
      <c r="BA136" s="125"/>
      <c r="BB136" s="125"/>
      <c r="BC136" s="125"/>
      <c r="BD136" s="125"/>
      <c r="BE136" s="125"/>
      <c r="BF136" s="125"/>
      <c r="BG136" s="125"/>
      <c r="BH136" s="125"/>
      <c r="BI136" s="125"/>
      <c r="BJ136" s="125"/>
      <c r="BK136" s="51"/>
      <c r="BL136" s="125"/>
      <c r="BM136" s="125"/>
      <c r="BN136" s="125"/>
      <c r="BO136" s="125"/>
      <c r="BP136" s="125"/>
      <c r="BQ136" s="125"/>
      <c r="BR136" s="125"/>
      <c r="BS136" s="125"/>
      <c r="BT136" s="125"/>
      <c r="BU136" s="125"/>
      <c r="BV136" s="125"/>
      <c r="BW136" s="125"/>
      <c r="BX136" s="125"/>
      <c r="BY136" s="125"/>
      <c r="BZ136" s="125"/>
      <c r="CA136" s="125"/>
      <c r="CB136" s="125"/>
      <c r="CC136" s="125"/>
      <c r="CD136" s="125"/>
      <c r="CE136" s="125"/>
      <c r="CF136" s="125"/>
      <c r="CG136" s="125"/>
      <c r="CH136" s="125"/>
      <c r="CI136" s="125"/>
      <c r="CJ136" s="125"/>
      <c r="CK136" s="125"/>
      <c r="CL136" s="125"/>
      <c r="CM136" s="125"/>
      <c r="CN136" s="125"/>
      <c r="CW136" s="125"/>
      <c r="CX136" s="125"/>
      <c r="CY136" s="125"/>
      <c r="CZ136" s="125"/>
      <c r="DA136" s="125"/>
      <c r="DB136" s="125"/>
      <c r="DC136" s="125"/>
      <c r="DD136" s="125"/>
      <c r="DE136" s="127"/>
      <c r="DF136" s="127"/>
    </row>
    <row r="137" spans="1:110" s="126" customFormat="1">
      <c r="A137" s="7">
        <v>45689</v>
      </c>
      <c r="B137" s="22">
        <f>南航自动更新!B287</f>
        <v>30479.87</v>
      </c>
      <c r="C137" s="141">
        <f t="shared" ref="C137:C138" si="233">B137/B125-1</f>
        <v>-8.8172713676721859E-3</v>
      </c>
      <c r="D137" s="138">
        <f t="shared" si="216"/>
        <v>0.11873343272779047</v>
      </c>
      <c r="E137" s="22">
        <f>南航自动更新!C287</f>
        <v>22407.15</v>
      </c>
      <c r="F137" s="141">
        <f t="shared" ref="F137:F138" si="234">E137/E125-1</f>
        <v>-6.1541947416210663E-2</v>
      </c>
      <c r="G137" s="138">
        <f t="shared" si="217"/>
        <v>0.19303733441240389</v>
      </c>
      <c r="H137" s="22">
        <f>南航自动更新!D287</f>
        <v>7831.19</v>
      </c>
      <c r="I137" s="141">
        <f t="shared" ref="I137:I138" si="235">H137/H125-1</f>
        <v>0.1806442956257972</v>
      </c>
      <c r="J137" s="138">
        <f t="shared" si="218"/>
        <v>-3.0994793161817968E-2</v>
      </c>
      <c r="K137" s="22">
        <f>南航自动更新!E287</f>
        <v>241.53</v>
      </c>
      <c r="L137" s="141">
        <f t="shared" ref="L137:L138" si="236">K137/K125-1</f>
        <v>2.4847807181016535E-4</v>
      </c>
      <c r="M137" s="138">
        <f t="shared" si="219"/>
        <v>-0.36722556981922971</v>
      </c>
      <c r="N137" s="22">
        <f>南航自动更新!F287</f>
        <v>26438.27</v>
      </c>
      <c r="O137" s="141">
        <f t="shared" ref="O137:O138" si="237">N137/N125-1</f>
        <v>4.3718105594345857E-3</v>
      </c>
      <c r="P137" s="138">
        <f t="shared" si="220"/>
        <v>0.13877462588977973</v>
      </c>
      <c r="Q137" s="22">
        <f>南航自动更新!G287</f>
        <v>19716.12</v>
      </c>
      <c r="R137" s="141">
        <f t="shared" ref="R137:R138" si="238">Q137/Q125-1</f>
        <v>-4.0691071902968057E-2</v>
      </c>
      <c r="S137" s="138">
        <f t="shared" si="221"/>
        <v>0.2269623904337843</v>
      </c>
      <c r="T137" s="22">
        <f>南航自动更新!H287</f>
        <v>6540.57</v>
      </c>
      <c r="U137" s="141">
        <f t="shared" ref="U137:U138" si="239">T137/T125-1</f>
        <v>0.17270839758163414</v>
      </c>
      <c r="V137" s="138">
        <f t="shared" si="222"/>
        <v>-4.5715577992092138E-2</v>
      </c>
      <c r="W137" s="22">
        <f>南航自动更新!I287</f>
        <v>181.58</v>
      </c>
      <c r="X137" s="141">
        <f t="shared" ref="X137:X138" si="240">W137/W125-1</f>
        <v>-6.1311000827129813E-2</v>
      </c>
      <c r="Y137" s="138">
        <f t="shared" si="223"/>
        <v>-0.38126554673390811</v>
      </c>
      <c r="Z137" s="22">
        <f>南航自动更新!J287</f>
        <v>13842.25</v>
      </c>
      <c r="AA137" s="141">
        <f t="shared" ref="AA137:AA138" si="241">Z137/Z125-1</f>
        <v>-2.8239651627188334E-2</v>
      </c>
      <c r="AB137" s="138">
        <f t="shared" si="224"/>
        <v>0.13124936152824596</v>
      </c>
      <c r="AC137" s="22">
        <f>南航自动更新!K287</f>
        <v>12147.77</v>
      </c>
      <c r="AD137" s="141">
        <f t="shared" ref="AD137:AD138" si="242">AC137/AC125-1</f>
        <v>-4.6432728982541471E-2</v>
      </c>
      <c r="AE137" s="138">
        <f t="shared" si="225"/>
        <v>0.16892250786160501</v>
      </c>
      <c r="AF137" s="22">
        <f>南航自动更新!L287</f>
        <v>1561.33</v>
      </c>
      <c r="AG137" s="141">
        <f t="shared" ref="AG137:AG138" si="243">AF137/AF125-1</f>
        <v>0.16265544716657976</v>
      </c>
      <c r="AH137" s="138">
        <f t="shared" si="226"/>
        <v>-3.2812983955894159E-2</v>
      </c>
      <c r="AI137" s="22">
        <f>南航自动更新!M287</f>
        <v>133.15</v>
      </c>
      <c r="AJ137" s="141">
        <f t="shared" ref="AJ137:AJ138" si="244">AI137/AI125-1</f>
        <v>-0.17970675209462783</v>
      </c>
      <c r="AK137" s="138">
        <f t="shared" si="227"/>
        <v>-0.42025514869160097</v>
      </c>
      <c r="AL137" s="22">
        <f>南航自动更新!N287</f>
        <v>86.74</v>
      </c>
      <c r="AM137" s="148">
        <f t="shared" ref="AM137:AM138" si="245">AL137-AL125</f>
        <v>1.1400000000000006</v>
      </c>
      <c r="AN137" s="138">
        <f t="shared" si="228"/>
        <v>1.7955639009505919E-2</v>
      </c>
      <c r="AO137" s="22">
        <f>南航自动更新!O287</f>
        <v>87.99</v>
      </c>
      <c r="AP137" s="148">
        <f t="shared" ref="AP137:AP138" si="246">AO137-AO125</f>
        <v>1.9099999999999966</v>
      </c>
      <c r="AQ137" s="174">
        <f t="shared" si="229"/>
        <v>2.4299999999999926</v>
      </c>
      <c r="AR137" s="22">
        <f>南航自动更新!P287</f>
        <v>83.52</v>
      </c>
      <c r="AS137" s="148">
        <f t="shared" ref="AS137:AS138" si="247">AR137-AR125</f>
        <v>-0.56000000000000227</v>
      </c>
      <c r="AT137" s="174">
        <f t="shared" si="230"/>
        <v>-1.2900000000000063</v>
      </c>
      <c r="AU137" s="22">
        <f>南航自动更新!Q287</f>
        <v>75.180000000000007</v>
      </c>
      <c r="AV137" s="148">
        <f t="shared" ref="AV137:AV138" si="248">AU137-AU125</f>
        <v>-4.9299999999999926</v>
      </c>
      <c r="AW137" s="174">
        <f t="shared" si="231"/>
        <v>-1.6999999999999886</v>
      </c>
      <c r="AX137" s="22">
        <f>南航自动更新!R287</f>
        <v>923</v>
      </c>
      <c r="AY137" s="138">
        <f t="shared" ref="AY137:AY138" si="249">AX137/AX125-1</f>
        <v>1.0952902519167473E-2</v>
      </c>
      <c r="AZ137" s="138">
        <f t="shared" si="232"/>
        <v>9.4899169632265634E-2</v>
      </c>
      <c r="BA137" s="125"/>
      <c r="BB137" s="125"/>
      <c r="BC137" s="125"/>
      <c r="BD137" s="125"/>
      <c r="BE137" s="125"/>
      <c r="BF137" s="125"/>
      <c r="BG137" s="125"/>
      <c r="BH137" s="125"/>
      <c r="BI137" s="125"/>
      <c r="BJ137" s="125"/>
      <c r="BK137" s="51"/>
      <c r="BL137" s="125"/>
      <c r="BM137" s="125"/>
      <c r="BN137" s="125"/>
      <c r="BO137" s="125"/>
      <c r="BP137" s="125"/>
      <c r="BQ137" s="125"/>
      <c r="BR137" s="125"/>
      <c r="BS137" s="125"/>
      <c r="BT137" s="125"/>
      <c r="BU137" s="125"/>
      <c r="BV137" s="125"/>
      <c r="BW137" s="125"/>
      <c r="BX137" s="125"/>
      <c r="BY137" s="125"/>
      <c r="BZ137" s="125"/>
      <c r="CA137" s="125"/>
      <c r="CB137" s="125"/>
      <c r="CC137" s="125"/>
      <c r="CD137" s="125"/>
      <c r="CE137" s="125"/>
      <c r="CF137" s="125"/>
      <c r="CG137" s="125"/>
      <c r="CH137" s="125"/>
      <c r="CI137" s="125"/>
      <c r="CJ137" s="125"/>
      <c r="CK137" s="125"/>
      <c r="CL137" s="125"/>
      <c r="CM137" s="125"/>
      <c r="CN137" s="125"/>
      <c r="CW137" s="125"/>
      <c r="CX137" s="125"/>
      <c r="CY137" s="125"/>
      <c r="CZ137" s="125"/>
      <c r="DA137" s="125"/>
      <c r="DB137" s="125"/>
      <c r="DC137" s="125"/>
      <c r="DD137" s="125"/>
      <c r="DE137" s="127"/>
      <c r="DF137" s="127"/>
    </row>
    <row r="138" spans="1:110" s="126" customFormat="1">
      <c r="A138" s="7">
        <v>45717</v>
      </c>
      <c r="B138" s="22">
        <f>南航自动更新!B288</f>
        <v>29318.04</v>
      </c>
      <c r="C138" s="141">
        <f t="shared" si="233"/>
        <v>3.0737870617576935E-2</v>
      </c>
      <c r="D138" s="138">
        <f t="shared" si="216"/>
        <v>6.9070120300307902E-2</v>
      </c>
      <c r="E138" s="22">
        <f>南航自动更新!C288</f>
        <v>21361.66</v>
      </c>
      <c r="F138" s="141">
        <f t="shared" si="234"/>
        <v>-3.1528198655488504E-2</v>
      </c>
      <c r="G138" s="138">
        <f t="shared" si="217"/>
        <v>0.13110596199016822</v>
      </c>
      <c r="H138" s="22">
        <f>南航自动更新!D288</f>
        <v>7712.11</v>
      </c>
      <c r="I138" s="141">
        <f t="shared" si="235"/>
        <v>0.25469119613706392</v>
      </c>
      <c r="J138" s="138">
        <f t="shared" si="218"/>
        <v>-5.5138590765189677E-2</v>
      </c>
      <c r="K138" s="22">
        <f>南航自动更新!E288</f>
        <v>244.27</v>
      </c>
      <c r="L138" s="141">
        <f t="shared" si="236"/>
        <v>1.7622062989501863E-2</v>
      </c>
      <c r="M138" s="138">
        <f t="shared" si="219"/>
        <v>-0.35046666843938623</v>
      </c>
      <c r="N138" s="22">
        <f>南航自动更新!F288</f>
        <v>24842.68</v>
      </c>
      <c r="O138" s="141">
        <f t="shared" si="237"/>
        <v>6.0881358943196018E-2</v>
      </c>
      <c r="P138" s="138">
        <f t="shared" si="220"/>
        <v>8.9500436367144776E-2</v>
      </c>
      <c r="Q138" s="22">
        <f>南航自动更新!G288</f>
        <v>18245.150000000001</v>
      </c>
      <c r="R138" s="141">
        <f t="shared" si="238"/>
        <v>6.3413600968109662E-3</v>
      </c>
      <c r="S138" s="138">
        <f t="shared" si="221"/>
        <v>0.16436083210431374</v>
      </c>
      <c r="T138" s="22">
        <f>南航自动更新!H288</f>
        <v>6413.2</v>
      </c>
      <c r="U138" s="141">
        <f t="shared" si="239"/>
        <v>0.2558551219588614</v>
      </c>
      <c r="V138" s="138">
        <f t="shared" si="222"/>
        <v>-6.199722688633158E-2</v>
      </c>
      <c r="W138" s="22">
        <f>南航自动更新!I288</f>
        <v>184.33</v>
      </c>
      <c r="X138" s="141">
        <f t="shared" si="240"/>
        <v>2.2918978912319865E-2</v>
      </c>
      <c r="Y138" s="138">
        <f t="shared" si="223"/>
        <v>-0.37549125897818136</v>
      </c>
      <c r="Z138" s="22">
        <f>南航自动更新!J288</f>
        <v>13258.76</v>
      </c>
      <c r="AA138" s="141">
        <f t="shared" si="241"/>
        <v>1.8720548654602265E-2</v>
      </c>
      <c r="AB138" s="138">
        <f t="shared" si="224"/>
        <v>9.0658124846791921E-2</v>
      </c>
      <c r="AC138" s="22">
        <f>南航自动更新!K288</f>
        <v>11523.71</v>
      </c>
      <c r="AD138" s="141">
        <f t="shared" si="242"/>
        <v>-3.7218719848947091E-3</v>
      </c>
      <c r="AE138" s="138">
        <f t="shared" si="225"/>
        <v>0.11882308965664534</v>
      </c>
      <c r="AF138" s="22">
        <f>南航自动更新!L288</f>
        <v>1595.47</v>
      </c>
      <c r="AG138" s="141">
        <f t="shared" si="243"/>
        <v>0.228692886462176</v>
      </c>
      <c r="AH138" s="138">
        <f t="shared" si="226"/>
        <v>-2.1460201415551494E-2</v>
      </c>
      <c r="AI138" s="22">
        <f>南航自动更新!M288</f>
        <v>139.58000000000001</v>
      </c>
      <c r="AJ138" s="141">
        <f t="shared" si="244"/>
        <v>-6.8535201868535123E-2</v>
      </c>
      <c r="AK138" s="138">
        <f t="shared" si="227"/>
        <v>-0.38331713351594943</v>
      </c>
      <c r="AL138" s="22">
        <f>南航自动更新!N288</f>
        <v>84.74</v>
      </c>
      <c r="AM138" s="148">
        <f t="shared" si="245"/>
        <v>2.4099999999999966</v>
      </c>
      <c r="AN138" s="138">
        <f t="shared" si="228"/>
        <v>1.9122068550811555E-2</v>
      </c>
      <c r="AO138" s="22">
        <f>南航自动更新!O288</f>
        <v>85.41</v>
      </c>
      <c r="AP138" s="148">
        <f t="shared" si="246"/>
        <v>3.2099999999999937</v>
      </c>
      <c r="AQ138" s="174">
        <f t="shared" si="229"/>
        <v>2.4399999999999977</v>
      </c>
      <c r="AR138" s="22">
        <f>南航自动更新!P288</f>
        <v>83.16</v>
      </c>
      <c r="AS138" s="148">
        <f t="shared" si="247"/>
        <v>7.9999999999998295E-2</v>
      </c>
      <c r="AT138" s="174">
        <f t="shared" si="230"/>
        <v>-0.60999999999999943</v>
      </c>
      <c r="AU138" s="22">
        <f>南航自动更新!Q288</f>
        <v>75.459999999999994</v>
      </c>
      <c r="AV138" s="148">
        <f t="shared" si="248"/>
        <v>0.39000000000000057</v>
      </c>
      <c r="AW138" s="174">
        <f t="shared" si="231"/>
        <v>-3.0300000000000011</v>
      </c>
      <c r="AX138" s="22">
        <f>南航自动更新!R288</f>
        <v>932</v>
      </c>
      <c r="AY138" s="138">
        <f t="shared" si="249"/>
        <v>1.6357688113413316E-2</v>
      </c>
      <c r="AZ138" s="138">
        <f t="shared" si="232"/>
        <v>0.10035419126328216</v>
      </c>
      <c r="BA138" s="125"/>
      <c r="BB138" s="125"/>
      <c r="BC138" s="125"/>
      <c r="BD138" s="125"/>
      <c r="BE138" s="125"/>
      <c r="BF138" s="125"/>
      <c r="BG138" s="125"/>
      <c r="BH138" s="125"/>
      <c r="BI138" s="125"/>
      <c r="BJ138" s="125"/>
      <c r="BK138" s="51"/>
      <c r="BL138" s="125"/>
      <c r="BM138" s="125"/>
      <c r="BN138" s="125"/>
      <c r="BO138" s="125"/>
      <c r="BP138" s="125"/>
      <c r="BQ138" s="125"/>
      <c r="BR138" s="125"/>
      <c r="BS138" s="125"/>
      <c r="BT138" s="125"/>
      <c r="BU138" s="125"/>
      <c r="BV138" s="125"/>
      <c r="BW138" s="125"/>
      <c r="BX138" s="125"/>
      <c r="BY138" s="125"/>
      <c r="BZ138" s="125"/>
      <c r="CA138" s="125"/>
      <c r="CB138" s="125"/>
      <c r="CC138" s="125"/>
      <c r="CD138" s="125"/>
      <c r="CE138" s="125"/>
      <c r="CF138" s="125"/>
      <c r="CG138" s="125"/>
      <c r="CH138" s="125"/>
      <c r="CI138" s="125"/>
      <c r="CJ138" s="125"/>
      <c r="CK138" s="125"/>
      <c r="CL138" s="125"/>
      <c r="CM138" s="125"/>
      <c r="CN138" s="125"/>
      <c r="CW138" s="125"/>
      <c r="CX138" s="125"/>
      <c r="CY138" s="125"/>
      <c r="CZ138" s="125"/>
      <c r="DA138" s="125"/>
      <c r="DB138" s="125"/>
      <c r="DC138" s="125"/>
      <c r="DD138" s="125"/>
      <c r="DE138" s="127"/>
      <c r="DF138" s="127"/>
    </row>
    <row r="139" spans="1:110" s="126" customFormat="1">
      <c r="A139" s="7">
        <v>45748</v>
      </c>
      <c r="B139" s="22">
        <f>南航自动更新!B289</f>
        <v>29743.71</v>
      </c>
      <c r="C139" s="141">
        <f t="shared" ref="C139:C140" si="250">B139/B127-1</f>
        <v>9.0471443587240241E-2</v>
      </c>
      <c r="D139" s="138">
        <f t="shared" si="216"/>
        <v>9.7505276519120887E-2</v>
      </c>
      <c r="E139" s="22">
        <f>南航自动更新!C289</f>
        <v>21292.46</v>
      </c>
      <c r="F139" s="141">
        <f t="shared" ref="F139:F140" si="251">E139/E127-1</f>
        <v>3.6395221548299661E-2</v>
      </c>
      <c r="G139" s="138">
        <f t="shared" si="217"/>
        <v>0.16594476612065057</v>
      </c>
      <c r="H139" s="22">
        <f>南航自动更新!D289</f>
        <v>8196.7800000000007</v>
      </c>
      <c r="I139" s="141">
        <f t="shared" ref="I139:I140" si="252">H139/H127-1</f>
        <v>0.26957855118256591</v>
      </c>
      <c r="J139" s="138">
        <f t="shared" si="218"/>
        <v>-2.9837126148230531E-2</v>
      </c>
      <c r="K139" s="22">
        <f>南航自动更新!E289</f>
        <v>254.47</v>
      </c>
      <c r="L139" s="141">
        <f t="shared" ref="L139:L140" si="253">K139/K127-1</f>
        <v>-7.4587242708560653E-2</v>
      </c>
      <c r="M139" s="138">
        <f t="shared" si="219"/>
        <v>-0.34808116001434641</v>
      </c>
      <c r="N139" s="22">
        <f>南航自动更新!F289</f>
        <v>25454.9</v>
      </c>
      <c r="O139" s="141">
        <f t="shared" ref="O139:O140" si="254">N139/N127-1</f>
        <v>0.12331441497617224</v>
      </c>
      <c r="P139" s="138">
        <f t="shared" si="220"/>
        <v>0.13183595139511395</v>
      </c>
      <c r="Q139" s="22">
        <f>南航自动更新!G289</f>
        <v>18295.29</v>
      </c>
      <c r="R139" s="141">
        <f t="shared" ref="R139:R140" si="255">Q139/Q127-1</f>
        <v>7.0879447635147086E-2</v>
      </c>
      <c r="S139" s="138">
        <f t="shared" si="221"/>
        <v>0.20825510123887936</v>
      </c>
      <c r="T139" s="22">
        <f>南航自动更新!H289</f>
        <v>6955.25</v>
      </c>
      <c r="U139" s="141">
        <f t="shared" ref="U139:U140" si="256">T139/T127-1</f>
        <v>0.29728000656543707</v>
      </c>
      <c r="V139" s="138">
        <f t="shared" si="222"/>
        <v>-1.2359615977189264E-2</v>
      </c>
      <c r="W139" s="22">
        <f>南航自动更新!I289</f>
        <v>204.35</v>
      </c>
      <c r="X139" s="141">
        <f t="shared" ref="X139:X140" si="257">W139/W127-1</f>
        <v>-4.8517018205522233E-2</v>
      </c>
      <c r="Y139" s="138">
        <f t="shared" si="223"/>
        <v>-0.33157791443150608</v>
      </c>
      <c r="Z139" s="22">
        <f>南航自动更新!J289</f>
        <v>13542.82</v>
      </c>
      <c r="AA139" s="141">
        <f t="shared" ref="AA139:AA140" si="258">Z139/Z127-1</f>
        <v>9.0936479473881615E-2</v>
      </c>
      <c r="AB139" s="138">
        <f t="shared" si="224"/>
        <v>0.13390714614643939</v>
      </c>
      <c r="AC139" s="22">
        <f>南航自动更新!K289</f>
        <v>11659.86</v>
      </c>
      <c r="AD139" s="141">
        <f t="shared" ref="AD139:AD140" si="259">AC139/AC127-1</f>
        <v>7.1577848400241839E-2</v>
      </c>
      <c r="AE139" s="138">
        <f t="shared" si="225"/>
        <v>0.16028089882049956</v>
      </c>
      <c r="AF139" s="22">
        <f>南航自动更新!L289</f>
        <v>1730.51</v>
      </c>
      <c r="AG139" s="141">
        <f t="shared" ref="AG139:AG140" si="260">AF139/AF127-1</f>
        <v>0.2699872304824531</v>
      </c>
      <c r="AH139" s="138">
        <f t="shared" si="226"/>
        <v>4.2042765356568701E-2</v>
      </c>
      <c r="AI139" s="22">
        <f>南航自动更新!M289</f>
        <v>152.46</v>
      </c>
      <c r="AJ139" s="141">
        <f t="shared" ref="AJ139:AJ140" si="261">AI139/AI127-1</f>
        <v>-0.10475631238990024</v>
      </c>
      <c r="AK139" s="138">
        <f t="shared" si="227"/>
        <v>-0.34745762711864403</v>
      </c>
      <c r="AL139" s="22">
        <f>南航自动更新!N289</f>
        <v>85.58</v>
      </c>
      <c r="AM139" s="148">
        <f t="shared" ref="AM139:AM140" si="262">AL139-AL127</f>
        <v>2.5</v>
      </c>
      <c r="AN139" s="138">
        <f t="shared" si="228"/>
        <v>3.1332851289467278E-2</v>
      </c>
      <c r="AO139" s="22">
        <f>南航自动更新!O289</f>
        <v>85.92</v>
      </c>
      <c r="AP139" s="148">
        <f t="shared" ref="AP139:AP140" si="263">AO139-AO127</f>
        <v>2.7600000000000051</v>
      </c>
      <c r="AQ139" s="174">
        <f t="shared" si="229"/>
        <v>3.0100000000000051</v>
      </c>
      <c r="AR139" s="22">
        <f>南航自动更新!P289</f>
        <v>84.85</v>
      </c>
      <c r="AS139" s="148">
        <f t="shared" ref="AS139:AS140" si="264">AR139-AR127</f>
        <v>1.8099999999999881</v>
      </c>
      <c r="AT139" s="174">
        <f t="shared" si="230"/>
        <v>1.5</v>
      </c>
      <c r="AU139" s="22">
        <f>南航自动更新!Q289</f>
        <v>80.31</v>
      </c>
      <c r="AV139" s="148">
        <f t="shared" ref="AV139:AV140" si="265">AU139-AU127</f>
        <v>2.210000000000008</v>
      </c>
      <c r="AW139" s="174">
        <f t="shared" si="231"/>
        <v>1.9900000000000091</v>
      </c>
      <c r="AX139" s="22">
        <f>南航自动更新!R289</f>
        <v>937</v>
      </c>
      <c r="AY139" s="138">
        <f t="shared" ref="AY139:AY140" si="266">AX139/AX127-1</f>
        <v>2.8540065861690556E-2</v>
      </c>
      <c r="AZ139" s="138">
        <f t="shared" si="232"/>
        <v>0.10105757931844894</v>
      </c>
      <c r="BA139" s="125"/>
      <c r="BB139" s="125"/>
      <c r="BC139" s="125"/>
      <c r="BD139" s="125"/>
      <c r="BE139" s="125"/>
      <c r="BF139" s="125"/>
      <c r="BG139" s="125"/>
      <c r="BH139" s="125"/>
      <c r="BI139" s="125"/>
      <c r="BJ139" s="125"/>
      <c r="BK139" s="51"/>
      <c r="BL139" s="125"/>
      <c r="BM139" s="125"/>
      <c r="BN139" s="125"/>
      <c r="BO139" s="125"/>
      <c r="BP139" s="125"/>
      <c r="BQ139" s="125"/>
      <c r="BR139" s="125"/>
      <c r="BS139" s="125"/>
      <c r="BT139" s="125"/>
      <c r="BU139" s="125"/>
      <c r="BV139" s="125"/>
      <c r="BW139" s="125"/>
      <c r="BX139" s="125"/>
      <c r="BY139" s="125"/>
      <c r="BZ139" s="125"/>
      <c r="CA139" s="125"/>
      <c r="CB139" s="125"/>
      <c r="CC139" s="125"/>
      <c r="CD139" s="125"/>
      <c r="CE139" s="125"/>
      <c r="CF139" s="125"/>
      <c r="CG139" s="125"/>
      <c r="CH139" s="125"/>
      <c r="CI139" s="125"/>
      <c r="CJ139" s="125"/>
      <c r="CK139" s="125"/>
      <c r="CL139" s="125"/>
      <c r="CM139" s="125"/>
      <c r="CN139" s="125"/>
      <c r="CW139" s="125"/>
      <c r="CX139" s="125"/>
      <c r="CY139" s="125"/>
      <c r="CZ139" s="125"/>
      <c r="DA139" s="125"/>
      <c r="DB139" s="125"/>
      <c r="DC139" s="125"/>
      <c r="DD139" s="125"/>
      <c r="DE139" s="127"/>
      <c r="DF139" s="127"/>
    </row>
    <row r="140" spans="1:110" s="126" customFormat="1">
      <c r="A140" s="7">
        <v>45778</v>
      </c>
      <c r="B140" s="22">
        <f>南航自动更新!B290</f>
        <v>30721.599999999999</v>
      </c>
      <c r="C140" s="141">
        <f t="shared" si="250"/>
        <v>4.8503383738736972E-2</v>
      </c>
      <c r="D140" s="138">
        <f t="shared" si="216"/>
        <v>9.9684501484424981E-2</v>
      </c>
      <c r="E140" s="22">
        <f>南航自动更新!C290</f>
        <v>22423.01</v>
      </c>
      <c r="F140" s="141">
        <f t="shared" si="251"/>
        <v>1.3474417273938943E-2</v>
      </c>
      <c r="G140" s="138">
        <f t="shared" si="217"/>
        <v>0.17095471697719078</v>
      </c>
      <c r="H140" s="22">
        <f>南航自动更新!D290</f>
        <v>8002.61</v>
      </c>
      <c r="I140" s="141">
        <f t="shared" si="252"/>
        <v>0.16325290609360255</v>
      </c>
      <c r="J140" s="138">
        <f t="shared" si="218"/>
        <v>-4.3724577344620208E-2</v>
      </c>
      <c r="K140" s="22">
        <f>南航自动更新!E290</f>
        <v>295.97000000000003</v>
      </c>
      <c r="L140" s="141">
        <f t="shared" si="253"/>
        <v>-2.0268216059160515E-4</v>
      </c>
      <c r="M140" s="138">
        <f t="shared" si="219"/>
        <v>-0.29342532467532456</v>
      </c>
      <c r="N140" s="22">
        <f>南航自动更新!F290</f>
        <v>26391.55</v>
      </c>
      <c r="O140" s="141">
        <f t="shared" si="254"/>
        <v>8.4364699859398318E-2</v>
      </c>
      <c r="P140" s="138">
        <f t="shared" si="220"/>
        <v>0.16047417030310385</v>
      </c>
      <c r="Q140" s="22">
        <f>南航自动更新!G290</f>
        <v>19455.28</v>
      </c>
      <c r="R140" s="141">
        <f t="shared" si="255"/>
        <v>4.6535321336318436E-2</v>
      </c>
      <c r="S140" s="138">
        <f t="shared" si="221"/>
        <v>0.24189666904552465</v>
      </c>
      <c r="T140" s="22">
        <f>南航自动更新!H290</f>
        <v>6714.15</v>
      </c>
      <c r="U140" s="141">
        <f t="shared" si="256"/>
        <v>0.21542875762567637</v>
      </c>
      <c r="V140" s="138">
        <f t="shared" si="222"/>
        <v>-6.4783151053652288E-3</v>
      </c>
      <c r="W140" s="22">
        <f>南航自动更新!I290</f>
        <v>222.12</v>
      </c>
      <c r="X140" s="141">
        <f t="shared" si="257"/>
        <v>-8.3043128850789349E-3</v>
      </c>
      <c r="Y140" s="138">
        <f t="shared" si="223"/>
        <v>-0.30223353124116481</v>
      </c>
      <c r="Z140" s="22">
        <f>南航自动更新!J290</f>
        <v>14154.72</v>
      </c>
      <c r="AA140" s="141">
        <f t="shared" si="258"/>
        <v>5.4467626719270523E-2</v>
      </c>
      <c r="AB140" s="138">
        <f t="shared" si="224"/>
        <v>0.1498058978776704</v>
      </c>
      <c r="AC140" s="22">
        <f>南航自动更新!K290</f>
        <v>12331.62</v>
      </c>
      <c r="AD140" s="141">
        <f t="shared" si="259"/>
        <v>3.8451336040980166E-2</v>
      </c>
      <c r="AE140" s="138">
        <f t="shared" si="225"/>
        <v>0.17773991507633768</v>
      </c>
      <c r="AF140" s="22">
        <f>南航自动更新!L290</f>
        <v>1672.82</v>
      </c>
      <c r="AG140" s="141">
        <f t="shared" si="260"/>
        <v>0.21359547301218784</v>
      </c>
      <c r="AH140" s="138">
        <f t="shared" si="226"/>
        <v>4.1457325538683643E-2</v>
      </c>
      <c r="AI140" s="22">
        <f>南航自动更新!M290</f>
        <v>150.28</v>
      </c>
      <c r="AJ140" s="141">
        <f t="shared" si="261"/>
        <v>-0.11677931237143702</v>
      </c>
      <c r="AK140" s="138">
        <f t="shared" si="227"/>
        <v>-0.35700838610302921</v>
      </c>
      <c r="AL140" s="22">
        <f>南航自动更新!N290</f>
        <v>85.91</v>
      </c>
      <c r="AM140" s="148">
        <f t="shared" si="262"/>
        <v>2.8499999999999943</v>
      </c>
      <c r="AN140" s="138">
        <f t="shared" si="228"/>
        <v>5.5275764648077708E-2</v>
      </c>
      <c r="AO140" s="22">
        <f>南航自动更新!O290</f>
        <v>86.76</v>
      </c>
      <c r="AP140" s="148">
        <f t="shared" si="263"/>
        <v>2.7400000000000091</v>
      </c>
      <c r="AQ140" s="174">
        <f t="shared" si="229"/>
        <v>4.9500000000000028</v>
      </c>
      <c r="AR140" s="22">
        <f>南航自动更新!P290</f>
        <v>83.9</v>
      </c>
      <c r="AS140" s="148">
        <f t="shared" si="264"/>
        <v>3.6000000000000085</v>
      </c>
      <c r="AT140" s="174">
        <f t="shared" si="230"/>
        <v>3.1500000000000057</v>
      </c>
      <c r="AU140" s="22">
        <f>南航自动更新!Q290</f>
        <v>75.05</v>
      </c>
      <c r="AV140" s="148">
        <f t="shared" si="265"/>
        <v>-0.60999999999999943</v>
      </c>
      <c r="AW140" s="174">
        <f t="shared" si="231"/>
        <v>-0.95000000000000284</v>
      </c>
      <c r="AX140" s="22">
        <f>南航自动更新!R290</f>
        <v>940</v>
      </c>
      <c r="AY140" s="138">
        <f t="shared" si="266"/>
        <v>3.2967032967033072E-2</v>
      </c>
      <c r="AZ140" s="138">
        <f t="shared" si="232"/>
        <v>0.1071849234393405</v>
      </c>
      <c r="BA140" s="125"/>
      <c r="BB140" s="125"/>
      <c r="BC140" s="125"/>
      <c r="BD140" s="125"/>
      <c r="BE140" s="125"/>
      <c r="BF140" s="125"/>
      <c r="BG140" s="125"/>
      <c r="BH140" s="125"/>
      <c r="BI140" s="125"/>
      <c r="BJ140" s="125"/>
      <c r="BK140" s="51"/>
      <c r="BL140" s="125"/>
      <c r="BM140" s="125"/>
      <c r="BN140" s="125"/>
      <c r="BO140" s="125"/>
      <c r="BP140" s="125"/>
      <c r="BQ140" s="125"/>
      <c r="BR140" s="125"/>
      <c r="BS140" s="125"/>
      <c r="BT140" s="125"/>
      <c r="BU140" s="125"/>
      <c r="BV140" s="125"/>
      <c r="BW140" s="125"/>
      <c r="BX140" s="125"/>
      <c r="BY140" s="125"/>
      <c r="BZ140" s="125"/>
      <c r="CA140" s="125"/>
      <c r="CB140" s="125"/>
      <c r="CC140" s="125"/>
      <c r="CD140" s="125"/>
      <c r="CE140" s="125"/>
      <c r="CF140" s="125"/>
      <c r="CG140" s="125"/>
      <c r="CH140" s="125"/>
      <c r="CI140" s="125"/>
      <c r="CJ140" s="125"/>
      <c r="CK140" s="125"/>
      <c r="CL140" s="125"/>
      <c r="CM140" s="125"/>
      <c r="CN140" s="125"/>
      <c r="CW140" s="125"/>
      <c r="CX140" s="125"/>
      <c r="CY140" s="125"/>
      <c r="CZ140" s="125"/>
      <c r="DA140" s="125"/>
      <c r="DB140" s="125"/>
      <c r="DC140" s="125"/>
      <c r="DD140" s="125"/>
      <c r="DE140" s="127"/>
      <c r="DF140" s="127"/>
    </row>
    <row r="141" spans="1:110" s="126" customFormat="1">
      <c r="A141" s="7">
        <v>45809</v>
      </c>
      <c r="B141" s="22">
        <f>南航自动更新!B291</f>
        <v>30453.14</v>
      </c>
      <c r="C141" s="141">
        <f t="shared" ref="C141:C142" si="267">B141/B129-1</f>
        <v>4.4140114984145828E-2</v>
      </c>
      <c r="D141" s="138">
        <f t="shared" si="216"/>
        <v>0.10872544308037346</v>
      </c>
      <c r="E141" s="22">
        <f>南航自动更新!C291</f>
        <v>22232.82</v>
      </c>
      <c r="F141" s="141">
        <f t="shared" ref="F141:F142" si="268">E141/E129-1</f>
        <v>1.2583961392788945E-2</v>
      </c>
      <c r="G141" s="138">
        <f t="shared" si="217"/>
        <v>0.19549672691607412</v>
      </c>
      <c r="H141" s="22">
        <f>南航自动更新!D291</f>
        <v>7914.63</v>
      </c>
      <c r="I141" s="141">
        <f t="shared" ref="I141:I142" si="269">H141/H129-1</f>
        <v>0.14442394394301772</v>
      </c>
      <c r="J141" s="138">
        <f t="shared" si="218"/>
        <v>-6.4555208596802638E-2</v>
      </c>
      <c r="K141" s="22">
        <f>南航自动更新!E291</f>
        <v>305.68</v>
      </c>
      <c r="L141" s="141">
        <f t="shared" ref="L141:L142" si="270">K141/K129-1</f>
        <v>4.1783109535818985E-2</v>
      </c>
      <c r="M141" s="138">
        <f t="shared" si="219"/>
        <v>-0.25232364739262292</v>
      </c>
      <c r="N141" s="22">
        <f>南航自动更新!F291</f>
        <v>25938.79</v>
      </c>
      <c r="O141" s="141">
        <f t="shared" ref="O141:O142" si="271">N141/N129-1</f>
        <v>6.6842398146552462E-2</v>
      </c>
      <c r="P141" s="138">
        <f t="shared" si="220"/>
        <v>0.13951143694087098</v>
      </c>
      <c r="Q141" s="22">
        <f>南航自动更新!G291</f>
        <v>19047.310000000001</v>
      </c>
      <c r="R141" s="141">
        <f t="shared" ref="R141:R142" si="272">Q141/Q129-1</f>
        <v>3.5903898050485328E-2</v>
      </c>
      <c r="S141" s="138">
        <f t="shared" si="221"/>
        <v>0.23258030699143228</v>
      </c>
      <c r="T141" s="22">
        <f>南航自动更新!H291</f>
        <v>6639.62</v>
      </c>
      <c r="U141" s="141">
        <f t="shared" ref="U141:U142" si="273">T141/T129-1</f>
        <v>0.16562064951959288</v>
      </c>
      <c r="V141" s="138">
        <f t="shared" si="222"/>
        <v>-5.0912048532045673E-2</v>
      </c>
      <c r="W141" s="22">
        <f>南航自动更新!I291</f>
        <v>251.87</v>
      </c>
      <c r="X141" s="141">
        <f t="shared" ref="X141:X142" si="274">W141/W129-1</f>
        <v>9.3802926998740599E-2</v>
      </c>
      <c r="Y141" s="138">
        <f t="shared" si="223"/>
        <v>-0.19809608710879034</v>
      </c>
      <c r="Z141" s="22">
        <f>南航自动更新!J291</f>
        <v>13633.39</v>
      </c>
      <c r="AA141" s="141">
        <f t="shared" ref="AA141:AA142" si="275">Z141/Z129-1</f>
        <v>3.9294309391801896E-2</v>
      </c>
      <c r="AB141" s="138">
        <f t="shared" si="224"/>
        <v>0.12297145248203112</v>
      </c>
      <c r="AC141" s="22">
        <f>南航自动更新!K291</f>
        <v>11810.59</v>
      </c>
      <c r="AD141" s="141">
        <f t="shared" ref="AD141:AD142" si="276">AC141/AC129-1</f>
        <v>2.2760258266538269E-2</v>
      </c>
      <c r="AE141" s="138">
        <f t="shared" si="225"/>
        <v>0.1492925538126193</v>
      </c>
      <c r="AF141" s="22">
        <f>南航自动更新!L291</f>
        <v>1665.16</v>
      </c>
      <c r="AG141" s="141">
        <f t="shared" ref="AG141:AG142" si="277">AF141/AF129-1</f>
        <v>0.18600294869694678</v>
      </c>
      <c r="AH141" s="138">
        <f t="shared" si="226"/>
        <v>1.6761209249500864E-2</v>
      </c>
      <c r="AI141" s="22">
        <f>南航自动更新!M291</f>
        <v>157.63999999999999</v>
      </c>
      <c r="AJ141" s="141">
        <f t="shared" ref="AJ141:AJ142" si="278">AI141/AI129-1</f>
        <v>-5.1275878671160346E-2</v>
      </c>
      <c r="AK141" s="138">
        <f t="shared" si="227"/>
        <v>-0.3035564391429203</v>
      </c>
      <c r="AL141" s="22">
        <f>南航自动更新!N291</f>
        <v>85.18</v>
      </c>
      <c r="AM141" s="148">
        <f t="shared" ref="AM141:AM142" si="279">AL141-AL129</f>
        <v>1.8200000000000074</v>
      </c>
      <c r="AN141" s="138">
        <f t="shared" si="228"/>
        <v>2.7874984916133716E-2</v>
      </c>
      <c r="AO141" s="22">
        <f>南航自动更新!O291</f>
        <v>85.67</v>
      </c>
      <c r="AP141" s="148">
        <f t="shared" ref="AP141:AP142" si="280">AO141-AO129</f>
        <v>1.9300000000000068</v>
      </c>
      <c r="AQ141" s="174">
        <f t="shared" si="229"/>
        <v>2.5799999999999983</v>
      </c>
      <c r="AR141" s="22">
        <f>南航自动更新!P291</f>
        <v>83.89</v>
      </c>
      <c r="AS141" s="148">
        <f t="shared" ref="AS141:AS142" si="281">AR141-AR129</f>
        <v>1.5300000000000011</v>
      </c>
      <c r="AT141" s="174">
        <f t="shared" si="230"/>
        <v>1.2099999999999937</v>
      </c>
      <c r="AU141" s="22">
        <f>南航自动更新!Q291</f>
        <v>82.39</v>
      </c>
      <c r="AV141" s="148">
        <f t="shared" ref="AV141:AV142" si="282">AU141-AU129</f>
        <v>3.9099999999999966</v>
      </c>
      <c r="AW141" s="174">
        <f t="shared" si="231"/>
        <v>5.5700000000000074</v>
      </c>
      <c r="AX141" s="22">
        <f>南航自动更新!R291</f>
        <v>943</v>
      </c>
      <c r="AY141" s="138">
        <f t="shared" ref="AY141:AY142" si="283">AX141/AX129-1</f>
        <v>3.9691289966923948E-2</v>
      </c>
      <c r="AZ141" s="138">
        <f t="shared" si="232"/>
        <v>0.11071849234393394</v>
      </c>
      <c r="BA141" s="125"/>
      <c r="BB141" s="125"/>
      <c r="BC141" s="125"/>
      <c r="BD141" s="125"/>
      <c r="BE141" s="125"/>
      <c r="BF141" s="125"/>
      <c r="BG141" s="125"/>
      <c r="BH141" s="125"/>
      <c r="BI141" s="125"/>
      <c r="BJ141" s="125"/>
      <c r="BK141" s="51"/>
      <c r="BL141" s="125"/>
      <c r="BM141" s="125"/>
      <c r="BN141" s="125"/>
      <c r="BO141" s="125"/>
      <c r="BP141" s="125"/>
      <c r="BQ141" s="125"/>
      <c r="BR141" s="125"/>
      <c r="BS141" s="125"/>
      <c r="BT141" s="125"/>
      <c r="BU141" s="125"/>
      <c r="BV141" s="125"/>
      <c r="BW141" s="125"/>
      <c r="BX141" s="125"/>
      <c r="BY141" s="125"/>
      <c r="BZ141" s="125"/>
      <c r="CA141" s="125"/>
      <c r="CB141" s="125"/>
      <c r="CC141" s="125"/>
      <c r="CD141" s="125"/>
      <c r="CE141" s="125"/>
      <c r="CF141" s="125"/>
      <c r="CG141" s="125"/>
      <c r="CH141" s="125"/>
      <c r="CI141" s="125"/>
      <c r="CJ141" s="125"/>
      <c r="CK141" s="125"/>
      <c r="CL141" s="125"/>
      <c r="CM141" s="125"/>
      <c r="CN141" s="125"/>
      <c r="CW141" s="125"/>
      <c r="CX141" s="125"/>
      <c r="CY141" s="125"/>
      <c r="CZ141" s="125"/>
      <c r="DA141" s="125"/>
      <c r="DB141" s="125"/>
      <c r="DC141" s="125"/>
      <c r="DD141" s="125"/>
      <c r="DE141" s="127"/>
      <c r="DF141" s="127"/>
    </row>
    <row r="142" spans="1:110" s="126" customFormat="1">
      <c r="A142" s="7">
        <v>45839</v>
      </c>
      <c r="B142" s="22">
        <f>南航自动更新!B292</f>
        <v>36488.92</v>
      </c>
      <c r="C142" s="141">
        <f t="shared" si="267"/>
        <v>6.4976896117753924E-2</v>
      </c>
      <c r="D142" s="138">
        <f t="shared" ref="D142:D143" si="284">B142/B70-1</f>
        <v>0.16956314930465188</v>
      </c>
      <c r="E142" s="22">
        <f>南航自动更新!C292</f>
        <v>27343.33</v>
      </c>
      <c r="F142" s="141">
        <f t="shared" si="268"/>
        <v>5.5352967558216948E-2</v>
      </c>
      <c r="G142" s="138">
        <f t="shared" ref="G142:G143" si="285">E142/E70-1</f>
        <v>0.28550601584919577</v>
      </c>
      <c r="H142" s="22">
        <f>南航自动更新!D292</f>
        <v>8842.2099999999991</v>
      </c>
      <c r="I142" s="141">
        <f t="shared" si="269"/>
        <v>9.8068800908039711E-2</v>
      </c>
      <c r="J142" s="138">
        <f t="shared" ref="J142:J143" si="286">H142/H70-1</f>
        <v>-6.8957819799918219E-2</v>
      </c>
      <c r="K142" s="22">
        <f>南航自动更新!E292</f>
        <v>303.39</v>
      </c>
      <c r="L142" s="141">
        <f t="shared" si="270"/>
        <v>8.0741626794258448E-3</v>
      </c>
      <c r="M142" s="138">
        <f t="shared" ref="M142:M143" si="287">K142/K70-1</f>
        <v>-0.29635642553981034</v>
      </c>
      <c r="N142" s="22">
        <f>南航自动更新!F292</f>
        <v>30790.2</v>
      </c>
      <c r="O142" s="141">
        <f t="shared" si="271"/>
        <v>7.276497715119512E-2</v>
      </c>
      <c r="P142" s="138">
        <f t="shared" ref="P142:P143" si="288">N142/N70-1</f>
        <v>0.18787839506672932</v>
      </c>
      <c r="Q142" s="22">
        <f>南航自动更新!G292</f>
        <v>23129.119999999999</v>
      </c>
      <c r="R142" s="141">
        <f t="shared" si="272"/>
        <v>6.5229726244427244E-2</v>
      </c>
      <c r="S142" s="138">
        <f t="shared" ref="S142:S143" si="289">Q142/Q70-1</f>
        <v>0.31061588257160211</v>
      </c>
      <c r="T142" s="22">
        <f>南航自动更新!H292</f>
        <v>7412.2</v>
      </c>
      <c r="U142" s="141">
        <f t="shared" si="273"/>
        <v>9.8559402418781028E-2</v>
      </c>
      <c r="V142" s="138">
        <f t="shared" ref="V142:V143" si="290">T142/T70-1</f>
        <v>-6.5781712401627446E-2</v>
      </c>
      <c r="W142" s="22">
        <f>南航自动更新!I292</f>
        <v>248.88</v>
      </c>
      <c r="X142" s="141">
        <f t="shared" si="274"/>
        <v>2.9621049147774192E-2</v>
      </c>
      <c r="Y142" s="138">
        <f t="shared" ref="Y142:Y143" si="291">W142/W70-1</f>
        <v>-0.26516873837432464</v>
      </c>
      <c r="Z142" s="22">
        <f>南航自动更新!J292</f>
        <v>16113.9</v>
      </c>
      <c r="AA142" s="141">
        <f t="shared" si="275"/>
        <v>6.2702753323357507E-2</v>
      </c>
      <c r="AB142" s="138">
        <f t="shared" ref="AB142:AB143" si="292">Z142/Z70-1</f>
        <v>0.17353905715740181</v>
      </c>
      <c r="AC142" s="22">
        <f>南航自动更新!K292</f>
        <v>14100.8</v>
      </c>
      <c r="AD142" s="141">
        <f t="shared" si="276"/>
        <v>5.5405653210384376E-2</v>
      </c>
      <c r="AE142" s="138">
        <f t="shared" ref="AE142:AE143" si="293">AC142/AC70-1</f>
        <v>0.21323921655005296</v>
      </c>
      <c r="AF142" s="22">
        <f>南航自动更新!L292</f>
        <v>1848.82</v>
      </c>
      <c r="AG142" s="141">
        <f t="shared" si="277"/>
        <v>0.13784741882277651</v>
      </c>
      <c r="AH142" s="138">
        <f t="shared" ref="AH142:AH143" si="294">AF142/AF70-1</f>
        <v>-4.8176039014518057E-3</v>
      </c>
      <c r="AI142" s="22">
        <f>南航自动更新!M292</f>
        <v>164.28</v>
      </c>
      <c r="AJ142" s="141">
        <f t="shared" si="278"/>
        <v>-7.5728592325869259E-2</v>
      </c>
      <c r="AK142" s="138">
        <f t="shared" ref="AK142:AK143" si="295">AI142/AI70-1</f>
        <v>-0.34502830715253963</v>
      </c>
      <c r="AL142" s="22">
        <f>南航自动更新!N292</f>
        <v>84.38</v>
      </c>
      <c r="AM142" s="148">
        <f t="shared" si="279"/>
        <v>0.60999999999999943</v>
      </c>
      <c r="AN142" s="138">
        <f t="shared" ref="AN142:AN143" si="296">AL142/AL70-1</f>
        <v>1.5647568608569973E-2</v>
      </c>
      <c r="AO142" s="22">
        <f>南航自动更新!O292</f>
        <v>84.59</v>
      </c>
      <c r="AP142" s="148">
        <f t="shared" si="280"/>
        <v>0.79000000000000625</v>
      </c>
      <c r="AQ142" s="174">
        <f t="shared" ref="AQ142:AQ143" si="297">AO142-AO70</f>
        <v>1.6200000000000045</v>
      </c>
      <c r="AR142" s="22">
        <f>南航自动更新!P292</f>
        <v>83.83</v>
      </c>
      <c r="AS142" s="148">
        <f t="shared" si="281"/>
        <v>3.9999999999992042E-2</v>
      </c>
      <c r="AT142" s="174">
        <f t="shared" ref="AT142:AT143" si="298">AR142-AR70</f>
        <v>0.28999999999999204</v>
      </c>
      <c r="AU142" s="22">
        <f>南航自动更新!Q292</f>
        <v>82.04</v>
      </c>
      <c r="AV142" s="148">
        <f t="shared" si="282"/>
        <v>1.7200000000000131</v>
      </c>
      <c r="AW142" s="174">
        <f t="shared" ref="AW142:AW143" si="299">AU142-AU70</f>
        <v>3.4900000000000091</v>
      </c>
      <c r="AX142" s="22">
        <f>南航自动更新!R292</f>
        <v>950</v>
      </c>
      <c r="AY142" s="138">
        <f t="shared" si="283"/>
        <v>4.5104510451045021E-2</v>
      </c>
      <c r="AZ142" s="138">
        <f t="shared" ref="AZ142:AZ143" si="300">AX142/AX70-1</f>
        <v>0.11764705882352944</v>
      </c>
      <c r="BA142" s="125"/>
      <c r="BB142" s="125"/>
      <c r="BC142" s="125"/>
      <c r="BD142" s="125"/>
      <c r="BE142" s="125"/>
      <c r="BF142" s="125"/>
      <c r="BG142" s="125"/>
      <c r="BH142" s="125"/>
      <c r="BI142" s="125"/>
      <c r="BJ142" s="125"/>
      <c r="BK142" s="51"/>
      <c r="BL142" s="125"/>
      <c r="BM142" s="125"/>
      <c r="BN142" s="125"/>
      <c r="BO142" s="125"/>
      <c r="BP142" s="125"/>
      <c r="BQ142" s="125"/>
      <c r="BR142" s="125"/>
      <c r="BS142" s="125"/>
      <c r="BT142" s="125"/>
      <c r="BU142" s="125"/>
      <c r="BV142" s="125"/>
      <c r="BW142" s="125"/>
      <c r="BX142" s="125"/>
      <c r="BY142" s="125"/>
      <c r="BZ142" s="125"/>
      <c r="CA142" s="125"/>
      <c r="CB142" s="125"/>
      <c r="CC142" s="125"/>
      <c r="CD142" s="125"/>
      <c r="CE142" s="125"/>
      <c r="CF142" s="125"/>
      <c r="CG142" s="125"/>
      <c r="CH142" s="125"/>
      <c r="CI142" s="125"/>
      <c r="CJ142" s="125"/>
      <c r="CK142" s="125"/>
      <c r="CL142" s="125"/>
      <c r="CM142" s="125"/>
      <c r="CN142" s="125"/>
      <c r="CW142" s="125"/>
      <c r="CX142" s="125"/>
      <c r="CY142" s="125"/>
      <c r="CZ142" s="125"/>
      <c r="DA142" s="125"/>
      <c r="DB142" s="125"/>
      <c r="DC142" s="125"/>
      <c r="DD142" s="125"/>
      <c r="DE142" s="127"/>
      <c r="DF142" s="127"/>
    </row>
    <row r="143" spans="1:110" s="126" customFormat="1">
      <c r="A143" s="7">
        <v>45870</v>
      </c>
      <c r="B143" s="22">
        <f>南航自动更新!B293</f>
        <v>36750.15</v>
      </c>
      <c r="C143" s="141">
        <f t="shared" ref="C143:C144" si="301">B143/B131-1</f>
        <v>6.2200164517514533E-2</v>
      </c>
      <c r="D143" s="138">
        <f t="shared" si="284"/>
        <v>0.16587049404789855</v>
      </c>
      <c r="E143" s="22">
        <f>南航自动更新!C293</f>
        <v>27554.91</v>
      </c>
      <c r="F143" s="141">
        <f t="shared" ref="F143:F144" si="302">E143/E131-1</f>
        <v>4.7489381566787836E-2</v>
      </c>
      <c r="G143" s="138">
        <f t="shared" si="285"/>
        <v>0.28189440933108667</v>
      </c>
      <c r="H143" s="22">
        <f>南航自动更新!D293</f>
        <v>8877.98</v>
      </c>
      <c r="I143" s="141">
        <f t="shared" ref="I143:I144" si="303">H143/H131-1</f>
        <v>0.11181408442943308</v>
      </c>
      <c r="J143" s="138">
        <f t="shared" si="286"/>
        <v>-7.9306543492441373E-2</v>
      </c>
      <c r="K143" s="22">
        <f>南航自动更新!E293</f>
        <v>317.27</v>
      </c>
      <c r="L143" s="141">
        <f t="shared" ref="L143:L144" si="304">K143/K131-1</f>
        <v>3.2309494371054903E-2</v>
      </c>
      <c r="M143" s="138">
        <f t="shared" si="287"/>
        <v>-0.17263410436279247</v>
      </c>
      <c r="N143" s="22">
        <f>南航自动更新!F293</f>
        <v>31967.79</v>
      </c>
      <c r="O143" s="141">
        <f t="shared" ref="O143:O144" si="305">N143/N131-1</f>
        <v>5.9715113503765682E-2</v>
      </c>
      <c r="P143" s="138">
        <f t="shared" si="288"/>
        <v>0.179338639309923</v>
      </c>
      <c r="Q143" s="22">
        <f>南航自动更新!G293</f>
        <v>24113.39</v>
      </c>
      <c r="R143" s="141">
        <f t="shared" ref="R143:R144" si="306">Q143/Q131-1</f>
        <v>4.9371857984375156E-2</v>
      </c>
      <c r="S143" s="138">
        <f t="shared" si="289"/>
        <v>0.30174477296897506</v>
      </c>
      <c r="T143" s="22">
        <f>南航自动更新!H293</f>
        <v>7587.12</v>
      </c>
      <c r="U143" s="141">
        <f t="shared" ref="U143:U144" si="307">T143/T131-1</f>
        <v>9.3959025127352547E-2</v>
      </c>
      <c r="V143" s="138">
        <f t="shared" si="290"/>
        <v>-8.450267453239424E-2</v>
      </c>
      <c r="W143" s="22">
        <f>南航自动更新!I293</f>
        <v>267.27999999999997</v>
      </c>
      <c r="X143" s="141">
        <f t="shared" ref="X143:X144" si="308">W143/W131-1</f>
        <v>6.0382448623343521E-2</v>
      </c>
      <c r="Y143" s="138">
        <f t="shared" si="291"/>
        <v>-9.4641284465822317E-2</v>
      </c>
      <c r="Z143" s="22">
        <f>南航自动更新!J293</f>
        <v>16880.48</v>
      </c>
      <c r="AA143" s="141">
        <f t="shared" ref="AA143:AA144" si="309">Z143/Z131-1</f>
        <v>4.8743438550538531E-2</v>
      </c>
      <c r="AB143" s="138">
        <f t="shared" si="292"/>
        <v>0.16932412493679028</v>
      </c>
      <c r="AC143" s="22">
        <f>南航自动更新!K293</f>
        <v>14801.86</v>
      </c>
      <c r="AD143" s="141">
        <f t="shared" ref="AD143:AD144" si="310">AC143/AC131-1</f>
        <v>4.0778629593352766E-2</v>
      </c>
      <c r="AE143" s="138">
        <f t="shared" si="293"/>
        <v>0.20859727250607096</v>
      </c>
      <c r="AF143" s="22">
        <f>南航自动更新!L293</f>
        <v>1901.69</v>
      </c>
      <c r="AG143" s="141">
        <f t="shared" ref="AG143:AG144" si="311">AF143/AF131-1</f>
        <v>0.12438213939408271</v>
      </c>
      <c r="AH143" s="138">
        <f t="shared" si="294"/>
        <v>-3.4503592008732542E-2</v>
      </c>
      <c r="AI143" s="22">
        <f>南航自动更新!M293</f>
        <v>176.94</v>
      </c>
      <c r="AJ143" s="141">
        <f t="shared" ref="AJ143:AJ144" si="312">AI143/AI131-1</f>
        <v>-3.1421064155901068E-2</v>
      </c>
      <c r="AK143" s="138">
        <f t="shared" si="295"/>
        <v>-0.19319684464912679</v>
      </c>
      <c r="AL143" s="22">
        <f>南航自动更新!N293</f>
        <v>86.99</v>
      </c>
      <c r="AM143" s="148">
        <f t="shared" ref="AM143:AM144" si="313">AL143-AL131</f>
        <v>-0.20000000000000284</v>
      </c>
      <c r="AN143" s="138">
        <f t="shared" si="296"/>
        <v>1.1629259216187959E-2</v>
      </c>
      <c r="AO143" s="22">
        <f>南航自动更新!O293</f>
        <v>87.51</v>
      </c>
      <c r="AP143" s="148">
        <f t="shared" ref="AP143:AP144" si="314">AO143-AO131</f>
        <v>0.1600000000000108</v>
      </c>
      <c r="AQ143" s="174">
        <f t="shared" si="297"/>
        <v>1.3299999999999983</v>
      </c>
      <c r="AR143" s="22">
        <f>南航自动更新!P293</f>
        <v>85.46</v>
      </c>
      <c r="AS143" s="148">
        <f t="shared" ref="AS143:AS144" si="315">AR143-AR131</f>
        <v>-1.3900000000000006</v>
      </c>
      <c r="AT143" s="174">
        <f t="shared" si="298"/>
        <v>-0.48000000000000398</v>
      </c>
      <c r="AU143" s="22">
        <f>南航自动更新!Q293</f>
        <v>84.25</v>
      </c>
      <c r="AV143" s="148">
        <f t="shared" ref="AV143:AV144" si="316">AU143-AU131</f>
        <v>2.2399999999999949</v>
      </c>
      <c r="AW143" s="174">
        <f t="shared" si="299"/>
        <v>7.2600000000000051</v>
      </c>
      <c r="AX143" s="22">
        <f>南航自动更新!R293</f>
        <v>952</v>
      </c>
      <c r="AY143" s="138">
        <f t="shared" ref="AY143:AY144" si="317">AX143/AX131-1</f>
        <v>4.5005488474204158E-2</v>
      </c>
      <c r="AZ143" s="138">
        <f t="shared" si="300"/>
        <v>0.11737089201877926</v>
      </c>
      <c r="BA143" s="125"/>
      <c r="BB143" s="125"/>
      <c r="BC143" s="125"/>
      <c r="BD143" s="125"/>
      <c r="BE143" s="125"/>
      <c r="BF143" s="125"/>
      <c r="BG143" s="125"/>
      <c r="BH143" s="125"/>
      <c r="BI143" s="125"/>
      <c r="BJ143" s="125"/>
      <c r="BK143" s="51"/>
      <c r="BL143" s="125"/>
      <c r="BM143" s="125"/>
      <c r="BN143" s="125"/>
      <c r="BO143" s="125"/>
      <c r="BP143" s="125"/>
      <c r="BQ143" s="125"/>
      <c r="BR143" s="125"/>
      <c r="BS143" s="125"/>
      <c r="BT143" s="125"/>
      <c r="BU143" s="125"/>
      <c r="BV143" s="125"/>
      <c r="BW143" s="125"/>
      <c r="BX143" s="125"/>
      <c r="BY143" s="125"/>
      <c r="BZ143" s="125"/>
      <c r="CA143" s="125"/>
      <c r="CB143" s="125"/>
      <c r="CC143" s="125"/>
      <c r="CD143" s="125"/>
      <c r="CE143" s="125"/>
      <c r="CF143" s="125"/>
      <c r="CG143" s="125"/>
      <c r="CH143" s="125"/>
      <c r="CI143" s="125"/>
      <c r="CJ143" s="125"/>
      <c r="CK143" s="125"/>
      <c r="CL143" s="125"/>
      <c r="CM143" s="125"/>
      <c r="CN143" s="125"/>
      <c r="CW143" s="125"/>
      <c r="CX143" s="125"/>
      <c r="CY143" s="125"/>
      <c r="CZ143" s="125"/>
      <c r="DA143" s="125"/>
      <c r="DB143" s="125"/>
      <c r="DC143" s="125"/>
      <c r="DD143" s="125"/>
      <c r="DE143" s="127"/>
      <c r="DF143" s="127"/>
    </row>
    <row r="144" spans="1:110" s="126" customFormat="1">
      <c r="A144" s="7">
        <v>45901</v>
      </c>
      <c r="B144" s="22">
        <f>南航自动更新!B294</f>
        <v>31733.01</v>
      </c>
      <c r="C144" s="141">
        <f t="shared" si="301"/>
        <v>4.2505758205627853E-2</v>
      </c>
      <c r="D144" s="138">
        <f t="shared" ref="D144:D145" si="318">B144/B72-1</f>
        <v>9.7034243719702928E-2</v>
      </c>
      <c r="E144" s="22">
        <f>南航自动更新!C294</f>
        <v>23131.73</v>
      </c>
      <c r="F144" s="141">
        <f t="shared" si="302"/>
        <v>2.9682277969385273E-2</v>
      </c>
      <c r="G144" s="138">
        <f t="shared" ref="G144:G145" si="319">E144/E72-1</f>
        <v>0.16420271415600851</v>
      </c>
      <c r="H144" s="22">
        <f>南航自动更新!D294</f>
        <v>8313.4</v>
      </c>
      <c r="I144" s="141">
        <f t="shared" si="303"/>
        <v>8.25599429121322E-2</v>
      </c>
      <c r="J144" s="138">
        <f t="shared" ref="J144:J145" si="320">H144/H72-1</f>
        <v>-4.9739671145504039E-2</v>
      </c>
      <c r="K144" s="22">
        <f>南航自动更新!E294</f>
        <v>287.88</v>
      </c>
      <c r="L144" s="141">
        <f t="shared" si="304"/>
        <v>-2.37053616848103E-2</v>
      </c>
      <c r="M144" s="138">
        <f t="shared" ref="M144:M145" si="321">K144/K72-1</f>
        <v>-6.6748792427140491E-2</v>
      </c>
      <c r="N144" s="22">
        <f>南航自动更新!F294</f>
        <v>27385.39</v>
      </c>
      <c r="O144" s="141">
        <f t="shared" si="305"/>
        <v>5.2187931881743088E-2</v>
      </c>
      <c r="P144" s="138">
        <f t="shared" ref="P144:P145" si="322">N144/N72-1</f>
        <v>0.15831928721129662</v>
      </c>
      <c r="Q144" s="22">
        <f>南航自动更新!G294</f>
        <v>20112.95</v>
      </c>
      <c r="R144" s="141">
        <f t="shared" si="306"/>
        <v>4.1293582565161913E-2</v>
      </c>
      <c r="S144" s="138">
        <f t="shared" ref="S144:S145" si="323">Q144/Q72-1</f>
        <v>0.23069105007033675</v>
      </c>
      <c r="T144" s="22">
        <f>南航自动更新!H294</f>
        <v>7044.73</v>
      </c>
      <c r="U144" s="141">
        <f t="shared" si="307"/>
        <v>8.6194242718596215E-2</v>
      </c>
      <c r="V144" s="138">
        <f t="shared" ref="V144:V145" si="324">T144/T72-1</f>
        <v>-5.857831515726275E-3</v>
      </c>
      <c r="W144" s="22">
        <f>南航自动更新!I294</f>
        <v>227.72</v>
      </c>
      <c r="X144" s="141">
        <f t="shared" si="308"/>
        <v>7.4323128649795844E-3</v>
      </c>
      <c r="Y144" s="138">
        <f t="shared" ref="Y144:Y145" si="325">W144/W72-1</f>
        <v>6.760431317393345E-2</v>
      </c>
      <c r="Z144" s="22">
        <f>南航自动更新!J294</f>
        <v>14188.3</v>
      </c>
      <c r="AA144" s="141">
        <f t="shared" si="309"/>
        <v>3.5401245987248142E-2</v>
      </c>
      <c r="AB144" s="138">
        <f t="shared" ref="AB144:AB145" si="326">Z144/Z72-1</f>
        <v>0.11970522733765487</v>
      </c>
      <c r="AC144" s="22">
        <f>南航自动更新!K294</f>
        <v>12331</v>
      </c>
      <c r="AD144" s="141">
        <f t="shared" si="310"/>
        <v>2.8380328087601159E-2</v>
      </c>
      <c r="AE144" s="138">
        <f t="shared" ref="AE144:AE145" si="327">AC144/AC72-1</f>
        <v>0.13911398345324</v>
      </c>
      <c r="AF144" s="22">
        <f>南航自动更新!L294</f>
        <v>1714.71</v>
      </c>
      <c r="AG144" s="141">
        <f t="shared" si="311"/>
        <v>9.7814882869270647E-2</v>
      </c>
      <c r="AH144" s="138">
        <f t="shared" ref="AH144:AH145" si="328">AF144/AF72-1</f>
        <v>1.6895778724009825E-2</v>
      </c>
      <c r="AI144" s="22">
        <f>南航自动更新!M294</f>
        <v>142.59</v>
      </c>
      <c r="AJ144" s="141">
        <f t="shared" si="312"/>
        <v>-5.2935706695005358E-2</v>
      </c>
      <c r="AK144" s="138">
        <f t="shared" ref="AK144:AK145" si="329">AI144/AI72-1</f>
        <v>-0.10970279720279719</v>
      </c>
      <c r="AL144" s="22">
        <f>南航自动更新!N294</f>
        <v>86.3</v>
      </c>
      <c r="AM144" s="148">
        <f t="shared" si="313"/>
        <v>0.78999999999999204</v>
      </c>
      <c r="AN144" s="138">
        <f t="shared" ref="AN144:AN145" si="330">AL144/AL72-1</f>
        <v>5.591582038419185E-2</v>
      </c>
      <c r="AO144" s="22">
        <f>南航自动更新!O294</f>
        <v>86.95</v>
      </c>
      <c r="AP144" s="148">
        <f t="shared" si="314"/>
        <v>0.96999999999999886</v>
      </c>
      <c r="AQ144" s="174">
        <f t="shared" ref="AQ144:AQ145" si="331">AO144-AO72</f>
        <v>4.7000000000000028</v>
      </c>
      <c r="AR144" s="22">
        <f>南航自动更新!P294</f>
        <v>84.74</v>
      </c>
      <c r="AS144" s="148">
        <f t="shared" si="315"/>
        <v>0.28000000000000114</v>
      </c>
      <c r="AT144" s="174">
        <f t="shared" ref="AT144:AT145" si="332">AR144-AR72</f>
        <v>3.7399999999999949</v>
      </c>
      <c r="AU144" s="22">
        <f>南航自动更新!Q294</f>
        <v>79.099999999999994</v>
      </c>
      <c r="AV144" s="148">
        <f t="shared" si="316"/>
        <v>2.4399999999999977</v>
      </c>
      <c r="AW144" s="174">
        <f t="shared" ref="AW144:AW145" si="333">AU144-AU72</f>
        <v>9.9499999999999886</v>
      </c>
      <c r="AX144" s="22">
        <f>南航自动更新!R294</f>
        <v>956</v>
      </c>
      <c r="AY144" s="138">
        <f t="shared" si="317"/>
        <v>4.7097480832420491E-2</v>
      </c>
      <c r="AZ144" s="138">
        <f t="shared" ref="AZ144:AZ145" si="334">AX144/AX72-1</f>
        <v>0.1220657276995305</v>
      </c>
      <c r="BA144" s="125"/>
      <c r="BB144" s="125"/>
      <c r="BC144" s="125"/>
      <c r="BD144" s="125"/>
      <c r="BE144" s="125"/>
      <c r="BF144" s="125"/>
      <c r="BG144" s="125"/>
      <c r="BH144" s="125"/>
      <c r="BI144" s="125"/>
      <c r="BJ144" s="125"/>
      <c r="BK144" s="51"/>
      <c r="BL144" s="125"/>
      <c r="BM144" s="125"/>
      <c r="BN144" s="125"/>
      <c r="BO144" s="125"/>
      <c r="BP144" s="125"/>
      <c r="BQ144" s="125"/>
      <c r="BR144" s="125"/>
      <c r="BS144" s="125"/>
      <c r="BT144" s="125"/>
      <c r="BU144" s="125"/>
      <c r="BV144" s="125"/>
      <c r="BW144" s="125"/>
      <c r="BX144" s="125"/>
      <c r="BY144" s="125"/>
      <c r="BZ144" s="125"/>
      <c r="CA144" s="125"/>
      <c r="CB144" s="125"/>
      <c r="CC144" s="125"/>
      <c r="CD144" s="125"/>
      <c r="CE144" s="125"/>
      <c r="CF144" s="125"/>
      <c r="CG144" s="125"/>
      <c r="CH144" s="125"/>
      <c r="CI144" s="125"/>
      <c r="CJ144" s="125"/>
      <c r="CK144" s="125"/>
      <c r="CL144" s="125"/>
      <c r="CM144" s="125"/>
      <c r="CN144" s="125"/>
      <c r="CW144" s="125"/>
      <c r="CX144" s="125"/>
      <c r="CY144" s="125"/>
      <c r="CZ144" s="125"/>
      <c r="DA144" s="125"/>
      <c r="DB144" s="125"/>
      <c r="DC144" s="125"/>
      <c r="DD144" s="125"/>
      <c r="DE144" s="127"/>
      <c r="DF144" s="127"/>
    </row>
    <row r="145" spans="1:110" s="126" customFormat="1">
      <c r="A145" s="7">
        <v>45931</v>
      </c>
      <c r="B145" s="22">
        <f>南航自动更新!B295</f>
        <v>33453.99</v>
      </c>
      <c r="C145" s="141">
        <f t="shared" ref="C145:C146" si="335">B145/B133-1</f>
        <v>7.3745480455829959E-2</v>
      </c>
      <c r="D145" s="138">
        <f t="shared" si="318"/>
        <v>0.13933862895162008</v>
      </c>
      <c r="E145" s="22">
        <f>南航自动更新!C295</f>
        <v>24294.5</v>
      </c>
      <c r="F145" s="141">
        <f t="shared" ref="F145:F146" si="336">E145/E133-1</f>
        <v>4.7874554390747281E-2</v>
      </c>
      <c r="G145" s="138">
        <f t="shared" si="319"/>
        <v>0.18571471102276149</v>
      </c>
      <c r="H145" s="22">
        <f>南航自动更新!D295</f>
        <v>8868.4699999999993</v>
      </c>
      <c r="I145" s="141">
        <f t="shared" ref="I145:I146" si="337">H145/H133-1</f>
        <v>0.1512664168147646</v>
      </c>
      <c r="J145" s="138">
        <f t="shared" si="320"/>
        <v>3.6078577979239856E-2</v>
      </c>
      <c r="K145" s="22">
        <f>南航自动更新!E295</f>
        <v>291.02</v>
      </c>
      <c r="L145" s="141">
        <f t="shared" ref="L145:L146" si="338">K145/K133-1</f>
        <v>8.3590870164202968E-2</v>
      </c>
      <c r="M145" s="138">
        <f t="shared" si="321"/>
        <v>-7.2180067589109331E-2</v>
      </c>
      <c r="N145" s="22">
        <f>南航自动更新!F295</f>
        <v>29403.279999999999</v>
      </c>
      <c r="O145" s="141">
        <f t="shared" ref="O145:O146" si="339">N145/N133-1</f>
        <v>8.8244568636885123E-2</v>
      </c>
      <c r="P145" s="138">
        <f t="shared" si="322"/>
        <v>0.20436883162631059</v>
      </c>
      <c r="Q145" s="22">
        <f>南航自动更新!G295</f>
        <v>21671.19</v>
      </c>
      <c r="R145" s="141">
        <f t="shared" ref="R145:R146" si="340">Q145/Q133-1</f>
        <v>6.7730396866454656E-2</v>
      </c>
      <c r="S145" s="138">
        <f t="shared" si="323"/>
        <v>0.25730963277203278</v>
      </c>
      <c r="T145" s="22">
        <f>南航自动更新!H295</f>
        <v>7499.61</v>
      </c>
      <c r="U145" s="141">
        <f t="shared" ref="U145:U146" si="341">T145/T133-1</f>
        <v>0.15233421273810377</v>
      </c>
      <c r="V145" s="138">
        <f t="shared" si="324"/>
        <v>7.5913210892824878E-2</v>
      </c>
      <c r="W145" s="22">
        <f>南航自动更新!I295</f>
        <v>232.49</v>
      </c>
      <c r="X145" s="141">
        <f t="shared" ref="X145:X146" si="342">W145/W133-1</f>
        <v>8.4830385889599125E-2</v>
      </c>
      <c r="Y145" s="138">
        <f t="shared" si="325"/>
        <v>0.12189354823143383</v>
      </c>
      <c r="Z145" s="22">
        <f>南航自动更新!J295</f>
        <v>15589.58</v>
      </c>
      <c r="AA145" s="141">
        <f t="shared" ref="AA145:AA146" si="343">Z145/Z133-1</f>
        <v>6.3472388879831199E-2</v>
      </c>
      <c r="AB145" s="138">
        <f t="shared" si="326"/>
        <v>0.17518048439244382</v>
      </c>
      <c r="AC145" s="22">
        <f>南航自动更新!K295</f>
        <v>13580.22</v>
      </c>
      <c r="AD145" s="141">
        <f t="shared" ref="AD145:AD146" si="344">AC145/AC133-1</f>
        <v>5.1280443481431348E-2</v>
      </c>
      <c r="AE145" s="138">
        <f t="shared" si="327"/>
        <v>0.18972785635188738</v>
      </c>
      <c r="AF145" s="22">
        <f>南航自动更新!L295</f>
        <v>1847.7</v>
      </c>
      <c r="AG145" s="141">
        <f t="shared" ref="AG145:AG146" si="345">AF145/AF133-1</f>
        <v>0.16152027961477544</v>
      </c>
      <c r="AH145" s="138">
        <f t="shared" si="328"/>
        <v>9.4116393093157225E-2</v>
      </c>
      <c r="AI145" s="22">
        <f>南航自动更新!M295</f>
        <v>161.66999999999999</v>
      </c>
      <c r="AJ145" s="141">
        <f t="shared" ref="AJ145:AJ146" si="346">AI145/AI133-1</f>
        <v>7.3648558905564876E-2</v>
      </c>
      <c r="AK145" s="138">
        <f t="shared" si="329"/>
        <v>-4.3111412206690014E-3</v>
      </c>
      <c r="AL145" s="22">
        <f>南航自动更新!N295</f>
        <v>87.89</v>
      </c>
      <c r="AM145" s="148">
        <f t="shared" ref="AM145:AM146" si="347">AL145-AL133</f>
        <v>1.1700000000000017</v>
      </c>
      <c r="AN145" s="138">
        <f t="shared" si="330"/>
        <v>5.700541190619357E-2</v>
      </c>
      <c r="AO145" s="22">
        <f>南航自动更新!O295</f>
        <v>89.2</v>
      </c>
      <c r="AP145" s="148">
        <f t="shared" ref="AP145:AP146" si="348">AO145-AO133</f>
        <v>1.6599999999999966</v>
      </c>
      <c r="AQ145" s="174">
        <f t="shared" si="331"/>
        <v>5.0799999999999983</v>
      </c>
      <c r="AR145" s="22">
        <f>南航自动更新!P295</f>
        <v>84.56</v>
      </c>
      <c r="AS145" s="148">
        <f t="shared" ref="AS145:AS146" si="349">AR145-AR133</f>
        <v>7.000000000000739E-2</v>
      </c>
      <c r="AT145" s="174">
        <f t="shared" si="332"/>
        <v>3.1299999999999955</v>
      </c>
      <c r="AU145" s="22">
        <f>南航自动更新!Q295</f>
        <v>79.89</v>
      </c>
      <c r="AV145" s="148">
        <f t="shared" ref="AV145:AV146" si="350">AU145-AU133</f>
        <v>9.0000000000003411E-2</v>
      </c>
      <c r="AW145" s="174">
        <f t="shared" si="333"/>
        <v>13.820000000000007</v>
      </c>
      <c r="AX145" s="22">
        <f>南航自动更新!R295</f>
        <v>959</v>
      </c>
      <c r="AY145" s="138">
        <f t="shared" ref="AY145:AY146" si="351">AX145/AX133-1</f>
        <v>4.239130434782612E-2</v>
      </c>
      <c r="AZ145" s="138">
        <f t="shared" si="334"/>
        <v>0.11901983663943994</v>
      </c>
      <c r="BA145" s="125"/>
      <c r="BB145" s="125"/>
      <c r="BC145" s="125"/>
      <c r="BD145" s="125"/>
      <c r="BE145" s="125"/>
      <c r="BF145" s="125"/>
      <c r="BG145" s="125"/>
      <c r="BH145" s="125"/>
      <c r="BI145" s="125"/>
      <c r="BJ145" s="125"/>
      <c r="BK145" s="51"/>
      <c r="BL145" s="125"/>
      <c r="BM145" s="125"/>
      <c r="BN145" s="125"/>
      <c r="BO145" s="125"/>
      <c r="BP145" s="125"/>
      <c r="BQ145" s="125"/>
      <c r="BR145" s="125"/>
      <c r="BS145" s="125"/>
      <c r="BT145" s="125"/>
      <c r="BU145" s="125"/>
      <c r="BV145" s="125"/>
      <c r="BW145" s="125"/>
      <c r="BX145" s="125"/>
      <c r="BY145" s="125"/>
      <c r="BZ145" s="125"/>
      <c r="CA145" s="125"/>
      <c r="CB145" s="125"/>
      <c r="CC145" s="125"/>
      <c r="CD145" s="125"/>
      <c r="CE145" s="125"/>
      <c r="CF145" s="125"/>
      <c r="CG145" s="125"/>
      <c r="CH145" s="125"/>
      <c r="CI145" s="125"/>
      <c r="CJ145" s="125"/>
      <c r="CK145" s="125"/>
      <c r="CL145" s="125"/>
      <c r="CM145" s="125"/>
      <c r="CN145" s="125"/>
      <c r="CW145" s="125"/>
      <c r="CX145" s="125"/>
      <c r="CY145" s="125"/>
      <c r="CZ145" s="125"/>
      <c r="DA145" s="125"/>
      <c r="DB145" s="125"/>
      <c r="DC145" s="125"/>
      <c r="DD145" s="125"/>
      <c r="DE145" s="127"/>
      <c r="DF145" s="127"/>
    </row>
    <row r="146" spans="1:110" s="126" customFormat="1">
      <c r="A146" s="7">
        <v>45962</v>
      </c>
      <c r="B146" s="22">
        <f>南航自动更新!B296</f>
        <v>30512.77</v>
      </c>
      <c r="C146" s="141">
        <f t="shared" si="335"/>
        <v>8.5261207301284836E-2</v>
      </c>
      <c r="D146" s="138">
        <f t="shared" ref="D146:D147" si="352">B146/B74-1</f>
        <v>9.0224989004054956E-2</v>
      </c>
      <c r="E146" s="22">
        <f>南航自动更新!C296</f>
        <v>21673.41</v>
      </c>
      <c r="F146" s="141">
        <f t="shared" si="336"/>
        <v>5.4003977059689401E-2</v>
      </c>
      <c r="G146" s="138">
        <f t="shared" ref="G146:G147" si="353">E146/E74-1</f>
        <v>0.10961496223960543</v>
      </c>
      <c r="H146" s="22">
        <f>南航自动更新!D296</f>
        <v>8577.43</v>
      </c>
      <c r="I146" s="141">
        <f t="shared" si="337"/>
        <v>0.17280385473111104</v>
      </c>
      <c r="J146" s="138">
        <f t="shared" ref="J146:J147" si="354">H146/H74-1</f>
        <v>4.989473426522073E-2</v>
      </c>
      <c r="K146" s="22">
        <f>南航自动更新!E296</f>
        <v>261.93</v>
      </c>
      <c r="L146" s="141">
        <f t="shared" si="338"/>
        <v>9.5666359909646115E-2</v>
      </c>
      <c r="M146" s="138">
        <f t="shared" ref="M146:M147" si="355">K146/K74-1</f>
        <v>-8.2299768761824654E-2</v>
      </c>
      <c r="N146" s="22">
        <f>南航自动更新!F296</f>
        <v>26330.03</v>
      </c>
      <c r="O146" s="141">
        <f t="shared" si="339"/>
        <v>0.1042331124450242</v>
      </c>
      <c r="P146" s="138">
        <f t="shared" ref="P146:P147" si="356">N146/N74-1</f>
        <v>0.14639784183123883</v>
      </c>
      <c r="Q146" s="22">
        <f>南航自动更新!G296</f>
        <v>18744.47</v>
      </c>
      <c r="R146" s="141">
        <f t="shared" si="340"/>
        <v>7.3603946071426396E-2</v>
      </c>
      <c r="S146" s="138">
        <f t="shared" ref="S146:S147" si="357">Q146/Q74-1</f>
        <v>0.15649922198626109</v>
      </c>
      <c r="T146" s="22">
        <f>南航自动更新!H296</f>
        <v>7378.29</v>
      </c>
      <c r="U146" s="141">
        <f t="shared" si="341"/>
        <v>0.18988940172428803</v>
      </c>
      <c r="V146" s="138">
        <f t="shared" ref="V146:V147" si="358">T146/T74-1</f>
        <v>0.12559897116547858</v>
      </c>
      <c r="W146" s="22">
        <f>南航自动更新!I296</f>
        <v>207.27</v>
      </c>
      <c r="X146" s="141">
        <f t="shared" si="342"/>
        <v>0.1238410236946268</v>
      </c>
      <c r="Y146" s="138">
        <f t="shared" ref="Y146:Y147" si="359">W146/W74-1</f>
        <v>1.2604426205481412E-2</v>
      </c>
      <c r="Z146" s="22">
        <f>南航自动更新!J296</f>
        <v>13771.18</v>
      </c>
      <c r="AA146" s="141">
        <f t="shared" si="343"/>
        <v>7.5691074247568935E-2</v>
      </c>
      <c r="AB146" s="138">
        <f t="shared" ref="AB146:AB147" si="360">Z146/Z74-1</f>
        <v>0.10508657374677322</v>
      </c>
      <c r="AC146" s="22">
        <f>南航自动更新!K296</f>
        <v>11807.6</v>
      </c>
      <c r="AD146" s="141">
        <f t="shared" si="344"/>
        <v>5.929109063669058E-2</v>
      </c>
      <c r="AE146" s="138">
        <f t="shared" ref="AE146:AE147" si="361">AC146/AC74-1</f>
        <v>0.10745635631889594</v>
      </c>
      <c r="AF146" s="22">
        <f>南航自动更新!L296</f>
        <v>1810.04</v>
      </c>
      <c r="AG146" s="141">
        <f t="shared" si="345"/>
        <v>0.19239257175607216</v>
      </c>
      <c r="AH146" s="138">
        <f t="shared" ref="AH146:AH147" si="362">AF146/AF74-1</f>
        <v>0.10714613394337169</v>
      </c>
      <c r="AI146" s="22">
        <f>南航自动更新!M296</f>
        <v>153.54</v>
      </c>
      <c r="AJ146" s="141">
        <f t="shared" si="346"/>
        <v>0.1168169915624091</v>
      </c>
      <c r="AK146" s="138">
        <f t="shared" ref="AK146:AK147" si="363">AI146/AI74-1</f>
        <v>-6.8664321242266291E-2</v>
      </c>
      <c r="AL146" s="22">
        <f>南航自动更新!N296</f>
        <v>86.29</v>
      </c>
      <c r="AM146" s="148">
        <f t="shared" si="347"/>
        <v>1.480000000000004</v>
      </c>
      <c r="AN146" s="138">
        <f t="shared" ref="AN146:AN147" si="364">AL146/AL74-1</f>
        <v>5.1547648062393314E-2</v>
      </c>
      <c r="AO146" s="22">
        <f>南航自动更新!O296</f>
        <v>86.49</v>
      </c>
      <c r="AP146" s="148">
        <f t="shared" si="348"/>
        <v>1.5799999999999983</v>
      </c>
      <c r="AQ146" s="174">
        <f t="shared" ref="AQ146:AQ147" si="365">AO146-AO74</f>
        <v>3.5099999999999909</v>
      </c>
      <c r="AR146" s="22">
        <f>南航自动更新!P296</f>
        <v>86.02</v>
      </c>
      <c r="AS146" s="148">
        <f t="shared" si="349"/>
        <v>1.2399999999999949</v>
      </c>
      <c r="AT146" s="174">
        <f t="shared" ref="AT146:AT147" si="366">AR146-AR74</f>
        <v>5.789999999999992</v>
      </c>
      <c r="AU146" s="22">
        <f>南航自动更新!Q296</f>
        <v>79.13</v>
      </c>
      <c r="AV146" s="148">
        <f t="shared" si="350"/>
        <v>1.9799999999999898</v>
      </c>
      <c r="AW146" s="174">
        <f t="shared" ref="AW146:AW147" si="367">AU146-AU74</f>
        <v>7.4200000000000017</v>
      </c>
      <c r="AX146" s="22">
        <f>南航自动更新!R296</f>
        <v>966</v>
      </c>
      <c r="AY146" s="138">
        <f t="shared" si="351"/>
        <v>5.1142546245919407E-2</v>
      </c>
      <c r="AZ146" s="138">
        <f t="shared" ref="AZ146:AZ147" si="368">AX146/AX74-1</f>
        <v>0.12456344586728751</v>
      </c>
      <c r="BA146" s="125"/>
      <c r="BB146" s="125"/>
      <c r="BC146" s="125"/>
      <c r="BD146" s="125"/>
      <c r="BE146" s="125"/>
      <c r="BF146" s="125"/>
      <c r="BG146" s="125"/>
      <c r="BH146" s="125"/>
      <c r="BI146" s="125"/>
      <c r="BJ146" s="125"/>
      <c r="BK146" s="51"/>
      <c r="BL146" s="125"/>
      <c r="BM146" s="125"/>
      <c r="BN146" s="125"/>
      <c r="BO146" s="125"/>
      <c r="BP146" s="125"/>
      <c r="BQ146" s="125"/>
      <c r="BR146" s="125"/>
      <c r="BS146" s="125"/>
      <c r="BT146" s="125"/>
      <c r="BU146" s="125"/>
      <c r="BV146" s="125"/>
      <c r="BW146" s="125"/>
      <c r="BX146" s="125"/>
      <c r="BY146" s="125"/>
      <c r="BZ146" s="125"/>
      <c r="CA146" s="125"/>
      <c r="CB146" s="125"/>
      <c r="CC146" s="125"/>
      <c r="CD146" s="125"/>
      <c r="CE146" s="125"/>
      <c r="CF146" s="125"/>
      <c r="CG146" s="125"/>
      <c r="CH146" s="125"/>
      <c r="CI146" s="125"/>
      <c r="CJ146" s="125"/>
      <c r="CK146" s="125"/>
      <c r="CL146" s="125"/>
      <c r="CM146" s="125"/>
      <c r="CN146" s="125"/>
      <c r="CW146" s="125"/>
      <c r="CX146" s="125"/>
      <c r="CY146" s="125"/>
      <c r="CZ146" s="125"/>
      <c r="DA146" s="125"/>
      <c r="DB146" s="125"/>
      <c r="DC146" s="125"/>
      <c r="DD146" s="125"/>
      <c r="DE146" s="127"/>
      <c r="DF146" s="127"/>
    </row>
    <row r="147" spans="1:110" s="126" customFormat="1">
      <c r="A147" s="7">
        <v>45992</v>
      </c>
      <c r="B147" s="22">
        <f>南航自动更新!B297</f>
        <v>32484.81</v>
      </c>
      <c r="C147" s="141">
        <f t="shared" ref="C147:C148" si="369">B147/B135-1</f>
        <v>0.11748082538232274</v>
      </c>
      <c r="D147" s="138">
        <f t="shared" si="352"/>
        <v>0.11909384734209794</v>
      </c>
      <c r="E147" s="22">
        <f>南航自动更新!C297</f>
        <v>22358.38</v>
      </c>
      <c r="F147" s="141">
        <f t="shared" ref="F147:F148" si="370">E147/E135-1</f>
        <v>6.8112385412043785E-2</v>
      </c>
      <c r="G147" s="138">
        <f t="shared" si="353"/>
        <v>0.1553685381100296</v>
      </c>
      <c r="H147" s="22">
        <f>南航自动更新!D297</f>
        <v>9861.3799999999992</v>
      </c>
      <c r="I147" s="141">
        <f t="shared" ref="I147:I148" si="371">H147/H135-1</f>
        <v>0.25247570651462925</v>
      </c>
      <c r="J147" s="138">
        <f t="shared" si="354"/>
        <v>5.001570544047107E-2</v>
      </c>
      <c r="K147" s="22">
        <f>南航自动更新!E297</f>
        <v>265.05</v>
      </c>
      <c r="L147" s="141">
        <f t="shared" ref="L147:L148" si="372">K147/K135-1</f>
        <v>5.69151963574277E-3</v>
      </c>
      <c r="M147" s="138">
        <f t="shared" si="355"/>
        <v>-6.8070742941528151E-2</v>
      </c>
      <c r="N147" s="22">
        <f>南航自动更新!F297</f>
        <v>27304.87</v>
      </c>
      <c r="O147" s="141">
        <f t="shared" ref="O147:O148" si="373">N147/N135-1</f>
        <v>0.11086398004869835</v>
      </c>
      <c r="P147" s="138">
        <f t="shared" si="356"/>
        <v>0.15544770479302561</v>
      </c>
      <c r="Q147" s="22">
        <f>南航自动更新!G297</f>
        <v>18880.490000000002</v>
      </c>
      <c r="R147" s="141">
        <f t="shared" ref="R147:R148" si="374">Q147/Q135-1</f>
        <v>6.8769695731202285E-2</v>
      </c>
      <c r="S147" s="138">
        <f t="shared" si="357"/>
        <v>0.19598052021268653</v>
      </c>
      <c r="T147" s="22">
        <f>南航自动更新!H297</f>
        <v>8217.0499999999993</v>
      </c>
      <c r="U147" s="141">
        <f t="shared" ref="U147:U148" si="375">T147/T135-1</f>
        <v>0.22395736358477136</v>
      </c>
      <c r="V147" s="138">
        <f t="shared" si="358"/>
        <v>7.3501131369505757E-2</v>
      </c>
      <c r="W147" s="22">
        <f>南航自动更新!I297</f>
        <v>207.33</v>
      </c>
      <c r="X147" s="141">
        <f t="shared" ref="X147:X148" si="376">W147/W135-1</f>
        <v>3.2982910667131771E-2</v>
      </c>
      <c r="Y147" s="138">
        <f t="shared" si="359"/>
        <v>8.9146879596553985E-2</v>
      </c>
      <c r="Z147" s="22">
        <f>南航自动更新!J297</f>
        <v>13858.72</v>
      </c>
      <c r="AA147" s="141">
        <f t="shared" ref="AA147:AA148" si="377">Z147/Z135-1</f>
        <v>7.6130448995945788E-2</v>
      </c>
      <c r="AB147" s="138">
        <f t="shared" si="360"/>
        <v>0.12809083516549702</v>
      </c>
      <c r="AC147" s="22">
        <f>南航自动更新!K297</f>
        <v>11793.57</v>
      </c>
      <c r="AD147" s="141">
        <f t="shared" ref="AD147:AD148" si="378">AC147/AC135-1</f>
        <v>6.3756458176990272E-2</v>
      </c>
      <c r="AE147" s="138">
        <f t="shared" si="361"/>
        <v>0.13998422484239348</v>
      </c>
      <c r="AF147" s="22">
        <f>南航自动更新!L297</f>
        <v>1912.6</v>
      </c>
      <c r="AG147" s="141">
        <f t="shared" ref="AG147:AG148" si="379">AF147/AF135-1</f>
        <v>0.1616649356486457</v>
      </c>
      <c r="AH147" s="138">
        <f t="shared" si="362"/>
        <v>7.3885042756637986E-2</v>
      </c>
      <c r="AI147" s="22">
        <f>南航自动更新!M297</f>
        <v>152.55000000000001</v>
      </c>
      <c r="AJ147" s="141">
        <f t="shared" ref="AJ147:AJ148" si="380">AI147/AI135-1</f>
        <v>5.1054154609342817E-2</v>
      </c>
      <c r="AK147" s="138">
        <f t="shared" si="363"/>
        <v>-3.8873487903225756E-2</v>
      </c>
      <c r="AL147" s="22">
        <f>南航自动更新!N297</f>
        <v>84.05</v>
      </c>
      <c r="AM147" s="148">
        <f t="shared" ref="AM147:AM148" si="381">AL147-AL135</f>
        <v>-0.5</v>
      </c>
      <c r="AN147" s="138">
        <f t="shared" si="364"/>
        <v>3.2428448593538883E-2</v>
      </c>
      <c r="AO147" s="22">
        <f>南航自动更新!O297</f>
        <v>84.44</v>
      </c>
      <c r="AP147" s="148">
        <f t="shared" ref="AP147:AP148" si="382">AO147-AO135</f>
        <v>4.9999999999997158E-2</v>
      </c>
      <c r="AQ147" s="174">
        <f t="shared" si="365"/>
        <v>2.8599999999999994</v>
      </c>
      <c r="AR147" s="22">
        <f>南航自动更新!P297</f>
        <v>83.33</v>
      </c>
      <c r="AS147" s="148">
        <f t="shared" ref="AS147:AS148" si="383">AR147-AR135</f>
        <v>-1.9399999999999977</v>
      </c>
      <c r="AT147" s="174">
        <f t="shared" si="366"/>
        <v>1.8299999999999983</v>
      </c>
      <c r="AU147" s="22">
        <f>南航自动更新!Q297</f>
        <v>78.22</v>
      </c>
      <c r="AV147" s="148">
        <f t="shared" ref="AV147:AV148" si="384">AU147-AU135</f>
        <v>2.0699999999999932</v>
      </c>
      <c r="AW147" s="174">
        <f t="shared" si="367"/>
        <v>11.289999999999992</v>
      </c>
      <c r="AX147" s="22">
        <f>南航自动更新!R297</f>
        <v>972</v>
      </c>
      <c r="AY147" s="138">
        <f t="shared" ref="AY147:AY148" si="385">AX147/AX135-1</f>
        <v>5.9978189749182009E-2</v>
      </c>
      <c r="AZ147" s="138">
        <f t="shared" si="368"/>
        <v>0.12761020881670526</v>
      </c>
      <c r="BA147" s="125"/>
      <c r="BB147" s="125"/>
      <c r="BC147" s="125"/>
      <c r="BD147" s="125"/>
      <c r="BE147" s="125"/>
      <c r="BF147" s="125"/>
      <c r="BG147" s="125"/>
      <c r="BH147" s="125"/>
      <c r="BI147" s="125"/>
      <c r="BJ147" s="125"/>
      <c r="BK147" s="51"/>
      <c r="BL147" s="125"/>
      <c r="BM147" s="125"/>
      <c r="BN147" s="125"/>
      <c r="BO147" s="125"/>
      <c r="BP147" s="125"/>
      <c r="BQ147" s="125"/>
      <c r="BR147" s="125"/>
      <c r="BS147" s="125"/>
      <c r="BT147" s="125"/>
      <c r="BU147" s="125"/>
      <c r="BV147" s="125"/>
      <c r="BW147" s="125"/>
      <c r="BX147" s="125"/>
      <c r="BY147" s="125"/>
      <c r="BZ147" s="125"/>
      <c r="CA147" s="125"/>
      <c r="CB147" s="125"/>
      <c r="CC147" s="125"/>
      <c r="CD147" s="125"/>
      <c r="CE147" s="125"/>
      <c r="CF147" s="125"/>
      <c r="CG147" s="125"/>
      <c r="CH147" s="125"/>
      <c r="CI147" s="125"/>
      <c r="CJ147" s="125"/>
      <c r="CK147" s="125"/>
      <c r="CL147" s="125"/>
      <c r="CM147" s="125"/>
      <c r="CN147" s="125"/>
      <c r="CW147" s="125"/>
      <c r="CX147" s="125"/>
      <c r="CY147" s="125"/>
      <c r="CZ147" s="125"/>
      <c r="DA147" s="125"/>
      <c r="DB147" s="125"/>
      <c r="DC147" s="125"/>
      <c r="DD147" s="125"/>
      <c r="DE147" s="127"/>
      <c r="DF147" s="127"/>
    </row>
    <row r="148" spans="1:110" s="126" customFormat="1">
      <c r="A148" s="34">
        <v>46023</v>
      </c>
      <c r="B148" s="22">
        <f>南航自动更新!B298</f>
        <v>33755.01</v>
      </c>
      <c r="C148" s="141">
        <f t="shared" si="369"/>
        <v>-1.0723919519168734E-2</v>
      </c>
      <c r="D148" s="138">
        <f>B148/B64-1</f>
        <v>0.17027079687252988</v>
      </c>
      <c r="E148" s="22">
        <f>南航自动更新!C298</f>
        <v>23323.55</v>
      </c>
      <c r="F148" s="141">
        <f t="shared" si="370"/>
        <v>-5.3881598242402351E-2</v>
      </c>
      <c r="G148" s="138">
        <f>E148/E64-1</f>
        <v>0.19548787394955824</v>
      </c>
      <c r="H148" s="22">
        <f>南航自动更新!D298</f>
        <v>10154.16</v>
      </c>
      <c r="I148" s="141">
        <f t="shared" si="371"/>
        <v>0.10465920810433271</v>
      </c>
      <c r="J148" s="138">
        <f>H148/H64-1</f>
        <v>0.13490441090179561</v>
      </c>
      <c r="K148" s="22">
        <f>南航自动更新!E298</f>
        <v>277.3</v>
      </c>
      <c r="L148" s="141">
        <f t="shared" si="372"/>
        <v>1.1914647795789879E-3</v>
      </c>
      <c r="M148" s="138">
        <f>K148/K64-1</f>
        <v>-0.28336994443726571</v>
      </c>
      <c r="N148" s="22">
        <f>南航自动更新!F298</f>
        <v>28103.01</v>
      </c>
      <c r="O148" s="141">
        <f t="shared" si="373"/>
        <v>-2.8249663986744222E-2</v>
      </c>
      <c r="P148" s="138">
        <f>N148/N64-1</f>
        <v>0.21148859619891969</v>
      </c>
      <c r="Q148" s="22">
        <f>南航自动更新!G298</f>
        <v>19505.599999999999</v>
      </c>
      <c r="R148" s="141">
        <f t="shared" si="374"/>
        <v>-6.8747299545726892E-2</v>
      </c>
      <c r="S148" s="138">
        <f>Q148/Q64-1</f>
        <v>0.26098438444456651</v>
      </c>
      <c r="T148" s="22">
        <f>南航自动更新!H298</f>
        <v>8382.01</v>
      </c>
      <c r="U148" s="141">
        <f t="shared" si="375"/>
        <v>7.9955523717248456E-2</v>
      </c>
      <c r="V148" s="138">
        <f>T148/T64-1</f>
        <v>0.12587425737653613</v>
      </c>
      <c r="W148" s="22">
        <f>南航自动更新!I298</f>
        <v>215.39</v>
      </c>
      <c r="X148" s="141">
        <f t="shared" si="376"/>
        <v>1.1220657276995283E-2</v>
      </c>
      <c r="Y148" s="138">
        <f>W148/W64-1</f>
        <v>-0.24067545653246858</v>
      </c>
      <c r="Z148" s="22">
        <f>南航自动更新!J298</f>
        <v>13988.62</v>
      </c>
      <c r="AA148" s="141">
        <f t="shared" si="377"/>
        <v>-5.7870887965150497E-2</v>
      </c>
      <c r="AB148" s="138">
        <f>Z148/Z64-1</f>
        <v>0.1671617233311864</v>
      </c>
      <c r="AC148" s="22">
        <f>南航自动更新!K298</f>
        <v>11884.62</v>
      </c>
      <c r="AD148" s="141">
        <f t="shared" si="378"/>
        <v>-7.8000473233230116E-2</v>
      </c>
      <c r="AE148" s="138">
        <f>AC148/AC64-1</f>
        <v>0.17741198848803985</v>
      </c>
      <c r="AF148" s="22">
        <f>南航自动更新!L298</f>
        <v>1950.3</v>
      </c>
      <c r="AG148" s="141">
        <f t="shared" si="379"/>
        <v>8.0570453437347478E-2</v>
      </c>
      <c r="AH148" s="138">
        <f>AF148/AF64-1</f>
        <v>0.16338582677165348</v>
      </c>
      <c r="AI148" s="22">
        <f>南航自动更新!M298</f>
        <v>153.69999999999999</v>
      </c>
      <c r="AJ148" s="141">
        <f t="shared" si="380"/>
        <v>4.9035632559659703E-3</v>
      </c>
      <c r="AK148" s="138">
        <f>AI148/AI64-1</f>
        <v>-0.28481690009771532</v>
      </c>
      <c r="AL148" s="22">
        <f>南航自动更新!N298</f>
        <v>83.26</v>
      </c>
      <c r="AM148" s="148">
        <f t="shared" si="381"/>
        <v>-1.5</v>
      </c>
      <c r="AN148" s="138">
        <f>AL148/AL64-1</f>
        <v>3.5314598358617388E-2</v>
      </c>
      <c r="AO148" s="22">
        <f>南航自动更新!O298</f>
        <v>83.63</v>
      </c>
      <c r="AP148" s="148">
        <f t="shared" si="382"/>
        <v>-1.3400000000000034</v>
      </c>
      <c r="AQ148" s="138">
        <f>AO148/AO64-1</f>
        <v>5.473578004792512E-2</v>
      </c>
      <c r="AR148" s="22">
        <f>南航自动更新!P298</f>
        <v>82.55</v>
      </c>
      <c r="AS148" s="148">
        <f t="shared" si="383"/>
        <v>-1.8900000000000006</v>
      </c>
      <c r="AT148" s="138">
        <f>AR148/AR64-1</f>
        <v>-7.9317389736810462E-3</v>
      </c>
      <c r="AU148" s="22">
        <f>南航自动更新!Q298</f>
        <v>77.680000000000007</v>
      </c>
      <c r="AV148" s="148">
        <f t="shared" si="384"/>
        <v>0.78000000000000114</v>
      </c>
      <c r="AW148" s="138">
        <f>AU148/AU64-1</f>
        <v>5.9609875869594875E-2</v>
      </c>
      <c r="AX148" s="22">
        <f>南航自动更新!R298</f>
        <v>971</v>
      </c>
      <c r="AY148" s="138">
        <f t="shared" si="385"/>
        <v>5.543478260869561E-2</v>
      </c>
      <c r="AZ148" s="138">
        <f>AX148/AX64-1</f>
        <v>0.15047393364928907</v>
      </c>
      <c r="BA148" s="125"/>
      <c r="BB148" s="125"/>
      <c r="BC148" s="125"/>
      <c r="BD148" s="125"/>
      <c r="BE148" s="125"/>
      <c r="BF148" s="125"/>
      <c r="BG148" s="125"/>
      <c r="BH148" s="125"/>
      <c r="BI148" s="125"/>
      <c r="BJ148" s="125"/>
      <c r="BK148" s="51"/>
      <c r="BL148" s="125"/>
      <c r="BM148" s="125"/>
      <c r="BN148" s="125"/>
      <c r="BO148" s="125"/>
      <c r="BP148" s="125"/>
      <c r="BQ148" s="125"/>
      <c r="BR148" s="125"/>
      <c r="BS148" s="125"/>
      <c r="BT148" s="125"/>
      <c r="BU148" s="125"/>
      <c r="BV148" s="125"/>
      <c r="BW148" s="125"/>
      <c r="BX148" s="125"/>
      <c r="BY148" s="125"/>
      <c r="BZ148" s="125"/>
      <c r="CA148" s="125"/>
      <c r="CB148" s="125"/>
      <c r="CC148" s="125"/>
      <c r="CD148" s="125"/>
      <c r="CE148" s="125"/>
      <c r="CF148" s="125"/>
      <c r="CG148" s="125"/>
      <c r="CH148" s="125"/>
      <c r="CI148" s="125"/>
      <c r="CJ148" s="125"/>
      <c r="CK148" s="125"/>
      <c r="CL148" s="125"/>
      <c r="CM148" s="125"/>
      <c r="CN148" s="125"/>
      <c r="CW148" s="125"/>
      <c r="CX148" s="125"/>
      <c r="CY148" s="125"/>
      <c r="CZ148" s="125"/>
      <c r="DA148" s="125"/>
      <c r="DB148" s="125"/>
      <c r="DC148" s="125"/>
      <c r="DD148" s="125"/>
      <c r="DE148" s="127"/>
      <c r="DF148" s="127"/>
    </row>
    <row r="149" spans="1:110" s="126" customFormat="1">
      <c r="A149" s="7">
        <v>46054</v>
      </c>
      <c r="B149" s="22">
        <f>南航自动更新!B299</f>
        <v>34867.08</v>
      </c>
      <c r="C149" s="141">
        <f t="shared" ref="C149:C150" si="386">B149/B137-1</f>
        <v>0.14393794986658426</v>
      </c>
      <c r="D149" s="138">
        <f>B149/B65-1</f>
        <v>0.27976162948183481</v>
      </c>
      <c r="E149" s="22">
        <f>南航自动更新!C299</f>
        <v>24982.639999999999</v>
      </c>
      <c r="F149" s="141">
        <f t="shared" ref="F149:F150" si="387">E149/E137-1</f>
        <v>0.11494054353186356</v>
      </c>
      <c r="G149" s="138">
        <f>E149/E65-1</f>
        <v>0.33016569408357133</v>
      </c>
      <c r="H149" s="22">
        <f>南航自动更新!D299</f>
        <v>9610.94</v>
      </c>
      <c r="I149" s="141">
        <f t="shared" ref="I149:I150" si="388">H149/H137-1</f>
        <v>0.22726431104340472</v>
      </c>
      <c r="J149" s="138">
        <f>H149/H65-1</f>
        <v>0.18922550756773338</v>
      </c>
      <c r="K149" s="22">
        <f>南航自动更新!E299</f>
        <v>273.5</v>
      </c>
      <c r="L149" s="141">
        <f t="shared" ref="L149:L150" si="389">K149/K137-1</f>
        <v>0.13236450958473056</v>
      </c>
      <c r="M149" s="138">
        <f>K149/K65-1</f>
        <v>-0.28346869269059471</v>
      </c>
      <c r="N149" s="22">
        <f>南航自动更新!F299</f>
        <v>30094.97</v>
      </c>
      <c r="O149" s="141">
        <f t="shared" ref="O149:O150" si="390">N149/N137-1</f>
        <v>0.13831086527219827</v>
      </c>
      <c r="P149" s="138">
        <f>N149/N65-1</f>
        <v>0.2962795297466192</v>
      </c>
      <c r="Q149" s="22">
        <f>南航自动更新!G299</f>
        <v>21823.83</v>
      </c>
      <c r="R149" s="141">
        <f t="shared" ref="R149:R150" si="391">Q149/Q137-1</f>
        <v>0.10690287947121457</v>
      </c>
      <c r="S149" s="138">
        <f>Q149/Q65-1</f>
        <v>0.35812820297404024</v>
      </c>
      <c r="T149" s="22">
        <f>南航自动更新!H299</f>
        <v>8048.97</v>
      </c>
      <c r="U149" s="141">
        <f t="shared" ref="U149:U150" si="392">T149/T137-1</f>
        <v>0.23062210174342623</v>
      </c>
      <c r="V149" s="138">
        <f>T149/T65-1</f>
        <v>0.1743635010723823</v>
      </c>
      <c r="W149" s="22">
        <f>南航自动更新!I299</f>
        <v>222.17</v>
      </c>
      <c r="X149" s="141">
        <f t="shared" ref="X149:X150" si="393">W149/W137-1</f>
        <v>0.22353783456327769</v>
      </c>
      <c r="Y149" s="138">
        <f>W149/W65-1</f>
        <v>-0.24295498688111228</v>
      </c>
      <c r="Z149" s="22">
        <f>南航自动更新!J299</f>
        <v>15252.1</v>
      </c>
      <c r="AA149" s="141">
        <f t="shared" ref="AA149:AA150" si="394">Z149/Z137-1</f>
        <v>0.10185121638461947</v>
      </c>
      <c r="AB149" s="138">
        <f>Z149/Z65-1</f>
        <v>0.24646848503422203</v>
      </c>
      <c r="AC149" s="22">
        <f>南航自动更新!K299</f>
        <v>13169</v>
      </c>
      <c r="AD149" s="141">
        <f t="shared" ref="AD149:AD150" si="395">AC149/AC137-1</f>
        <v>8.4067281484585088E-2</v>
      </c>
      <c r="AE149" s="138">
        <f>AC149/AC65-1</f>
        <v>0.26719064536367365</v>
      </c>
      <c r="AF149" s="22">
        <f>南航自动更新!L299</f>
        <v>1924.4</v>
      </c>
      <c r="AG149" s="141">
        <f t="shared" ref="AG149:AG150" si="396">AF149/AF137-1</f>
        <v>0.23253892514715035</v>
      </c>
      <c r="AH149" s="138">
        <f>AF149/AF65-1</f>
        <v>0.19209564517128186</v>
      </c>
      <c r="AI149" s="22">
        <f>南航自动更新!M299</f>
        <v>158.69999999999999</v>
      </c>
      <c r="AJ149" s="141">
        <f t="shared" ref="AJ149:AJ150" si="397">AI149/AI137-1</f>
        <v>0.19188884716485144</v>
      </c>
      <c r="AK149" s="138">
        <f>AI149/AI65-1</f>
        <v>-0.30900857752427402</v>
      </c>
      <c r="AL149" s="22">
        <f>南航自动更新!N299</f>
        <v>86.31</v>
      </c>
      <c r="AM149" s="148">
        <f t="shared" ref="AM149:AM150" si="398">AL149-AL137</f>
        <v>-0.42999999999999261</v>
      </c>
      <c r="AN149" s="138">
        <f>AL149/AL65-1</f>
        <v>1.2909282948010858E-2</v>
      </c>
      <c r="AO149" s="22">
        <f>南航自动更新!O299</f>
        <v>87.36</v>
      </c>
      <c r="AP149" s="148">
        <f t="shared" ref="AP149:AP150" si="399">AO149-AO137</f>
        <v>-0.62999999999999545</v>
      </c>
      <c r="AQ149" s="138">
        <f>AO149/AO65-1</f>
        <v>2.1037868162692819E-2</v>
      </c>
      <c r="AR149" s="22">
        <f>南航自动更新!P299</f>
        <v>83.75</v>
      </c>
      <c r="AS149" s="148">
        <f t="shared" ref="AS149:AS150" si="400">AR149-AR137</f>
        <v>0.23000000000000398</v>
      </c>
      <c r="AT149" s="138">
        <f>AR149/AR65-1</f>
        <v>-1.2498526117203146E-2</v>
      </c>
      <c r="AU149" s="22">
        <f>南航自动更新!Q299</f>
        <v>81.23</v>
      </c>
      <c r="AV149" s="148">
        <f t="shared" ref="AV149:AV150" si="401">AU149-AU137</f>
        <v>6.0499999999999972</v>
      </c>
      <c r="AW149" s="138">
        <f>AU149/AU65-1</f>
        <v>5.6581685744016674E-2</v>
      </c>
      <c r="AX149" s="22">
        <f>南航自动更新!R299</f>
        <v>969</v>
      </c>
      <c r="AY149" s="138">
        <f t="shared" ref="AY149:AY150" si="402">AX149/AX137-1</f>
        <v>4.9837486457204871E-2</v>
      </c>
      <c r="AZ149" s="138">
        <f>AX149/AX65-1</f>
        <v>0.14946619217081847</v>
      </c>
      <c r="BA149" s="125"/>
      <c r="BB149" s="125"/>
      <c r="BC149" s="125"/>
      <c r="BD149" s="125"/>
      <c r="BE149" s="125"/>
      <c r="BF149" s="125"/>
      <c r="BG149" s="125"/>
      <c r="BH149" s="125"/>
      <c r="BI149" s="125"/>
      <c r="BJ149" s="125"/>
      <c r="BK149" s="51"/>
      <c r="BL149" s="125"/>
      <c r="BM149" s="125"/>
      <c r="BN149" s="125"/>
      <c r="BO149" s="125"/>
      <c r="BP149" s="125"/>
      <c r="BQ149" s="125"/>
      <c r="BR149" s="125"/>
      <c r="BS149" s="125"/>
      <c r="BT149" s="125"/>
      <c r="BU149" s="125"/>
      <c r="BV149" s="125"/>
      <c r="BW149" s="125"/>
      <c r="BX149" s="125"/>
      <c r="BY149" s="125"/>
      <c r="BZ149" s="125"/>
      <c r="CA149" s="125"/>
      <c r="CB149" s="125"/>
      <c r="CC149" s="125"/>
      <c r="CD149" s="125"/>
      <c r="CE149" s="125"/>
      <c r="CF149" s="125"/>
      <c r="CG149" s="125"/>
      <c r="CH149" s="125"/>
      <c r="CI149" s="125"/>
      <c r="CJ149" s="125"/>
      <c r="CK149" s="125"/>
      <c r="CL149" s="125"/>
      <c r="CM149" s="125"/>
      <c r="CN149" s="125"/>
      <c r="CW149" s="125"/>
      <c r="CX149" s="125"/>
      <c r="CY149" s="125"/>
      <c r="CZ149" s="125"/>
      <c r="DA149" s="125"/>
      <c r="DB149" s="125"/>
      <c r="DC149" s="125"/>
      <c r="DD149" s="125"/>
      <c r="DE149" s="127"/>
      <c r="DF149" s="127"/>
    </row>
    <row r="150" spans="1:110" s="126" customFormat="1">
      <c r="A150" s="7">
        <v>46082</v>
      </c>
      <c r="B150" s="22">
        <f>南航自动更新!B300</f>
        <v>32943.269999999997</v>
      </c>
      <c r="C150" s="141">
        <f t="shared" si="386"/>
        <v>0.12365185394385159</v>
      </c>
      <c r="D150" s="138">
        <f>B150/B66-1</f>
        <v>0.20126262267141715</v>
      </c>
      <c r="E150" s="22">
        <f>南航自动更新!C300</f>
        <v>23734.77</v>
      </c>
      <c r="F150" s="141">
        <f t="shared" si="387"/>
        <v>0.11109202187470446</v>
      </c>
      <c r="G150" s="138">
        <f>E150/E66-1</f>
        <v>0.25676281026218861</v>
      </c>
      <c r="H150" s="22">
        <f>南航自动更新!D300</f>
        <v>8944.6299999999992</v>
      </c>
      <c r="I150" s="141">
        <f t="shared" si="388"/>
        <v>0.15981618519445395</v>
      </c>
      <c r="J150" s="138">
        <f>H150/H66-1</f>
        <v>9.5865555196173569E-2</v>
      </c>
      <c r="K150" s="22">
        <f>南航自动更新!E300</f>
        <v>263.87</v>
      </c>
      <c r="L150" s="141">
        <f t="shared" si="389"/>
        <v>8.0239079706881711E-2</v>
      </c>
      <c r="M150" s="138">
        <f>K150/K66-1</f>
        <v>-0.29834871167601773</v>
      </c>
      <c r="N150" s="22">
        <f>南航自动更新!F300</f>
        <v>28260.15</v>
      </c>
      <c r="O150" s="141">
        <f t="shared" si="390"/>
        <v>0.13756446566956559</v>
      </c>
      <c r="P150" s="138">
        <f>N150/N66-1</f>
        <v>0.23937698174274957</v>
      </c>
      <c r="Q150" s="22">
        <f>南航自动更新!G300</f>
        <v>20173.29</v>
      </c>
      <c r="R150" s="141">
        <f t="shared" si="391"/>
        <v>0.10567959156268913</v>
      </c>
      <c r="S150" s="138">
        <f>Q150/Q66-1</f>
        <v>0.28741000927269056</v>
      </c>
      <c r="T150" s="22">
        <f>南航自动更新!H300</f>
        <v>7870.34</v>
      </c>
      <c r="U150" s="141">
        <f t="shared" si="392"/>
        <v>0.22720950539512264</v>
      </c>
      <c r="V150" s="138">
        <f>T150/T66-1</f>
        <v>0.15112591925207841</v>
      </c>
      <c r="W150" s="22">
        <f>南航自动更新!I300</f>
        <v>216.53</v>
      </c>
      <c r="X150" s="141">
        <f t="shared" si="393"/>
        <v>0.17468670319535606</v>
      </c>
      <c r="Y150" s="138">
        <f>W150/W66-1</f>
        <v>-0.26639788589239743</v>
      </c>
      <c r="Z150" s="22">
        <f>南航自动更新!J300</f>
        <v>14597.53</v>
      </c>
      <c r="AA150" s="141">
        <f t="shared" si="394"/>
        <v>0.10097248913171364</v>
      </c>
      <c r="AB150" s="138">
        <f>Z150/Z66-1</f>
        <v>0.20078459050429975</v>
      </c>
      <c r="AC150" s="22">
        <f>南航自动更新!K300</f>
        <v>12486.24</v>
      </c>
      <c r="AD150" s="141">
        <f t="shared" si="395"/>
        <v>8.3526051939870172E-2</v>
      </c>
      <c r="AE150" s="138">
        <f>AC150/AC66-1</f>
        <v>0.21227396515483221</v>
      </c>
      <c r="AF150" s="22">
        <f>南航自动更新!L300</f>
        <v>1949.25</v>
      </c>
      <c r="AG150" s="141">
        <f t="shared" si="396"/>
        <v>0.22174030223069052</v>
      </c>
      <c r="AH150" s="138">
        <f>AF150/AF66-1</f>
        <v>0.19552150926732326</v>
      </c>
      <c r="AI150" s="22">
        <f>南航自动更新!M300</f>
        <v>162.04</v>
      </c>
      <c r="AJ150" s="141">
        <f t="shared" si="397"/>
        <v>0.16091130534460518</v>
      </c>
      <c r="AK150" s="138">
        <f>AI150/AI66-1</f>
        <v>-0.28408588848634797</v>
      </c>
      <c r="AL150" s="22">
        <f>南航自动更新!N300</f>
        <v>85.78</v>
      </c>
      <c r="AM150" s="148">
        <f t="shared" si="398"/>
        <v>1.0400000000000063</v>
      </c>
      <c r="AN150" s="138">
        <f>AL150/AL66-1</f>
        <v>3.1629585087191714E-2</v>
      </c>
      <c r="AO150" s="22">
        <f>南航自动更新!O300</f>
        <v>84.99</v>
      </c>
      <c r="AP150" s="148">
        <f t="shared" si="399"/>
        <v>-0.42000000000000171</v>
      </c>
      <c r="AQ150" s="138">
        <f>AO150/AO66-1</f>
        <v>2.4346149210557888E-2</v>
      </c>
      <c r="AR150" s="22">
        <f>南航自动更新!P300</f>
        <v>87.99</v>
      </c>
      <c r="AS150" s="148">
        <f t="shared" si="400"/>
        <v>4.8299999999999983</v>
      </c>
      <c r="AT150" s="138">
        <f>AR150/AR66-1</f>
        <v>5.0376029604870531E-2</v>
      </c>
      <c r="AU150" s="22">
        <f>南航自动更新!Q300</f>
        <v>82.06</v>
      </c>
      <c r="AV150" s="148">
        <f t="shared" si="401"/>
        <v>6.6000000000000085</v>
      </c>
      <c r="AW150" s="138">
        <f>AU150/AU66-1</f>
        <v>4.5483501082940636E-2</v>
      </c>
      <c r="AX150" s="22">
        <f>南航自动更新!R300</f>
        <v>971</v>
      </c>
      <c r="AY150" s="138">
        <f t="shared" si="402"/>
        <v>4.1845493562231661E-2</v>
      </c>
      <c r="AZ150" s="138">
        <f>AX150/AX66-1</f>
        <v>0.14639905548996457</v>
      </c>
      <c r="BA150" s="125"/>
      <c r="BB150" s="125"/>
      <c r="BC150" s="125"/>
      <c r="BD150" s="125"/>
      <c r="BE150" s="125"/>
      <c r="BF150" s="125"/>
      <c r="BG150" s="125"/>
      <c r="BH150" s="125"/>
      <c r="BI150" s="125"/>
      <c r="BJ150" s="125"/>
      <c r="BK150" s="51"/>
      <c r="BL150" s="125"/>
      <c r="BM150" s="125"/>
      <c r="BN150" s="125"/>
      <c r="BO150" s="125"/>
      <c r="BP150" s="125"/>
      <c r="BQ150" s="125"/>
      <c r="BR150" s="125"/>
      <c r="BS150" s="125"/>
      <c r="BT150" s="125"/>
      <c r="BU150" s="125"/>
      <c r="BV150" s="125"/>
      <c r="BW150" s="125"/>
      <c r="BX150" s="125"/>
      <c r="BY150" s="125"/>
      <c r="BZ150" s="125"/>
      <c r="CA150" s="125"/>
      <c r="CB150" s="125"/>
      <c r="CC150" s="125"/>
      <c r="CD150" s="125"/>
      <c r="CE150" s="125"/>
      <c r="CF150" s="125"/>
      <c r="CG150" s="125"/>
      <c r="CH150" s="125"/>
      <c r="CI150" s="125"/>
      <c r="CJ150" s="125"/>
      <c r="CK150" s="125"/>
      <c r="CL150" s="125"/>
      <c r="CM150" s="125"/>
      <c r="CN150" s="125"/>
      <c r="CW150" s="125"/>
      <c r="CX150" s="125"/>
      <c r="CY150" s="125"/>
      <c r="CZ150" s="125"/>
      <c r="DA150" s="125"/>
      <c r="DB150" s="125"/>
      <c r="DC150" s="125"/>
      <c r="DD150" s="125"/>
      <c r="DE150" s="127"/>
      <c r="DF150" s="127"/>
    </row>
    <row r="151" spans="1:110" s="126" customFormat="1">
      <c r="A151" s="124"/>
      <c r="B151" s="22"/>
      <c r="C151" s="145"/>
      <c r="D151" s="145"/>
      <c r="E151" s="22"/>
      <c r="F151" s="145"/>
      <c r="G151" s="145"/>
      <c r="H151" s="22"/>
      <c r="I151" s="145"/>
      <c r="J151" s="145"/>
      <c r="K151" s="22"/>
      <c r="L151" s="145"/>
      <c r="M151" s="145"/>
      <c r="N151" s="22"/>
      <c r="O151" s="145"/>
      <c r="P151" s="145"/>
      <c r="Q151" s="22"/>
      <c r="R151" s="145"/>
      <c r="S151" s="145"/>
      <c r="T151" s="22"/>
      <c r="U151" s="145"/>
      <c r="V151" s="145"/>
      <c r="W151" s="22"/>
      <c r="X151" s="145"/>
      <c r="Y151" s="145"/>
      <c r="Z151" s="22"/>
      <c r="AA151" s="145"/>
      <c r="AB151" s="145"/>
      <c r="AC151" s="22"/>
      <c r="AD151" s="145"/>
      <c r="AE151" s="145"/>
      <c r="AF151" s="22"/>
      <c r="AG151" s="145"/>
      <c r="AH151" s="145"/>
      <c r="AI151" s="22"/>
      <c r="AJ151" s="145"/>
      <c r="AK151" s="145"/>
      <c r="AL151" s="22"/>
      <c r="AM151" s="146"/>
      <c r="AN151" s="146"/>
      <c r="AO151" s="22"/>
      <c r="AP151" s="146"/>
      <c r="AQ151" s="146"/>
      <c r="AR151" s="22"/>
      <c r="AS151" s="147"/>
      <c r="AT151" s="147"/>
      <c r="AU151" s="22"/>
      <c r="AV151" s="146"/>
      <c r="AW151" s="146"/>
      <c r="AX151" s="154"/>
      <c r="AY151" s="125"/>
      <c r="AZ151" s="125"/>
      <c r="BA151" s="125"/>
      <c r="BB151" s="125"/>
      <c r="BC151" s="125"/>
      <c r="BD151" s="125"/>
      <c r="BE151" s="125"/>
      <c r="BF151" s="125"/>
      <c r="BG151" s="125"/>
      <c r="BH151" s="125"/>
      <c r="BI151" s="125"/>
      <c r="BJ151" s="125"/>
      <c r="BK151" s="51"/>
      <c r="BL151" s="125"/>
      <c r="BM151" s="125"/>
      <c r="BN151" s="125"/>
      <c r="BO151" s="125"/>
      <c r="BP151" s="125"/>
      <c r="BQ151" s="125"/>
      <c r="BR151" s="125"/>
      <c r="BS151" s="125"/>
      <c r="BT151" s="125"/>
      <c r="BU151" s="125"/>
      <c r="BV151" s="125"/>
      <c r="BW151" s="125"/>
      <c r="BX151" s="125"/>
      <c r="BY151" s="125"/>
      <c r="BZ151" s="125"/>
      <c r="CA151" s="125"/>
      <c r="CB151" s="125"/>
      <c r="CC151" s="125"/>
      <c r="CD151" s="125"/>
      <c r="CE151" s="125"/>
      <c r="CF151" s="125"/>
      <c r="CG151" s="125"/>
      <c r="CH151" s="125"/>
      <c r="CI151" s="125"/>
      <c r="CJ151" s="125"/>
      <c r="CK151" s="125"/>
      <c r="CL151" s="125"/>
      <c r="CM151" s="125"/>
      <c r="CN151" s="125"/>
      <c r="CW151" s="125"/>
      <c r="CX151" s="125"/>
      <c r="CY151" s="125"/>
      <c r="CZ151" s="125"/>
      <c r="DA151" s="125"/>
      <c r="DB151" s="125"/>
      <c r="DC151" s="125"/>
      <c r="DD151" s="125"/>
      <c r="DE151" s="127"/>
      <c r="DF151" s="127"/>
    </row>
    <row r="152" spans="1:110" s="11" customFormat="1">
      <c r="A152" s="23" t="s">
        <v>40</v>
      </c>
      <c r="B152" s="10"/>
      <c r="C152" s="9"/>
      <c r="D152" s="9"/>
      <c r="E152" s="10"/>
      <c r="F152" s="9"/>
      <c r="G152" s="9"/>
      <c r="H152" s="10"/>
      <c r="I152" s="9"/>
      <c r="J152" s="9"/>
      <c r="K152" s="10"/>
      <c r="L152" s="9"/>
      <c r="M152" s="9"/>
      <c r="N152" s="10"/>
      <c r="O152" s="9"/>
      <c r="P152" s="9"/>
      <c r="Q152" s="10"/>
      <c r="R152" s="9"/>
      <c r="S152" s="9"/>
      <c r="T152" s="10"/>
      <c r="U152" s="9"/>
      <c r="V152" s="9"/>
      <c r="W152" s="10"/>
      <c r="X152" s="9"/>
      <c r="Y152" s="9"/>
      <c r="Z152" s="10"/>
      <c r="AA152" s="24"/>
      <c r="AB152" s="24"/>
      <c r="AC152" s="10"/>
      <c r="AD152" s="24"/>
      <c r="AE152" s="24"/>
      <c r="AF152" s="10"/>
      <c r="AG152" s="24"/>
      <c r="AH152" s="24"/>
      <c r="AI152" s="10"/>
      <c r="AJ152" s="24"/>
      <c r="AK152" s="24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3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51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W152" s="10"/>
      <c r="CX152" s="10"/>
      <c r="CY152" s="10"/>
      <c r="CZ152" s="10"/>
      <c r="DA152" s="10"/>
      <c r="DB152" s="10"/>
      <c r="DC152" s="10"/>
      <c r="DD152" s="10"/>
      <c r="DE152" s="88"/>
      <c r="DF152" s="88"/>
    </row>
    <row r="153" spans="1:110" s="11" customFormat="1" ht="12.75">
      <c r="A153" s="7" t="s">
        <v>41</v>
      </c>
      <c r="B153" s="10">
        <f>SUM(B52:B54)</f>
        <v>74932.81</v>
      </c>
      <c r="C153" s="24"/>
      <c r="D153" s="24"/>
      <c r="E153" s="10">
        <f>SUM(E52:E54)</f>
        <v>51757.62</v>
      </c>
      <c r="F153" s="24">
        <f>E153/SUM(E40:E42)-1</f>
        <v>0.1033434378317537</v>
      </c>
      <c r="G153" s="24"/>
      <c r="H153" s="10">
        <f>SUM(H52:H54)</f>
        <v>22149.399999999998</v>
      </c>
      <c r="I153" s="24">
        <f>H153/SUM(H40:H42)-1</f>
        <v>0.12066017020329278</v>
      </c>
      <c r="J153" s="24"/>
      <c r="K153" s="10">
        <f>SUM(K52:K54)</f>
        <v>1025.81</v>
      </c>
      <c r="L153" s="24">
        <f>K153/SUM(K40:K42)-1</f>
        <v>8.5662577920772254E-2</v>
      </c>
      <c r="M153" s="24"/>
      <c r="N153" s="10">
        <f>SUM(N52:N54)</f>
        <v>61737.130000000005</v>
      </c>
      <c r="O153" s="24">
        <f>N153/SUM(N40:N42)-1</f>
        <v>0.10553595916597103</v>
      </c>
      <c r="P153" s="24"/>
      <c r="Q153" s="10">
        <f>SUM(Q52:Q54)</f>
        <v>42707.79</v>
      </c>
      <c r="R153" s="24">
        <f>Q153/SUM(Q40:Q42)-1</f>
        <v>0.10095231761037415</v>
      </c>
      <c r="S153" s="24"/>
      <c r="T153" s="10">
        <f>SUM(T52:T54)</f>
        <v>18276.800000000003</v>
      </c>
      <c r="U153" s="24">
        <f>T153/SUM(T40:T42)-1</f>
        <v>0.11712830643524796</v>
      </c>
      <c r="V153" s="24"/>
      <c r="W153" s="10">
        <f>SUM(W52:W54)</f>
        <v>752.55</v>
      </c>
      <c r="X153" s="24">
        <f>W153/SUM(W40:W42)-1</f>
        <v>8.8412253044459099E-2</v>
      </c>
      <c r="Y153" s="24"/>
      <c r="Z153" s="10">
        <f>SUM(Z52:Z54)</f>
        <v>33250.339999999997</v>
      </c>
      <c r="AA153" s="24">
        <f>Z153/SUM(Z40:Z42)-1</f>
        <v>9.7909041229777394E-2</v>
      </c>
      <c r="AB153" s="24"/>
      <c r="AC153" s="10">
        <f>SUM(AC52:AC54)</f>
        <v>28321.17</v>
      </c>
      <c r="AD153" s="24">
        <f>AC153/SUM(AC40:AC42)-1</f>
        <v>9.3524110399672011E-2</v>
      </c>
      <c r="AE153" s="24"/>
      <c r="AF153" s="10">
        <f>SUM(AF52:AF54)</f>
        <v>4333.79</v>
      </c>
      <c r="AG153" s="24">
        <f>AF153/SUM(AF40:AF42)-1</f>
        <v>0.13214975195471168</v>
      </c>
      <c r="AH153" s="24"/>
      <c r="AI153" s="10">
        <f>SUM(AI52:AI54)</f>
        <v>595.39</v>
      </c>
      <c r="AJ153" s="24">
        <f>AI153/SUM(AI40:AI42)-1</f>
        <v>6.6567543843935262E-2</v>
      </c>
      <c r="AK153" s="24"/>
      <c r="AL153" s="10">
        <f>AVERAGE(AL52:AL54)</f>
        <v>82.38</v>
      </c>
      <c r="AM153" s="10">
        <f>AL153-AVERAGE(AL40:AL42)</f>
        <v>-0.22666666666667368</v>
      </c>
      <c r="AN153" s="10"/>
      <c r="AO153" s="10">
        <f>AVERAGE(AO52:AO54)</f>
        <v>82.483333333333334</v>
      </c>
      <c r="AP153" s="10">
        <f>AO153-AVERAGE(AO40:AO42)</f>
        <v>-0.2466666666666697</v>
      </c>
      <c r="AQ153" s="10"/>
      <c r="AR153" s="10">
        <f>AVERAGE(AR52:AR54)</f>
        <v>82.556666666666658</v>
      </c>
      <c r="AS153" s="10">
        <f>AR153-AVERAGE(AR40:AR42)</f>
        <v>-0.18000000000000682</v>
      </c>
      <c r="AT153" s="10"/>
      <c r="AU153" s="10">
        <f>AVERAGE(AU52:AU54)</f>
        <v>73.333333333333329</v>
      </c>
      <c r="AV153" s="10"/>
      <c r="AW153" s="10"/>
      <c r="AX153" s="30"/>
      <c r="AY153" s="10"/>
      <c r="AZ153" s="24"/>
      <c r="BA153" s="10"/>
      <c r="BB153" s="93"/>
      <c r="BC153" s="10"/>
      <c r="BD153" s="24"/>
      <c r="BE153" s="10"/>
      <c r="BF153" s="24"/>
      <c r="BG153" s="10"/>
      <c r="BH153" s="24"/>
      <c r="BI153" s="10"/>
      <c r="BJ153" s="24"/>
      <c r="BK153" s="10"/>
      <c r="BL153" s="24"/>
      <c r="BM153" s="10"/>
      <c r="BN153" s="24"/>
      <c r="BO153" s="10"/>
      <c r="BP153" s="10"/>
      <c r="BQ153" s="24"/>
      <c r="BR153" s="10"/>
      <c r="BS153" s="24"/>
      <c r="BT153" s="10"/>
      <c r="BU153" s="24"/>
      <c r="BV153" s="10"/>
      <c r="BW153" s="24"/>
      <c r="BX153" s="10"/>
      <c r="BY153" s="24"/>
      <c r="BZ153" s="10"/>
      <c r="CA153" s="24"/>
      <c r="CB153" s="10"/>
      <c r="CC153" s="24"/>
      <c r="CD153" s="10"/>
      <c r="CE153" s="24"/>
      <c r="CF153" s="10"/>
      <c r="CG153" s="30"/>
      <c r="CH153" s="10"/>
      <c r="CI153" s="30"/>
      <c r="CJ153" s="10"/>
      <c r="CK153" s="30"/>
      <c r="CL153" s="10"/>
      <c r="CM153" s="30"/>
      <c r="CN153" s="10"/>
      <c r="CW153" s="10"/>
      <c r="CX153" s="24"/>
      <c r="CY153" s="10"/>
      <c r="CZ153" s="24"/>
      <c r="DA153" s="10"/>
      <c r="DB153" s="24"/>
      <c r="DC153" s="10"/>
      <c r="DD153" s="24"/>
      <c r="DE153" s="88"/>
      <c r="DF153" s="88"/>
    </row>
    <row r="154" spans="1:110" s="11" customFormat="1" ht="12.75">
      <c r="A154" s="7" t="s">
        <v>42</v>
      </c>
      <c r="B154" s="10">
        <f>SUM(B55:B57)</f>
        <v>75670</v>
      </c>
      <c r="C154" s="24">
        <f>B154/SUM(B43:B45)-1</f>
        <v>0.13168358085203935</v>
      </c>
      <c r="D154" s="24"/>
      <c r="E154" s="10">
        <f>SUM(E55:E57)</f>
        <v>52097.99</v>
      </c>
      <c r="F154" s="24">
        <f>E154/SUM(E43:E45)-1</f>
        <v>0.12037338905165873</v>
      </c>
      <c r="G154" s="24"/>
      <c r="H154" s="10">
        <f>SUM(H55:H57)</f>
        <v>22489.61</v>
      </c>
      <c r="I154" s="24">
        <f>H154/SUM(H43:H45)-1</f>
        <v>0.1574326063014011</v>
      </c>
      <c r="J154" s="24"/>
      <c r="K154" s="10">
        <f>SUM(K55:K57)</f>
        <v>1082.3999999999999</v>
      </c>
      <c r="L154" s="24">
        <f>K154/SUM(K43:K45)-1</f>
        <v>0.15910989269880704</v>
      </c>
      <c r="M154" s="24"/>
      <c r="N154" s="10">
        <f>SUM(N55:N57)</f>
        <v>62420.349999999991</v>
      </c>
      <c r="O154" s="24">
        <f>N154/SUM(N43:N45)-1</f>
        <v>0.13788118669295324</v>
      </c>
      <c r="P154" s="24"/>
      <c r="Q154" s="10">
        <f>SUM(Q55:Q57)</f>
        <v>43178.77</v>
      </c>
      <c r="R154" s="24">
        <f>Q154/SUM(Q43:Q45)-1</f>
        <v>0.12546386305753821</v>
      </c>
      <c r="S154" s="24"/>
      <c r="T154" s="10">
        <f>SUM(T55:T57)</f>
        <v>18419.690000000002</v>
      </c>
      <c r="U154" s="24">
        <f>T154/SUM(T43:T45)-1</f>
        <v>0.16697013469165389</v>
      </c>
      <c r="V154" s="24"/>
      <c r="W154" s="10">
        <f>SUM(W55:W57)</f>
        <v>821.88999999999987</v>
      </c>
      <c r="X154" s="24">
        <f>W154/SUM(W43:W45)-1</f>
        <v>0.16227338292275917</v>
      </c>
      <c r="Y154" s="24"/>
      <c r="Z154" s="10">
        <f>SUM(Z55:Z57)</f>
        <v>34100.67</v>
      </c>
      <c r="AA154" s="24">
        <f>Z154/SUM(Z43:Z45)-1</f>
        <v>0.12532657754651289</v>
      </c>
      <c r="AB154" s="24"/>
      <c r="AC154" s="10">
        <f>SUM(AC55:AC57)</f>
        <v>29085.519999999997</v>
      </c>
      <c r="AD154" s="24">
        <f>AC154/SUM(AC43:AC45)-1</f>
        <v>0.11181182906882015</v>
      </c>
      <c r="AE154" s="24"/>
      <c r="AF154" s="10">
        <f>SUM(AF55:AF57)</f>
        <v>4385.43</v>
      </c>
      <c r="AG154" s="24">
        <f>AF154/SUM(AF43:AF45)-1</f>
        <v>0.22549734664621113</v>
      </c>
      <c r="AH154" s="24"/>
      <c r="AI154" s="10">
        <f>SUM(AI55:AI57)</f>
        <v>629.72</v>
      </c>
      <c r="AJ154" s="24">
        <f>AI154/SUM(AI43:AI45)-1</f>
        <v>0.11662381416792256</v>
      </c>
      <c r="AK154" s="24"/>
      <c r="AL154" s="10">
        <f>AVERAGE(AL55:AL57)</f>
        <v>82.503333333333345</v>
      </c>
      <c r="AM154" s="10">
        <f>AL154-AVERAGE(AL43:AL45)</f>
        <v>0.45000000000000284</v>
      </c>
      <c r="AN154" s="10"/>
      <c r="AO154" s="10">
        <f>AVERAGE(AO55:AO57)</f>
        <v>82.896666666666661</v>
      </c>
      <c r="AP154" s="10">
        <f>AO154-AVERAGE(AO43:AO45)</f>
        <v>0.37333333333333485</v>
      </c>
      <c r="AQ154" s="10"/>
      <c r="AR154" s="10">
        <f>AVERAGE(AR55:AR57)</f>
        <v>81.913333333333341</v>
      </c>
      <c r="AS154" s="10">
        <f>AR154-AVERAGE(AR43:AR45)</f>
        <v>0.6666666666666714</v>
      </c>
      <c r="AT154" s="10"/>
      <c r="AU154" s="10">
        <f>AVERAGE(AU55:AU57)</f>
        <v>75.953333333333333</v>
      </c>
      <c r="AV154" s="10"/>
      <c r="AW154" s="10"/>
      <c r="AX154" s="30"/>
      <c r="AY154" s="10"/>
      <c r="AZ154" s="24"/>
      <c r="BA154" s="10"/>
      <c r="BB154" s="93"/>
      <c r="BC154" s="10"/>
      <c r="BD154" s="24"/>
      <c r="BE154" s="10"/>
      <c r="BF154" s="24"/>
      <c r="BG154" s="10"/>
      <c r="BH154" s="24"/>
      <c r="BI154" s="10"/>
      <c r="BJ154" s="24"/>
      <c r="BK154" s="10"/>
      <c r="BL154" s="24"/>
      <c r="BM154" s="10"/>
      <c r="BN154" s="24"/>
      <c r="BO154" s="10"/>
      <c r="BP154" s="10"/>
      <c r="BQ154" s="24"/>
      <c r="BR154" s="10"/>
      <c r="BS154" s="24"/>
      <c r="BT154" s="10"/>
      <c r="BU154" s="24"/>
      <c r="BV154" s="10"/>
      <c r="BW154" s="24"/>
      <c r="BX154" s="10"/>
      <c r="BY154" s="24"/>
      <c r="BZ154" s="10"/>
      <c r="CA154" s="24"/>
      <c r="CB154" s="10"/>
      <c r="CC154" s="24"/>
      <c r="CD154" s="10"/>
      <c r="CE154" s="24"/>
      <c r="CF154" s="10"/>
      <c r="CG154" s="10"/>
      <c r="CH154" s="10"/>
      <c r="CI154" s="10"/>
      <c r="CJ154" s="10"/>
      <c r="CK154" s="10"/>
      <c r="CL154" s="10"/>
      <c r="CM154" s="10"/>
      <c r="CN154" s="10"/>
      <c r="CW154" s="10"/>
      <c r="CX154" s="24"/>
      <c r="CY154" s="10"/>
      <c r="CZ154" s="24"/>
      <c r="DA154" s="10"/>
      <c r="DB154" s="24"/>
      <c r="DC154" s="10"/>
      <c r="DD154" s="24"/>
      <c r="DE154" s="88"/>
      <c r="DF154" s="88"/>
    </row>
    <row r="155" spans="1:110" s="11" customFormat="1" ht="12.75">
      <c r="A155" s="7" t="s">
        <v>43</v>
      </c>
      <c r="B155" s="10">
        <f>SUM(B58:B60)</f>
        <v>82740.39</v>
      </c>
      <c r="C155" s="24">
        <f>B155/SUM(B46:B48)-1</f>
        <v>0.12160840109741966</v>
      </c>
      <c r="D155" s="24"/>
      <c r="E155" s="10">
        <f>SUM(E58:E60)</f>
        <v>56766.219999999994</v>
      </c>
      <c r="F155" s="24">
        <f>E155/SUM(E46:E48)-1</f>
        <v>0.11066931820671977</v>
      </c>
      <c r="G155" s="24"/>
      <c r="H155" s="10">
        <f>SUM(H58:H60)</f>
        <v>24818.48</v>
      </c>
      <c r="I155" s="24">
        <f>H155/SUM(H46:H48)-1</f>
        <v>0.14452785795548606</v>
      </c>
      <c r="J155" s="24"/>
      <c r="K155" s="10">
        <f>SUM(K58:K60)</f>
        <v>1155.69</v>
      </c>
      <c r="L155" s="24">
        <f>K155/SUM(K46:K48)-1</f>
        <v>0.18529876310229532</v>
      </c>
      <c r="M155" s="24"/>
      <c r="N155" s="10">
        <f>SUM(N58:N60)</f>
        <v>69008</v>
      </c>
      <c r="O155" s="24">
        <f>N155/SUM(N46:N48)-1</f>
        <v>0.13879961991605549</v>
      </c>
      <c r="P155" s="24"/>
      <c r="Q155" s="10">
        <f>SUM(Q58:Q60)</f>
        <v>47756.090000000004</v>
      </c>
      <c r="R155" s="24">
        <f>Q155/SUM(Q46:Q48)-1</f>
        <v>0.13332974194702829</v>
      </c>
      <c r="S155" s="24"/>
      <c r="T155" s="10">
        <f>SUM(T58:T60)</f>
        <v>20367.21</v>
      </c>
      <c r="U155" s="24">
        <f>T155/SUM(T46:T48)-1</f>
        <v>0.15101822836458978</v>
      </c>
      <c r="V155" s="24"/>
      <c r="W155" s="10">
        <f>SUM(W58:W60)</f>
        <v>884.70999999999992</v>
      </c>
      <c r="X155" s="24">
        <f>W155/SUM(W46:W48)-1</f>
        <v>0.1574974160375755</v>
      </c>
      <c r="Y155" s="24"/>
      <c r="Z155" s="10">
        <f>SUM(Z58:Z60)</f>
        <v>37232.480000000003</v>
      </c>
      <c r="AA155" s="24">
        <f>Z155/SUM(Z46:Z48)-1</f>
        <v>0.11910439138812912</v>
      </c>
      <c r="AB155" s="24"/>
      <c r="AC155" s="10">
        <f>SUM(AC58:AC60)</f>
        <v>31916.29</v>
      </c>
      <c r="AD155" s="24">
        <f>AC155/SUM(AC46:AC48)-1</f>
        <v>0.11290964856978669</v>
      </c>
      <c r="AE155" s="24"/>
      <c r="AF155" s="10">
        <f>SUM(AF58:AF60)</f>
        <v>4653.8499999999995</v>
      </c>
      <c r="AG155" s="24">
        <f>AF155/SUM(AF46:AF48)-1</f>
        <v>0.16594596490524793</v>
      </c>
      <c r="AH155" s="24"/>
      <c r="AI155" s="10">
        <f>SUM(AI58:AI60)</f>
        <v>662.34</v>
      </c>
      <c r="AJ155" s="24">
        <f>AI155/SUM(AI46:AI48)-1</f>
        <v>0.10358731692687062</v>
      </c>
      <c r="AK155" s="24"/>
      <c r="AL155" s="10">
        <f>AVERAGE(AL58:AL60)</f>
        <v>83.356666666666669</v>
      </c>
      <c r="AM155" s="10">
        <f>AL155-AVERAGE(AL46:AL48)</f>
        <v>1.2399999999999949</v>
      </c>
      <c r="AN155" s="10"/>
      <c r="AO155" s="10">
        <f>AVERAGE(AO58:AO60)</f>
        <v>84.073333333333338</v>
      </c>
      <c r="AP155" s="10">
        <f>AO155-AVERAGE(AO46:AO48)</f>
        <v>1.6566666666666663</v>
      </c>
      <c r="AQ155" s="10"/>
      <c r="AR155" s="10">
        <f>AVERAGE(AR58:AR60)</f>
        <v>82.026666666666657</v>
      </c>
      <c r="AS155" s="10">
        <f>AR155-AVERAGE(AR46:AR48)</f>
        <v>0.44999999999998863</v>
      </c>
      <c r="AT155" s="10"/>
      <c r="AU155" s="10">
        <f>AVERAGE(AU58:AU60)</f>
        <v>76.48</v>
      </c>
      <c r="AV155" s="10"/>
      <c r="AW155" s="10"/>
      <c r="AX155" s="30"/>
      <c r="AY155" s="10"/>
      <c r="AZ155" s="24"/>
      <c r="BA155" s="10"/>
      <c r="BB155" s="93"/>
      <c r="BC155" s="10"/>
      <c r="BD155" s="24"/>
      <c r="BE155" s="10"/>
      <c r="BF155" s="24"/>
      <c r="BG155" s="10"/>
      <c r="BH155" s="24"/>
      <c r="BI155" s="10"/>
      <c r="BJ155" s="24"/>
      <c r="BK155" s="10"/>
      <c r="BL155" s="24"/>
      <c r="BM155" s="10"/>
      <c r="BN155" s="24"/>
      <c r="BO155" s="10"/>
      <c r="BP155" s="10"/>
      <c r="BQ155" s="24"/>
      <c r="BR155" s="10"/>
      <c r="BS155" s="24"/>
      <c r="BT155" s="10"/>
      <c r="BU155" s="24"/>
      <c r="BV155" s="10"/>
      <c r="BW155" s="24"/>
      <c r="BX155" s="10"/>
      <c r="BY155" s="24"/>
      <c r="BZ155" s="10"/>
      <c r="CA155" s="24"/>
      <c r="CB155" s="10"/>
      <c r="CC155" s="24"/>
      <c r="CD155" s="10"/>
      <c r="CE155" s="24"/>
      <c r="CF155" s="10"/>
      <c r="CG155" s="10"/>
      <c r="CH155" s="10"/>
      <c r="CI155" s="10"/>
      <c r="CJ155" s="10"/>
      <c r="CK155" s="10"/>
      <c r="CL155" s="10"/>
      <c r="CM155" s="10"/>
      <c r="CN155" s="10"/>
      <c r="CW155" s="10"/>
      <c r="CX155" s="24"/>
      <c r="CY155" s="10"/>
      <c r="CZ155" s="24"/>
      <c r="DA155" s="10"/>
      <c r="DB155" s="24"/>
      <c r="DC155" s="10"/>
      <c r="DD155" s="24"/>
      <c r="DE155" s="88"/>
      <c r="DF155" s="88"/>
    </row>
    <row r="156" spans="1:110" s="11" customFormat="1" ht="12.75">
      <c r="A156" s="7" t="s">
        <v>44</v>
      </c>
      <c r="B156" s="10">
        <f>SUM(B61:B63)</f>
        <v>80951.47</v>
      </c>
      <c r="C156" s="24">
        <f>B156/SUM(B49:B51)-1</f>
        <v>0.1183136385231125</v>
      </c>
      <c r="D156" s="24"/>
      <c r="E156" s="10">
        <f>SUM(E61:E63)</f>
        <v>55502.04</v>
      </c>
      <c r="F156" s="24">
        <f>E156/SUM(E49:E51)-1</f>
        <v>0.11373640012288777</v>
      </c>
      <c r="G156" s="24"/>
      <c r="H156" s="10">
        <f>SUM(H61:H63)</f>
        <v>24345.78</v>
      </c>
      <c r="I156" s="24">
        <f>H156/SUM(H49:H51)-1</f>
        <v>0.1290466643757191</v>
      </c>
      <c r="J156" s="24"/>
      <c r="K156" s="10">
        <f>SUM(K61:K63)</f>
        <v>1103.6600000000001</v>
      </c>
      <c r="L156" s="24">
        <f>K156/SUM(K49:K51)-1</f>
        <v>0.11494322544146796</v>
      </c>
      <c r="M156" s="24"/>
      <c r="N156" s="10">
        <f>SUM(N61:N63)</f>
        <v>65900.649999999994</v>
      </c>
      <c r="O156" s="24">
        <f>N156/SUM(N49:N51)-1</f>
        <v>0.10962834720551529</v>
      </c>
      <c r="P156" s="24"/>
      <c r="Q156" s="10">
        <f>SUM(Q61:Q63)</f>
        <v>45291.18</v>
      </c>
      <c r="R156" s="24">
        <f>Q156/SUM(Q49:Q51)-1</f>
        <v>0.10118827494804794</v>
      </c>
      <c r="S156" s="24"/>
      <c r="T156" s="10">
        <f>SUM(T61:T63)</f>
        <v>19775.490000000002</v>
      </c>
      <c r="U156" s="24">
        <f>T156/SUM(T49:T51)-1</f>
        <v>0.13075168107588864</v>
      </c>
      <c r="V156" s="24"/>
      <c r="W156" s="10">
        <f>SUM(W61:W63)</f>
        <v>833.98</v>
      </c>
      <c r="X156" s="24">
        <f>W156/SUM(W49:W51)-1</f>
        <v>8.0718941543884259E-2</v>
      </c>
      <c r="Y156" s="24"/>
      <c r="Z156" s="10">
        <f>SUM(Z61:Z63)</f>
        <v>35298.14</v>
      </c>
      <c r="AA156" s="24">
        <f>Z156/SUM(Z49:Z51)-1</f>
        <v>8.8213106167410515E-2</v>
      </c>
      <c r="AB156" s="24"/>
      <c r="AC156" s="10">
        <f>SUM(AC61:AC63)</f>
        <v>30168.85</v>
      </c>
      <c r="AD156" s="24">
        <f>AC156/SUM(AC49:AC51)-1</f>
        <v>8.2254475456065457E-2</v>
      </c>
      <c r="AE156" s="24"/>
      <c r="AF156" s="10">
        <f>SUM(AF61:AF63)</f>
        <v>4489.68</v>
      </c>
      <c r="AG156" s="24">
        <f>AF156/SUM(AF49:AF51)-1</f>
        <v>0.1356388360516414</v>
      </c>
      <c r="AH156" s="24"/>
      <c r="AI156" s="10">
        <f>SUM(AI61:AI63)</f>
        <v>639.61</v>
      </c>
      <c r="AJ156" s="24">
        <f>AI156/SUM(AI49:AI51)-1</f>
        <v>5.301196885135262E-2</v>
      </c>
      <c r="AK156" s="24"/>
      <c r="AL156" s="10">
        <f>AVERAGE(AL61:AL63)</f>
        <v>81.396666666666661</v>
      </c>
      <c r="AM156" s="10">
        <f>AL156-AVERAGE(AL49:AL51)</f>
        <v>-0.65000000000000568</v>
      </c>
      <c r="AN156" s="10"/>
      <c r="AO156" s="10">
        <f>AVERAGE(AO61:AO63)</f>
        <v>81.586666666666659</v>
      </c>
      <c r="AP156" s="10">
        <f>AO156-AVERAGE(AO49:AO51)</f>
        <v>-0.95000000000001705</v>
      </c>
      <c r="AQ156" s="10"/>
      <c r="AR156" s="10">
        <f>AVERAGE(AR61:AR63)</f>
        <v>81.19</v>
      </c>
      <c r="AS156" s="10">
        <f>AR156-AVERAGE(AR49:AR51)</f>
        <v>0.11333333333332973</v>
      </c>
      <c r="AT156" s="10"/>
      <c r="AU156" s="10">
        <f>AVERAGE(AU61:AU63)</f>
        <v>75.596666666666664</v>
      </c>
      <c r="AV156" s="10"/>
      <c r="AW156" s="10"/>
      <c r="AX156" s="30"/>
      <c r="AY156" s="10"/>
      <c r="AZ156" s="24"/>
      <c r="BA156" s="10"/>
      <c r="BB156" s="93"/>
      <c r="BC156" s="10"/>
      <c r="BD156" s="24"/>
      <c r="BE156" s="10"/>
      <c r="BF156" s="24"/>
      <c r="BG156" s="10"/>
      <c r="BH156" s="24"/>
      <c r="BI156" s="10"/>
      <c r="BJ156" s="24"/>
      <c r="BK156" s="10"/>
      <c r="BL156" s="24"/>
      <c r="BM156" s="10"/>
      <c r="BN156" s="24"/>
      <c r="BO156" s="10"/>
      <c r="BP156" s="10"/>
      <c r="BQ156" s="24"/>
      <c r="BR156" s="10"/>
      <c r="BS156" s="24"/>
      <c r="BT156" s="10"/>
      <c r="BU156" s="24"/>
      <c r="BV156" s="10"/>
      <c r="BW156" s="24"/>
      <c r="BX156" s="10"/>
      <c r="BY156" s="24"/>
      <c r="BZ156" s="10"/>
      <c r="CA156" s="24"/>
      <c r="CB156" s="10"/>
      <c r="CC156" s="24"/>
      <c r="CD156" s="10"/>
      <c r="CE156" s="24"/>
      <c r="CF156" s="10"/>
      <c r="CG156" s="10"/>
      <c r="CH156" s="10"/>
      <c r="CI156" s="10"/>
      <c r="CJ156" s="10"/>
      <c r="CK156" s="10"/>
      <c r="CL156" s="10"/>
      <c r="CM156" s="10"/>
      <c r="CN156" s="10"/>
      <c r="CW156" s="10"/>
      <c r="CX156" s="24"/>
      <c r="CY156" s="10"/>
      <c r="CZ156" s="24"/>
      <c r="DA156" s="10"/>
      <c r="DB156" s="24"/>
      <c r="DC156" s="10"/>
      <c r="DD156" s="24"/>
      <c r="DE156" s="88"/>
      <c r="DF156" s="88"/>
    </row>
    <row r="157" spans="1:110" s="11" customFormat="1" ht="12.75">
      <c r="A157" s="7"/>
      <c r="B157" s="10"/>
      <c r="C157" s="9"/>
      <c r="D157" s="9"/>
      <c r="E157" s="10"/>
      <c r="F157" s="9"/>
      <c r="G157" s="9"/>
      <c r="H157" s="10"/>
      <c r="I157" s="9"/>
      <c r="J157" s="9"/>
      <c r="K157" s="10"/>
      <c r="L157" s="9"/>
      <c r="M157" s="9"/>
      <c r="N157" s="10"/>
      <c r="O157" s="9"/>
      <c r="P157" s="9"/>
      <c r="Q157" s="10"/>
      <c r="R157" s="9"/>
      <c r="S157" s="9"/>
      <c r="T157" s="10"/>
      <c r="U157" s="9"/>
      <c r="V157" s="9"/>
      <c r="W157" s="10"/>
      <c r="X157" s="9"/>
      <c r="Y157" s="9"/>
      <c r="Z157" s="10"/>
      <c r="AA157" s="24"/>
      <c r="AB157" s="24"/>
      <c r="AC157" s="10"/>
      <c r="AD157" s="24"/>
      <c r="AE157" s="24"/>
      <c r="AF157" s="10"/>
      <c r="AG157" s="24"/>
      <c r="AH157" s="24"/>
      <c r="AI157" s="10"/>
      <c r="AJ157" s="24"/>
      <c r="AK157" s="24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3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W157" s="10"/>
      <c r="CX157" s="10"/>
      <c r="CY157" s="10"/>
      <c r="CZ157" s="10"/>
      <c r="DA157" s="10"/>
      <c r="DB157" s="10"/>
      <c r="DC157" s="10"/>
      <c r="DD157" s="10"/>
      <c r="DE157" s="88"/>
      <c r="DF157" s="88"/>
    </row>
    <row r="158" spans="1:110" s="11" customFormat="1" ht="12.75">
      <c r="A158" s="7" t="s">
        <v>45</v>
      </c>
      <c r="B158" s="10">
        <f>SUM(B64:B66)</f>
        <v>83512.61</v>
      </c>
      <c r="C158" s="24">
        <f>B158/B153-1</f>
        <v>0.11449990998602622</v>
      </c>
      <c r="D158" s="24"/>
      <c r="E158" s="10">
        <f>SUM(E64:E66)</f>
        <v>57176.89</v>
      </c>
      <c r="F158" s="24">
        <f>E158/E153-1</f>
        <v>0.10470477583783788</v>
      </c>
      <c r="G158" s="24"/>
      <c r="H158" s="10">
        <f>SUM(H64:H66)</f>
        <v>25190.99</v>
      </c>
      <c r="I158" s="24">
        <f>H158/H153-1</f>
        <v>0.13732155272829072</v>
      </c>
      <c r="J158" s="24"/>
      <c r="K158" s="10">
        <f>SUM(K64:K66)</f>
        <v>1144.72</v>
      </c>
      <c r="L158" s="24">
        <f>K158/K153-1</f>
        <v>0.1159181524843782</v>
      </c>
      <c r="M158" s="24"/>
      <c r="N158" s="10">
        <f>SUM(N64:N66)</f>
        <v>69215.41</v>
      </c>
      <c r="O158" s="24">
        <f>N158/N153-1</f>
        <v>0.12113099523738802</v>
      </c>
      <c r="P158" s="24"/>
      <c r="Q158" s="10">
        <f>SUM(Q64:Q66)</f>
        <v>47207.27</v>
      </c>
      <c r="R158" s="24">
        <f>Q158/Q153-1</f>
        <v>0.10535501837018479</v>
      </c>
      <c r="S158" s="24"/>
      <c r="T158" s="10">
        <f>SUM(T64:T66)</f>
        <v>21135.870000000003</v>
      </c>
      <c r="U158" s="24">
        <f>T158/T153-1</f>
        <v>0.15643165105488932</v>
      </c>
      <c r="V158" s="24"/>
      <c r="W158" s="10">
        <f>SUM(W64:W66)</f>
        <v>872.29000000000019</v>
      </c>
      <c r="X158" s="24">
        <f>W158/W153-1</f>
        <v>0.15911235133878177</v>
      </c>
      <c r="Y158" s="24"/>
      <c r="Z158" s="10">
        <f>SUM(Z64:Z66)</f>
        <v>36378.07</v>
      </c>
      <c r="AA158" s="24">
        <f>Z158/Z153-1</f>
        <v>9.4066105790196586E-2</v>
      </c>
      <c r="AB158" s="24"/>
      <c r="AC158" s="10">
        <f>SUM(AC64:AC66)</f>
        <v>30785.980000000003</v>
      </c>
      <c r="AD158" s="24">
        <f>AC158/AC153-1</f>
        <v>8.7030655866265683E-2</v>
      </c>
      <c r="AE158" s="24"/>
      <c r="AF158" s="10">
        <f>SUM(AF64:AF66)</f>
        <v>4921.16</v>
      </c>
      <c r="AG158" s="24">
        <f>AF158/AF153-1</f>
        <v>0.13553264002178222</v>
      </c>
      <c r="AH158" s="24"/>
      <c r="AI158" s="10">
        <f>SUM(AI64:AI66)</f>
        <v>670.92</v>
      </c>
      <c r="AJ158" s="24">
        <f>AI158/AI153-1</f>
        <v>0.12685802583180772</v>
      </c>
      <c r="AK158" s="24"/>
      <c r="AL158" s="10">
        <f>AVERAGE(AL64:AL66)</f>
        <v>82.926666666666662</v>
      </c>
      <c r="AM158" s="10">
        <f>AL158-AL153</f>
        <v>0.54666666666666686</v>
      </c>
      <c r="AN158" s="10"/>
      <c r="AO158" s="10">
        <f>AVERAGE(AO64:AO66)</f>
        <v>82.606666666666669</v>
      </c>
      <c r="AP158" s="10">
        <f>AO158-AO153</f>
        <v>0.12333333333333485</v>
      </c>
      <c r="AQ158" s="10"/>
      <c r="AR158" s="10">
        <f>AVERAGE(AR64:AR66)</f>
        <v>83.929999999999993</v>
      </c>
      <c r="AS158" s="10">
        <f>AR158-AR153</f>
        <v>1.3733333333333348</v>
      </c>
      <c r="AT158" s="10"/>
      <c r="AU158" s="10">
        <f>AVERAGE(AU64:AU66)</f>
        <v>76.226666666666674</v>
      </c>
      <c r="AV158" s="10"/>
      <c r="AW158" s="10"/>
      <c r="AX158" s="30"/>
      <c r="AY158" s="10"/>
      <c r="AZ158" s="24"/>
      <c r="BA158" s="10"/>
      <c r="BB158" s="93"/>
      <c r="BC158" s="10"/>
      <c r="BD158" s="24"/>
      <c r="BE158" s="10"/>
      <c r="BF158" s="24"/>
      <c r="BG158" s="10"/>
      <c r="BH158" s="24"/>
      <c r="BI158" s="10"/>
      <c r="BJ158" s="24"/>
      <c r="BK158" s="10"/>
      <c r="BL158" s="24"/>
      <c r="BM158" s="10"/>
      <c r="BN158" s="24"/>
      <c r="BO158" s="10"/>
      <c r="BP158" s="10"/>
      <c r="BQ158" s="24"/>
      <c r="BR158" s="10"/>
      <c r="BS158" s="24"/>
      <c r="BT158" s="10"/>
      <c r="BU158" s="24"/>
      <c r="BV158" s="10"/>
      <c r="BW158" s="24"/>
      <c r="BX158" s="10"/>
      <c r="BY158" s="24"/>
      <c r="BZ158" s="10"/>
      <c r="CA158" s="24"/>
      <c r="CB158" s="10"/>
      <c r="CC158" s="24"/>
      <c r="CD158" s="10"/>
      <c r="CE158" s="24"/>
      <c r="CF158" s="10"/>
      <c r="CG158" s="10"/>
      <c r="CH158" s="10"/>
      <c r="CI158" s="10"/>
      <c r="CJ158" s="10"/>
      <c r="CK158" s="10"/>
      <c r="CL158" s="10"/>
      <c r="CM158" s="10"/>
      <c r="CN158" s="10"/>
      <c r="CW158" s="10"/>
      <c r="CX158" s="24"/>
      <c r="CY158" s="10"/>
      <c r="CZ158" s="24"/>
      <c r="DA158" s="10"/>
      <c r="DB158" s="24"/>
      <c r="DC158" s="10"/>
      <c r="DD158" s="24"/>
      <c r="DE158" s="88"/>
      <c r="DF158" s="88"/>
    </row>
    <row r="159" spans="1:110" s="11" customFormat="1" ht="12.75">
      <c r="A159" s="7" t="s">
        <v>46</v>
      </c>
      <c r="B159" s="10">
        <f>SUM(B67:B69)</f>
        <v>82504.740000000005</v>
      </c>
      <c r="C159" s="24">
        <f>B159/B154-1</f>
        <v>9.0322981366459665E-2</v>
      </c>
      <c r="D159" s="24"/>
      <c r="E159" s="10">
        <f>SUM(E67:E69)</f>
        <v>56008.46</v>
      </c>
      <c r="F159" s="24">
        <f>E159/E154-1</f>
        <v>7.5059901543226504E-2</v>
      </c>
      <c r="G159" s="24"/>
      <c r="H159" s="10">
        <f>SUM(H67:H69)</f>
        <v>25278.21</v>
      </c>
      <c r="I159" s="24">
        <f>H159/H154-1</f>
        <v>0.12399503592992489</v>
      </c>
      <c r="J159" s="24"/>
      <c r="K159" s="10">
        <f>SUM(K67:K69)</f>
        <v>1218.06</v>
      </c>
      <c r="L159" s="24">
        <f>K159/K154-1</f>
        <v>0.1253325942350334</v>
      </c>
      <c r="M159" s="24"/>
      <c r="N159" s="10">
        <f>SUM(N67:N69)</f>
        <v>67995.040000000008</v>
      </c>
      <c r="O159" s="24">
        <f>N159/N154-1</f>
        <v>8.930885520507359E-2</v>
      </c>
      <c r="P159" s="24"/>
      <c r="Q159" s="10">
        <f>SUM(Q67:Q69)</f>
        <v>46260.89</v>
      </c>
      <c r="R159" s="24">
        <f>Q159/Q154-1</f>
        <v>7.1380449234658583E-2</v>
      </c>
      <c r="S159" s="24"/>
      <c r="T159" s="10">
        <f>SUM(T67:T69)</f>
        <v>20796.010000000002</v>
      </c>
      <c r="U159" s="24">
        <f>T159/T154-1</f>
        <v>0.12900977160853411</v>
      </c>
      <c r="V159" s="24"/>
      <c r="W159" s="10">
        <f>SUM(W67:W69)</f>
        <v>938.13999999999987</v>
      </c>
      <c r="X159" s="24">
        <f>W159/W154-1</f>
        <v>0.14144228546399162</v>
      </c>
      <c r="Y159" s="24"/>
      <c r="Z159" s="10">
        <f>SUM(Z67:Z69)</f>
        <v>36394.49</v>
      </c>
      <c r="AA159" s="24">
        <f>Z159/Z154-1</f>
        <v>6.7266127029175671E-2</v>
      </c>
      <c r="AB159" s="24"/>
      <c r="AC159" s="10">
        <f>SUM(AC67:AC69)</f>
        <v>30796.15</v>
      </c>
      <c r="AD159" s="24">
        <f>AC159/AC154-1</f>
        <v>5.8813801506729213E-2</v>
      </c>
      <c r="AE159" s="24"/>
      <c r="AF159" s="10">
        <f>SUM(AF67:AF69)</f>
        <v>4904.63</v>
      </c>
      <c r="AG159" s="24">
        <f>AF159/AF154-1</f>
        <v>0.11839203909308771</v>
      </c>
      <c r="AH159" s="24"/>
      <c r="AI159" s="10">
        <f>SUM(AI67:AI69)</f>
        <v>693.71</v>
      </c>
      <c r="AJ159" s="24">
        <f>AI159/AI154-1</f>
        <v>0.10161659150098457</v>
      </c>
      <c r="AK159" s="24"/>
      <c r="AL159" s="10">
        <f>AVERAGE(AL67:AL69)</f>
        <v>82.42</v>
      </c>
      <c r="AM159" s="10">
        <f>AL159-AL154</f>
        <v>-8.3333333333342807E-2</v>
      </c>
      <c r="AN159" s="10"/>
      <c r="AO159" s="10">
        <f>AVERAGE(AO67:AO69)</f>
        <v>82.603333333333339</v>
      </c>
      <c r="AP159" s="10">
        <f>AO159-AO154</f>
        <v>-0.29333333333332234</v>
      </c>
      <c r="AQ159" s="10"/>
      <c r="AR159" s="10">
        <f>AVERAGE(AR67:AR69)</f>
        <v>82.26</v>
      </c>
      <c r="AS159" s="10">
        <f>AR159-AR154</f>
        <v>0.34666666666666401</v>
      </c>
      <c r="AT159" s="10"/>
      <c r="AU159" s="10">
        <f>AVERAGE(AU67:AU69)</f>
        <v>77.046666666666667</v>
      </c>
      <c r="AV159" s="10"/>
      <c r="AW159" s="10"/>
      <c r="AX159" s="30"/>
      <c r="AY159" s="10"/>
      <c r="AZ159" s="24"/>
      <c r="BA159" s="10"/>
      <c r="BB159" s="93"/>
      <c r="BC159" s="10"/>
      <c r="BD159" s="24"/>
      <c r="BE159" s="10"/>
      <c r="BF159" s="24"/>
      <c r="BG159" s="10"/>
      <c r="BH159" s="24"/>
      <c r="BI159" s="10"/>
      <c r="BJ159" s="24"/>
      <c r="BK159" s="10"/>
      <c r="BL159" s="24"/>
      <c r="BM159" s="10"/>
      <c r="BN159" s="24"/>
      <c r="BO159" s="10"/>
      <c r="BP159" s="10"/>
      <c r="BQ159" s="24"/>
      <c r="BR159" s="10"/>
      <c r="BS159" s="24"/>
      <c r="BT159" s="10"/>
      <c r="BU159" s="24"/>
      <c r="BV159" s="10"/>
      <c r="BW159" s="24"/>
      <c r="BX159" s="10"/>
      <c r="BY159" s="24"/>
      <c r="BZ159" s="10"/>
      <c r="CA159" s="24"/>
      <c r="CB159" s="10"/>
      <c r="CC159" s="24"/>
      <c r="CD159" s="10"/>
      <c r="CE159" s="24"/>
      <c r="CF159" s="10"/>
      <c r="CG159" s="10"/>
      <c r="CH159" s="10"/>
      <c r="CI159" s="10"/>
      <c r="CJ159" s="10"/>
      <c r="CK159" s="10"/>
      <c r="CL159" s="10"/>
      <c r="CM159" s="10"/>
      <c r="CN159" s="10"/>
      <c r="CW159" s="10"/>
      <c r="CX159" s="24"/>
      <c r="CY159" s="10"/>
      <c r="CZ159" s="24"/>
      <c r="DA159" s="10"/>
      <c r="DB159" s="24"/>
      <c r="DC159" s="10"/>
      <c r="DD159" s="24"/>
      <c r="DE159" s="88"/>
      <c r="DF159" s="88"/>
    </row>
    <row r="160" spans="1:110" s="11" customFormat="1" ht="12.75">
      <c r="A160" s="7" t="s">
        <v>47</v>
      </c>
      <c r="B160" s="10">
        <f>SUM(B70:B72)</f>
        <v>91646.579999999987</v>
      </c>
      <c r="C160" s="24">
        <f>B160/B155-1</f>
        <v>0.1076401742848927</v>
      </c>
      <c r="D160" s="24"/>
      <c r="E160" s="10">
        <f>SUM(E70:E72)</f>
        <v>62635.100000000006</v>
      </c>
      <c r="F160" s="24">
        <f>E160/E155-1</f>
        <v>0.10338683815832739</v>
      </c>
      <c r="G160" s="24"/>
      <c r="H160" s="10">
        <f>SUM(H70:H72)</f>
        <v>27888.37</v>
      </c>
      <c r="I160" s="24">
        <f>H160/H155-1</f>
        <v>0.12369371532825535</v>
      </c>
      <c r="J160" s="24"/>
      <c r="K160" s="10">
        <f>SUM(K70:K72)</f>
        <v>1123.1100000000001</v>
      </c>
      <c r="L160" s="24">
        <f>K160/K155-1</f>
        <v>-2.819095086052481E-2</v>
      </c>
      <c r="M160" s="24"/>
      <c r="N160" s="10">
        <f>SUM(N70:N72)</f>
        <v>76669.22</v>
      </c>
      <c r="O160" s="24">
        <f>N160/N155-1</f>
        <v>0.11101930210990041</v>
      </c>
      <c r="P160" s="24"/>
      <c r="Q160" s="10">
        <f>SUM(Q70:Q72)</f>
        <v>52514.229999999996</v>
      </c>
      <c r="R160" s="24">
        <f>Q160/Q155-1</f>
        <v>9.963420372145193E-2</v>
      </c>
      <c r="S160" s="24"/>
      <c r="T160" s="10">
        <f>SUM(T70:T72)</f>
        <v>23307.79</v>
      </c>
      <c r="U160" s="24">
        <f>T160/T155-1</f>
        <v>0.14437814506748836</v>
      </c>
      <c r="V160" s="24"/>
      <c r="W160" s="10">
        <f>SUM(W70:W72)</f>
        <v>847.21</v>
      </c>
      <c r="X160" s="24">
        <f>W160/W155-1</f>
        <v>-4.2386770806252749E-2</v>
      </c>
      <c r="Y160" s="24"/>
      <c r="Z160" s="10">
        <f>SUM(Z70:Z72)</f>
        <v>40838.589999999997</v>
      </c>
      <c r="AA160" s="24">
        <f>Z160/Z155-1</f>
        <v>9.6853875970657644E-2</v>
      </c>
      <c r="AB160" s="24"/>
      <c r="AC160" s="10">
        <f>SUM(AC70:AC72)</f>
        <v>34694.660000000003</v>
      </c>
      <c r="AD160" s="24">
        <f>AC160/AC155-1</f>
        <v>8.7051784527587772E-2</v>
      </c>
      <c r="AE160" s="24"/>
      <c r="AF160" s="10">
        <f>SUM(AF70:AF72)</f>
        <v>5513.64</v>
      </c>
      <c r="AG160" s="24">
        <f>AF160/AF155-1</f>
        <v>0.18474811177842021</v>
      </c>
      <c r="AH160" s="24"/>
      <c r="AI160" s="10">
        <f>SUM(AI70:AI72)</f>
        <v>630.29</v>
      </c>
      <c r="AJ160" s="24">
        <f>AI160/AI155-1</f>
        <v>-4.8389044901410272E-2</v>
      </c>
      <c r="AK160" s="24"/>
      <c r="AL160" s="10">
        <f>AVERAGE(AL70:AL72)</f>
        <v>83.600000000000009</v>
      </c>
      <c r="AM160" s="10">
        <f>AL160-AL155</f>
        <v>0.2433333333333394</v>
      </c>
      <c r="AN160" s="10"/>
      <c r="AO160" s="10">
        <f>AVERAGE(AO70:AO72)</f>
        <v>83.8</v>
      </c>
      <c r="AP160" s="10">
        <f>AO160-AO155</f>
        <v>-0.27333333333334053</v>
      </c>
      <c r="AQ160" s="10"/>
      <c r="AR160" s="10">
        <f>AVERAGE(AR70:AR72)</f>
        <v>83.493333333333339</v>
      </c>
      <c r="AS160" s="10">
        <f>AR160-AR155</f>
        <v>1.4666666666666828</v>
      </c>
      <c r="AT160" s="10"/>
      <c r="AU160" s="10">
        <f>AVERAGE(AU70:AU72)</f>
        <v>74.896666666666661</v>
      </c>
      <c r="AV160" s="10"/>
      <c r="AW160" s="10"/>
      <c r="AX160" s="30"/>
      <c r="AY160" s="10"/>
      <c r="AZ160" s="24"/>
      <c r="BA160" s="10"/>
      <c r="BB160" s="93"/>
      <c r="BC160" s="10"/>
      <c r="BD160" s="24"/>
      <c r="BE160" s="10"/>
      <c r="BF160" s="24"/>
      <c r="BG160" s="10"/>
      <c r="BH160" s="24"/>
      <c r="BI160" s="10"/>
      <c r="BJ160" s="24"/>
      <c r="BK160" s="10"/>
      <c r="BL160" s="24"/>
      <c r="BM160" s="10"/>
      <c r="BN160" s="24"/>
      <c r="BO160" s="10"/>
      <c r="BP160" s="10"/>
      <c r="BQ160" s="24"/>
      <c r="BR160" s="10"/>
      <c r="BS160" s="24"/>
      <c r="BT160" s="10"/>
      <c r="BU160" s="24"/>
      <c r="BV160" s="10"/>
      <c r="BW160" s="24"/>
      <c r="BX160" s="10"/>
      <c r="BY160" s="24"/>
      <c r="BZ160" s="10"/>
      <c r="CA160" s="24"/>
      <c r="CB160" s="10"/>
      <c r="CC160" s="24"/>
      <c r="CD160" s="10"/>
      <c r="CE160" s="24"/>
      <c r="CF160" s="10"/>
      <c r="CG160" s="10"/>
      <c r="CH160" s="10"/>
      <c r="CI160" s="10"/>
      <c r="CJ160" s="10"/>
      <c r="CK160" s="10"/>
      <c r="CL160" s="10"/>
      <c r="CM160" s="10"/>
      <c r="CN160" s="10"/>
      <c r="CW160" s="10"/>
      <c r="CX160" s="24"/>
      <c r="CY160" s="10"/>
      <c r="CZ160" s="24"/>
      <c r="DA160" s="10"/>
      <c r="DB160" s="24"/>
      <c r="DC160" s="10"/>
      <c r="DD160" s="24"/>
      <c r="DE160" s="88"/>
      <c r="DF160" s="88"/>
    </row>
    <row r="161" spans="1:110" s="11" customFormat="1" ht="12.75">
      <c r="A161" s="7" t="s">
        <v>48</v>
      </c>
      <c r="B161" s="10">
        <f>SUM(B73:B75)</f>
        <v>86378.01</v>
      </c>
      <c r="C161" s="24">
        <f>B161/B156-1</f>
        <v>6.7034483746867046E-2</v>
      </c>
      <c r="D161" s="24"/>
      <c r="E161" s="10">
        <f>SUM(E73:E75)</f>
        <v>59373.429999999993</v>
      </c>
      <c r="F161" s="24">
        <f>E161/E156-1</f>
        <v>6.9752210909725054E-2</v>
      </c>
      <c r="G161" s="24"/>
      <c r="H161" s="10">
        <f>SUM(H73:H75)</f>
        <v>26121.1</v>
      </c>
      <c r="I161" s="24">
        <f>H161/H156-1</f>
        <v>7.2921056544501761E-2</v>
      </c>
      <c r="J161" s="24"/>
      <c r="K161" s="10">
        <f>SUM(K73:K75)</f>
        <v>883.49</v>
      </c>
      <c r="L161" s="24">
        <f>K161/K156-1</f>
        <v>-0.19949078520558872</v>
      </c>
      <c r="M161" s="24"/>
      <c r="N161" s="10">
        <f>SUM(N73:N75)</f>
        <v>71012.89</v>
      </c>
      <c r="O161" s="24">
        <f>N161/N156-1</f>
        <v>7.7574955633973319E-2</v>
      </c>
      <c r="P161" s="24"/>
      <c r="Q161" s="10">
        <f>SUM(Q73:Q75)</f>
        <v>49230.720000000001</v>
      </c>
      <c r="R161" s="24">
        <f>Q161/Q156-1</f>
        <v>8.6982498579193601E-2</v>
      </c>
      <c r="S161" s="24"/>
      <c r="T161" s="10">
        <f>SUM(T73:T75)</f>
        <v>21179.89</v>
      </c>
      <c r="U161" s="24">
        <f>T161/T156-1</f>
        <v>7.1017203619227587E-2</v>
      </c>
      <c r="V161" s="24"/>
      <c r="W161" s="10">
        <f>SUM(W73:W75)</f>
        <v>602.28</v>
      </c>
      <c r="X161" s="24">
        <f>W161/W156-1</f>
        <v>-0.27782440825919097</v>
      </c>
      <c r="Y161" s="24"/>
      <c r="Z161" s="10">
        <f>SUM(Z73:Z75)</f>
        <v>38012.43</v>
      </c>
      <c r="AA161" s="24">
        <f>Z161/Z156-1</f>
        <v>7.6896119738887103E-2</v>
      </c>
      <c r="AB161" s="24"/>
      <c r="AC161" s="10">
        <f>SUM(AC73:AC75)</f>
        <v>32421.85</v>
      </c>
      <c r="AD161" s="24">
        <f>AC161/AC156-1</f>
        <v>7.4679677879667228E-2</v>
      </c>
      <c r="AE161" s="24"/>
      <c r="AF161" s="10">
        <f>SUM(AF73:AF75)</f>
        <v>5104.6400000000003</v>
      </c>
      <c r="AG161" s="24">
        <f>AF161/AF156-1</f>
        <v>0.13697190000178194</v>
      </c>
      <c r="AH161" s="24"/>
      <c r="AI161" s="10">
        <f>SUM(AI73:AI75)</f>
        <v>485.95000000000005</v>
      </c>
      <c r="AJ161" s="24">
        <f>AI161/AI156-1</f>
        <v>-0.24024014633917534</v>
      </c>
      <c r="AK161" s="24"/>
      <c r="AL161" s="10">
        <f>AVERAGE(AL73:AL75)</f>
        <v>82.206666666666663</v>
      </c>
      <c r="AM161" s="10">
        <f>AL161-AL156</f>
        <v>0.81000000000000227</v>
      </c>
      <c r="AN161" s="10"/>
      <c r="AO161" s="10">
        <f>AVERAGE(AO73:AO75)</f>
        <v>82.893333333333331</v>
      </c>
      <c r="AP161" s="10">
        <f>AO161-AO156</f>
        <v>1.306666666666672</v>
      </c>
      <c r="AQ161" s="10"/>
      <c r="AR161" s="10">
        <f>AVERAGE(AR73:AR75)</f>
        <v>81.053333333333342</v>
      </c>
      <c r="AS161" s="10">
        <f>AR161-AR156</f>
        <v>-0.13666666666665606</v>
      </c>
      <c r="AT161" s="10"/>
      <c r="AU161" s="10">
        <f>AVERAGE(AU73:AU75)</f>
        <v>68.236666666666665</v>
      </c>
      <c r="AV161" s="10"/>
      <c r="AW161" s="10"/>
      <c r="AX161" s="30"/>
      <c r="AY161" s="10"/>
      <c r="AZ161" s="24"/>
      <c r="BA161" s="10"/>
      <c r="BB161" s="93"/>
      <c r="BC161" s="10"/>
      <c r="BD161" s="24"/>
      <c r="BE161" s="10"/>
      <c r="BF161" s="24"/>
      <c r="BG161" s="10"/>
      <c r="BH161" s="24"/>
      <c r="BI161" s="10"/>
      <c r="BJ161" s="24"/>
      <c r="BK161" s="10"/>
      <c r="BL161" s="24"/>
      <c r="BM161" s="10"/>
      <c r="BN161" s="24"/>
      <c r="BO161" s="10"/>
      <c r="BP161" s="10"/>
      <c r="BQ161" s="24"/>
      <c r="BR161" s="10"/>
      <c r="BS161" s="24"/>
      <c r="BT161" s="10"/>
      <c r="BU161" s="24"/>
      <c r="BV161" s="10"/>
      <c r="BW161" s="24"/>
      <c r="BX161" s="10"/>
      <c r="BY161" s="24"/>
      <c r="BZ161" s="10"/>
      <c r="CA161" s="24"/>
      <c r="CB161" s="10"/>
      <c r="CC161" s="24"/>
      <c r="CD161" s="10"/>
      <c r="CE161" s="24"/>
      <c r="CF161" s="10"/>
      <c r="CG161" s="10"/>
      <c r="CH161" s="10"/>
      <c r="CI161" s="10"/>
      <c r="CJ161" s="10"/>
      <c r="CK161" s="10"/>
      <c r="CL161" s="10"/>
      <c r="CM161" s="10"/>
      <c r="CN161" s="10"/>
      <c r="CW161" s="10"/>
      <c r="CX161" s="24"/>
      <c r="CY161" s="10"/>
      <c r="CZ161" s="24"/>
      <c r="DA161" s="10"/>
      <c r="DB161" s="24"/>
      <c r="DC161" s="10"/>
      <c r="DD161" s="24"/>
      <c r="DE161" s="88"/>
      <c r="DF161" s="88"/>
    </row>
    <row r="162" spans="1:110" s="11" customFormat="1" ht="12.75">
      <c r="A162" s="7"/>
      <c r="B162" s="10"/>
      <c r="C162" s="9"/>
      <c r="D162" s="9"/>
      <c r="E162" s="10"/>
      <c r="F162" s="9"/>
      <c r="G162" s="9"/>
      <c r="H162" s="10"/>
      <c r="I162" s="9"/>
      <c r="J162" s="9"/>
      <c r="K162" s="10"/>
      <c r="L162" s="9"/>
      <c r="M162" s="9"/>
      <c r="N162" s="10"/>
      <c r="O162" s="9"/>
      <c r="P162" s="9"/>
      <c r="Q162" s="10"/>
      <c r="R162" s="9"/>
      <c r="S162" s="9"/>
      <c r="T162" s="10"/>
      <c r="U162" s="9"/>
      <c r="V162" s="9"/>
      <c r="W162" s="10"/>
      <c r="X162" s="9"/>
      <c r="Y162" s="9"/>
      <c r="Z162" s="10"/>
      <c r="AA162" s="24"/>
      <c r="AB162" s="24"/>
      <c r="AC162" s="10"/>
      <c r="AD162" s="24"/>
      <c r="AE162" s="24"/>
      <c r="AF162" s="10"/>
      <c r="AG162" s="24"/>
      <c r="AH162" s="24"/>
      <c r="AI162" s="10"/>
      <c r="AJ162" s="24"/>
      <c r="AK162" s="24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3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W162" s="10"/>
      <c r="CX162" s="10"/>
      <c r="CY162" s="10"/>
      <c r="CZ162" s="10"/>
      <c r="DA162" s="10"/>
      <c r="DB162" s="10"/>
      <c r="DC162" s="10"/>
      <c r="DD162" s="10"/>
      <c r="DE162" s="88"/>
      <c r="DF162" s="88"/>
    </row>
    <row r="163" spans="1:110" s="11" customFormat="1" ht="12.75">
      <c r="A163" s="7" t="s">
        <v>49</v>
      </c>
      <c r="B163" s="10">
        <f>SUM(B76:B78)</f>
        <v>47722.86</v>
      </c>
      <c r="C163" s="24">
        <f>B163/B158-1</f>
        <v>-0.428555040969262</v>
      </c>
      <c r="D163" s="24"/>
      <c r="E163" s="10">
        <f>SUM(E76:E78)</f>
        <v>33489.43</v>
      </c>
      <c r="F163" s="24">
        <f>E163/E158-1</f>
        <v>-0.41428381291812133</v>
      </c>
      <c r="G163" s="24"/>
      <c r="H163" s="10">
        <f>SUM(H76:H78)</f>
        <v>13916.099999999999</v>
      </c>
      <c r="I163" s="24">
        <f>H163/H158-1</f>
        <v>-0.4475762961280999</v>
      </c>
      <c r="J163" s="24"/>
      <c r="K163" s="10">
        <f>SUM(K76:K78)</f>
        <v>317.31</v>
      </c>
      <c r="L163" s="24">
        <f>K163/K158-1</f>
        <v>-0.72280557690963732</v>
      </c>
      <c r="M163" s="24"/>
      <c r="N163" s="10">
        <f>SUM(N76:N78)</f>
        <v>32420.329999999998</v>
      </c>
      <c r="O163" s="24">
        <f>N163/N158-1</f>
        <v>-0.53160242784085221</v>
      </c>
      <c r="P163" s="24"/>
      <c r="Q163" s="10">
        <f>SUM(Q76:Q78)</f>
        <v>22647.65</v>
      </c>
      <c r="R163" s="24">
        <f>Q163/Q158-1</f>
        <v>-0.52025080035342008</v>
      </c>
      <c r="S163" s="24"/>
      <c r="T163" s="10">
        <f>SUM(T76:T78)</f>
        <v>9597.3799999999992</v>
      </c>
      <c r="U163" s="24">
        <f>T163/T158-1</f>
        <v>-0.54591980363240322</v>
      </c>
      <c r="V163" s="24"/>
      <c r="W163" s="10">
        <f>SUM(W76:W78)</f>
        <v>175.29</v>
      </c>
      <c r="X163" s="24">
        <f>W163/W158-1</f>
        <v>-0.79904618876749711</v>
      </c>
      <c r="Y163" s="24"/>
      <c r="Z163" s="10">
        <f>SUM(Z76:Z78)</f>
        <v>16845.95</v>
      </c>
      <c r="AA163" s="24">
        <f>Z163/Z158-1</f>
        <v>-0.53692018295638</v>
      </c>
      <c r="AB163" s="24"/>
      <c r="AC163" s="10">
        <f>SUM(AC76:AC78)</f>
        <v>14512.04</v>
      </c>
      <c r="AD163" s="24">
        <f>AC163/AC158-1</f>
        <v>-0.52861529826239084</v>
      </c>
      <c r="AE163" s="24"/>
      <c r="AF163" s="10">
        <f>SUM(AF76:AF78)</f>
        <v>2180.96</v>
      </c>
      <c r="AG163" s="24">
        <f>AF163/AF158-1</f>
        <v>-0.556819936762877</v>
      </c>
      <c r="AH163" s="24"/>
      <c r="AI163" s="10">
        <f>SUM(AI76:AI78)</f>
        <v>152.95000000000002</v>
      </c>
      <c r="AJ163" s="24">
        <f>AI163/AI158-1</f>
        <v>-0.7720294520956299</v>
      </c>
      <c r="AK163" s="24"/>
      <c r="AL163" s="10">
        <f>AVERAGE(AL76:AL78)</f>
        <v>60.656666666666666</v>
      </c>
      <c r="AM163" s="10">
        <f>AL163-AL158</f>
        <v>-22.269999999999996</v>
      </c>
      <c r="AN163" s="10"/>
      <c r="AO163" s="10">
        <f>AVERAGE(AO76:AO78)</f>
        <v>61.156666666666666</v>
      </c>
      <c r="AP163" s="10">
        <f>AO163-AO158</f>
        <v>-21.450000000000003</v>
      </c>
      <c r="AQ163" s="10"/>
      <c r="AR163" s="10">
        <f>AVERAGE(AR76:AR78)</f>
        <v>56.96</v>
      </c>
      <c r="AS163" s="10">
        <f>AR163-AR158</f>
        <v>-26.969999999999992</v>
      </c>
      <c r="AT163" s="10"/>
      <c r="AU163" s="10">
        <f>AVERAGE(AU76:AU78)</f>
        <v>39.110000000000007</v>
      </c>
      <c r="AV163" s="10"/>
      <c r="AW163" s="10"/>
      <c r="AX163" s="30"/>
      <c r="AY163" s="10"/>
      <c r="AZ163" s="24"/>
      <c r="BA163" s="10"/>
      <c r="BB163" s="93"/>
      <c r="BC163" s="10"/>
      <c r="BD163" s="24"/>
      <c r="BE163" s="10"/>
      <c r="BF163" s="24"/>
      <c r="BG163" s="10"/>
      <c r="BH163" s="24"/>
      <c r="BI163" s="10"/>
      <c r="BJ163" s="24"/>
      <c r="BK163" s="10"/>
      <c r="BL163" s="24"/>
      <c r="BM163" s="10"/>
      <c r="BN163" s="24"/>
      <c r="BO163" s="10"/>
      <c r="BP163" s="10"/>
      <c r="BQ163" s="24"/>
      <c r="BR163" s="10"/>
      <c r="BS163" s="24"/>
      <c r="BT163" s="10"/>
      <c r="BU163" s="24"/>
      <c r="BV163" s="10"/>
      <c r="BW163" s="24"/>
      <c r="BX163" s="10"/>
      <c r="BY163" s="24"/>
      <c r="BZ163" s="10"/>
      <c r="CA163" s="24"/>
      <c r="CB163" s="10"/>
      <c r="CC163" s="24"/>
      <c r="CD163" s="10"/>
      <c r="CE163" s="24"/>
      <c r="CF163" s="10"/>
      <c r="CG163" s="10"/>
      <c r="CH163" s="10"/>
      <c r="CI163" s="10"/>
      <c r="CJ163" s="10"/>
      <c r="CK163" s="10"/>
      <c r="CL163" s="10"/>
      <c r="CM163" s="10"/>
      <c r="CN163" s="10"/>
      <c r="CW163" s="10"/>
      <c r="CX163" s="24"/>
      <c r="CY163" s="10"/>
      <c r="CZ163" s="24"/>
      <c r="DA163" s="10"/>
      <c r="DB163" s="24"/>
      <c r="DC163" s="10"/>
      <c r="DD163" s="24"/>
      <c r="DE163" s="88"/>
      <c r="DF163" s="88"/>
    </row>
    <row r="164" spans="1:110" s="11" customFormat="1" ht="12.75">
      <c r="A164" s="7" t="s">
        <v>50</v>
      </c>
      <c r="B164" s="10">
        <f>SUM(B79:B81)</f>
        <v>38073.43</v>
      </c>
      <c r="C164" s="24">
        <f>B164/B159-1</f>
        <v>-0.53853039231442945</v>
      </c>
      <c r="D164" s="24"/>
      <c r="E164" s="10">
        <f>SUM(E79:E81)</f>
        <v>36451.46</v>
      </c>
      <c r="F164" s="24">
        <f>E164/E159-1</f>
        <v>-0.34917939182759172</v>
      </c>
      <c r="G164" s="24"/>
      <c r="H164" s="10">
        <f>SUM(H79:H81)</f>
        <v>1562.69</v>
      </c>
      <c r="I164" s="24">
        <f>H164/H159-1</f>
        <v>-0.93818035375131392</v>
      </c>
      <c r="J164" s="24"/>
      <c r="K164" s="10">
        <f>SUM(K79:K81)</f>
        <v>59.27</v>
      </c>
      <c r="L164" s="24">
        <f>K164/K159-1</f>
        <v>-0.95134065645370502</v>
      </c>
      <c r="M164" s="24"/>
      <c r="N164" s="10">
        <f>SUM(N79:N81)</f>
        <v>25438.5</v>
      </c>
      <c r="O164" s="24">
        <f>N164/N159-1</f>
        <v>-0.62587712280189856</v>
      </c>
      <c r="P164" s="24"/>
      <c r="Q164" s="10">
        <f>SUM(Q79:Q81)</f>
        <v>24627.309999999998</v>
      </c>
      <c r="R164" s="24">
        <f>Q164/Q159-1</f>
        <v>-0.46764297012011657</v>
      </c>
      <c r="S164" s="24"/>
      <c r="T164" s="10">
        <f>SUM(T79:T81)</f>
        <v>802.29</v>
      </c>
      <c r="U164" s="24">
        <f>T164/T159-1</f>
        <v>-0.96142096488701434</v>
      </c>
      <c r="V164" s="24"/>
      <c r="W164" s="10">
        <f>SUM(W79:W81)</f>
        <v>8.9</v>
      </c>
      <c r="X164" s="24">
        <f>W164/W159-1</f>
        <v>-0.99051314302769311</v>
      </c>
      <c r="Y164" s="24"/>
      <c r="Z164" s="10">
        <f>SUM(Z79:Z81)</f>
        <v>16878.22</v>
      </c>
      <c r="AA164" s="24">
        <f>Z164/Z159-1</f>
        <v>-0.53624243669852212</v>
      </c>
      <c r="AB164" s="24"/>
      <c r="AC164" s="10">
        <f>SUM(AC79:AC81)</f>
        <v>16749.43</v>
      </c>
      <c r="AD164" s="24">
        <f>AC164/AC159-1</f>
        <v>-0.45611935258141034</v>
      </c>
      <c r="AE164" s="24"/>
      <c r="AF164" s="10">
        <f>SUM(AF79:AF81)</f>
        <v>120.29999999999998</v>
      </c>
      <c r="AG164" s="24">
        <f>AF164/AF159-1</f>
        <v>-0.97547215590166847</v>
      </c>
      <c r="AH164" s="24"/>
      <c r="AI164" s="10">
        <f>SUM(AI79:AI81)</f>
        <v>8.5</v>
      </c>
      <c r="AJ164" s="24">
        <f>AI164/AI159-1</f>
        <v>-0.987747041270848</v>
      </c>
      <c r="AK164" s="24"/>
      <c r="AL164" s="10">
        <f>AVERAGE(AL79:AL81)</f>
        <v>66.37</v>
      </c>
      <c r="AM164" s="10">
        <f>AL164-AL159</f>
        <v>-16.049999999999997</v>
      </c>
      <c r="AN164" s="10"/>
      <c r="AO164" s="10">
        <f>AVERAGE(AO79:AO81)</f>
        <v>67.173333333333332</v>
      </c>
      <c r="AP164" s="10">
        <f>AO164-AO159</f>
        <v>-15.430000000000007</v>
      </c>
      <c r="AQ164" s="10"/>
      <c r="AR164" s="10">
        <f>AVERAGE(AR79:AR81)</f>
        <v>51.156666666666666</v>
      </c>
      <c r="AS164" s="10">
        <f>AR164-AR159</f>
        <v>-31.103333333333339</v>
      </c>
      <c r="AT164" s="10"/>
      <c r="AU164" s="10">
        <f>AVERAGE(AU79:AU81)</f>
        <v>13.660000000000002</v>
      </c>
      <c r="AV164" s="10"/>
      <c r="AW164" s="10"/>
      <c r="AX164" s="30"/>
      <c r="AY164" s="10"/>
      <c r="AZ164" s="24"/>
      <c r="BA164" s="10"/>
      <c r="BB164" s="93"/>
      <c r="BC164" s="10"/>
      <c r="BD164" s="24"/>
      <c r="BE164" s="10"/>
      <c r="BF164" s="24"/>
      <c r="BG164" s="10"/>
      <c r="BH164" s="24"/>
      <c r="BI164" s="10"/>
      <c r="BJ164" s="24"/>
      <c r="BK164" s="10"/>
      <c r="BL164" s="24"/>
      <c r="BM164" s="10"/>
      <c r="BN164" s="24"/>
      <c r="BO164" s="10"/>
      <c r="BP164" s="10"/>
      <c r="BQ164" s="24"/>
      <c r="BR164" s="10"/>
      <c r="BS164" s="24"/>
      <c r="BT164" s="10"/>
      <c r="BU164" s="24"/>
      <c r="BV164" s="10"/>
      <c r="BW164" s="24"/>
      <c r="BX164" s="10"/>
      <c r="BY164" s="24"/>
      <c r="BZ164" s="10"/>
      <c r="CA164" s="24"/>
      <c r="CB164" s="10"/>
      <c r="CC164" s="24"/>
      <c r="CD164" s="10"/>
      <c r="CE164" s="24"/>
      <c r="CF164" s="10"/>
      <c r="CG164" s="10"/>
      <c r="CH164" s="10"/>
      <c r="CI164" s="10"/>
      <c r="CJ164" s="10"/>
      <c r="CK164" s="10"/>
      <c r="CL164" s="10"/>
      <c r="CM164" s="10"/>
      <c r="CN164" s="10"/>
      <c r="CW164" s="10"/>
      <c r="CX164" s="24"/>
      <c r="CY164" s="10"/>
      <c r="CZ164" s="24"/>
      <c r="DA164" s="10"/>
      <c r="DB164" s="24"/>
      <c r="DC164" s="10"/>
      <c r="DD164" s="24"/>
      <c r="DE164" s="88"/>
      <c r="DF164" s="88"/>
    </row>
    <row r="165" spans="1:110" s="11" customFormat="1" ht="12.75">
      <c r="A165" s="7" t="s">
        <v>51</v>
      </c>
      <c r="B165" s="10">
        <f>SUM(B82:B84)</f>
        <v>61130.549999999996</v>
      </c>
      <c r="C165" s="24">
        <f>B165/B160-1</f>
        <v>-0.33297510938215036</v>
      </c>
      <c r="D165" s="24"/>
      <c r="E165" s="10">
        <f>SUM(E82:E84)</f>
        <v>58762.12</v>
      </c>
      <c r="F165" s="24">
        <f>E165/E160-1</f>
        <v>-6.183401958326884E-2</v>
      </c>
      <c r="G165" s="24"/>
      <c r="H165" s="10">
        <f>SUM(H82:H84)</f>
        <v>2315.91</v>
      </c>
      <c r="I165" s="24">
        <f>H165/H160-1</f>
        <v>-0.91695785734340163</v>
      </c>
      <c r="J165" s="24"/>
      <c r="K165" s="10">
        <f>SUM(K82:K84)</f>
        <v>52.510000000000005</v>
      </c>
      <c r="L165" s="24">
        <f>K165/K160-1</f>
        <v>-0.95324589755233236</v>
      </c>
      <c r="M165" s="24"/>
      <c r="N165" s="10">
        <f>SUM(N82:N84)</f>
        <v>45591.68</v>
      </c>
      <c r="O165" s="24">
        <f>N165/N160-1</f>
        <v>-0.40534571761653504</v>
      </c>
      <c r="P165" s="24"/>
      <c r="Q165" s="10">
        <f>SUM(Q82:Q84)</f>
        <v>44204.52</v>
      </c>
      <c r="R165" s="24">
        <f>Q165/Q160-1</f>
        <v>-0.15823730063260943</v>
      </c>
      <c r="S165" s="24"/>
      <c r="T165" s="10">
        <f>SUM(T82:T84)</f>
        <v>1367.43</v>
      </c>
      <c r="U165" s="24">
        <f>T165/T160-1</f>
        <v>-0.94133163204233439</v>
      </c>
      <c r="V165" s="24"/>
      <c r="W165" s="10">
        <f>SUM(W82:W84)</f>
        <v>19.73</v>
      </c>
      <c r="X165" s="24">
        <f>W165/W160-1</f>
        <v>-0.97671179518655349</v>
      </c>
      <c r="Y165" s="24"/>
      <c r="Z165" s="10">
        <f>SUM(Z82:Z84)</f>
        <v>30553.810000000005</v>
      </c>
      <c r="AA165" s="24">
        <f>Z165/Z160-1</f>
        <v>-0.25183974275311638</v>
      </c>
      <c r="AB165" s="24"/>
      <c r="AC165" s="10">
        <f>SUM(AC82:AC84)</f>
        <v>30319.81</v>
      </c>
      <c r="AD165" s="24">
        <f>AC165/AC160-1</f>
        <v>-0.1260957738164894</v>
      </c>
      <c r="AE165" s="24"/>
      <c r="AF165" s="10">
        <f>SUM(AF82:AF84)</f>
        <v>215.16</v>
      </c>
      <c r="AG165" s="24">
        <f>AF165/AF160-1</f>
        <v>-0.96097677759157285</v>
      </c>
      <c r="AH165" s="24"/>
      <c r="AI165" s="10">
        <f>SUM(AI82:AI84)</f>
        <v>18.87</v>
      </c>
      <c r="AJ165" s="24">
        <f>AI165/AI160-1</f>
        <v>-0.97006140030779486</v>
      </c>
      <c r="AK165" s="24"/>
      <c r="AL165" s="10">
        <f>AVERAGE(AL82:AL84)</f>
        <v>74.436666666666653</v>
      </c>
      <c r="AM165" s="10">
        <f>AL165-AL160</f>
        <v>-9.1633333333333553</v>
      </c>
      <c r="AN165" s="10"/>
      <c r="AO165" s="10">
        <f>AVERAGE(AO82:AO84)</f>
        <v>75.073333333333323</v>
      </c>
      <c r="AP165" s="10">
        <f>AO165-AO160</f>
        <v>-8.7266666666666737</v>
      </c>
      <c r="AQ165" s="10"/>
      <c r="AR165" s="10">
        <f>AVERAGE(AR82:AR84)</f>
        <v>59.273333333333333</v>
      </c>
      <c r="AS165" s="10">
        <f>AR165-AR160</f>
        <v>-24.220000000000006</v>
      </c>
      <c r="AT165" s="10"/>
      <c r="AU165" s="10">
        <f>AVERAGE(AU82:AU84)</f>
        <v>40.186666666666667</v>
      </c>
      <c r="AV165" s="10"/>
      <c r="AW165" s="10"/>
      <c r="AX165" s="30"/>
      <c r="AY165" s="10"/>
      <c r="AZ165" s="24"/>
      <c r="BA165" s="10"/>
      <c r="BB165" s="93"/>
      <c r="BC165" s="10"/>
      <c r="BD165" s="24"/>
      <c r="BE165" s="10"/>
      <c r="BF165" s="24"/>
      <c r="BG165" s="10"/>
      <c r="BH165" s="24"/>
      <c r="BI165" s="10"/>
      <c r="BJ165" s="24"/>
      <c r="BK165" s="10"/>
      <c r="BL165" s="24"/>
      <c r="BM165" s="10"/>
      <c r="BN165" s="24"/>
      <c r="BO165" s="10"/>
      <c r="BP165" s="10"/>
      <c r="BQ165" s="24"/>
      <c r="BR165" s="10"/>
      <c r="BS165" s="24"/>
      <c r="BT165" s="10"/>
      <c r="BU165" s="24"/>
      <c r="BV165" s="10"/>
      <c r="BW165" s="24"/>
      <c r="BX165" s="10"/>
      <c r="BY165" s="24"/>
      <c r="BZ165" s="10"/>
      <c r="CA165" s="24"/>
      <c r="CB165" s="10"/>
      <c r="CC165" s="24"/>
      <c r="CD165" s="10"/>
      <c r="CE165" s="24"/>
      <c r="CF165" s="10"/>
      <c r="CG165" s="10"/>
      <c r="CH165" s="10"/>
      <c r="CI165" s="10"/>
      <c r="CJ165" s="10"/>
      <c r="CK165" s="10"/>
      <c r="CL165" s="10"/>
      <c r="CM165" s="10"/>
      <c r="CN165" s="10"/>
      <c r="CW165" s="10"/>
      <c r="CX165" s="24"/>
      <c r="CY165" s="10"/>
      <c r="CZ165" s="24"/>
      <c r="DA165" s="10"/>
      <c r="DB165" s="24"/>
      <c r="DC165" s="10"/>
      <c r="DD165" s="24"/>
      <c r="DE165" s="88"/>
      <c r="DF165" s="88"/>
    </row>
    <row r="166" spans="1:110" s="11" customFormat="1" ht="12.75">
      <c r="A166" s="7" t="s">
        <v>52</v>
      </c>
      <c r="B166" s="10">
        <f>SUM(B85:B87)</f>
        <v>67867.37</v>
      </c>
      <c r="C166" s="24">
        <f>B166/B161-1</f>
        <v>-0.21429806035123988</v>
      </c>
      <c r="D166" s="24"/>
      <c r="E166" s="10">
        <f>SUM(E85:E87)</f>
        <v>65252.69</v>
      </c>
      <c r="F166" s="24">
        <f>E166/E161-1</f>
        <v>9.9021734132591188E-2</v>
      </c>
      <c r="G166" s="24"/>
      <c r="H166" s="10">
        <f>SUM(H85:H87)</f>
        <v>2493.11</v>
      </c>
      <c r="I166" s="24">
        <f>H166/H161-1</f>
        <v>-0.90455570400940233</v>
      </c>
      <c r="J166" s="24"/>
      <c r="K166" s="10">
        <f>SUM(K85:K87)</f>
        <v>121.55999999999999</v>
      </c>
      <c r="L166" s="24">
        <f>K166/K161-1</f>
        <v>-0.86240930853773112</v>
      </c>
      <c r="M166" s="24"/>
      <c r="N166" s="10">
        <f>SUM(N85:N87)</f>
        <v>49972.45</v>
      </c>
      <c r="O166" s="24">
        <f>N166/N161-1</f>
        <v>-0.29629043403246935</v>
      </c>
      <c r="P166" s="24"/>
      <c r="Q166" s="10">
        <f>SUM(Q85:Q87)</f>
        <v>48659.45</v>
      </c>
      <c r="R166" s="24">
        <f>Q166/Q161-1</f>
        <v>-1.1603933478933515E-2</v>
      </c>
      <c r="S166" s="24"/>
      <c r="T166" s="10">
        <f>SUM(T85:T87)</f>
        <v>1278.22</v>
      </c>
      <c r="U166" s="24">
        <f>T166/T161-1</f>
        <v>-0.93964935606370004</v>
      </c>
      <c r="V166" s="24"/>
      <c r="W166" s="10">
        <f>SUM(W85:W87)</f>
        <v>34.78</v>
      </c>
      <c r="X166" s="24">
        <f>W166/W161-1</f>
        <v>-0.94225277279670583</v>
      </c>
      <c r="Y166" s="24"/>
      <c r="Z166" s="10">
        <f>SUM(Z85:Z87)</f>
        <v>32574.51</v>
      </c>
      <c r="AA166" s="24">
        <f>Z166/Z161-1</f>
        <v>-0.14305636340533878</v>
      </c>
      <c r="AB166" s="24"/>
      <c r="AC166" s="10">
        <f>SUM(AC85:AC87)</f>
        <v>32322.86</v>
      </c>
      <c r="AD166" s="24">
        <f>AC166/AC161-1</f>
        <v>-3.0531878964339398E-3</v>
      </c>
      <c r="AE166" s="24"/>
      <c r="AF166" s="10">
        <f>SUM(AF85:AF87)</f>
        <v>218.74</v>
      </c>
      <c r="AG166" s="24">
        <f>AF166/AF161-1</f>
        <v>-0.95714879012036103</v>
      </c>
      <c r="AH166" s="24"/>
      <c r="AI166" s="10">
        <f>SUM(AI85:AI87)</f>
        <v>32.909999999999997</v>
      </c>
      <c r="AJ166" s="24">
        <f>AI166/AI161-1</f>
        <v>-0.93227698322872721</v>
      </c>
      <c r="AK166" s="24"/>
      <c r="AL166" s="10">
        <f>AVERAGE(AL85:AL87)</f>
        <v>73.56</v>
      </c>
      <c r="AM166" s="10">
        <f>AL166-AL161</f>
        <v>-8.6466666666666612</v>
      </c>
      <c r="AN166" s="10"/>
      <c r="AO166" s="10">
        <f>AVERAGE(AO85:AO87)</f>
        <v>74.49666666666667</v>
      </c>
      <c r="AP166" s="10">
        <f>AO166-AO161</f>
        <v>-8.3966666666666612</v>
      </c>
      <c r="AQ166" s="10"/>
      <c r="AR166" s="10">
        <f>AVERAGE(AR85:AR87)</f>
        <v>51.22</v>
      </c>
      <c r="AS166" s="10">
        <f>AR166-AR161</f>
        <v>-29.833333333333343</v>
      </c>
      <c r="AT166" s="10"/>
      <c r="AU166" s="10">
        <f>AVERAGE(AU85:AU87)</f>
        <v>28.679999999999996</v>
      </c>
      <c r="AV166" s="10"/>
      <c r="AW166" s="10"/>
      <c r="AX166" s="30"/>
      <c r="AY166" s="10"/>
      <c r="AZ166" s="24"/>
      <c r="BA166" s="10"/>
      <c r="BB166" s="93"/>
      <c r="BC166" s="10"/>
      <c r="BD166" s="24"/>
      <c r="BE166" s="10"/>
      <c r="BF166" s="24"/>
      <c r="BG166" s="10"/>
      <c r="BH166" s="24"/>
      <c r="BI166" s="10"/>
      <c r="BJ166" s="24"/>
      <c r="BK166" s="10"/>
      <c r="BL166" s="24"/>
      <c r="BM166" s="10"/>
      <c r="BN166" s="24"/>
      <c r="BO166" s="10"/>
      <c r="BP166" s="10"/>
      <c r="BQ166" s="24"/>
      <c r="BR166" s="10"/>
      <c r="BS166" s="24"/>
      <c r="BT166" s="10"/>
      <c r="BU166" s="24"/>
      <c r="BV166" s="10"/>
      <c r="BW166" s="24"/>
      <c r="BX166" s="10"/>
      <c r="BY166" s="24"/>
      <c r="BZ166" s="10"/>
      <c r="CA166" s="24"/>
      <c r="CB166" s="10"/>
      <c r="CC166" s="24"/>
      <c r="CD166" s="10"/>
      <c r="CE166" s="24"/>
      <c r="CF166" s="10"/>
      <c r="CG166" s="10"/>
      <c r="CH166" s="10"/>
      <c r="CI166" s="10"/>
      <c r="CJ166" s="10"/>
      <c r="CK166" s="10"/>
      <c r="CL166" s="10"/>
      <c r="CM166" s="10"/>
      <c r="CN166" s="10"/>
      <c r="CW166" s="10"/>
      <c r="CX166" s="24"/>
      <c r="CY166" s="10"/>
      <c r="CZ166" s="24"/>
      <c r="DA166" s="10"/>
      <c r="DB166" s="24"/>
      <c r="DC166" s="10"/>
      <c r="DD166" s="24"/>
      <c r="DE166" s="88"/>
      <c r="DF166" s="88"/>
    </row>
    <row r="167" spans="1:110" s="11" customFormat="1" ht="12.75">
      <c r="A167" s="7"/>
      <c r="B167" s="10"/>
      <c r="C167" s="9"/>
      <c r="D167" s="9"/>
      <c r="E167" s="10"/>
      <c r="F167" s="9"/>
      <c r="G167" s="9"/>
      <c r="H167" s="10"/>
      <c r="I167" s="9"/>
      <c r="J167" s="9"/>
      <c r="K167" s="10"/>
      <c r="L167" s="9"/>
      <c r="M167" s="9"/>
      <c r="N167" s="10"/>
      <c r="O167" s="9"/>
      <c r="P167" s="9"/>
      <c r="Q167" s="10"/>
      <c r="R167" s="9"/>
      <c r="S167" s="9"/>
      <c r="T167" s="10"/>
      <c r="U167" s="9"/>
      <c r="V167" s="9"/>
      <c r="W167" s="10"/>
      <c r="X167" s="9"/>
      <c r="Y167" s="9"/>
      <c r="Z167" s="10"/>
      <c r="AA167" s="24"/>
      <c r="AB167" s="24"/>
      <c r="AC167" s="10"/>
      <c r="AD167" s="24"/>
      <c r="AE167" s="24"/>
      <c r="AF167" s="10"/>
      <c r="AG167" s="24"/>
      <c r="AH167" s="24"/>
      <c r="AI167" s="10"/>
      <c r="AJ167" s="24"/>
      <c r="AK167" s="24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3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W167" s="10"/>
      <c r="CX167" s="10"/>
      <c r="CY167" s="10"/>
      <c r="CZ167" s="10"/>
      <c r="DA167" s="10"/>
      <c r="DB167" s="10"/>
      <c r="DC167" s="10"/>
      <c r="DD167" s="10"/>
      <c r="DE167" s="88"/>
      <c r="DF167" s="88"/>
    </row>
    <row r="168" spans="1:110" s="11" customFormat="1" ht="12.75">
      <c r="A168" s="7" t="s">
        <v>53</v>
      </c>
      <c r="B168" s="10">
        <f>SUM(B88:B90)</f>
        <v>49685.99</v>
      </c>
      <c r="C168" s="24">
        <f>B168/B163-1</f>
        <v>4.1136050940785873E-2</v>
      </c>
      <c r="D168" s="24"/>
      <c r="E168" s="10">
        <f>SUM(E88:E90)</f>
        <v>47422.869999999995</v>
      </c>
      <c r="F168" s="24">
        <f>E168/E163-1</f>
        <v>0.41605485671150544</v>
      </c>
      <c r="G168" s="24"/>
      <c r="H168" s="10">
        <f>SUM(H88:H90)</f>
        <v>2138.67</v>
      </c>
      <c r="I168" s="24">
        <f>H168/H163-1</f>
        <v>-0.84631685601569406</v>
      </c>
      <c r="J168" s="24"/>
      <c r="K168" s="10">
        <f>SUM(K88:K90)</f>
        <v>124.45000000000002</v>
      </c>
      <c r="L168" s="24">
        <f>K168/K163-1</f>
        <v>-0.60779679178090817</v>
      </c>
      <c r="M168" s="24"/>
      <c r="N168" s="10">
        <f>SUM(N88:N90)</f>
        <v>34415.47</v>
      </c>
      <c r="O168" s="24">
        <f>N168/N163-1</f>
        <v>6.1539780748684603E-2</v>
      </c>
      <c r="P168" s="24"/>
      <c r="Q168" s="10">
        <f>SUM(Q88:Q90)</f>
        <v>33449.68</v>
      </c>
      <c r="R168" s="24">
        <f>Q168/Q163-1</f>
        <v>0.47696030272456524</v>
      </c>
      <c r="S168" s="24"/>
      <c r="T168" s="10">
        <f>SUM(T88:T90)</f>
        <v>926.21</v>
      </c>
      <c r="U168" s="24">
        <f>T168/T163-1</f>
        <v>-0.90349345342166298</v>
      </c>
      <c r="V168" s="24"/>
      <c r="W168" s="10">
        <f>SUM(W88:W90)</f>
        <v>39.589999999999996</v>
      </c>
      <c r="X168" s="24">
        <f>W168/W163-1</f>
        <v>-0.77414570140909356</v>
      </c>
      <c r="Y168" s="24"/>
      <c r="Z168" s="10">
        <f>SUM(Z88:Z90)</f>
        <v>22331.5</v>
      </c>
      <c r="AA168" s="24">
        <f>Z168/Z163-1</f>
        <v>0.32563019598182352</v>
      </c>
      <c r="AB168" s="24"/>
      <c r="AC168" s="10">
        <f>SUM(AC88:AC90)</f>
        <v>22131.07</v>
      </c>
      <c r="AD168" s="24">
        <f>AC168/AC163-1</f>
        <v>0.52501440183461456</v>
      </c>
      <c r="AE168" s="24"/>
      <c r="AF168" s="10">
        <f>SUM(AF88:AF90)</f>
        <v>162.31</v>
      </c>
      <c r="AG168" s="24">
        <f>AF168/AF163-1</f>
        <v>-0.92557864426674497</v>
      </c>
      <c r="AH168" s="24"/>
      <c r="AI168" s="10">
        <f>SUM(AI88:AI90)</f>
        <v>38.11</v>
      </c>
      <c r="AJ168" s="24">
        <f>AI168/AI163-1</f>
        <v>-0.75083360575351421</v>
      </c>
      <c r="AK168" s="24"/>
      <c r="AL168" s="10">
        <f>AVERAGE(AL88:AL90)</f>
        <v>67.893333333333331</v>
      </c>
      <c r="AM168" s="10">
        <f>AL168-AL163</f>
        <v>7.2366666666666646</v>
      </c>
      <c r="AN168" s="10"/>
      <c r="AO168" s="10">
        <f>AVERAGE(AO88:AO90)</f>
        <v>69.126666666666665</v>
      </c>
      <c r="AP168" s="10">
        <f>AO168-AO163</f>
        <v>7.9699999999999989</v>
      </c>
      <c r="AQ168" s="10"/>
      <c r="AR168" s="10">
        <f>AVERAGE(AR88:AR90)</f>
        <v>43.106666666666662</v>
      </c>
      <c r="AS168" s="10">
        <f>AR168-AR163</f>
        <v>-13.853333333333339</v>
      </c>
      <c r="AT168" s="10"/>
      <c r="AU168" s="10">
        <f>AVERAGE(AU88:AU90)</f>
        <v>31.543333333333333</v>
      </c>
      <c r="AV168" s="10"/>
      <c r="AW168" s="10"/>
      <c r="AX168" s="30"/>
      <c r="AY168" s="10"/>
      <c r="AZ168" s="24"/>
      <c r="BA168" s="10"/>
      <c r="BB168" s="93"/>
      <c r="BC168" s="10"/>
      <c r="BD168" s="24"/>
      <c r="BE168" s="10"/>
      <c r="BF168" s="24"/>
      <c r="BG168" s="10"/>
      <c r="BH168" s="24"/>
      <c r="BI168" s="10"/>
      <c r="BJ168" s="24"/>
      <c r="BK168" s="10"/>
      <c r="BL168" s="24"/>
      <c r="BM168" s="10"/>
      <c r="BN168" s="24"/>
      <c r="BO168" s="10"/>
      <c r="BP168" s="10"/>
      <c r="BQ168" s="24"/>
      <c r="BR168" s="10"/>
      <c r="BS168" s="24"/>
      <c r="BT168" s="10"/>
      <c r="BU168" s="24"/>
      <c r="BV168" s="10"/>
      <c r="BW168" s="24"/>
      <c r="BX168" s="10"/>
      <c r="BY168" s="24"/>
      <c r="BZ168" s="10"/>
      <c r="CA168" s="24"/>
      <c r="CB168" s="10"/>
      <c r="CC168" s="24"/>
      <c r="CD168" s="10"/>
      <c r="CE168" s="24"/>
      <c r="CF168" s="10"/>
      <c r="CG168" s="10"/>
      <c r="CH168" s="10"/>
      <c r="CI168" s="10"/>
      <c r="CJ168" s="10"/>
      <c r="CK168" s="10"/>
      <c r="CL168" s="10"/>
      <c r="CM168" s="10"/>
      <c r="CN168" s="10"/>
      <c r="CW168" s="10"/>
      <c r="CX168" s="24"/>
      <c r="CY168" s="10"/>
      <c r="CZ168" s="24"/>
      <c r="DA168" s="10"/>
      <c r="DB168" s="24"/>
      <c r="DC168" s="10"/>
      <c r="DD168" s="24"/>
      <c r="DE168" s="88"/>
      <c r="DF168" s="88"/>
    </row>
    <row r="169" spans="1:110" s="11" customFormat="1" ht="12.75">
      <c r="A169" s="7" t="s">
        <v>54</v>
      </c>
      <c r="B169" s="10">
        <f>SUM(B91:B93)</f>
        <v>64621.149999999994</v>
      </c>
      <c r="C169" s="24">
        <f>B169/B164-1</f>
        <v>0.69727681482860859</v>
      </c>
      <c r="D169" s="24"/>
      <c r="E169" s="10">
        <f>SUM(E91:E93)</f>
        <v>62346.75</v>
      </c>
      <c r="F169" s="24">
        <f>E169/E164-1</f>
        <v>0.71040474098979844</v>
      </c>
      <c r="G169" s="24"/>
      <c r="H169" s="10">
        <f>SUM(H91:H93)</f>
        <v>2105.15</v>
      </c>
      <c r="I169" s="24">
        <f>H169/H164-1</f>
        <v>0.34713218872585094</v>
      </c>
      <c r="J169" s="24"/>
      <c r="K169" s="10">
        <f>SUM(K91:K93)</f>
        <v>169.25</v>
      </c>
      <c r="L169" s="24">
        <f>K169/K164-1</f>
        <v>1.8555761768179515</v>
      </c>
      <c r="M169" s="24"/>
      <c r="N169" s="10">
        <f>SUM(N91:N93)</f>
        <v>49803.79</v>
      </c>
      <c r="O169" s="24">
        <f>N169/N164-1</f>
        <v>0.95781158480256301</v>
      </c>
      <c r="P169" s="24"/>
      <c r="Q169" s="10">
        <f>SUM(Q91:Q93)</f>
        <v>48690.090000000004</v>
      </c>
      <c r="R169" s="24">
        <f>Q169/Q164-1</f>
        <v>0.97707707419121337</v>
      </c>
      <c r="S169" s="24"/>
      <c r="T169" s="10">
        <f>SUM(T91:T93)</f>
        <v>1053.1600000000001</v>
      </c>
      <c r="U169" s="24">
        <f>T169/T164-1</f>
        <v>0.31269241795360792</v>
      </c>
      <c r="V169" s="24"/>
      <c r="W169" s="10">
        <f>SUM(W91:W93)</f>
        <v>60.54</v>
      </c>
      <c r="X169" s="24">
        <f>W169/W164-1</f>
        <v>5.8022471910112356</v>
      </c>
      <c r="Y169" s="24"/>
      <c r="Z169" s="10">
        <f>SUM(Z91:Z93)</f>
        <v>32393.730000000003</v>
      </c>
      <c r="AA169" s="24">
        <f>Z169/Z164-1</f>
        <v>0.91926222077920539</v>
      </c>
      <c r="AB169" s="24"/>
      <c r="AC169" s="10">
        <f>SUM(AC91:AC93)</f>
        <v>32163.47</v>
      </c>
      <c r="AD169" s="24">
        <f>AC169/AC164-1</f>
        <v>0.92027251076603811</v>
      </c>
      <c r="AE169" s="24"/>
      <c r="AF169" s="10">
        <f>SUM(AF91:AF93)</f>
        <v>172.47</v>
      </c>
      <c r="AG169" s="24">
        <f>AF169/AF164-1</f>
        <v>0.43366583541147152</v>
      </c>
      <c r="AH169" s="24"/>
      <c r="AI169" s="10">
        <f>SUM(AI91:AI93)</f>
        <v>57.790000000000006</v>
      </c>
      <c r="AJ169" s="24">
        <f>AI169/AI164-1</f>
        <v>5.7988235294117656</v>
      </c>
      <c r="AK169" s="24"/>
      <c r="AL169" s="10">
        <f>AVERAGE(AL91:AL93)</f>
        <v>76.940000000000012</v>
      </c>
      <c r="AM169" s="10">
        <f>AL169-AL164</f>
        <v>10.570000000000007</v>
      </c>
      <c r="AN169" s="10"/>
      <c r="AO169" s="10">
        <f>AVERAGE(AO91:AO93)</f>
        <v>77.973333333333343</v>
      </c>
      <c r="AP169" s="10">
        <f>AO169-AO164</f>
        <v>10.800000000000011</v>
      </c>
      <c r="AQ169" s="10"/>
      <c r="AR169" s="10">
        <f>AVERAGE(AR91:AR93)</f>
        <v>50.036666666666662</v>
      </c>
      <c r="AS169" s="10">
        <f>AR169-AR164</f>
        <v>-1.1200000000000045</v>
      </c>
      <c r="AT169" s="10"/>
      <c r="AU169" s="10">
        <f>AVERAGE(AU91:AU93)</f>
        <v>35.756666666666668</v>
      </c>
      <c r="AV169" s="10"/>
      <c r="AW169" s="10"/>
      <c r="AX169" s="30"/>
      <c r="AY169" s="10"/>
      <c r="AZ169" s="24"/>
      <c r="BA169" s="10"/>
      <c r="BB169" s="93"/>
      <c r="BC169" s="10"/>
      <c r="BD169" s="24"/>
      <c r="BE169" s="10"/>
      <c r="BF169" s="24"/>
      <c r="BG169" s="10"/>
      <c r="BH169" s="24"/>
      <c r="BI169" s="10"/>
      <c r="BJ169" s="24"/>
      <c r="BK169" s="10"/>
      <c r="BL169" s="24"/>
      <c r="BM169" s="10"/>
      <c r="BN169" s="24"/>
      <c r="BO169" s="10"/>
      <c r="BP169" s="10"/>
      <c r="BQ169" s="24"/>
      <c r="BR169" s="10"/>
      <c r="BS169" s="24"/>
      <c r="BT169" s="10"/>
      <c r="BU169" s="24"/>
      <c r="BV169" s="10"/>
      <c r="BW169" s="24"/>
      <c r="BX169" s="10"/>
      <c r="BY169" s="24"/>
      <c r="BZ169" s="10"/>
      <c r="CA169" s="24"/>
      <c r="CB169" s="10"/>
      <c r="CC169" s="24"/>
      <c r="CD169" s="10"/>
      <c r="CE169" s="24"/>
      <c r="CF169" s="10"/>
      <c r="CG169" s="10"/>
      <c r="CH169" s="10"/>
      <c r="CI169" s="10"/>
      <c r="CJ169" s="10"/>
      <c r="CK169" s="10"/>
      <c r="CL169" s="10"/>
      <c r="CM169" s="10"/>
      <c r="CN169" s="10"/>
      <c r="CW169" s="10"/>
      <c r="CX169" s="24"/>
      <c r="CY169" s="10"/>
      <c r="CZ169" s="24"/>
      <c r="DA169" s="10"/>
      <c r="DB169" s="24"/>
      <c r="DC169" s="10"/>
      <c r="DD169" s="24"/>
      <c r="DE169" s="88"/>
      <c r="DF169" s="88"/>
    </row>
    <row r="170" spans="1:110" s="11" customFormat="1" ht="12.75">
      <c r="A170" s="7" t="s">
        <v>55</v>
      </c>
      <c r="B170" s="10">
        <f>SUM(B94:B96)</f>
        <v>53710.150000000009</v>
      </c>
      <c r="C170" s="24">
        <f>B170/B165-1</f>
        <v>-0.12138611545291167</v>
      </c>
      <c r="D170" s="24"/>
      <c r="E170" s="10">
        <f>SUM(E94:E96)</f>
        <v>51681.729999999996</v>
      </c>
      <c r="F170" s="24">
        <f>E170/E165-1</f>
        <v>-0.12049241926601706</v>
      </c>
      <c r="G170" s="24"/>
      <c r="H170" s="10">
        <f>SUM(H94:H96)</f>
        <v>1935.8899999999999</v>
      </c>
      <c r="I170" s="24">
        <f>H170/H165-1</f>
        <v>-0.16409100526358966</v>
      </c>
      <c r="J170" s="24"/>
      <c r="K170" s="10">
        <f>SUM(K94:K96)</f>
        <v>92.52000000000001</v>
      </c>
      <c r="L170" s="24">
        <f>K170/K165-1</f>
        <v>0.7619501047419539</v>
      </c>
      <c r="M170" s="24"/>
      <c r="N170" s="10">
        <f>SUM(N94:N96)</f>
        <v>37700.130000000005</v>
      </c>
      <c r="O170" s="24">
        <f>N170/N165-1</f>
        <v>-0.1730918886954812</v>
      </c>
      <c r="P170" s="24"/>
      <c r="Q170" s="10">
        <f>SUM(Q94:Q96)</f>
        <v>36557.519999999997</v>
      </c>
      <c r="R170" s="24">
        <f>Q170/Q165-1</f>
        <v>-0.17299135925466447</v>
      </c>
      <c r="S170" s="24"/>
      <c r="T170" s="10">
        <f>SUM(T94:T96)</f>
        <v>1111.58</v>
      </c>
      <c r="U170" s="24">
        <f>T170/T165-1</f>
        <v>-0.18710281330671419</v>
      </c>
      <c r="V170" s="24"/>
      <c r="W170" s="10">
        <f>SUM(W94:W96)</f>
        <v>31.03</v>
      </c>
      <c r="X170" s="24">
        <f>W170/W165-1</f>
        <v>0.57273188038520018</v>
      </c>
      <c r="Y170" s="24"/>
      <c r="Z170" s="10">
        <f>SUM(Z94:Z96)</f>
        <v>23959.03</v>
      </c>
      <c r="AA170" s="24">
        <f>Z170/Z165-1</f>
        <v>-0.2158414940722615</v>
      </c>
      <c r="AB170" s="24"/>
      <c r="AC170" s="10">
        <f>SUM(AC94:AC96)</f>
        <v>23764.2</v>
      </c>
      <c r="AD170" s="24">
        <f>AC170/AC165-1</f>
        <v>-0.21621540504376513</v>
      </c>
      <c r="AE170" s="24"/>
      <c r="AF170" s="10">
        <f>SUM(AF94:AF96)</f>
        <v>164.3</v>
      </c>
      <c r="AG170" s="24">
        <f>AF170/AF165-1</f>
        <v>-0.23638222717977309</v>
      </c>
      <c r="AH170" s="24"/>
      <c r="AI170" s="10">
        <f>SUM(AI94:AI96)</f>
        <v>30.54</v>
      </c>
      <c r="AJ170" s="24">
        <f>AI170/AI165-1</f>
        <v>0.61844197138314772</v>
      </c>
      <c r="AK170" s="24"/>
      <c r="AL170" s="10">
        <f>AVERAGE(AL94:AL96)</f>
        <v>68.576666666666668</v>
      </c>
      <c r="AM170" s="10">
        <f>AL170-AL165</f>
        <v>-5.8599999999999852</v>
      </c>
      <c r="AN170" s="10"/>
      <c r="AO170" s="10">
        <f>AVERAGE(AO94:AO96)</f>
        <v>69</v>
      </c>
      <c r="AP170" s="10">
        <f>AO170-AO165</f>
        <v>-6.0733333333333235</v>
      </c>
      <c r="AQ170" s="10"/>
      <c r="AR170" s="10">
        <f>AVERAGE(AR94:AR96)</f>
        <v>57.543333333333329</v>
      </c>
      <c r="AS170" s="10">
        <f>AR170-AR165</f>
        <v>-1.730000000000004</v>
      </c>
      <c r="AT170" s="10"/>
      <c r="AU170" s="10">
        <f>AVERAGE(AU94:AU96)</f>
        <v>32.476666666666667</v>
      </c>
      <c r="AV170" s="10"/>
      <c r="AW170" s="10"/>
      <c r="AX170" s="30"/>
      <c r="AY170" s="10"/>
      <c r="AZ170" s="24"/>
      <c r="BA170" s="10"/>
      <c r="BB170" s="93"/>
      <c r="BC170" s="10"/>
      <c r="BD170" s="24"/>
      <c r="BE170" s="10"/>
      <c r="BF170" s="24"/>
      <c r="BG170" s="10"/>
      <c r="BH170" s="24"/>
      <c r="BI170" s="10"/>
      <c r="BJ170" s="24"/>
      <c r="BK170" s="10"/>
      <c r="BL170" s="24"/>
      <c r="BM170" s="10"/>
      <c r="BN170" s="24"/>
      <c r="BO170" s="10"/>
      <c r="BP170" s="10"/>
      <c r="BQ170" s="24"/>
      <c r="BR170" s="10"/>
      <c r="BS170" s="24"/>
      <c r="BT170" s="10"/>
      <c r="BU170" s="24"/>
      <c r="BV170" s="10"/>
      <c r="BW170" s="24"/>
      <c r="BX170" s="10"/>
      <c r="BY170" s="24"/>
      <c r="BZ170" s="10"/>
      <c r="CA170" s="24"/>
      <c r="CB170" s="10"/>
      <c r="CC170" s="24"/>
      <c r="CD170" s="10"/>
      <c r="CE170" s="24"/>
      <c r="CF170" s="10"/>
      <c r="CG170" s="10"/>
      <c r="CH170" s="10"/>
      <c r="CI170" s="10"/>
      <c r="CJ170" s="10"/>
      <c r="CK170" s="10"/>
      <c r="CL170" s="10"/>
      <c r="CM170" s="10"/>
      <c r="CN170" s="10"/>
      <c r="CW170" s="10"/>
      <c r="CX170" s="24"/>
      <c r="CY170" s="10"/>
      <c r="CZ170" s="24"/>
      <c r="DA170" s="10"/>
      <c r="DB170" s="24"/>
      <c r="DC170" s="10"/>
      <c r="DD170" s="24"/>
      <c r="DE170" s="88"/>
      <c r="DF170" s="88"/>
    </row>
    <row r="171" spans="1:110" s="11" customFormat="1" ht="12.75">
      <c r="A171" s="7" t="s">
        <v>56</v>
      </c>
      <c r="B171" s="10">
        <f>SUM(B97)</f>
        <v>18873.84</v>
      </c>
      <c r="C171" s="93"/>
      <c r="D171" s="93"/>
      <c r="E171" s="10">
        <f>SUM(E97)</f>
        <v>18273.64</v>
      </c>
      <c r="F171" s="93"/>
      <c r="G171" s="93"/>
      <c r="H171" s="10">
        <f>SUM(H97)</f>
        <v>581.92999999999995</v>
      </c>
      <c r="I171" s="93"/>
      <c r="J171" s="93"/>
      <c r="K171" s="10">
        <f>SUM(K97)</f>
        <v>18.27</v>
      </c>
      <c r="L171" s="93"/>
      <c r="M171" s="93"/>
      <c r="N171" s="10">
        <f>SUM(N97)</f>
        <v>13131.03</v>
      </c>
      <c r="O171" s="93"/>
      <c r="P171" s="93"/>
      <c r="Q171" s="10">
        <f>SUM(Q97)</f>
        <v>12842.07</v>
      </c>
      <c r="R171" s="93"/>
      <c r="S171" s="93"/>
      <c r="T171" s="10">
        <f>SUM(T97)</f>
        <v>285.35000000000002</v>
      </c>
      <c r="U171" s="93"/>
      <c r="V171" s="93"/>
      <c r="W171" s="10">
        <f>SUM(W97)</f>
        <v>3.61</v>
      </c>
      <c r="X171" s="93"/>
      <c r="Y171" s="93"/>
      <c r="Z171" s="10">
        <f>SUM(Z97:Z99)</f>
        <v>19819.59</v>
      </c>
      <c r="AA171" s="93"/>
      <c r="AB171" s="93"/>
      <c r="AC171" s="10">
        <f>SUM(AC97)</f>
        <v>8601.66</v>
      </c>
      <c r="AD171" s="93"/>
      <c r="AE171" s="93"/>
      <c r="AF171" s="10">
        <f>SUM(AF97)</f>
        <v>41.92</v>
      </c>
      <c r="AG171" s="93"/>
      <c r="AH171" s="93"/>
      <c r="AI171" s="10">
        <f>SUM(AI97)</f>
        <v>3.61</v>
      </c>
      <c r="AJ171" s="93"/>
      <c r="AK171" s="93"/>
      <c r="AL171" s="10">
        <f>AVERAGE(AL97)</f>
        <v>69.569999999999993</v>
      </c>
      <c r="AM171" s="10">
        <f>AL171-AL166</f>
        <v>-3.9900000000000091</v>
      </c>
      <c r="AN171" s="10"/>
      <c r="AO171" s="10">
        <f>AVERAGE(AO97)</f>
        <v>70.28</v>
      </c>
      <c r="AP171" s="10">
        <f>AO171-AO166</f>
        <v>-4.2166666666666686</v>
      </c>
      <c r="AQ171" s="10"/>
      <c r="AR171" s="10">
        <f>AVERAGE(AR97)</f>
        <v>49.03</v>
      </c>
      <c r="AS171" s="10">
        <f>AR171-AR166</f>
        <v>-2.1899999999999977</v>
      </c>
      <c r="AT171" s="10"/>
      <c r="AU171" s="10">
        <f>AVERAGE(AU97)</f>
        <v>19.77</v>
      </c>
      <c r="AV171" s="10"/>
      <c r="AW171" s="10"/>
      <c r="AX171" s="30"/>
      <c r="AY171" s="10"/>
      <c r="AZ171" s="93"/>
      <c r="BA171" s="10"/>
      <c r="BB171" s="93"/>
      <c r="BC171" s="10"/>
      <c r="BD171" s="93"/>
      <c r="BE171" s="10"/>
      <c r="BF171" s="93"/>
      <c r="BG171" s="10"/>
      <c r="BH171" s="93"/>
      <c r="BI171" s="10"/>
      <c r="BJ171" s="93"/>
      <c r="BK171" s="10"/>
      <c r="BL171" s="93"/>
      <c r="BM171" s="10"/>
      <c r="BN171" s="93"/>
      <c r="BO171" s="10"/>
      <c r="BP171" s="10"/>
      <c r="BQ171" s="93"/>
      <c r="BR171" s="10"/>
      <c r="BS171" s="93"/>
      <c r="BT171" s="10"/>
      <c r="BU171" s="93"/>
      <c r="BV171" s="10"/>
      <c r="BW171" s="93"/>
      <c r="BX171" s="10"/>
      <c r="BY171" s="93"/>
      <c r="BZ171" s="10"/>
      <c r="CA171" s="93"/>
      <c r="CB171" s="10"/>
      <c r="CC171" s="93"/>
      <c r="CD171" s="10"/>
      <c r="CE171" s="93"/>
      <c r="CF171" s="10"/>
      <c r="CG171" s="10"/>
      <c r="CH171" s="10"/>
      <c r="CI171" s="10"/>
      <c r="CJ171" s="10"/>
      <c r="CK171" s="10"/>
      <c r="CL171" s="10"/>
      <c r="CM171" s="10"/>
      <c r="CN171" s="10"/>
      <c r="CW171" s="10"/>
      <c r="CX171" s="93"/>
      <c r="CY171" s="10"/>
      <c r="CZ171" s="93"/>
      <c r="DA171" s="10"/>
      <c r="DB171" s="93"/>
      <c r="DC171" s="10"/>
      <c r="DD171" s="93"/>
      <c r="DE171" s="88"/>
      <c r="DF171" s="88"/>
    </row>
    <row r="172" spans="1:110" s="11" customFormat="1" ht="12.75">
      <c r="C172" s="62"/>
      <c r="D172" s="62"/>
      <c r="F172" s="62"/>
      <c r="G172" s="62"/>
      <c r="I172" s="62"/>
      <c r="J172" s="62"/>
      <c r="L172" s="62"/>
      <c r="M172" s="62"/>
      <c r="O172" s="62"/>
      <c r="P172" s="62"/>
      <c r="R172" s="62"/>
      <c r="S172" s="62"/>
      <c r="U172" s="62"/>
      <c r="V172" s="62"/>
      <c r="X172" s="62"/>
      <c r="Y172" s="62"/>
      <c r="AA172" s="62"/>
      <c r="AB172" s="62"/>
      <c r="AD172" s="62"/>
      <c r="AE172" s="62"/>
      <c r="AG172" s="62"/>
      <c r="AH172" s="62"/>
      <c r="AJ172" s="62"/>
      <c r="AK172" s="62"/>
      <c r="AX172" s="3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W172" s="10"/>
      <c r="CX172" s="10"/>
      <c r="CY172" s="10"/>
      <c r="CZ172" s="10"/>
      <c r="DA172" s="10"/>
      <c r="DB172" s="10"/>
      <c r="DC172" s="10"/>
      <c r="DD172" s="10"/>
      <c r="DE172" s="88"/>
      <c r="DF172" s="88"/>
    </row>
    <row r="173" spans="1:110" s="11" customFormat="1" ht="12.75">
      <c r="A173" s="7" t="s">
        <v>57</v>
      </c>
      <c r="B173" s="10">
        <f>SUM(B100:B102)</f>
        <v>44736.24</v>
      </c>
      <c r="C173" s="24">
        <f>B173/B168-1</f>
        <v>-9.9620637527802147E-2</v>
      </c>
      <c r="D173" s="24"/>
      <c r="E173" s="10">
        <f>SUM(E100:E102)</f>
        <v>43183.130000000005</v>
      </c>
      <c r="F173" s="24">
        <f>E173/E168-1</f>
        <v>-8.9402855626409594E-2</v>
      </c>
      <c r="G173" s="24"/>
      <c r="H173" s="10">
        <f>SUM(H100:H102)</f>
        <v>1470.62</v>
      </c>
      <c r="I173" s="24">
        <f>H173/H168-1</f>
        <v>-0.31236703184689563</v>
      </c>
      <c r="J173" s="24"/>
      <c r="K173" s="10">
        <f>SUM(K100:K102)</f>
        <v>82.49</v>
      </c>
      <c r="L173" s="24">
        <f>K173/K168-1</f>
        <v>-0.33716351948573742</v>
      </c>
      <c r="M173" s="24"/>
      <c r="N173" s="10">
        <f>SUM(N100:N102)</f>
        <v>29206.510000000002</v>
      </c>
      <c r="O173" s="24">
        <f>N173/N168-1</f>
        <v>-0.15135518997706554</v>
      </c>
      <c r="P173" s="24"/>
      <c r="Q173" s="10">
        <f>SUM(Q100:Q102)</f>
        <v>28382.910000000003</v>
      </c>
      <c r="R173" s="24">
        <f>Q173/Q168-1</f>
        <v>-0.15147439377596428</v>
      </c>
      <c r="S173" s="24"/>
      <c r="T173" s="10">
        <f>SUM(T100:T102)</f>
        <v>796.26</v>
      </c>
      <c r="U173" s="24">
        <f>T173/T168-1</f>
        <v>-0.14030295505338963</v>
      </c>
      <c r="V173" s="24"/>
      <c r="W173" s="10">
        <f>SUM(W100:W102)</f>
        <v>27.34</v>
      </c>
      <c r="X173" s="24">
        <f>W173/W168-1</f>
        <v>-0.30942157110381407</v>
      </c>
      <c r="Y173" s="24"/>
      <c r="Z173" s="10">
        <f>SUM(Z100:Z102)</f>
        <v>18103.78</v>
      </c>
      <c r="AA173" s="24">
        <f>Z173/Z168-1</f>
        <v>-0.18931643642388563</v>
      </c>
      <c r="AB173" s="24"/>
      <c r="AC173" s="10">
        <f>SUM(AC100:AC102)</f>
        <v>17946</v>
      </c>
      <c r="AD173" s="24">
        <f>AC173/AC168-1</f>
        <v>-0.18910382552673688</v>
      </c>
      <c r="AE173" s="24"/>
      <c r="AF173" s="10">
        <f>SUM(AF100:AF102)</f>
        <v>130.19</v>
      </c>
      <c r="AG173" s="24">
        <f>AF173/AF168-1</f>
        <v>-0.19789292095373057</v>
      </c>
      <c r="AH173" s="24"/>
      <c r="AI173" s="10">
        <f>SUM(AI100:AI102)</f>
        <v>27.59</v>
      </c>
      <c r="AJ173" s="24">
        <f>AI173/AI168-1</f>
        <v>-0.27604303332458668</v>
      </c>
      <c r="AK173" s="24"/>
      <c r="AL173" s="10">
        <f>AVERAGE(AL100:AL102)</f>
        <v>65.123333333333335</v>
      </c>
      <c r="AM173" s="10">
        <f>AL173-AL168</f>
        <v>-2.769999999999996</v>
      </c>
      <c r="AN173" s="10"/>
      <c r="AO173" s="10">
        <f>AVERAGE(AO100:AO102)</f>
        <v>65.553333333333342</v>
      </c>
      <c r="AP173" s="10">
        <f>AO173-AO168</f>
        <v>-3.5733333333333235</v>
      </c>
      <c r="AQ173" s="10"/>
      <c r="AR173" s="10">
        <f>AVERAGE(AR100:AR102)</f>
        <v>54.136666666666663</v>
      </c>
      <c r="AS173" s="10">
        <f>AR173-AR168</f>
        <v>11.030000000000001</v>
      </c>
      <c r="AT173" s="10"/>
      <c r="AU173" s="10">
        <f>AVERAGE(AU100:AU102)</f>
        <v>33.413333333333334</v>
      </c>
      <c r="AV173" s="10"/>
      <c r="AW173" s="10"/>
      <c r="AX173" s="30"/>
      <c r="AY173" s="10"/>
      <c r="AZ173" s="24"/>
      <c r="BA173" s="10"/>
      <c r="BB173" s="93"/>
      <c r="BC173" s="10"/>
      <c r="BD173" s="24"/>
      <c r="BE173" s="10"/>
      <c r="BF173" s="24"/>
      <c r="BG173" s="10"/>
      <c r="BH173" s="24"/>
      <c r="BI173" s="10"/>
      <c r="BJ173" s="24"/>
      <c r="BK173" s="10"/>
      <c r="BL173" s="24"/>
      <c r="BM173" s="10"/>
      <c r="BN173" s="24"/>
      <c r="BO173" s="10"/>
      <c r="BP173" s="10"/>
      <c r="BQ173" s="24"/>
      <c r="BR173" s="10"/>
      <c r="BS173" s="24"/>
      <c r="BT173" s="10"/>
      <c r="BU173" s="24"/>
      <c r="BV173" s="10"/>
      <c r="BW173" s="24"/>
      <c r="BX173" s="10"/>
      <c r="BY173" s="24"/>
      <c r="BZ173" s="10"/>
      <c r="CA173" s="24"/>
      <c r="CB173" s="10"/>
      <c r="CC173" s="24"/>
      <c r="CD173" s="10"/>
      <c r="CE173" s="24"/>
      <c r="CF173" s="10"/>
      <c r="CG173" s="24"/>
      <c r="CH173" s="10"/>
      <c r="CI173" s="24"/>
      <c r="CJ173" s="10"/>
      <c r="CK173" s="24"/>
      <c r="CL173" s="10"/>
      <c r="CM173" s="24"/>
      <c r="CN173" s="10"/>
      <c r="CW173" s="10"/>
      <c r="CX173" s="24"/>
      <c r="CY173" s="10"/>
      <c r="CZ173" s="24"/>
      <c r="DA173" s="10"/>
      <c r="DB173" s="24"/>
      <c r="DC173" s="10"/>
      <c r="DD173" s="24"/>
      <c r="DE173" s="10"/>
      <c r="DF173" s="39"/>
    </row>
    <row r="174" spans="1:110" s="11" customFormat="1" ht="12.75">
      <c r="A174" s="7" t="s">
        <v>58</v>
      </c>
      <c r="B174" s="10">
        <f>SUM(B103:B105)</f>
        <v>30322.25</v>
      </c>
      <c r="C174" s="24">
        <f>B174/B169-1</f>
        <v>-0.53076895103228583</v>
      </c>
      <c r="D174" s="24"/>
      <c r="E174" s="10">
        <f>SUM(E103:E105)</f>
        <v>28666</v>
      </c>
      <c r="F174" s="24">
        <f>E174/E169-1</f>
        <v>-0.54021661113049202</v>
      </c>
      <c r="G174" s="24"/>
      <c r="H174" s="10">
        <f>SUM(H103:H105)</f>
        <v>1620.75</v>
      </c>
      <c r="I174" s="24">
        <f>H174/H169-1</f>
        <v>-0.23010236800228012</v>
      </c>
      <c r="J174" s="24"/>
      <c r="K174" s="10">
        <f>SUM(K103:K105)</f>
        <v>35.51</v>
      </c>
      <c r="L174" s="24">
        <f>K174/K169-1</f>
        <v>-0.79019202363367802</v>
      </c>
      <c r="M174" s="24"/>
      <c r="N174" s="10">
        <f>SUM(N103:N105)</f>
        <v>19109.28</v>
      </c>
      <c r="O174" s="24">
        <f>N174/N169-1</f>
        <v>-0.61630871867381987</v>
      </c>
      <c r="P174" s="24"/>
      <c r="Q174" s="10">
        <f>SUM(Q103:Q105)</f>
        <v>18049.669999999998</v>
      </c>
      <c r="R174" s="24">
        <f>Q174/Q169-1</f>
        <v>-0.62929479078802286</v>
      </c>
      <c r="S174" s="24"/>
      <c r="T174" s="10">
        <f>SUM(T103:T105)</f>
        <v>1042.07</v>
      </c>
      <c r="U174" s="24">
        <f>T174/T169-1</f>
        <v>-1.0530213832656177E-2</v>
      </c>
      <c r="V174" s="24"/>
      <c r="W174" s="10">
        <f>SUM(W103:W105)</f>
        <v>17.53</v>
      </c>
      <c r="X174" s="24">
        <f>W174/W169-1</f>
        <v>-0.71043937892302611</v>
      </c>
      <c r="Y174" s="24"/>
      <c r="Z174" s="10">
        <f>SUM(Z103:Z105)</f>
        <v>11622.220000000001</v>
      </c>
      <c r="AA174" s="24">
        <f>Z174/Z169-1</f>
        <v>-0.641220075613398</v>
      </c>
      <c r="AB174" s="24"/>
      <c r="AC174" s="10">
        <f>SUM(AC103:AC105)</f>
        <v>11440.66</v>
      </c>
      <c r="AD174" s="24">
        <f>AC174/AC169-1</f>
        <v>-0.64429646428075082</v>
      </c>
      <c r="AE174" s="24"/>
      <c r="AF174" s="10">
        <f>SUM(AF103:AF105)</f>
        <v>164.07</v>
      </c>
      <c r="AG174" s="24">
        <f>AF174/AF169-1</f>
        <v>-4.8704122456079357E-2</v>
      </c>
      <c r="AH174" s="24"/>
      <c r="AI174" s="10">
        <f>SUM(AI103:AI105)</f>
        <v>17.490000000000002</v>
      </c>
      <c r="AJ174" s="24">
        <f>AI174/AI169-1</f>
        <v>-0.6973524831285689</v>
      </c>
      <c r="AK174" s="24"/>
      <c r="AL174" s="10">
        <f>AVERAGE(AL103:AL105)</f>
        <v>61.676666666666677</v>
      </c>
      <c r="AM174" s="10">
        <f>AL174-AL169</f>
        <v>-15.263333333333335</v>
      </c>
      <c r="AN174" s="10"/>
      <c r="AO174" s="10">
        <f>AVERAGE(AO103:AO105)</f>
        <v>61.44</v>
      </c>
      <c r="AP174" s="10">
        <f>AO174-AO169</f>
        <v>-16.533333333333346</v>
      </c>
      <c r="AQ174" s="10"/>
      <c r="AR174" s="10">
        <f>AVERAGE(AR103:AR105)</f>
        <v>64.336666666666659</v>
      </c>
      <c r="AS174" s="10">
        <f>AR174-AR169</f>
        <v>14.299999999999997</v>
      </c>
      <c r="AT174" s="10"/>
      <c r="AU174" s="10">
        <f>AVERAGE(AU103:AU105)</f>
        <v>49.756666666666668</v>
      </c>
      <c r="AV174" s="10"/>
      <c r="AW174" s="10"/>
      <c r="AX174" s="30"/>
      <c r="AY174" s="10"/>
      <c r="AZ174" s="24"/>
      <c r="BA174" s="10"/>
      <c r="BB174" s="93"/>
      <c r="BC174" s="10"/>
      <c r="BD174" s="24"/>
      <c r="BE174" s="10"/>
      <c r="BF174" s="24"/>
      <c r="BG174" s="10"/>
      <c r="BH174" s="24"/>
      <c r="BI174" s="10"/>
      <c r="BJ174" s="24"/>
      <c r="BK174" s="10"/>
      <c r="BL174" s="24"/>
      <c r="BM174" s="10"/>
      <c r="BN174" s="24"/>
      <c r="BO174" s="10"/>
      <c r="BP174" s="10"/>
      <c r="BQ174" s="24"/>
      <c r="BR174" s="10"/>
      <c r="BS174" s="24"/>
      <c r="BT174" s="10"/>
      <c r="BU174" s="24"/>
      <c r="BV174" s="10"/>
      <c r="BW174" s="24"/>
      <c r="BX174" s="10"/>
      <c r="BY174" s="24"/>
      <c r="BZ174" s="10"/>
      <c r="CA174" s="24"/>
      <c r="CB174" s="10"/>
      <c r="CC174" s="24"/>
      <c r="CD174" s="10"/>
      <c r="CE174" s="24"/>
      <c r="CF174" s="10"/>
      <c r="CG174" s="24"/>
      <c r="CH174" s="10"/>
      <c r="CI174" s="24"/>
      <c r="CJ174" s="10"/>
      <c r="CK174" s="24"/>
      <c r="CL174" s="10"/>
      <c r="CM174" s="24"/>
      <c r="CN174" s="10"/>
      <c r="CW174" s="10"/>
      <c r="CX174" s="24"/>
      <c r="CY174" s="10"/>
      <c r="CZ174" s="24"/>
      <c r="DA174" s="10"/>
      <c r="DB174" s="24"/>
      <c r="DC174" s="10"/>
      <c r="DD174" s="24"/>
      <c r="DE174" s="10"/>
      <c r="DF174" s="39"/>
    </row>
    <row r="175" spans="1:110" s="11" customFormat="1" ht="12.75">
      <c r="A175" s="7" t="s">
        <v>59</v>
      </c>
      <c r="B175" s="10">
        <f>SUM(B106:B108)</f>
        <v>50420.969999999994</v>
      </c>
      <c r="C175" s="24">
        <f>B175/B170-1</f>
        <v>-6.1239449154396608E-2</v>
      </c>
      <c r="D175" s="24"/>
      <c r="E175" s="10">
        <f>SUM(E106:E108)</f>
        <v>48287.710000000006</v>
      </c>
      <c r="F175" s="24">
        <f>E175/E170-1</f>
        <v>-6.5671563239078634E-2</v>
      </c>
      <c r="G175" s="24"/>
      <c r="H175" s="10">
        <f>SUM(H106:H108)</f>
        <v>2035.42</v>
      </c>
      <c r="I175" s="24">
        <f>H175/H170-1</f>
        <v>5.1413045162690185E-2</v>
      </c>
      <c r="J175" s="24"/>
      <c r="K175" s="10">
        <f>SUM(K106:K108)</f>
        <v>97.85</v>
      </c>
      <c r="L175" s="24">
        <f>K175/K170-1</f>
        <v>5.7609165585819078E-2</v>
      </c>
      <c r="M175" s="24"/>
      <c r="N175" s="10">
        <f>SUM(N106:N108)</f>
        <v>34880.660000000003</v>
      </c>
      <c r="O175" s="24">
        <f>N175/N170-1</f>
        <v>-7.4786744767193158E-2</v>
      </c>
      <c r="P175" s="24"/>
      <c r="Q175" s="10">
        <f>SUM(Q106:Q108)</f>
        <v>33473.24</v>
      </c>
      <c r="R175" s="24">
        <f>Q175/Q170-1</f>
        <v>-8.436786740457225E-2</v>
      </c>
      <c r="S175" s="24"/>
      <c r="T175" s="10">
        <f>SUM(T106:T108)</f>
        <v>1356.85</v>
      </c>
      <c r="U175" s="24">
        <f>T175/T170-1</f>
        <v>0.2206498857482142</v>
      </c>
      <c r="V175" s="24"/>
      <c r="W175" s="10">
        <f>SUM(W106:W108)</f>
        <v>50.58</v>
      </c>
      <c r="X175" s="24">
        <f>W175/W170-1</f>
        <v>0.63003544956493696</v>
      </c>
      <c r="Y175" s="24"/>
      <c r="Z175" s="10">
        <f>SUM(Z106:Z108)</f>
        <v>21635.56</v>
      </c>
      <c r="AA175" s="24">
        <f>Z175/Z170-1</f>
        <v>-9.6976797474689014E-2</v>
      </c>
      <c r="AB175" s="24"/>
      <c r="AC175" s="10">
        <f>SUM(AC106:AC108)</f>
        <v>21367.47</v>
      </c>
      <c r="AD175" s="24">
        <f>AC175/AC170-1</f>
        <v>-0.10085464690585</v>
      </c>
      <c r="AE175" s="24"/>
      <c r="AF175" s="10">
        <f>SUM(AF106:AF108)</f>
        <v>223.16000000000003</v>
      </c>
      <c r="AG175" s="24">
        <f>AF175/AF170-1</f>
        <v>0.35824710894704803</v>
      </c>
      <c r="AH175" s="24"/>
      <c r="AI175" s="10">
        <f>SUM(AI106:AI108)</f>
        <v>44.929999999999993</v>
      </c>
      <c r="AJ175" s="24">
        <f>AI175/AI170-1</f>
        <v>0.47118533071381785</v>
      </c>
      <c r="AK175" s="24"/>
      <c r="AL175" s="10">
        <f>AVERAGE(AL106:AL108)</f>
        <v>69.05</v>
      </c>
      <c r="AM175" s="10">
        <f>AL175-AL170</f>
        <v>0.47333333333332916</v>
      </c>
      <c r="AN175" s="10"/>
      <c r="AO175" s="10">
        <f>AVERAGE(AO106:AO108)</f>
        <v>69.196666666666673</v>
      </c>
      <c r="AP175" s="10">
        <f>AO175-AO170</f>
        <v>0.19666666666667254</v>
      </c>
      <c r="AQ175" s="10"/>
      <c r="AR175" s="10">
        <f>AVERAGE(AR106:AR108)</f>
        <v>66.733333333333334</v>
      </c>
      <c r="AS175" s="10">
        <f>AR175-AR170</f>
        <v>9.1900000000000048</v>
      </c>
      <c r="AT175" s="10"/>
      <c r="AU175" s="10">
        <f>AVERAGE(AU106:AU108)</f>
        <v>56.756666666666661</v>
      </c>
      <c r="AV175" s="10"/>
      <c r="AW175" s="10"/>
      <c r="AX175" s="30"/>
      <c r="AY175" s="10"/>
      <c r="AZ175" s="24"/>
      <c r="BA175" s="10"/>
      <c r="BB175" s="93"/>
      <c r="BC175" s="10"/>
      <c r="BD175" s="24"/>
      <c r="BE175" s="10"/>
      <c r="BF175" s="24"/>
      <c r="BG175" s="10"/>
      <c r="BH175" s="24"/>
      <c r="BI175" s="10"/>
      <c r="BJ175" s="24"/>
      <c r="BK175" s="10"/>
      <c r="BL175" s="24"/>
      <c r="BM175" s="10"/>
      <c r="BN175" s="24"/>
      <c r="BO175" s="10"/>
      <c r="BP175" s="10"/>
      <c r="BQ175" s="24"/>
      <c r="BR175" s="10"/>
      <c r="BS175" s="24"/>
      <c r="BT175" s="10"/>
      <c r="BU175" s="24"/>
      <c r="BV175" s="10"/>
      <c r="BW175" s="24"/>
      <c r="BX175" s="10"/>
      <c r="BY175" s="24"/>
      <c r="BZ175" s="10"/>
      <c r="CA175" s="24"/>
      <c r="CB175" s="10"/>
      <c r="CC175" s="24"/>
      <c r="CD175" s="10"/>
      <c r="CE175" s="24"/>
      <c r="CF175" s="10"/>
      <c r="CG175" s="24"/>
      <c r="CH175" s="10"/>
      <c r="CI175" s="24"/>
      <c r="CJ175" s="10"/>
      <c r="CK175" s="24"/>
      <c r="CL175" s="10"/>
      <c r="CM175" s="24"/>
      <c r="CN175" s="10"/>
      <c r="CW175" s="10"/>
      <c r="CX175" s="24"/>
      <c r="CY175" s="10"/>
      <c r="CZ175" s="24"/>
      <c r="DA175" s="10"/>
      <c r="DB175" s="24"/>
      <c r="DC175" s="10"/>
      <c r="DD175" s="24"/>
      <c r="DE175" s="10"/>
      <c r="DF175" s="39"/>
    </row>
    <row r="176" spans="1:110" s="11" customFormat="1" ht="12.75">
      <c r="A176" s="7" t="s">
        <v>60</v>
      </c>
      <c r="B176" s="10">
        <f>SUM(B109:B111)</f>
        <v>28405.55</v>
      </c>
      <c r="C176" s="24">
        <f>B176/B171-1</f>
        <v>0.50502229540994303</v>
      </c>
      <c r="D176" s="24"/>
      <c r="E176" s="10">
        <f>SUM(E109:E111)</f>
        <v>25562.47</v>
      </c>
      <c r="F176" s="24">
        <f>E176/E171-1</f>
        <v>0.39887127031067715</v>
      </c>
      <c r="G176" s="24"/>
      <c r="H176" s="10">
        <f>SUM(H109:H111)</f>
        <v>2648.55</v>
      </c>
      <c r="I176" s="24">
        <f>H176/H171-1</f>
        <v>3.5513206055711173</v>
      </c>
      <c r="J176" s="24"/>
      <c r="K176" s="10">
        <f>SUM(K109:K111)</f>
        <v>194.52999999999997</v>
      </c>
      <c r="L176" s="24">
        <f>K176/K171-1</f>
        <v>9.6475095785440601</v>
      </c>
      <c r="M176" s="24"/>
      <c r="N176" s="10">
        <f>SUM(N109:N111)</f>
        <v>18870.2</v>
      </c>
      <c r="O176" s="24">
        <f>N176/N171-1</f>
        <v>0.43706929311714315</v>
      </c>
      <c r="P176" s="24"/>
      <c r="Q176" s="10">
        <f>SUM(Q109:Q111)</f>
        <v>17101.82</v>
      </c>
      <c r="R176" s="24">
        <f>Q176/Q171-1</f>
        <v>0.33170275508543412</v>
      </c>
      <c r="S176" s="24"/>
      <c r="T176" s="10">
        <f>SUM(T109:T111)</f>
        <v>1688.77</v>
      </c>
      <c r="U176" s="24">
        <f>T176/T171-1</f>
        <v>4.9182407569651296</v>
      </c>
      <c r="V176" s="24"/>
      <c r="W176" s="10">
        <f>SUM(W109:W111)</f>
        <v>79.61</v>
      </c>
      <c r="X176" s="24">
        <f>W176/W171-1</f>
        <v>21.05263157894737</v>
      </c>
      <c r="Y176" s="24"/>
      <c r="Z176" s="10">
        <f>SUM(Z109:Z111)</f>
        <v>11269.03</v>
      </c>
      <c r="AA176" s="24">
        <f>Z176/Z171-1</f>
        <v>-0.43141962068841988</v>
      </c>
      <c r="AB176" s="24"/>
      <c r="AC176" s="10">
        <f>SUM(AC109:AC111)</f>
        <v>10911.369999999999</v>
      </c>
      <c r="AD176" s="24">
        <f>AC176/AC171-1</f>
        <v>0.26851909980166599</v>
      </c>
      <c r="AE176" s="24"/>
      <c r="AF176" s="10">
        <f>SUM(AF109:AF111)</f>
        <v>290.43</v>
      </c>
      <c r="AG176" s="24">
        <f>AF176/AF171-1</f>
        <v>5.9281965648854964</v>
      </c>
      <c r="AH176" s="24"/>
      <c r="AI176" s="10">
        <f>SUM(AI109:AI111)</f>
        <v>67.23</v>
      </c>
      <c r="AJ176" s="24">
        <f>AI176/AI171-1</f>
        <v>17.623268698060944</v>
      </c>
      <c r="AK176" s="24"/>
      <c r="AL176" s="10">
        <f>AVERAGE(AL109:AL111)</f>
        <v>66.36</v>
      </c>
      <c r="AM176" s="10">
        <f>AL176-AL171</f>
        <v>-3.2099999999999937</v>
      </c>
      <c r="AN176" s="10"/>
      <c r="AO176" s="10">
        <f>AVERAGE(AO109:AO111)</f>
        <v>66.86</v>
      </c>
      <c r="AP176" s="10">
        <f>AO176-AO171</f>
        <v>-3.4200000000000017</v>
      </c>
      <c r="AQ176" s="10"/>
      <c r="AR176" s="10">
        <f>AVERAGE(AR109:AR111)</f>
        <v>63.636666666666663</v>
      </c>
      <c r="AS176" s="10">
        <f>AR176-AR171</f>
        <v>14.606666666666662</v>
      </c>
      <c r="AT176" s="10"/>
      <c r="AU176" s="10">
        <f>AVERAGE(AU109:AU111)</f>
        <v>40.96</v>
      </c>
      <c r="AV176" s="10"/>
      <c r="AW176" s="10"/>
      <c r="AX176" s="30"/>
      <c r="AY176" s="10"/>
      <c r="AZ176" s="24"/>
      <c r="BA176" s="10"/>
      <c r="BB176" s="93"/>
      <c r="BC176" s="10"/>
      <c r="BD176" s="24"/>
      <c r="BE176" s="10"/>
      <c r="BF176" s="24"/>
      <c r="BG176" s="10"/>
      <c r="BH176" s="24"/>
      <c r="BI176" s="10"/>
      <c r="BJ176" s="24"/>
      <c r="BK176" s="10"/>
      <c r="BL176" s="24"/>
      <c r="BM176" s="10"/>
      <c r="BN176" s="24"/>
      <c r="BO176" s="10"/>
      <c r="BP176" s="10"/>
      <c r="BQ176" s="24"/>
      <c r="BR176" s="10"/>
      <c r="BS176" s="24"/>
      <c r="BT176" s="10"/>
      <c r="BU176" s="24"/>
      <c r="BV176" s="10"/>
      <c r="BW176" s="24"/>
      <c r="BX176" s="10"/>
      <c r="BY176" s="24"/>
      <c r="BZ176" s="10"/>
      <c r="CA176" s="24"/>
      <c r="CB176" s="10"/>
      <c r="CC176" s="24"/>
      <c r="CD176" s="10"/>
      <c r="CE176" s="24"/>
      <c r="CF176" s="10"/>
      <c r="CG176" s="24"/>
      <c r="CH176" s="10"/>
      <c r="CI176" s="24"/>
      <c r="CJ176" s="10"/>
      <c r="CK176" s="24"/>
      <c r="CL176" s="10"/>
      <c r="CM176" s="24"/>
      <c r="CN176" s="10"/>
      <c r="CW176" s="10"/>
      <c r="CX176" s="24"/>
      <c r="CY176" s="10"/>
      <c r="CZ176" s="24"/>
      <c r="DA176" s="10"/>
      <c r="DB176" s="24"/>
      <c r="DC176" s="10"/>
      <c r="DD176" s="24"/>
      <c r="DE176" s="10"/>
      <c r="DF176" s="39"/>
    </row>
    <row r="177" spans="1:110" s="11" customFormat="1" ht="12.75">
      <c r="C177" s="62"/>
      <c r="D177" s="62"/>
      <c r="F177" s="62"/>
      <c r="G177" s="62"/>
      <c r="I177" s="62"/>
      <c r="J177" s="62"/>
      <c r="L177" s="62"/>
      <c r="M177" s="62"/>
      <c r="O177" s="62"/>
      <c r="P177" s="62"/>
      <c r="R177" s="62"/>
      <c r="S177" s="62"/>
      <c r="U177" s="62"/>
      <c r="V177" s="62"/>
      <c r="X177" s="62"/>
      <c r="Y177" s="62"/>
      <c r="AA177" s="62"/>
      <c r="AB177" s="62"/>
      <c r="AD177" s="62"/>
      <c r="AE177" s="62"/>
      <c r="AG177" s="62"/>
      <c r="AH177" s="62"/>
      <c r="AJ177" s="62"/>
      <c r="AK177" s="62"/>
      <c r="AP177" s="10"/>
      <c r="AQ177" s="10"/>
      <c r="AS177" s="10"/>
      <c r="AT177" s="10"/>
      <c r="AV177" s="10"/>
      <c r="AW177" s="10"/>
      <c r="AX177" s="30"/>
      <c r="AY177" s="10"/>
      <c r="AZ177" s="24"/>
      <c r="BA177" s="10"/>
      <c r="BB177" s="93"/>
      <c r="BC177" s="10"/>
      <c r="BD177" s="24"/>
      <c r="BE177" s="10"/>
      <c r="BF177" s="24"/>
      <c r="BG177" s="10"/>
      <c r="BH177" s="24"/>
      <c r="BI177" s="10"/>
      <c r="BJ177" s="24"/>
      <c r="BK177" s="10"/>
      <c r="BL177" s="24"/>
      <c r="BM177" s="10"/>
      <c r="BN177" s="24"/>
      <c r="BO177" s="10"/>
      <c r="BP177" s="10"/>
      <c r="BQ177" s="24"/>
      <c r="BR177" s="10"/>
      <c r="BS177" s="24"/>
      <c r="BT177" s="10"/>
      <c r="BU177" s="24"/>
      <c r="BV177" s="10"/>
      <c r="BW177" s="24"/>
      <c r="BX177" s="10"/>
      <c r="BY177" s="24"/>
      <c r="BZ177" s="10"/>
      <c r="CA177" s="24"/>
      <c r="CB177" s="10"/>
      <c r="CC177" s="24"/>
      <c r="CD177" s="10"/>
      <c r="CE177" s="24"/>
      <c r="CF177" s="10"/>
      <c r="CG177" s="24"/>
      <c r="CH177" s="10"/>
      <c r="CI177" s="24"/>
      <c r="CJ177" s="10"/>
      <c r="CK177" s="24"/>
      <c r="CL177" s="10"/>
      <c r="CM177" s="24"/>
      <c r="CN177" s="10"/>
      <c r="CW177" s="10"/>
      <c r="CX177" s="24"/>
      <c r="CY177" s="10"/>
      <c r="CZ177" s="24"/>
      <c r="DA177" s="10"/>
      <c r="DB177" s="24"/>
      <c r="DC177" s="10"/>
      <c r="DD177" s="24"/>
      <c r="DE177" s="10"/>
      <c r="DF177" s="39"/>
    </row>
    <row r="178" spans="1:110" s="11" customFormat="1" ht="12.75">
      <c r="A178" s="7" t="s">
        <v>61</v>
      </c>
      <c r="B178" s="10">
        <f>SUM(B112:B114)</f>
        <v>66949.100000000006</v>
      </c>
      <c r="C178" s="24">
        <f>B178/B173-1</f>
        <v>0.49652943564322816</v>
      </c>
      <c r="D178" s="24">
        <f>B178/B158-1</f>
        <v>-0.19833543700765666</v>
      </c>
      <c r="E178" s="10">
        <f>SUM(E112:E114)</f>
        <v>61483.829999999994</v>
      </c>
      <c r="F178" s="24">
        <f>E178/E173-1</f>
        <v>0.42379280983106105</v>
      </c>
      <c r="G178" s="24">
        <f>E178/E158-1</f>
        <v>7.5326587367728459E-2</v>
      </c>
      <c r="H178" s="10">
        <f>SUM(H112:H114)</f>
        <v>5068.38</v>
      </c>
      <c r="I178" s="24">
        <f>H178/H173-1</f>
        <v>2.4464239572425237</v>
      </c>
      <c r="J178" s="24">
        <f>H178/H158-1</f>
        <v>-0.7988018732094293</v>
      </c>
      <c r="K178" s="10">
        <f>SUM(K112:K114)</f>
        <v>396.89</v>
      </c>
      <c r="L178" s="24">
        <f>K178/K173-1</f>
        <v>3.8113710752818521</v>
      </c>
      <c r="M178" s="24">
        <f>K178/K158-1</f>
        <v>-0.65328639317911807</v>
      </c>
      <c r="N178" s="10">
        <f>SUM(N112:N114)</f>
        <v>49843.380000000005</v>
      </c>
      <c r="O178" s="24">
        <f>N178/N173-1</f>
        <v>0.7065845936402535</v>
      </c>
      <c r="P178" s="24">
        <f>N178/N158-1</f>
        <v>-0.2798803041114688</v>
      </c>
      <c r="Q178" s="10">
        <f>SUM(Q112:Q114)</f>
        <v>45844.03</v>
      </c>
      <c r="R178" s="24">
        <f>Q178/Q173-1</f>
        <v>0.61519837113248754</v>
      </c>
      <c r="S178" s="24">
        <f>Q178/Q158-1</f>
        <v>-2.8877755481306111E-2</v>
      </c>
      <c r="T178" s="10">
        <f>SUM(T112:T114)</f>
        <v>3720.64</v>
      </c>
      <c r="U178" s="24">
        <f>T178/T173-1</f>
        <v>3.6726446135684325</v>
      </c>
      <c r="V178" s="24">
        <f>T178/T158-1</f>
        <v>-0.82396560917530248</v>
      </c>
      <c r="W178" s="10">
        <f>SUM(W112:W114)</f>
        <v>278.71000000000004</v>
      </c>
      <c r="X178" s="24">
        <f>W178/W173-1</f>
        <v>9.1942209217264104</v>
      </c>
      <c r="Y178" s="24">
        <f>W178/W158-1</f>
        <v>-0.68048470118882487</v>
      </c>
      <c r="Z178" s="10">
        <f>SUM(Z112:Z114)</f>
        <v>29987.129999999997</v>
      </c>
      <c r="AA178" s="24">
        <f>Z178/Z173-1</f>
        <v>0.65640159126988951</v>
      </c>
      <c r="AB178" s="24">
        <f>Z178/Z158-1</f>
        <v>-0.17568111777232831</v>
      </c>
      <c r="AC178" s="10">
        <f>SUM(AC112:AC114)</f>
        <v>28956.23</v>
      </c>
      <c r="AD178" s="24">
        <f>AC178/AC173-1</f>
        <v>0.61352000445781796</v>
      </c>
      <c r="AE178" s="24">
        <f>AC178/AC158-1</f>
        <v>-5.9434521818048425E-2</v>
      </c>
      <c r="AF178" s="10">
        <f>SUM(AF112:AF114)</f>
        <v>787.3</v>
      </c>
      <c r="AG178" s="24">
        <f>AF178/AF173-1</f>
        <v>5.0473154620170515</v>
      </c>
      <c r="AH178" s="24">
        <f>AF178/AF158-1</f>
        <v>-0.84001739427289501</v>
      </c>
      <c r="AI178" s="10">
        <f>SUM(AI112:AI114)</f>
        <v>243.60000000000002</v>
      </c>
      <c r="AJ178" s="24">
        <f>AI178/AI173-1</f>
        <v>7.8292859731786884</v>
      </c>
      <c r="AK178" s="24">
        <f>AI178/AI158-1</f>
        <v>-0.63691647290287956</v>
      </c>
      <c r="AL178" s="10">
        <f>AVERAGE(AL112:AL114)</f>
        <v>74.443333333333328</v>
      </c>
      <c r="AM178" s="47">
        <f>AL178-AL173</f>
        <v>9.3199999999999932</v>
      </c>
      <c r="AN178" s="167">
        <f>AL178-AL158</f>
        <v>-8.4833333333333343</v>
      </c>
      <c r="AO178" s="10">
        <f>AVERAGE(AO112:AO114)</f>
        <v>74.570000000000007</v>
      </c>
      <c r="AP178" s="10">
        <f>AO178-AO173</f>
        <v>9.0166666666666657</v>
      </c>
      <c r="AQ178" s="167">
        <f>AO178-AO158</f>
        <v>-8.0366666666666617</v>
      </c>
      <c r="AR178" s="10">
        <f>AVERAGE(AR112:AR114)</f>
        <v>73.153333333333322</v>
      </c>
      <c r="AS178" s="10">
        <f>AR178-AR173</f>
        <v>19.016666666666659</v>
      </c>
      <c r="AT178" s="167">
        <f>AR178-AR158</f>
        <v>-10.776666666666671</v>
      </c>
      <c r="AU178" s="10">
        <f>AVERAGE(AU112:AU114)</f>
        <v>69.25</v>
      </c>
      <c r="AV178" s="10">
        <f>AU178-AU173</f>
        <v>35.836666666666666</v>
      </c>
      <c r="AW178" s="167">
        <f>AU178-AU158</f>
        <v>-6.9766666666666737</v>
      </c>
      <c r="AX178" s="30"/>
      <c r="AY178" s="10"/>
      <c r="AZ178" s="24"/>
      <c r="BA178" s="10"/>
      <c r="BB178" s="93"/>
      <c r="BC178" s="10"/>
      <c r="BD178" s="24"/>
      <c r="BE178" s="10"/>
      <c r="BF178" s="24"/>
      <c r="BG178" s="10"/>
      <c r="BH178" s="24"/>
      <c r="BI178" s="10"/>
      <c r="BJ178" s="24"/>
      <c r="BK178" s="10"/>
      <c r="BL178" s="24"/>
      <c r="BM178" s="10"/>
      <c r="BN178" s="24"/>
      <c r="BO178" s="10"/>
      <c r="BP178" s="10"/>
      <c r="BQ178" s="24"/>
      <c r="BR178" s="10"/>
      <c r="BS178" s="24"/>
      <c r="BT178" s="10"/>
      <c r="BU178" s="24"/>
      <c r="BV178" s="10"/>
      <c r="BW178" s="24"/>
      <c r="BX178" s="10"/>
      <c r="BY178" s="24"/>
      <c r="BZ178" s="10"/>
      <c r="CA178" s="24"/>
      <c r="CB178" s="10"/>
      <c r="CC178" s="24"/>
      <c r="CD178" s="10"/>
      <c r="CE178" s="24"/>
      <c r="CF178" s="10"/>
      <c r="CG178" s="24"/>
      <c r="CH178" s="10"/>
      <c r="CI178" s="24"/>
      <c r="CJ178" s="10"/>
      <c r="CK178" s="24"/>
      <c r="CL178" s="10"/>
      <c r="CM178" s="24"/>
      <c r="CN178" s="10"/>
      <c r="CW178" s="10"/>
      <c r="CX178" s="24"/>
      <c r="CY178" s="10"/>
      <c r="CZ178" s="24"/>
      <c r="DA178" s="10"/>
      <c r="DB178" s="24"/>
      <c r="DC178" s="10"/>
      <c r="DD178" s="24"/>
      <c r="DE178" s="10"/>
      <c r="DF178" s="39"/>
    </row>
    <row r="179" spans="1:110" s="11" customFormat="1" ht="12.75">
      <c r="A179" s="7" t="s">
        <v>62</v>
      </c>
      <c r="B179" s="10">
        <f>SUM(B115:B117)</f>
        <v>77094.83</v>
      </c>
      <c r="C179" s="24">
        <f>B179/B174-1</f>
        <v>1.5425167987204116</v>
      </c>
      <c r="D179" s="24">
        <f t="shared" ref="D179:D181" si="403">B179/B159-1</f>
        <v>-6.5570899320451237E-2</v>
      </c>
      <c r="E179" s="10">
        <f>SUM(E115:E117)</f>
        <v>66259.459999999992</v>
      </c>
      <c r="F179" s="24">
        <f>E179/E174-1</f>
        <v>1.3114302658201349</v>
      </c>
      <c r="G179" s="24">
        <f t="shared" ref="G179:G181" si="404">E179/E159-1</f>
        <v>0.18302592144115359</v>
      </c>
      <c r="H179" s="10">
        <f>SUM(H115:H117)</f>
        <v>10208.049999999999</v>
      </c>
      <c r="I179" s="24">
        <f>H179/H174-1</f>
        <v>5.2983495295387932</v>
      </c>
      <c r="J179" s="24">
        <f t="shared" ref="J179:J181" si="405">H179/H159-1</f>
        <v>-0.59617195996077255</v>
      </c>
      <c r="K179" s="10">
        <f>SUM(K115:K117)</f>
        <v>627.32000000000005</v>
      </c>
      <c r="L179" s="24">
        <f>K179/K174-1</f>
        <v>16.666009574767674</v>
      </c>
      <c r="M179" s="24">
        <f t="shared" ref="M179:M181" si="406">K179/K159-1</f>
        <v>-0.48498431932745512</v>
      </c>
      <c r="N179" s="10">
        <f>SUM(N115:N117)</f>
        <v>59274.58</v>
      </c>
      <c r="O179" s="24">
        <f>N179/N174-1</f>
        <v>2.1018740632823425</v>
      </c>
      <c r="P179" s="24">
        <f t="shared" ref="P179:P181" si="407">N179/N159-1</f>
        <v>-0.1282514136325239</v>
      </c>
      <c r="Q179" s="10">
        <f>SUM(Q115:Q117)</f>
        <v>50819.85</v>
      </c>
      <c r="R179" s="24">
        <f>Q179/Q174-1</f>
        <v>1.8155556306569594</v>
      </c>
      <c r="S179" s="24">
        <f t="shared" ref="S179:S181" si="408">Q179/Q159-1</f>
        <v>9.8548903836480406E-2</v>
      </c>
      <c r="T179" s="10">
        <f>SUM(T115:T117)</f>
        <v>7986.1100000000006</v>
      </c>
      <c r="U179" s="24">
        <f>T179/T174-1</f>
        <v>6.6636982160507463</v>
      </c>
      <c r="V179" s="24">
        <f t="shared" ref="V179:V181" si="409">T179/T159-1</f>
        <v>-0.6159787382291122</v>
      </c>
      <c r="W179" s="10">
        <f>SUM(W115:W117)</f>
        <v>468.61</v>
      </c>
      <c r="X179" s="24">
        <f>W179/W174-1</f>
        <v>25.73188819167142</v>
      </c>
      <c r="Y179" s="24">
        <f t="shared" ref="Y179:Y181" si="410">W179/W159-1</f>
        <v>-0.50049033193339998</v>
      </c>
      <c r="Z179" s="10">
        <f>SUM(Z115:Z117)</f>
        <v>35008.46</v>
      </c>
      <c r="AA179" s="24">
        <f>Z179/Z174-1</f>
        <v>2.0122007671511981</v>
      </c>
      <c r="AB179" s="24">
        <f t="shared" ref="AB179:AB181" si="411">Z179/Z159-1</f>
        <v>-3.8083512092077609E-2</v>
      </c>
      <c r="AC179" s="10">
        <f>SUM(AC115:AC117)</f>
        <v>32621.38</v>
      </c>
      <c r="AD179" s="24">
        <f>AC179/AC174-1</f>
        <v>1.8513547295348345</v>
      </c>
      <c r="AE179" s="24">
        <f t="shared" ref="AE179:AE181" si="412">AC179/AC159-1</f>
        <v>5.9268122801064305E-2</v>
      </c>
      <c r="AF179" s="10">
        <f>SUM(AF115:AF117)</f>
        <v>1983.6100000000001</v>
      </c>
      <c r="AG179" s="24">
        <f>AF179/AF174-1</f>
        <v>11.090022551350035</v>
      </c>
      <c r="AH179" s="24">
        <f t="shared" ref="AH179:AH181" si="413">AF179/AF159-1</f>
        <v>-0.59556378360854945</v>
      </c>
      <c r="AI179" s="10">
        <f>SUM(AI115:AI117)</f>
        <v>403.46000000000004</v>
      </c>
      <c r="AJ179" s="24">
        <f>AI179/AI174-1</f>
        <v>22.068038879359634</v>
      </c>
      <c r="AK179" s="24">
        <f t="shared" ref="AK179:AK181" si="414">AI179/AI159-1</f>
        <v>-0.4184025024866298</v>
      </c>
      <c r="AL179" s="10">
        <f>AVERAGE(AL115:AL117)</f>
        <v>76.88</v>
      </c>
      <c r="AM179" s="47">
        <f>AL179-AL174</f>
        <v>15.203333333333319</v>
      </c>
      <c r="AN179" s="167">
        <f t="shared" ref="AN179:AN181" si="415">AL179-AL159</f>
        <v>-5.5400000000000063</v>
      </c>
      <c r="AO179" s="10">
        <f>AVERAGE(AO115:AO117)</f>
        <v>76.723333333333343</v>
      </c>
      <c r="AP179" s="10">
        <f>AO179-AO174</f>
        <v>15.283333333333346</v>
      </c>
      <c r="AQ179" s="167">
        <f t="shared" ref="AQ179:AQ181" si="416">AO179-AO159</f>
        <v>-5.8799999999999955</v>
      </c>
      <c r="AR179" s="10">
        <f>AVERAGE(AR115:AR117)</f>
        <v>77.87</v>
      </c>
      <c r="AS179" s="10">
        <f>AR179-AR174</f>
        <v>13.533333333333346</v>
      </c>
      <c r="AT179" s="167">
        <f t="shared" ref="AT179:AT181" si="417">AR179-AR159</f>
        <v>-4.3900000000000006</v>
      </c>
      <c r="AU179" s="10">
        <f>AVERAGE(AU115:AU117)</f>
        <v>74.7</v>
      </c>
      <c r="AV179" s="10">
        <f>AU179-AU174</f>
        <v>24.943333333333335</v>
      </c>
      <c r="AW179" s="167">
        <f t="shared" ref="AW179:AW181" si="418">AU179-AU159</f>
        <v>-2.346666666666664</v>
      </c>
      <c r="AX179" s="30"/>
      <c r="BN179" s="24"/>
      <c r="BO179" s="10"/>
      <c r="BP179" s="10"/>
      <c r="BQ179" s="24"/>
      <c r="BR179" s="10"/>
      <c r="BS179" s="24"/>
      <c r="BT179" s="10"/>
      <c r="BU179" s="24"/>
      <c r="BV179" s="10"/>
      <c r="BW179" s="24"/>
      <c r="BX179" s="10"/>
      <c r="BY179" s="24"/>
      <c r="BZ179" s="10"/>
      <c r="CA179" s="24"/>
      <c r="CB179" s="10"/>
      <c r="CC179" s="24"/>
      <c r="CD179" s="10"/>
      <c r="CE179" s="24"/>
      <c r="CF179" s="10"/>
      <c r="CG179" s="24"/>
      <c r="CH179" s="10"/>
      <c r="CI179" s="24"/>
      <c r="CJ179" s="10"/>
      <c r="CK179" s="24"/>
      <c r="CL179" s="10"/>
      <c r="CM179" s="24"/>
      <c r="CN179" s="10"/>
      <c r="CW179" s="10"/>
      <c r="CX179" s="24"/>
      <c r="CY179" s="10"/>
      <c r="CZ179" s="24"/>
      <c r="DA179" s="10"/>
      <c r="DB179" s="24"/>
      <c r="DC179" s="10"/>
      <c r="DD179" s="24"/>
      <c r="DE179" s="10"/>
      <c r="DF179" s="39"/>
    </row>
    <row r="180" spans="1:110" s="11" customFormat="1" ht="12.75">
      <c r="A180" s="7" t="s">
        <v>63</v>
      </c>
      <c r="B180" s="10">
        <f>SUM(B118:B120)</f>
        <v>89158.69</v>
      </c>
      <c r="C180" s="24">
        <f>B180/B175-1</f>
        <v>0.7682858937461936</v>
      </c>
      <c r="D180" s="24">
        <f t="shared" si="403"/>
        <v>-2.7146566734950528E-2</v>
      </c>
      <c r="E180" s="10">
        <f>SUM(E118:E120)</f>
        <v>73602.37</v>
      </c>
      <c r="F180" s="24">
        <f>E180/E175-1</f>
        <v>0.52424643869009291</v>
      </c>
      <c r="G180" s="24">
        <f t="shared" si="404"/>
        <v>0.17509782853384115</v>
      </c>
      <c r="H180" s="10">
        <f>SUM(H118:H120)</f>
        <v>14888.869999999999</v>
      </c>
      <c r="I180" s="24">
        <f>H180/H175-1</f>
        <v>6.3148883277161465</v>
      </c>
      <c r="J180" s="24">
        <f t="shared" si="405"/>
        <v>-0.46612620242775038</v>
      </c>
      <c r="K180" s="10">
        <f>SUM(K118:K120)</f>
        <v>667.45</v>
      </c>
      <c r="L180" s="24">
        <f>K180/K175-1</f>
        <v>5.8211548288196227</v>
      </c>
      <c r="M180" s="24">
        <f t="shared" si="406"/>
        <v>-0.40571270846132612</v>
      </c>
      <c r="N180" s="10">
        <f>SUM(N118:N120)</f>
        <v>71523.099999999991</v>
      </c>
      <c r="O180" s="24">
        <f>N180/N175-1</f>
        <v>1.0505087919781331</v>
      </c>
      <c r="P180" s="24">
        <f t="shared" si="407"/>
        <v>-6.7121068924400284E-2</v>
      </c>
      <c r="Q180" s="10">
        <f>SUM(Q118:Q120)</f>
        <v>58542.06</v>
      </c>
      <c r="R180" s="24">
        <f>Q180/Q175-1</f>
        <v>0.74892122782258319</v>
      </c>
      <c r="S180" s="24">
        <f t="shared" si="408"/>
        <v>0.11478469740487496</v>
      </c>
      <c r="T180" s="10">
        <f>SUM(T118:T120)</f>
        <v>12446.490000000002</v>
      </c>
      <c r="U180" s="24">
        <f>T180/T175-1</f>
        <v>8.1730773482698922</v>
      </c>
      <c r="V180" s="24">
        <f t="shared" si="409"/>
        <v>-0.46599441645904649</v>
      </c>
      <c r="W180" s="10">
        <f>SUM(W118:W120)</f>
        <v>534.56000000000006</v>
      </c>
      <c r="X180" s="24">
        <f>W180/W175-1</f>
        <v>9.5686041913799933</v>
      </c>
      <c r="Y180" s="24">
        <f t="shared" si="410"/>
        <v>-0.36903483197790388</v>
      </c>
      <c r="Z180" s="10">
        <f>SUM(Z118:Z120)</f>
        <v>40215.4</v>
      </c>
      <c r="AA180" s="24">
        <f>Z180/Z175-1</f>
        <v>0.85876399778882528</v>
      </c>
      <c r="AB180" s="24">
        <f t="shared" si="411"/>
        <v>-1.5259831448637073E-2</v>
      </c>
      <c r="AC180" s="10">
        <f>SUM(AC118:AC120)</f>
        <v>36612.020000000004</v>
      </c>
      <c r="AD180" s="24">
        <f>AC180/AC175-1</f>
        <v>0.713446655125759</v>
      </c>
      <c r="AE180" s="24">
        <f t="shared" si="412"/>
        <v>5.5263835990898791E-2</v>
      </c>
      <c r="AF180" s="10">
        <f>SUM(AF118:AF120)</f>
        <v>3150.95</v>
      </c>
      <c r="AG180" s="24">
        <f>AF180/AF175-1</f>
        <v>13.119689908585766</v>
      </c>
      <c r="AH180" s="24">
        <f t="shared" si="413"/>
        <v>-0.42851727715266141</v>
      </c>
      <c r="AI180" s="10">
        <f>SUM(AI118:AI120)</f>
        <v>452.42</v>
      </c>
      <c r="AJ180" s="24">
        <f>AI180/AI175-1</f>
        <v>9.0694413532161153</v>
      </c>
      <c r="AK180" s="24">
        <f t="shared" si="414"/>
        <v>-0.28220343016706584</v>
      </c>
      <c r="AL180" s="10">
        <f>AVERAGE(AL118:AL120)</f>
        <v>80.173333333333332</v>
      </c>
      <c r="AM180" s="47">
        <f>AL180-AL175</f>
        <v>11.123333333333335</v>
      </c>
      <c r="AN180" s="167">
        <f t="shared" si="415"/>
        <v>-3.4266666666666765</v>
      </c>
      <c r="AO180" s="10">
        <f>AVERAGE(AO118:AO120)</f>
        <v>79.476666666666674</v>
      </c>
      <c r="AP180" s="10">
        <f>AO180-AO175</f>
        <v>10.280000000000001</v>
      </c>
      <c r="AQ180" s="167">
        <f t="shared" si="416"/>
        <v>-4.3233333333333235</v>
      </c>
      <c r="AR180" s="10">
        <f>AVERAGE(AR118:AR120)</f>
        <v>83.600000000000009</v>
      </c>
      <c r="AS180" s="10">
        <f>AR180-AR175</f>
        <v>16.866666666666674</v>
      </c>
      <c r="AT180" s="167">
        <f t="shared" si="417"/>
        <v>0.10666666666666913</v>
      </c>
      <c r="AU180" s="10">
        <f>AVERAGE(AU118:AU120)</f>
        <v>80.023333333333326</v>
      </c>
      <c r="AV180" s="10">
        <f>AU180-AU175</f>
        <v>23.266666666666666</v>
      </c>
      <c r="AW180" s="167">
        <f t="shared" si="418"/>
        <v>5.1266666666666652</v>
      </c>
      <c r="AX180" s="30"/>
      <c r="AY180" s="10"/>
      <c r="AZ180" s="24"/>
      <c r="BA180" s="10"/>
      <c r="BB180" s="93"/>
      <c r="BC180" s="10"/>
      <c r="BD180" s="24"/>
      <c r="BE180" s="10"/>
      <c r="BF180" s="24"/>
      <c r="BG180" s="10"/>
      <c r="BH180" s="24"/>
      <c r="BI180" s="10"/>
      <c r="BJ180" s="24"/>
      <c r="BK180" s="10"/>
      <c r="BL180" s="24"/>
      <c r="BM180" s="10"/>
      <c r="BN180" s="24"/>
      <c r="BO180" s="10"/>
      <c r="BP180" s="10"/>
      <c r="BQ180" s="24"/>
      <c r="BR180" s="10"/>
      <c r="BS180" s="24"/>
      <c r="BT180" s="10"/>
      <c r="BU180" s="24"/>
      <c r="BV180" s="10"/>
      <c r="BW180" s="24"/>
      <c r="BX180" s="10"/>
      <c r="BY180" s="24"/>
      <c r="BZ180" s="10"/>
      <c r="CA180" s="24"/>
      <c r="CB180" s="10"/>
      <c r="CC180" s="24"/>
      <c r="CD180" s="10"/>
      <c r="CE180" s="24"/>
      <c r="CF180" s="10"/>
      <c r="CG180" s="24"/>
      <c r="CH180" s="10"/>
      <c r="CI180" s="24"/>
      <c r="CJ180" s="10"/>
      <c r="CK180" s="24"/>
      <c r="CL180" s="10"/>
      <c r="CM180" s="24"/>
      <c r="CN180" s="10"/>
      <c r="CW180" s="10"/>
      <c r="CX180" s="24"/>
      <c r="CY180" s="10"/>
      <c r="CZ180" s="24"/>
      <c r="DA180" s="10"/>
      <c r="DB180" s="24"/>
      <c r="DC180" s="10"/>
      <c r="DD180" s="24"/>
      <c r="DE180" s="10"/>
      <c r="DF180" s="39"/>
    </row>
    <row r="181" spans="1:110" s="64" customFormat="1" ht="12.75">
      <c r="A181" s="91" t="s">
        <v>64</v>
      </c>
      <c r="B181" s="77">
        <f>SUM(B121:B123)</f>
        <v>83018.960000000006</v>
      </c>
      <c r="C181" s="24">
        <f>B181/B176-1</f>
        <v>1.9226316688112011</v>
      </c>
      <c r="D181" s="24">
        <f t="shared" si="403"/>
        <v>-3.8887791001436467E-2</v>
      </c>
      <c r="E181" s="77">
        <f>SUM(E121:E123)</f>
        <v>65191.94</v>
      </c>
      <c r="F181" s="24">
        <f>E181/E176-1</f>
        <v>1.5502989343361575</v>
      </c>
      <c r="G181" s="24">
        <f t="shared" si="404"/>
        <v>9.7998549182690242E-2</v>
      </c>
      <c r="H181" s="77">
        <f>SUM(H121:H123)</f>
        <v>17081.68</v>
      </c>
      <c r="I181" s="24">
        <f>H181/H176-1</f>
        <v>5.4494459232410186</v>
      </c>
      <c r="J181" s="24">
        <f t="shared" si="405"/>
        <v>-0.3460581675350578</v>
      </c>
      <c r="K181" s="77">
        <f>SUM(K121:K123)</f>
        <v>745.36</v>
      </c>
      <c r="L181" s="24">
        <f>K181/K176-1</f>
        <v>2.8315940985966179</v>
      </c>
      <c r="M181" s="24">
        <f t="shared" si="406"/>
        <v>-0.1563458556406977</v>
      </c>
      <c r="N181" s="77">
        <f>SUM(N121:N123)</f>
        <v>66288.37</v>
      </c>
      <c r="O181" s="24">
        <f>N181/N176-1</f>
        <v>2.5128599590889333</v>
      </c>
      <c r="P181" s="24">
        <f t="shared" si="407"/>
        <v>-6.6530456653714598E-2</v>
      </c>
      <c r="Q181" s="77">
        <f>SUM(Q121:Q123)</f>
        <v>52605.020000000004</v>
      </c>
      <c r="R181" s="24">
        <f>Q181/Q176-1</f>
        <v>2.0759895730395947</v>
      </c>
      <c r="S181" s="24">
        <f t="shared" si="408"/>
        <v>6.854053729053744E-2</v>
      </c>
      <c r="T181" s="77">
        <f>SUM(T121:T123)</f>
        <v>13158.8</v>
      </c>
      <c r="U181" s="24">
        <f>T181/T176-1</f>
        <v>6.7919432486365814</v>
      </c>
      <c r="V181" s="24">
        <f t="shared" si="409"/>
        <v>-0.37871254288856082</v>
      </c>
      <c r="W181" s="77">
        <f>SUM(W121:W123)</f>
        <v>524.54999999999995</v>
      </c>
      <c r="X181" s="24">
        <f>W181/W176-1</f>
        <v>5.5889963572415517</v>
      </c>
      <c r="Y181" s="24">
        <f t="shared" si="410"/>
        <v>-0.12905957362024312</v>
      </c>
      <c r="Z181" s="77">
        <f>SUM(Z121:Z123)</f>
        <v>36971.329999999994</v>
      </c>
      <c r="AA181" s="24">
        <f>Z181/Z176-1</f>
        <v>2.2807908045324212</v>
      </c>
      <c r="AB181" s="24">
        <f t="shared" si="411"/>
        <v>-2.7388409528146584E-2</v>
      </c>
      <c r="AC181" s="77">
        <f>SUM(AC121:AC123)</f>
        <v>33365.729999999996</v>
      </c>
      <c r="AD181" s="24">
        <f>AC181/AC176-1</f>
        <v>2.057886406564895</v>
      </c>
      <c r="AE181" s="24">
        <f t="shared" si="412"/>
        <v>2.9112465821660383E-2</v>
      </c>
      <c r="AF181" s="77">
        <f>SUM(AF121:AF123)</f>
        <v>3169.6400000000003</v>
      </c>
      <c r="AG181" s="24">
        <f>AF181/AF176-1</f>
        <v>9.913610852873326</v>
      </c>
      <c r="AH181" s="24">
        <f t="shared" si="413"/>
        <v>-0.37906688816449341</v>
      </c>
      <c r="AI181" s="77">
        <f>SUM(AI121:AI123)</f>
        <v>435.96</v>
      </c>
      <c r="AJ181" s="24">
        <f>AI181/AI176-1</f>
        <v>5.4846050870147245</v>
      </c>
      <c r="AK181" s="24">
        <f t="shared" si="414"/>
        <v>-0.10287066570634851</v>
      </c>
      <c r="AL181" s="77">
        <f>AVERAGE(AL121:AL123)</f>
        <v>79.820000000000007</v>
      </c>
      <c r="AM181" s="47">
        <f>AL181-AL176</f>
        <v>13.460000000000008</v>
      </c>
      <c r="AN181" s="167">
        <f t="shared" si="415"/>
        <v>-2.3866666666666561</v>
      </c>
      <c r="AO181" s="77">
        <f>AVERAGE(AO121:AO123)</f>
        <v>80.649999999999991</v>
      </c>
      <c r="AP181" s="77">
        <f>AO181-AO176</f>
        <v>13.789999999999992</v>
      </c>
      <c r="AQ181" s="167">
        <f t="shared" si="416"/>
        <v>-2.2433333333333394</v>
      </c>
      <c r="AR181" s="77">
        <f>AVERAGE(AR121:AR123)</f>
        <v>77.016666666666666</v>
      </c>
      <c r="AS181" s="77">
        <f>AR181-AR176</f>
        <v>13.380000000000003</v>
      </c>
      <c r="AT181" s="167">
        <f t="shared" si="417"/>
        <v>-4.036666666666676</v>
      </c>
      <c r="AU181" s="77">
        <f>AVERAGE(AU121:AU123)</f>
        <v>70.336666666666673</v>
      </c>
      <c r="AV181" s="77">
        <f>AU181-AU176</f>
        <v>29.376666666666672</v>
      </c>
      <c r="AW181" s="167">
        <f t="shared" si="418"/>
        <v>2.1000000000000085</v>
      </c>
      <c r="AX181" s="157"/>
      <c r="AY181" s="95"/>
      <c r="AZ181" s="61"/>
      <c r="BA181" s="95"/>
      <c r="BB181" s="94"/>
      <c r="BC181" s="95"/>
      <c r="BD181" s="61"/>
      <c r="BE181" s="95"/>
      <c r="BF181" s="61"/>
      <c r="BG181" s="95"/>
      <c r="BH181" s="61"/>
      <c r="BI181" s="95"/>
      <c r="BJ181" s="61"/>
      <c r="BK181" s="95"/>
      <c r="BL181" s="61"/>
      <c r="BM181" s="95"/>
      <c r="BN181" s="95"/>
      <c r="BO181" s="95"/>
      <c r="BP181" s="95"/>
      <c r="BQ181" s="95"/>
      <c r="BR181" s="95"/>
      <c r="BS181" s="95"/>
      <c r="BT181" s="95"/>
      <c r="BU181" s="95"/>
      <c r="BV181" s="95"/>
      <c r="BW181" s="95"/>
      <c r="BX181" s="95"/>
      <c r="BY181" s="95"/>
      <c r="BZ181" s="95"/>
      <c r="CA181" s="95"/>
      <c r="CB181" s="95"/>
      <c r="CC181" s="95"/>
      <c r="CD181" s="95"/>
      <c r="CE181" s="95"/>
      <c r="CF181" s="95"/>
      <c r="CG181" s="95"/>
      <c r="CH181" s="95"/>
      <c r="CI181" s="95"/>
      <c r="CJ181" s="95"/>
      <c r="CK181" s="95"/>
      <c r="CL181" s="95"/>
      <c r="CM181" s="95"/>
      <c r="CN181" s="95"/>
      <c r="CO181" s="95"/>
      <c r="CP181" s="95"/>
      <c r="CQ181" s="95"/>
      <c r="CR181" s="95"/>
      <c r="CS181" s="95"/>
      <c r="CT181" s="95"/>
      <c r="CU181" s="95"/>
      <c r="CV181" s="95"/>
      <c r="CW181" s="95"/>
      <c r="CX181" s="95"/>
      <c r="CY181" s="95"/>
      <c r="CZ181" s="95"/>
      <c r="DA181" s="95"/>
      <c r="DB181" s="95"/>
      <c r="DC181" s="95"/>
      <c r="DD181" s="95"/>
      <c r="DE181" s="100"/>
      <c r="DF181" s="100"/>
    </row>
    <row r="182" spans="1:110" s="64" customFormat="1" ht="12.75">
      <c r="A182" s="91"/>
      <c r="B182" s="77"/>
      <c r="C182" s="24"/>
      <c r="D182" s="24"/>
      <c r="E182" s="77"/>
      <c r="F182" s="24"/>
      <c r="G182" s="24"/>
      <c r="H182" s="77"/>
      <c r="I182" s="24"/>
      <c r="J182" s="24"/>
      <c r="K182" s="77"/>
      <c r="L182" s="24"/>
      <c r="M182" s="24"/>
      <c r="N182" s="77"/>
      <c r="O182" s="24"/>
      <c r="P182" s="24"/>
      <c r="Q182" s="77"/>
      <c r="R182" s="24"/>
      <c r="S182" s="24"/>
      <c r="T182" s="77"/>
      <c r="U182" s="24"/>
      <c r="V182" s="24"/>
      <c r="W182" s="77"/>
      <c r="X182" s="24"/>
      <c r="Y182" s="24"/>
      <c r="Z182" s="77"/>
      <c r="AA182" s="24"/>
      <c r="AB182" s="24"/>
      <c r="AC182" s="77"/>
      <c r="AD182" s="24"/>
      <c r="AE182" s="24"/>
      <c r="AF182" s="77"/>
      <c r="AG182" s="24"/>
      <c r="AH182" s="24"/>
      <c r="AI182" s="77"/>
      <c r="AJ182" s="24"/>
      <c r="AK182" s="24"/>
      <c r="AL182" s="77"/>
      <c r="AM182" s="47"/>
      <c r="AN182" s="24"/>
      <c r="AO182" s="77"/>
      <c r="AP182" s="77"/>
      <c r="AQ182" s="24"/>
      <c r="AR182" s="77"/>
      <c r="AS182" s="77"/>
      <c r="AT182" s="24"/>
      <c r="AU182" s="77"/>
      <c r="AV182" s="77"/>
      <c r="AW182" s="24"/>
      <c r="AX182" s="157"/>
      <c r="AY182" s="95"/>
      <c r="AZ182" s="61"/>
      <c r="BA182" s="95"/>
      <c r="BB182" s="94"/>
      <c r="BC182" s="95"/>
      <c r="BD182" s="61"/>
      <c r="BE182" s="95"/>
      <c r="BF182" s="61"/>
      <c r="BG182" s="95"/>
      <c r="BH182" s="61"/>
      <c r="BI182" s="95"/>
      <c r="BJ182" s="61"/>
      <c r="BK182" s="95"/>
      <c r="BL182" s="61"/>
      <c r="BM182" s="95"/>
      <c r="BN182" s="95"/>
      <c r="BO182" s="95"/>
      <c r="BP182" s="95"/>
      <c r="BQ182" s="95"/>
      <c r="BR182" s="95"/>
      <c r="BS182" s="95"/>
      <c r="BT182" s="95"/>
      <c r="BU182" s="95"/>
      <c r="BV182" s="95"/>
      <c r="BW182" s="95"/>
      <c r="BX182" s="95"/>
      <c r="BY182" s="95"/>
      <c r="BZ182" s="95"/>
      <c r="CA182" s="95"/>
      <c r="CB182" s="95"/>
      <c r="CC182" s="95"/>
      <c r="CD182" s="95"/>
      <c r="CE182" s="95"/>
      <c r="CF182" s="95"/>
      <c r="CG182" s="95"/>
      <c r="CH182" s="95"/>
      <c r="CI182" s="95"/>
      <c r="CJ182" s="95"/>
      <c r="CK182" s="95"/>
      <c r="CL182" s="95"/>
      <c r="CM182" s="95"/>
      <c r="CN182" s="95"/>
      <c r="CO182" s="95"/>
      <c r="CP182" s="95"/>
      <c r="CQ182" s="95"/>
      <c r="CR182" s="95"/>
      <c r="CS182" s="95"/>
      <c r="CT182" s="95"/>
      <c r="CU182" s="95"/>
      <c r="CV182" s="95"/>
      <c r="CW182" s="95"/>
      <c r="CX182" s="95"/>
      <c r="CY182" s="95"/>
      <c r="CZ182" s="95"/>
      <c r="DA182" s="95"/>
      <c r="DB182" s="95"/>
      <c r="DC182" s="95"/>
      <c r="DD182" s="95"/>
      <c r="DE182" s="100"/>
      <c r="DF182" s="100"/>
    </row>
    <row r="183" spans="1:110" s="64" customFormat="1" ht="12.75">
      <c r="A183" s="91" t="s">
        <v>65</v>
      </c>
      <c r="B183" s="77">
        <f>SUM(B124:B126)</f>
        <v>89540.51</v>
      </c>
      <c r="C183" s="92">
        <f>B183/B178-1</f>
        <v>0.33744157875161851</v>
      </c>
      <c r="D183" s="92">
        <f>B183/B158-1</f>
        <v>7.2179518757706118E-2</v>
      </c>
      <c r="E183" s="77">
        <f>SUM(E124:E126)</f>
        <v>69191.63</v>
      </c>
      <c r="F183" s="92">
        <f>E183/E178-1</f>
        <v>0.1253630426081136</v>
      </c>
      <c r="G183" s="92">
        <f>E183/E158-1</f>
        <v>0.21013280015754621</v>
      </c>
      <c r="H183" s="77">
        <f>SUM(H124:H126)</f>
        <v>19623.989999999998</v>
      </c>
      <c r="I183" s="92">
        <f>H183/H178-1</f>
        <v>2.8718466255489914</v>
      </c>
      <c r="J183" s="92">
        <f>H183/H158-1</f>
        <v>-0.22099171171915055</v>
      </c>
      <c r="K183" s="77">
        <f>SUM(K124:K126)</f>
        <v>724.89</v>
      </c>
      <c r="L183" s="92">
        <f>K183/K178-1</f>
        <v>0.82642545793544819</v>
      </c>
      <c r="M183" s="92">
        <f>K183/K158-1</f>
        <v>-0.36675344188971981</v>
      </c>
      <c r="N183" s="77">
        <f>SUM(N124:N126)</f>
        <v>74323.759999999995</v>
      </c>
      <c r="O183" s="92">
        <f>N183/N178-1</f>
        <v>0.49114606593694066</v>
      </c>
      <c r="P183" s="92">
        <f>N183/N158-1</f>
        <v>7.380365152788948E-2</v>
      </c>
      <c r="Q183" s="77">
        <f>SUM(Q124:Q126)</f>
        <v>57778.98</v>
      </c>
      <c r="R183" s="92">
        <f>Q183/Q178-1</f>
        <v>0.26033815089991008</v>
      </c>
      <c r="S183" s="92">
        <f>Q183/Q158-1</f>
        <v>0.22394241395446102</v>
      </c>
      <c r="T183" s="77">
        <f>SUM(T124:T126)</f>
        <v>15988.899999999998</v>
      </c>
      <c r="U183" s="92">
        <f>T183/T178-1</f>
        <v>3.2973520684613398</v>
      </c>
      <c r="V183" s="92">
        <f>T183/T158-1</f>
        <v>-0.24351824646915432</v>
      </c>
      <c r="W183" s="77">
        <f>SUM(W124:W126)</f>
        <v>555.86999999999989</v>
      </c>
      <c r="X183" s="92">
        <f>W183/W178-1</f>
        <v>0.99443866384413848</v>
      </c>
      <c r="Y183" s="92">
        <f>W183/W158-1</f>
        <v>-0.36274633436127923</v>
      </c>
      <c r="Z183" s="77">
        <f>SUM(Z124:Z126)</f>
        <v>40480.5</v>
      </c>
      <c r="AA183" s="92">
        <f>Z183/Z178-1</f>
        <v>0.34992911959230533</v>
      </c>
      <c r="AB183" s="92">
        <f>Z183/Z158-1</f>
        <v>0.11277206294891395</v>
      </c>
      <c r="AC183" s="77">
        <f>SUM(AC124:AC126)</f>
        <v>36137.420000000006</v>
      </c>
      <c r="AD183" s="92">
        <f>AC183/AC178-1</f>
        <v>0.24800155268831636</v>
      </c>
      <c r="AE183" s="92">
        <f>AC183/AC158-1</f>
        <v>0.17382717717610419</v>
      </c>
      <c r="AF183" s="77">
        <f>SUM(AF124:AF126)</f>
        <v>3878.1400000000003</v>
      </c>
      <c r="AG183" s="92">
        <f>AF183/AF178-1</f>
        <v>3.9258732376476573</v>
      </c>
      <c r="AH183" s="92">
        <f>AF183/AF158-1</f>
        <v>-0.21194596395971677</v>
      </c>
      <c r="AI183" s="77">
        <f>SUM(AI124:AI126)</f>
        <v>464.95000000000005</v>
      </c>
      <c r="AJ183" s="92">
        <f>AI183/AI178-1</f>
        <v>0.90866174055829219</v>
      </c>
      <c r="AK183" s="92">
        <f>AI183/AI158-1</f>
        <v>-0.30699636320276624</v>
      </c>
      <c r="AL183" s="77">
        <f>AVERAGE(AL124:AL126)</f>
        <v>82.98</v>
      </c>
      <c r="AM183" s="77">
        <f>AL183-AL178</f>
        <v>8.536666666666676</v>
      </c>
      <c r="AN183" s="169">
        <f>AL183-AL158</f>
        <v>5.333333333334167E-2</v>
      </c>
      <c r="AO183" s="77">
        <f>AVERAGE(AO124:AO126)</f>
        <v>83.463333333333324</v>
      </c>
      <c r="AP183" s="77">
        <f>AO183-AO178</f>
        <v>8.8933333333333167</v>
      </c>
      <c r="AQ183" s="169">
        <f>AO183-AO158</f>
        <v>0.85666666666665492</v>
      </c>
      <c r="AR183" s="77">
        <f>AVERAGE(AR124:AR126)</f>
        <v>81.556666666666672</v>
      </c>
      <c r="AS183" s="77">
        <f>AR183-AR178</f>
        <v>8.4033333333333502</v>
      </c>
      <c r="AT183" s="169">
        <f>AR183-AR158</f>
        <v>-2.3733333333333206</v>
      </c>
      <c r="AU183" s="77">
        <f>AVERAGE(AU124:AU126)</f>
        <v>76.686666666666667</v>
      </c>
      <c r="AV183" s="77">
        <f>AU183-AU178</f>
        <v>7.4366666666666674</v>
      </c>
      <c r="AW183" s="169">
        <f>AU183-AU158</f>
        <v>0.45999999999999375</v>
      </c>
      <c r="AX183" s="157"/>
      <c r="AY183" s="95"/>
      <c r="AZ183" s="61"/>
      <c r="BA183" s="95"/>
      <c r="BB183" s="94"/>
      <c r="BC183" s="95"/>
      <c r="BD183" s="61"/>
      <c r="BE183" s="95"/>
      <c r="BF183" s="61"/>
      <c r="BG183" s="95"/>
      <c r="BH183" s="61"/>
      <c r="BI183" s="95"/>
      <c r="BJ183" s="61"/>
      <c r="BK183" s="95"/>
      <c r="BL183" s="61"/>
      <c r="BM183" s="95"/>
      <c r="BN183" s="95"/>
      <c r="BO183" s="95"/>
      <c r="BP183" s="95"/>
      <c r="BQ183" s="95"/>
      <c r="BR183" s="95"/>
      <c r="BS183" s="95"/>
      <c r="BT183" s="95"/>
      <c r="BU183" s="95"/>
      <c r="BV183" s="95"/>
      <c r="BW183" s="95"/>
      <c r="BX183" s="95"/>
      <c r="BY183" s="95"/>
      <c r="BZ183" s="95"/>
      <c r="CA183" s="95"/>
      <c r="CB183" s="95"/>
      <c r="CC183" s="95"/>
      <c r="CD183" s="95"/>
      <c r="CE183" s="95"/>
      <c r="CF183" s="95"/>
      <c r="CG183" s="95"/>
      <c r="CH183" s="95"/>
      <c r="CI183" s="95"/>
      <c r="CJ183" s="95"/>
      <c r="CK183" s="95"/>
      <c r="CL183" s="95"/>
      <c r="CM183" s="95"/>
      <c r="CN183" s="95"/>
      <c r="CO183" s="95"/>
      <c r="CP183" s="95"/>
      <c r="CQ183" s="95"/>
      <c r="CR183" s="95"/>
      <c r="CS183" s="95"/>
      <c r="CT183" s="95"/>
      <c r="CU183" s="95"/>
      <c r="CV183" s="95"/>
      <c r="CW183" s="95"/>
      <c r="CX183" s="95"/>
      <c r="CY183" s="95"/>
      <c r="CZ183" s="95"/>
      <c r="DA183" s="95"/>
      <c r="DB183" s="95"/>
      <c r="DC183" s="95"/>
      <c r="DD183" s="95"/>
      <c r="DE183" s="100"/>
      <c r="DF183" s="100"/>
    </row>
    <row r="184" spans="1:110" s="64" customFormat="1" ht="12.75">
      <c r="A184" s="123" t="s">
        <v>78</v>
      </c>
      <c r="B184" s="77">
        <f>SUM(B127:B129)</f>
        <v>85742.2</v>
      </c>
      <c r="C184" s="92">
        <f>B184/B179-1</f>
        <v>0.11216536828734158</v>
      </c>
      <c r="D184" s="92">
        <f>B184/B159-1</f>
        <v>3.9239684895679749E-2</v>
      </c>
      <c r="E184" s="77">
        <f>SUM(E127:E129)</f>
        <v>64626.14</v>
      </c>
      <c r="F184" s="92">
        <f>E184/E179-1</f>
        <v>-2.4650366906099008E-2</v>
      </c>
      <c r="G184" s="92">
        <f>E184/E159-1</f>
        <v>0.15386389841820325</v>
      </c>
      <c r="H184" s="77">
        <f>SUM(H127:H129)</f>
        <v>20251.63</v>
      </c>
      <c r="I184" s="92">
        <f>H184/H179-1</f>
        <v>0.98388820587673487</v>
      </c>
      <c r="J184" s="92">
        <f>H184/H159-1</f>
        <v>-0.1988503141638589</v>
      </c>
      <c r="K184" s="77">
        <f>SUM(K127:K129)</f>
        <v>864.43000000000006</v>
      </c>
      <c r="L184" s="92">
        <f>K184/K179-1</f>
        <v>0.37797296435630945</v>
      </c>
      <c r="M184" s="92">
        <f>K184/K159-1</f>
        <v>-0.29032231581367085</v>
      </c>
      <c r="N184" s="77">
        <f>SUM(N127:N129)</f>
        <v>71312.399999999994</v>
      </c>
      <c r="O184" s="92">
        <f>N184/N179-1</f>
        <v>0.20308570722896713</v>
      </c>
      <c r="P184" s="92">
        <f>N184/N159-1</f>
        <v>4.8788264555767347E-2</v>
      </c>
      <c r="Q184" s="77">
        <f>SUM(Q127:Q129)</f>
        <v>54061.68</v>
      </c>
      <c r="R184" s="92">
        <f>Q184/Q179-1</f>
        <v>6.3790625119908961E-2</v>
      </c>
      <c r="S184" s="92">
        <f>Q184/Q159-1</f>
        <v>0.1686260251370002</v>
      </c>
      <c r="T184" s="77">
        <f>SUM(T127:T129)</f>
        <v>16581.72</v>
      </c>
      <c r="U184" s="92">
        <f>T184/T179-1</f>
        <v>1.0763200106184363</v>
      </c>
      <c r="V184" s="92">
        <f>T184/T159-1</f>
        <v>-0.20264896968216506</v>
      </c>
      <c r="W184" s="77">
        <f>SUM(W127:W129)</f>
        <v>669.02</v>
      </c>
      <c r="X184" s="92">
        <f>W184/W179-1</f>
        <v>0.42766906382706305</v>
      </c>
      <c r="Y184" s="92">
        <f>W184/W159-1</f>
        <v>-0.28686549981879028</v>
      </c>
      <c r="Z184" s="77">
        <f>SUM(Z127:Z129)</f>
        <v>38955.440000000002</v>
      </c>
      <c r="AA184" s="92">
        <f>Z184/Z179-1</f>
        <v>0.11274360540280837</v>
      </c>
      <c r="AB184" s="92">
        <f>Z184/Z159-1</f>
        <v>7.036642085106859E-2</v>
      </c>
      <c r="AC184" s="77">
        <f>SUM(AC127:AC129)</f>
        <v>34303.79</v>
      </c>
      <c r="AD184" s="92">
        <f>AC184/AC179-1</f>
        <v>5.1573845128563001E-2</v>
      </c>
      <c r="AE184" s="92">
        <f>AC184/AC159-1</f>
        <v>0.11389865291602996</v>
      </c>
      <c r="AF184" s="77">
        <f>SUM(AF127:AF129)</f>
        <v>4145.03</v>
      </c>
      <c r="AG184" s="92">
        <f>AF184/AF179-1</f>
        <v>1.0896395964932619</v>
      </c>
      <c r="AH184" s="92">
        <f>AF184/AF159-1</f>
        <v>-0.15487406797250769</v>
      </c>
      <c r="AI184" s="77">
        <f>SUM(AI127:AI129)</f>
        <v>506.61</v>
      </c>
      <c r="AJ184" s="92">
        <f>AI184/AI179-1</f>
        <v>0.25566351063302428</v>
      </c>
      <c r="AK184" s="92">
        <f>AI184/AI159-1</f>
        <v>-0.26970924449697997</v>
      </c>
      <c r="AL184" s="77">
        <f>AVERAGE(AL127:AL129)</f>
        <v>83.166666666666671</v>
      </c>
      <c r="AM184" s="77">
        <f>AL184-AL179</f>
        <v>6.286666666666676</v>
      </c>
      <c r="AN184" s="169">
        <f>AL184-AL159</f>
        <v>0.7466666666666697</v>
      </c>
      <c r="AO184" s="77">
        <f>AVERAGE(AO127:AO129)</f>
        <v>83.64</v>
      </c>
      <c r="AP184" s="77">
        <f>AO184-AO179</f>
        <v>6.9166666666666572</v>
      </c>
      <c r="AQ184" s="169">
        <f>AO184-AO159</f>
        <v>1.0366666666666617</v>
      </c>
      <c r="AR184" s="77">
        <f>AVERAGE(AR127:AR129)</f>
        <v>81.899999999999991</v>
      </c>
      <c r="AS184" s="77">
        <f>AR184-AR179</f>
        <v>4.0299999999999869</v>
      </c>
      <c r="AT184" s="169">
        <f>AR184-AR159</f>
        <v>-0.36000000000001364</v>
      </c>
      <c r="AU184" s="77">
        <f>AVERAGE(AU127:AU129)</f>
        <v>77.413333333333341</v>
      </c>
      <c r="AV184" s="77">
        <f>AU184-AU179</f>
        <v>2.7133333333333383</v>
      </c>
      <c r="AW184" s="169">
        <f>AU184-AU159</f>
        <v>0.36666666666667425</v>
      </c>
      <c r="AX184" s="157"/>
      <c r="AY184" s="95"/>
      <c r="AZ184" s="61"/>
      <c r="BA184" s="95"/>
      <c r="BB184" s="94"/>
      <c r="BC184" s="95"/>
      <c r="BD184" s="61"/>
      <c r="BE184" s="95"/>
      <c r="BF184" s="61"/>
      <c r="BG184" s="95"/>
      <c r="BH184" s="61"/>
      <c r="BI184" s="95"/>
      <c r="BJ184" s="61"/>
      <c r="BK184" s="95"/>
      <c r="BL184" s="61"/>
      <c r="BM184" s="95"/>
      <c r="BN184" s="95"/>
      <c r="BO184" s="95"/>
      <c r="BP184" s="95"/>
      <c r="BQ184" s="95"/>
      <c r="BR184" s="95"/>
      <c r="BS184" s="95"/>
      <c r="BT184" s="95"/>
      <c r="BU184" s="95"/>
      <c r="BV184" s="95"/>
      <c r="BW184" s="95"/>
      <c r="BX184" s="95"/>
      <c r="BY184" s="95"/>
      <c r="BZ184" s="95"/>
      <c r="CA184" s="95"/>
      <c r="CB184" s="95"/>
      <c r="CC184" s="95"/>
      <c r="CD184" s="95"/>
      <c r="CE184" s="95"/>
      <c r="CF184" s="95"/>
      <c r="CG184" s="95"/>
      <c r="CH184" s="95"/>
      <c r="CI184" s="95"/>
      <c r="CJ184" s="95"/>
      <c r="CK184" s="95"/>
      <c r="CL184" s="95"/>
      <c r="CM184" s="95"/>
      <c r="CN184" s="95"/>
      <c r="CO184" s="95"/>
      <c r="CP184" s="95"/>
      <c r="CQ184" s="95"/>
      <c r="CR184" s="95"/>
      <c r="CS184" s="95"/>
      <c r="CT184" s="95"/>
      <c r="CU184" s="95"/>
      <c r="CV184" s="95"/>
      <c r="CW184" s="95"/>
      <c r="CX184" s="95"/>
      <c r="CY184" s="95"/>
      <c r="CZ184" s="95"/>
      <c r="DA184" s="95"/>
      <c r="DB184" s="95"/>
      <c r="DC184" s="95"/>
      <c r="DD184" s="95"/>
      <c r="DE184" s="100"/>
      <c r="DF184" s="100"/>
    </row>
    <row r="185" spans="1:110" s="64" customFormat="1" ht="12.75">
      <c r="A185" s="91" t="s">
        <v>179</v>
      </c>
      <c r="B185" s="77">
        <f>SUM(B130:B132)</f>
        <v>99299.95</v>
      </c>
      <c r="C185" s="92">
        <f>B185/B180-1</f>
        <v>0.11374393230766389</v>
      </c>
      <c r="D185" s="92">
        <f>B185/B160-1</f>
        <v>8.3509608323627749E-2</v>
      </c>
      <c r="E185" s="77">
        <f>SUM(E130:E132)</f>
        <v>74679.76999999999</v>
      </c>
      <c r="F185" s="92">
        <f>E185/E180-1</f>
        <v>1.4638115593288648E-2</v>
      </c>
      <c r="G185" s="92">
        <f>E185/E160-1</f>
        <v>0.19229904638134188</v>
      </c>
      <c r="H185" s="77">
        <f>SUM(H130:H132)</f>
        <v>23717.03</v>
      </c>
      <c r="I185" s="92">
        <f>H185/H180-1</f>
        <v>0.59293687163632969</v>
      </c>
      <c r="J185" s="92">
        <f>H185/H160-1</f>
        <v>-0.14957274304665347</v>
      </c>
      <c r="K185" s="77">
        <f>SUM(K130:K132)</f>
        <v>903.17</v>
      </c>
      <c r="L185" s="92">
        <f>K185/K180-1</f>
        <v>0.35316503108847086</v>
      </c>
      <c r="M185" s="92">
        <f>K185/K160-1</f>
        <v>-0.1958312186695873</v>
      </c>
      <c r="N185" s="77">
        <f>SUM(N130:N132)</f>
        <v>84895.21</v>
      </c>
      <c r="O185" s="92">
        <f>N185/N180-1</f>
        <v>0.18696211433788545</v>
      </c>
      <c r="P185" s="92">
        <f>N185/N160-1</f>
        <v>0.1072919484507604</v>
      </c>
      <c r="Q185" s="77">
        <f>SUM(Q130:Q132)</f>
        <v>64007.03</v>
      </c>
      <c r="R185" s="92">
        <f>Q185/Q180-1</f>
        <v>9.3351173498165352E-2</v>
      </c>
      <c r="S185" s="92">
        <f>Q185/Q160-1</f>
        <v>0.21885115710541703</v>
      </c>
      <c r="T185" s="77">
        <f>SUM(T130:T132)</f>
        <v>20168.37</v>
      </c>
      <c r="U185" s="92">
        <f>T185/T180-1</f>
        <v>0.62040623501083414</v>
      </c>
      <c r="V185" s="92">
        <f>T185/T160-1</f>
        <v>-0.13469402289964005</v>
      </c>
      <c r="W185" s="77">
        <f>SUM(W130:W132)</f>
        <v>719.81999999999994</v>
      </c>
      <c r="X185" s="92">
        <f>W185/W180-1</f>
        <v>0.34656539958096344</v>
      </c>
      <c r="Y185" s="92">
        <f>W185/W160-1</f>
        <v>-0.15036413640065638</v>
      </c>
      <c r="Z185" s="77">
        <f>SUM(Z130:Z132)</f>
        <v>44962.23</v>
      </c>
      <c r="AA185" s="92">
        <f>Z185/Z180-1</f>
        <v>0.11803513082053141</v>
      </c>
      <c r="AB185" s="92">
        <f>Z185/Z160-1</f>
        <v>0.10097410317055533</v>
      </c>
      <c r="AC185" s="77">
        <f>SUM(AC130:AC132)</f>
        <v>39573.160000000003</v>
      </c>
      <c r="AD185" s="92">
        <f>AC185/AC180-1</f>
        <v>8.0878902611765113E-2</v>
      </c>
      <c r="AE185" s="92">
        <f>AC185/AC160-1</f>
        <v>0.14061241701172467</v>
      </c>
      <c r="AF185" s="77">
        <f>SUM(AF130:AF132)</f>
        <v>4878.09</v>
      </c>
      <c r="AG185" s="92">
        <f>AF185/AF180-1</f>
        <v>0.54813310271505422</v>
      </c>
      <c r="AH185" s="92">
        <f>AF185/AF160-1</f>
        <v>-0.11526867913030237</v>
      </c>
      <c r="AI185" s="77">
        <f>SUM(AI130:AI132)</f>
        <v>510.98</v>
      </c>
      <c r="AJ185" s="92">
        <f>AI185/AI180-1</f>
        <v>0.12943724857433359</v>
      </c>
      <c r="AK185" s="92">
        <f>AI185/AI160-1</f>
        <v>-0.18929381713179638</v>
      </c>
      <c r="AL185" s="77">
        <f>AVERAGE(AL130:AL132)</f>
        <v>85.49</v>
      </c>
      <c r="AM185" s="77">
        <f>AL185-AL180</f>
        <v>5.3166666666666629</v>
      </c>
      <c r="AN185" s="169">
        <f>AL185-AL160</f>
        <v>1.8899999999999864</v>
      </c>
      <c r="AO185" s="77">
        <f>AVERAGE(AO130:AO132)</f>
        <v>85.71</v>
      </c>
      <c r="AP185" s="77">
        <f>AO185-AO180</f>
        <v>6.2333333333333201</v>
      </c>
      <c r="AQ185" s="169">
        <f>AO185-AO160</f>
        <v>1.9099999999999966</v>
      </c>
      <c r="AR185" s="77">
        <f>AVERAGE(AR130:AR132)</f>
        <v>85.033333333333317</v>
      </c>
      <c r="AS185" s="77">
        <f>AR185-AR180</f>
        <v>1.4333333333333087</v>
      </c>
      <c r="AT185" s="169">
        <f>AR185-AR160</f>
        <v>1.5399999999999778</v>
      </c>
      <c r="AU185" s="77">
        <f>AVERAGE(AU130:AU132)</f>
        <v>79.663333333333327</v>
      </c>
      <c r="AV185" s="77">
        <f>AU185-AU180</f>
        <v>-0.35999999999999943</v>
      </c>
      <c r="AW185" s="169">
        <f>AU185-AU160</f>
        <v>4.7666666666666657</v>
      </c>
      <c r="AX185" s="157"/>
      <c r="AY185" s="95"/>
      <c r="AZ185" s="61"/>
      <c r="BA185" s="95"/>
      <c r="BB185" s="94"/>
      <c r="BC185" s="95"/>
      <c r="BD185" s="61"/>
      <c r="BE185" s="95"/>
      <c r="BF185" s="61"/>
      <c r="BG185" s="95"/>
      <c r="BH185" s="61"/>
      <c r="BI185" s="95"/>
      <c r="BJ185" s="61"/>
      <c r="BK185" s="95"/>
      <c r="BL185" s="61"/>
      <c r="BM185" s="95"/>
      <c r="BN185" s="95"/>
      <c r="BO185" s="95"/>
      <c r="BP185" s="95"/>
      <c r="BQ185" s="95"/>
      <c r="BR185" s="95"/>
      <c r="BS185" s="95"/>
      <c r="BT185" s="95"/>
      <c r="BU185" s="95"/>
      <c r="BV185" s="95"/>
      <c r="BW185" s="95"/>
      <c r="BX185" s="95"/>
      <c r="BY185" s="95"/>
      <c r="BZ185" s="95"/>
      <c r="CA185" s="95"/>
      <c r="CB185" s="95"/>
      <c r="CC185" s="95"/>
      <c r="CD185" s="95"/>
      <c r="CE185" s="95"/>
      <c r="CF185" s="95"/>
      <c r="CG185" s="95"/>
      <c r="CH185" s="95"/>
      <c r="CI185" s="95"/>
      <c r="CJ185" s="95"/>
      <c r="CK185" s="95"/>
      <c r="CL185" s="95"/>
      <c r="CM185" s="95"/>
      <c r="CN185" s="95"/>
      <c r="CO185" s="95"/>
      <c r="CP185" s="95"/>
      <c r="CQ185" s="95"/>
      <c r="CR185" s="95"/>
      <c r="CS185" s="95"/>
      <c r="CT185" s="95"/>
      <c r="CU185" s="95"/>
      <c r="CV185" s="95"/>
      <c r="CW185" s="95"/>
      <c r="CX185" s="95"/>
      <c r="CY185" s="95"/>
      <c r="CZ185" s="95"/>
      <c r="DA185" s="95"/>
      <c r="DB185" s="95"/>
      <c r="DC185" s="95"/>
      <c r="DD185" s="95"/>
      <c r="DE185" s="100"/>
      <c r="DF185" s="100"/>
    </row>
    <row r="186" spans="1:110" s="64" customFormat="1" ht="12.75">
      <c r="A186" s="91" t="s">
        <v>252</v>
      </c>
      <c r="B186" s="77">
        <f>SUM(B133:B135)</f>
        <v>88341.63</v>
      </c>
      <c r="C186" s="92">
        <f>B186/B181-1</f>
        <v>6.411390843730147E-2</v>
      </c>
      <c r="D186" s="92">
        <f>B186/B161-1</f>
        <v>2.2732869164270086E-2</v>
      </c>
      <c r="E186" s="77">
        <f>SUM(E133:E135)</f>
        <v>64680.09</v>
      </c>
      <c r="F186" s="92">
        <f>E186/E181-1</f>
        <v>-7.8514307136742234E-3</v>
      </c>
      <c r="G186" s="92">
        <f>E186/E161-1</f>
        <v>8.9377689650067538E-2</v>
      </c>
      <c r="H186" s="77">
        <f>SUM(H133:H135)</f>
        <v>22890.35</v>
      </c>
      <c r="I186" s="92">
        <f t="shared" ref="I186" si="419">H186/H181-1</f>
        <v>0.34005261777530071</v>
      </c>
      <c r="J186" s="92">
        <f t="shared" ref="J186" si="420">H186/H161-1</f>
        <v>-0.12368353553257716</v>
      </c>
      <c r="K186" s="77">
        <f>SUM(K133:K135)</f>
        <v>771.18000000000006</v>
      </c>
      <c r="L186" s="92">
        <f t="shared" ref="L186" si="421">K186/K181-1</f>
        <v>3.4640978855855042E-2</v>
      </c>
      <c r="M186" s="92">
        <f t="shared" ref="M186" si="422">K186/K161-1</f>
        <v>-0.12712085026429265</v>
      </c>
      <c r="N186" s="77">
        <f>SUM(N133:N135)</f>
        <v>75443.48000000001</v>
      </c>
      <c r="O186" s="92">
        <f t="shared" ref="O186" si="423">N186/N181-1</f>
        <v>0.13811035027713037</v>
      </c>
      <c r="P186" s="92">
        <f t="shared" ref="P186" si="424">N186/N161-1</f>
        <v>6.2391348950873615E-2</v>
      </c>
      <c r="Q186" s="77">
        <f>SUM(Q133:Q135)</f>
        <v>55421.520000000004</v>
      </c>
      <c r="R186" s="92">
        <f t="shared" ref="R186" si="425">Q186/Q181-1</f>
        <v>5.3540517615999317E-2</v>
      </c>
      <c r="S186" s="92">
        <f t="shared" ref="S186" si="426">Q186/Q161-1</f>
        <v>0.12575075075075071</v>
      </c>
      <c r="T186" s="77">
        <f>SUM(T133:T135)</f>
        <v>19422.519999999997</v>
      </c>
      <c r="U186" s="92">
        <f t="shared" ref="U186" si="427">T186/T181-1</f>
        <v>0.47600997051402838</v>
      </c>
      <c r="V186" s="92">
        <f t="shared" ref="V186" si="428">T186/T161-1</f>
        <v>-8.2973518748208908E-2</v>
      </c>
      <c r="W186" s="77">
        <f>SUM(W133:W135)</f>
        <v>599.45000000000005</v>
      </c>
      <c r="X186" s="92">
        <f t="shared" ref="X186" si="429">W186/W181-1</f>
        <v>0.14278905728719882</v>
      </c>
      <c r="Y186" s="92">
        <f t="shared" ref="Y186" si="430">W186/W161-1</f>
        <v>-4.6988111841667068E-3</v>
      </c>
      <c r="Z186" s="77">
        <f>SUM(Z133:Z135)</f>
        <v>40339.589999999997</v>
      </c>
      <c r="AA186" s="92">
        <f t="shared" ref="AA186" si="431">Z186/Z181-1</f>
        <v>9.1104647844694853E-2</v>
      </c>
      <c r="AB186" s="92">
        <f t="shared" ref="AB186" si="432">Z186/Z161-1</f>
        <v>6.1221026911460141E-2</v>
      </c>
      <c r="AC186" s="77">
        <f>SUM(AC133:AC135)</f>
        <v>35151.21</v>
      </c>
      <c r="AD186" s="92">
        <f t="shared" ref="AD186" si="433">AC186/AC181-1</f>
        <v>5.3512391306888896E-2</v>
      </c>
      <c r="AE186" s="92">
        <f t="shared" ref="AE186" si="434">AC186/AC161-1</f>
        <v>8.4182734791506286E-2</v>
      </c>
      <c r="AF186" s="77">
        <f>SUM(AF133:AF135)</f>
        <v>4755.18</v>
      </c>
      <c r="AG186" s="92">
        <f t="shared" ref="AG186" si="435">AF186/AF181-1</f>
        <v>0.50022715513433691</v>
      </c>
      <c r="AH186" s="92">
        <f t="shared" ref="AH186" si="436">AF186/AF161-1</f>
        <v>-6.845928410230695E-2</v>
      </c>
      <c r="AI186" s="77">
        <f>SUM(AI133:AI135)</f>
        <v>433.2</v>
      </c>
      <c r="AJ186" s="92">
        <f t="shared" ref="AJ186" si="437">AI186/AI181-1</f>
        <v>-6.330856041838695E-3</v>
      </c>
      <c r="AK186" s="92">
        <f t="shared" ref="AK186" si="438">AI186/AI161-1</f>
        <v>-0.10855026237267218</v>
      </c>
      <c r="AL186" s="77">
        <f>AVERAGE(AL133:AL135)</f>
        <v>85.36</v>
      </c>
      <c r="AM186" s="77">
        <f>AL186-AL181</f>
        <v>5.539999999999992</v>
      </c>
      <c r="AN186" s="169">
        <f>AL186-AL161</f>
        <v>3.153333333333336</v>
      </c>
      <c r="AO186" s="77">
        <f>AVERAGE(AO133:AO135)</f>
        <v>85.61333333333333</v>
      </c>
      <c r="AP186" s="77">
        <f>AO186-AO181</f>
        <v>4.9633333333333383</v>
      </c>
      <c r="AQ186" s="169">
        <f>AO186-AO161</f>
        <v>2.7199999999999989</v>
      </c>
      <c r="AR186" s="77">
        <f>AVERAGE(AR133:AR135)</f>
        <v>84.84666666666665</v>
      </c>
      <c r="AS186" s="77">
        <f t="shared" ref="AS186" si="439">AR186-AR181</f>
        <v>7.8299999999999841</v>
      </c>
      <c r="AT186" s="169">
        <f t="shared" ref="AT186" si="440">AR186-AR161</f>
        <v>3.7933333333333081</v>
      </c>
      <c r="AU186" s="77">
        <f>AVERAGE(AU133:AU135)</f>
        <v>77.7</v>
      </c>
      <c r="AV186" s="77">
        <f t="shared" ref="AV186" si="441">AU186-AU181</f>
        <v>7.3633333333333297</v>
      </c>
      <c r="AW186" s="169">
        <f t="shared" ref="AW186" si="442">AU186-AU161</f>
        <v>9.4633333333333383</v>
      </c>
      <c r="AX186" s="157"/>
      <c r="AY186" s="95"/>
      <c r="AZ186" s="61"/>
      <c r="BA186" s="95"/>
      <c r="BB186" s="94"/>
      <c r="BC186" s="95"/>
      <c r="BD186" s="61"/>
      <c r="BE186" s="95"/>
      <c r="BF186" s="61"/>
      <c r="BG186" s="95"/>
      <c r="BH186" s="61"/>
      <c r="BI186" s="95"/>
      <c r="BJ186" s="61"/>
      <c r="BK186" s="95"/>
      <c r="BL186" s="61"/>
      <c r="BM186" s="95"/>
      <c r="BN186" s="95"/>
      <c r="BO186" s="95"/>
      <c r="BP186" s="95"/>
      <c r="BQ186" s="95"/>
      <c r="BR186" s="95"/>
      <c r="BS186" s="95"/>
      <c r="BT186" s="95"/>
      <c r="BU186" s="95"/>
      <c r="BV186" s="95"/>
      <c r="BW186" s="95"/>
      <c r="BX186" s="95"/>
      <c r="BY186" s="95"/>
      <c r="BZ186" s="95"/>
      <c r="CA186" s="95"/>
      <c r="CB186" s="95"/>
      <c r="CC186" s="95"/>
      <c r="CD186" s="95"/>
      <c r="CE186" s="95"/>
      <c r="CF186" s="95"/>
      <c r="CG186" s="95"/>
      <c r="CH186" s="95"/>
      <c r="CI186" s="95"/>
      <c r="CJ186" s="95"/>
      <c r="CK186" s="95"/>
      <c r="CL186" s="95"/>
      <c r="CM186" s="95"/>
      <c r="CN186" s="95"/>
      <c r="CO186" s="95"/>
      <c r="CP186" s="95"/>
      <c r="CQ186" s="95"/>
      <c r="CR186" s="95"/>
      <c r="CS186" s="95"/>
      <c r="CT186" s="95"/>
      <c r="CU186" s="95"/>
      <c r="CV186" s="95"/>
      <c r="CW186" s="95"/>
      <c r="CX186" s="95"/>
      <c r="CY186" s="95"/>
      <c r="CZ186" s="95"/>
      <c r="DA186" s="95"/>
      <c r="DB186" s="95"/>
      <c r="DC186" s="95"/>
      <c r="DD186" s="95"/>
      <c r="DE186" s="100"/>
      <c r="DF186" s="100"/>
    </row>
    <row r="187" spans="1:110" s="64" customFormat="1" ht="12.75">
      <c r="A187" s="91"/>
      <c r="B187" s="77"/>
      <c r="C187" s="92"/>
      <c r="D187" s="92"/>
      <c r="E187" s="77"/>
      <c r="F187" s="92"/>
      <c r="G187" s="92"/>
      <c r="H187" s="77"/>
      <c r="I187" s="92"/>
      <c r="J187" s="92"/>
      <c r="K187" s="77"/>
      <c r="L187" s="92"/>
      <c r="M187" s="92"/>
      <c r="N187" s="77"/>
      <c r="O187" s="92"/>
      <c r="P187" s="92"/>
      <c r="Q187" s="77"/>
      <c r="R187" s="92"/>
      <c r="S187" s="92"/>
      <c r="T187" s="77"/>
      <c r="U187" s="92"/>
      <c r="V187" s="92"/>
      <c r="W187" s="77"/>
      <c r="X187" s="92"/>
      <c r="Y187" s="92"/>
      <c r="Z187" s="77"/>
      <c r="AA187" s="92"/>
      <c r="AB187" s="92"/>
      <c r="AC187" s="77"/>
      <c r="AD187" s="92"/>
      <c r="AE187" s="92"/>
      <c r="AF187" s="77"/>
      <c r="AG187" s="92"/>
      <c r="AH187" s="92"/>
      <c r="AI187" s="77"/>
      <c r="AJ187" s="92"/>
      <c r="AK187" s="92"/>
      <c r="AL187" s="77"/>
      <c r="AM187" s="77"/>
      <c r="AN187" s="169"/>
      <c r="AO187" s="77"/>
      <c r="AP187" s="77"/>
      <c r="AQ187" s="169"/>
      <c r="AR187" s="77"/>
      <c r="AS187" s="77"/>
      <c r="AT187" s="169"/>
      <c r="AU187" s="77"/>
      <c r="AV187" s="77"/>
      <c r="AW187" s="169"/>
      <c r="AX187" s="157"/>
      <c r="AY187" s="95"/>
      <c r="AZ187" s="61"/>
      <c r="BA187" s="95"/>
      <c r="BB187" s="94"/>
      <c r="BC187" s="95"/>
      <c r="BD187" s="61"/>
      <c r="BE187" s="95"/>
      <c r="BF187" s="61"/>
      <c r="BG187" s="95"/>
      <c r="BH187" s="61"/>
      <c r="BI187" s="95"/>
      <c r="BJ187" s="61"/>
      <c r="BK187" s="95"/>
      <c r="BL187" s="61"/>
      <c r="BM187" s="95"/>
      <c r="BN187" s="95"/>
      <c r="BO187" s="95"/>
      <c r="BP187" s="95"/>
      <c r="BQ187" s="95"/>
      <c r="BR187" s="95"/>
      <c r="BS187" s="95"/>
      <c r="BT187" s="95"/>
      <c r="BU187" s="95"/>
      <c r="BV187" s="95"/>
      <c r="BW187" s="95"/>
      <c r="BX187" s="95"/>
      <c r="BY187" s="95"/>
      <c r="BZ187" s="95"/>
      <c r="CA187" s="95"/>
      <c r="CB187" s="95"/>
      <c r="CC187" s="95"/>
      <c r="CD187" s="95"/>
      <c r="CE187" s="95"/>
      <c r="CF187" s="95"/>
      <c r="CG187" s="95"/>
      <c r="CH187" s="95"/>
      <c r="CI187" s="95"/>
      <c r="CJ187" s="95"/>
      <c r="CK187" s="95"/>
      <c r="CL187" s="95"/>
      <c r="CM187" s="95"/>
      <c r="CN187" s="95"/>
      <c r="CO187" s="95"/>
      <c r="CP187" s="95"/>
      <c r="CQ187" s="95"/>
      <c r="CR187" s="95"/>
      <c r="CS187" s="95"/>
      <c r="CT187" s="95"/>
      <c r="CU187" s="95"/>
      <c r="CV187" s="95"/>
      <c r="CW187" s="95"/>
      <c r="CX187" s="95"/>
      <c r="CY187" s="95"/>
      <c r="CZ187" s="95"/>
      <c r="DA187" s="95"/>
      <c r="DB187" s="95"/>
      <c r="DC187" s="95"/>
      <c r="DD187" s="95"/>
      <c r="DE187" s="100"/>
      <c r="DF187" s="100"/>
    </row>
    <row r="188" spans="1:110" s="64" customFormat="1" ht="12.75">
      <c r="A188" s="91" t="s">
        <v>254</v>
      </c>
      <c r="B188" s="77">
        <f>SUM(B136:B138)</f>
        <v>93918.829999999987</v>
      </c>
      <c r="C188" s="92">
        <f>B188/B183-1</f>
        <v>4.8897644205957658E-2</v>
      </c>
      <c r="D188" s="92">
        <f>B188/B158-1</f>
        <v>0.12460657139083531</v>
      </c>
      <c r="E188" s="77">
        <f>SUM(E136:E138)</f>
        <v>68420.639999999999</v>
      </c>
      <c r="F188" s="92">
        <f>E188/E183-1</f>
        <v>-1.1142821754596688E-2</v>
      </c>
      <c r="G188" s="92">
        <f>E188/E158-1</f>
        <v>0.19664850606599971</v>
      </c>
      <c r="H188" s="77">
        <f>SUM(H136:H138)</f>
        <v>24735.420000000002</v>
      </c>
      <c r="I188" s="92">
        <f>H188/H183-1</f>
        <v>0.26046843684694121</v>
      </c>
      <c r="J188" s="92">
        <f>H188/H158-1</f>
        <v>-1.8084640579826394E-2</v>
      </c>
      <c r="K188" s="77">
        <f>SUM(K136:K138)</f>
        <v>762.77</v>
      </c>
      <c r="L188" s="92">
        <f>K188/K183-1</f>
        <v>5.2256204389631522E-2</v>
      </c>
      <c r="M188" s="92">
        <f>K188/K158-1</f>
        <v>-0.33366238032007833</v>
      </c>
      <c r="N188" s="77">
        <f>SUM(N136:N138)</f>
        <v>80200.94</v>
      </c>
      <c r="O188" s="92">
        <f>N188/N183-1</f>
        <v>7.9075385852384272E-2</v>
      </c>
      <c r="P188" s="92">
        <f>N188/N158-1</f>
        <v>0.15871508960215652</v>
      </c>
      <c r="Q188" s="77">
        <f>SUM(Q136:Q138)</f>
        <v>58906.82</v>
      </c>
      <c r="R188" s="92">
        <f>Q188/Q183-1</f>
        <v>1.9519901528202821E-2</v>
      </c>
      <c r="S188" s="92">
        <f>Q188/Q158-1</f>
        <v>0.24783364935104291</v>
      </c>
      <c r="T188" s="77">
        <f>SUM(T136:T138)</f>
        <v>20715.21</v>
      </c>
      <c r="U188" s="92">
        <f>T188/T183-1</f>
        <v>0.29559944711643715</v>
      </c>
      <c r="V188" s="92">
        <f>T188/T158-1</f>
        <v>-1.9902658371763415E-2</v>
      </c>
      <c r="W188" s="77">
        <f>SUM(W136:W138)</f>
        <v>578.91000000000008</v>
      </c>
      <c r="X188" s="92">
        <f>W188/W183-1</f>
        <v>4.1448540126288957E-2</v>
      </c>
      <c r="Y188" s="92">
        <f>W188/W158-1</f>
        <v>-0.33633310023042795</v>
      </c>
      <c r="Z188" s="77">
        <f>SUM(Z136:Z138)</f>
        <v>41948.89</v>
      </c>
      <c r="AA188" s="92">
        <f>Z188/Z183-1</f>
        <v>3.627400847321538E-2</v>
      </c>
      <c r="AB188" s="92">
        <f>Z188/Z158-1</f>
        <v>0.15313676618908034</v>
      </c>
      <c r="AC188" s="77">
        <f>SUM(AC136:AC138)</f>
        <v>36561.53</v>
      </c>
      <c r="AD188" s="92">
        <f>AC188/AC183-1</f>
        <v>1.1736034282469276E-2</v>
      </c>
      <c r="AE188" s="92">
        <f>AC188/AC158-1</f>
        <v>0.18760325316913717</v>
      </c>
      <c r="AF188" s="77">
        <f>SUM(AF136:AF138)</f>
        <v>4961.68</v>
      </c>
      <c r="AG188" s="92">
        <f>AF188/AF183-1</f>
        <v>0.2793968242508007</v>
      </c>
      <c r="AH188" s="92">
        <f>AF188/AF158-1</f>
        <v>8.2338310479643795E-3</v>
      </c>
      <c r="AI188" s="77">
        <f>SUM(AI136:AI138)</f>
        <v>425.68000000000006</v>
      </c>
      <c r="AJ188" s="92">
        <f>AI188/AI183-1</f>
        <v>-8.4460694698354599E-2</v>
      </c>
      <c r="AK188" s="92">
        <f>AI188/AI158-1</f>
        <v>-0.36552793179514687</v>
      </c>
      <c r="AL188" s="77">
        <f>AVERAGE(AL136:AL138)</f>
        <v>85.413333333333341</v>
      </c>
      <c r="AM188" s="77">
        <f>AL188-AL183</f>
        <v>2.4333333333333371</v>
      </c>
      <c r="AN188" s="169">
        <f>AL188-AL158</f>
        <v>2.4866666666666788</v>
      </c>
      <c r="AO188" s="77">
        <f>AVERAGE(AO136:AO138)</f>
        <v>86.123333333333335</v>
      </c>
      <c r="AP188" s="77">
        <f>AO188-AO183</f>
        <v>2.6600000000000108</v>
      </c>
      <c r="AQ188" s="169">
        <f>AO188-AO158</f>
        <v>3.5166666666666657</v>
      </c>
      <c r="AR188" s="77">
        <f>AVERAGE(AR136:AR138)</f>
        <v>83.706666666666663</v>
      </c>
      <c r="AS188" s="77">
        <f>AR188-AR183</f>
        <v>2.1499999999999915</v>
      </c>
      <c r="AT188" s="169">
        <f>AR188-AR158</f>
        <v>-0.22333333333332916</v>
      </c>
      <c r="AU188" s="77">
        <f>AVERAGE(AU136:AU138)</f>
        <v>75.846666666666678</v>
      </c>
      <c r="AV188" s="77">
        <f>AU188-AU183</f>
        <v>-0.8399999999999892</v>
      </c>
      <c r="AW188" s="169">
        <f>AU188-AU158</f>
        <v>-0.37999999999999545</v>
      </c>
      <c r="AX188" s="157"/>
      <c r="AY188" s="95"/>
      <c r="AZ188" s="61"/>
      <c r="BA188" s="95"/>
      <c r="BB188" s="94"/>
      <c r="BC188" s="95"/>
      <c r="BD188" s="61"/>
      <c r="BE188" s="95"/>
      <c r="BF188" s="61"/>
      <c r="BG188" s="95"/>
      <c r="BH188" s="61"/>
      <c r="BI188" s="95"/>
      <c r="BJ188" s="61"/>
      <c r="BK188" s="95"/>
      <c r="BL188" s="61"/>
      <c r="BM188" s="95"/>
      <c r="BN188" s="95"/>
      <c r="BO188" s="95"/>
      <c r="BP188" s="95"/>
      <c r="BQ188" s="95"/>
      <c r="BR188" s="95"/>
      <c r="BS188" s="95"/>
      <c r="BT188" s="95"/>
      <c r="BU188" s="95"/>
      <c r="BV188" s="95"/>
      <c r="BW188" s="95"/>
      <c r="BX188" s="95"/>
      <c r="BY188" s="95"/>
      <c r="BZ188" s="95"/>
      <c r="CA188" s="95"/>
      <c r="CB188" s="95"/>
      <c r="CC188" s="95"/>
      <c r="CD188" s="95"/>
      <c r="CE188" s="95"/>
      <c r="CF188" s="95"/>
      <c r="CG188" s="95"/>
      <c r="CH188" s="95"/>
      <c r="CI188" s="95"/>
      <c r="CJ188" s="95"/>
      <c r="CK188" s="95"/>
      <c r="CL188" s="95"/>
      <c r="CM188" s="95"/>
      <c r="CN188" s="95"/>
      <c r="CO188" s="95"/>
      <c r="CP188" s="95"/>
      <c r="CQ188" s="95"/>
      <c r="CR188" s="95"/>
      <c r="CS188" s="95"/>
      <c r="CT188" s="95"/>
      <c r="CU188" s="95"/>
      <c r="CV188" s="95"/>
      <c r="CW188" s="95"/>
      <c r="CX188" s="95"/>
      <c r="CY188" s="95"/>
      <c r="CZ188" s="95"/>
      <c r="DA188" s="95"/>
      <c r="DB188" s="95"/>
      <c r="DC188" s="95"/>
      <c r="DD188" s="95"/>
      <c r="DE188" s="100"/>
      <c r="DF188" s="100"/>
    </row>
    <row r="189" spans="1:110" s="64" customFormat="1" ht="12.75">
      <c r="A189" s="91" t="s">
        <v>257</v>
      </c>
      <c r="B189" s="77">
        <f>SUM(B139:B141)</f>
        <v>90918.45</v>
      </c>
      <c r="C189" s="92">
        <f>B189/B184-1</f>
        <v>6.0369922861787995E-2</v>
      </c>
      <c r="D189" s="92">
        <f>B189/B159-1</f>
        <v>0.10197850450774082</v>
      </c>
      <c r="E189" s="77">
        <f>SUM(E139:E141)</f>
        <v>65948.290000000008</v>
      </c>
      <c r="F189" s="92">
        <f>E189/E184-1</f>
        <v>2.0458439882066415E-2</v>
      </c>
      <c r="G189" s="92">
        <f>E189/E159-1</f>
        <v>0.17747015361607898</v>
      </c>
      <c r="H189" s="77">
        <f>SUM(H139:H141)</f>
        <v>24114.02</v>
      </c>
      <c r="I189" s="92">
        <f>H189/H184-1</f>
        <v>0.19071995686273158</v>
      </c>
      <c r="J189" s="92">
        <f>H189/H159-1</f>
        <v>-4.6055080640599155E-2</v>
      </c>
      <c r="K189" s="77">
        <f>SUM(K139:K141)</f>
        <v>856.12000000000012</v>
      </c>
      <c r="L189" s="92">
        <f>K189/K184-1</f>
        <v>-9.6132711729115528E-3</v>
      </c>
      <c r="M189" s="92">
        <f>K189/K159-1</f>
        <v>-0.29714463983711792</v>
      </c>
      <c r="N189" s="77">
        <f>SUM(N139:N141)</f>
        <v>77785.239999999991</v>
      </c>
      <c r="O189" s="92">
        <f>N189/N184-1</f>
        <v>9.076738407345708E-2</v>
      </c>
      <c r="P189" s="92">
        <f>N189/N159-1</f>
        <v>0.14398403177643515</v>
      </c>
      <c r="Q189" s="77">
        <f>SUM(Q139:Q141)</f>
        <v>56797.880000000005</v>
      </c>
      <c r="R189" s="92">
        <f>Q189/Q184-1</f>
        <v>5.0612559580094585E-2</v>
      </c>
      <c r="S189" s="92">
        <f>Q189/Q159-1</f>
        <v>0.22777317946109576</v>
      </c>
      <c r="T189" s="77">
        <f>SUM(T139:T141)</f>
        <v>20309.02</v>
      </c>
      <c r="U189" s="92">
        <f>T189/T184-1</f>
        <v>0.22478367744721295</v>
      </c>
      <c r="V189" s="92">
        <f>T189/T159-1</f>
        <v>-2.3417472870997935E-2</v>
      </c>
      <c r="W189" s="77">
        <f>SUM(W139:W141)</f>
        <v>678.34</v>
      </c>
      <c r="X189" s="92">
        <f>W189/W184-1</f>
        <v>1.3930824190607316E-2</v>
      </c>
      <c r="Y189" s="92">
        <f>W189/W159-1</f>
        <v>-0.27693094847250932</v>
      </c>
      <c r="Z189" s="77">
        <f>SUM(Z139:Z141)</f>
        <v>41330.93</v>
      </c>
      <c r="AA189" s="92">
        <f>Z189/Z184-1</f>
        <v>6.0979673185567851E-2</v>
      </c>
      <c r="AB189" s="92">
        <f>Z189/Z159-1</f>
        <v>0.13563701538337258</v>
      </c>
      <c r="AC189" s="77">
        <f>SUM(AC139:AC141)</f>
        <v>35802.070000000007</v>
      </c>
      <c r="AD189" s="92">
        <f>AC189/AC184-1</f>
        <v>4.3676806556943282E-2</v>
      </c>
      <c r="AE189" s="92">
        <f>AC189/AC159-1</f>
        <v>0.16255018890348327</v>
      </c>
      <c r="AF189" s="77">
        <f>SUM(AF139:AF141)</f>
        <v>5068.49</v>
      </c>
      <c r="AG189" s="92">
        <f>AF189/AF184-1</f>
        <v>0.22278728983867424</v>
      </c>
      <c r="AH189" s="92">
        <f>AF189/AF159-1</f>
        <v>3.3409247996281088E-2</v>
      </c>
      <c r="AI189" s="77">
        <f>SUM(AI139:AI141)</f>
        <v>460.38</v>
      </c>
      <c r="AJ189" s="92">
        <f>AI189/AI184-1</f>
        <v>-9.125362705039386E-2</v>
      </c>
      <c r="AK189" s="92">
        <f>AI189/AI159-1</f>
        <v>-0.33635092473800299</v>
      </c>
      <c r="AL189" s="77">
        <f>AVERAGE(AL139:AL141)</f>
        <v>85.556666666666672</v>
      </c>
      <c r="AM189" s="77">
        <f>AL189-AL184</f>
        <v>2.3900000000000006</v>
      </c>
      <c r="AN189" s="169">
        <f>AL189-AL159</f>
        <v>3.1366666666666703</v>
      </c>
      <c r="AO189" s="77">
        <f>AVERAGE(AO139:AO141)</f>
        <v>86.116666666666674</v>
      </c>
      <c r="AP189" s="77">
        <f>AO189-AO184</f>
        <v>2.4766666666666737</v>
      </c>
      <c r="AQ189" s="169">
        <f>AO189-AO159</f>
        <v>3.5133333333333354</v>
      </c>
      <c r="AR189" s="77">
        <f>AVERAGE(AR139:AR141)</f>
        <v>84.213333333333324</v>
      </c>
      <c r="AS189" s="77">
        <f>AR189-AR184</f>
        <v>2.3133333333333326</v>
      </c>
      <c r="AT189" s="169">
        <f>AR189-AR159</f>
        <v>1.9533333333333189</v>
      </c>
      <c r="AU189" s="77">
        <f>AVERAGE(AU139:AU141)</f>
        <v>79.25</v>
      </c>
      <c r="AV189" s="77">
        <f>AU189-AU184</f>
        <v>1.8366666666666589</v>
      </c>
      <c r="AW189" s="169">
        <f>AU189-AU159</f>
        <v>2.2033333333333331</v>
      </c>
      <c r="AX189" s="157"/>
      <c r="AY189" s="95"/>
      <c r="AZ189" s="61"/>
      <c r="BA189" s="95"/>
      <c r="BB189" s="94"/>
      <c r="BC189" s="95"/>
      <c r="BD189" s="61"/>
      <c r="BE189" s="95"/>
      <c r="BF189" s="61"/>
      <c r="BG189" s="95"/>
      <c r="BH189" s="61"/>
      <c r="BI189" s="95"/>
      <c r="BJ189" s="61"/>
      <c r="BK189" s="95"/>
      <c r="BL189" s="61"/>
      <c r="BM189" s="95"/>
      <c r="BN189" s="95"/>
      <c r="BO189" s="95"/>
      <c r="BP189" s="95"/>
      <c r="BQ189" s="95"/>
      <c r="BR189" s="95"/>
      <c r="BS189" s="95"/>
      <c r="BT189" s="95"/>
      <c r="BU189" s="95"/>
      <c r="BV189" s="95"/>
      <c r="BW189" s="95"/>
      <c r="BX189" s="95"/>
      <c r="BY189" s="95"/>
      <c r="BZ189" s="95"/>
      <c r="CA189" s="95"/>
      <c r="CB189" s="95"/>
      <c r="CC189" s="95"/>
      <c r="CD189" s="95"/>
      <c r="CE189" s="95"/>
      <c r="CF189" s="95"/>
      <c r="CG189" s="95"/>
      <c r="CH189" s="95"/>
      <c r="CI189" s="95"/>
      <c r="CJ189" s="95"/>
      <c r="CK189" s="95"/>
      <c r="CL189" s="95"/>
      <c r="CM189" s="95"/>
      <c r="CN189" s="95"/>
      <c r="CO189" s="95"/>
      <c r="CP189" s="95"/>
      <c r="CQ189" s="95"/>
      <c r="CR189" s="95"/>
      <c r="CS189" s="95"/>
      <c r="CT189" s="95"/>
      <c r="CU189" s="95"/>
      <c r="CV189" s="95"/>
      <c r="CW189" s="95"/>
      <c r="CX189" s="95"/>
      <c r="CY189" s="95"/>
      <c r="CZ189" s="95"/>
      <c r="DA189" s="95"/>
      <c r="DB189" s="95"/>
      <c r="DC189" s="95"/>
      <c r="DD189" s="95"/>
      <c r="DE189" s="100"/>
      <c r="DF189" s="100"/>
    </row>
    <row r="190" spans="1:110" s="64" customFormat="1" ht="12.75">
      <c r="A190" s="91" t="s">
        <v>258</v>
      </c>
      <c r="B190" s="77">
        <f>SUM(B142:B144)</f>
        <v>104972.08</v>
      </c>
      <c r="C190" s="92">
        <f>B190/B185-1</f>
        <v>5.7121176798175632E-2</v>
      </c>
      <c r="D190" s="92">
        <f>B190/B160-1</f>
        <v>0.14540095222320382</v>
      </c>
      <c r="E190" s="77">
        <f>SUM(E142:E144)</f>
        <v>78029.97</v>
      </c>
      <c r="F190" s="92">
        <f>E190/E185-1</f>
        <v>4.4860877316574621E-2</v>
      </c>
      <c r="G190" s="92">
        <f>E190/E160-1</f>
        <v>0.24578662762572412</v>
      </c>
      <c r="H190" s="77">
        <f>SUM(H142:H144)</f>
        <v>26033.589999999997</v>
      </c>
      <c r="I190" s="92">
        <f>H190/H185-1</f>
        <v>9.7674961831224039E-2</v>
      </c>
      <c r="J190" s="92">
        <f>H190/H160-1</f>
        <v>-6.6507293183502791E-2</v>
      </c>
      <c r="K190" s="77">
        <f>SUM(K142:K144)</f>
        <v>908.54</v>
      </c>
      <c r="L190" s="92">
        <f>K190/K185-1</f>
        <v>5.9457245036924622E-3</v>
      </c>
      <c r="M190" s="92">
        <f>K190/K160-1</f>
        <v>-0.19104985264132646</v>
      </c>
      <c r="N190" s="77">
        <f>SUM(N142:N144)</f>
        <v>90143.38</v>
      </c>
      <c r="O190" s="92">
        <f>N190/N185-1</f>
        <v>6.1819388867758285E-2</v>
      </c>
      <c r="P190" s="92">
        <f>N190/N160-1</f>
        <v>0.17574406000217557</v>
      </c>
      <c r="Q190" s="77">
        <f>SUM(Q142:Q144)</f>
        <v>67355.459999999992</v>
      </c>
      <c r="R190" s="92">
        <f>Q190/Q185-1</f>
        <v>5.2313472442011344E-2</v>
      </c>
      <c r="S190" s="92">
        <f>Q190/Q160-1</f>
        <v>0.28261349352356491</v>
      </c>
      <c r="T190" s="77">
        <f>SUM(T142:T144)</f>
        <v>22044.05</v>
      </c>
      <c r="U190" s="92">
        <f>T190/T185-1</f>
        <v>9.3001070488095916E-2</v>
      </c>
      <c r="V190" s="92">
        <f>T190/T160-1</f>
        <v>-5.421964072955876E-2</v>
      </c>
      <c r="W190" s="77">
        <f>SUM(W142:W144)</f>
        <v>743.88</v>
      </c>
      <c r="X190" s="92">
        <f>W190/W185-1</f>
        <v>3.3425022922397352E-2</v>
      </c>
      <c r="Y190" s="92">
        <f>W190/W160-1</f>
        <v>-0.12196503818415749</v>
      </c>
      <c r="Z190" s="77">
        <f>SUM(Z142:Z144)</f>
        <v>47182.679999999993</v>
      </c>
      <c r="AA190" s="92">
        <f>Z190/Z185-1</f>
        <v>4.9384783628391826E-2</v>
      </c>
      <c r="AB190" s="92">
        <f>Z190/Z160-1</f>
        <v>0.15534547103609597</v>
      </c>
      <c r="AC190" s="77">
        <f>SUM(AC142:AC144)</f>
        <v>41233.660000000003</v>
      </c>
      <c r="AD190" s="92">
        <f>AC190/AC185-1</f>
        <v>4.1960257912180943E-2</v>
      </c>
      <c r="AE190" s="92">
        <f>AC190/AC160-1</f>
        <v>0.18847280820737256</v>
      </c>
      <c r="AF190" s="77">
        <f>SUM(AF142:AF144)</f>
        <v>5465.22</v>
      </c>
      <c r="AG190" s="92">
        <f>AF190/AF185-1</f>
        <v>0.12036063295265165</v>
      </c>
      <c r="AH190" s="92">
        <f>AF190/AF160-1</f>
        <v>-8.7818573573900105E-3</v>
      </c>
      <c r="AI190" s="77">
        <f>SUM(AI142:AI144)</f>
        <v>483.81000000000006</v>
      </c>
      <c r="AJ190" s="92">
        <f>AI190/AI185-1</f>
        <v>-5.3172335512153057E-2</v>
      </c>
      <c r="AK190" s="92">
        <f>AI190/AI160-1</f>
        <v>-0.23240095828904139</v>
      </c>
      <c r="AL190" s="77">
        <f>AVERAGE(AL142:AL144)</f>
        <v>85.89</v>
      </c>
      <c r="AM190" s="77">
        <f>AL190-AL185</f>
        <v>0.40000000000000568</v>
      </c>
      <c r="AN190" s="169">
        <f>AL190-AL160</f>
        <v>2.289999999999992</v>
      </c>
      <c r="AO190" s="77">
        <f>AVERAGE(AO142:AO144)</f>
        <v>86.350000000000009</v>
      </c>
      <c r="AP190" s="77">
        <f>AO190-AO185</f>
        <v>0.64000000000001478</v>
      </c>
      <c r="AQ190" s="169">
        <f>AO190-AO160</f>
        <v>2.5500000000000114</v>
      </c>
      <c r="AR190" s="77">
        <f>AVERAGE(AR142:AR144)</f>
        <v>84.676666666666662</v>
      </c>
      <c r="AS190" s="77">
        <f>AR190-AR185</f>
        <v>-0.35666666666665492</v>
      </c>
      <c r="AT190" s="169">
        <f>AR190-AR160</f>
        <v>1.1833333333333229</v>
      </c>
      <c r="AU190" s="77">
        <f>AVERAGE(AU142:AU144)</f>
        <v>81.796666666666667</v>
      </c>
      <c r="AV190" s="77">
        <f>AU190-AU185</f>
        <v>2.13333333333334</v>
      </c>
      <c r="AW190" s="169">
        <f>AU190-AU160</f>
        <v>6.9000000000000057</v>
      </c>
      <c r="AX190" s="157"/>
      <c r="AY190" s="95"/>
      <c r="AZ190" s="61"/>
      <c r="BA190" s="95"/>
      <c r="BB190" s="94"/>
      <c r="BC190" s="95"/>
      <c r="BD190" s="61"/>
      <c r="BE190" s="95"/>
      <c r="BF190" s="61"/>
      <c r="BG190" s="95"/>
      <c r="BH190" s="61"/>
      <c r="BI190" s="95"/>
      <c r="BJ190" s="61"/>
      <c r="BK190" s="95"/>
      <c r="BL190" s="61"/>
      <c r="BM190" s="95"/>
      <c r="BN190" s="95"/>
      <c r="BO190" s="95"/>
      <c r="BP190" s="95"/>
      <c r="BQ190" s="95"/>
      <c r="BR190" s="95"/>
      <c r="BS190" s="95"/>
      <c r="BT190" s="95"/>
      <c r="BU190" s="95"/>
      <c r="BV190" s="95"/>
      <c r="BW190" s="95"/>
      <c r="BX190" s="95"/>
      <c r="BY190" s="95"/>
      <c r="BZ190" s="95"/>
      <c r="CA190" s="95"/>
      <c r="CB190" s="95"/>
      <c r="CC190" s="95"/>
      <c r="CD190" s="95"/>
      <c r="CE190" s="95"/>
      <c r="CF190" s="95"/>
      <c r="CG190" s="95"/>
      <c r="CH190" s="95"/>
      <c r="CI190" s="95"/>
      <c r="CJ190" s="95"/>
      <c r="CK190" s="95"/>
      <c r="CL190" s="95"/>
      <c r="CM190" s="95"/>
      <c r="CN190" s="95"/>
      <c r="CO190" s="95"/>
      <c r="CP190" s="95"/>
      <c r="CQ190" s="95"/>
      <c r="CR190" s="95"/>
      <c r="CS190" s="95"/>
      <c r="CT190" s="95"/>
      <c r="CU190" s="95"/>
      <c r="CV190" s="95"/>
      <c r="CW190" s="95"/>
      <c r="CX190" s="95"/>
      <c r="CY190" s="95"/>
      <c r="CZ190" s="95"/>
      <c r="DA190" s="95"/>
      <c r="DB190" s="95"/>
      <c r="DC190" s="95"/>
      <c r="DD190" s="95"/>
      <c r="DE190" s="100"/>
      <c r="DF190" s="100"/>
    </row>
    <row r="191" spans="1:110" s="64" customFormat="1" ht="12.75">
      <c r="A191" s="91" t="s">
        <v>259</v>
      </c>
      <c r="B191" s="77">
        <f>SUM(B145:B147)</f>
        <v>96451.569999999992</v>
      </c>
      <c r="C191" s="92">
        <f>B191/B186-1</f>
        <v>9.1802019048097483E-2</v>
      </c>
      <c r="D191" s="92">
        <f>B191/B161-1</f>
        <v>0.11662181150040385</v>
      </c>
      <c r="E191" s="77">
        <f>SUM(E145:E147)</f>
        <v>68326.290000000008</v>
      </c>
      <c r="F191" s="92">
        <f>E191/E186-1</f>
        <v>5.6372834360620239E-2</v>
      </c>
      <c r="G191" s="92">
        <f>E191/E161-1</f>
        <v>0.15078899770486598</v>
      </c>
      <c r="H191" s="77">
        <f>SUM(H145:H147)</f>
        <v>27307.279999999999</v>
      </c>
      <c r="I191" s="92">
        <f>H191/H186-1</f>
        <v>0.19296035228819131</v>
      </c>
      <c r="J191" s="92">
        <f>H191/H161-1</f>
        <v>4.5410798166999111E-2</v>
      </c>
      <c r="K191" s="77">
        <f>SUM(K145:K147)</f>
        <v>818</v>
      </c>
      <c r="L191" s="92">
        <f>K191/K186-1</f>
        <v>6.0712155398220835E-2</v>
      </c>
      <c r="M191" s="92">
        <f>K191/K161-1</f>
        <v>-7.4126475681671522E-2</v>
      </c>
      <c r="N191" s="77">
        <f>SUM(N145:N147)</f>
        <v>83038.179999999993</v>
      </c>
      <c r="O191" s="92">
        <f>N191/N186-1</f>
        <v>0.10066741353924802</v>
      </c>
      <c r="P191" s="92">
        <f>N191/N161-1</f>
        <v>0.16933953821623082</v>
      </c>
      <c r="Q191" s="77">
        <f>SUM(Q145:Q147)</f>
        <v>59296.150000000009</v>
      </c>
      <c r="R191" s="92">
        <f>Q191/Q186-1</f>
        <v>6.991201251788115E-2</v>
      </c>
      <c r="S191" s="92">
        <f>Q191/Q161-1</f>
        <v>0.20445425132925155</v>
      </c>
      <c r="T191" s="77">
        <f>SUM(T145:T147)</f>
        <v>23094.949999999997</v>
      </c>
      <c r="U191" s="92">
        <f>T191/T186-1</f>
        <v>0.18908102553118766</v>
      </c>
      <c r="V191" s="92">
        <f>T191/T161-1</f>
        <v>9.0418788766136071E-2</v>
      </c>
      <c r="W191" s="77">
        <f>SUM(W145:W147)</f>
        <v>647.09</v>
      </c>
      <c r="X191" s="92">
        <f>W191/W186-1</f>
        <v>7.9472850112603188E-2</v>
      </c>
      <c r="Y191" s="92">
        <f>W191/W161-1</f>
        <v>7.440061101148987E-2</v>
      </c>
      <c r="Z191" s="77">
        <f>SUM(Z145:Z147)</f>
        <v>43219.48</v>
      </c>
      <c r="AA191" s="92">
        <f>Z191/Z186-1</f>
        <v>7.1391156925491916E-2</v>
      </c>
      <c r="AB191" s="92">
        <f>Z191/Z161-1</f>
        <v>0.13698282377632798</v>
      </c>
      <c r="AC191" s="77">
        <f>SUM(AC145:AC147)</f>
        <v>37181.39</v>
      </c>
      <c r="AD191" s="92">
        <f>AC191/AC186-1</f>
        <v>5.775562206820184E-2</v>
      </c>
      <c r="AE191" s="92">
        <f>AC191/AC161-1</f>
        <v>0.14680038307499421</v>
      </c>
      <c r="AF191" s="77">
        <f>SUM(AF145:AF147)</f>
        <v>5570.34</v>
      </c>
      <c r="AG191" s="92">
        <f>AF191/AF186-1</f>
        <v>0.17142568735568364</v>
      </c>
      <c r="AH191" s="92">
        <f>AF191/AF161-1</f>
        <v>9.1230723420260729E-2</v>
      </c>
      <c r="AI191" s="77">
        <f>SUM(AI145:AI147)</f>
        <v>467.76</v>
      </c>
      <c r="AJ191" s="92">
        <f>AI191/AI186-1</f>
        <v>7.9778393351800592E-2</v>
      </c>
      <c r="AK191" s="92">
        <f>AI191/AI161-1</f>
        <v>-3.7431834550879839E-2</v>
      </c>
      <c r="AL191" s="77">
        <f>AVERAGE(AL145:AL147)</f>
        <v>86.076666666666668</v>
      </c>
      <c r="AM191" s="77">
        <f>AL191-AL186</f>
        <v>0.71666666666666856</v>
      </c>
      <c r="AN191" s="169">
        <f>AL191-AL161</f>
        <v>3.8700000000000045</v>
      </c>
      <c r="AO191" s="77">
        <f>AVERAGE(AO145:AO147)</f>
        <v>86.71</v>
      </c>
      <c r="AP191" s="77">
        <f>AO191-AO186</f>
        <v>1.096666666666664</v>
      </c>
      <c r="AQ191" s="169">
        <f>AO191-AO161</f>
        <v>3.8166666666666629</v>
      </c>
      <c r="AR191" s="77">
        <f>AVERAGE(AR145:AR147)</f>
        <v>84.636666666666656</v>
      </c>
      <c r="AS191" s="77">
        <f>AR191-AR186</f>
        <v>-0.20999999999999375</v>
      </c>
      <c r="AT191" s="169">
        <f>AR191-AR161</f>
        <v>3.5833333333333144</v>
      </c>
      <c r="AU191" s="77">
        <f>AVERAGE(AU145:AU147)</f>
        <v>79.08</v>
      </c>
      <c r="AV191" s="77">
        <f>AU191-AU186</f>
        <v>1.3799999999999955</v>
      </c>
      <c r="AW191" s="169">
        <f>AU191-AU161</f>
        <v>10.843333333333334</v>
      </c>
      <c r="AX191" s="157"/>
      <c r="AY191" s="95"/>
      <c r="AZ191" s="61"/>
      <c r="BA191" s="95"/>
      <c r="BB191" s="94"/>
      <c r="BC191" s="95"/>
      <c r="BD191" s="61"/>
      <c r="BE191" s="95"/>
      <c r="BF191" s="61"/>
      <c r="BG191" s="95"/>
      <c r="BH191" s="61"/>
      <c r="BI191" s="95"/>
      <c r="BJ191" s="61"/>
      <c r="BK191" s="95"/>
      <c r="BL191" s="61"/>
      <c r="BM191" s="95"/>
      <c r="BN191" s="95"/>
      <c r="BO191" s="95"/>
      <c r="BP191" s="95"/>
      <c r="BQ191" s="95"/>
      <c r="BR191" s="95"/>
      <c r="BS191" s="95"/>
      <c r="BT191" s="95"/>
      <c r="BU191" s="95"/>
      <c r="BV191" s="95"/>
      <c r="BW191" s="95"/>
      <c r="BX191" s="95"/>
      <c r="BY191" s="95"/>
      <c r="BZ191" s="95"/>
      <c r="CA191" s="95"/>
      <c r="CB191" s="95"/>
      <c r="CC191" s="95"/>
      <c r="CD191" s="95"/>
      <c r="CE191" s="95"/>
      <c r="CF191" s="95"/>
      <c r="CG191" s="95"/>
      <c r="CH191" s="95"/>
      <c r="CI191" s="95"/>
      <c r="CJ191" s="95"/>
      <c r="CK191" s="95"/>
      <c r="CL191" s="95"/>
      <c r="CM191" s="95"/>
      <c r="CN191" s="95"/>
      <c r="CO191" s="95"/>
      <c r="CP191" s="95"/>
      <c r="CQ191" s="95"/>
      <c r="CR191" s="95"/>
      <c r="CS191" s="95"/>
      <c r="CT191" s="95"/>
      <c r="CU191" s="95"/>
      <c r="CV191" s="95"/>
      <c r="CW191" s="95"/>
      <c r="CX191" s="95"/>
      <c r="CY191" s="95"/>
      <c r="CZ191" s="95"/>
      <c r="DA191" s="95"/>
      <c r="DB191" s="95"/>
      <c r="DC191" s="95"/>
      <c r="DD191" s="95"/>
      <c r="DE191" s="100"/>
      <c r="DF191" s="100"/>
    </row>
    <row r="192" spans="1:110" s="64" customFormat="1" ht="12.75">
      <c r="A192" s="91"/>
      <c r="B192" s="77"/>
      <c r="C192" s="92"/>
      <c r="D192" s="92"/>
      <c r="E192" s="77"/>
      <c r="F192" s="92"/>
      <c r="G192" s="92"/>
      <c r="H192" s="77"/>
      <c r="I192" s="92"/>
      <c r="J192" s="92"/>
      <c r="K192" s="77"/>
      <c r="L192" s="92"/>
      <c r="M192" s="92"/>
      <c r="N192" s="77"/>
      <c r="O192" s="92"/>
      <c r="P192" s="92"/>
      <c r="Q192" s="77"/>
      <c r="R192" s="92"/>
      <c r="S192" s="92"/>
      <c r="T192" s="77"/>
      <c r="U192" s="92"/>
      <c r="V192" s="92"/>
      <c r="W192" s="77"/>
      <c r="X192" s="92"/>
      <c r="Y192" s="92"/>
      <c r="Z192" s="77"/>
      <c r="AA192" s="92"/>
      <c r="AB192" s="92"/>
      <c r="AC192" s="77"/>
      <c r="AD192" s="92"/>
      <c r="AE192" s="92"/>
      <c r="AF192" s="77"/>
      <c r="AG192" s="92"/>
      <c r="AH192" s="92"/>
      <c r="AI192" s="77"/>
      <c r="AJ192" s="92"/>
      <c r="AK192" s="92"/>
      <c r="AL192" s="77"/>
      <c r="AM192" s="77"/>
      <c r="AN192" s="169"/>
      <c r="AO192" s="77"/>
      <c r="AP192" s="77"/>
      <c r="AQ192" s="169"/>
      <c r="AR192" s="77"/>
      <c r="AS192" s="77"/>
      <c r="AT192" s="169"/>
      <c r="AU192" s="77"/>
      <c r="AV192" s="77"/>
      <c r="AW192" s="169"/>
      <c r="AX192" s="157"/>
      <c r="AY192" s="95"/>
      <c r="AZ192" s="61"/>
      <c r="BA192" s="95"/>
      <c r="BB192" s="94"/>
      <c r="BC192" s="95"/>
      <c r="BD192" s="61"/>
      <c r="BE192" s="95"/>
      <c r="BF192" s="61"/>
      <c r="BG192" s="95"/>
      <c r="BH192" s="61"/>
      <c r="BI192" s="95"/>
      <c r="BJ192" s="61"/>
      <c r="BK192" s="95"/>
      <c r="BL192" s="61"/>
      <c r="BM192" s="95"/>
      <c r="BN192" s="95"/>
      <c r="BO192" s="95"/>
      <c r="BP192" s="95"/>
      <c r="BQ192" s="95"/>
      <c r="BR192" s="95"/>
      <c r="BS192" s="95"/>
      <c r="BT192" s="95"/>
      <c r="BU192" s="95"/>
      <c r="BV192" s="95"/>
      <c r="BW192" s="95"/>
      <c r="BX192" s="95"/>
      <c r="BY192" s="95"/>
      <c r="BZ192" s="95"/>
      <c r="CA192" s="95"/>
      <c r="CB192" s="95"/>
      <c r="CC192" s="95"/>
      <c r="CD192" s="95"/>
      <c r="CE192" s="95"/>
      <c r="CF192" s="95"/>
      <c r="CG192" s="95"/>
      <c r="CH192" s="95"/>
      <c r="CI192" s="95"/>
      <c r="CJ192" s="95"/>
      <c r="CK192" s="95"/>
      <c r="CL192" s="95"/>
      <c r="CM192" s="95"/>
      <c r="CN192" s="95"/>
      <c r="CO192" s="95"/>
      <c r="CP192" s="95"/>
      <c r="CQ192" s="95"/>
      <c r="CR192" s="95"/>
      <c r="CS192" s="95"/>
      <c r="CT192" s="95"/>
      <c r="CU192" s="95"/>
      <c r="CV192" s="95"/>
      <c r="CW192" s="95"/>
      <c r="CX192" s="95"/>
      <c r="CY192" s="95"/>
      <c r="CZ192" s="95"/>
      <c r="DA192" s="95"/>
      <c r="DB192" s="95"/>
      <c r="DC192" s="95"/>
      <c r="DD192" s="95"/>
      <c r="DE192" s="100"/>
      <c r="DF192" s="100"/>
    </row>
    <row r="193" spans="1:110" s="64" customFormat="1" ht="12.75">
      <c r="A193" s="91" t="s">
        <v>262</v>
      </c>
      <c r="B193" s="77"/>
      <c r="C193" s="92"/>
      <c r="D193" s="92"/>
      <c r="E193" s="77"/>
      <c r="F193" s="92"/>
      <c r="G193" s="92"/>
      <c r="H193" s="77"/>
      <c r="I193" s="92"/>
      <c r="J193" s="92"/>
      <c r="K193" s="77"/>
      <c r="L193" s="92"/>
      <c r="M193" s="92"/>
      <c r="N193" s="77"/>
      <c r="O193" s="92"/>
      <c r="P193" s="92"/>
      <c r="Q193" s="77"/>
      <c r="R193" s="92"/>
      <c r="S193" s="92"/>
      <c r="T193" s="77"/>
      <c r="U193" s="92"/>
      <c r="V193" s="92"/>
      <c r="W193" s="77"/>
      <c r="X193" s="92"/>
      <c r="Y193" s="92"/>
      <c r="Z193" s="77"/>
      <c r="AA193" s="92"/>
      <c r="AB193" s="92"/>
      <c r="AC193" s="77"/>
      <c r="AD193" s="92"/>
      <c r="AE193" s="92"/>
      <c r="AF193" s="77"/>
      <c r="AG193" s="92"/>
      <c r="AH193" s="92"/>
      <c r="AI193" s="77"/>
      <c r="AJ193" s="92"/>
      <c r="AK193" s="92"/>
      <c r="AL193" s="77"/>
      <c r="AM193" s="77"/>
      <c r="AN193" s="169"/>
      <c r="AO193" s="77"/>
      <c r="AP193" s="77"/>
      <c r="AQ193" s="169"/>
      <c r="AR193" s="77"/>
      <c r="AS193" s="77"/>
      <c r="AT193" s="169"/>
      <c r="AU193" s="77"/>
      <c r="AV193" s="77"/>
      <c r="AW193" s="169"/>
      <c r="AX193" s="157"/>
      <c r="AY193" s="95"/>
      <c r="AZ193" s="61"/>
      <c r="BA193" s="95"/>
      <c r="BB193" s="94"/>
      <c r="BC193" s="95"/>
      <c r="BD193" s="61"/>
      <c r="BE193" s="95"/>
      <c r="BF193" s="61"/>
      <c r="BG193" s="95"/>
      <c r="BH193" s="61"/>
      <c r="BI193" s="95"/>
      <c r="BJ193" s="61"/>
      <c r="BK193" s="95"/>
      <c r="BL193" s="61"/>
      <c r="BM193" s="95"/>
      <c r="BN193" s="95"/>
      <c r="BO193" s="95"/>
      <c r="BP193" s="95"/>
      <c r="BQ193" s="95"/>
      <c r="BR193" s="95"/>
      <c r="BS193" s="95"/>
      <c r="BT193" s="95"/>
      <c r="BU193" s="95"/>
      <c r="BV193" s="95"/>
      <c r="BW193" s="95"/>
      <c r="BX193" s="95"/>
      <c r="BY193" s="95"/>
      <c r="BZ193" s="95"/>
      <c r="CA193" s="95"/>
      <c r="CB193" s="95"/>
      <c r="CC193" s="95"/>
      <c r="CD193" s="95"/>
      <c r="CE193" s="95"/>
      <c r="CF193" s="95"/>
      <c r="CG193" s="95"/>
      <c r="CH193" s="95"/>
      <c r="CI193" s="95"/>
      <c r="CJ193" s="95"/>
      <c r="CK193" s="95"/>
      <c r="CL193" s="95"/>
      <c r="CM193" s="95"/>
      <c r="CN193" s="95"/>
      <c r="CO193" s="95"/>
      <c r="CP193" s="95"/>
      <c r="CQ193" s="95"/>
      <c r="CR193" s="95"/>
      <c r="CS193" s="95"/>
      <c r="CT193" s="95"/>
      <c r="CU193" s="95"/>
      <c r="CV193" s="95"/>
      <c r="CW193" s="95"/>
      <c r="CX193" s="95"/>
      <c r="CY193" s="95"/>
      <c r="CZ193" s="95"/>
      <c r="DA193" s="95"/>
      <c r="DB193" s="95"/>
      <c r="DC193" s="95"/>
      <c r="DD193" s="95"/>
      <c r="DE193" s="100"/>
      <c r="DF193" s="100"/>
    </row>
    <row r="194" spans="1:110" s="64" customFormat="1" ht="12.75">
      <c r="A194" s="123"/>
      <c r="B194" s="77"/>
      <c r="C194" s="92"/>
      <c r="D194" s="92"/>
      <c r="E194" s="77"/>
      <c r="F194" s="92"/>
      <c r="G194" s="92"/>
      <c r="H194" s="77"/>
      <c r="I194" s="92"/>
      <c r="J194" s="92"/>
      <c r="K194" s="77"/>
      <c r="L194" s="92"/>
      <c r="M194" s="92"/>
      <c r="N194" s="77"/>
      <c r="O194" s="92"/>
      <c r="P194" s="92"/>
      <c r="Q194" s="77"/>
      <c r="R194" s="92"/>
      <c r="S194" s="92"/>
      <c r="T194" s="77"/>
      <c r="U194" s="92"/>
      <c r="V194" s="92"/>
      <c r="W194" s="77"/>
      <c r="X194" s="92"/>
      <c r="Y194" s="92"/>
      <c r="Z194" s="77"/>
      <c r="AA194" s="92"/>
      <c r="AB194" s="92"/>
      <c r="AC194" s="77"/>
      <c r="AD194" s="92"/>
      <c r="AE194" s="92"/>
      <c r="AF194" s="77"/>
      <c r="AG194" s="92"/>
      <c r="AH194" s="92"/>
      <c r="AI194" s="77"/>
      <c r="AJ194" s="92"/>
      <c r="AK194" s="92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157"/>
      <c r="AY194" s="95"/>
      <c r="AZ194" s="61"/>
      <c r="BA194" s="95"/>
      <c r="BB194" s="94"/>
      <c r="BC194" s="95"/>
      <c r="BD194" s="61"/>
      <c r="BE194" s="95"/>
      <c r="BF194" s="61"/>
      <c r="BG194" s="95"/>
      <c r="BH194" s="61"/>
      <c r="BI194" s="95"/>
      <c r="BJ194" s="61"/>
      <c r="BK194" s="95"/>
      <c r="BL194" s="61"/>
      <c r="BM194" s="95"/>
      <c r="BN194" s="95"/>
      <c r="BO194" s="95"/>
      <c r="BP194" s="95"/>
      <c r="BQ194" s="95"/>
      <c r="BR194" s="95"/>
      <c r="BS194" s="95"/>
      <c r="BT194" s="95"/>
      <c r="BU194" s="95"/>
      <c r="BV194" s="95"/>
      <c r="BW194" s="95"/>
      <c r="BX194" s="95"/>
      <c r="BY194" s="95"/>
      <c r="BZ194" s="95"/>
      <c r="CA194" s="95"/>
      <c r="CB194" s="95"/>
      <c r="CC194" s="95"/>
      <c r="CD194" s="95"/>
      <c r="CE194" s="95"/>
      <c r="CF194" s="95"/>
      <c r="CG194" s="95"/>
      <c r="CH194" s="95"/>
      <c r="CI194" s="95"/>
      <c r="CJ194" s="95"/>
      <c r="CK194" s="95"/>
      <c r="CL194" s="95"/>
      <c r="CM194" s="95"/>
      <c r="CN194" s="95"/>
      <c r="CO194" s="95"/>
      <c r="CP194" s="95"/>
      <c r="CQ194" s="95"/>
      <c r="CR194" s="95"/>
      <c r="CS194" s="95"/>
      <c r="CT194" s="95"/>
      <c r="CU194" s="95"/>
      <c r="CV194" s="95"/>
      <c r="CW194" s="95"/>
      <c r="CX194" s="95"/>
      <c r="CY194" s="95"/>
      <c r="CZ194" s="95"/>
      <c r="DA194" s="95"/>
      <c r="DB194" s="95"/>
      <c r="DC194" s="95"/>
      <c r="DD194" s="95"/>
      <c r="DE194" s="100"/>
      <c r="DF194" s="100"/>
    </row>
    <row r="195" spans="1:110" s="11" customFormat="1" ht="12.75">
      <c r="A195" s="23" t="s">
        <v>66</v>
      </c>
      <c r="B195" s="10"/>
      <c r="C195" s="9"/>
      <c r="D195" s="9"/>
      <c r="E195" s="10"/>
      <c r="F195" s="9"/>
      <c r="G195" s="9"/>
      <c r="H195" s="10"/>
      <c r="I195" s="9"/>
      <c r="J195" s="9"/>
      <c r="K195" s="10"/>
      <c r="L195" s="9"/>
      <c r="M195" s="9"/>
      <c r="N195" s="10"/>
      <c r="O195" s="9"/>
      <c r="P195" s="9"/>
      <c r="Q195" s="10"/>
      <c r="R195" s="9"/>
      <c r="S195" s="9"/>
      <c r="T195" s="10"/>
      <c r="U195" s="9"/>
      <c r="V195" s="9"/>
      <c r="W195" s="10"/>
      <c r="X195" s="9"/>
      <c r="Y195" s="9"/>
      <c r="Z195" s="10"/>
      <c r="AA195" s="9"/>
      <c r="AB195" s="9"/>
      <c r="AC195" s="10"/>
      <c r="AD195" s="9"/>
      <c r="AE195" s="9"/>
      <c r="AF195" s="10"/>
      <c r="AG195" s="9"/>
      <c r="AH195" s="9"/>
      <c r="AI195" s="10"/>
      <c r="AJ195" s="9"/>
      <c r="AK195" s="9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3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43"/>
      <c r="CQ195" s="10"/>
      <c r="CR195" s="43"/>
      <c r="CS195" s="10"/>
      <c r="CT195" s="43"/>
      <c r="CU195" s="10"/>
      <c r="CV195" s="43"/>
      <c r="CW195" s="10"/>
      <c r="CX195" s="10"/>
      <c r="CY195" s="10"/>
      <c r="CZ195" s="10"/>
      <c r="DA195" s="10"/>
      <c r="DB195" s="10"/>
      <c r="DC195" s="10"/>
      <c r="DD195" s="10"/>
      <c r="DE195" s="88"/>
      <c r="DF195" s="88"/>
    </row>
    <row r="196" spans="1:110" s="11" customFormat="1" ht="12.75">
      <c r="A196" s="11" t="s">
        <v>67</v>
      </c>
      <c r="B196" s="10"/>
      <c r="C196" s="9"/>
      <c r="D196" s="9"/>
      <c r="E196" s="10"/>
      <c r="F196" s="9"/>
      <c r="G196" s="9"/>
      <c r="H196" s="10"/>
      <c r="I196" s="9"/>
      <c r="J196" s="9"/>
      <c r="K196" s="10"/>
      <c r="L196" s="9"/>
      <c r="M196" s="9"/>
      <c r="N196" s="10"/>
      <c r="O196" s="9"/>
      <c r="P196" s="9"/>
      <c r="Q196" s="10"/>
      <c r="R196" s="9"/>
      <c r="S196" s="9"/>
      <c r="T196" s="10"/>
      <c r="U196" s="9"/>
      <c r="V196" s="9"/>
      <c r="W196" s="10"/>
      <c r="X196" s="9"/>
      <c r="Y196" s="9"/>
      <c r="Z196" s="10"/>
      <c r="AA196" s="9"/>
      <c r="AB196" s="9"/>
      <c r="AC196" s="10"/>
      <c r="AD196" s="9"/>
      <c r="AE196" s="9"/>
      <c r="AF196" s="10"/>
      <c r="AG196" s="9"/>
      <c r="AH196" s="9"/>
      <c r="AI196" s="10"/>
      <c r="AJ196" s="9"/>
      <c r="AK196" s="9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3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43"/>
      <c r="CQ196" s="10"/>
      <c r="CR196" s="43"/>
      <c r="CS196" s="10"/>
      <c r="CT196" s="43"/>
      <c r="CU196" s="10"/>
      <c r="CV196" s="43"/>
      <c r="CW196" s="10"/>
      <c r="CX196" s="10"/>
      <c r="CY196" s="10"/>
      <c r="CZ196" s="10"/>
      <c r="DA196" s="10"/>
      <c r="DB196" s="10"/>
      <c r="DC196" s="10"/>
      <c r="DD196" s="10"/>
      <c r="DE196" s="88"/>
      <c r="DF196" s="88"/>
    </row>
    <row r="197" spans="1:110" s="11" customFormat="1" ht="12.75">
      <c r="A197" s="172">
        <v>12</v>
      </c>
      <c r="B197" s="10"/>
      <c r="C197" s="9"/>
      <c r="D197" s="9"/>
      <c r="E197" s="10"/>
      <c r="F197" s="9"/>
      <c r="G197" s="9"/>
      <c r="H197" s="10"/>
      <c r="I197" s="9"/>
      <c r="J197" s="9"/>
      <c r="K197" s="10"/>
      <c r="L197" s="9"/>
      <c r="M197" s="9"/>
      <c r="N197" s="10"/>
      <c r="O197" s="9"/>
      <c r="P197" s="9"/>
      <c r="Q197" s="10"/>
      <c r="R197" s="9"/>
      <c r="S197" s="9"/>
      <c r="T197" s="10"/>
      <c r="U197" s="9"/>
      <c r="V197" s="9"/>
      <c r="W197" s="10"/>
      <c r="X197" s="9"/>
      <c r="Y197" s="9"/>
      <c r="Z197" s="10"/>
      <c r="AA197" s="9"/>
      <c r="AB197" s="9"/>
      <c r="AC197" s="10"/>
      <c r="AD197" s="9"/>
      <c r="AE197" s="9"/>
      <c r="AF197" s="10"/>
      <c r="AG197" s="9"/>
      <c r="AH197" s="9"/>
      <c r="AI197" s="10"/>
      <c r="AJ197" s="9"/>
      <c r="AK197" s="9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3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43"/>
      <c r="CQ197" s="10"/>
      <c r="CR197" s="43"/>
      <c r="CS197" s="10"/>
      <c r="CT197" s="43"/>
      <c r="CU197" s="10"/>
      <c r="CV197" s="43"/>
      <c r="CW197" s="10"/>
      <c r="CX197" s="10"/>
      <c r="CY197" s="10"/>
      <c r="CZ197" s="10"/>
      <c r="DA197" s="10"/>
      <c r="DB197" s="10"/>
      <c r="DC197" s="10"/>
      <c r="DD197" s="10"/>
      <c r="DE197" s="88"/>
      <c r="DF197" s="88"/>
    </row>
    <row r="198" spans="1:110" s="11" customFormat="1" ht="12.75">
      <c r="A198" s="12" t="s">
        <v>68</v>
      </c>
      <c r="B198" s="10">
        <f>SUM(B52:INDEX(B:B,52+$A197-1))</f>
        <v>314294.67</v>
      </c>
      <c r="C198" s="25"/>
      <c r="D198" s="25"/>
      <c r="E198" s="10">
        <f>SUM(E52:INDEX(E:E,52+$A197-1))</f>
        <v>216123.86999999997</v>
      </c>
      <c r="F198" s="25"/>
      <c r="G198" s="25"/>
      <c r="H198" s="10">
        <f>SUM(H52:INDEX(H:H,52+$A197-1))</f>
        <v>93803.26999999999</v>
      </c>
      <c r="I198" s="25"/>
      <c r="J198" s="25"/>
      <c r="K198" s="10">
        <f>SUM(K52:INDEX(K:K,52+$A197-1))</f>
        <v>4367.5600000000004</v>
      </c>
      <c r="L198" s="25"/>
      <c r="M198" s="25"/>
      <c r="N198" s="10">
        <f>SUM(N52:INDEX(N:N,52+$A197-1))</f>
        <v>259066.13</v>
      </c>
      <c r="O198" s="25"/>
      <c r="P198" s="25"/>
      <c r="Q198" s="10">
        <f>SUM(Q52:INDEX(Q:Q,52+$A197-1))</f>
        <v>178933.83000000002</v>
      </c>
      <c r="R198" s="25"/>
      <c r="S198" s="25"/>
      <c r="T198" s="10">
        <f>SUM(T52:INDEX(T:T,52+$A197-1))</f>
        <v>76839.19</v>
      </c>
      <c r="U198" s="25"/>
      <c r="V198" s="25"/>
      <c r="W198" s="10">
        <f>SUM(W52:INDEX(W:W,52+$A197-1))</f>
        <v>3293.1299999999992</v>
      </c>
      <c r="X198" s="25"/>
      <c r="Y198" s="25"/>
      <c r="Z198" s="10">
        <f>SUM(Z52:INDEX(Z:Z,52+$A197-1))</f>
        <v>139881.62999999998</v>
      </c>
      <c r="AA198" s="25"/>
      <c r="AB198" s="25"/>
      <c r="AC198" s="10">
        <f>SUM(AC52:INDEX(AC:AC,52+$A197-1))</f>
        <v>119491.82999999999</v>
      </c>
      <c r="AD198" s="25"/>
      <c r="AE198" s="25"/>
      <c r="AF198" s="10">
        <f>SUM(AF52:INDEX(AF:AF,52+$A197-1))</f>
        <v>17862.75</v>
      </c>
      <c r="AG198" s="25"/>
      <c r="AH198" s="25"/>
      <c r="AI198" s="10">
        <f>SUM(AI52:INDEX(AI:AI,52+$A197-1))</f>
        <v>2527.06</v>
      </c>
      <c r="AJ198" s="25"/>
      <c r="AK198" s="25"/>
      <c r="AL198" s="10">
        <f>AVERAGE(AL52:INDEX(AL:AL,52+$A197-1))</f>
        <v>82.409166666666678</v>
      </c>
      <c r="AM198" s="170"/>
      <c r="AN198" s="25"/>
      <c r="AO198" s="10">
        <f>AVERAGE(AO52:INDEX(AO:AO,52+$A197-1))</f>
        <v>82.76</v>
      </c>
      <c r="AP198" s="170"/>
      <c r="AQ198" s="25"/>
      <c r="AR198" s="10">
        <f>AVERAGE(AR52:INDEX(AR:AR,52+$A197-1))</f>
        <v>81.921666666666667</v>
      </c>
      <c r="AS198" s="170"/>
      <c r="AT198" s="25"/>
      <c r="AU198" s="10">
        <f>AVERAGE(AU52:INDEX(AU:AU,52+$A197-1))</f>
        <v>75.340833333333322</v>
      </c>
      <c r="AV198" s="170"/>
      <c r="AW198" s="25"/>
      <c r="AX198" s="30"/>
      <c r="AY198" s="10"/>
      <c r="AZ198" s="25"/>
      <c r="BA198" s="10"/>
      <c r="BB198" s="96"/>
      <c r="BC198" s="10"/>
      <c r="BD198" s="25"/>
      <c r="BE198" s="10"/>
      <c r="BF198" s="25"/>
      <c r="BG198" s="10"/>
      <c r="BH198" s="25"/>
      <c r="BI198" s="10"/>
      <c r="BJ198" s="25"/>
      <c r="BK198" s="10"/>
      <c r="BL198" s="25"/>
      <c r="BM198" s="10"/>
      <c r="BN198" s="25"/>
      <c r="BO198" s="10"/>
      <c r="BP198" s="10"/>
      <c r="BQ198" s="25"/>
      <c r="BR198" s="10"/>
      <c r="BS198" s="25"/>
      <c r="BT198" s="10"/>
      <c r="BU198" s="25"/>
      <c r="BV198" s="10"/>
      <c r="BW198" s="25"/>
      <c r="BX198" s="10"/>
      <c r="BY198" s="25"/>
      <c r="BZ198" s="10"/>
      <c r="CA198" s="25"/>
      <c r="CB198" s="10"/>
      <c r="CC198" s="25"/>
      <c r="CD198" s="10"/>
      <c r="CE198" s="25"/>
      <c r="CF198" s="10"/>
      <c r="CG198" s="25"/>
      <c r="CH198" s="10"/>
      <c r="CI198" s="25"/>
      <c r="CJ198" s="10"/>
      <c r="CK198" s="25"/>
      <c r="CL198" s="10"/>
      <c r="CM198" s="25"/>
      <c r="CN198" s="10"/>
      <c r="CO198" s="25"/>
      <c r="CP198" s="10"/>
      <c r="CQ198" s="25"/>
      <c r="CR198" s="10"/>
      <c r="CS198" s="25"/>
      <c r="CT198" s="10"/>
      <c r="CU198" s="25"/>
      <c r="CV198" s="98"/>
      <c r="CW198" s="10"/>
      <c r="CX198" s="25"/>
      <c r="CY198" s="10"/>
      <c r="CZ198" s="25"/>
      <c r="DA198" s="10"/>
      <c r="DB198" s="25"/>
      <c r="DC198" s="10"/>
      <c r="DD198" s="25"/>
      <c r="DE198" s="88"/>
      <c r="DF198" s="88"/>
    </row>
    <row r="199" spans="1:110" s="11" customFormat="1" ht="12.75">
      <c r="A199" s="1"/>
      <c r="B199" s="10"/>
      <c r="C199" s="24"/>
      <c r="D199" s="24"/>
      <c r="E199" s="10"/>
      <c r="F199" s="24"/>
      <c r="G199" s="24"/>
      <c r="H199" s="10"/>
      <c r="I199" s="24"/>
      <c r="J199" s="24"/>
      <c r="K199" s="10"/>
      <c r="L199" s="24"/>
      <c r="M199" s="24"/>
      <c r="N199" s="10"/>
      <c r="O199" s="24"/>
      <c r="P199" s="24"/>
      <c r="Q199" s="10"/>
      <c r="R199" s="24"/>
      <c r="S199" s="24"/>
      <c r="T199" s="10"/>
      <c r="U199" s="24"/>
      <c r="V199" s="24"/>
      <c r="W199" s="10"/>
      <c r="X199" s="24"/>
      <c r="Y199" s="24"/>
      <c r="Z199" s="10"/>
      <c r="AA199" s="24"/>
      <c r="AB199" s="24"/>
      <c r="AC199" s="10"/>
      <c r="AD199" s="24"/>
      <c r="AE199" s="24"/>
      <c r="AF199" s="10"/>
      <c r="AG199" s="24"/>
      <c r="AH199" s="24"/>
      <c r="AI199" s="10"/>
      <c r="AJ199" s="24"/>
      <c r="AK199" s="24"/>
      <c r="AL199" s="10"/>
      <c r="AM199" s="30"/>
      <c r="AN199" s="10"/>
      <c r="AO199" s="10"/>
      <c r="AP199" s="30"/>
      <c r="AQ199" s="10"/>
      <c r="AR199" s="10"/>
      <c r="AS199" s="30"/>
      <c r="AT199" s="10"/>
      <c r="AU199" s="10"/>
      <c r="AV199" s="30"/>
      <c r="AW199" s="10"/>
      <c r="AX199" s="30"/>
      <c r="AY199" s="10"/>
      <c r="AZ199" s="24"/>
      <c r="BA199" s="10"/>
      <c r="BB199" s="93"/>
      <c r="BC199" s="10"/>
      <c r="BD199" s="24"/>
      <c r="BE199" s="10"/>
      <c r="BF199" s="24"/>
      <c r="BG199" s="10"/>
      <c r="BH199" s="24"/>
      <c r="BI199" s="10"/>
      <c r="BJ199" s="24"/>
      <c r="BK199" s="10"/>
      <c r="BL199" s="24"/>
      <c r="BM199" s="10"/>
      <c r="BN199" s="24"/>
      <c r="BO199" s="10"/>
      <c r="BP199" s="10"/>
      <c r="BQ199" s="24"/>
      <c r="BR199" s="10"/>
      <c r="BS199" s="24"/>
      <c r="BT199" s="10"/>
      <c r="BU199" s="24"/>
      <c r="BV199" s="10"/>
      <c r="BW199" s="24"/>
      <c r="BX199" s="10"/>
      <c r="BY199" s="24"/>
      <c r="BZ199" s="10"/>
      <c r="CA199" s="24"/>
      <c r="CB199" s="10"/>
      <c r="CC199" s="24"/>
      <c r="CD199" s="10"/>
      <c r="CE199" s="24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43"/>
      <c r="CW199" s="10"/>
      <c r="CX199" s="24"/>
      <c r="CY199" s="10"/>
      <c r="CZ199" s="24"/>
      <c r="DA199" s="10"/>
      <c r="DB199" s="24"/>
      <c r="DC199" s="10"/>
      <c r="DD199" s="24"/>
      <c r="DE199" s="88"/>
      <c r="DF199" s="88"/>
    </row>
    <row r="200" spans="1:110" s="11" customFormat="1" ht="12.75">
      <c r="A200" s="12" t="s">
        <v>69</v>
      </c>
      <c r="B200" s="10">
        <f>SUM(B64:INDEX(B:B,64+$A197-1))</f>
        <v>344041.94000000006</v>
      </c>
      <c r="C200" s="24">
        <f>B200/B198-1</f>
        <v>9.4647707516007484E-2</v>
      </c>
      <c r="D200" s="24"/>
      <c r="E200" s="10">
        <f>SUM(E64:INDEX(E:E,64+$A197-1))</f>
        <v>235193.87999999998</v>
      </c>
      <c r="F200" s="24">
        <f>E200/E198-1</f>
        <v>8.823648216182689E-2</v>
      </c>
      <c r="G200" s="24"/>
      <c r="H200" s="10">
        <f>SUM(H64:INDEX(H:H,64+$A197-1))</f>
        <v>104478.67</v>
      </c>
      <c r="I200" s="24">
        <f>H200/H198-1</f>
        <v>0.11380626709495312</v>
      </c>
      <c r="J200" s="24"/>
      <c r="K200" s="10">
        <f>SUM(K64:INDEX(K:K,64+$A197-1))</f>
        <v>4369.38</v>
      </c>
      <c r="L200" s="24">
        <f>K200/K198-1</f>
        <v>4.1670864281195819E-4</v>
      </c>
      <c r="M200" s="24"/>
      <c r="N200" s="10">
        <f>SUM(N64:INDEX(N:N,64+$A197-1))</f>
        <v>284892.56000000006</v>
      </c>
      <c r="O200" s="24">
        <f>N200/N198-1</f>
        <v>9.9690492153490018E-2</v>
      </c>
      <c r="P200" s="24"/>
      <c r="Q200" s="10">
        <f>SUM(Q64:INDEX(Q:Q,64+$A197-1))</f>
        <v>195213.11</v>
      </c>
      <c r="R200" s="24">
        <f>Q200/Q198-1</f>
        <v>9.0979330180324114E-2</v>
      </c>
      <c r="S200" s="24"/>
      <c r="T200" s="10">
        <f>SUM(T64:INDEX(T:T,64+$A197-1))</f>
        <v>86419.560000000012</v>
      </c>
      <c r="U200" s="24">
        <f>T200/T198-1</f>
        <v>0.12468077812897316</v>
      </c>
      <c r="V200" s="24"/>
      <c r="W200" s="10">
        <f>SUM(W64:INDEX(W:W,64+$A197-1))</f>
        <v>3259.9200000000005</v>
      </c>
      <c r="X200" s="24">
        <f>W200/W198-1</f>
        <v>-1.0084630731249211E-2</v>
      </c>
      <c r="Y200" s="24"/>
      <c r="Z200" s="10">
        <f>SUM(Z64:INDEX(Z:Z,64+$A197-1))</f>
        <v>151623.58000000002</v>
      </c>
      <c r="AA200" s="24">
        <f>Z200/Z198-1</f>
        <v>8.3942044427134821E-2</v>
      </c>
      <c r="AB200" s="24"/>
      <c r="AC200" s="10">
        <f>SUM(AC64:INDEX(AC:AC,64+$A197-1))</f>
        <v>128698.64000000001</v>
      </c>
      <c r="AD200" s="24">
        <f>AC200/AC198-1</f>
        <v>7.7049702896005767E-2</v>
      </c>
      <c r="AE200" s="24"/>
      <c r="AF200" s="10">
        <f>SUM(AF64:INDEX(AF:AF,64+$A197-1))</f>
        <v>20444.069999999996</v>
      </c>
      <c r="AG200" s="24">
        <f>AF200/AF198-1</f>
        <v>0.14450854431708415</v>
      </c>
      <c r="AH200" s="24"/>
      <c r="AI200" s="10">
        <f>SUM(AI64:INDEX(AI:AI,64+$A197-1))</f>
        <v>2480.87</v>
      </c>
      <c r="AJ200" s="24">
        <f>AI200/AI198-1</f>
        <v>-1.8278157226183755E-2</v>
      </c>
      <c r="AK200" s="24"/>
      <c r="AL200" s="10">
        <f>AVERAGE(AL64:INDEX(AL:AL,64+$A197-1))</f>
        <v>82.788333333333327</v>
      </c>
      <c r="AM200" s="168">
        <f>AL200-AL198</f>
        <v>0.37916666666664867</v>
      </c>
      <c r="AN200" s="24"/>
      <c r="AO200" s="10">
        <f>AVERAGE(AO64:INDEX(AO:AO,64+$A197-1))</f>
        <v>82.975833333333341</v>
      </c>
      <c r="AP200" s="168">
        <f>AO200-AO198</f>
        <v>0.21583333333333599</v>
      </c>
      <c r="AQ200" s="24"/>
      <c r="AR200" s="10">
        <f>AVERAGE(AR64:INDEX(AR:AR,64+$A197-1))</f>
        <v>82.68416666666667</v>
      </c>
      <c r="AS200" s="168">
        <f>AR200-AR198</f>
        <v>0.76250000000000284</v>
      </c>
      <c r="AT200" s="24"/>
      <c r="AU200" s="10">
        <f>AVERAGE(AU64:INDEX(AU:AU,64+$A197-1))</f>
        <v>74.101666666666674</v>
      </c>
      <c r="AV200" s="168">
        <f>AU200-AU198</f>
        <v>-1.2391666666666481</v>
      </c>
      <c r="AW200" s="24"/>
      <c r="AX200" s="30"/>
      <c r="AY200" s="10"/>
      <c r="AZ200" s="24"/>
      <c r="BA200" s="10"/>
      <c r="BB200" s="93"/>
      <c r="BC200" s="10"/>
      <c r="BD200" s="24"/>
      <c r="BE200" s="10"/>
      <c r="BF200" s="24"/>
      <c r="BG200" s="10"/>
      <c r="BH200" s="24"/>
      <c r="BI200" s="10"/>
      <c r="BJ200" s="24"/>
      <c r="BK200" s="10"/>
      <c r="BL200" s="24"/>
      <c r="BM200" s="10"/>
      <c r="BN200" s="24"/>
      <c r="BO200" s="10"/>
      <c r="BP200" s="10"/>
      <c r="BQ200" s="24"/>
      <c r="BR200" s="10"/>
      <c r="BS200" s="24"/>
      <c r="BT200" s="10"/>
      <c r="BU200" s="24"/>
      <c r="BV200" s="10"/>
      <c r="BW200" s="24"/>
      <c r="BX200" s="10"/>
      <c r="BY200" s="24"/>
      <c r="BZ200" s="10"/>
      <c r="CA200" s="24"/>
      <c r="CB200" s="10"/>
      <c r="CC200" s="24"/>
      <c r="CD200" s="10"/>
      <c r="CE200" s="24"/>
      <c r="CF200" s="10"/>
      <c r="CG200" s="24"/>
      <c r="CH200" s="10"/>
      <c r="CI200" s="24"/>
      <c r="CJ200" s="10"/>
      <c r="CK200" s="24"/>
      <c r="CL200" s="10"/>
      <c r="CM200" s="24"/>
      <c r="CN200" s="10"/>
      <c r="CO200" s="24"/>
      <c r="CP200" s="10"/>
      <c r="CQ200" s="24"/>
      <c r="CR200" s="10"/>
      <c r="CS200" s="24"/>
      <c r="CT200" s="10"/>
      <c r="CU200" s="24"/>
      <c r="CV200" s="43"/>
      <c r="CW200" s="10"/>
      <c r="CX200" s="24"/>
      <c r="CY200" s="10"/>
      <c r="CZ200" s="24"/>
      <c r="DA200" s="10"/>
      <c r="DB200" s="24"/>
      <c r="DC200" s="10"/>
      <c r="DD200" s="24"/>
      <c r="DE200" s="88"/>
      <c r="DF200" s="88"/>
    </row>
    <row r="201" spans="1:110" s="11" customFormat="1" ht="12.75">
      <c r="A201" s="1"/>
      <c r="B201" s="10"/>
      <c r="C201" s="24"/>
      <c r="D201" s="24"/>
      <c r="E201" s="10"/>
      <c r="F201" s="24"/>
      <c r="G201" s="24"/>
      <c r="H201" s="10"/>
      <c r="I201" s="24"/>
      <c r="J201" s="24"/>
      <c r="K201" s="10"/>
      <c r="L201" s="24"/>
      <c r="M201" s="24"/>
      <c r="N201" s="10"/>
      <c r="O201" s="24"/>
      <c r="P201" s="24"/>
      <c r="Q201" s="10"/>
      <c r="R201" s="24"/>
      <c r="S201" s="24"/>
      <c r="T201" s="10"/>
      <c r="U201" s="24"/>
      <c r="V201" s="24"/>
      <c r="W201" s="10"/>
      <c r="X201" s="24"/>
      <c r="Y201" s="24"/>
      <c r="Z201" s="10"/>
      <c r="AA201" s="24"/>
      <c r="AB201" s="24"/>
      <c r="AC201" s="10"/>
      <c r="AD201" s="24"/>
      <c r="AE201" s="24"/>
      <c r="AF201" s="10"/>
      <c r="AG201" s="24"/>
      <c r="AH201" s="24"/>
      <c r="AI201" s="10"/>
      <c r="AJ201" s="24"/>
      <c r="AK201" s="24"/>
      <c r="AL201" s="10"/>
      <c r="AM201" s="168"/>
      <c r="AN201" s="24"/>
      <c r="AO201" s="10"/>
      <c r="AP201" s="168"/>
      <c r="AQ201" s="24"/>
      <c r="AR201" s="10"/>
      <c r="AS201" s="168"/>
      <c r="AT201" s="24"/>
      <c r="AU201" s="10"/>
      <c r="AV201" s="168"/>
      <c r="AW201" s="24"/>
      <c r="AX201" s="30"/>
      <c r="AY201" s="10"/>
      <c r="AZ201" s="24"/>
      <c r="BA201" s="10"/>
      <c r="BB201" s="93"/>
      <c r="BC201" s="10"/>
      <c r="BD201" s="24"/>
      <c r="BE201" s="10"/>
      <c r="BF201" s="24"/>
      <c r="BG201" s="10"/>
      <c r="BH201" s="24"/>
      <c r="BI201" s="10"/>
      <c r="BJ201" s="24"/>
      <c r="BK201" s="10"/>
      <c r="BL201" s="24"/>
      <c r="BM201" s="10"/>
      <c r="BN201" s="24"/>
      <c r="BO201" s="10"/>
      <c r="BP201" s="10"/>
      <c r="BQ201" s="24"/>
      <c r="BR201" s="10"/>
      <c r="BS201" s="24"/>
      <c r="BT201" s="10"/>
      <c r="BU201" s="24"/>
      <c r="BV201" s="10"/>
      <c r="BW201" s="24"/>
      <c r="BX201" s="10"/>
      <c r="BY201" s="24"/>
      <c r="BZ201" s="10"/>
      <c r="CA201" s="24"/>
      <c r="CB201" s="10"/>
      <c r="CC201" s="24"/>
      <c r="CD201" s="10"/>
      <c r="CE201" s="24"/>
      <c r="CF201" s="10"/>
      <c r="CG201" s="24"/>
      <c r="CH201" s="10"/>
      <c r="CI201" s="24"/>
      <c r="CJ201" s="10"/>
      <c r="CK201" s="24"/>
      <c r="CL201" s="10"/>
      <c r="CM201" s="24"/>
      <c r="CN201" s="10"/>
      <c r="CO201" s="24"/>
      <c r="CP201" s="10"/>
      <c r="CQ201" s="24"/>
      <c r="CR201" s="10"/>
      <c r="CS201" s="24"/>
      <c r="CT201" s="10"/>
      <c r="CU201" s="24"/>
      <c r="CV201" s="43"/>
      <c r="CW201" s="10"/>
      <c r="CX201" s="24"/>
      <c r="CY201" s="10"/>
      <c r="CZ201" s="24"/>
      <c r="DA201" s="10"/>
      <c r="DB201" s="24"/>
      <c r="DC201" s="10"/>
      <c r="DD201" s="24"/>
      <c r="DE201" s="88"/>
      <c r="DF201" s="88"/>
    </row>
    <row r="202" spans="1:110" s="11" customFormat="1" ht="12.75">
      <c r="A202" s="12" t="s">
        <v>70</v>
      </c>
      <c r="B202" s="10">
        <f>SUM(B76:INDEX(B:B,76+$A197-1))</f>
        <v>214794.21000000002</v>
      </c>
      <c r="C202" s="24">
        <f>B202/B200-1</f>
        <v>-0.37567434365705532</v>
      </c>
      <c r="D202" s="24"/>
      <c r="E202" s="10">
        <f>SUM(E76:INDEX(E:E,76+$A197-1))</f>
        <v>193955.7</v>
      </c>
      <c r="F202" s="24">
        <f>E202/E200-1</f>
        <v>-0.17533696029845658</v>
      </c>
      <c r="G202" s="24"/>
      <c r="H202" s="10">
        <f>SUM(H76:INDEX(H:H,76+$A197-1))</f>
        <v>20287.809999999994</v>
      </c>
      <c r="I202" s="24">
        <f>H202/H200-1</f>
        <v>-0.80581864221663624</v>
      </c>
      <c r="J202" s="24"/>
      <c r="K202" s="10">
        <f>SUM(K76:INDEX(K:K,76+$A197-1))</f>
        <v>550.65</v>
      </c>
      <c r="L202" s="24">
        <f>K202/K200-1</f>
        <v>-0.87397525507051343</v>
      </c>
      <c r="M202" s="24"/>
      <c r="N202" s="10">
        <f>SUM(N76:INDEX(N:N,76+$A197-1))</f>
        <v>153422.96</v>
      </c>
      <c r="O202" s="24">
        <f>N202/N200-1</f>
        <v>-0.46147080850409028</v>
      </c>
      <c r="P202" s="24"/>
      <c r="Q202" s="10">
        <f>SUM(Q76:INDEX(Q:Q,76+$A197-1))</f>
        <v>140138.93</v>
      </c>
      <c r="R202" s="24">
        <f>Q202/Q200-1</f>
        <v>-0.28212336763652812</v>
      </c>
      <c r="S202" s="24"/>
      <c r="T202" s="10">
        <f>SUM(T76:INDEX(T:T,76+$A197-1))</f>
        <v>13045.319999999998</v>
      </c>
      <c r="U202" s="24">
        <f>T202/T200-1</f>
        <v>-0.849046674155712</v>
      </c>
      <c r="V202" s="24"/>
      <c r="W202" s="10">
        <f>SUM(W76:INDEX(W:W,76+$A197-1))</f>
        <v>238.7</v>
      </c>
      <c r="X202" s="24">
        <f>W202/W200-1</f>
        <v>-0.92677734422930624</v>
      </c>
      <c r="Y202" s="24"/>
      <c r="Z202" s="10">
        <f>SUM(Z76:INDEX(Z:Z,76+$A197-1))</f>
        <v>96852.49000000002</v>
      </c>
      <c r="AA202" s="24">
        <f>Z202/Z200-1</f>
        <v>-0.36123068720577622</v>
      </c>
      <c r="AB202" s="24"/>
      <c r="AC202" s="10">
        <f>SUM(AC76:INDEX(AC:AC,76+$A197-1))</f>
        <v>93904.139999999985</v>
      </c>
      <c r="AD202" s="24">
        <f>AC202/AC200-1</f>
        <v>-0.2703563922664608</v>
      </c>
      <c r="AE202" s="24"/>
      <c r="AF202" s="10">
        <f>SUM(AF76:INDEX(AF:AF,76+$A197-1))</f>
        <v>2735.1600000000008</v>
      </c>
      <c r="AG202" s="24">
        <f>AF202/AF200-1</f>
        <v>-0.8662125496537626</v>
      </c>
      <c r="AH202" s="24"/>
      <c r="AI202" s="10">
        <f>SUM(AI76:INDEX(AI:AI,76+$A197-1))</f>
        <v>213.23000000000002</v>
      </c>
      <c r="AJ202" s="24">
        <f>AI202/AI200-1</f>
        <v>-0.91405031299503803</v>
      </c>
      <c r="AK202" s="24"/>
      <c r="AL202" s="10">
        <f>AVERAGE(AL76:INDEX(AL:AL,76+$A197-1))</f>
        <v>68.755833333333342</v>
      </c>
      <c r="AM202" s="168">
        <f>AL202-AL200</f>
        <v>-14.032499999999985</v>
      </c>
      <c r="AN202" s="24"/>
      <c r="AO202" s="10">
        <f>AVERAGE(AO76:INDEX(AO:AO,76+$A197-1))</f>
        <v>69.475000000000009</v>
      </c>
      <c r="AP202" s="168">
        <f>AO202-AO200</f>
        <v>-13.500833333333333</v>
      </c>
      <c r="AQ202" s="24"/>
      <c r="AR202" s="10">
        <f>AVERAGE(AR76:INDEX(AR:AR,76+$A197-1))</f>
        <v>54.652499999999996</v>
      </c>
      <c r="AS202" s="168">
        <f>AR202-AR200</f>
        <v>-28.031666666666673</v>
      </c>
      <c r="AT202" s="24"/>
      <c r="AU202" s="10">
        <f>AVERAGE(AU76:INDEX(AU:AU,76+$A197-1))</f>
        <v>30.409166666666668</v>
      </c>
      <c r="AV202" s="168">
        <f>AU202-AU200</f>
        <v>-43.69250000000001</v>
      </c>
      <c r="AW202" s="24"/>
      <c r="AX202" s="30"/>
      <c r="AY202" s="10"/>
      <c r="AZ202" s="24"/>
      <c r="BA202" s="10"/>
      <c r="BB202" s="93"/>
      <c r="BC202" s="10"/>
      <c r="BD202" s="24"/>
      <c r="BE202" s="10"/>
      <c r="BF202" s="24"/>
      <c r="BG202" s="10"/>
      <c r="BH202" s="24"/>
      <c r="BI202" s="10"/>
      <c r="BJ202" s="24"/>
      <c r="BK202" s="10"/>
      <c r="BL202" s="24"/>
      <c r="BM202" s="10"/>
      <c r="BN202" s="24"/>
      <c r="BO202" s="10"/>
      <c r="BP202" s="10"/>
      <c r="BQ202" s="24"/>
      <c r="BR202" s="10"/>
      <c r="BS202" s="24"/>
      <c r="BT202" s="10"/>
      <c r="BU202" s="24"/>
      <c r="BV202" s="10"/>
      <c r="BW202" s="24"/>
      <c r="BX202" s="10"/>
      <c r="BY202" s="24"/>
      <c r="BZ202" s="10"/>
      <c r="CA202" s="24"/>
      <c r="CB202" s="10"/>
      <c r="CC202" s="24"/>
      <c r="CD202" s="10"/>
      <c r="CE202" s="24"/>
      <c r="CF202" s="10"/>
      <c r="CG202" s="24"/>
      <c r="CH202" s="10"/>
      <c r="CI202" s="24"/>
      <c r="CJ202" s="10"/>
      <c r="CK202" s="24"/>
      <c r="CL202" s="10"/>
      <c r="CM202" s="24"/>
      <c r="CN202" s="10"/>
      <c r="CO202" s="24"/>
      <c r="CP202" s="10"/>
      <c r="CQ202" s="24"/>
      <c r="CR202" s="10"/>
      <c r="CS202" s="24"/>
      <c r="CT202" s="10"/>
      <c r="CU202" s="24"/>
      <c r="CV202" s="43"/>
      <c r="CW202" s="10"/>
      <c r="CX202" s="24"/>
      <c r="CY202" s="10"/>
      <c r="CZ202" s="24"/>
      <c r="DA202" s="10"/>
      <c r="DB202" s="24"/>
      <c r="DC202" s="10"/>
      <c r="DD202" s="24"/>
      <c r="DE202" s="88"/>
      <c r="DF202" s="88"/>
    </row>
    <row r="203" spans="1:110" s="11" customFormat="1" ht="12.75">
      <c r="A203" s="1"/>
      <c r="B203" s="10"/>
      <c r="C203" s="24"/>
      <c r="D203" s="24"/>
      <c r="E203" s="10"/>
      <c r="F203" s="24"/>
      <c r="G203" s="24"/>
      <c r="H203" s="10"/>
      <c r="I203" s="24"/>
      <c r="J203" s="24"/>
      <c r="K203" s="10"/>
      <c r="L203" s="24"/>
      <c r="M203" s="24"/>
      <c r="N203" s="10"/>
      <c r="O203" s="24"/>
      <c r="P203" s="24"/>
      <c r="Q203" s="10"/>
      <c r="R203" s="24"/>
      <c r="S203" s="24"/>
      <c r="T203" s="10"/>
      <c r="U203" s="24"/>
      <c r="V203" s="24"/>
      <c r="W203" s="10"/>
      <c r="X203" s="24"/>
      <c r="Y203" s="24"/>
      <c r="Z203" s="10"/>
      <c r="AA203" s="24"/>
      <c r="AB203" s="24"/>
      <c r="AC203" s="10"/>
      <c r="AD203" s="24"/>
      <c r="AE203" s="24"/>
      <c r="AF203" s="10"/>
      <c r="AG203" s="24"/>
      <c r="AH203" s="24"/>
      <c r="AI203" s="10"/>
      <c r="AJ203" s="24"/>
      <c r="AK203" s="24"/>
      <c r="AL203" s="10"/>
      <c r="AM203" s="168"/>
      <c r="AN203" s="24"/>
      <c r="AO203" s="10"/>
      <c r="AP203" s="168"/>
      <c r="AQ203" s="24"/>
      <c r="AR203" s="10"/>
      <c r="AS203" s="168"/>
      <c r="AT203" s="24"/>
      <c r="AU203" s="10"/>
      <c r="AV203" s="168"/>
      <c r="AW203" s="24"/>
      <c r="AX203" s="30"/>
      <c r="AY203" s="10"/>
      <c r="AZ203" s="24"/>
      <c r="BA203" s="10"/>
      <c r="BB203" s="93"/>
      <c r="BC203" s="10"/>
      <c r="BD203" s="24"/>
      <c r="BE203" s="10"/>
      <c r="BF203" s="24"/>
      <c r="BG203" s="10"/>
      <c r="BH203" s="24"/>
      <c r="BI203" s="10"/>
      <c r="BJ203" s="24"/>
      <c r="BK203" s="10"/>
      <c r="BL203" s="24"/>
      <c r="BM203" s="10"/>
      <c r="BN203" s="24"/>
      <c r="BO203" s="10"/>
      <c r="BP203" s="10"/>
      <c r="BQ203" s="24"/>
      <c r="BR203" s="10"/>
      <c r="BS203" s="24"/>
      <c r="BT203" s="10"/>
      <c r="BU203" s="24"/>
      <c r="BV203" s="10"/>
      <c r="BW203" s="24"/>
      <c r="BX203" s="10"/>
      <c r="BY203" s="24"/>
      <c r="BZ203" s="10"/>
      <c r="CA203" s="24"/>
      <c r="CB203" s="10"/>
      <c r="CC203" s="24"/>
      <c r="CD203" s="10"/>
      <c r="CE203" s="24"/>
      <c r="CF203" s="10"/>
      <c r="CG203" s="24"/>
      <c r="CH203" s="10"/>
      <c r="CI203" s="24"/>
      <c r="CJ203" s="10"/>
      <c r="CK203" s="24"/>
      <c r="CL203" s="10"/>
      <c r="CM203" s="24"/>
      <c r="CN203" s="10"/>
      <c r="CO203" s="24"/>
      <c r="CP203" s="10"/>
      <c r="CQ203" s="24"/>
      <c r="CR203" s="10"/>
      <c r="CS203" s="24"/>
      <c r="CT203" s="10"/>
      <c r="CU203" s="24"/>
      <c r="CV203" s="43"/>
      <c r="CW203" s="10"/>
      <c r="CX203" s="24"/>
      <c r="CY203" s="10"/>
      <c r="CZ203" s="24"/>
      <c r="DA203" s="10"/>
      <c r="DB203" s="24"/>
      <c r="DC203" s="10"/>
      <c r="DD203" s="24"/>
      <c r="DE203" s="88"/>
      <c r="DF203" s="88"/>
    </row>
    <row r="204" spans="1:110" s="11" customFormat="1" ht="12.75">
      <c r="A204" s="12" t="s">
        <v>71</v>
      </c>
      <c r="B204" s="10">
        <f>SUM(B88:INDEX(B:B,88+$A197-1))</f>
        <v>213932.9</v>
      </c>
      <c r="C204" s="24">
        <f>B204/B202-1</f>
        <v>-4.0099311801748971E-3</v>
      </c>
      <c r="D204" s="24"/>
      <c r="E204" s="10">
        <f>SUM(E88:INDEX(E:E,88+$A197-1))</f>
        <v>205446.97</v>
      </c>
      <c r="F204" s="24">
        <f>E204/E202-1</f>
        <v>5.9246879570953537E-2</v>
      </c>
      <c r="G204" s="24"/>
      <c r="H204" s="10">
        <f>SUM(H88:INDEX(H:H,88+$A197-1))</f>
        <v>8023.5700000000006</v>
      </c>
      <c r="I204" s="24">
        <f>H204/H202-1</f>
        <v>-0.60451275913960134</v>
      </c>
      <c r="J204" s="24"/>
      <c r="K204" s="10">
        <f>SUM(K88:INDEX(K:K,88+$A197-1))</f>
        <v>462.36</v>
      </c>
      <c r="L204" s="24">
        <f>K204/K202-1</f>
        <v>-0.16033778262053933</v>
      </c>
      <c r="M204" s="24"/>
      <c r="N204" s="10">
        <f>SUM(N88:INDEX(N:N,88+$A197-1))</f>
        <v>152401.66</v>
      </c>
      <c r="O204" s="24">
        <f>N204/N202-1</f>
        <v>-6.6567611523072889E-3</v>
      </c>
      <c r="P204" s="24"/>
      <c r="Q204" s="10">
        <f>SUM(Q88:INDEX(Q:Q,88+$A197-1))</f>
        <v>148219.96</v>
      </c>
      <c r="R204" s="24">
        <f>Q204/Q202-1</f>
        <v>5.7664419158901747E-2</v>
      </c>
      <c r="S204" s="24"/>
      <c r="T204" s="10">
        <f>SUM(T88:INDEX(T:T,88+$A197-1))</f>
        <v>4032.4399999999996</v>
      </c>
      <c r="U204" s="24">
        <f>T204/T202-1</f>
        <v>-0.69088991301094949</v>
      </c>
      <c r="V204" s="24"/>
      <c r="W204" s="10">
        <f>SUM(W88:INDEX(W:W,88+$A197-1))</f>
        <v>149.26</v>
      </c>
      <c r="X204" s="24">
        <f>W204/W202-1</f>
        <v>-0.37469627147046503</v>
      </c>
      <c r="Y204" s="24"/>
      <c r="Z204" s="10">
        <f>SUM(Z88:INDEX(Z:Z,88+$A197-1))</f>
        <v>98503.85</v>
      </c>
      <c r="AA204" s="24">
        <f>Z204/Z202-1</f>
        <v>1.7050258594280665E-2</v>
      </c>
      <c r="AB204" s="24"/>
      <c r="AC204" s="10">
        <f>SUM(AC88:INDEX(AC:AC,88+$A197-1))</f>
        <v>97721.430000000022</v>
      </c>
      <c r="AD204" s="24">
        <f>AC204/AC202-1</f>
        <v>4.0650923377819614E-2</v>
      </c>
      <c r="AE204" s="24"/>
      <c r="AF204" s="10">
        <f>SUM(AF88:INDEX(AF:AF,88+$A197-1))</f>
        <v>637.67000000000007</v>
      </c>
      <c r="AG204" s="24">
        <f>AF204/AF202-1</f>
        <v>-0.76686190204594984</v>
      </c>
      <c r="AH204" s="24"/>
      <c r="AI204" s="10">
        <f>SUM(AI88:INDEX(AI:AI,88+$A197-1))</f>
        <v>144.76000000000002</v>
      </c>
      <c r="AJ204" s="24">
        <f>AI204/AI202-1</f>
        <v>-0.32110866200816013</v>
      </c>
      <c r="AK204" s="24"/>
      <c r="AL204" s="10">
        <f>AVERAGE(AL88:INDEX(AL:AL,88+$A197-1))</f>
        <v>69.828333333333333</v>
      </c>
      <c r="AM204" s="168">
        <f>AL204-AL202</f>
        <v>1.0724999999999909</v>
      </c>
      <c r="AN204" s="24"/>
      <c r="AO204" s="10">
        <f>AVERAGE(AO88:INDEX(AO:AO,88+$A197-1))</f>
        <v>70.67583333333333</v>
      </c>
      <c r="AP204" s="168">
        <f>AO204-AO202</f>
        <v>1.2008333333333212</v>
      </c>
      <c r="AQ204" s="24"/>
      <c r="AR204" s="10">
        <f>AVERAGE(AR88:INDEX(AR:AR,88+$A197-1))</f>
        <v>50.406666666666659</v>
      </c>
      <c r="AS204" s="168">
        <f>AR204-AR202</f>
        <v>-4.2458333333333371</v>
      </c>
      <c r="AT204" s="24"/>
      <c r="AU204" s="10">
        <f>AVERAGE(AU88:INDEX(AU:AU,88+$A197-1))</f>
        <v>30.745833333333334</v>
      </c>
      <c r="AV204" s="168">
        <f>AU204-AU202</f>
        <v>0.336666666666666</v>
      </c>
      <c r="AW204" s="24"/>
      <c r="AX204" s="30"/>
      <c r="AY204" s="10"/>
      <c r="AZ204" s="24"/>
      <c r="BA204" s="10"/>
      <c r="BB204" s="93"/>
      <c r="BC204" s="10"/>
      <c r="BD204" s="24"/>
      <c r="BE204" s="10"/>
      <c r="BF204" s="24"/>
      <c r="BG204" s="10"/>
      <c r="BH204" s="24"/>
      <c r="BI204" s="10"/>
      <c r="BJ204" s="24"/>
      <c r="BK204" s="10"/>
      <c r="BL204" s="24"/>
      <c r="BM204" s="10"/>
      <c r="BN204" s="24"/>
      <c r="BO204" s="10"/>
      <c r="BP204" s="10"/>
      <c r="BQ204" s="24"/>
      <c r="BR204" s="10"/>
      <c r="BS204" s="24"/>
      <c r="BT204" s="10"/>
      <c r="BU204" s="24"/>
      <c r="BV204" s="10"/>
      <c r="BW204" s="24"/>
      <c r="BX204" s="10"/>
      <c r="BY204" s="24"/>
      <c r="BZ204" s="10"/>
      <c r="CA204" s="24"/>
      <c r="CB204" s="10"/>
      <c r="CC204" s="24"/>
      <c r="CD204" s="10"/>
      <c r="CE204" s="24"/>
      <c r="CF204" s="10"/>
      <c r="CG204" s="24"/>
      <c r="CH204" s="10"/>
      <c r="CI204" s="24"/>
      <c r="CJ204" s="10"/>
      <c r="CK204" s="24"/>
      <c r="CL204" s="10"/>
      <c r="CM204" s="24"/>
      <c r="CN204" s="10"/>
      <c r="CO204" s="24"/>
      <c r="CP204" s="10"/>
      <c r="CQ204" s="24"/>
      <c r="CR204" s="10"/>
      <c r="CS204" s="24"/>
      <c r="CT204" s="10"/>
      <c r="CU204" s="24"/>
      <c r="CV204" s="43"/>
      <c r="CW204" s="10"/>
      <c r="CX204" s="24"/>
      <c r="CY204" s="10"/>
      <c r="CZ204" s="24"/>
      <c r="DA204" s="10"/>
      <c r="DB204" s="24"/>
      <c r="DC204" s="10"/>
      <c r="DD204" s="24"/>
      <c r="DE204" s="88"/>
      <c r="DF204" s="88"/>
    </row>
    <row r="205" spans="1:110" s="11" customFormat="1" ht="12.75">
      <c r="A205" s="12"/>
      <c r="B205" s="10"/>
      <c r="C205" s="24"/>
      <c r="D205" s="24"/>
      <c r="E205" s="10"/>
      <c r="F205" s="24"/>
      <c r="G205" s="24"/>
      <c r="H205" s="10"/>
      <c r="I205" s="24"/>
      <c r="J205" s="24"/>
      <c r="K205" s="10"/>
      <c r="L205" s="24"/>
      <c r="M205" s="24"/>
      <c r="N205" s="10"/>
      <c r="O205" s="24"/>
      <c r="P205" s="24"/>
      <c r="Q205" s="10"/>
      <c r="R205" s="24"/>
      <c r="S205" s="24"/>
      <c r="T205" s="10"/>
      <c r="U205" s="24"/>
      <c r="V205" s="24"/>
      <c r="W205" s="10"/>
      <c r="X205" s="24"/>
      <c r="Y205" s="24"/>
      <c r="Z205" s="10"/>
      <c r="AA205" s="24"/>
      <c r="AB205" s="24"/>
      <c r="AC205" s="10"/>
      <c r="AD205" s="24"/>
      <c r="AE205" s="24"/>
      <c r="AF205" s="10"/>
      <c r="AG205" s="24"/>
      <c r="AH205" s="24"/>
      <c r="AI205" s="10"/>
      <c r="AJ205" s="24"/>
      <c r="AK205" s="24"/>
      <c r="AL205" s="10"/>
      <c r="AM205" s="168"/>
      <c r="AN205" s="24"/>
      <c r="AO205" s="10"/>
      <c r="AP205" s="168"/>
      <c r="AQ205" s="24"/>
      <c r="AR205" s="10"/>
      <c r="AS205" s="168"/>
      <c r="AT205" s="24"/>
      <c r="AU205" s="10"/>
      <c r="AV205" s="168"/>
      <c r="AW205" s="24"/>
      <c r="AX205" s="30"/>
      <c r="AY205" s="10"/>
      <c r="AZ205" s="24"/>
      <c r="BA205" s="10"/>
      <c r="BB205" s="93"/>
      <c r="BC205" s="10"/>
      <c r="BD205" s="24"/>
      <c r="BE205" s="10"/>
      <c r="BF205" s="24"/>
      <c r="BG205" s="10"/>
      <c r="BH205" s="24"/>
      <c r="BI205" s="10"/>
      <c r="BJ205" s="24"/>
      <c r="BK205" s="10"/>
      <c r="BL205" s="24"/>
      <c r="BM205" s="10"/>
      <c r="BN205" s="24"/>
      <c r="BO205" s="10"/>
      <c r="BP205" s="10"/>
      <c r="BQ205" s="24"/>
      <c r="BR205" s="10"/>
      <c r="BS205" s="24"/>
      <c r="BT205" s="10"/>
      <c r="BU205" s="24"/>
      <c r="BV205" s="10"/>
      <c r="BW205" s="24"/>
      <c r="BX205" s="10"/>
      <c r="BY205" s="24"/>
      <c r="BZ205" s="10"/>
      <c r="CA205" s="24"/>
      <c r="CB205" s="10"/>
      <c r="CC205" s="24"/>
      <c r="CD205" s="10"/>
      <c r="CE205" s="24"/>
      <c r="CF205" s="10"/>
      <c r="CG205" s="24"/>
      <c r="CH205" s="10"/>
      <c r="CI205" s="24"/>
      <c r="CJ205" s="10"/>
      <c r="CK205" s="24"/>
      <c r="CL205" s="10"/>
      <c r="CM205" s="24"/>
      <c r="CN205" s="10"/>
      <c r="CO205" s="24"/>
      <c r="CP205" s="10"/>
      <c r="CQ205" s="24"/>
      <c r="CR205" s="10"/>
      <c r="CS205" s="24"/>
      <c r="CT205" s="10"/>
      <c r="CU205" s="24"/>
      <c r="CV205" s="43"/>
      <c r="CW205" s="10"/>
      <c r="CX205" s="24"/>
      <c r="CY205" s="10"/>
      <c r="CZ205" s="24"/>
      <c r="DA205" s="10"/>
      <c r="DB205" s="24"/>
      <c r="DC205" s="10"/>
      <c r="DD205" s="24"/>
      <c r="DE205" s="88"/>
      <c r="DF205" s="88"/>
    </row>
    <row r="206" spans="1:110" s="11" customFormat="1">
      <c r="A206" s="12" t="s">
        <v>72</v>
      </c>
      <c r="B206" s="10">
        <f>SUM(B100:INDEX(B:B,100+$A197-1))</f>
        <v>153885.00999999995</v>
      </c>
      <c r="C206" s="24">
        <f>B206/B204-1</f>
        <v>-0.28068562619400772</v>
      </c>
      <c r="D206" s="24"/>
      <c r="E206" s="10">
        <f>SUM(E100:INDEX(E:E,100+$A197-1))</f>
        <v>145699.31</v>
      </c>
      <c r="F206" s="24">
        <f>E206/E204-1</f>
        <v>-0.29081791763587461</v>
      </c>
      <c r="G206" s="24"/>
      <c r="H206" s="10">
        <f>SUM(H100:INDEX(H:H,100+$A197-1))</f>
        <v>7775.3399999999992</v>
      </c>
      <c r="I206" s="24">
        <f>H206/H204-1</f>
        <v>-3.093760009571811E-2</v>
      </c>
      <c r="J206" s="24"/>
      <c r="K206" s="10">
        <f>SUM(K100:INDEX(K:K,100+$A197-1))</f>
        <v>410.38</v>
      </c>
      <c r="L206" s="24">
        <f>K206/K204-1</f>
        <v>-0.11242322000173033</v>
      </c>
      <c r="M206" s="24"/>
      <c r="N206" s="10">
        <f>SUM(N100:INDEX(N:N,100+$A197-1))</f>
        <v>102066.65000000001</v>
      </c>
      <c r="O206" s="24">
        <f>N206/N204-1</f>
        <v>-0.3302786203247392</v>
      </c>
      <c r="P206" s="24"/>
      <c r="Q206" s="10">
        <f>SUM(Q100:INDEX(Q:Q,100+$A197-1))</f>
        <v>97007.640000000014</v>
      </c>
      <c r="R206" s="24">
        <f>Q206/Q204-1</f>
        <v>-0.34551567818531315</v>
      </c>
      <c r="S206" s="24"/>
      <c r="T206" s="10">
        <f>SUM(T100:INDEX(T:T,100+$A197-1))</f>
        <v>4883.95</v>
      </c>
      <c r="U206" s="24">
        <f>T206/T204-1</f>
        <v>0.2111649522373551</v>
      </c>
      <c r="V206" s="24"/>
      <c r="W206" s="10">
        <f>SUM(W100:INDEX(W:W,100+$A197-1))</f>
        <v>175.06</v>
      </c>
      <c r="X206" s="24">
        <f>W206/W204-1</f>
        <v>0.17285274018491226</v>
      </c>
      <c r="Y206" s="24"/>
      <c r="Z206" s="10">
        <f>SUM(Z100:INDEX(Z:Z,100+$A197-1))</f>
        <v>62630.59</v>
      </c>
      <c r="AA206" s="24">
        <f>Z206/Z204-1</f>
        <v>-0.36418129849746994</v>
      </c>
      <c r="AB206" s="24"/>
      <c r="AC206" s="10">
        <f>SUM(AC100:INDEX(AC:AC,100+$A197-1))</f>
        <v>61665.5</v>
      </c>
      <c r="AD206" s="24">
        <f>AC206/AC204-1</f>
        <v>-0.36896645904588188</v>
      </c>
      <c r="AE206" s="24"/>
      <c r="AF206" s="10">
        <f>SUM(AF100:INDEX(AF:AF,100+$A197-1))</f>
        <v>807.85</v>
      </c>
      <c r="AG206" s="24">
        <f>AF206/AF204-1</f>
        <v>0.26687785218059479</v>
      </c>
      <c r="AH206" s="24"/>
      <c r="AI206" s="10">
        <f>SUM(AI100:INDEX(AI:AI,100+$A197-1))</f>
        <v>157.24</v>
      </c>
      <c r="AJ206" s="24">
        <f>AI206/AI204-1</f>
        <v>8.6211660679745616E-2</v>
      </c>
      <c r="AK206" s="24"/>
      <c r="AL206" s="10">
        <f>AVERAGE(AL100:INDEX(AL:AL,100+$A197-1))</f>
        <v>65.552499999999995</v>
      </c>
      <c r="AM206" s="168">
        <f>AL206-AL204</f>
        <v>-4.2758333333333383</v>
      </c>
      <c r="AN206" s="24"/>
      <c r="AO206" s="10">
        <f>AVERAGE(AO100:INDEX(AO:AO,100+$A197-1))</f>
        <v>65.762500000000003</v>
      </c>
      <c r="AP206" s="168">
        <f>AO206-AO204</f>
        <v>-4.9133333333333269</v>
      </c>
      <c r="AQ206" s="24"/>
      <c r="AR206" s="10">
        <f>AVERAGE(AR100:INDEX(AR:AR,100+$A197-1))</f>
        <v>62.210833333333333</v>
      </c>
      <c r="AS206" s="168">
        <f>AR206-AR204</f>
        <v>11.804166666666674</v>
      </c>
      <c r="AT206" s="24"/>
      <c r="AU206" s="10">
        <f>AVERAGE(AU100:INDEX(AU:AU,100+$A197-1))</f>
        <v>45.221666666666664</v>
      </c>
      <c r="AV206" s="168">
        <f>AU206-AU204</f>
        <v>14.47583333333333</v>
      </c>
      <c r="AW206" s="24"/>
      <c r="AX206" s="30"/>
      <c r="AY206" s="10"/>
      <c r="AZ206" s="24"/>
      <c r="BA206" s="10"/>
      <c r="BB206" s="24"/>
      <c r="BC206" s="10"/>
      <c r="BD206" s="24"/>
      <c r="BE206" s="10"/>
      <c r="BF206" s="24"/>
      <c r="BG206" s="10"/>
      <c r="BH206" s="24"/>
      <c r="BI206" s="10"/>
      <c r="BJ206" s="24"/>
      <c r="BK206" s="10"/>
      <c r="BL206" s="24"/>
      <c r="BM206" s="10"/>
      <c r="BN206" s="24"/>
      <c r="BO206" s="10"/>
      <c r="BP206" s="46"/>
      <c r="BQ206" s="24"/>
      <c r="BR206" s="10"/>
      <c r="BS206" s="24"/>
      <c r="BT206" s="10"/>
      <c r="BU206" s="24"/>
      <c r="BV206" s="10"/>
      <c r="BW206" s="24"/>
      <c r="BX206" s="10"/>
      <c r="BY206" s="24"/>
      <c r="BZ206" s="10"/>
      <c r="CA206" s="24"/>
      <c r="CB206" s="10"/>
      <c r="CC206" s="24"/>
      <c r="CD206" s="10"/>
      <c r="CE206" s="24"/>
      <c r="CF206" s="10"/>
      <c r="CG206" s="24"/>
      <c r="CH206" s="10"/>
      <c r="CI206" s="24"/>
      <c r="CJ206" s="10"/>
      <c r="CK206" s="24"/>
      <c r="CL206" s="10"/>
      <c r="CM206" s="24"/>
      <c r="CN206" s="10"/>
      <c r="CO206" s="24"/>
      <c r="CP206" s="10"/>
      <c r="CQ206" s="24"/>
      <c r="CR206" s="10"/>
      <c r="CS206" s="24"/>
      <c r="CT206" s="10"/>
      <c r="CU206" s="24"/>
      <c r="CV206" s="24"/>
      <c r="CW206" s="45"/>
      <c r="CX206" s="24"/>
      <c r="CY206" s="45"/>
      <c r="CZ206" s="24"/>
      <c r="DA206" s="45"/>
      <c r="DB206" s="24"/>
      <c r="DC206"/>
      <c r="DD206" s="24"/>
      <c r="DE206" s="48"/>
      <c r="DF206" s="48"/>
    </row>
    <row r="207" spans="1:110" s="11" customFormat="1">
      <c r="A207" s="12"/>
      <c r="B207" s="10"/>
      <c r="C207" s="24"/>
      <c r="D207" s="24"/>
      <c r="E207" s="10"/>
      <c r="F207" s="24"/>
      <c r="G207" s="24"/>
      <c r="H207" s="10"/>
      <c r="I207" s="24"/>
      <c r="J207" s="24"/>
      <c r="K207" s="10"/>
      <c r="L207" s="24"/>
      <c r="M207" s="24"/>
      <c r="N207" s="10"/>
      <c r="O207" s="24"/>
      <c r="P207" s="24"/>
      <c r="Q207" s="10"/>
      <c r="R207" s="24"/>
      <c r="S207" s="24"/>
      <c r="T207" s="10"/>
      <c r="U207" s="24"/>
      <c r="V207" s="24"/>
      <c r="W207" s="10"/>
      <c r="X207" s="24"/>
      <c r="Y207" s="24"/>
      <c r="Z207" s="10"/>
      <c r="AA207" s="24"/>
      <c r="AB207" s="24"/>
      <c r="AC207" s="10"/>
      <c r="AD207" s="24"/>
      <c r="AE207" s="24"/>
      <c r="AF207" s="10"/>
      <c r="AG207" s="24"/>
      <c r="AH207" s="24"/>
      <c r="AI207" s="10"/>
      <c r="AJ207" s="24"/>
      <c r="AK207" s="24"/>
      <c r="AL207" s="10"/>
      <c r="AM207" s="168"/>
      <c r="AN207" s="24"/>
      <c r="AO207" s="10"/>
      <c r="AP207" s="168"/>
      <c r="AQ207" s="24"/>
      <c r="AR207" s="10"/>
      <c r="AS207" s="168"/>
      <c r="AT207" s="24"/>
      <c r="AU207" s="10"/>
      <c r="AV207" s="168"/>
      <c r="AW207" s="24"/>
      <c r="AX207" s="30"/>
      <c r="AY207" s="10"/>
      <c r="AZ207" s="24"/>
      <c r="BA207" s="10"/>
      <c r="BB207" s="24"/>
      <c r="BC207" s="10"/>
      <c r="BD207" s="24"/>
      <c r="BE207" s="10"/>
      <c r="BF207" s="24"/>
      <c r="BG207" s="10"/>
      <c r="BH207" s="24"/>
      <c r="BI207" s="10"/>
      <c r="BJ207" s="24"/>
      <c r="BK207" s="10"/>
      <c r="BL207" s="24"/>
      <c r="BM207" s="10"/>
      <c r="BN207" s="24"/>
      <c r="BO207" s="10"/>
      <c r="BP207" s="46"/>
      <c r="BQ207" s="24"/>
      <c r="BR207" s="10"/>
      <c r="BS207" s="24"/>
      <c r="BT207" s="10"/>
      <c r="BU207" s="24"/>
      <c r="BV207" s="10"/>
      <c r="BW207" s="24"/>
      <c r="BX207" s="10"/>
      <c r="BY207" s="24"/>
      <c r="BZ207" s="10"/>
      <c r="CA207" s="24"/>
      <c r="CB207" s="10"/>
      <c r="CC207" s="24"/>
      <c r="CD207" s="10"/>
      <c r="CE207" s="24"/>
      <c r="CF207" s="10"/>
      <c r="CG207" s="24"/>
      <c r="CH207" s="10"/>
      <c r="CI207" s="24"/>
      <c r="CJ207" s="10"/>
      <c r="CK207" s="24"/>
      <c r="CL207" s="10"/>
      <c r="CM207" s="24"/>
      <c r="CN207" s="10"/>
      <c r="CO207" s="24"/>
      <c r="CP207" s="10"/>
      <c r="CQ207" s="24"/>
      <c r="CR207" s="10"/>
      <c r="CS207" s="24"/>
      <c r="CT207" s="10"/>
      <c r="CU207" s="24"/>
      <c r="CV207" s="24"/>
      <c r="CW207" s="45"/>
      <c r="CX207" s="24"/>
      <c r="CY207" s="45"/>
      <c r="CZ207" s="24"/>
      <c r="DA207" s="45"/>
      <c r="DB207" s="24"/>
      <c r="DC207"/>
      <c r="DD207" s="24"/>
      <c r="DE207" s="48"/>
      <c r="DF207" s="48"/>
    </row>
    <row r="208" spans="1:110" s="63" customFormat="1">
      <c r="A208" s="160" t="s">
        <v>73</v>
      </c>
      <c r="B208" s="77">
        <f>SUM(B112:INDEX(B:B,112+$A197-1))</f>
        <v>316221.57999999996</v>
      </c>
      <c r="C208" s="24">
        <f>B208/B206-1</f>
        <v>1.0549212688097436</v>
      </c>
      <c r="D208" s="24">
        <f>B208/B200-1</f>
        <v>-8.086328079652183E-2</v>
      </c>
      <c r="E208" s="77">
        <f>SUM(E112:INDEX(E:E,112+$A197-1))</f>
        <v>266537.59999999998</v>
      </c>
      <c r="F208" s="24">
        <f>E208/E206-1</f>
        <v>0.8293676202035547</v>
      </c>
      <c r="G208" s="24">
        <f>E208/E200-1</f>
        <v>0.13326758332317157</v>
      </c>
      <c r="H208" s="77">
        <f>SUM(H112:INDEX(H:H,112+$A197-1))</f>
        <v>47246.979999999996</v>
      </c>
      <c r="I208" s="24">
        <f>H208/H206-1</f>
        <v>5.0765162680988869</v>
      </c>
      <c r="J208" s="24">
        <f>H208/H200-1</f>
        <v>-0.54778348537553168</v>
      </c>
      <c r="K208" s="77">
        <f>SUM(K112:INDEX(K:K,112+$A197-1))</f>
        <v>2437.02</v>
      </c>
      <c r="L208" s="24">
        <f>K208/K206-1</f>
        <v>4.9384472927530583</v>
      </c>
      <c r="M208" s="24">
        <f>K208/K200-1</f>
        <v>-0.4422503879268912</v>
      </c>
      <c r="N208" s="77">
        <f>SUM(N112:INDEX(N:N,112+$A197-1))</f>
        <v>246929.43000000005</v>
      </c>
      <c r="O208" s="24">
        <f>N208/N206-1</f>
        <v>1.4192959208517184</v>
      </c>
      <c r="P208" s="24">
        <f>N208/N200-1</f>
        <v>-0.13325419940766436</v>
      </c>
      <c r="Q208" s="77">
        <f>SUM(Q112:INDEX(Q:Q,112+$A197-1))</f>
        <v>207810.96000000002</v>
      </c>
      <c r="R208" s="24">
        <f>Q208/Q206-1</f>
        <v>1.1422123041030581</v>
      </c>
      <c r="S208" s="24">
        <f>Q208/Q200-1</f>
        <v>6.4533831769802985E-2</v>
      </c>
      <c r="T208" s="77">
        <f>SUM(T112:INDEX(T:T,112+$A197-1))</f>
        <v>37312.04</v>
      </c>
      <c r="U208" s="24">
        <f>T208/T206-1</f>
        <v>6.6397260414213912</v>
      </c>
      <c r="V208" s="24">
        <f>T208/T200-1</f>
        <v>-0.56824542962264568</v>
      </c>
      <c r="W208" s="77">
        <f>SUM(W112:INDEX(W:W,112+$A197-1))</f>
        <v>1806.43</v>
      </c>
      <c r="X208" s="24">
        <f>W208/W206-1</f>
        <v>9.3189192276933621</v>
      </c>
      <c r="Y208" s="24">
        <f>W208/W200-1</f>
        <v>-0.44586676973668071</v>
      </c>
      <c r="Z208" s="77">
        <f>SUM(Z112:INDEX(Z:Z,112+$A197-1))</f>
        <v>142182.31999999998</v>
      </c>
      <c r="AA208" s="24">
        <f>Z208/Z206-1</f>
        <v>1.2701737282053385</v>
      </c>
      <c r="AB208" s="24">
        <f>Z208/Z200-1</f>
        <v>-6.2267755450702622E-2</v>
      </c>
      <c r="AC208" s="77">
        <f>SUM(AC112:INDEX(AC:AC,112+$A197-1))</f>
        <v>131555.36000000002</v>
      </c>
      <c r="AD208" s="24">
        <f>AC208/AC206-1</f>
        <v>1.1333705232261155</v>
      </c>
      <c r="AE208" s="24">
        <f>AC208/AC200-1</f>
        <v>2.2196971156804857E-2</v>
      </c>
      <c r="AF208" s="77">
        <f>SUM(AF112:INDEX(AF:AF,112+$A197-1))</f>
        <v>9091.4999999999982</v>
      </c>
      <c r="AG208" s="24">
        <f>AF208/AF206-1</f>
        <v>10.253945658228629</v>
      </c>
      <c r="AH208" s="24">
        <f>AF208/AF200-1</f>
        <v>-0.5552989204204446</v>
      </c>
      <c r="AI208" s="77">
        <f>SUM(AI112:INDEX(AI:AI,112+$A197-1))</f>
        <v>1535.4399999999998</v>
      </c>
      <c r="AJ208" s="24">
        <f>AI208/AI206-1</f>
        <v>8.7649453065377756</v>
      </c>
      <c r="AK208" s="24">
        <f>AI208/AI200-1</f>
        <v>-0.38108808603433475</v>
      </c>
      <c r="AL208" s="77">
        <f>AVERAGE(AL112:INDEX(AL:AL,112+$A197-1))</f>
        <v>77.829166666666666</v>
      </c>
      <c r="AM208" s="168">
        <f>AL208-AL206</f>
        <v>12.276666666666671</v>
      </c>
      <c r="AN208" s="168">
        <f>AL208-AL200</f>
        <v>-4.9591666666666612</v>
      </c>
      <c r="AO208" s="77">
        <f>AVERAGE(AO112:INDEX(AO:AO,112+$A197-1))</f>
        <v>77.855000000000004</v>
      </c>
      <c r="AP208" s="168">
        <f>AO208-AO206</f>
        <v>12.092500000000001</v>
      </c>
      <c r="AQ208" s="168">
        <f>AO208-AO200</f>
        <v>-5.1208333333333371</v>
      </c>
      <c r="AR208" s="77">
        <f>AVERAGE(AR112:INDEX(AR:AR,112+$A197-1))</f>
        <v>77.91</v>
      </c>
      <c r="AS208" s="168">
        <f>AR208-AR206</f>
        <v>15.699166666666663</v>
      </c>
      <c r="AT208" s="168">
        <f>AR208-AR200</f>
        <v>-4.7741666666666731</v>
      </c>
      <c r="AU208" s="77">
        <f>AVERAGE(AU112:INDEX(AU:AU,112+$A197-1))</f>
        <v>73.577500000000001</v>
      </c>
      <c r="AV208" s="168">
        <f>AU208-AU206</f>
        <v>28.355833333333337</v>
      </c>
      <c r="AW208" s="168">
        <f>AU208-AU200</f>
        <v>-0.52416666666667311</v>
      </c>
      <c r="AX208" s="158"/>
      <c r="AY208" s="77"/>
      <c r="AZ208" s="24"/>
      <c r="BA208" s="77"/>
      <c r="BB208" s="24"/>
      <c r="BC208" s="77"/>
      <c r="BD208" s="24"/>
      <c r="BE208" s="77"/>
      <c r="BF208" s="24"/>
      <c r="BG208" s="77"/>
      <c r="BH208" s="24"/>
      <c r="BI208" s="77"/>
      <c r="BJ208" s="24"/>
      <c r="BK208" s="77"/>
      <c r="BL208" s="24"/>
      <c r="BM208" s="77"/>
      <c r="BN208" s="24"/>
      <c r="BO208" s="77"/>
      <c r="BP208" s="97"/>
      <c r="BQ208" s="24"/>
      <c r="BR208" s="77"/>
      <c r="BS208" s="24"/>
      <c r="BT208" s="77"/>
      <c r="BU208" s="24"/>
      <c r="BV208" s="77"/>
      <c r="BW208" s="24"/>
      <c r="BX208" s="77"/>
      <c r="BY208" s="24"/>
      <c r="BZ208" s="77"/>
      <c r="CA208" s="24"/>
      <c r="CB208" s="77"/>
      <c r="CC208" s="24"/>
      <c r="CD208" s="77"/>
      <c r="CE208" s="24"/>
      <c r="CF208" s="77"/>
      <c r="CG208" s="24"/>
      <c r="CH208" s="77"/>
      <c r="CI208" s="24"/>
      <c r="CJ208" s="77"/>
      <c r="CK208" s="24"/>
      <c r="CL208" s="77"/>
      <c r="CM208" s="24"/>
      <c r="CN208" s="77"/>
      <c r="CO208" s="24"/>
      <c r="CP208" s="77"/>
      <c r="CQ208" s="24"/>
      <c r="CR208" s="77"/>
      <c r="CS208" s="24"/>
      <c r="CT208" s="77"/>
      <c r="CU208" s="24"/>
      <c r="CV208" s="24"/>
      <c r="CW208" s="99"/>
      <c r="CX208" s="24"/>
      <c r="CY208" s="99"/>
      <c r="CZ208" s="24"/>
      <c r="DA208" s="99"/>
      <c r="DB208" s="24"/>
      <c r="DC208" s="101"/>
      <c r="DD208" s="24"/>
      <c r="DE208" s="102"/>
      <c r="DF208" s="102"/>
    </row>
    <row r="209" spans="1:110" s="63" customFormat="1">
      <c r="A209" s="160"/>
      <c r="B209" s="77"/>
      <c r="C209" s="24"/>
      <c r="D209" s="24"/>
      <c r="E209" s="77"/>
      <c r="F209" s="24"/>
      <c r="G209" s="24"/>
      <c r="H209" s="77"/>
      <c r="I209" s="24"/>
      <c r="J209" s="24"/>
      <c r="K209" s="77"/>
      <c r="L209" s="24"/>
      <c r="M209" s="24"/>
      <c r="N209" s="77"/>
      <c r="O209" s="24"/>
      <c r="P209" s="24"/>
      <c r="Q209" s="77"/>
      <c r="R209" s="24"/>
      <c r="S209" s="24"/>
      <c r="T209" s="77"/>
      <c r="U209" s="24"/>
      <c r="V209" s="24"/>
      <c r="W209" s="77"/>
      <c r="X209" s="24"/>
      <c r="Y209" s="24"/>
      <c r="Z209" s="77"/>
      <c r="AA209" s="24"/>
      <c r="AB209" s="24"/>
      <c r="AC209" s="77"/>
      <c r="AD209" s="24"/>
      <c r="AE209" s="24"/>
      <c r="AF209" s="77"/>
      <c r="AG209" s="24"/>
      <c r="AH209" s="24"/>
      <c r="AI209" s="77"/>
      <c r="AJ209" s="24"/>
      <c r="AK209" s="24"/>
      <c r="AL209" s="77"/>
      <c r="AM209" s="168"/>
      <c r="AN209" s="168"/>
      <c r="AO209" s="77"/>
      <c r="AP209" s="168"/>
      <c r="AQ209" s="168"/>
      <c r="AR209" s="77"/>
      <c r="AS209" s="168"/>
      <c r="AT209" s="168"/>
      <c r="AU209" s="77"/>
      <c r="AV209" s="168"/>
      <c r="AW209" s="168"/>
      <c r="AX209" s="158"/>
      <c r="AY209" s="77"/>
      <c r="AZ209" s="24"/>
      <c r="BA209" s="77"/>
      <c r="BB209" s="24"/>
      <c r="BC209" s="77"/>
      <c r="BD209" s="24"/>
      <c r="BE209" s="77"/>
      <c r="BF209" s="24"/>
      <c r="BG209" s="77"/>
      <c r="BH209" s="24"/>
      <c r="BI209" s="77"/>
      <c r="BJ209" s="24"/>
      <c r="BK209" s="77"/>
      <c r="BL209" s="24"/>
      <c r="BM209" s="77"/>
      <c r="BN209" s="24"/>
      <c r="BO209" s="77"/>
      <c r="BP209" s="97"/>
      <c r="BQ209" s="24"/>
      <c r="BR209" s="77"/>
      <c r="BS209" s="24"/>
      <c r="BT209" s="77"/>
      <c r="BU209" s="24"/>
      <c r="BV209" s="77"/>
      <c r="BW209" s="24"/>
      <c r="BX209" s="77"/>
      <c r="BY209" s="24"/>
      <c r="BZ209" s="77"/>
      <c r="CA209" s="24"/>
      <c r="CB209" s="77"/>
      <c r="CC209" s="24"/>
      <c r="CD209" s="77"/>
      <c r="CE209" s="24"/>
      <c r="CF209" s="77"/>
      <c r="CG209" s="24"/>
      <c r="CH209" s="77"/>
      <c r="CI209" s="24"/>
      <c r="CJ209" s="77"/>
      <c r="CK209" s="24"/>
      <c r="CL209" s="77"/>
      <c r="CM209" s="24"/>
      <c r="CN209" s="77"/>
      <c r="CO209" s="24"/>
      <c r="CP209" s="77"/>
      <c r="CQ209" s="24"/>
      <c r="CR209" s="77"/>
      <c r="CS209" s="24"/>
      <c r="CT209" s="77"/>
      <c r="CU209" s="24"/>
      <c r="CV209" s="24"/>
      <c r="CW209" s="99"/>
      <c r="CX209" s="24"/>
      <c r="CY209" s="99"/>
      <c r="CZ209" s="24"/>
      <c r="DA209" s="99"/>
      <c r="DB209" s="24"/>
      <c r="DC209" s="101"/>
      <c r="DD209" s="24"/>
      <c r="DE209" s="102"/>
      <c r="DF209" s="102"/>
    </row>
    <row r="210" spans="1:110" s="63" customFormat="1">
      <c r="A210" s="160" t="s">
        <v>114</v>
      </c>
      <c r="B210" s="77">
        <f>SUM(B124:INDEX(B:B,124+$A197-1))</f>
        <v>362924.28999999992</v>
      </c>
      <c r="C210" s="24">
        <f>B210/B208-1</f>
        <v>0.14768982559634281</v>
      </c>
      <c r="D210" s="24">
        <f>B210/B200-1</f>
        <v>5.488386096183473E-2</v>
      </c>
      <c r="E210" s="77">
        <f>SUM(E124:INDEX(E:E,124+$A197-1))</f>
        <v>273177.62999999995</v>
      </c>
      <c r="F210" s="24">
        <f>E210/E208-1</f>
        <v>2.4912169990275235E-2</v>
      </c>
      <c r="G210" s="24">
        <f>E210/E200-1</f>
        <v>0.16149973800338668</v>
      </c>
      <c r="H210" s="77">
        <f>SUM(H124:INDEX(H:H,124+$A197-1))</f>
        <v>86482.999999999985</v>
      </c>
      <c r="I210" s="24">
        <f>H210/H208-1</f>
        <v>0.83044503585202678</v>
      </c>
      <c r="J210" s="24">
        <f>H210/H200-1</f>
        <v>-0.17224252567533649</v>
      </c>
      <c r="K210" s="77">
        <f>SUM(K124:INDEX(K:K,124+$A197-1))</f>
        <v>3263.6700000000005</v>
      </c>
      <c r="L210" s="24">
        <f>K210/K208-1</f>
        <v>0.33920525888174935</v>
      </c>
      <c r="M210" s="24">
        <f>K210/K200-1</f>
        <v>-0.25305878637243717</v>
      </c>
      <c r="N210" s="77">
        <f>SUM(N124:INDEX(N:N,124+$A197-1))</f>
        <v>305974.84999999992</v>
      </c>
      <c r="O210" s="24">
        <f>N210/N208-1</f>
        <v>0.23911860161828358</v>
      </c>
      <c r="P210" s="24">
        <f>N210/N200-1</f>
        <v>7.4000844388494524E-2</v>
      </c>
      <c r="Q210" s="77">
        <f>SUM(Q124:INDEX(Q:Q,124+$A197-1))</f>
        <v>231269.21000000002</v>
      </c>
      <c r="R210" s="24">
        <f>Q210/Q208-1</f>
        <v>0.11288264103106016</v>
      </c>
      <c r="S210" s="24">
        <f>Q210/Q200-1</f>
        <v>0.18470122216689266</v>
      </c>
      <c r="T210" s="77">
        <f>SUM(T124:INDEX(T:T,124+$A197-1))</f>
        <v>72161.509999999995</v>
      </c>
      <c r="U210" s="24">
        <f>T210/T208-1</f>
        <v>0.93400066037665042</v>
      </c>
      <c r="V210" s="24">
        <f>T210/T200-1</f>
        <v>-0.16498637576955977</v>
      </c>
      <c r="W210" s="77">
        <f>SUM(W124:INDEX(W:W,124+$A197-1))</f>
        <v>2544.16</v>
      </c>
      <c r="X210" s="24">
        <f>W210/W208-1</f>
        <v>0.40839113610823552</v>
      </c>
      <c r="Y210" s="24">
        <f>W210/W200-1</f>
        <v>-0.21956367027411727</v>
      </c>
      <c r="Z210" s="77">
        <f>SUM(Z124:INDEX(Z:Z,124+$A197-1))</f>
        <v>164737.76000000004</v>
      </c>
      <c r="AA210" s="24">
        <f>Z210/Z208-1</f>
        <v>0.15863744521822443</v>
      </c>
      <c r="AB210" s="24">
        <f>Z210/Z200-1</f>
        <v>8.6491692123349395E-2</v>
      </c>
      <c r="AC210" s="77">
        <f>SUM(AC124:INDEX(AC:AC,124+$A197-1))</f>
        <v>145165.58000000002</v>
      </c>
      <c r="AD210" s="24">
        <f>AC210/AC208-1</f>
        <v>0.10345621797545923</v>
      </c>
      <c r="AE210" s="24">
        <f>AC210/AC200-1</f>
        <v>0.12794960381865739</v>
      </c>
      <c r="AF210" s="77">
        <f>SUM(AF124:INDEX(AF:AF,124+$A197-1))</f>
        <v>17656.439999999999</v>
      </c>
      <c r="AG210" s="24">
        <f>AF210/AF208-1</f>
        <v>0.94208216465929739</v>
      </c>
      <c r="AH210" s="24">
        <f>AF210/AF200-1</f>
        <v>-0.13635396474381067</v>
      </c>
      <c r="AI210" s="77">
        <f>SUM(AI124:INDEX(AI:AI,124+$A197-1))</f>
        <v>1915.7399999999998</v>
      </c>
      <c r="AJ210" s="24">
        <f>AI210/AI208-1</f>
        <v>0.24768144636065226</v>
      </c>
      <c r="AK210" s="24">
        <f>AI210/AI200-1</f>
        <v>-0.22779508801347914</v>
      </c>
      <c r="AL210" s="77">
        <f>AVERAGE(AL124:INDEX(AL:AL,124+$A197-1))</f>
        <v>84.249166666666667</v>
      </c>
      <c r="AM210" s="168">
        <f>AL210-AL208</f>
        <v>6.4200000000000017</v>
      </c>
      <c r="AN210" s="168">
        <f>AL210-AL200</f>
        <v>1.4608333333333405</v>
      </c>
      <c r="AO210" s="77">
        <f>AVERAGE(AO124:INDEX(AO:AO,124+$A197-1))</f>
        <v>84.606666666666655</v>
      </c>
      <c r="AP210" s="168">
        <f>AO210-AO208</f>
        <v>6.7516666666666509</v>
      </c>
      <c r="AQ210" s="168">
        <f>AO210-AO200</f>
        <v>1.6308333333333138</v>
      </c>
      <c r="AR210" s="77">
        <f>AVERAGE(AR124:INDEX(AR:AR,124+$A197-1))</f>
        <v>83.334166666666675</v>
      </c>
      <c r="AS210" s="168">
        <f>AR210-AR208</f>
        <v>5.4241666666666788</v>
      </c>
      <c r="AT210" s="168">
        <f>AR210-AR200</f>
        <v>0.65000000000000568</v>
      </c>
      <c r="AU210" s="77">
        <f>AVERAGE(AU124:INDEX(AU:AU,124+$A197-1))</f>
        <v>77.865833333333313</v>
      </c>
      <c r="AV210" s="168">
        <f>AU210-AU208</f>
        <v>4.2883333333333127</v>
      </c>
      <c r="AW210" s="168">
        <f>AU210-AU200</f>
        <v>3.7641666666666396</v>
      </c>
      <c r="AX210" s="158"/>
      <c r="AY210" s="77"/>
      <c r="AZ210" s="24"/>
      <c r="BA210" s="77"/>
      <c r="BB210" s="24"/>
      <c r="BC210" s="77"/>
      <c r="BD210" s="24"/>
      <c r="BE210" s="77"/>
      <c r="BF210" s="24"/>
      <c r="BG210" s="77"/>
      <c r="BH210" s="24"/>
      <c r="BI210" s="77"/>
      <c r="BJ210" s="24"/>
      <c r="BK210" s="77"/>
      <c r="BL210" s="24"/>
      <c r="BM210" s="77"/>
      <c r="BN210" s="24"/>
      <c r="BO210" s="77"/>
      <c r="BP210" s="97"/>
      <c r="BQ210" s="24"/>
      <c r="BR210" s="77"/>
      <c r="BS210" s="24"/>
      <c r="BT210" s="77"/>
      <c r="BU210" s="24"/>
      <c r="BV210" s="77"/>
      <c r="BW210" s="24"/>
      <c r="BX210" s="77"/>
      <c r="BY210" s="24"/>
      <c r="BZ210" s="77"/>
      <c r="CA210" s="24"/>
      <c r="CB210" s="77"/>
      <c r="CC210" s="24"/>
      <c r="CD210" s="77"/>
      <c r="CE210" s="24"/>
      <c r="CF210" s="77"/>
      <c r="CG210" s="24"/>
      <c r="CH210" s="77"/>
      <c r="CI210" s="24"/>
      <c r="CJ210" s="77"/>
      <c r="CK210" s="24"/>
      <c r="CL210" s="77"/>
      <c r="CM210" s="24"/>
      <c r="CN210" s="77"/>
      <c r="CO210" s="24"/>
      <c r="CP210" s="77"/>
      <c r="CQ210" s="24"/>
      <c r="CR210" s="77"/>
      <c r="CS210" s="24"/>
      <c r="CT210" s="77"/>
      <c r="CU210" s="24"/>
      <c r="CV210" s="24"/>
      <c r="CW210" s="99"/>
      <c r="CX210" s="24"/>
      <c r="CY210" s="99"/>
      <c r="CZ210" s="24"/>
      <c r="DA210" s="99"/>
      <c r="DB210" s="24"/>
      <c r="DC210" s="101"/>
      <c r="DD210" s="24"/>
      <c r="DE210" s="102"/>
      <c r="DF210" s="102"/>
    </row>
    <row r="211" spans="1:110" s="11" customFormat="1" ht="12.75">
      <c r="A211" s="7"/>
      <c r="B211" s="10"/>
      <c r="C211" s="24"/>
      <c r="D211" s="24"/>
      <c r="E211" s="10"/>
      <c r="F211" s="24"/>
      <c r="G211" s="24"/>
      <c r="H211" s="10"/>
      <c r="I211" s="24"/>
      <c r="J211" s="24"/>
      <c r="K211" s="10"/>
      <c r="L211" s="24"/>
      <c r="M211" s="24"/>
      <c r="N211" s="10"/>
      <c r="O211" s="24"/>
      <c r="P211" s="24"/>
      <c r="Q211" s="10"/>
      <c r="R211" s="24"/>
      <c r="S211" s="24"/>
      <c r="T211" s="10"/>
      <c r="U211" s="24"/>
      <c r="V211" s="24"/>
      <c r="W211" s="10"/>
      <c r="X211" s="24"/>
      <c r="Y211" s="24"/>
      <c r="Z211" s="10"/>
      <c r="AA211" s="9"/>
      <c r="AB211" s="9"/>
      <c r="AC211" s="10"/>
      <c r="AD211" s="9"/>
      <c r="AE211" s="9"/>
      <c r="AF211" s="10"/>
      <c r="AG211" s="9"/>
      <c r="AH211" s="9"/>
      <c r="AI211" s="10"/>
      <c r="AJ211" s="9"/>
      <c r="AK211" s="9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30"/>
      <c r="AY211" s="10"/>
      <c r="AZ211" s="24"/>
      <c r="BA211" s="10"/>
      <c r="BB211" s="93"/>
      <c r="BC211" s="10"/>
      <c r="BD211" s="24"/>
      <c r="BE211" s="10"/>
      <c r="BF211" s="24"/>
      <c r="BG211" s="10"/>
      <c r="BH211" s="24"/>
      <c r="BI211" s="10"/>
      <c r="BJ211" s="24"/>
      <c r="BK211" s="10"/>
      <c r="BL211" s="24"/>
      <c r="BM211" s="10"/>
      <c r="BN211" s="24"/>
      <c r="BO211" s="10"/>
      <c r="BP211" s="10"/>
      <c r="BQ211" s="24"/>
      <c r="BR211" s="10"/>
      <c r="BS211" s="24"/>
      <c r="BT211" s="10"/>
      <c r="BU211" s="24"/>
      <c r="BV211" s="10"/>
      <c r="BW211" s="24"/>
      <c r="BX211" s="10"/>
      <c r="BY211" s="24"/>
      <c r="BZ211" s="10"/>
      <c r="CA211" s="24"/>
      <c r="CB211" s="10"/>
      <c r="CC211" s="24"/>
      <c r="CD211" s="10"/>
      <c r="CE211" s="24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43"/>
      <c r="CQ211" s="10"/>
      <c r="CR211" s="43"/>
      <c r="CS211" s="10"/>
      <c r="CT211" s="43"/>
      <c r="CU211" s="10"/>
      <c r="CV211" s="43"/>
      <c r="CW211" s="10"/>
      <c r="CX211" s="24"/>
      <c r="CY211" s="10"/>
      <c r="CZ211" s="24"/>
      <c r="DA211" s="10"/>
      <c r="DB211" s="24"/>
      <c r="DC211" s="10"/>
      <c r="DD211" s="24"/>
      <c r="DE211" s="88"/>
      <c r="DF211" s="88"/>
    </row>
    <row r="212" spans="1:110" s="11" customFormat="1" ht="12.75">
      <c r="A212" s="23" t="s">
        <v>74</v>
      </c>
      <c r="B212" s="10"/>
      <c r="C212" s="9"/>
      <c r="D212" s="9"/>
      <c r="E212" s="10"/>
      <c r="F212" s="9"/>
      <c r="G212" s="9"/>
      <c r="H212" s="10"/>
      <c r="I212" s="9"/>
      <c r="J212" s="9"/>
      <c r="K212" s="10"/>
      <c r="L212" s="9"/>
      <c r="M212" s="9"/>
      <c r="N212" s="10"/>
      <c r="O212" s="9"/>
      <c r="P212" s="9"/>
      <c r="Q212" s="10"/>
      <c r="R212" s="9"/>
      <c r="S212" s="9"/>
      <c r="T212" s="10"/>
      <c r="U212" s="9"/>
      <c r="V212" s="9"/>
      <c r="W212" s="10"/>
      <c r="X212" s="9"/>
      <c r="Y212" s="9"/>
      <c r="Z212" s="10"/>
      <c r="AA212" s="9"/>
      <c r="AB212" s="9"/>
      <c r="AC212" s="10"/>
      <c r="AD212" s="9"/>
      <c r="AE212" s="9"/>
      <c r="AF212" s="10"/>
      <c r="AG212" s="9"/>
      <c r="AH212" s="9"/>
      <c r="AI212" s="10"/>
      <c r="AJ212" s="9"/>
      <c r="AK212" s="9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3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43"/>
      <c r="CQ212" s="10"/>
      <c r="CR212" s="43"/>
      <c r="CS212" s="10"/>
      <c r="CT212" s="43"/>
      <c r="CU212" s="10"/>
      <c r="CV212" s="43"/>
      <c r="CW212" s="10"/>
      <c r="CX212" s="10"/>
      <c r="CY212" s="10"/>
      <c r="CZ212" s="10"/>
      <c r="DA212" s="10"/>
      <c r="DB212" s="10"/>
      <c r="DC212" s="10"/>
      <c r="DD212" s="10"/>
      <c r="DE212" s="88"/>
      <c r="DF212" s="88"/>
    </row>
    <row r="213" spans="1:110" s="11" customFormat="1" ht="12.75">
      <c r="A213" s="7" t="s">
        <v>75</v>
      </c>
      <c r="B213" s="10">
        <f>SUM(B16:B27)</f>
        <v>235677.62</v>
      </c>
      <c r="C213" s="9"/>
      <c r="D213" s="9"/>
      <c r="E213" s="10">
        <f>SUM(E16:E27)</f>
        <v>172109.80000000002</v>
      </c>
      <c r="F213" s="9"/>
      <c r="G213" s="9"/>
      <c r="H213" s="10">
        <f>SUM(H16:H27)</f>
        <v>58810.640000000007</v>
      </c>
      <c r="I213" s="9"/>
      <c r="J213" s="9"/>
      <c r="K213" s="10">
        <f>SUM(K16:K27)</f>
        <v>4757.2</v>
      </c>
      <c r="L213" s="9"/>
      <c r="M213" s="9"/>
      <c r="N213" s="10">
        <f>SUM(N16:N27)</f>
        <v>189592.03999999998</v>
      </c>
      <c r="O213" s="9"/>
      <c r="P213" s="9"/>
      <c r="Q213" s="10">
        <f>SUM(Q16:Q27)</f>
        <v>138734.62999999998</v>
      </c>
      <c r="R213" s="9"/>
      <c r="S213" s="9"/>
      <c r="T213" s="10">
        <f>SUM(T16:T27)</f>
        <v>47334.22</v>
      </c>
      <c r="U213" s="9"/>
      <c r="V213" s="9"/>
      <c r="W213" s="10">
        <f>SUM(W16:W27)</f>
        <v>3523.1999999999994</v>
      </c>
      <c r="X213" s="9"/>
      <c r="Y213" s="9"/>
      <c r="Z213" s="10">
        <f>SUM(Z16:Z27)</f>
        <v>109417.59</v>
      </c>
      <c r="AA213" s="9"/>
      <c r="AB213" s="9"/>
      <c r="AC213" s="10">
        <f>SUM(AC16:AC27)</f>
        <v>95122.35000000002</v>
      </c>
      <c r="AD213" s="9"/>
      <c r="AE213" s="9"/>
      <c r="AF213" s="10">
        <f>SUM(AF16:AF27)</f>
        <v>11723.309999999998</v>
      </c>
      <c r="AG213" s="9"/>
      <c r="AH213" s="9"/>
      <c r="AI213" s="10">
        <f>SUM(AI16:AI27)</f>
        <v>2571.9699999999993</v>
      </c>
      <c r="AJ213" s="9"/>
      <c r="AK213" s="9"/>
      <c r="AL213" s="10">
        <f>AVERAGE(AL16:AL27)</f>
        <v>80.411666666666662</v>
      </c>
      <c r="AM213" s="10"/>
      <c r="AN213" s="10"/>
      <c r="AO213" s="10">
        <f>AVERAGE(AO16:AO27)</f>
        <v>80.555833333333339</v>
      </c>
      <c r="AP213" s="10"/>
      <c r="AQ213" s="10"/>
      <c r="AR213" s="10">
        <f>AVERAGE(AR16:AR27)</f>
        <v>80.533333333333317</v>
      </c>
      <c r="AS213" s="10"/>
      <c r="AT213" s="10"/>
      <c r="AU213" s="10">
        <f>AVERAGE(AU16:AU27)</f>
        <v>74.015000000000001</v>
      </c>
      <c r="AV213" s="24"/>
      <c r="AW213" s="24"/>
      <c r="AX213" s="3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43"/>
      <c r="CW213" s="10"/>
      <c r="CX213" s="10"/>
      <c r="CY213" s="10"/>
      <c r="CZ213" s="10"/>
      <c r="DA213" s="10"/>
      <c r="DB213" s="10"/>
      <c r="DC213" s="10"/>
      <c r="DD213" s="10"/>
      <c r="DE213" s="88"/>
      <c r="DF213" s="88"/>
    </row>
    <row r="214" spans="1:110" s="11" customFormat="1" ht="12.75">
      <c r="A214" s="7" t="s">
        <v>76</v>
      </c>
      <c r="B214" s="10">
        <f>SUM(B28:B39)</f>
        <v>256000.65</v>
      </c>
      <c r="C214" s="9"/>
      <c r="D214" s="9"/>
      <c r="E214" s="10">
        <f>SUM(E28:E39)</f>
        <v>179641.22</v>
      </c>
      <c r="F214" s="9"/>
      <c r="G214" s="9"/>
      <c r="H214" s="10">
        <f>SUM(H28:H39)</f>
        <v>72165.429999999993</v>
      </c>
      <c r="I214" s="9"/>
      <c r="J214" s="9"/>
      <c r="K214" s="10">
        <f>SUM(K28:K39)</f>
        <v>4194.01</v>
      </c>
      <c r="L214" s="9"/>
      <c r="M214" s="9"/>
      <c r="N214" s="10">
        <f>SUM(N28:N39)</f>
        <v>206106.8</v>
      </c>
      <c r="O214" s="9"/>
      <c r="P214" s="9"/>
      <c r="Q214" s="10">
        <f>SUM(Q28:Q39)</f>
        <v>144964.38</v>
      </c>
      <c r="R214" s="9"/>
      <c r="S214" s="9"/>
      <c r="T214" s="10">
        <f>SUM(T28:T39)</f>
        <v>58051.789999999994</v>
      </c>
      <c r="U214" s="9"/>
      <c r="V214" s="9"/>
      <c r="W214" s="10">
        <f>SUM(W28:W39)</f>
        <v>3084.6600000000003</v>
      </c>
      <c r="X214" s="9"/>
      <c r="Y214" s="9"/>
      <c r="Z214" s="10">
        <f>SUM(Z28:Z39)</f>
        <v>114616.41</v>
      </c>
      <c r="AA214" s="9"/>
      <c r="AB214" s="9"/>
      <c r="AC214" s="10">
        <f>SUM(AC28:AC39)</f>
        <v>98446.739999999991</v>
      </c>
      <c r="AD214" s="9"/>
      <c r="AE214" s="9"/>
      <c r="AF214" s="10">
        <f>SUM(AF28:AF39)</f>
        <v>13828.730000000001</v>
      </c>
      <c r="AG214" s="9"/>
      <c r="AH214" s="9"/>
      <c r="AI214" s="10">
        <f>SUM(AI28:AI39)</f>
        <v>2340.94</v>
      </c>
      <c r="AJ214" s="9"/>
      <c r="AK214" s="9"/>
      <c r="AL214" s="10">
        <f>AVERAGE(AL28:AL39)</f>
        <v>80.477500000000006</v>
      </c>
      <c r="AM214" s="10"/>
      <c r="AN214" s="10"/>
      <c r="AO214" s="10">
        <f>AVERAGE(AO28:AO39)</f>
        <v>80.654999999999987</v>
      </c>
      <c r="AP214" s="10"/>
      <c r="AQ214" s="10"/>
      <c r="AR214" s="10">
        <f>AVERAGE(AR28:AR39)</f>
        <v>80.434166666666655</v>
      </c>
      <c r="AS214" s="10"/>
      <c r="AT214" s="10"/>
      <c r="AU214" s="10">
        <f>AVERAGE(AU28:AU39)</f>
        <v>73.320000000000007</v>
      </c>
      <c r="AV214" s="24"/>
      <c r="AW214" s="24"/>
      <c r="AX214" s="3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43"/>
      <c r="CW214" s="10"/>
      <c r="CX214" s="10"/>
      <c r="CY214" s="10"/>
      <c r="CZ214" s="10"/>
      <c r="DA214" s="10"/>
      <c r="DB214" s="10"/>
      <c r="DC214" s="10"/>
      <c r="DD214" s="10"/>
      <c r="DE214" s="88"/>
      <c r="DF214" s="88"/>
    </row>
    <row r="215" spans="1:110" s="11" customFormat="1" ht="12.75">
      <c r="A215" s="7" t="s">
        <v>77</v>
      </c>
      <c r="B215" s="10">
        <f>SUM(B40:B51)</f>
        <v>280640.74</v>
      </c>
      <c r="C215" s="9"/>
      <c r="D215" s="9"/>
      <c r="E215" s="10">
        <f>SUM(E40:E51)</f>
        <v>194354.37</v>
      </c>
      <c r="F215" s="9"/>
      <c r="G215" s="9"/>
      <c r="H215" s="10">
        <f>SUM(H40:H51)</f>
        <v>82442.8</v>
      </c>
      <c r="I215" s="9"/>
      <c r="J215" s="9"/>
      <c r="K215" s="10">
        <f>SUM(K40:K51)</f>
        <v>3843.5899999999997</v>
      </c>
      <c r="L215" s="9"/>
      <c r="M215" s="9"/>
      <c r="N215" s="10">
        <f>SUM(N40:N51)</f>
        <v>230687.25</v>
      </c>
      <c r="O215" s="9"/>
      <c r="P215" s="9"/>
      <c r="Q215" s="10">
        <f>SUM(Q40:Q51)</f>
        <v>160424.22</v>
      </c>
      <c r="R215" s="9"/>
      <c r="S215" s="9"/>
      <c r="T215" s="10">
        <f>SUM(T40:T51)</f>
        <v>67328.47</v>
      </c>
      <c r="U215" s="9"/>
      <c r="V215" s="9"/>
      <c r="W215" s="10">
        <f>SUM(W40:W51)</f>
        <v>2934.58</v>
      </c>
      <c r="X215" s="9"/>
      <c r="Y215" s="9"/>
      <c r="Z215" s="10">
        <f>SUM(Z40:Z51)</f>
        <v>126294.73999999999</v>
      </c>
      <c r="AA215" s="9"/>
      <c r="AB215" s="9"/>
      <c r="AC215" s="10">
        <f>SUM(AC40:AC51)</f>
        <v>108613.62999999999</v>
      </c>
      <c r="AD215" s="9"/>
      <c r="AE215" s="9"/>
      <c r="AF215" s="10">
        <f>SUM(AF40:AF51)</f>
        <v>15351.340000000002</v>
      </c>
      <c r="AG215" s="9"/>
      <c r="AH215" s="9"/>
      <c r="AI215" s="10">
        <f>SUM(AI40:AI51)</f>
        <v>2329.7599999999998</v>
      </c>
      <c r="AJ215" s="9"/>
      <c r="AK215" s="9"/>
      <c r="AL215" s="10">
        <f>AVERAGE(AL40:AL51)</f>
        <v>82.205833333333345</v>
      </c>
      <c r="AM215" s="10"/>
      <c r="AN215" s="10"/>
      <c r="AO215" s="10">
        <f>AVERAGE(AO40:AO51)</f>
        <v>82.551666666666662</v>
      </c>
      <c r="AP215" s="10"/>
      <c r="AQ215" s="10"/>
      <c r="AR215" s="10">
        <f>AVERAGE(AR40:AR51)</f>
        <v>81.65916666666665</v>
      </c>
      <c r="AS215" s="10"/>
      <c r="AT215" s="10"/>
      <c r="AU215" s="10">
        <f>AVERAGE(AU40:AU51)</f>
        <v>76.333333333333329</v>
      </c>
      <c r="AV215" s="24"/>
      <c r="AW215" s="24"/>
      <c r="AX215" s="3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43"/>
      <c r="CW215" s="10"/>
      <c r="CX215" s="10"/>
      <c r="CY215" s="10"/>
      <c r="CZ215" s="10"/>
      <c r="DA215" s="10"/>
      <c r="DB215" s="10"/>
      <c r="DC215" s="10"/>
      <c r="DD215" s="10"/>
      <c r="DE215" s="88"/>
      <c r="DF215" s="88"/>
    </row>
    <row r="216" spans="1:110" s="11" customFormat="1" ht="12.75">
      <c r="A216" s="7" t="s">
        <v>68</v>
      </c>
      <c r="B216" s="10">
        <f>SUM(B52:B63)</f>
        <v>314294.67</v>
      </c>
      <c r="C216" s="24">
        <f>B216/SUM(B40:B51)-1</f>
        <v>0.11991819149279603</v>
      </c>
      <c r="D216" s="24"/>
      <c r="E216" s="10">
        <f>SUM(E52:E63)</f>
        <v>216123.86999999997</v>
      </c>
      <c r="F216" s="24">
        <f>E216/SUM(E40:E51)-1</f>
        <v>0.11200931576686424</v>
      </c>
      <c r="G216" s="24"/>
      <c r="H216" s="10">
        <f>SUM(H52:H63)</f>
        <v>93803.26999999999</v>
      </c>
      <c r="I216" s="24">
        <f>H216/SUM(H40:H51)-1</f>
        <v>0.13779820675668453</v>
      </c>
      <c r="J216" s="24"/>
      <c r="K216" s="10">
        <f>SUM(K52:K63)</f>
        <v>4367.5600000000004</v>
      </c>
      <c r="L216" s="24">
        <f>K216/SUM(K40:K51)-1</f>
        <v>0.13632307296043567</v>
      </c>
      <c r="M216" s="24"/>
      <c r="N216" s="10">
        <f>SUM(N52:N63)</f>
        <v>259066.13</v>
      </c>
      <c r="O216" s="24">
        <f>N216/SUM(N40:N51)-1</f>
        <v>0.12301884911281391</v>
      </c>
      <c r="P216" s="24"/>
      <c r="Q216" s="10">
        <f>SUM(Q52:Q63)</f>
        <v>178933.83000000002</v>
      </c>
      <c r="R216" s="24">
        <f>Q216/SUM(Q40:Q51)-1</f>
        <v>0.11537914910853253</v>
      </c>
      <c r="S216" s="24"/>
      <c r="T216" s="10">
        <f>SUM(T52:T63)</f>
        <v>76839.19</v>
      </c>
      <c r="U216" s="24">
        <f>T216/SUM(T40:T51)-1</f>
        <v>0.14125851961287705</v>
      </c>
      <c r="V216" s="24"/>
      <c r="W216" s="10">
        <f>SUM(W52:W63)</f>
        <v>3293.1299999999992</v>
      </c>
      <c r="X216" s="24">
        <f>W216/SUM(W40:W51)-1</f>
        <v>0.12218102760872052</v>
      </c>
      <c r="Y216" s="24"/>
      <c r="Z216" s="10">
        <f>SUM(Z52:Z63)</f>
        <v>139881.62999999998</v>
      </c>
      <c r="AA216" s="24">
        <f>Z216/SUM(Z40:Z51)-1</f>
        <v>0.10758080661158176</v>
      </c>
      <c r="AB216" s="24"/>
      <c r="AC216" s="10">
        <f>SUM(AC52:AC63)</f>
        <v>119491.82999999999</v>
      </c>
      <c r="AD216" s="24">
        <f>AC216/SUM(AC40:AC51)-1</f>
        <v>0.10015501737673249</v>
      </c>
      <c r="AE216" s="24"/>
      <c r="AF216" s="10">
        <f>SUM(AF52:AF63)</f>
        <v>17862.75</v>
      </c>
      <c r="AG216" s="24">
        <f>AF216/SUM(AF40:AF51)-1</f>
        <v>0.16359549068680646</v>
      </c>
      <c r="AH216" s="24"/>
      <c r="AI216" s="10">
        <f>SUM(AI52:AI63)</f>
        <v>2527.06</v>
      </c>
      <c r="AJ216" s="24">
        <f>AI216/SUM(AI40:AI51)-1</f>
        <v>8.4686834695419266E-2</v>
      </c>
      <c r="AK216" s="24"/>
      <c r="AL216" s="10">
        <f>AVERAGE(AL52:AL63)</f>
        <v>82.409166666666678</v>
      </c>
      <c r="AM216" s="24">
        <f>AL216/SUM(AL40:AL51)-1</f>
        <v>-0.91646054450042402</v>
      </c>
      <c r="AN216" s="24"/>
      <c r="AO216" s="10">
        <f>AVERAGE(AO52:AO63)</f>
        <v>82.76</v>
      </c>
      <c r="AP216" s="24">
        <f>AO216/SUM(AO40:AO51)-1</f>
        <v>-0.91645636066301917</v>
      </c>
      <c r="AQ216" s="24"/>
      <c r="AR216" s="10">
        <f>AVERAGE(AR52:AR63)</f>
        <v>81.921666666666667</v>
      </c>
      <c r="AS216" s="24">
        <f>AR216/SUM(AR40:AR51)-1</f>
        <v>-0.91639878492242488</v>
      </c>
      <c r="AT216" s="24"/>
      <c r="AU216" s="10">
        <f>AVERAGE(AU52:AU63)</f>
        <v>75.340833333333322</v>
      </c>
      <c r="AV216" s="24">
        <f>AU216/SUM(AU40:AU51)-1</f>
        <v>-0.9177501819505095</v>
      </c>
      <c r="AW216" s="24"/>
      <c r="AX216" s="30"/>
      <c r="AY216" s="10"/>
      <c r="AZ216" s="24"/>
      <c r="BA216" s="10"/>
      <c r="BB216" s="93"/>
      <c r="BC216" s="10"/>
      <c r="BD216" s="24"/>
      <c r="BE216" s="10"/>
      <c r="BF216" s="24"/>
      <c r="BG216" s="10"/>
      <c r="BH216" s="24"/>
      <c r="BI216" s="10"/>
      <c r="BJ216" s="24"/>
      <c r="BK216" s="10"/>
      <c r="BL216" s="24"/>
      <c r="BM216" s="10"/>
      <c r="BN216" s="24"/>
      <c r="BO216" s="10"/>
      <c r="BP216" s="10"/>
      <c r="BQ216" s="24"/>
      <c r="BR216" s="10"/>
      <c r="BS216" s="24"/>
      <c r="BT216" s="10"/>
      <c r="BU216" s="24"/>
      <c r="BV216" s="10"/>
      <c r="BW216" s="24"/>
      <c r="BX216" s="10"/>
      <c r="BY216" s="24"/>
      <c r="BZ216" s="10"/>
      <c r="CA216" s="24"/>
      <c r="CB216" s="10"/>
      <c r="CC216" s="24"/>
      <c r="CD216" s="10"/>
      <c r="CE216" s="24"/>
      <c r="CF216" s="10"/>
      <c r="CG216" s="24"/>
      <c r="CH216" s="10"/>
      <c r="CI216" s="24"/>
      <c r="CJ216" s="10"/>
      <c r="CK216" s="24"/>
      <c r="CL216" s="10"/>
      <c r="CM216" s="24"/>
      <c r="CN216" s="10"/>
      <c r="CO216" s="24"/>
      <c r="CP216" s="10"/>
      <c r="CQ216" s="24"/>
      <c r="CR216" s="10"/>
      <c r="CS216" s="24"/>
      <c r="CT216" s="10"/>
      <c r="CU216" s="24"/>
      <c r="CV216" s="43"/>
      <c r="CW216" s="10"/>
      <c r="CX216" s="24"/>
      <c r="CY216" s="10"/>
      <c r="CZ216" s="24"/>
      <c r="DA216" s="10"/>
      <c r="DB216" s="24"/>
      <c r="DC216" s="10"/>
      <c r="DD216" s="24"/>
      <c r="DE216" s="88"/>
      <c r="DF216" s="88"/>
    </row>
    <row r="217" spans="1:110" s="11" customFormat="1" ht="12.75">
      <c r="A217" s="7" t="s">
        <v>69</v>
      </c>
      <c r="B217" s="10">
        <f>SUM(B64:B75)</f>
        <v>344041.94000000006</v>
      </c>
      <c r="C217" s="24">
        <f t="shared" ref="C217:C223" si="443">B217/B216-1</f>
        <v>9.4647707516007484E-2</v>
      </c>
      <c r="D217" s="24"/>
      <c r="E217" s="10">
        <f>SUM(E64:E75)</f>
        <v>235193.87999999998</v>
      </c>
      <c r="F217" s="24">
        <f t="shared" ref="F217:F223" si="444">E217/E216-1</f>
        <v>8.823648216182689E-2</v>
      </c>
      <c r="G217" s="24"/>
      <c r="H217" s="10">
        <f>SUM(H64:H75)</f>
        <v>104478.67</v>
      </c>
      <c r="I217" s="24">
        <f t="shared" ref="I217:I223" si="445">H217/H216-1</f>
        <v>0.11380626709495312</v>
      </c>
      <c r="J217" s="24"/>
      <c r="K217" s="10">
        <f>SUM(K64:K75)</f>
        <v>4369.38</v>
      </c>
      <c r="L217" s="24">
        <f t="shared" ref="L217:L223" si="446">K217/K216-1</f>
        <v>4.1670864281195819E-4</v>
      </c>
      <c r="M217" s="24"/>
      <c r="N217" s="10">
        <f>SUM(N64:N75)</f>
        <v>284892.56000000006</v>
      </c>
      <c r="O217" s="24">
        <f t="shared" ref="O217:O223" si="447">N217/N216-1</f>
        <v>9.9690492153490018E-2</v>
      </c>
      <c r="P217" s="24"/>
      <c r="Q217" s="10">
        <f>SUM(Q64:Q75)</f>
        <v>195213.11</v>
      </c>
      <c r="R217" s="24">
        <f t="shared" ref="R217:R223" si="448">Q217/Q216-1</f>
        <v>9.0979330180324114E-2</v>
      </c>
      <c r="S217" s="24"/>
      <c r="T217" s="10">
        <f>SUM(T64:T75)</f>
        <v>86419.560000000012</v>
      </c>
      <c r="U217" s="24">
        <f t="shared" ref="U217:U223" si="449">T217/T216-1</f>
        <v>0.12468077812897316</v>
      </c>
      <c r="V217" s="24"/>
      <c r="W217" s="10">
        <f>SUM(W64:W75)</f>
        <v>3259.9200000000005</v>
      </c>
      <c r="X217" s="24">
        <f t="shared" ref="X217:X223" si="450">W217/W216-1</f>
        <v>-1.0084630731249211E-2</v>
      </c>
      <c r="Y217" s="24"/>
      <c r="Z217" s="10">
        <f>SUM(Z64:Z75)</f>
        <v>151623.58000000002</v>
      </c>
      <c r="AA217" s="24">
        <f t="shared" ref="AA217:AA223" si="451">Z217/Z216-1</f>
        <v>8.3942044427134821E-2</v>
      </c>
      <c r="AB217" s="24"/>
      <c r="AC217" s="10">
        <f>SUM(AC64:AC75)</f>
        <v>128698.64000000001</v>
      </c>
      <c r="AD217" s="24">
        <f t="shared" ref="AD217:AD223" si="452">AC217/AC216-1</f>
        <v>7.7049702896005767E-2</v>
      </c>
      <c r="AE217" s="24"/>
      <c r="AF217" s="10">
        <f>SUM(AF64:AF75)</f>
        <v>20444.069999999996</v>
      </c>
      <c r="AG217" s="24">
        <f t="shared" ref="AG217:AG223" si="453">AF217/AF216-1</f>
        <v>0.14450854431708415</v>
      </c>
      <c r="AH217" s="24"/>
      <c r="AI217" s="10">
        <f>SUM(AI64:AI75)</f>
        <v>2480.87</v>
      </c>
      <c r="AJ217" s="24">
        <f t="shared" ref="AJ217:AJ223" si="454">AI217/AI216-1</f>
        <v>-1.8278157226183755E-2</v>
      </c>
      <c r="AK217" s="24"/>
      <c r="AL217" s="10">
        <f>AVERAGE(AL64:AL75)</f>
        <v>82.788333333333327</v>
      </c>
      <c r="AM217" s="24">
        <f t="shared" ref="AM217:AM223" si="455">AL217/AL216-1</f>
        <v>4.6010253713681948E-3</v>
      </c>
      <c r="AN217" s="24"/>
      <c r="AO217" s="10">
        <f>AVERAGE(AO64:AO75)</f>
        <v>82.975833333333341</v>
      </c>
      <c r="AP217" s="24">
        <f t="shared" ref="AP217:AP223" si="456">AO217/AO216-1</f>
        <v>2.6079426454004295E-3</v>
      </c>
      <c r="AQ217" s="24"/>
      <c r="AR217" s="10">
        <f>AVERAGE(AR64:AR75)</f>
        <v>82.68416666666667</v>
      </c>
      <c r="AS217" s="24">
        <f t="shared" ref="AS217:AS223" si="457">AR217/AR216-1</f>
        <v>9.3076719630542648E-3</v>
      </c>
      <c r="AT217" s="24"/>
      <c r="AU217" s="10">
        <f>AVERAGE(AU64:AU75)</f>
        <v>74.101666666666674</v>
      </c>
      <c r="AV217" s="24">
        <f t="shared" ref="AV217:AV223" si="458">AU217/AU216-1</f>
        <v>-1.6447477574135116E-2</v>
      </c>
      <c r="AW217" s="24"/>
      <c r="AX217" s="30"/>
      <c r="AY217" s="10"/>
      <c r="AZ217" s="24"/>
      <c r="BA217" s="10"/>
      <c r="BB217" s="93"/>
      <c r="BC217" s="10"/>
      <c r="BD217" s="24"/>
      <c r="BE217" s="10"/>
      <c r="BF217" s="24"/>
      <c r="BG217" s="10"/>
      <c r="BH217" s="24"/>
      <c r="BI217" s="10"/>
      <c r="BJ217" s="24"/>
      <c r="BK217" s="10"/>
      <c r="BL217" s="24"/>
      <c r="BM217" s="10"/>
      <c r="BN217" s="24"/>
      <c r="BO217" s="10"/>
      <c r="BP217" s="10"/>
      <c r="BQ217" s="24"/>
      <c r="BR217" s="10"/>
      <c r="BS217" s="24"/>
      <c r="BT217" s="10"/>
      <c r="BU217" s="24"/>
      <c r="BV217" s="10"/>
      <c r="BW217" s="24"/>
      <c r="BX217" s="10"/>
      <c r="BY217" s="24"/>
      <c r="BZ217" s="10"/>
      <c r="CA217" s="24"/>
      <c r="CB217" s="10"/>
      <c r="CC217" s="24"/>
      <c r="CD217" s="10"/>
      <c r="CE217" s="24"/>
      <c r="CF217" s="10"/>
      <c r="CG217" s="24"/>
      <c r="CH217" s="10"/>
      <c r="CI217" s="24"/>
      <c r="CJ217" s="10"/>
      <c r="CK217" s="24"/>
      <c r="CL217" s="10"/>
      <c r="CM217" s="24"/>
      <c r="CN217" s="10"/>
      <c r="CO217" s="24"/>
      <c r="CP217" s="10"/>
      <c r="CQ217" s="24"/>
      <c r="CR217" s="10"/>
      <c r="CS217" s="24"/>
      <c r="CT217" s="10"/>
      <c r="CU217" s="24"/>
      <c r="CV217" s="43"/>
      <c r="CW217" s="10"/>
      <c r="CX217" s="24"/>
      <c r="CY217" s="10"/>
      <c r="CZ217" s="24"/>
      <c r="DA217" s="10"/>
      <c r="DB217" s="24"/>
      <c r="DC217" s="10"/>
      <c r="DD217" s="24"/>
      <c r="DE217" s="88"/>
      <c r="DF217" s="88"/>
    </row>
    <row r="218" spans="1:110" s="11" customFormat="1" ht="12.75">
      <c r="A218" s="7" t="s">
        <v>70</v>
      </c>
      <c r="B218" s="10">
        <f>SUM(B76:B87)</f>
        <v>214794.21000000002</v>
      </c>
      <c r="C218" s="93">
        <f t="shared" si="443"/>
        <v>-0.37567434365705532</v>
      </c>
      <c r="D218" s="93"/>
      <c r="E218" s="10">
        <f>SUM(E76:E87)</f>
        <v>193955.7</v>
      </c>
      <c r="F218" s="93">
        <f t="shared" si="444"/>
        <v>-0.17533696029845658</v>
      </c>
      <c r="G218" s="93"/>
      <c r="H218" s="10">
        <f>SUM(H76:H87)</f>
        <v>20287.809999999994</v>
      </c>
      <c r="I218" s="93">
        <f t="shared" si="445"/>
        <v>-0.80581864221663624</v>
      </c>
      <c r="J218" s="93"/>
      <c r="K218" s="10">
        <f>SUM(K76:K87)</f>
        <v>550.65</v>
      </c>
      <c r="L218" s="93">
        <f t="shared" si="446"/>
        <v>-0.87397525507051343</v>
      </c>
      <c r="M218" s="93"/>
      <c r="N218" s="10">
        <f>SUM(N76:N87)</f>
        <v>153422.96</v>
      </c>
      <c r="O218" s="93">
        <f t="shared" si="447"/>
        <v>-0.46147080850409028</v>
      </c>
      <c r="P218" s="93"/>
      <c r="Q218" s="10">
        <f>SUM(Q76:Q87)</f>
        <v>140138.93</v>
      </c>
      <c r="R218" s="93">
        <f t="shared" si="448"/>
        <v>-0.28212336763652812</v>
      </c>
      <c r="S218" s="93"/>
      <c r="T218" s="10">
        <f>SUM(T76:T87)</f>
        <v>13045.319999999998</v>
      </c>
      <c r="U218" s="93">
        <f t="shared" si="449"/>
        <v>-0.849046674155712</v>
      </c>
      <c r="V218" s="93"/>
      <c r="W218" s="10">
        <f>SUM(W76:W87)</f>
        <v>238.7</v>
      </c>
      <c r="X218" s="93">
        <f t="shared" si="450"/>
        <v>-0.92677734422930624</v>
      </c>
      <c r="Y218" s="93"/>
      <c r="Z218" s="10">
        <f>SUM(Z76:Z87)</f>
        <v>96852.49000000002</v>
      </c>
      <c r="AA218" s="93">
        <f t="shared" si="451"/>
        <v>-0.36123068720577622</v>
      </c>
      <c r="AB218" s="93"/>
      <c r="AC218" s="10">
        <f>SUM(AC76:AC87)</f>
        <v>93904.139999999985</v>
      </c>
      <c r="AD218" s="93">
        <f t="shared" si="452"/>
        <v>-0.2703563922664608</v>
      </c>
      <c r="AE218" s="93"/>
      <c r="AF218" s="10">
        <f>SUM(AF76:AF87)</f>
        <v>2735.1600000000008</v>
      </c>
      <c r="AG218" s="93">
        <f t="shared" si="453"/>
        <v>-0.8662125496537626</v>
      </c>
      <c r="AH218" s="93"/>
      <c r="AI218" s="10">
        <f>SUM(AI76:AI87)</f>
        <v>213.23000000000002</v>
      </c>
      <c r="AJ218" s="93">
        <f t="shared" si="454"/>
        <v>-0.91405031299503803</v>
      </c>
      <c r="AK218" s="93"/>
      <c r="AL218" s="10">
        <f>AVERAGE(AL76:AL87)</f>
        <v>68.755833333333342</v>
      </c>
      <c r="AM218" s="93">
        <f t="shared" si="455"/>
        <v>-0.16949852032291168</v>
      </c>
      <c r="AN218" s="93"/>
      <c r="AO218" s="10">
        <f>AVERAGE(AO76:AO87)</f>
        <v>69.475000000000009</v>
      </c>
      <c r="AP218" s="93">
        <f t="shared" si="456"/>
        <v>-0.16270801739462293</v>
      </c>
      <c r="AQ218" s="93"/>
      <c r="AR218" s="10">
        <f>AVERAGE(AR76:AR87)</f>
        <v>54.652499999999996</v>
      </c>
      <c r="AS218" s="93">
        <f t="shared" si="457"/>
        <v>-0.33902097338265091</v>
      </c>
      <c r="AT218" s="93"/>
      <c r="AU218" s="10">
        <f>AVERAGE(AU76:AU87)</f>
        <v>30.409166666666668</v>
      </c>
      <c r="AV218" s="93">
        <f t="shared" si="458"/>
        <v>-0.58962911315534972</v>
      </c>
      <c r="AW218" s="93"/>
      <c r="AX218" s="30"/>
      <c r="AY218" s="10"/>
      <c r="AZ218" s="93"/>
      <c r="BA218" s="10"/>
      <c r="BB218" s="93"/>
      <c r="BC218" s="10"/>
      <c r="BD218" s="93"/>
      <c r="BE218" s="10"/>
      <c r="BF218" s="93"/>
      <c r="BG218" s="10"/>
      <c r="BH218" s="93"/>
      <c r="BI218" s="10"/>
      <c r="BJ218" s="93"/>
      <c r="BK218" s="10"/>
      <c r="BL218" s="93"/>
      <c r="BM218" s="10"/>
      <c r="BN218" s="93"/>
      <c r="BO218" s="10"/>
      <c r="BP218" s="10"/>
      <c r="BQ218" s="93"/>
      <c r="BR218" s="10"/>
      <c r="BS218" s="93"/>
      <c r="BT218" s="10"/>
      <c r="BU218" s="93"/>
      <c r="BV218" s="10"/>
      <c r="BW218" s="93"/>
      <c r="BX218" s="10"/>
      <c r="BY218" s="93"/>
      <c r="BZ218" s="10"/>
      <c r="CA218" s="93"/>
      <c r="CB218" s="10"/>
      <c r="CC218" s="93"/>
      <c r="CD218" s="10"/>
      <c r="CE218" s="93"/>
      <c r="CF218" s="10"/>
      <c r="CG218" s="93"/>
      <c r="CH218" s="10"/>
      <c r="CI218" s="93"/>
      <c r="CJ218" s="10"/>
      <c r="CK218" s="93"/>
      <c r="CL218" s="10"/>
      <c r="CM218" s="93"/>
      <c r="CN218" s="10"/>
      <c r="CO218" s="93"/>
      <c r="CP218" s="10"/>
      <c r="CQ218" s="93"/>
      <c r="CR218" s="10"/>
      <c r="CS218" s="93"/>
      <c r="CT218" s="10"/>
      <c r="CU218" s="93"/>
      <c r="CV218" s="171"/>
      <c r="CW218" s="10"/>
      <c r="CX218" s="93"/>
      <c r="CY218" s="10"/>
      <c r="CZ218" s="93"/>
      <c r="DA218" s="10"/>
      <c r="DB218" s="93"/>
      <c r="DC218" s="10"/>
      <c r="DD218" s="93"/>
      <c r="DE218" s="88"/>
      <c r="DF218" s="88"/>
    </row>
    <row r="219" spans="1:110" s="11" customFormat="1" ht="12.75">
      <c r="A219" s="7" t="s">
        <v>71</v>
      </c>
      <c r="B219" s="10">
        <f>SUM(B88:B99)</f>
        <v>213932.9</v>
      </c>
      <c r="C219" s="93">
        <f t="shared" si="443"/>
        <v>-4.0099311801748971E-3</v>
      </c>
      <c r="D219" s="93"/>
      <c r="E219" s="10">
        <f>SUM(E88:E99)</f>
        <v>205446.97</v>
      </c>
      <c r="F219" s="93">
        <f t="shared" si="444"/>
        <v>5.9246879570953537E-2</v>
      </c>
      <c r="G219" s="93"/>
      <c r="H219" s="10">
        <f>SUM(H88:H99)</f>
        <v>8023.5700000000006</v>
      </c>
      <c r="I219" s="93">
        <f t="shared" si="445"/>
        <v>-0.60451275913960134</v>
      </c>
      <c r="J219" s="93"/>
      <c r="K219" s="10">
        <f>SUM(K88:K99)</f>
        <v>462.36</v>
      </c>
      <c r="L219" s="93">
        <f t="shared" si="446"/>
        <v>-0.16033778262053933</v>
      </c>
      <c r="M219" s="93"/>
      <c r="N219" s="10">
        <f>SUM(N88:N99)</f>
        <v>152401.66</v>
      </c>
      <c r="O219" s="93">
        <f t="shared" si="447"/>
        <v>-6.6567611523072889E-3</v>
      </c>
      <c r="P219" s="93"/>
      <c r="Q219" s="10">
        <f>SUM(Q88:Q99)</f>
        <v>148219.96</v>
      </c>
      <c r="R219" s="93">
        <f t="shared" si="448"/>
        <v>5.7664419158901747E-2</v>
      </c>
      <c r="S219" s="93"/>
      <c r="T219" s="10">
        <f>SUM(T88:T99)</f>
        <v>4032.4399999999996</v>
      </c>
      <c r="U219" s="93">
        <f t="shared" si="449"/>
        <v>-0.69088991301094949</v>
      </c>
      <c r="V219" s="93"/>
      <c r="W219" s="10">
        <f>SUM(W88:W99)</f>
        <v>149.26</v>
      </c>
      <c r="X219" s="93">
        <f t="shared" si="450"/>
        <v>-0.37469627147046503</v>
      </c>
      <c r="Y219" s="93"/>
      <c r="Z219" s="10">
        <f>SUM(Z88:Z99)</f>
        <v>98503.85</v>
      </c>
      <c r="AA219" s="93">
        <f t="shared" si="451"/>
        <v>1.7050258594280665E-2</v>
      </c>
      <c r="AB219" s="93"/>
      <c r="AC219" s="10">
        <f>SUM(AC88:AC99)</f>
        <v>97721.430000000022</v>
      </c>
      <c r="AD219" s="93">
        <f t="shared" si="452"/>
        <v>4.0650923377819614E-2</v>
      </c>
      <c r="AE219" s="93"/>
      <c r="AF219" s="10">
        <f>SUM(AF88:AF99)</f>
        <v>637.67000000000007</v>
      </c>
      <c r="AG219" s="93">
        <f t="shared" si="453"/>
        <v>-0.76686190204594984</v>
      </c>
      <c r="AH219" s="93"/>
      <c r="AI219" s="10">
        <f>SUM(AI88:AI99)</f>
        <v>144.76000000000002</v>
      </c>
      <c r="AJ219" s="93">
        <f t="shared" si="454"/>
        <v>-0.32110866200816013</v>
      </c>
      <c r="AK219" s="93"/>
      <c r="AL219" s="10">
        <f>AVERAGE(AL88:AL99)</f>
        <v>69.828333333333333</v>
      </c>
      <c r="AM219" s="93">
        <f t="shared" si="455"/>
        <v>1.5598676475935269E-2</v>
      </c>
      <c r="AN219" s="93"/>
      <c r="AO219" s="10">
        <f>AVERAGE(AO88:AO99)</f>
        <v>70.67583333333333</v>
      </c>
      <c r="AP219" s="93">
        <f t="shared" si="456"/>
        <v>1.7284394866258657E-2</v>
      </c>
      <c r="AQ219" s="93"/>
      <c r="AR219" s="10">
        <f>AVERAGE(AR88:AR99)</f>
        <v>50.406666666666659</v>
      </c>
      <c r="AS219" s="93">
        <f t="shared" si="457"/>
        <v>-7.7687815439976937E-2</v>
      </c>
      <c r="AT219" s="93"/>
      <c r="AU219" s="10">
        <f>AVERAGE(AU88:AU99)</f>
        <v>30.745833333333334</v>
      </c>
      <c r="AV219" s="93">
        <f t="shared" si="458"/>
        <v>1.1071223041297928E-2</v>
      </c>
      <c r="AW219" s="93"/>
      <c r="AX219" s="30"/>
      <c r="AY219" s="10"/>
      <c r="AZ219" s="93"/>
      <c r="BA219" s="10"/>
      <c r="BB219" s="93"/>
      <c r="BC219" s="10"/>
      <c r="BD219" s="93"/>
      <c r="BE219" s="10"/>
      <c r="BF219" s="93"/>
      <c r="BG219" s="10"/>
      <c r="BH219" s="93"/>
      <c r="BI219" s="10"/>
      <c r="BJ219" s="93"/>
      <c r="BK219" s="10"/>
      <c r="BL219" s="93"/>
      <c r="BM219" s="10"/>
      <c r="BN219" s="93"/>
      <c r="BO219" s="10"/>
      <c r="BP219" s="10"/>
      <c r="BQ219" s="93"/>
      <c r="BR219" s="10"/>
      <c r="BS219" s="93"/>
      <c r="BT219" s="10"/>
      <c r="BU219" s="93"/>
      <c r="BV219" s="10"/>
      <c r="BW219" s="93"/>
      <c r="BX219" s="10"/>
      <c r="BY219" s="93"/>
      <c r="BZ219" s="10"/>
      <c r="CA219" s="93"/>
      <c r="CB219" s="10"/>
      <c r="CC219" s="93"/>
      <c r="CD219" s="10"/>
      <c r="CE219" s="93"/>
      <c r="CF219" s="10"/>
      <c r="CG219" s="93"/>
      <c r="CH219" s="10"/>
      <c r="CI219" s="93"/>
      <c r="CJ219" s="10"/>
      <c r="CK219" s="93"/>
      <c r="CL219" s="10"/>
      <c r="CM219" s="93"/>
      <c r="CN219" s="10"/>
      <c r="CO219" s="93"/>
      <c r="CP219" s="10"/>
      <c r="CQ219" s="93"/>
      <c r="CR219" s="10"/>
      <c r="CS219" s="93"/>
      <c r="CT219" s="10"/>
      <c r="CU219" s="93"/>
      <c r="CV219" s="171"/>
      <c r="CW219" s="10"/>
      <c r="CX219" s="93"/>
      <c r="CY219" s="10"/>
      <c r="CZ219" s="93"/>
      <c r="DA219" s="10"/>
      <c r="DB219" s="93"/>
      <c r="DC219" s="10"/>
      <c r="DD219" s="93"/>
      <c r="DE219" s="88"/>
      <c r="DF219" s="88"/>
    </row>
    <row r="220" spans="1:110" s="11" customFormat="1" ht="12.75">
      <c r="A220" s="7" t="s">
        <v>72</v>
      </c>
      <c r="B220" s="10">
        <f>SUM(B100:B111)</f>
        <v>153885.00999999995</v>
      </c>
      <c r="C220" s="93">
        <f t="shared" si="443"/>
        <v>-0.28068562619400772</v>
      </c>
      <c r="D220" s="93"/>
      <c r="E220" s="10">
        <f>SUM(E100:E111)</f>
        <v>145699.31</v>
      </c>
      <c r="F220" s="93">
        <f t="shared" si="444"/>
        <v>-0.29081791763587461</v>
      </c>
      <c r="G220" s="93"/>
      <c r="H220" s="10">
        <f>SUM(H100:H111)</f>
        <v>7775.3399999999992</v>
      </c>
      <c r="I220" s="93">
        <f t="shared" si="445"/>
        <v>-3.093760009571811E-2</v>
      </c>
      <c r="J220" s="93"/>
      <c r="K220" s="10">
        <f>SUM(K100:K111)</f>
        <v>410.38</v>
      </c>
      <c r="L220" s="93">
        <f t="shared" si="446"/>
        <v>-0.11242322000173033</v>
      </c>
      <c r="M220" s="93"/>
      <c r="N220" s="10">
        <f>SUM(N100:N111)</f>
        <v>102066.65000000001</v>
      </c>
      <c r="O220" s="93">
        <f t="shared" si="447"/>
        <v>-0.3302786203247392</v>
      </c>
      <c r="P220" s="93"/>
      <c r="Q220" s="10">
        <f>SUM(Q100:Q111)</f>
        <v>97007.640000000014</v>
      </c>
      <c r="R220" s="93">
        <f t="shared" si="448"/>
        <v>-0.34551567818531315</v>
      </c>
      <c r="S220" s="93"/>
      <c r="T220" s="10">
        <f>SUM(T100:T111)</f>
        <v>4883.95</v>
      </c>
      <c r="U220" s="93">
        <f t="shared" si="449"/>
        <v>0.2111649522373551</v>
      </c>
      <c r="V220" s="93"/>
      <c r="W220" s="10">
        <f>SUM(W100:W111)</f>
        <v>175.06</v>
      </c>
      <c r="X220" s="93">
        <f t="shared" si="450"/>
        <v>0.17285274018491226</v>
      </c>
      <c r="Y220" s="93"/>
      <c r="Z220" s="10">
        <f>SUM(Z100:Z111)</f>
        <v>62630.59</v>
      </c>
      <c r="AA220" s="93">
        <f t="shared" si="451"/>
        <v>-0.36418129849746994</v>
      </c>
      <c r="AB220" s="93"/>
      <c r="AC220" s="10">
        <f>SUM(AC100:AC111)</f>
        <v>61665.5</v>
      </c>
      <c r="AD220" s="93">
        <f t="shared" si="452"/>
        <v>-0.36896645904588188</v>
      </c>
      <c r="AE220" s="93"/>
      <c r="AF220" s="10">
        <f>SUM(AF100:AF111)</f>
        <v>807.85</v>
      </c>
      <c r="AG220" s="93">
        <f t="shared" si="453"/>
        <v>0.26687785218059479</v>
      </c>
      <c r="AH220" s="93"/>
      <c r="AI220" s="10">
        <f>SUM(AI100:AI111)</f>
        <v>157.24</v>
      </c>
      <c r="AJ220" s="93">
        <f t="shared" si="454"/>
        <v>8.6211660679745616E-2</v>
      </c>
      <c r="AK220" s="93"/>
      <c r="AL220" s="10">
        <f>AVERAGE(AL100:AL111)</f>
        <v>65.552499999999995</v>
      </c>
      <c r="AM220" s="93">
        <f t="shared" si="455"/>
        <v>-6.1233501205336993E-2</v>
      </c>
      <c r="AN220" s="93"/>
      <c r="AO220" s="10">
        <f>AVERAGE(AO100:AO111)</f>
        <v>65.762500000000003</v>
      </c>
      <c r="AP220" s="93">
        <f t="shared" si="456"/>
        <v>-6.9519284055134301E-2</v>
      </c>
      <c r="AQ220" s="93"/>
      <c r="AR220" s="10">
        <f>AVERAGE(AR100:AR111)</f>
        <v>62.210833333333333</v>
      </c>
      <c r="AS220" s="93">
        <f t="shared" si="457"/>
        <v>0.23417868006877418</v>
      </c>
      <c r="AT220" s="93"/>
      <c r="AU220" s="10">
        <f>AVERAGE(AU100:AU111)</f>
        <v>45.221666666666664</v>
      </c>
      <c r="AV220" s="93">
        <f t="shared" si="458"/>
        <v>0.47082260468898207</v>
      </c>
      <c r="AW220" s="93"/>
      <c r="AX220" s="30"/>
      <c r="AY220" s="10"/>
      <c r="AZ220" s="93"/>
      <c r="BA220" s="10"/>
      <c r="BB220" s="93"/>
      <c r="BC220" s="10"/>
      <c r="BD220" s="93"/>
      <c r="BE220" s="10"/>
      <c r="BF220" s="93"/>
      <c r="BG220" s="10"/>
      <c r="BH220" s="93"/>
      <c r="BI220" s="10"/>
      <c r="BJ220" s="93"/>
      <c r="BK220" s="10"/>
      <c r="BL220" s="93"/>
      <c r="BM220" s="10"/>
      <c r="BN220" s="93"/>
      <c r="BO220" s="10"/>
      <c r="BP220" s="10"/>
      <c r="BQ220" s="93"/>
      <c r="BR220" s="10"/>
      <c r="BS220" s="93"/>
      <c r="BT220" s="10"/>
      <c r="BU220" s="93"/>
      <c r="BV220" s="10"/>
      <c r="BW220" s="93"/>
      <c r="BX220" s="10"/>
      <c r="BY220" s="93"/>
      <c r="BZ220" s="10"/>
      <c r="CA220" s="93"/>
      <c r="CB220" s="10"/>
      <c r="CC220" s="93"/>
      <c r="CD220" s="10"/>
      <c r="CE220" s="93"/>
      <c r="CF220" s="10"/>
      <c r="CG220" s="93"/>
      <c r="CH220" s="10"/>
      <c r="CI220" s="93"/>
      <c r="CJ220" s="10"/>
      <c r="CK220" s="93"/>
      <c r="CL220" s="10"/>
      <c r="CM220" s="93"/>
      <c r="CN220" s="10"/>
      <c r="CO220" s="93"/>
      <c r="CP220" s="10"/>
      <c r="CQ220" s="93"/>
      <c r="CR220" s="10"/>
      <c r="CS220" s="93"/>
      <c r="CT220" s="10"/>
      <c r="CU220" s="93"/>
      <c r="CV220" s="171"/>
      <c r="CW220" s="10"/>
      <c r="CX220" s="93"/>
      <c r="CY220" s="10"/>
      <c r="CZ220" s="93"/>
      <c r="DA220" s="10"/>
      <c r="DB220" s="93"/>
      <c r="DC220" s="10"/>
      <c r="DD220" s="93"/>
      <c r="DE220" s="88"/>
      <c r="DF220" s="88"/>
    </row>
    <row r="221" spans="1:110" s="63" customFormat="1" ht="12.75">
      <c r="A221" s="91" t="s">
        <v>73</v>
      </c>
      <c r="B221" s="77">
        <f>SUM(B112:B123)</f>
        <v>316221.57999999996</v>
      </c>
      <c r="C221" s="93">
        <f t="shared" si="443"/>
        <v>1.0549212688097436</v>
      </c>
      <c r="D221" s="93">
        <f>B221/B217-1</f>
        <v>-8.086328079652183E-2</v>
      </c>
      <c r="E221" s="77">
        <f>SUM(E112:E123)</f>
        <v>266537.59999999998</v>
      </c>
      <c r="F221" s="93">
        <f t="shared" si="444"/>
        <v>0.8293676202035547</v>
      </c>
      <c r="G221" s="93">
        <f>E221/E217-1</f>
        <v>0.13326758332317157</v>
      </c>
      <c r="H221" s="77">
        <f>SUM(H112:H123)</f>
        <v>47246.979999999996</v>
      </c>
      <c r="I221" s="93">
        <f t="shared" si="445"/>
        <v>5.0765162680988869</v>
      </c>
      <c r="J221" s="93">
        <f>H221/H217-1</f>
        <v>-0.54778348537553168</v>
      </c>
      <c r="K221" s="77">
        <f>SUM(K112:K123)</f>
        <v>2437.02</v>
      </c>
      <c r="L221" s="93">
        <f t="shared" si="446"/>
        <v>4.9384472927530583</v>
      </c>
      <c r="M221" s="93">
        <f>K221/K217-1</f>
        <v>-0.4422503879268912</v>
      </c>
      <c r="N221" s="77">
        <f>SUM(N112:N123)</f>
        <v>246929.43000000005</v>
      </c>
      <c r="O221" s="93">
        <f t="shared" si="447"/>
        <v>1.4192959208517184</v>
      </c>
      <c r="P221" s="93">
        <f>N221/N217-1</f>
        <v>-0.13325419940766436</v>
      </c>
      <c r="Q221" s="77">
        <f>SUM(Q112:Q123)</f>
        <v>207810.96000000002</v>
      </c>
      <c r="R221" s="93">
        <f t="shared" si="448"/>
        <v>1.1422123041030581</v>
      </c>
      <c r="S221" s="93">
        <f>Q221/Q217-1</f>
        <v>6.4533831769802985E-2</v>
      </c>
      <c r="T221" s="77">
        <f>SUM(T112:T123)</f>
        <v>37312.04</v>
      </c>
      <c r="U221" s="93">
        <f t="shared" si="449"/>
        <v>6.6397260414213912</v>
      </c>
      <c r="V221" s="93">
        <f>T221/T217-1</f>
        <v>-0.56824542962264568</v>
      </c>
      <c r="W221" s="77">
        <f>SUM(W112:W123)</f>
        <v>1806.43</v>
      </c>
      <c r="X221" s="93">
        <f t="shared" si="450"/>
        <v>9.3189192276933621</v>
      </c>
      <c r="Y221" s="93">
        <f>W221/W217-1</f>
        <v>-0.44586676973668071</v>
      </c>
      <c r="Z221" s="77">
        <f>SUM(Z112:Z123)</f>
        <v>142182.31999999998</v>
      </c>
      <c r="AA221" s="93">
        <f t="shared" si="451"/>
        <v>1.2701737282053385</v>
      </c>
      <c r="AB221" s="93">
        <f>Z221/Z217-1</f>
        <v>-6.2267755450702622E-2</v>
      </c>
      <c r="AC221" s="77">
        <f>SUM(AC112:AC123)</f>
        <v>131555.36000000002</v>
      </c>
      <c r="AD221" s="93">
        <f t="shared" si="452"/>
        <v>1.1333705232261155</v>
      </c>
      <c r="AE221" s="93">
        <f>AC221/AC217-1</f>
        <v>2.2196971156804857E-2</v>
      </c>
      <c r="AF221" s="77">
        <f>SUM(AF112:AF123)</f>
        <v>9091.4999999999982</v>
      </c>
      <c r="AG221" s="93">
        <f t="shared" si="453"/>
        <v>10.253945658228629</v>
      </c>
      <c r="AH221" s="93">
        <f>AF221/AF217-1</f>
        <v>-0.5552989204204446</v>
      </c>
      <c r="AI221" s="77">
        <f>SUM(AI112:AI123)</f>
        <v>1535.4399999999998</v>
      </c>
      <c r="AJ221" s="93">
        <f t="shared" si="454"/>
        <v>8.7649453065377756</v>
      </c>
      <c r="AK221" s="93">
        <f>AI221/AI217-1</f>
        <v>-0.38108808603433475</v>
      </c>
      <c r="AL221" s="77">
        <f>AVERAGE(AL112:AL123)</f>
        <v>77.829166666666666</v>
      </c>
      <c r="AM221" s="93">
        <f t="shared" si="455"/>
        <v>0.18727991558928592</v>
      </c>
      <c r="AN221" s="93">
        <f>AL221/AL217-1</f>
        <v>-5.9901757494010721E-2</v>
      </c>
      <c r="AO221" s="77">
        <f>AVERAGE(AO112:AO123)</f>
        <v>77.855000000000004</v>
      </c>
      <c r="AP221" s="93">
        <f t="shared" si="456"/>
        <v>0.183881391370462</v>
      </c>
      <c r="AQ221" s="93">
        <f>AO221/AO217-1</f>
        <v>-6.1714756304546592E-2</v>
      </c>
      <c r="AR221" s="77">
        <f>AVERAGE(AR112:AR123)</f>
        <v>77.91</v>
      </c>
      <c r="AS221" s="93">
        <f t="shared" si="457"/>
        <v>0.25235422555021225</v>
      </c>
      <c r="AT221" s="93">
        <f>AR221/AR217-1</f>
        <v>-5.7739792987371752E-2</v>
      </c>
      <c r="AU221" s="77">
        <f>AVERAGE(AU112:AU123)</f>
        <v>73.577500000000001</v>
      </c>
      <c r="AV221" s="93">
        <f t="shared" si="458"/>
        <v>0.62704087273799436</v>
      </c>
      <c r="AW221" s="93">
        <f>AU221/AU217-1</f>
        <v>-7.0736150783834439E-3</v>
      </c>
      <c r="AX221" s="158"/>
      <c r="AY221" s="77"/>
      <c r="AZ221" s="93"/>
      <c r="BA221" s="77"/>
      <c r="BB221" s="93"/>
      <c r="BC221" s="77"/>
      <c r="BD221" s="93"/>
      <c r="BE221" s="77"/>
      <c r="BF221" s="93"/>
      <c r="BG221" s="77"/>
      <c r="BH221" s="93"/>
      <c r="BI221" s="77"/>
      <c r="BJ221" s="93"/>
      <c r="BK221" s="77"/>
      <c r="BL221" s="93"/>
      <c r="BM221" s="77"/>
      <c r="BN221" s="93"/>
      <c r="BO221" s="77"/>
      <c r="BP221" s="77"/>
      <c r="BQ221" s="93"/>
      <c r="BR221" s="77"/>
      <c r="BS221" s="93"/>
      <c r="BT221" s="77"/>
      <c r="BU221" s="93"/>
      <c r="BV221" s="77"/>
      <c r="BW221" s="93"/>
      <c r="BX221" s="77"/>
      <c r="BY221" s="93"/>
      <c r="BZ221" s="77"/>
      <c r="CA221" s="93"/>
      <c r="CB221" s="77"/>
      <c r="CC221" s="93"/>
      <c r="CD221" s="77"/>
      <c r="CE221" s="93"/>
      <c r="CF221" s="77"/>
      <c r="CG221" s="93"/>
      <c r="CH221" s="77"/>
      <c r="CI221" s="93"/>
      <c r="CJ221" s="77"/>
      <c r="CK221" s="93"/>
      <c r="CL221" s="77"/>
      <c r="CM221" s="93"/>
      <c r="CN221" s="77"/>
      <c r="CO221" s="93"/>
      <c r="CP221" s="77"/>
      <c r="CQ221" s="93"/>
      <c r="CR221" s="77"/>
      <c r="CS221" s="93"/>
      <c r="CT221" s="77"/>
      <c r="CU221" s="93"/>
      <c r="CV221" s="171"/>
      <c r="CW221" s="77"/>
      <c r="CX221" s="93"/>
      <c r="CY221" s="77"/>
      <c r="CZ221" s="93"/>
      <c r="DA221" s="77"/>
      <c r="DB221" s="93"/>
      <c r="DC221" s="77"/>
      <c r="DD221" s="93"/>
      <c r="DE221" s="89"/>
      <c r="DF221" s="89"/>
    </row>
    <row r="222" spans="1:110" s="11" customFormat="1" ht="12.75">
      <c r="A222" s="7" t="s">
        <v>260</v>
      </c>
      <c r="B222" s="10">
        <f>SUM(B124:B135)</f>
        <v>362924.28999999992</v>
      </c>
      <c r="C222" s="93">
        <f t="shared" si="443"/>
        <v>0.14768982559634281</v>
      </c>
      <c r="D222" s="93"/>
      <c r="E222" s="10">
        <f>SUM(E124:E135)</f>
        <v>273177.62999999995</v>
      </c>
      <c r="F222" s="93">
        <f t="shared" si="444"/>
        <v>2.4912169990275235E-2</v>
      </c>
      <c r="G222" s="93"/>
      <c r="H222" s="10">
        <f>SUM(H124:H135)</f>
        <v>86482.999999999985</v>
      </c>
      <c r="I222" s="93">
        <f t="shared" si="445"/>
        <v>0.83044503585202678</v>
      </c>
      <c r="J222" s="93"/>
      <c r="K222" s="10">
        <f>SUM(K124:K135)</f>
        <v>3263.6700000000005</v>
      </c>
      <c r="L222" s="93">
        <f t="shared" si="446"/>
        <v>0.33920525888174935</v>
      </c>
      <c r="M222" s="93"/>
      <c r="N222" s="10">
        <f>SUM(N124:N135)</f>
        <v>305974.84999999992</v>
      </c>
      <c r="O222" s="93">
        <f t="shared" si="447"/>
        <v>0.23911860161828358</v>
      </c>
      <c r="P222" s="93"/>
      <c r="Q222" s="10">
        <f>SUM(Q124:Q135)</f>
        <v>231269.21000000002</v>
      </c>
      <c r="R222" s="93">
        <f t="shared" si="448"/>
        <v>0.11288264103106016</v>
      </c>
      <c r="S222" s="93"/>
      <c r="T222" s="10">
        <f>SUM(T124:T135)</f>
        <v>72161.509999999995</v>
      </c>
      <c r="U222" s="93">
        <f t="shared" si="449"/>
        <v>0.93400066037665042</v>
      </c>
      <c r="V222" s="93"/>
      <c r="W222" s="10">
        <f>SUM(W124:W135)</f>
        <v>2544.16</v>
      </c>
      <c r="X222" s="93">
        <f t="shared" si="450"/>
        <v>0.40839113610823552</v>
      </c>
      <c r="Y222" s="93"/>
      <c r="Z222" s="10">
        <f>SUM(Z124:Z135)</f>
        <v>164737.76000000004</v>
      </c>
      <c r="AA222" s="93">
        <f t="shared" si="451"/>
        <v>0.15863744521822443</v>
      </c>
      <c r="AB222" s="93"/>
      <c r="AC222" s="10">
        <f>SUM(AC124:AC135)</f>
        <v>145165.58000000002</v>
      </c>
      <c r="AD222" s="93">
        <f t="shared" si="452"/>
        <v>0.10345621797545923</v>
      </c>
      <c r="AE222" s="93"/>
      <c r="AF222" s="10">
        <f>SUM(AF124:AF135)</f>
        <v>17656.439999999999</v>
      </c>
      <c r="AG222" s="93">
        <f t="shared" si="453"/>
        <v>0.94208216465929739</v>
      </c>
      <c r="AH222" s="93"/>
      <c r="AI222" s="10">
        <f>SUM(AI124:AI135)</f>
        <v>1915.7399999999998</v>
      </c>
      <c r="AJ222" s="93">
        <f t="shared" si="454"/>
        <v>0.24768144636065226</v>
      </c>
      <c r="AK222" s="93"/>
      <c r="AL222" s="10">
        <f>AVERAGE(AL124:AL135)</f>
        <v>84.249166666666667</v>
      </c>
      <c r="AM222" s="93">
        <f t="shared" si="455"/>
        <v>8.248835590770387E-2</v>
      </c>
      <c r="AN222" s="93"/>
      <c r="AO222" s="10">
        <f>AVERAGE(AO124:AO135)</f>
        <v>84.606666666666655</v>
      </c>
      <c r="AP222" s="93">
        <f t="shared" si="456"/>
        <v>8.6721041251899722E-2</v>
      </c>
      <c r="AQ222" s="93"/>
      <c r="AR222" s="10">
        <f>AVERAGE(AR124:AR135)</f>
        <v>83.334166666666675</v>
      </c>
      <c r="AS222" s="93">
        <f t="shared" si="457"/>
        <v>6.96209301330597E-2</v>
      </c>
      <c r="AT222" s="93"/>
      <c r="AU222" s="10">
        <f>AVERAGE(AU124:AU135)</f>
        <v>77.865833333333313</v>
      </c>
      <c r="AV222" s="93">
        <f t="shared" si="458"/>
        <v>5.8283216109997094E-2</v>
      </c>
      <c r="AW222" s="93"/>
      <c r="AX222" s="30"/>
      <c r="AY222" s="10"/>
      <c r="AZ222" s="93"/>
      <c r="BA222" s="10"/>
      <c r="BB222" s="93"/>
      <c r="BC222" s="10"/>
      <c r="BD222" s="93"/>
      <c r="BE222" s="10"/>
      <c r="BF222" s="93"/>
      <c r="BG222" s="10"/>
      <c r="BH222" s="93"/>
      <c r="BI222" s="10"/>
      <c r="BJ222" s="93"/>
      <c r="BK222" s="10"/>
      <c r="BL222" s="93"/>
      <c r="BM222" s="10"/>
      <c r="BN222" s="93"/>
      <c r="BO222" s="10"/>
      <c r="BP222" s="10"/>
      <c r="BQ222" s="93"/>
      <c r="BR222" s="10"/>
      <c r="BS222" s="93"/>
      <c r="BT222" s="10"/>
      <c r="BU222" s="93"/>
      <c r="BV222" s="10"/>
      <c r="BW222" s="93"/>
      <c r="BX222" s="10"/>
      <c r="BY222" s="93"/>
      <c r="BZ222" s="10"/>
      <c r="CA222" s="93"/>
      <c r="CB222" s="10"/>
      <c r="CC222" s="93"/>
      <c r="CD222" s="10"/>
      <c r="CE222" s="93"/>
      <c r="CF222" s="10"/>
      <c r="CG222" s="93"/>
      <c r="CH222" s="10"/>
      <c r="CI222" s="93"/>
      <c r="CJ222" s="10"/>
      <c r="CK222" s="93"/>
      <c r="CL222" s="10"/>
      <c r="CM222" s="93"/>
      <c r="CN222" s="10"/>
      <c r="CO222" s="93"/>
      <c r="CP222" s="10"/>
      <c r="CQ222" s="93"/>
      <c r="CR222" s="10"/>
      <c r="CS222" s="93"/>
      <c r="CT222" s="10"/>
      <c r="CU222" s="93"/>
      <c r="CV222" s="171"/>
      <c r="CW222" s="10"/>
      <c r="CX222" s="93"/>
      <c r="CY222" s="10"/>
      <c r="CZ222" s="93"/>
      <c r="DA222" s="10"/>
      <c r="DB222" s="93"/>
      <c r="DC222" s="10"/>
      <c r="DD222" s="93"/>
      <c r="DE222" s="88"/>
      <c r="DF222" s="88"/>
    </row>
    <row r="223" spans="1:110" s="6" customFormat="1" ht="12.75">
      <c r="A223" s="91" t="s">
        <v>261</v>
      </c>
      <c r="B223" s="77">
        <f>SUM(B136:B147)</f>
        <v>386260.92999999993</v>
      </c>
      <c r="C223" s="93">
        <f t="shared" si="443"/>
        <v>6.4301675702114203E-2</v>
      </c>
      <c r="D223" s="93">
        <f>B223/B217-1</f>
        <v>0.12271466089279648</v>
      </c>
      <c r="E223" s="77">
        <f>SUM(E136:E147)</f>
        <v>280725.19</v>
      </c>
      <c r="F223" s="93">
        <f t="shared" si="444"/>
        <v>2.7628763014014179E-2</v>
      </c>
      <c r="G223" s="93">
        <f>E223/E217-1</f>
        <v>0.19359053900552192</v>
      </c>
      <c r="H223" s="77">
        <f>SUM(H136:H147)</f>
        <v>102190.31</v>
      </c>
      <c r="I223" s="93">
        <f t="shared" si="445"/>
        <v>0.18162309355595907</v>
      </c>
      <c r="J223" s="93">
        <f>H223/H217-1</f>
        <v>-2.1902652474423689E-2</v>
      </c>
      <c r="K223" s="77">
        <f>SUM(K136:K147)</f>
        <v>3345.4300000000003</v>
      </c>
      <c r="L223" s="93">
        <f t="shared" si="446"/>
        <v>2.5051552393471122E-2</v>
      </c>
      <c r="M223" s="93">
        <f>K223/K217-1</f>
        <v>-0.23434674942440337</v>
      </c>
      <c r="N223" s="77">
        <f>SUM(N136:N147)</f>
        <v>331167.74</v>
      </c>
      <c r="O223" s="93">
        <f t="shared" si="447"/>
        <v>8.2336473079405392E-2</v>
      </c>
      <c r="P223" s="93">
        <f>N223/N217-1</f>
        <v>0.1624302859997464</v>
      </c>
      <c r="Q223" s="77">
        <f>SUM(Q136:Q147)</f>
        <v>242356.31000000003</v>
      </c>
      <c r="R223" s="93">
        <f t="shared" si="448"/>
        <v>4.7940233808037025E-2</v>
      </c>
      <c r="S223" s="93">
        <f>Q223/Q217-1</f>
        <v>0.24149607575024046</v>
      </c>
      <c r="T223" s="77">
        <f>SUM(T136:T147)</f>
        <v>86163.23</v>
      </c>
      <c r="U223" s="93">
        <f t="shared" si="449"/>
        <v>0.19403307940756775</v>
      </c>
      <c r="V223" s="93">
        <f>T223/T217-1</f>
        <v>-2.9661109128537033E-3</v>
      </c>
      <c r="W223" s="77">
        <f>SUM(W136:W147)</f>
        <v>2648.22</v>
      </c>
      <c r="X223" s="93">
        <f t="shared" si="450"/>
        <v>4.0901515627947971E-2</v>
      </c>
      <c r="Y223" s="93">
        <f>W223/W217-1</f>
        <v>-0.18764264153721588</v>
      </c>
      <c r="Z223" s="77">
        <f>SUM(Z136:Z147)</f>
        <v>173681.97999999998</v>
      </c>
      <c r="AA223" s="93">
        <f t="shared" si="451"/>
        <v>5.4293684702280354E-2</v>
      </c>
      <c r="AB223" s="93">
        <f>Z223/Z217-1</f>
        <v>0.14548132948714154</v>
      </c>
      <c r="AC223" s="77">
        <f>SUM(AC136:AC147)</f>
        <v>150778.65000000002</v>
      </c>
      <c r="AD223" s="93">
        <f t="shared" si="452"/>
        <v>3.8666672912408107E-2</v>
      </c>
      <c r="AE223" s="93">
        <f>AC223/AC217-1</f>
        <v>0.17156366221119357</v>
      </c>
      <c r="AF223" s="77">
        <f>SUM(AF136:AF147)</f>
        <v>21065.73</v>
      </c>
      <c r="AG223" s="93">
        <f t="shared" si="453"/>
        <v>0.19309045311512407</v>
      </c>
      <c r="AH223" s="93">
        <f>AF223/AF217-1</f>
        <v>3.0407839534887238E-2</v>
      </c>
      <c r="AI223" s="77">
        <f>SUM(AI136:AI147)</f>
        <v>1837.63</v>
      </c>
      <c r="AJ223" s="93">
        <f t="shared" si="454"/>
        <v>-4.0772756219528583E-2</v>
      </c>
      <c r="AK223" s="93">
        <f>AI223/AI217-1</f>
        <v>-0.25928001064142814</v>
      </c>
      <c r="AL223" s="77">
        <f>AVERAGE(AL136:AL147)</f>
        <v>85.734166666666667</v>
      </c>
      <c r="AM223" s="93">
        <f t="shared" si="455"/>
        <v>1.7626287104719029E-2</v>
      </c>
      <c r="AN223" s="93">
        <f>AL223/AL217-1</f>
        <v>3.5582710929478845E-2</v>
      </c>
      <c r="AO223" s="77">
        <f>AVERAGE(AO136:AO147)</f>
        <v>86.325000000000003</v>
      </c>
      <c r="AP223" s="93">
        <f t="shared" si="456"/>
        <v>2.0309668268852166E-2</v>
      </c>
      <c r="AQ223" s="93">
        <f>AO223/AO217-1</f>
        <v>4.0363157947595152E-2</v>
      </c>
      <c r="AR223" s="77">
        <f>AVERAGE(AR136:AR147)</f>
        <v>84.308333333333351</v>
      </c>
      <c r="AS223" s="93">
        <f t="shared" si="457"/>
        <v>1.1689883101169141E-2</v>
      </c>
      <c r="AT223" s="93">
        <f>AR223/AR217-1</f>
        <v>1.9643019118936733E-2</v>
      </c>
      <c r="AU223" s="77">
        <f>AVERAGE(AU136:AU147)</f>
        <v>78.993333333333339</v>
      </c>
      <c r="AV223" s="93">
        <f t="shared" si="458"/>
        <v>1.4480035103115796E-2</v>
      </c>
      <c r="AW223" s="93">
        <f>AU223/AU217-1</f>
        <v>6.60129101909539E-2</v>
      </c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</row>
    <row r="224" spans="1:110" s="6" customFormat="1" ht="12.75">
      <c r="A224" s="26"/>
      <c r="B224" s="29"/>
      <c r="C224" s="24"/>
      <c r="D224" s="24"/>
      <c r="E224" s="29"/>
      <c r="F224" s="28"/>
      <c r="G224" s="28"/>
      <c r="H224" s="29"/>
      <c r="I224" s="28"/>
      <c r="J224" s="28"/>
      <c r="K224" s="29"/>
      <c r="L224" s="28"/>
      <c r="M224" s="28"/>
      <c r="N224" s="29"/>
      <c r="O224" s="28"/>
      <c r="P224" s="28"/>
      <c r="Q224" s="29"/>
      <c r="R224" s="28"/>
      <c r="S224" s="28"/>
      <c r="T224" s="29"/>
      <c r="U224" s="28"/>
      <c r="V224" s="28"/>
      <c r="W224" s="29"/>
      <c r="X224" s="28"/>
      <c r="Y224" s="28"/>
      <c r="Z224" s="29"/>
      <c r="AA224" s="28"/>
      <c r="AB224" s="28"/>
      <c r="AC224" s="29"/>
      <c r="AD224" s="28"/>
      <c r="AE224" s="28"/>
      <c r="AF224" s="29"/>
      <c r="AG224" s="28"/>
      <c r="AH224" s="28"/>
      <c r="AI224" s="29"/>
      <c r="AJ224" s="28"/>
      <c r="AK224" s="28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</row>
    <row r="225" spans="1:126" s="11" customFormat="1" ht="12.75">
      <c r="A225" s="7"/>
      <c r="B225" s="10"/>
      <c r="C225" s="9"/>
      <c r="D225" s="9"/>
      <c r="E225" s="10"/>
      <c r="F225" s="9"/>
      <c r="G225" s="9"/>
      <c r="H225" s="10"/>
      <c r="I225" s="9"/>
      <c r="J225" s="9"/>
      <c r="K225" s="10"/>
      <c r="L225" s="9"/>
      <c r="M225" s="9"/>
      <c r="N225" s="10"/>
      <c r="O225" s="9"/>
      <c r="P225" s="9"/>
      <c r="Q225" s="10"/>
      <c r="R225" s="9"/>
      <c r="S225" s="9"/>
      <c r="T225" s="10"/>
      <c r="U225" s="9"/>
      <c r="V225" s="9"/>
      <c r="W225" s="10"/>
      <c r="X225" s="9"/>
      <c r="Y225" s="9"/>
      <c r="Z225" s="10"/>
      <c r="AA225" s="9"/>
      <c r="AB225" s="9"/>
      <c r="AC225" s="10"/>
      <c r="AD225" s="9"/>
      <c r="AE225" s="9"/>
      <c r="AF225" s="10"/>
      <c r="AG225" s="9"/>
      <c r="AH225" s="9"/>
      <c r="AI225" s="10"/>
      <c r="AJ225" s="9"/>
      <c r="AK225" s="9"/>
      <c r="AL225" s="10"/>
      <c r="AM225" s="10"/>
      <c r="AN225" s="10"/>
      <c r="AO225" s="9"/>
      <c r="AP225" s="10"/>
      <c r="AQ225" s="10"/>
      <c r="AR225" s="9"/>
      <c r="AS225" s="10"/>
      <c r="AT225" s="10"/>
      <c r="AU225" s="9"/>
      <c r="AV225" s="8"/>
      <c r="AW225" s="8"/>
      <c r="AX225" s="9"/>
      <c r="AY225" s="10"/>
      <c r="AZ225" s="9"/>
      <c r="BA225" s="10"/>
      <c r="BB225" s="9"/>
      <c r="BC225" s="10"/>
      <c r="BD225" s="9"/>
      <c r="BE225" s="10"/>
      <c r="BF225" s="9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9"/>
      <c r="BR225" s="10"/>
      <c r="BS225" s="9"/>
      <c r="BT225" s="10"/>
      <c r="BU225" s="9"/>
      <c r="BV225" s="10"/>
      <c r="BW225" s="9"/>
      <c r="BX225" s="10"/>
      <c r="BY225" s="9"/>
      <c r="BZ225" s="10"/>
      <c r="CA225" s="9"/>
      <c r="CB225" s="10"/>
      <c r="CC225" s="9"/>
      <c r="CD225" s="10"/>
      <c r="CE225" s="9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9"/>
      <c r="CQ225" s="10"/>
      <c r="CR225" s="9"/>
      <c r="CS225" s="10"/>
      <c r="CT225" s="9"/>
      <c r="CU225" s="10"/>
      <c r="CV225" s="9"/>
      <c r="CW225" s="10"/>
      <c r="CX225" s="9"/>
      <c r="CY225" s="10"/>
      <c r="CZ225" s="9"/>
      <c r="DA225" s="10"/>
      <c r="DB225" s="9"/>
      <c r="DC225" s="10"/>
      <c r="DD225" s="9"/>
      <c r="DE225" s="10"/>
      <c r="DF225" s="10"/>
    </row>
    <row r="226" spans="1:126" s="6" customFormat="1" ht="12.75">
      <c r="A226" s="26"/>
      <c r="B226" s="29"/>
      <c r="C226" s="28"/>
      <c r="D226" s="28"/>
      <c r="E226" s="29"/>
      <c r="F226" s="28"/>
      <c r="G226" s="28"/>
      <c r="H226" s="29"/>
      <c r="I226" s="28"/>
      <c r="J226" s="28"/>
      <c r="K226" s="29"/>
      <c r="L226" s="28"/>
      <c r="M226" s="28"/>
      <c r="N226" s="29"/>
      <c r="O226" s="28"/>
      <c r="P226" s="28"/>
      <c r="Q226" s="29"/>
      <c r="R226" s="28"/>
      <c r="S226" s="28"/>
      <c r="T226" s="29"/>
      <c r="U226" s="28"/>
      <c r="V226" s="28"/>
      <c r="W226" s="29"/>
      <c r="X226" s="28"/>
      <c r="Y226" s="28"/>
      <c r="Z226" s="29"/>
      <c r="AA226" s="28"/>
      <c r="AB226" s="28"/>
      <c r="AC226" s="29"/>
      <c r="AD226" s="28"/>
      <c r="AE226" s="28"/>
      <c r="AF226" s="29"/>
      <c r="AG226" s="28"/>
      <c r="AH226" s="28"/>
      <c r="AI226" s="29"/>
      <c r="AJ226" s="28"/>
      <c r="AK226" s="28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</row>
    <row r="227" spans="1:126" s="6" customFormat="1" ht="12.75">
      <c r="A227" s="26"/>
      <c r="B227" s="29"/>
      <c r="C227" s="28"/>
      <c r="D227" s="28"/>
      <c r="E227" s="29"/>
      <c r="F227" s="28"/>
      <c r="G227" s="28"/>
      <c r="H227" s="29"/>
      <c r="I227" s="28"/>
      <c r="J227" s="28"/>
      <c r="K227" s="29"/>
      <c r="L227" s="28"/>
      <c r="M227" s="28"/>
      <c r="N227" s="29"/>
      <c r="O227" s="28"/>
      <c r="P227" s="28"/>
      <c r="Q227" s="29"/>
      <c r="R227" s="28"/>
      <c r="S227" s="28"/>
      <c r="T227" s="29"/>
      <c r="U227" s="28"/>
      <c r="V227" s="28"/>
      <c r="W227" s="29"/>
      <c r="X227" s="28"/>
      <c r="Y227" s="28"/>
      <c r="Z227" s="29"/>
      <c r="AA227" s="28"/>
      <c r="AB227" s="28"/>
      <c r="AC227" s="29"/>
      <c r="AD227" s="28"/>
      <c r="AE227" s="28"/>
      <c r="AF227" s="29"/>
      <c r="AG227" s="28"/>
      <c r="AH227" s="28"/>
      <c r="AI227" s="29"/>
      <c r="AJ227" s="28"/>
      <c r="AK227" s="28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</row>
    <row r="228" spans="1:126" s="6" customFormat="1" ht="12.75">
      <c r="A228" s="26"/>
      <c r="B228" s="29"/>
      <c r="C228" s="28"/>
      <c r="D228" s="28"/>
      <c r="E228" s="29"/>
      <c r="F228" s="28"/>
      <c r="G228" s="28"/>
      <c r="H228" s="29"/>
      <c r="I228" s="28"/>
      <c r="J228" s="28"/>
      <c r="K228" s="29"/>
      <c r="L228" s="28"/>
      <c r="M228" s="28"/>
      <c r="N228" s="29"/>
      <c r="O228" s="28"/>
      <c r="P228" s="28"/>
      <c r="Q228" s="29"/>
      <c r="R228" s="28"/>
      <c r="S228" s="28"/>
      <c r="T228" s="29"/>
      <c r="U228" s="28"/>
      <c r="V228" s="28"/>
      <c r="W228" s="29"/>
      <c r="X228" s="28"/>
      <c r="Y228" s="28"/>
      <c r="Z228" s="29"/>
      <c r="AA228" s="28"/>
      <c r="AB228" s="28"/>
      <c r="AC228" s="29"/>
      <c r="AD228" s="28"/>
      <c r="AE228" s="28"/>
      <c r="AF228" s="29"/>
      <c r="AG228" s="28"/>
      <c r="AH228" s="28"/>
      <c r="AI228" s="29"/>
      <c r="AJ228" s="28"/>
      <c r="AK228" s="28"/>
      <c r="AL228" s="29"/>
      <c r="AM228" s="29"/>
      <c r="AN228" s="29"/>
      <c r="AO228" s="28"/>
      <c r="AP228" s="29"/>
      <c r="AQ228" s="29"/>
      <c r="AR228" s="28"/>
      <c r="AS228" s="29"/>
      <c r="AT228" s="29"/>
      <c r="AU228" s="28"/>
      <c r="AV228" s="27"/>
      <c r="AW228" s="27"/>
      <c r="AX228" s="28"/>
      <c r="AY228" s="29"/>
      <c r="AZ228" s="28"/>
      <c r="BA228" s="29"/>
      <c r="BB228" s="28"/>
      <c r="BC228" s="29"/>
      <c r="BD228" s="28"/>
      <c r="BE228" s="29"/>
      <c r="BF228" s="28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8"/>
      <c r="BR228" s="29"/>
      <c r="BS228" s="28"/>
      <c r="BT228" s="29"/>
      <c r="BU228" s="28"/>
      <c r="BV228" s="29"/>
      <c r="BW228" s="28"/>
      <c r="BX228" s="29"/>
      <c r="BY228" s="28"/>
      <c r="BZ228" s="29"/>
      <c r="CA228" s="28"/>
      <c r="CB228" s="29"/>
      <c r="CC228" s="28"/>
      <c r="CD228" s="29"/>
      <c r="CE228" s="28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  <c r="CP228" s="28"/>
      <c r="CQ228" s="29"/>
      <c r="CR228" s="28"/>
      <c r="CS228" s="29"/>
      <c r="CT228" s="28"/>
      <c r="CU228" s="29"/>
      <c r="CV228" s="28"/>
      <c r="CW228" s="29"/>
      <c r="CX228" s="28"/>
      <c r="CY228" s="29"/>
      <c r="CZ228" s="28"/>
      <c r="DA228" s="29"/>
      <c r="DB228" s="28"/>
      <c r="DC228" s="29"/>
      <c r="DD228" s="28"/>
      <c r="DE228" s="29"/>
      <c r="DF228" s="29"/>
    </row>
    <row r="229" spans="1:126" s="6" customFormat="1" ht="12.75">
      <c r="A229" s="26"/>
      <c r="B229" s="29"/>
      <c r="C229" s="28"/>
      <c r="D229" s="28"/>
      <c r="E229" s="29"/>
      <c r="F229" s="28"/>
      <c r="G229" s="28"/>
      <c r="H229" s="29"/>
      <c r="I229" s="28"/>
      <c r="J229" s="28"/>
      <c r="K229" s="29"/>
      <c r="L229" s="28"/>
      <c r="M229" s="28"/>
      <c r="N229" s="29"/>
      <c r="O229" s="28"/>
      <c r="P229" s="28"/>
      <c r="Q229" s="29"/>
      <c r="R229" s="28"/>
      <c r="S229" s="28"/>
      <c r="T229" s="29"/>
      <c r="U229" s="28"/>
      <c r="V229" s="28"/>
      <c r="W229" s="29"/>
      <c r="X229" s="28"/>
      <c r="Y229" s="28"/>
      <c r="Z229" s="29"/>
      <c r="AA229" s="28"/>
      <c r="AB229" s="28"/>
      <c r="AC229" s="29"/>
      <c r="AD229" s="28"/>
      <c r="AE229" s="28"/>
      <c r="AF229" s="29"/>
      <c r="AG229" s="28"/>
      <c r="AH229" s="28"/>
      <c r="AI229" s="29"/>
      <c r="AJ229" s="28"/>
      <c r="AK229" s="28"/>
      <c r="AL229" s="29"/>
      <c r="AM229" s="29"/>
      <c r="AN229" s="29"/>
      <c r="AO229" s="28"/>
      <c r="AP229" s="29"/>
      <c r="AQ229" s="29"/>
      <c r="AR229" s="28"/>
      <c r="AS229" s="29"/>
      <c r="AT229" s="29"/>
      <c r="AU229" s="28"/>
      <c r="AV229" s="27"/>
      <c r="AW229" s="27"/>
      <c r="AX229" s="28"/>
      <c r="AY229" s="29"/>
      <c r="AZ229" s="28"/>
      <c r="BA229" s="29"/>
      <c r="BB229" s="28"/>
      <c r="BC229" s="29"/>
      <c r="BD229" s="28"/>
      <c r="BE229" s="29"/>
      <c r="BF229" s="28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8"/>
      <c r="BR229" s="29"/>
      <c r="BS229" s="28"/>
      <c r="BT229" s="29"/>
      <c r="BU229" s="28"/>
      <c r="BV229" s="29"/>
      <c r="BW229" s="28"/>
      <c r="BX229" s="29"/>
      <c r="BY229" s="28"/>
      <c r="BZ229" s="29"/>
      <c r="CA229" s="28"/>
      <c r="CB229" s="29"/>
      <c r="CC229" s="28"/>
      <c r="CD229" s="29"/>
      <c r="CE229" s="28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  <c r="CP229" s="28"/>
      <c r="CQ229" s="29"/>
      <c r="CR229" s="28"/>
      <c r="CS229" s="29"/>
      <c r="CT229" s="28"/>
      <c r="CU229" s="29"/>
      <c r="CV229" s="28"/>
      <c r="CW229" s="29"/>
      <c r="CX229" s="28"/>
      <c r="CY229" s="29"/>
      <c r="CZ229" s="28"/>
      <c r="DA229" s="29"/>
      <c r="DB229" s="28"/>
      <c r="DC229" s="29"/>
      <c r="DD229" s="28"/>
      <c r="DE229" s="29"/>
      <c r="DF229" s="29"/>
    </row>
    <row r="230" spans="1:126" s="6" customFormat="1" ht="12.75">
      <c r="A230" s="26"/>
      <c r="B230" s="29"/>
      <c r="C230" s="28"/>
      <c r="D230" s="28"/>
      <c r="E230" s="29"/>
      <c r="F230" s="28"/>
      <c r="G230" s="28"/>
      <c r="H230" s="29"/>
      <c r="I230" s="28"/>
      <c r="J230" s="28"/>
      <c r="K230" s="29"/>
      <c r="L230" s="28"/>
      <c r="M230" s="28"/>
      <c r="N230" s="29"/>
      <c r="O230" s="28"/>
      <c r="P230" s="28"/>
      <c r="Q230" s="29"/>
      <c r="R230" s="28"/>
      <c r="S230" s="28"/>
      <c r="T230" s="29"/>
      <c r="U230" s="28"/>
      <c r="V230" s="28"/>
      <c r="W230" s="29"/>
      <c r="X230" s="28"/>
      <c r="Y230" s="28"/>
      <c r="Z230" s="29"/>
      <c r="AA230" s="28"/>
      <c r="AB230" s="28"/>
      <c r="AC230" s="29"/>
      <c r="AD230" s="28"/>
      <c r="AE230" s="28"/>
      <c r="AF230" s="29"/>
      <c r="AG230" s="28"/>
      <c r="AH230" s="28"/>
      <c r="AI230" s="29"/>
      <c r="AJ230" s="28"/>
      <c r="AK230" s="28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  <c r="DJ230" s="29"/>
      <c r="DK230" s="29"/>
      <c r="DL230" s="29"/>
      <c r="DM230" s="29"/>
      <c r="DN230" s="29"/>
      <c r="DO230" s="29"/>
      <c r="DP230" s="29"/>
      <c r="DQ230" s="29"/>
      <c r="DR230" s="29"/>
      <c r="DS230" s="29"/>
      <c r="DT230" s="29"/>
      <c r="DU230" s="29"/>
      <c r="DV230" s="29"/>
    </row>
    <row r="231" spans="1:126" s="6" customFormat="1" ht="12.75">
      <c r="A231" s="26"/>
      <c r="B231" s="29"/>
      <c r="C231" s="28"/>
      <c r="D231" s="28"/>
      <c r="E231" s="29"/>
      <c r="F231" s="28"/>
      <c r="G231" s="28"/>
      <c r="H231" s="29"/>
      <c r="I231" s="28"/>
      <c r="J231" s="28"/>
      <c r="K231" s="29"/>
      <c r="L231" s="28"/>
      <c r="M231" s="28"/>
      <c r="N231" s="29"/>
      <c r="O231" s="28"/>
      <c r="P231" s="28"/>
      <c r="Q231" s="29"/>
      <c r="R231" s="28"/>
      <c r="S231" s="28"/>
      <c r="T231" s="29"/>
      <c r="U231" s="28"/>
      <c r="V231" s="28"/>
      <c r="W231" s="29"/>
      <c r="X231" s="28"/>
      <c r="Y231" s="28"/>
      <c r="Z231" s="29"/>
      <c r="AA231" s="28"/>
      <c r="AB231" s="28"/>
      <c r="AC231" s="29"/>
      <c r="AD231" s="28"/>
      <c r="AE231" s="28"/>
      <c r="AF231" s="29"/>
      <c r="AG231" s="28"/>
      <c r="AH231" s="28"/>
      <c r="AI231" s="29"/>
      <c r="AJ231" s="28"/>
      <c r="AK231" s="28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  <c r="DL231" s="29"/>
      <c r="DM231" s="29"/>
      <c r="DN231" s="29"/>
      <c r="DO231" s="29"/>
      <c r="DP231" s="29"/>
      <c r="DQ231" s="29"/>
      <c r="DR231" s="29"/>
      <c r="DS231" s="29"/>
      <c r="DT231" s="29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CCFF"/>
  </sheetPr>
  <dimension ref="A1:DV231"/>
  <sheetViews>
    <sheetView zoomScale="90" zoomScaleNormal="90" workbookViewId="0">
      <pane xSplit="1" ySplit="3" topLeftCell="AI138" activePane="bottomRight" state="frozen"/>
      <selection pane="topRight"/>
      <selection pane="bottomLeft"/>
      <selection pane="bottomRight" activeCell="AZ158" sqref="AZ158"/>
    </sheetView>
  </sheetViews>
  <sheetFormatPr defaultColWidth="8.75" defaultRowHeight="14.25"/>
  <cols>
    <col min="2" max="2" width="16.75" customWidth="1"/>
    <col min="3" max="3" width="9.75" style="41" bestFit="1" customWidth="1"/>
    <col min="4" max="4" width="8" style="41" bestFit="1" customWidth="1"/>
    <col min="5" max="5" width="16.75" customWidth="1"/>
    <col min="6" max="6" width="9.75" style="41" bestFit="1" customWidth="1"/>
    <col min="7" max="7" width="7.875" style="41" bestFit="1" customWidth="1"/>
    <col min="8" max="8" width="16.75" customWidth="1"/>
    <col min="9" max="9" width="9.75" style="41" bestFit="1" customWidth="1"/>
    <col min="10" max="10" width="8" style="41" bestFit="1" customWidth="1"/>
    <col min="11" max="11" width="16.75" customWidth="1"/>
    <col min="12" max="12" width="9.75" style="41" bestFit="1" customWidth="1"/>
    <col min="13" max="13" width="8" style="41" bestFit="1" customWidth="1"/>
    <col min="14" max="14" width="16.75" customWidth="1"/>
    <col min="15" max="15" width="9.75" style="41" bestFit="1" customWidth="1"/>
    <col min="16" max="16" width="8" style="41" bestFit="1" customWidth="1"/>
    <col min="17" max="17" width="16.75" customWidth="1"/>
    <col min="18" max="19" width="9.375" style="41" customWidth="1"/>
    <col min="20" max="20" width="16.75" customWidth="1"/>
    <col min="21" max="22" width="8.375" style="41" customWidth="1"/>
    <col min="23" max="23" width="16.75" customWidth="1"/>
    <col min="24" max="24" width="10" style="41" bestFit="1" customWidth="1"/>
    <col min="25" max="25" width="8" style="41" bestFit="1" customWidth="1"/>
    <col min="26" max="26" width="16.75" customWidth="1"/>
    <col min="27" max="27" width="9.75" style="41" bestFit="1" customWidth="1"/>
    <col min="28" max="28" width="8" style="41" bestFit="1" customWidth="1"/>
    <col min="29" max="29" width="16.75" customWidth="1"/>
    <col min="30" max="30" width="9.75" style="41" bestFit="1" customWidth="1"/>
    <col min="31" max="31" width="7.875" style="41" bestFit="1" customWidth="1"/>
    <col min="32" max="32" width="16.75" customWidth="1"/>
    <col min="33" max="33" width="9.75" style="41" bestFit="1" customWidth="1"/>
    <col min="34" max="34" width="8" style="41" bestFit="1" customWidth="1"/>
    <col min="35" max="35" width="16.75" customWidth="1"/>
    <col min="36" max="36" width="10" style="41" bestFit="1" customWidth="1"/>
    <col min="37" max="37" width="8" style="41" bestFit="1" customWidth="1"/>
    <col min="38" max="38" width="16.75" customWidth="1"/>
    <col min="39" max="39" width="9.75" bestFit="1" customWidth="1"/>
    <col min="40" max="40" width="16.125" bestFit="1" customWidth="1"/>
    <col min="41" max="41" width="16.75" customWidth="1"/>
    <col min="42" max="42" width="9.75" bestFit="1" customWidth="1"/>
    <col min="43" max="43" width="7.875" bestFit="1" customWidth="1"/>
    <col min="44" max="44" width="16.75" customWidth="1"/>
    <col min="45" max="45" width="9.75" bestFit="1" customWidth="1"/>
    <col min="46" max="46" width="7.875" bestFit="1" customWidth="1"/>
    <col min="47" max="47" width="16.75" customWidth="1"/>
    <col min="48" max="48" width="9.75" bestFit="1" customWidth="1"/>
    <col min="49" max="49" width="7.875" bestFit="1" customWidth="1"/>
    <col min="50" max="50" width="16.75" customWidth="1"/>
    <col min="51" max="51" width="11.375" customWidth="1"/>
    <col min="52" max="52" width="8.375" customWidth="1"/>
    <col min="53" max="53" width="10.375" customWidth="1"/>
    <col min="54" max="54" width="8.375" customWidth="1"/>
    <col min="55" max="55" width="9" customWidth="1"/>
    <col min="56" max="57" width="8.375" customWidth="1"/>
    <col min="58" max="58" width="17.375" customWidth="1"/>
    <col min="59" max="59" width="31" customWidth="1"/>
    <col min="60" max="60" width="20.375" customWidth="1"/>
    <col min="61" max="61" width="16.125" customWidth="1"/>
    <col min="62" max="62" width="18.375" customWidth="1"/>
    <col min="63" max="63" width="16.375" customWidth="1"/>
    <col min="64" max="64" width="14.625" customWidth="1"/>
    <col min="65" max="65" width="8.375" customWidth="1"/>
    <col min="66" max="66" width="27" customWidth="1"/>
    <col min="67" max="67" width="9" customWidth="1"/>
    <col min="68" max="68" width="16" customWidth="1"/>
    <col min="69" max="73" width="8.375" customWidth="1"/>
    <col min="74" max="74" width="14.625" customWidth="1"/>
    <col min="75" max="75" width="8.375" customWidth="1"/>
    <col min="76" max="76" width="16" customWidth="1"/>
    <col min="77" max="79" width="8.375" customWidth="1"/>
    <col min="80" max="80" width="18.375" customWidth="1"/>
    <col min="81" max="81" width="17.375" customWidth="1"/>
    <col min="82" max="82" width="13.625" customWidth="1"/>
    <col min="83" max="83" width="24" customWidth="1"/>
    <col min="84" max="84" width="12" customWidth="1"/>
    <col min="85" max="85" width="17.625" customWidth="1"/>
    <col min="86" max="86" width="15.75" customWidth="1"/>
    <col min="87" max="87" width="20.375" customWidth="1"/>
    <col min="88" max="88" width="18.75" customWidth="1"/>
    <col min="89" max="89" width="21.75" customWidth="1"/>
    <col min="90" max="90" width="12.375" customWidth="1"/>
    <col min="91" max="91" width="14.375" customWidth="1"/>
    <col min="92" max="92" width="10.375" customWidth="1"/>
    <col min="93" max="93" width="14.375" customWidth="1"/>
    <col min="94" max="94" width="15.375" style="54" customWidth="1"/>
    <col min="95" max="95" width="15.125" customWidth="1"/>
    <col min="96" max="96" width="19.375" style="54" customWidth="1"/>
    <col min="97" max="97" width="15.125" customWidth="1"/>
    <col min="98" max="98" width="10" style="54" customWidth="1"/>
    <col min="99" max="99" width="16.375" customWidth="1"/>
    <col min="100" max="100" width="14.625" style="54" customWidth="1"/>
    <col min="101" max="101" width="12" customWidth="1"/>
    <col min="102" max="102" width="8.375" customWidth="1"/>
    <col min="103" max="103" width="10.375" customWidth="1"/>
    <col min="104" max="104" width="8.375" customWidth="1"/>
    <col min="105" max="105" width="10.375" customWidth="1"/>
    <col min="106" max="106" width="13.625" customWidth="1"/>
    <col min="107" max="107" width="18.625" customWidth="1"/>
    <col min="108" max="108" width="17.75" customWidth="1"/>
    <col min="109" max="110" width="8.75" style="48"/>
  </cols>
  <sheetData>
    <row r="1" spans="1:122" s="166" customFormat="1">
      <c r="A1" s="161" t="s">
        <v>14</v>
      </c>
      <c r="B1" s="161" t="s">
        <v>15</v>
      </c>
      <c r="C1" s="162" t="s">
        <v>113</v>
      </c>
      <c r="D1" s="162" t="s">
        <v>112</v>
      </c>
      <c r="E1" s="161" t="s">
        <v>16</v>
      </c>
      <c r="F1" s="162" t="s">
        <v>113</v>
      </c>
      <c r="G1" s="162" t="s">
        <v>112</v>
      </c>
      <c r="H1" s="161" t="s">
        <v>17</v>
      </c>
      <c r="I1" s="162" t="s">
        <v>113</v>
      </c>
      <c r="J1" s="162" t="s">
        <v>112</v>
      </c>
      <c r="K1" s="161" t="s">
        <v>18</v>
      </c>
      <c r="L1" s="162" t="s">
        <v>113</v>
      </c>
      <c r="M1" s="162" t="s">
        <v>112</v>
      </c>
      <c r="N1" s="161" t="s">
        <v>19</v>
      </c>
      <c r="O1" s="162" t="s">
        <v>113</v>
      </c>
      <c r="P1" s="162" t="s">
        <v>112</v>
      </c>
      <c r="Q1" s="161" t="s">
        <v>20</v>
      </c>
      <c r="R1" s="162" t="s">
        <v>113</v>
      </c>
      <c r="S1" s="162" t="s">
        <v>112</v>
      </c>
      <c r="T1" s="161" t="s">
        <v>21</v>
      </c>
      <c r="U1" s="162" t="s">
        <v>113</v>
      </c>
      <c r="V1" s="162" t="s">
        <v>112</v>
      </c>
      <c r="W1" s="161" t="s">
        <v>22</v>
      </c>
      <c r="X1" s="162" t="s">
        <v>113</v>
      </c>
      <c r="Y1" s="162" t="s">
        <v>112</v>
      </c>
      <c r="Z1" s="161" t="s">
        <v>23</v>
      </c>
      <c r="AA1" s="162" t="s">
        <v>113</v>
      </c>
      <c r="AB1" s="162" t="s">
        <v>112</v>
      </c>
      <c r="AC1" s="161" t="s">
        <v>24</v>
      </c>
      <c r="AD1" s="162" t="s">
        <v>113</v>
      </c>
      <c r="AE1" s="162" t="s">
        <v>112</v>
      </c>
      <c r="AF1" s="161" t="s">
        <v>25</v>
      </c>
      <c r="AG1" s="162" t="s">
        <v>113</v>
      </c>
      <c r="AH1" s="162" t="s">
        <v>112</v>
      </c>
      <c r="AI1" s="161" t="s">
        <v>26</v>
      </c>
      <c r="AJ1" s="162" t="s">
        <v>113</v>
      </c>
      <c r="AK1" s="162" t="s">
        <v>112</v>
      </c>
      <c r="AL1" s="161" t="s">
        <v>27</v>
      </c>
      <c r="AM1" s="162" t="s">
        <v>113</v>
      </c>
      <c r="AN1" s="162" t="s">
        <v>112</v>
      </c>
      <c r="AO1" s="161" t="s">
        <v>28</v>
      </c>
      <c r="AP1" s="162" t="s">
        <v>113</v>
      </c>
      <c r="AQ1" s="162" t="s">
        <v>112</v>
      </c>
      <c r="AR1" s="161" t="s">
        <v>29</v>
      </c>
      <c r="AS1" s="162" t="s">
        <v>113</v>
      </c>
      <c r="AT1" s="162" t="s">
        <v>112</v>
      </c>
      <c r="AU1" s="161" t="s">
        <v>30</v>
      </c>
      <c r="AV1" s="162" t="s">
        <v>113</v>
      </c>
      <c r="AW1" s="162" t="s">
        <v>112</v>
      </c>
      <c r="AX1" s="161" t="s">
        <v>111</v>
      </c>
      <c r="AY1" s="162" t="s">
        <v>113</v>
      </c>
      <c r="AZ1" s="162" t="s">
        <v>112</v>
      </c>
      <c r="BA1" s="161"/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  <c r="BN1" s="161"/>
      <c r="BO1" s="161"/>
      <c r="BP1" s="161"/>
      <c r="BQ1" s="161"/>
      <c r="BR1" s="161"/>
      <c r="BS1" s="161"/>
      <c r="BT1" s="161"/>
      <c r="BU1" s="161"/>
      <c r="BV1" s="161"/>
      <c r="BW1" s="161"/>
      <c r="BX1" s="161"/>
      <c r="BY1" s="161"/>
      <c r="BZ1" s="161"/>
      <c r="CA1" s="161"/>
      <c r="CB1" s="161"/>
      <c r="CC1" s="161"/>
      <c r="CD1" s="161"/>
      <c r="CE1" s="161"/>
      <c r="CF1" s="161"/>
      <c r="CG1" s="161"/>
      <c r="CH1" s="161"/>
      <c r="CI1" s="161"/>
      <c r="CJ1" s="161"/>
      <c r="CK1" s="161"/>
      <c r="CL1" s="161"/>
      <c r="CM1" s="161"/>
      <c r="CN1" s="161"/>
      <c r="CO1" s="161"/>
      <c r="CP1" s="161"/>
      <c r="CQ1" s="161"/>
      <c r="CR1" s="161"/>
      <c r="CS1" s="161"/>
      <c r="CT1" s="161"/>
      <c r="CU1" s="161"/>
      <c r="CV1" s="164"/>
      <c r="CW1" s="161"/>
      <c r="CX1" s="161"/>
      <c r="CY1" s="161"/>
      <c r="CZ1" s="161"/>
      <c r="DA1" s="161"/>
      <c r="DB1" s="161"/>
      <c r="DC1" s="161"/>
      <c r="DD1" s="161"/>
      <c r="DE1" s="165"/>
      <c r="DF1" s="165"/>
      <c r="DG1" s="161"/>
      <c r="DH1" s="164"/>
      <c r="DI1" s="164"/>
      <c r="DJ1" s="164"/>
      <c r="DK1" s="164"/>
      <c r="DL1" s="164"/>
      <c r="DM1" s="164"/>
      <c r="DN1" s="164"/>
      <c r="DO1" s="164"/>
      <c r="DP1" s="164"/>
      <c r="DQ1" s="164"/>
      <c r="DR1" s="164"/>
    </row>
    <row r="2" spans="1:122" s="1" customFormat="1" ht="12.75">
      <c r="A2" s="31" t="s">
        <v>31</v>
      </c>
      <c r="B2" s="35" t="s">
        <v>32</v>
      </c>
      <c r="C2" s="13"/>
      <c r="D2" s="13"/>
      <c r="E2" s="35" t="s">
        <v>32</v>
      </c>
      <c r="F2" s="142"/>
      <c r="G2" s="142"/>
      <c r="H2" s="35" t="s">
        <v>32</v>
      </c>
      <c r="I2" s="142"/>
      <c r="J2" s="142"/>
      <c r="K2" s="35" t="s">
        <v>32</v>
      </c>
      <c r="L2" s="142"/>
      <c r="M2" s="142"/>
      <c r="N2" s="35" t="s">
        <v>32</v>
      </c>
      <c r="O2" s="142"/>
      <c r="P2" s="142"/>
      <c r="Q2" s="35" t="s">
        <v>32</v>
      </c>
      <c r="R2" s="142"/>
      <c r="S2" s="142"/>
      <c r="T2" s="35" t="s">
        <v>32</v>
      </c>
      <c r="U2" s="142"/>
      <c r="V2" s="142"/>
      <c r="W2" s="35" t="s">
        <v>32</v>
      </c>
      <c r="X2" s="142"/>
      <c r="Y2" s="142"/>
      <c r="Z2" s="35" t="s">
        <v>32</v>
      </c>
      <c r="AA2" s="142"/>
      <c r="AB2" s="142"/>
      <c r="AC2" s="35" t="s">
        <v>32</v>
      </c>
      <c r="AD2" s="142"/>
      <c r="AE2" s="142"/>
      <c r="AF2" s="35" t="s">
        <v>32</v>
      </c>
      <c r="AG2" s="142"/>
      <c r="AH2" s="142"/>
      <c r="AI2" s="35" t="s">
        <v>32</v>
      </c>
      <c r="AJ2" s="142"/>
      <c r="AK2" s="142"/>
      <c r="AL2" s="35" t="s">
        <v>32</v>
      </c>
      <c r="AM2" s="142"/>
      <c r="AN2" s="142"/>
      <c r="AO2" s="35" t="s">
        <v>32</v>
      </c>
      <c r="AP2" s="142"/>
      <c r="AQ2" s="142"/>
      <c r="AR2" s="35" t="s">
        <v>32</v>
      </c>
      <c r="AS2" s="142"/>
      <c r="AT2" s="142"/>
      <c r="AU2" s="35" t="s">
        <v>32</v>
      </c>
      <c r="AV2" s="142"/>
      <c r="AW2" s="142"/>
      <c r="AX2" s="35"/>
      <c r="AY2" s="142"/>
      <c r="AZ2" s="142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7"/>
      <c r="CW2" s="35"/>
      <c r="CX2" s="35"/>
      <c r="CY2" s="35"/>
      <c r="CZ2" s="35"/>
      <c r="DA2" s="35"/>
      <c r="DB2" s="35"/>
      <c r="DC2" s="35"/>
      <c r="DD2" s="35"/>
      <c r="DE2" s="66"/>
      <c r="DF2" s="66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</row>
    <row r="3" spans="1:122" s="2" customFormat="1" ht="12.75">
      <c r="A3" s="32"/>
      <c r="B3" s="33" t="s">
        <v>33</v>
      </c>
      <c r="C3" s="14"/>
      <c r="D3" s="14"/>
      <c r="E3" s="33" t="s">
        <v>34</v>
      </c>
      <c r="F3" s="143"/>
      <c r="G3" s="143"/>
      <c r="H3" s="33" t="s">
        <v>35</v>
      </c>
      <c r="I3" s="143"/>
      <c r="J3" s="143"/>
      <c r="K3" s="33" t="s">
        <v>36</v>
      </c>
      <c r="L3" s="143"/>
      <c r="M3" s="143"/>
      <c r="N3" s="33" t="s">
        <v>37</v>
      </c>
      <c r="O3" s="143"/>
      <c r="P3" s="143"/>
      <c r="Q3" s="33" t="s">
        <v>34</v>
      </c>
      <c r="R3" s="143"/>
      <c r="S3" s="143"/>
      <c r="T3" s="33" t="s">
        <v>35</v>
      </c>
      <c r="U3" s="143"/>
      <c r="V3" s="143"/>
      <c r="W3" s="33" t="s">
        <v>36</v>
      </c>
      <c r="X3" s="143"/>
      <c r="Y3" s="143"/>
      <c r="Z3" s="33" t="s">
        <v>38</v>
      </c>
      <c r="AA3" s="143"/>
      <c r="AB3" s="143"/>
      <c r="AC3" s="33" t="s">
        <v>34</v>
      </c>
      <c r="AD3" s="143"/>
      <c r="AE3" s="143"/>
      <c r="AF3" s="33" t="s">
        <v>35</v>
      </c>
      <c r="AG3" s="143"/>
      <c r="AH3" s="143"/>
      <c r="AI3" s="33" t="s">
        <v>36</v>
      </c>
      <c r="AJ3" s="143"/>
      <c r="AK3" s="143"/>
      <c r="AL3" s="33" t="s">
        <v>39</v>
      </c>
      <c r="AM3" s="143"/>
      <c r="AN3" s="143"/>
      <c r="AO3" s="33" t="s">
        <v>34</v>
      </c>
      <c r="AP3" s="143"/>
      <c r="AQ3" s="143"/>
      <c r="AR3" s="33" t="s">
        <v>35</v>
      </c>
      <c r="AS3" s="143"/>
      <c r="AT3" s="143"/>
      <c r="AU3" s="33" t="s">
        <v>36</v>
      </c>
      <c r="AV3" s="143"/>
      <c r="AW3" s="143"/>
      <c r="AX3" s="33"/>
      <c r="AY3" s="143"/>
      <c r="AZ3" s="14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6"/>
      <c r="CG3" s="33"/>
      <c r="CH3" s="33"/>
      <c r="CI3" s="33"/>
      <c r="CJ3" s="33"/>
      <c r="CK3" s="33"/>
      <c r="CL3" s="33"/>
      <c r="CM3" s="33"/>
      <c r="CN3" s="36"/>
      <c r="CO3" s="36"/>
      <c r="CP3" s="33"/>
      <c r="CQ3" s="33"/>
      <c r="CR3" s="33"/>
      <c r="CS3" s="33"/>
      <c r="CT3" s="33"/>
      <c r="CU3" s="33"/>
      <c r="CV3" s="38"/>
      <c r="CW3" s="33"/>
      <c r="CX3" s="33"/>
      <c r="CY3" s="33"/>
      <c r="CZ3" s="33"/>
      <c r="DA3" s="33"/>
      <c r="DB3" s="33"/>
      <c r="DC3" s="33"/>
      <c r="DD3" s="33"/>
      <c r="DE3" s="67"/>
      <c r="DF3" s="67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</row>
    <row r="4" spans="1:122" s="11" customFormat="1" ht="12.75">
      <c r="A4" s="34">
        <v>41670</v>
      </c>
      <c r="B4" s="15">
        <f>东航自动更新!B88</f>
        <v>13601.1623</v>
      </c>
      <c r="C4" s="138"/>
      <c r="D4" s="138"/>
      <c r="E4" s="15">
        <f>东航自动更新!C88</f>
        <v>9212.2886999999992</v>
      </c>
      <c r="F4" s="138"/>
      <c r="G4" s="138"/>
      <c r="H4" s="15">
        <f>东航自动更新!D88</f>
        <v>3911.6608000000001</v>
      </c>
      <c r="I4" s="138"/>
      <c r="J4" s="138"/>
      <c r="K4" s="15">
        <f>东航自动更新!E88</f>
        <v>477.21280000000002</v>
      </c>
      <c r="L4" s="138"/>
      <c r="M4" s="138"/>
      <c r="N4" s="15">
        <f>东航自动更新!F88</f>
        <v>10722.831700000001</v>
      </c>
      <c r="O4" s="138"/>
      <c r="P4" s="138"/>
      <c r="Q4" s="15">
        <f>东航自动更新!G88</f>
        <v>7251.6837999999998</v>
      </c>
      <c r="R4" s="138"/>
      <c r="S4" s="138"/>
      <c r="T4" s="15">
        <f>东航自动更新!H88</f>
        <v>3121.0241000000001</v>
      </c>
      <c r="U4" s="138"/>
      <c r="V4" s="138"/>
      <c r="W4" s="15">
        <f>东航自动更新!I88</f>
        <v>350.12380000000002</v>
      </c>
      <c r="X4" s="138"/>
      <c r="Y4" s="138"/>
      <c r="Z4" s="15">
        <f>东航自动更新!J88</f>
        <v>6803.3720000000003</v>
      </c>
      <c r="AA4" s="138"/>
      <c r="AB4" s="138"/>
      <c r="AC4" s="15">
        <f>东航自动更新!K88</f>
        <v>5730.7849999999999</v>
      </c>
      <c r="AD4" s="138"/>
      <c r="AE4" s="138"/>
      <c r="AF4" s="15">
        <f>东航自动更新!L88</f>
        <v>816.13099999999997</v>
      </c>
      <c r="AG4" s="138"/>
      <c r="AH4" s="138"/>
      <c r="AI4" s="15">
        <f>东航自动更新!M88</f>
        <v>256.45600000000002</v>
      </c>
      <c r="AJ4" s="138"/>
      <c r="AK4" s="138"/>
      <c r="AL4" s="15">
        <f>东航自动更新!N88</f>
        <v>78.84</v>
      </c>
      <c r="AM4" s="138"/>
      <c r="AN4" s="138"/>
      <c r="AO4" s="15">
        <f>东航自动更新!O88</f>
        <v>78.72</v>
      </c>
      <c r="AP4" s="138"/>
      <c r="AQ4" s="138"/>
      <c r="AR4" s="15">
        <f>东航自动更新!P88</f>
        <v>79.790000000000006</v>
      </c>
      <c r="AS4" s="138"/>
      <c r="AT4" s="138"/>
      <c r="AU4" s="15">
        <f>东航自动更新!Q88</f>
        <v>73.37</v>
      </c>
      <c r="AV4" s="138"/>
      <c r="AW4" s="138"/>
      <c r="AX4" s="15">
        <f>东航自动更新!R88</f>
        <v>0</v>
      </c>
      <c r="AY4" s="138"/>
      <c r="AZ4" s="138"/>
      <c r="BA4" s="10"/>
      <c r="BB4" s="9"/>
      <c r="BC4" s="10"/>
      <c r="BD4" s="9"/>
      <c r="BE4" s="10"/>
      <c r="BF4" s="9"/>
      <c r="BG4" s="10"/>
      <c r="BH4" s="9"/>
      <c r="BI4" s="10"/>
      <c r="BJ4" s="9"/>
      <c r="BK4" s="10"/>
      <c r="BL4" s="9"/>
      <c r="BM4" s="10"/>
      <c r="BN4" s="9"/>
      <c r="BO4" s="10"/>
      <c r="BP4" s="10"/>
      <c r="BQ4" s="9"/>
      <c r="BR4" s="10"/>
      <c r="BS4" s="9"/>
      <c r="BT4" s="10"/>
      <c r="BU4" s="9"/>
      <c r="BV4" s="10"/>
      <c r="BW4" s="9"/>
      <c r="BX4" s="10"/>
      <c r="BY4" s="9"/>
      <c r="BZ4" s="10"/>
      <c r="CA4" s="9"/>
      <c r="CB4" s="10"/>
      <c r="CC4" s="9"/>
      <c r="CD4" s="10"/>
      <c r="CE4" s="9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W4" s="10"/>
      <c r="CX4" s="9"/>
      <c r="CY4" s="10"/>
      <c r="CZ4" s="9"/>
      <c r="DA4" s="10"/>
      <c r="DB4" s="9"/>
      <c r="DC4" s="10"/>
      <c r="DD4" s="9"/>
      <c r="DE4" s="88"/>
      <c r="DF4" s="88"/>
    </row>
    <row r="5" spans="1:122">
      <c r="A5" s="49">
        <v>41698</v>
      </c>
      <c r="B5" s="50">
        <f>东航自动更新!B89</f>
        <v>12514.381100000001</v>
      </c>
      <c r="C5" s="139"/>
      <c r="D5" s="139"/>
      <c r="E5" s="50">
        <f>东航自动更新!C89</f>
        <v>8468.0360000000001</v>
      </c>
      <c r="F5" s="144"/>
      <c r="G5" s="144"/>
      <c r="H5" s="50">
        <f>东航自动更新!D89</f>
        <v>3590.7676999999999</v>
      </c>
      <c r="I5" s="144"/>
      <c r="J5" s="144"/>
      <c r="K5" s="50">
        <f>东航自动更新!E89</f>
        <v>455.57740000000001</v>
      </c>
      <c r="L5" s="144"/>
      <c r="M5" s="144"/>
      <c r="N5" s="50">
        <f>东航自动更新!F89</f>
        <v>10402.018099999999</v>
      </c>
      <c r="O5" s="144"/>
      <c r="P5" s="144"/>
      <c r="Q5" s="50">
        <f>东航自动更新!G89</f>
        <v>7156.0358999999999</v>
      </c>
      <c r="R5" s="144"/>
      <c r="S5" s="144"/>
      <c r="T5" s="50">
        <f>东航自动更新!H89</f>
        <v>2887.4630999999999</v>
      </c>
      <c r="U5" s="144"/>
      <c r="V5" s="144"/>
      <c r="W5" s="50">
        <f>东航自动更新!I89</f>
        <v>358.51909999999998</v>
      </c>
      <c r="X5" s="144"/>
      <c r="Y5" s="144"/>
      <c r="Z5" s="50">
        <f>东航自动更新!J89</f>
        <v>6637.9520000000002</v>
      </c>
      <c r="AA5" s="144"/>
      <c r="AB5" s="144"/>
      <c r="AC5" s="50">
        <f>东航自动更新!K89</f>
        <v>5590.2150000000001</v>
      </c>
      <c r="AD5" s="144"/>
      <c r="AE5" s="144"/>
      <c r="AF5" s="50">
        <f>东航自动更新!L89</f>
        <v>785.82600000000002</v>
      </c>
      <c r="AG5" s="144"/>
      <c r="AH5" s="144"/>
      <c r="AI5" s="50">
        <f>东航自动更新!M89</f>
        <v>261.911</v>
      </c>
      <c r="AJ5" s="144"/>
      <c r="AK5" s="144"/>
      <c r="AL5" s="50">
        <f>东航自动更新!N89</f>
        <v>83.12</v>
      </c>
      <c r="AM5" s="144"/>
      <c r="AN5" s="144"/>
      <c r="AO5" s="50">
        <f>东航自动更新!O89</f>
        <v>84.51</v>
      </c>
      <c r="AP5" s="144"/>
      <c r="AQ5" s="144"/>
      <c r="AR5" s="50">
        <f>东航自动更新!P89</f>
        <v>80.41</v>
      </c>
      <c r="AS5" s="144"/>
      <c r="AT5" s="144"/>
      <c r="AU5" s="50">
        <f>东航自动更新!Q89</f>
        <v>78.7</v>
      </c>
      <c r="AV5" s="144"/>
      <c r="AW5" s="144"/>
      <c r="AX5" s="50">
        <f>东航自动更新!R89</f>
        <v>0</v>
      </c>
      <c r="AY5" s="144"/>
      <c r="AZ5" s="144"/>
      <c r="BA5" s="17"/>
      <c r="BB5" s="17"/>
      <c r="BC5" s="17"/>
      <c r="BD5" s="17"/>
      <c r="BE5" s="17"/>
      <c r="BF5" s="17"/>
      <c r="BG5" s="17"/>
      <c r="BH5" s="17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60"/>
      <c r="CW5" s="51"/>
      <c r="CX5" s="51"/>
      <c r="CY5" s="51"/>
      <c r="CZ5" s="51"/>
      <c r="DA5" s="51"/>
      <c r="DB5" s="51"/>
      <c r="DC5" s="51"/>
      <c r="DD5" s="51"/>
      <c r="DE5" s="56"/>
      <c r="DF5" s="56"/>
      <c r="DG5" s="57"/>
    </row>
    <row r="6" spans="1:122">
      <c r="A6" s="49">
        <v>41729</v>
      </c>
      <c r="B6" s="50">
        <f>东航自动更新!B90</f>
        <v>12577.6656</v>
      </c>
      <c r="C6" s="139"/>
      <c r="D6" s="139"/>
      <c r="E6" s="50">
        <f>东航自动更新!C90</f>
        <v>8758.1879000000008</v>
      </c>
      <c r="F6" s="144"/>
      <c r="G6" s="144"/>
      <c r="H6" s="50">
        <f>东航自动更新!D90</f>
        <v>3356.7620999999999</v>
      </c>
      <c r="I6" s="144"/>
      <c r="J6" s="144"/>
      <c r="K6" s="50">
        <f>东航自动更新!E90</f>
        <v>462.71559999999999</v>
      </c>
      <c r="L6" s="144"/>
      <c r="M6" s="144"/>
      <c r="N6" s="50">
        <f>东航自动更新!F90</f>
        <v>10008.063899999999</v>
      </c>
      <c r="O6" s="144"/>
      <c r="P6" s="144"/>
      <c r="Q6" s="50">
        <f>东航自动更新!G90</f>
        <v>6994.8096999999998</v>
      </c>
      <c r="R6" s="144"/>
      <c r="S6" s="144"/>
      <c r="T6" s="50">
        <f>东航自动更新!H90</f>
        <v>2657.6228000000001</v>
      </c>
      <c r="U6" s="144"/>
      <c r="V6" s="144"/>
      <c r="W6" s="50">
        <f>东航自动更新!I90</f>
        <v>355.63139999999999</v>
      </c>
      <c r="X6" s="144"/>
      <c r="Y6" s="144"/>
      <c r="Z6" s="50">
        <f>东航自动更新!J90</f>
        <v>6591.8249999999998</v>
      </c>
      <c r="AA6" s="144"/>
      <c r="AB6" s="144"/>
      <c r="AC6" s="50">
        <f>东航自动更新!K90</f>
        <v>5595.3760000000002</v>
      </c>
      <c r="AD6" s="144"/>
      <c r="AE6" s="144"/>
      <c r="AF6" s="50">
        <f>东航自动更新!L90</f>
        <v>740.93399999999997</v>
      </c>
      <c r="AG6" s="144"/>
      <c r="AH6" s="144"/>
      <c r="AI6" s="50">
        <f>东航自动更新!M90</f>
        <v>255.51499999999999</v>
      </c>
      <c r="AJ6" s="144"/>
      <c r="AK6" s="144"/>
      <c r="AL6" s="50">
        <f>东航自动更新!N90</f>
        <v>79.569999999999993</v>
      </c>
      <c r="AM6" s="144"/>
      <c r="AN6" s="144"/>
      <c r="AO6" s="50">
        <f>东航自动更新!O90</f>
        <v>79.87</v>
      </c>
      <c r="AP6" s="144"/>
      <c r="AQ6" s="144"/>
      <c r="AR6" s="50">
        <f>东航自动更新!P90</f>
        <v>79.17</v>
      </c>
      <c r="AS6" s="144"/>
      <c r="AT6" s="144"/>
      <c r="AU6" s="50">
        <f>东航自动更新!Q90</f>
        <v>76.86</v>
      </c>
      <c r="AV6" s="144"/>
      <c r="AW6" s="144"/>
      <c r="AX6" s="50">
        <f>东航自动更新!R90</f>
        <v>0</v>
      </c>
      <c r="AY6" s="144"/>
      <c r="AZ6" s="144"/>
      <c r="BA6" s="17"/>
      <c r="BB6" s="17"/>
      <c r="BC6" s="17"/>
      <c r="BD6" s="17"/>
      <c r="BE6" s="17"/>
      <c r="BF6" s="17"/>
      <c r="BG6" s="17"/>
      <c r="BH6" s="17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60"/>
      <c r="CW6" s="51"/>
      <c r="CX6" s="51"/>
      <c r="CY6" s="51"/>
      <c r="CZ6" s="51"/>
      <c r="DA6" s="51"/>
      <c r="DB6" s="51"/>
      <c r="DC6" s="51"/>
      <c r="DD6" s="51"/>
      <c r="DE6" s="56"/>
      <c r="DF6" s="56"/>
      <c r="DG6" s="57"/>
    </row>
    <row r="7" spans="1:122">
      <c r="A7" s="49">
        <v>41759</v>
      </c>
      <c r="B7" s="50">
        <f>东航自动更新!B91</f>
        <v>12732.0137</v>
      </c>
      <c r="C7" s="139"/>
      <c r="D7" s="139"/>
      <c r="E7" s="50">
        <f>东航自动更新!C91</f>
        <v>8882.8186999999998</v>
      </c>
      <c r="F7" s="144"/>
      <c r="G7" s="144"/>
      <c r="H7" s="50">
        <f>东航自动更新!D91</f>
        <v>3343.3182000000002</v>
      </c>
      <c r="I7" s="144"/>
      <c r="J7" s="144"/>
      <c r="K7" s="50">
        <f>东航自动更新!E91</f>
        <v>505.8768</v>
      </c>
      <c r="L7" s="144"/>
      <c r="M7" s="144"/>
      <c r="N7" s="50">
        <f>东航自动更新!F91</f>
        <v>10209.831399999999</v>
      </c>
      <c r="O7" s="144"/>
      <c r="P7" s="144"/>
      <c r="Q7" s="50">
        <f>东航自动更新!G91</f>
        <v>7137.7178000000004</v>
      </c>
      <c r="R7" s="144"/>
      <c r="S7" s="144"/>
      <c r="T7" s="50">
        <f>东航自动更新!H91</f>
        <v>2687.8492999999999</v>
      </c>
      <c r="U7" s="144"/>
      <c r="V7" s="144"/>
      <c r="W7" s="50">
        <f>东航自动更新!I91</f>
        <v>384.26429999999999</v>
      </c>
      <c r="X7" s="144"/>
      <c r="Y7" s="144"/>
      <c r="Z7" s="50">
        <f>东航自动更新!J91</f>
        <v>6876.1109999999999</v>
      </c>
      <c r="AA7" s="144"/>
      <c r="AB7" s="144"/>
      <c r="AC7" s="50">
        <f>东航自动更新!K91</f>
        <v>5845.2669999999998</v>
      </c>
      <c r="AD7" s="144"/>
      <c r="AE7" s="144"/>
      <c r="AF7" s="50">
        <f>东航自动更新!L91</f>
        <v>757.43100000000004</v>
      </c>
      <c r="AG7" s="144"/>
      <c r="AH7" s="144"/>
      <c r="AI7" s="50">
        <f>东航自动更新!M91</f>
        <v>273.41300000000001</v>
      </c>
      <c r="AJ7" s="144"/>
      <c r="AK7" s="144"/>
      <c r="AL7" s="50">
        <f>东航自动更新!N91</f>
        <v>80.19</v>
      </c>
      <c r="AM7" s="144"/>
      <c r="AN7" s="144"/>
      <c r="AO7" s="50">
        <f>东航自动更新!O91</f>
        <v>80.349999999999994</v>
      </c>
      <c r="AP7" s="144"/>
      <c r="AQ7" s="144"/>
      <c r="AR7" s="50">
        <f>东航自动更新!P91</f>
        <v>80.39</v>
      </c>
      <c r="AS7" s="144"/>
      <c r="AT7" s="144"/>
      <c r="AU7" s="50">
        <f>东航自动更新!Q91</f>
        <v>75.959999999999994</v>
      </c>
      <c r="AV7" s="144"/>
      <c r="AW7" s="144"/>
      <c r="AX7" s="50">
        <f>东航自动更新!R91</f>
        <v>0</v>
      </c>
      <c r="AY7" s="144"/>
      <c r="AZ7" s="144"/>
      <c r="BA7" s="17"/>
      <c r="BB7" s="17"/>
      <c r="BC7" s="17"/>
      <c r="BD7" s="17"/>
      <c r="BE7" s="17"/>
      <c r="BF7" s="17"/>
      <c r="BG7" s="17"/>
      <c r="BH7" s="17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60"/>
      <c r="CW7" s="51"/>
      <c r="CX7" s="51"/>
      <c r="CY7" s="51"/>
      <c r="CZ7" s="51"/>
      <c r="DA7" s="51"/>
      <c r="DB7" s="51"/>
      <c r="DC7" s="51"/>
      <c r="DD7" s="51"/>
      <c r="DE7" s="56"/>
      <c r="DF7" s="56"/>
      <c r="DG7" s="57"/>
    </row>
    <row r="8" spans="1:122">
      <c r="A8" s="49">
        <v>41790</v>
      </c>
      <c r="B8" s="50">
        <f>东航自动更新!B92</f>
        <v>12928.4377</v>
      </c>
      <c r="C8" s="139"/>
      <c r="D8" s="139"/>
      <c r="E8" s="50">
        <f>东航自动更新!C92</f>
        <v>8987.0974000000006</v>
      </c>
      <c r="F8" s="144"/>
      <c r="G8" s="144"/>
      <c r="H8" s="50">
        <f>东航自动更新!D92</f>
        <v>3448.8703999999998</v>
      </c>
      <c r="I8" s="144"/>
      <c r="J8" s="144"/>
      <c r="K8" s="50">
        <f>东航自动更新!E92</f>
        <v>492.4699</v>
      </c>
      <c r="L8" s="144"/>
      <c r="M8" s="144"/>
      <c r="N8" s="50">
        <f>东航自动更新!F92</f>
        <v>10192.402099999999</v>
      </c>
      <c r="O8" s="144"/>
      <c r="P8" s="144"/>
      <c r="Q8" s="50">
        <f>东航自动更新!G92</f>
        <v>7164.5029000000004</v>
      </c>
      <c r="R8" s="144"/>
      <c r="S8" s="144"/>
      <c r="T8" s="50">
        <f>东航自动更新!H92</f>
        <v>2658.4308999999998</v>
      </c>
      <c r="U8" s="144"/>
      <c r="V8" s="144"/>
      <c r="W8" s="50">
        <f>东航自动更新!I92</f>
        <v>369.4683</v>
      </c>
      <c r="X8" s="144"/>
      <c r="Y8" s="144"/>
      <c r="Z8" s="50">
        <f>东航自动更新!J92</f>
        <v>6896.0889999999999</v>
      </c>
      <c r="AA8" s="144"/>
      <c r="AB8" s="144"/>
      <c r="AC8" s="50">
        <f>东航自动更新!K92</f>
        <v>5895.7709999999997</v>
      </c>
      <c r="AD8" s="144"/>
      <c r="AE8" s="144"/>
      <c r="AF8" s="50">
        <f>东航自动更新!L92</f>
        <v>735.36</v>
      </c>
      <c r="AG8" s="144"/>
      <c r="AH8" s="144"/>
      <c r="AI8" s="50">
        <f>东航自动更新!M92</f>
        <v>264.95800000000003</v>
      </c>
      <c r="AJ8" s="144"/>
      <c r="AK8" s="144"/>
      <c r="AL8" s="50">
        <f>东航自动更新!N92</f>
        <v>78.84</v>
      </c>
      <c r="AM8" s="144"/>
      <c r="AN8" s="144"/>
      <c r="AO8" s="50">
        <f>东航自动更新!O92</f>
        <v>79.72</v>
      </c>
      <c r="AP8" s="144"/>
      <c r="AQ8" s="144"/>
      <c r="AR8" s="50">
        <f>东航自动更新!P92</f>
        <v>77.08</v>
      </c>
      <c r="AS8" s="144"/>
      <c r="AT8" s="144"/>
      <c r="AU8" s="50">
        <f>东航自动更新!Q92</f>
        <v>75.02</v>
      </c>
      <c r="AV8" s="144"/>
      <c r="AW8" s="144"/>
      <c r="AX8" s="50">
        <f>东航自动更新!R92</f>
        <v>0</v>
      </c>
      <c r="AY8" s="144"/>
      <c r="AZ8" s="144"/>
      <c r="BA8" s="17"/>
      <c r="BB8" s="17"/>
      <c r="BC8" s="17"/>
      <c r="BD8" s="17"/>
      <c r="BE8" s="17"/>
      <c r="BF8" s="17"/>
      <c r="BG8" s="17"/>
      <c r="BH8" s="17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60"/>
      <c r="CW8" s="51"/>
      <c r="CX8" s="51"/>
      <c r="CY8" s="51"/>
      <c r="CZ8" s="51"/>
      <c r="DA8" s="51"/>
      <c r="DB8" s="51"/>
      <c r="DC8" s="51"/>
      <c r="DD8" s="51"/>
      <c r="DE8" s="56"/>
      <c r="DF8" s="56"/>
      <c r="DG8" s="57"/>
    </row>
    <row r="9" spans="1:122">
      <c r="A9" s="49">
        <v>41820</v>
      </c>
      <c r="B9" s="50">
        <f>东航自动更新!B93</f>
        <v>12578.106100000001</v>
      </c>
      <c r="C9" s="139"/>
      <c r="D9" s="139"/>
      <c r="E9" s="50">
        <f>东航自动更新!C93</f>
        <v>8776.7489000000005</v>
      </c>
      <c r="F9" s="144"/>
      <c r="G9" s="144"/>
      <c r="H9" s="50">
        <f>东航自动更新!D93</f>
        <v>3323.4596000000001</v>
      </c>
      <c r="I9" s="144"/>
      <c r="J9" s="144"/>
      <c r="K9" s="50">
        <f>东航自动更新!E93</f>
        <v>477.89760000000001</v>
      </c>
      <c r="L9" s="144"/>
      <c r="M9" s="144"/>
      <c r="N9" s="50">
        <f>东航自动更新!F93</f>
        <v>9964.6389999999992</v>
      </c>
      <c r="O9" s="144"/>
      <c r="P9" s="144"/>
      <c r="Q9" s="50">
        <f>东航自动更新!G93</f>
        <v>6923.4054999999998</v>
      </c>
      <c r="R9" s="144"/>
      <c r="S9" s="144"/>
      <c r="T9" s="50">
        <f>东航自动更新!H93</f>
        <v>2672.2573000000002</v>
      </c>
      <c r="U9" s="144"/>
      <c r="V9" s="144"/>
      <c r="W9" s="50">
        <f>东航自动更新!I93</f>
        <v>368.97620000000001</v>
      </c>
      <c r="X9" s="144"/>
      <c r="Y9" s="144"/>
      <c r="Z9" s="50">
        <f>东航自动更新!J93</f>
        <v>6613.3239999999996</v>
      </c>
      <c r="AA9" s="144"/>
      <c r="AB9" s="144"/>
      <c r="AC9" s="50">
        <f>东航自动更新!K93</f>
        <v>5628.8530000000001</v>
      </c>
      <c r="AD9" s="144"/>
      <c r="AE9" s="144"/>
      <c r="AF9" s="50">
        <f>东航自动更新!L93</f>
        <v>716.19500000000005</v>
      </c>
      <c r="AG9" s="144"/>
      <c r="AH9" s="144"/>
      <c r="AI9" s="50">
        <f>东航自动更新!M93</f>
        <v>268.27600000000001</v>
      </c>
      <c r="AJ9" s="144"/>
      <c r="AK9" s="144"/>
      <c r="AL9" s="50">
        <f>东航自动更新!N93</f>
        <v>79.22</v>
      </c>
      <c r="AM9" s="144"/>
      <c r="AN9" s="144"/>
      <c r="AO9" s="50">
        <f>东航自动更新!O93</f>
        <v>78.88</v>
      </c>
      <c r="AP9" s="144"/>
      <c r="AQ9" s="144"/>
      <c r="AR9" s="50">
        <f>东航自动更新!P93</f>
        <v>80.41</v>
      </c>
      <c r="AS9" s="144"/>
      <c r="AT9" s="144"/>
      <c r="AU9" s="50">
        <f>东航自动更新!Q93</f>
        <v>77.209999999999994</v>
      </c>
      <c r="AV9" s="144"/>
      <c r="AW9" s="144"/>
      <c r="AX9" s="50">
        <f>东航自动更新!R93</f>
        <v>0</v>
      </c>
      <c r="AY9" s="144"/>
      <c r="AZ9" s="144"/>
      <c r="BA9" s="17"/>
      <c r="BB9" s="17"/>
      <c r="BC9" s="17"/>
      <c r="BD9" s="17"/>
      <c r="BE9" s="17"/>
      <c r="BF9" s="17"/>
      <c r="BG9" s="17"/>
      <c r="BH9" s="17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60"/>
      <c r="CW9" s="51"/>
      <c r="CX9" s="51"/>
      <c r="CY9" s="51"/>
      <c r="CZ9" s="51"/>
      <c r="DA9" s="51"/>
      <c r="DB9" s="51"/>
      <c r="DC9" s="51"/>
      <c r="DD9" s="51"/>
      <c r="DE9" s="56"/>
      <c r="DF9" s="56"/>
      <c r="DG9" s="57"/>
    </row>
    <row r="10" spans="1:122">
      <c r="A10" s="49">
        <v>41851</v>
      </c>
      <c r="B10" s="50">
        <f>东航自动更新!B94</f>
        <v>14717.178900000001</v>
      </c>
      <c r="C10" s="139"/>
      <c r="D10" s="139"/>
      <c r="E10" s="50">
        <f>东航自动更新!C94</f>
        <v>10184.725899999999</v>
      </c>
      <c r="F10" s="144"/>
      <c r="G10" s="144"/>
      <c r="H10" s="50">
        <f>东航自动更新!D94</f>
        <v>4033.4121</v>
      </c>
      <c r="I10" s="144"/>
      <c r="J10" s="144"/>
      <c r="K10" s="50">
        <f>东航自动更新!E94</f>
        <v>499.04090000000002</v>
      </c>
      <c r="L10" s="144"/>
      <c r="M10" s="144"/>
      <c r="N10" s="50">
        <f>东航自动更新!F94</f>
        <v>11827.392099999999</v>
      </c>
      <c r="O10" s="144"/>
      <c r="P10" s="144"/>
      <c r="Q10" s="50">
        <f>东航自动更新!G94</f>
        <v>8182.1561000000002</v>
      </c>
      <c r="R10" s="144"/>
      <c r="S10" s="144"/>
      <c r="T10" s="50">
        <f>东航自动更新!H94</f>
        <v>3261.4920000000002</v>
      </c>
      <c r="U10" s="144"/>
      <c r="V10" s="144"/>
      <c r="W10" s="50">
        <f>东航自动更新!I94</f>
        <v>383.74400000000003</v>
      </c>
      <c r="X10" s="144"/>
      <c r="Y10" s="144"/>
      <c r="Z10" s="50">
        <f>东航自动更新!J94</f>
        <v>7687.2510000000002</v>
      </c>
      <c r="AA10" s="144"/>
      <c r="AB10" s="144"/>
      <c r="AC10" s="50">
        <f>东航自动更新!K94</f>
        <v>6550.5230000000001</v>
      </c>
      <c r="AD10" s="144"/>
      <c r="AE10" s="144"/>
      <c r="AF10" s="50">
        <f>东航自动更新!L94</f>
        <v>857.43499999999995</v>
      </c>
      <c r="AG10" s="144"/>
      <c r="AH10" s="144"/>
      <c r="AI10" s="50">
        <f>东航自动更新!M94</f>
        <v>279.29300000000001</v>
      </c>
      <c r="AJ10" s="144"/>
      <c r="AK10" s="144"/>
      <c r="AL10" s="50">
        <f>东航自动更新!N94</f>
        <v>80.36</v>
      </c>
      <c r="AM10" s="144"/>
      <c r="AN10" s="144"/>
      <c r="AO10" s="50">
        <f>东航自动更新!O94</f>
        <v>80.34</v>
      </c>
      <c r="AP10" s="144"/>
      <c r="AQ10" s="144"/>
      <c r="AR10" s="50">
        <f>东航自动更新!P94</f>
        <v>80.86</v>
      </c>
      <c r="AS10" s="144"/>
      <c r="AT10" s="144"/>
      <c r="AU10" s="50">
        <f>东航自动更新!Q94</f>
        <v>76.900000000000006</v>
      </c>
      <c r="AV10" s="144"/>
      <c r="AW10" s="144"/>
      <c r="AX10" s="50">
        <f>东航自动更新!R94</f>
        <v>0</v>
      </c>
      <c r="AY10" s="144"/>
      <c r="AZ10" s="144"/>
      <c r="BA10" s="17"/>
      <c r="BB10" s="17"/>
      <c r="BC10" s="17"/>
      <c r="BD10" s="17"/>
      <c r="BE10" s="17"/>
      <c r="BF10" s="17"/>
      <c r="BG10" s="17"/>
      <c r="BH10" s="17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60"/>
      <c r="CW10" s="51"/>
      <c r="CX10" s="51"/>
      <c r="CY10" s="51"/>
      <c r="CZ10" s="51"/>
      <c r="DA10" s="51"/>
      <c r="DB10" s="51"/>
      <c r="DC10" s="51"/>
      <c r="DD10" s="51"/>
      <c r="DE10" s="56"/>
      <c r="DF10" s="56"/>
      <c r="DG10" s="57"/>
    </row>
    <row r="11" spans="1:122">
      <c r="A11" s="49">
        <v>41882</v>
      </c>
      <c r="B11" s="50">
        <f>东航自动更新!B95</f>
        <v>14963.9884</v>
      </c>
      <c r="C11" s="139"/>
      <c r="D11" s="139"/>
      <c r="E11" s="50">
        <f>东航自动更新!C95</f>
        <v>10347.838900000001</v>
      </c>
      <c r="F11" s="144"/>
      <c r="G11" s="144"/>
      <c r="H11" s="50">
        <f>东航自动更新!D95</f>
        <v>4111.7743</v>
      </c>
      <c r="I11" s="144"/>
      <c r="J11" s="144"/>
      <c r="K11" s="50">
        <f>东航自动更新!E95</f>
        <v>504.37520000000001</v>
      </c>
      <c r="L11" s="144"/>
      <c r="M11" s="144"/>
      <c r="N11" s="50">
        <f>东航自动更新!F95</f>
        <v>12094.866099999999</v>
      </c>
      <c r="O11" s="144"/>
      <c r="P11" s="144"/>
      <c r="Q11" s="50">
        <f>东航自动更新!G95</f>
        <v>8228.6208000000006</v>
      </c>
      <c r="R11" s="144"/>
      <c r="S11" s="144"/>
      <c r="T11" s="50">
        <f>东航自动更新!H95</f>
        <v>3477.6745999999998</v>
      </c>
      <c r="U11" s="144"/>
      <c r="V11" s="144"/>
      <c r="W11" s="50">
        <f>东航自动更新!I95</f>
        <v>388.57069999999999</v>
      </c>
      <c r="X11" s="144"/>
      <c r="Y11" s="144"/>
      <c r="Z11" s="50">
        <f>东航自动更新!J95</f>
        <v>7846.6580000000004</v>
      </c>
      <c r="AA11" s="144"/>
      <c r="AB11" s="144"/>
      <c r="AC11" s="50">
        <f>东航自动更新!K95</f>
        <v>6639.1279999999997</v>
      </c>
      <c r="AD11" s="144"/>
      <c r="AE11" s="144"/>
      <c r="AF11" s="50">
        <f>东航自动更新!L95</f>
        <v>930.02499999999998</v>
      </c>
      <c r="AG11" s="144"/>
      <c r="AH11" s="144"/>
      <c r="AI11" s="50">
        <f>东航自动更新!M95</f>
        <v>277.505</v>
      </c>
      <c r="AJ11" s="144"/>
      <c r="AK11" s="144"/>
      <c r="AL11" s="50">
        <f>东航自动更新!N95</f>
        <v>80.83</v>
      </c>
      <c r="AM11" s="144"/>
      <c r="AN11" s="144"/>
      <c r="AO11" s="50">
        <f>东航自动更新!O95</f>
        <v>79.52</v>
      </c>
      <c r="AP11" s="144"/>
      <c r="AQ11" s="144"/>
      <c r="AR11" s="50">
        <f>东航自动更新!P95</f>
        <v>84.58</v>
      </c>
      <c r="AS11" s="144"/>
      <c r="AT11" s="144"/>
      <c r="AU11" s="50">
        <f>东航自动更新!Q95</f>
        <v>77.040000000000006</v>
      </c>
      <c r="AV11" s="144"/>
      <c r="AW11" s="144"/>
      <c r="AX11" s="50">
        <f>东航自动更新!R95</f>
        <v>0</v>
      </c>
      <c r="AY11" s="144"/>
      <c r="AZ11" s="144"/>
      <c r="BA11" s="17"/>
      <c r="BB11" s="17"/>
      <c r="BC11" s="17"/>
      <c r="BD11" s="17"/>
      <c r="BE11" s="17"/>
      <c r="BF11" s="17"/>
      <c r="BG11" s="17"/>
      <c r="BH11" s="17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60"/>
      <c r="CW11" s="51"/>
      <c r="CX11" s="51"/>
      <c r="CY11" s="51"/>
      <c r="CZ11" s="51"/>
      <c r="DA11" s="51"/>
      <c r="DB11" s="51"/>
      <c r="DC11" s="51"/>
      <c r="DD11" s="51"/>
      <c r="DE11" s="56"/>
      <c r="DF11" s="56"/>
      <c r="DG11" s="57"/>
    </row>
    <row r="12" spans="1:122">
      <c r="A12" s="49">
        <v>41912</v>
      </c>
      <c r="B12" s="50">
        <f>东航自动更新!B96</f>
        <v>13450.090399999999</v>
      </c>
      <c r="C12" s="139"/>
      <c r="D12" s="139"/>
      <c r="E12" s="50">
        <f>东航自动更新!C96</f>
        <v>9290.1083999999992</v>
      </c>
      <c r="F12" s="144"/>
      <c r="G12" s="144"/>
      <c r="H12" s="50">
        <f>东航自动更新!D96</f>
        <v>3699.3908999999999</v>
      </c>
      <c r="I12" s="144"/>
      <c r="J12" s="144"/>
      <c r="K12" s="50">
        <f>东航自动更新!E96</f>
        <v>460.59109999999998</v>
      </c>
      <c r="L12" s="144"/>
      <c r="M12" s="144"/>
      <c r="N12" s="50">
        <f>东航自动更新!F96</f>
        <v>10588.0196</v>
      </c>
      <c r="O12" s="144"/>
      <c r="P12" s="144"/>
      <c r="Q12" s="50">
        <f>东航自动更新!G96</f>
        <v>7380.0589</v>
      </c>
      <c r="R12" s="144"/>
      <c r="S12" s="144"/>
      <c r="T12" s="50">
        <f>东航自动更新!H96</f>
        <v>2864.0789</v>
      </c>
      <c r="U12" s="144"/>
      <c r="V12" s="144"/>
      <c r="W12" s="50">
        <f>东航自动更新!I96</f>
        <v>343.8818</v>
      </c>
      <c r="X12" s="144"/>
      <c r="Y12" s="144"/>
      <c r="Z12" s="50">
        <f>东航自动更新!J96</f>
        <v>6989.4650000000001</v>
      </c>
      <c r="AA12" s="144"/>
      <c r="AB12" s="144"/>
      <c r="AC12" s="50">
        <f>东航自动更新!K96</f>
        <v>5953.5749999999998</v>
      </c>
      <c r="AD12" s="144"/>
      <c r="AE12" s="144"/>
      <c r="AF12" s="50">
        <f>东航自动更新!L96</f>
        <v>789.52700000000004</v>
      </c>
      <c r="AG12" s="144"/>
      <c r="AH12" s="144"/>
      <c r="AI12" s="50">
        <f>东航自动更新!M96</f>
        <v>246.363</v>
      </c>
      <c r="AJ12" s="144"/>
      <c r="AK12" s="144"/>
      <c r="AL12" s="50">
        <f>东航自动更新!N96</f>
        <v>78.72</v>
      </c>
      <c r="AM12" s="144"/>
      <c r="AN12" s="144"/>
      <c r="AO12" s="50">
        <f>东航自动更新!O96</f>
        <v>79.44</v>
      </c>
      <c r="AP12" s="144"/>
      <c r="AQ12" s="144"/>
      <c r="AR12" s="50">
        <f>东航自动更新!P96</f>
        <v>77.42</v>
      </c>
      <c r="AS12" s="144"/>
      <c r="AT12" s="144"/>
      <c r="AU12" s="50">
        <f>东航自动更新!Q96</f>
        <v>74.66</v>
      </c>
      <c r="AV12" s="144"/>
      <c r="AW12" s="144"/>
      <c r="AX12" s="50">
        <f>东航自动更新!R96</f>
        <v>0</v>
      </c>
      <c r="AY12" s="144"/>
      <c r="AZ12" s="144"/>
      <c r="BA12" s="17"/>
      <c r="BB12" s="17"/>
      <c r="BC12" s="17"/>
      <c r="BD12" s="17"/>
      <c r="BE12" s="17"/>
      <c r="BF12" s="17"/>
      <c r="BG12" s="17"/>
      <c r="BH12" s="17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60"/>
      <c r="CW12" s="51"/>
      <c r="CX12" s="51"/>
      <c r="CY12" s="51"/>
      <c r="CZ12" s="51"/>
      <c r="DA12" s="51"/>
      <c r="DB12" s="51"/>
      <c r="DC12" s="51"/>
      <c r="DD12" s="51"/>
      <c r="DE12" s="56"/>
      <c r="DF12" s="56"/>
      <c r="DG12" s="57"/>
    </row>
    <row r="13" spans="1:122">
      <c r="A13" s="49">
        <v>41943</v>
      </c>
      <c r="B13" s="50">
        <f>东航自动更新!B97</f>
        <v>13938.764800000001</v>
      </c>
      <c r="C13" s="139"/>
      <c r="D13" s="139"/>
      <c r="E13" s="50">
        <f>东航自动更新!C97</f>
        <v>9581.6813000000002</v>
      </c>
      <c r="F13" s="144"/>
      <c r="G13" s="144"/>
      <c r="H13" s="50">
        <f>东航自动更新!D97</f>
        <v>3876.2692000000002</v>
      </c>
      <c r="I13" s="144"/>
      <c r="J13" s="144"/>
      <c r="K13" s="50">
        <f>东航自动更新!E97</f>
        <v>480.8143</v>
      </c>
      <c r="L13" s="144"/>
      <c r="M13" s="144"/>
      <c r="N13" s="50">
        <f>东航自动更新!F97</f>
        <v>11059.3773</v>
      </c>
      <c r="O13" s="144"/>
      <c r="P13" s="144"/>
      <c r="Q13" s="50">
        <f>东航自动更新!G97</f>
        <v>7758.5625</v>
      </c>
      <c r="R13" s="144"/>
      <c r="S13" s="144"/>
      <c r="T13" s="50">
        <f>东航自动更新!H97</f>
        <v>2944.8820000000001</v>
      </c>
      <c r="U13" s="144"/>
      <c r="V13" s="144"/>
      <c r="W13" s="50">
        <f>东航自动更新!I97</f>
        <v>355.93279999999999</v>
      </c>
      <c r="X13" s="144"/>
      <c r="Y13" s="144"/>
      <c r="Z13" s="50">
        <f>东航自动更新!J97</f>
        <v>7409.4139999999998</v>
      </c>
      <c r="AA13" s="144"/>
      <c r="AB13" s="144"/>
      <c r="AC13" s="50">
        <f>东航自动更新!K97</f>
        <v>6301.027</v>
      </c>
      <c r="AD13" s="144"/>
      <c r="AE13" s="144"/>
      <c r="AF13" s="50">
        <f>东航自动更新!L97</f>
        <v>849.70299999999997</v>
      </c>
      <c r="AG13" s="144"/>
      <c r="AH13" s="144"/>
      <c r="AI13" s="50">
        <f>东航自动更新!M97</f>
        <v>258.68400000000003</v>
      </c>
      <c r="AJ13" s="144"/>
      <c r="AK13" s="144"/>
      <c r="AL13" s="50">
        <f>东航自动更新!N97</f>
        <v>79.34</v>
      </c>
      <c r="AM13" s="144"/>
      <c r="AN13" s="144"/>
      <c r="AO13" s="50">
        <f>东航自动更新!O97</f>
        <v>80.97</v>
      </c>
      <c r="AP13" s="144"/>
      <c r="AQ13" s="144"/>
      <c r="AR13" s="50">
        <f>东航自动更新!P97</f>
        <v>75.97</v>
      </c>
      <c r="AS13" s="144"/>
      <c r="AT13" s="144"/>
      <c r="AU13" s="50">
        <f>东航自动更新!Q97</f>
        <v>74.03</v>
      </c>
      <c r="AV13" s="144"/>
      <c r="AW13" s="144"/>
      <c r="AX13" s="50">
        <f>东航自动更新!R97</f>
        <v>0</v>
      </c>
      <c r="AY13" s="144"/>
      <c r="AZ13" s="144"/>
      <c r="BA13" s="17"/>
      <c r="BB13" s="17"/>
      <c r="BC13" s="17"/>
      <c r="BD13" s="17"/>
      <c r="BE13" s="17"/>
      <c r="BF13" s="17"/>
      <c r="BG13" s="17"/>
      <c r="BH13" s="17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60"/>
      <c r="CW13" s="51"/>
      <c r="CX13" s="51"/>
      <c r="CY13" s="51"/>
      <c r="CZ13" s="51"/>
      <c r="DA13" s="51"/>
      <c r="DB13" s="51"/>
      <c r="DC13" s="51"/>
      <c r="DD13" s="51"/>
      <c r="DE13" s="56"/>
      <c r="DF13" s="56"/>
      <c r="DG13" s="57"/>
    </row>
    <row r="14" spans="1:122">
      <c r="A14" s="49">
        <v>41973</v>
      </c>
      <c r="B14" s="50">
        <f>东航自动更新!B98</f>
        <v>13122.7063</v>
      </c>
      <c r="C14" s="139"/>
      <c r="D14" s="139"/>
      <c r="E14" s="50">
        <f>东航自动更新!C98</f>
        <v>9095.152</v>
      </c>
      <c r="F14" s="144"/>
      <c r="G14" s="144"/>
      <c r="H14" s="50">
        <f>东航自动更新!D98</f>
        <v>3578.5924</v>
      </c>
      <c r="I14" s="144"/>
      <c r="J14" s="144"/>
      <c r="K14" s="50">
        <f>东航自动更新!E98</f>
        <v>448.96190000000001</v>
      </c>
      <c r="L14" s="144"/>
      <c r="M14" s="144"/>
      <c r="N14" s="50">
        <f>东航自动更新!F98</f>
        <v>10293.7711</v>
      </c>
      <c r="O14" s="144"/>
      <c r="P14" s="144"/>
      <c r="Q14" s="50">
        <f>东航自动更新!G98</f>
        <v>7218.9983000000002</v>
      </c>
      <c r="R14" s="144"/>
      <c r="S14" s="144"/>
      <c r="T14" s="50">
        <f>东航自动更新!H98</f>
        <v>2737.1990999999998</v>
      </c>
      <c r="U14" s="144"/>
      <c r="V14" s="144"/>
      <c r="W14" s="50">
        <f>东航自动更新!I98</f>
        <v>337.57369999999997</v>
      </c>
      <c r="X14" s="144"/>
      <c r="Y14" s="144"/>
      <c r="Z14" s="50">
        <f>东航自动更新!J98</f>
        <v>6893.3</v>
      </c>
      <c r="AA14" s="144"/>
      <c r="AB14" s="144"/>
      <c r="AC14" s="50">
        <f>东航自动更新!K98</f>
        <v>5834.83</v>
      </c>
      <c r="AD14" s="144"/>
      <c r="AE14" s="144"/>
      <c r="AF14" s="50">
        <f>东航自动更新!L98</f>
        <v>811.36099999999999</v>
      </c>
      <c r="AG14" s="144"/>
      <c r="AH14" s="144"/>
      <c r="AI14" s="50">
        <f>东航自动更新!M98</f>
        <v>247.10900000000001</v>
      </c>
      <c r="AJ14" s="144"/>
      <c r="AK14" s="144"/>
      <c r="AL14" s="50">
        <f>东航自动更新!N98</f>
        <v>78.44</v>
      </c>
      <c r="AM14" s="144"/>
      <c r="AN14" s="144"/>
      <c r="AO14" s="50">
        <f>东航自动更新!O98</f>
        <v>79.37</v>
      </c>
      <c r="AP14" s="144"/>
      <c r="AQ14" s="144"/>
      <c r="AR14" s="50">
        <f>东航自动更新!P98</f>
        <v>76.489999999999995</v>
      </c>
      <c r="AS14" s="144"/>
      <c r="AT14" s="144"/>
      <c r="AU14" s="50">
        <f>东航自动更新!Q98</f>
        <v>75.19</v>
      </c>
      <c r="AV14" s="144"/>
      <c r="AW14" s="144"/>
      <c r="AX14" s="50">
        <f>东航自动更新!R98</f>
        <v>0</v>
      </c>
      <c r="AY14" s="144"/>
      <c r="AZ14" s="144"/>
      <c r="BA14" s="17"/>
      <c r="BB14" s="17"/>
      <c r="BC14" s="17"/>
      <c r="BD14" s="17"/>
      <c r="BE14" s="17"/>
      <c r="BF14" s="17"/>
      <c r="BG14" s="17"/>
      <c r="BH14" s="17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60"/>
      <c r="CW14" s="51"/>
      <c r="CX14" s="51"/>
      <c r="CY14" s="51"/>
      <c r="CZ14" s="51"/>
      <c r="DA14" s="51"/>
      <c r="DB14" s="51"/>
      <c r="DC14" s="51"/>
      <c r="DD14" s="51"/>
      <c r="DE14" s="56"/>
      <c r="DF14" s="56"/>
      <c r="DG14" s="57"/>
    </row>
    <row r="15" spans="1:122">
      <c r="A15" s="49">
        <v>42004</v>
      </c>
      <c r="B15" s="50">
        <f>东航自动更新!B99</f>
        <v>13482.174300000001</v>
      </c>
      <c r="C15" s="139"/>
      <c r="D15" s="139"/>
      <c r="E15" s="50">
        <f>东航自动更新!C99</f>
        <v>9019.4621999999999</v>
      </c>
      <c r="F15" s="144"/>
      <c r="G15" s="144"/>
      <c r="H15" s="50">
        <f>东航自动更新!D99</f>
        <v>3990.4492</v>
      </c>
      <c r="I15" s="144"/>
      <c r="J15" s="144"/>
      <c r="K15" s="50">
        <f>东航自动更新!E99</f>
        <v>472.2629</v>
      </c>
      <c r="L15" s="144"/>
      <c r="M15" s="144"/>
      <c r="N15" s="50">
        <f>东航自动更新!F99</f>
        <v>10233.725</v>
      </c>
      <c r="O15" s="144"/>
      <c r="P15" s="144"/>
      <c r="Q15" s="50">
        <f>东航自动更新!G99</f>
        <v>6848.4696000000004</v>
      </c>
      <c r="R15" s="144"/>
      <c r="S15" s="144"/>
      <c r="T15" s="50">
        <f>东航自动更新!H99</f>
        <v>3031.9290999999998</v>
      </c>
      <c r="U15" s="144"/>
      <c r="V15" s="144"/>
      <c r="W15" s="50">
        <f>东航自动更新!I99</f>
        <v>353.3263</v>
      </c>
      <c r="X15" s="144"/>
      <c r="Y15" s="144"/>
      <c r="Z15" s="50">
        <f>东航自动更新!J99</f>
        <v>6608.0410000000002</v>
      </c>
      <c r="AA15" s="144"/>
      <c r="AB15" s="144"/>
      <c r="AC15" s="50">
        <f>东航自动更新!K99</f>
        <v>5500.4480000000003</v>
      </c>
      <c r="AD15" s="144"/>
      <c r="AE15" s="144"/>
      <c r="AF15" s="50">
        <f>东航自动更新!L99</f>
        <v>848.46500000000003</v>
      </c>
      <c r="AG15" s="144"/>
      <c r="AH15" s="144"/>
      <c r="AI15" s="50">
        <f>东航自动更新!M99</f>
        <v>259.12799999999999</v>
      </c>
      <c r="AJ15" s="144"/>
      <c r="AK15" s="144"/>
      <c r="AL15" s="50">
        <f>东航自动更新!N99</f>
        <v>75.91</v>
      </c>
      <c r="AM15" s="144"/>
      <c r="AN15" s="144"/>
      <c r="AO15" s="50">
        <f>东航自动更新!O99</f>
        <v>75.930000000000007</v>
      </c>
      <c r="AP15" s="144"/>
      <c r="AQ15" s="144"/>
      <c r="AR15" s="50">
        <f>东航自动更新!P99</f>
        <v>75.98</v>
      </c>
      <c r="AS15" s="144"/>
      <c r="AT15" s="144"/>
      <c r="AU15" s="50">
        <f>东航自动更新!Q99</f>
        <v>74.819999999999993</v>
      </c>
      <c r="AV15" s="144"/>
      <c r="AW15" s="144"/>
      <c r="AX15" s="50">
        <f>东航自动更新!R99</f>
        <v>0</v>
      </c>
      <c r="AY15" s="144"/>
      <c r="AZ15" s="144"/>
      <c r="BA15" s="17"/>
      <c r="BB15" s="17"/>
      <c r="BC15" s="17"/>
      <c r="BD15" s="17"/>
      <c r="BE15" s="17"/>
      <c r="BF15" s="17"/>
      <c r="BG15" s="17"/>
      <c r="BH15" s="17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60"/>
      <c r="CW15" s="51"/>
      <c r="CX15" s="51"/>
      <c r="CY15" s="51"/>
      <c r="CZ15" s="51"/>
      <c r="DA15" s="51"/>
      <c r="DB15" s="51"/>
      <c r="DC15" s="51"/>
      <c r="DD15" s="51"/>
      <c r="DE15" s="56"/>
      <c r="DF15" s="56"/>
      <c r="DG15" s="57"/>
    </row>
    <row r="16" spans="1:122" s="11" customFormat="1" ht="12.75">
      <c r="A16" s="34">
        <v>42035</v>
      </c>
      <c r="B16" s="15">
        <f>东航自动更新!B100</f>
        <v>13892.6168</v>
      </c>
      <c r="C16" s="138">
        <f t="shared" ref="C16:C79" si="0">B16/B4-1</f>
        <v>2.1428646579711774E-2</v>
      </c>
      <c r="D16" s="138"/>
      <c r="E16" s="15">
        <f>东航自动更新!C100</f>
        <v>9171.4053000000004</v>
      </c>
      <c r="F16" s="138">
        <f t="shared" ref="F16:F79" si="1">E16/E4-1</f>
        <v>-4.4379199709621009E-3</v>
      </c>
      <c r="G16" s="138"/>
      <c r="H16" s="15">
        <f>东航自动更新!D100</f>
        <v>4267.6958999999997</v>
      </c>
      <c r="I16" s="138">
        <f t="shared" ref="I16:I79" si="2">H16/H4-1</f>
        <v>9.101890941055002E-2</v>
      </c>
      <c r="J16" s="138"/>
      <c r="K16" s="15">
        <f>东航自动更新!E100</f>
        <v>453.51560000000001</v>
      </c>
      <c r="L16" s="138">
        <f t="shared" ref="L16:L79" si="3">K16/K4-1</f>
        <v>-4.9657511282178546E-2</v>
      </c>
      <c r="M16" s="138"/>
      <c r="N16" s="15">
        <f>东航自动更新!F100</f>
        <v>10553.984700000001</v>
      </c>
      <c r="O16" s="138">
        <f t="shared" ref="O16:O79" si="4">N16/N4-1</f>
        <v>-1.5746493531181627E-2</v>
      </c>
      <c r="P16" s="138"/>
      <c r="Q16" s="15">
        <f>东航自动更新!G100</f>
        <v>7014.6773999999996</v>
      </c>
      <c r="R16" s="138">
        <f t="shared" ref="R16:R79" si="5">Q16/Q4-1</f>
        <v>-3.2682947372857041E-2</v>
      </c>
      <c r="S16" s="138"/>
      <c r="T16" s="15">
        <f>东航自动更新!H100</f>
        <v>3218.9915000000001</v>
      </c>
      <c r="U16" s="138">
        <f t="shared" ref="U16:U79" si="6">T16/T4-1</f>
        <v>3.138950448988842E-2</v>
      </c>
      <c r="V16" s="138"/>
      <c r="W16" s="15">
        <f>东航自动更新!I100</f>
        <v>320.31580000000002</v>
      </c>
      <c r="X16" s="138">
        <f t="shared" ref="X16:X79" si="7">W16/W4-1</f>
        <v>-8.5135600607556539E-2</v>
      </c>
      <c r="Y16" s="138"/>
      <c r="Z16" s="15">
        <f>东航自动更新!J100</f>
        <v>6684.7160000000003</v>
      </c>
      <c r="AA16" s="138">
        <f t="shared" ref="AA16:AA79" si="8">Z16/Z4-1</f>
        <v>-1.7440763198014131E-2</v>
      </c>
      <c r="AB16" s="138"/>
      <c r="AC16" s="15">
        <f>东航自动更新!K100</f>
        <v>5567.0379999999996</v>
      </c>
      <c r="AD16" s="138">
        <f t="shared" ref="AD16:AD79" si="9">AC16/AC4-1</f>
        <v>-2.8573223389116942E-2</v>
      </c>
      <c r="AE16" s="138"/>
      <c r="AF16" s="15">
        <f>东航自动更新!L100</f>
        <v>882.03200000000004</v>
      </c>
      <c r="AG16" s="138">
        <f t="shared" ref="AG16:AG79" si="10">AF16/AF4-1</f>
        <v>8.0748066180551969E-2</v>
      </c>
      <c r="AH16" s="138"/>
      <c r="AI16" s="15">
        <f>东航自动更新!M100</f>
        <v>235.64599999999999</v>
      </c>
      <c r="AJ16" s="138">
        <f t="shared" ref="AJ16:AJ79" si="11">AI16/AI4-1</f>
        <v>-8.1144523816951142E-2</v>
      </c>
      <c r="AK16" s="138"/>
      <c r="AL16" s="15">
        <f>东航自动更新!N100</f>
        <v>75.97</v>
      </c>
      <c r="AM16" s="148">
        <f>AL16-AL4</f>
        <v>-2.8700000000000045</v>
      </c>
      <c r="AN16" s="138"/>
      <c r="AO16" s="15">
        <f>东航自动更新!O100</f>
        <v>76.48</v>
      </c>
      <c r="AP16" s="148">
        <f>AO16-AO4</f>
        <v>-2.2399999999999949</v>
      </c>
      <c r="AQ16" s="138"/>
      <c r="AR16" s="15">
        <f>东航自动更新!P100</f>
        <v>75.430000000000007</v>
      </c>
      <c r="AS16" s="148">
        <f>AR16-AR4</f>
        <v>-4.3599999999999994</v>
      </c>
      <c r="AT16" s="138"/>
      <c r="AU16" s="15">
        <f>东航自动更新!Q100</f>
        <v>70.63</v>
      </c>
      <c r="AV16" s="148">
        <f>AU16-AU4</f>
        <v>-2.7400000000000091</v>
      </c>
      <c r="AW16" s="138"/>
      <c r="AX16" s="15">
        <f>东航自动更新!R100</f>
        <v>0</v>
      </c>
      <c r="AY16" s="138"/>
      <c r="AZ16" s="138"/>
      <c r="BA16" s="10"/>
      <c r="BB16" s="9"/>
      <c r="BC16" s="10"/>
      <c r="BD16" s="9"/>
      <c r="BE16" s="10"/>
      <c r="BF16" s="9"/>
      <c r="BG16" s="10"/>
      <c r="BH16" s="9"/>
      <c r="BI16" s="10"/>
      <c r="BJ16" s="9"/>
      <c r="BK16" s="10"/>
      <c r="BL16" s="9"/>
      <c r="BM16" s="10"/>
      <c r="BN16" s="9"/>
      <c r="BO16" s="10"/>
      <c r="BP16" s="10"/>
      <c r="BQ16" s="9"/>
      <c r="BR16" s="10"/>
      <c r="BS16" s="9"/>
      <c r="BT16" s="10"/>
      <c r="BU16" s="9"/>
      <c r="BV16" s="10"/>
      <c r="BW16" s="9"/>
      <c r="BX16" s="10"/>
      <c r="BY16" s="9"/>
      <c r="BZ16" s="10"/>
      <c r="CA16" s="9"/>
      <c r="CB16" s="10"/>
      <c r="CC16" s="9"/>
      <c r="CD16" s="10"/>
      <c r="CE16" s="9"/>
      <c r="CF16" s="10"/>
      <c r="CG16" s="10"/>
      <c r="CH16" s="10"/>
      <c r="CI16" s="10"/>
      <c r="CJ16" s="10"/>
      <c r="CK16" s="10"/>
      <c r="CL16" s="10"/>
      <c r="CM16" s="10"/>
      <c r="CN16" s="10"/>
      <c r="CO16" s="53"/>
      <c r="CP16" s="10"/>
      <c r="CQ16" s="53"/>
      <c r="CR16" s="10"/>
      <c r="CS16" s="53"/>
      <c r="CT16" s="10"/>
      <c r="CU16" s="53"/>
      <c r="CW16" s="10"/>
      <c r="CX16" s="9"/>
      <c r="CY16" s="10"/>
      <c r="CZ16" s="9"/>
      <c r="DA16" s="10"/>
      <c r="DB16" s="9"/>
      <c r="DC16" s="10"/>
      <c r="DD16" s="9"/>
      <c r="DE16" s="88"/>
      <c r="DF16" s="88"/>
    </row>
    <row r="17" spans="1:111">
      <c r="A17" s="49">
        <v>42063</v>
      </c>
      <c r="B17" s="50">
        <f>东航自动更新!B101</f>
        <v>14416.158299999999</v>
      </c>
      <c r="C17" s="138">
        <f t="shared" si="0"/>
        <v>0.15196733939962859</v>
      </c>
      <c r="D17" s="138"/>
      <c r="E17" s="50">
        <f>东航自动更新!C101</f>
        <v>9419.2214000000004</v>
      </c>
      <c r="F17" s="138">
        <f t="shared" si="1"/>
        <v>0.11232656545154041</v>
      </c>
      <c r="G17" s="138"/>
      <c r="H17" s="50">
        <f>东航自动更新!D101</f>
        <v>4511.6198000000004</v>
      </c>
      <c r="I17" s="138">
        <f t="shared" si="2"/>
        <v>0.2564499229510171</v>
      </c>
      <c r="J17" s="138"/>
      <c r="K17" s="50">
        <f>东航自动更新!E101</f>
        <v>485.31709999999998</v>
      </c>
      <c r="L17" s="138">
        <f t="shared" si="3"/>
        <v>6.5279138078403243E-2</v>
      </c>
      <c r="M17" s="138"/>
      <c r="N17" s="50">
        <f>东航自动更新!F101</f>
        <v>11759.628500000001</v>
      </c>
      <c r="O17" s="138">
        <f t="shared" si="4"/>
        <v>0.13051413552145252</v>
      </c>
      <c r="P17" s="138"/>
      <c r="Q17" s="50">
        <f>东航自动更新!G101</f>
        <v>7612.9781999999996</v>
      </c>
      <c r="R17" s="138">
        <f t="shared" si="5"/>
        <v>6.3854109507751389E-2</v>
      </c>
      <c r="S17" s="138"/>
      <c r="T17" s="50">
        <f>东航自动更新!H101</f>
        <v>3751.0944</v>
      </c>
      <c r="U17" s="138">
        <f t="shared" si="6"/>
        <v>0.2990969131345782</v>
      </c>
      <c r="V17" s="138"/>
      <c r="W17" s="50">
        <f>东航自动更新!I101</f>
        <v>395.55590000000001</v>
      </c>
      <c r="X17" s="138">
        <f t="shared" si="7"/>
        <v>0.10330495641654802</v>
      </c>
      <c r="Y17" s="138"/>
      <c r="Z17" s="50">
        <f>东航自动更新!J101</f>
        <v>7342.4650000000001</v>
      </c>
      <c r="AA17" s="138">
        <f t="shared" si="8"/>
        <v>0.1061340907557029</v>
      </c>
      <c r="AB17" s="138"/>
      <c r="AC17" s="50">
        <f>东航自动更新!K101</f>
        <v>5963.55</v>
      </c>
      <c r="AD17" s="138">
        <f t="shared" si="9"/>
        <v>6.6783656800319946E-2</v>
      </c>
      <c r="AE17" s="138"/>
      <c r="AF17" s="50">
        <f>东航自动更新!L101</f>
        <v>1087.02</v>
      </c>
      <c r="AG17" s="138">
        <f t="shared" si="10"/>
        <v>0.38328332226218009</v>
      </c>
      <c r="AH17" s="138"/>
      <c r="AI17" s="50">
        <f>东航自动更新!M101</f>
        <v>291.89499999999998</v>
      </c>
      <c r="AJ17" s="138">
        <f t="shared" si="11"/>
        <v>0.11448163689192126</v>
      </c>
      <c r="AK17" s="138"/>
      <c r="AL17" s="50">
        <f>东航自动更新!N101</f>
        <v>81.569999999999993</v>
      </c>
      <c r="AM17" s="148">
        <f t="shared" ref="AM17:AM80" si="12">AL17-AL5</f>
        <v>-1.5500000000000114</v>
      </c>
      <c r="AN17" s="138"/>
      <c r="AO17" s="50">
        <f>东航自动更新!O101</f>
        <v>80.819999999999993</v>
      </c>
      <c r="AP17" s="148">
        <f t="shared" ref="AP17:AP80" si="13">AO17-AO5</f>
        <v>-3.6900000000000119</v>
      </c>
      <c r="AQ17" s="138"/>
      <c r="AR17" s="50">
        <f>东航自动更新!P101</f>
        <v>83.14</v>
      </c>
      <c r="AS17" s="148">
        <f t="shared" ref="AS17:AS80" si="14">AR17-AR5</f>
        <v>2.730000000000004</v>
      </c>
      <c r="AT17" s="138"/>
      <c r="AU17" s="50">
        <f>东航自动更新!Q101</f>
        <v>81.5</v>
      </c>
      <c r="AV17" s="148">
        <f t="shared" ref="AV17:AV80" si="15">AU17-AU5</f>
        <v>2.7999999999999972</v>
      </c>
      <c r="AW17" s="138"/>
      <c r="AX17" s="50">
        <f>东航自动更新!R101</f>
        <v>0</v>
      </c>
      <c r="AY17" s="138"/>
      <c r="AZ17" s="138"/>
      <c r="BA17" s="17"/>
      <c r="BB17" s="9"/>
      <c r="BC17" s="17"/>
      <c r="BD17" s="9"/>
      <c r="BE17" s="17"/>
      <c r="BF17" s="9"/>
      <c r="BG17" s="17"/>
      <c r="BH17" s="9"/>
      <c r="BI17" s="51"/>
      <c r="BJ17" s="9"/>
      <c r="BK17" s="51"/>
      <c r="BL17" s="9"/>
      <c r="BM17" s="51"/>
      <c r="BN17" s="9"/>
      <c r="BO17" s="51"/>
      <c r="BP17" s="51"/>
      <c r="BQ17" s="9"/>
      <c r="BR17" s="51"/>
      <c r="BS17" s="9"/>
      <c r="BT17" s="51"/>
      <c r="BU17" s="9"/>
      <c r="BV17" s="51"/>
      <c r="BW17" s="9"/>
      <c r="BX17" s="51"/>
      <c r="BY17" s="9"/>
      <c r="BZ17" s="51"/>
      <c r="CA17" s="9"/>
      <c r="CB17" s="51"/>
      <c r="CC17" s="9"/>
      <c r="CD17" s="51"/>
      <c r="CE17" s="9"/>
      <c r="CF17" s="51"/>
      <c r="CG17" s="10"/>
      <c r="CH17" s="51"/>
      <c r="CI17" s="10"/>
      <c r="CJ17" s="51"/>
      <c r="CK17" s="10"/>
      <c r="CL17" s="51"/>
      <c r="CM17" s="10"/>
      <c r="CN17" s="51"/>
      <c r="CO17" s="53"/>
      <c r="CP17" s="51"/>
      <c r="CQ17" s="53"/>
      <c r="CR17" s="51"/>
      <c r="CS17" s="53"/>
      <c r="CT17" s="51"/>
      <c r="CU17" s="53"/>
      <c r="CV17" s="60"/>
      <c r="CW17" s="51"/>
      <c r="CX17" s="9"/>
      <c r="CY17" s="51"/>
      <c r="CZ17" s="9"/>
      <c r="DA17" s="51"/>
      <c r="DB17" s="9"/>
      <c r="DC17" s="51"/>
      <c r="DD17" s="9"/>
      <c r="DE17" s="56"/>
      <c r="DF17" s="56"/>
      <c r="DG17" s="57"/>
    </row>
    <row r="18" spans="1:111">
      <c r="A18" s="49">
        <v>42094</v>
      </c>
      <c r="B18" s="50">
        <f>东航自动更新!B102</f>
        <v>14642.7608</v>
      </c>
      <c r="C18" s="138">
        <f t="shared" si="0"/>
        <v>0.1641874784777233</v>
      </c>
      <c r="D18" s="138"/>
      <c r="E18" s="50">
        <f>东航自动更新!C102</f>
        <v>9972.3341999999993</v>
      </c>
      <c r="F18" s="138">
        <f t="shared" si="1"/>
        <v>0.13862985287173379</v>
      </c>
      <c r="G18" s="138"/>
      <c r="H18" s="50">
        <f>东航自动更新!D102</f>
        <v>4221.2948999999999</v>
      </c>
      <c r="I18" s="138">
        <f t="shared" si="2"/>
        <v>0.2575496190212585</v>
      </c>
      <c r="J18" s="138"/>
      <c r="K18" s="50">
        <f>东航自动更新!E102</f>
        <v>449.13170000000002</v>
      </c>
      <c r="L18" s="138">
        <f t="shared" si="3"/>
        <v>-2.9356909514181018E-2</v>
      </c>
      <c r="M18" s="138"/>
      <c r="N18" s="50">
        <f>东航自动更新!F102</f>
        <v>12116.9257</v>
      </c>
      <c r="O18" s="138">
        <f t="shared" si="4"/>
        <v>0.21071626051468373</v>
      </c>
      <c r="P18" s="138"/>
      <c r="Q18" s="50">
        <f>东航自动更新!G102</f>
        <v>8385.5948000000008</v>
      </c>
      <c r="R18" s="138">
        <f t="shared" si="5"/>
        <v>0.19883101322970953</v>
      </c>
      <c r="S18" s="138"/>
      <c r="T18" s="50">
        <f>东航自动更新!H102</f>
        <v>3410.9955</v>
      </c>
      <c r="U18" s="138">
        <f t="shared" si="6"/>
        <v>0.28347615771508283</v>
      </c>
      <c r="V18" s="138"/>
      <c r="W18" s="50">
        <f>东航自动更新!I102</f>
        <v>320.33539999999999</v>
      </c>
      <c r="X18" s="138">
        <f t="shared" si="7"/>
        <v>-9.9248828984167314E-2</v>
      </c>
      <c r="Y18" s="138"/>
      <c r="Z18" s="50">
        <f>东航自动更新!J102</f>
        <v>7894.5290000000005</v>
      </c>
      <c r="AA18" s="138">
        <f t="shared" si="8"/>
        <v>0.19762417843313518</v>
      </c>
      <c r="AB18" s="138"/>
      <c r="AC18" s="50">
        <f>东航自动更新!K102</f>
        <v>6652.0680000000002</v>
      </c>
      <c r="AD18" s="138">
        <f t="shared" si="9"/>
        <v>0.18885093691648236</v>
      </c>
      <c r="AE18" s="138"/>
      <c r="AF18" s="50">
        <f>东航自动更新!L102</f>
        <v>1003.003</v>
      </c>
      <c r="AG18" s="138">
        <f t="shared" si="10"/>
        <v>0.35370086944316248</v>
      </c>
      <c r="AH18" s="138"/>
      <c r="AI18" s="50">
        <f>东航自动更新!M102</f>
        <v>239.458</v>
      </c>
      <c r="AJ18" s="138">
        <f t="shared" si="11"/>
        <v>-6.2841711836878367E-2</v>
      </c>
      <c r="AK18" s="138"/>
      <c r="AL18" s="50">
        <f>东航自动更新!N102</f>
        <v>82.75</v>
      </c>
      <c r="AM18" s="148">
        <f t="shared" si="12"/>
        <v>3.1800000000000068</v>
      </c>
      <c r="AN18" s="138"/>
      <c r="AO18" s="50">
        <f>东航自动更新!O102</f>
        <v>84.09</v>
      </c>
      <c r="AP18" s="148">
        <f t="shared" si="13"/>
        <v>4.2199999999999989</v>
      </c>
      <c r="AQ18" s="138"/>
      <c r="AR18" s="50">
        <f>东航自动更新!P102</f>
        <v>80.8</v>
      </c>
      <c r="AS18" s="148">
        <f t="shared" si="14"/>
        <v>1.6299999999999955</v>
      </c>
      <c r="AT18" s="138"/>
      <c r="AU18" s="50">
        <f>东航自动更新!Q102</f>
        <v>71.319999999999993</v>
      </c>
      <c r="AV18" s="148">
        <f t="shared" si="15"/>
        <v>-5.5400000000000063</v>
      </c>
      <c r="AW18" s="138"/>
      <c r="AX18" s="50">
        <f>东航自动更新!R102</f>
        <v>0</v>
      </c>
      <c r="AY18" s="138"/>
      <c r="AZ18" s="138"/>
      <c r="BA18" s="17"/>
      <c r="BB18" s="9"/>
      <c r="BC18" s="17"/>
      <c r="BD18" s="9"/>
      <c r="BE18" s="17"/>
      <c r="BF18" s="9"/>
      <c r="BG18" s="17"/>
      <c r="BH18" s="9"/>
      <c r="BI18" s="51"/>
      <c r="BJ18" s="9"/>
      <c r="BK18" s="51"/>
      <c r="BL18" s="9"/>
      <c r="BM18" s="51"/>
      <c r="BN18" s="9"/>
      <c r="BO18" s="51"/>
      <c r="BP18" s="51"/>
      <c r="BQ18" s="9"/>
      <c r="BR18" s="51"/>
      <c r="BS18" s="9"/>
      <c r="BT18" s="51"/>
      <c r="BU18" s="9"/>
      <c r="BV18" s="51"/>
      <c r="BW18" s="9"/>
      <c r="BX18" s="51"/>
      <c r="BY18" s="9"/>
      <c r="BZ18" s="51"/>
      <c r="CA18" s="9"/>
      <c r="CB18" s="51"/>
      <c r="CC18" s="9"/>
      <c r="CD18" s="51"/>
      <c r="CE18" s="9"/>
      <c r="CF18" s="51"/>
      <c r="CG18" s="10"/>
      <c r="CH18" s="51"/>
      <c r="CI18" s="10"/>
      <c r="CJ18" s="51"/>
      <c r="CK18" s="10"/>
      <c r="CL18" s="51"/>
      <c r="CM18" s="10"/>
      <c r="CN18" s="51"/>
      <c r="CO18" s="53"/>
      <c r="CP18" s="51"/>
      <c r="CQ18" s="53"/>
      <c r="CR18" s="51"/>
      <c r="CS18" s="53"/>
      <c r="CT18" s="51"/>
      <c r="CU18" s="53"/>
      <c r="CV18" s="60"/>
      <c r="CW18" s="51"/>
      <c r="CX18" s="9"/>
      <c r="CY18" s="51"/>
      <c r="CZ18" s="9"/>
      <c r="DA18" s="51"/>
      <c r="DB18" s="9"/>
      <c r="DC18" s="51"/>
      <c r="DD18" s="9"/>
      <c r="DE18" s="56"/>
      <c r="DF18" s="56"/>
      <c r="DG18" s="57"/>
    </row>
    <row r="19" spans="1:111">
      <c r="A19" s="49">
        <v>42124</v>
      </c>
      <c r="B19" s="50">
        <f>东航自动更新!B103</f>
        <v>14505.283799999999</v>
      </c>
      <c r="C19" s="138">
        <f t="shared" si="0"/>
        <v>0.13927648381339708</v>
      </c>
      <c r="D19" s="138"/>
      <c r="E19" s="50">
        <f>东航自动更新!C103</f>
        <v>9903.6021000000001</v>
      </c>
      <c r="F19" s="138">
        <f t="shared" si="1"/>
        <v>0.11491660862108999</v>
      </c>
      <c r="G19" s="138"/>
      <c r="H19" s="50">
        <f>东航自动更新!D103</f>
        <v>4159.9274999999998</v>
      </c>
      <c r="I19" s="138">
        <f t="shared" si="2"/>
        <v>0.24425114546380877</v>
      </c>
      <c r="J19" s="138"/>
      <c r="K19" s="50">
        <f>东航自动更新!E103</f>
        <v>441.75420000000003</v>
      </c>
      <c r="L19" s="138">
        <f t="shared" si="3"/>
        <v>-0.12675536810543586</v>
      </c>
      <c r="M19" s="138"/>
      <c r="N19" s="50">
        <f>东航自动更新!F103</f>
        <v>11858.944100000001</v>
      </c>
      <c r="O19" s="138">
        <f t="shared" si="4"/>
        <v>0.16152203061844905</v>
      </c>
      <c r="P19" s="138"/>
      <c r="Q19" s="50">
        <f>东航自动更新!G103</f>
        <v>8183.7322000000004</v>
      </c>
      <c r="R19" s="138">
        <f t="shared" si="5"/>
        <v>0.14654745806845981</v>
      </c>
      <c r="S19" s="138"/>
      <c r="T19" s="50">
        <f>东航自动更新!H103</f>
        <v>3342.8445999999999</v>
      </c>
      <c r="U19" s="138">
        <f t="shared" si="6"/>
        <v>0.24368750881978385</v>
      </c>
      <c r="V19" s="138"/>
      <c r="W19" s="50">
        <f>东航自动更新!I103</f>
        <v>332.3673</v>
      </c>
      <c r="X19" s="138">
        <f t="shared" si="7"/>
        <v>-0.13505548134448087</v>
      </c>
      <c r="Y19" s="138"/>
      <c r="Z19" s="50">
        <f>东航自动更新!J103</f>
        <v>7918.6</v>
      </c>
      <c r="AA19" s="138">
        <f t="shared" si="8"/>
        <v>0.15161026341779538</v>
      </c>
      <c r="AB19" s="138"/>
      <c r="AC19" s="50">
        <f>东航自动更新!K103</f>
        <v>6631.1819999999998</v>
      </c>
      <c r="AD19" s="138">
        <f t="shared" si="9"/>
        <v>0.134453225147799</v>
      </c>
      <c r="AE19" s="138"/>
      <c r="AF19" s="50">
        <f>东航自动更新!L103</f>
        <v>1041.6969999999999</v>
      </c>
      <c r="AG19" s="138">
        <f t="shared" si="10"/>
        <v>0.37530283286530364</v>
      </c>
      <c r="AH19" s="138"/>
      <c r="AI19" s="50">
        <f>东航自动更新!M103</f>
        <v>245.721</v>
      </c>
      <c r="AJ19" s="138">
        <f t="shared" si="11"/>
        <v>-0.10128267492767351</v>
      </c>
      <c r="AK19" s="138"/>
      <c r="AL19" s="50">
        <f>东航自动更新!N103</f>
        <v>81.760000000000005</v>
      </c>
      <c r="AM19" s="148">
        <f t="shared" si="12"/>
        <v>1.5700000000000074</v>
      </c>
      <c r="AN19" s="138"/>
      <c r="AO19" s="50">
        <f>东航自动更新!O103</f>
        <v>82.63</v>
      </c>
      <c r="AP19" s="148">
        <f t="shared" si="13"/>
        <v>2.2800000000000011</v>
      </c>
      <c r="AQ19" s="138"/>
      <c r="AR19" s="50">
        <f>东航自动更新!P103</f>
        <v>80.36</v>
      </c>
      <c r="AS19" s="148">
        <f t="shared" si="14"/>
        <v>-3.0000000000001137E-2</v>
      </c>
      <c r="AT19" s="138"/>
      <c r="AU19" s="50">
        <f>东航自动更新!Q103</f>
        <v>75.239999999999995</v>
      </c>
      <c r="AV19" s="148">
        <f t="shared" si="15"/>
        <v>-0.71999999999999886</v>
      </c>
      <c r="AW19" s="138"/>
      <c r="AX19" s="50">
        <f>东航自动更新!R103</f>
        <v>0</v>
      </c>
      <c r="AY19" s="138"/>
      <c r="AZ19" s="138"/>
      <c r="BA19" s="17"/>
      <c r="BB19" s="9"/>
      <c r="BC19" s="17"/>
      <c r="BD19" s="9"/>
      <c r="BE19" s="17"/>
      <c r="BF19" s="9"/>
      <c r="BG19" s="17"/>
      <c r="BH19" s="9"/>
      <c r="BI19" s="51"/>
      <c r="BJ19" s="9"/>
      <c r="BK19" s="51"/>
      <c r="BL19" s="9"/>
      <c r="BM19" s="51"/>
      <c r="BN19" s="9"/>
      <c r="BO19" s="51"/>
      <c r="BP19" s="51"/>
      <c r="BQ19" s="9"/>
      <c r="BR19" s="51"/>
      <c r="BS19" s="9"/>
      <c r="BT19" s="51"/>
      <c r="BU19" s="9"/>
      <c r="BV19" s="51"/>
      <c r="BW19" s="9"/>
      <c r="BX19" s="51"/>
      <c r="BY19" s="9"/>
      <c r="BZ19" s="51"/>
      <c r="CA19" s="9"/>
      <c r="CB19" s="51"/>
      <c r="CC19" s="9"/>
      <c r="CD19" s="51"/>
      <c r="CE19" s="9"/>
      <c r="CF19" s="51"/>
      <c r="CG19" s="10"/>
      <c r="CH19" s="51"/>
      <c r="CI19" s="10"/>
      <c r="CJ19" s="51"/>
      <c r="CK19" s="10"/>
      <c r="CL19" s="51"/>
      <c r="CM19" s="10"/>
      <c r="CN19" s="51"/>
      <c r="CO19" s="53"/>
      <c r="CP19" s="51"/>
      <c r="CQ19" s="53"/>
      <c r="CR19" s="51"/>
      <c r="CS19" s="53"/>
      <c r="CT19" s="51"/>
      <c r="CU19" s="53"/>
      <c r="CV19" s="60"/>
      <c r="CW19" s="51"/>
      <c r="CX19" s="9"/>
      <c r="CY19" s="51"/>
      <c r="CZ19" s="9"/>
      <c r="DA19" s="51"/>
      <c r="DB19" s="9"/>
      <c r="DC19" s="51"/>
      <c r="DD19" s="9"/>
      <c r="DE19" s="56"/>
      <c r="DF19" s="56"/>
      <c r="DG19" s="57"/>
    </row>
    <row r="20" spans="1:111">
      <c r="A20" s="49">
        <v>42155</v>
      </c>
      <c r="B20" s="50">
        <f>东航自动更新!B104</f>
        <v>14791.0617</v>
      </c>
      <c r="C20" s="138">
        <f t="shared" si="0"/>
        <v>0.14407185486920815</v>
      </c>
      <c r="D20" s="138"/>
      <c r="E20" s="50">
        <f>东航自动更新!C104</f>
        <v>9971.3438000000006</v>
      </c>
      <c r="F20" s="138">
        <f t="shared" si="1"/>
        <v>0.10951771814557176</v>
      </c>
      <c r="G20" s="138"/>
      <c r="H20" s="50">
        <f>东航自动更新!D104</f>
        <v>4365.7236999999996</v>
      </c>
      <c r="I20" s="138">
        <f t="shared" si="2"/>
        <v>0.26584162165096137</v>
      </c>
      <c r="J20" s="138"/>
      <c r="K20" s="50">
        <f>东航自动更新!E104</f>
        <v>453.99419999999998</v>
      </c>
      <c r="L20" s="138">
        <f t="shared" si="3"/>
        <v>-7.8128023661953816E-2</v>
      </c>
      <c r="M20" s="138"/>
      <c r="N20" s="50">
        <f>东航自动更新!F104</f>
        <v>11784.6553</v>
      </c>
      <c r="O20" s="138">
        <f t="shared" si="4"/>
        <v>0.15621962167289305</v>
      </c>
      <c r="P20" s="138"/>
      <c r="Q20" s="50">
        <f>东航自动更新!G104</f>
        <v>7990.9528</v>
      </c>
      <c r="R20" s="138">
        <f t="shared" si="5"/>
        <v>0.11535341830903567</v>
      </c>
      <c r="S20" s="138"/>
      <c r="T20" s="50">
        <f>东航自动更新!H104</f>
        <v>3448.2548000000002</v>
      </c>
      <c r="U20" s="138">
        <f t="shared" si="6"/>
        <v>0.29710153459320687</v>
      </c>
      <c r="V20" s="138"/>
      <c r="W20" s="50">
        <f>东航自动更新!I104</f>
        <v>345.4477</v>
      </c>
      <c r="X20" s="138">
        <f t="shared" si="7"/>
        <v>-6.5013967368783732E-2</v>
      </c>
      <c r="Y20" s="138"/>
      <c r="Z20" s="50">
        <f>东航自动更新!J104</f>
        <v>7771.2089999999998</v>
      </c>
      <c r="AA20" s="138">
        <f t="shared" si="8"/>
        <v>0.12690091441685269</v>
      </c>
      <c r="AB20" s="138"/>
      <c r="AC20" s="50">
        <f>东航自动更新!K104</f>
        <v>6480.3850000000002</v>
      </c>
      <c r="AD20" s="138">
        <f t="shared" si="9"/>
        <v>9.915819322019126E-2</v>
      </c>
      <c r="AE20" s="138"/>
      <c r="AF20" s="50">
        <f>东航自动更新!L104</f>
        <v>1036.271</v>
      </c>
      <c r="AG20" s="138">
        <f t="shared" si="10"/>
        <v>0.40920229547432552</v>
      </c>
      <c r="AH20" s="138"/>
      <c r="AI20" s="50">
        <f>东航自动更新!M104</f>
        <v>254.553</v>
      </c>
      <c r="AJ20" s="138">
        <f t="shared" si="11"/>
        <v>-3.9270374927347085E-2</v>
      </c>
      <c r="AK20" s="138"/>
      <c r="AL20" s="50">
        <f>东航自动更新!N104</f>
        <v>79.67</v>
      </c>
      <c r="AM20" s="148">
        <f t="shared" si="12"/>
        <v>0.82999999999999829</v>
      </c>
      <c r="AN20" s="138"/>
      <c r="AO20" s="50">
        <f>东航自动更新!O104</f>
        <v>80.14</v>
      </c>
      <c r="AP20" s="148">
        <f t="shared" si="13"/>
        <v>0.42000000000000171</v>
      </c>
      <c r="AQ20" s="138"/>
      <c r="AR20" s="50">
        <f>东航自动更新!P104</f>
        <v>78.98</v>
      </c>
      <c r="AS20" s="148">
        <f t="shared" si="14"/>
        <v>1.9000000000000057</v>
      </c>
      <c r="AT20" s="138"/>
      <c r="AU20" s="50">
        <f>东航自动更新!Q104</f>
        <v>76.09</v>
      </c>
      <c r="AV20" s="148">
        <f t="shared" si="15"/>
        <v>1.0700000000000074</v>
      </c>
      <c r="AW20" s="138"/>
      <c r="AX20" s="50">
        <f>东航自动更新!R104</f>
        <v>0</v>
      </c>
      <c r="AY20" s="138"/>
      <c r="AZ20" s="138"/>
      <c r="BA20" s="17"/>
      <c r="BB20" s="9"/>
      <c r="BC20" s="17"/>
      <c r="BD20" s="9"/>
      <c r="BE20" s="17"/>
      <c r="BF20" s="9"/>
      <c r="BG20" s="17"/>
      <c r="BH20" s="9"/>
      <c r="BI20" s="51"/>
      <c r="BJ20" s="9"/>
      <c r="BK20" s="51"/>
      <c r="BL20" s="9"/>
      <c r="BM20" s="51"/>
      <c r="BN20" s="9"/>
      <c r="BO20" s="51"/>
      <c r="BP20" s="51"/>
      <c r="BQ20" s="9"/>
      <c r="BR20" s="51"/>
      <c r="BS20" s="9"/>
      <c r="BT20" s="51"/>
      <c r="BU20" s="9"/>
      <c r="BV20" s="51"/>
      <c r="BW20" s="9"/>
      <c r="BX20" s="51"/>
      <c r="BY20" s="9"/>
      <c r="BZ20" s="51"/>
      <c r="CA20" s="9"/>
      <c r="CB20" s="51"/>
      <c r="CC20" s="9"/>
      <c r="CD20" s="51"/>
      <c r="CE20" s="9"/>
      <c r="CF20" s="51"/>
      <c r="CG20" s="10"/>
      <c r="CH20" s="51"/>
      <c r="CI20" s="10"/>
      <c r="CJ20" s="51"/>
      <c r="CK20" s="10"/>
      <c r="CL20" s="51"/>
      <c r="CM20" s="10"/>
      <c r="CN20" s="51"/>
      <c r="CO20" s="53"/>
      <c r="CP20" s="51"/>
      <c r="CQ20" s="53"/>
      <c r="CR20" s="51"/>
      <c r="CS20" s="53"/>
      <c r="CT20" s="51"/>
      <c r="CU20" s="53"/>
      <c r="CV20" s="60"/>
      <c r="CW20" s="51"/>
      <c r="CX20" s="9"/>
      <c r="CY20" s="51"/>
      <c r="CZ20" s="9"/>
      <c r="DA20" s="51"/>
      <c r="DB20" s="9"/>
      <c r="DC20" s="51"/>
      <c r="DD20" s="9"/>
      <c r="DE20" s="56"/>
      <c r="DF20" s="56"/>
      <c r="DG20" s="57"/>
    </row>
    <row r="21" spans="1:111">
      <c r="A21" s="49">
        <v>42185</v>
      </c>
      <c r="B21" s="50">
        <f>东航自动更新!B105</f>
        <v>13858.870199999999</v>
      </c>
      <c r="C21" s="138">
        <f t="shared" si="0"/>
        <v>0.10182487648120553</v>
      </c>
      <c r="D21" s="138"/>
      <c r="E21" s="50">
        <f>东航自动更新!C105</f>
        <v>9294.6059000000005</v>
      </c>
      <c r="F21" s="138">
        <f t="shared" si="1"/>
        <v>5.9003283094950953E-2</v>
      </c>
      <c r="G21" s="138"/>
      <c r="H21" s="50">
        <f>东航自动更新!D105</f>
        <v>4122.509</v>
      </c>
      <c r="I21" s="138">
        <f t="shared" si="2"/>
        <v>0.24042699360630104</v>
      </c>
      <c r="J21" s="138"/>
      <c r="K21" s="50">
        <f>东航自动更新!E105</f>
        <v>441.75529999999998</v>
      </c>
      <c r="L21" s="138">
        <f t="shared" si="3"/>
        <v>-7.5627707693028845E-2</v>
      </c>
      <c r="M21" s="138"/>
      <c r="N21" s="50">
        <f>东航自动更新!F105</f>
        <v>11146.003000000001</v>
      </c>
      <c r="O21" s="138">
        <f t="shared" si="4"/>
        <v>0.11855562454395008</v>
      </c>
      <c r="P21" s="138"/>
      <c r="Q21" s="50">
        <f>东航自动更新!G105</f>
        <v>7498.6565000000001</v>
      </c>
      <c r="R21" s="138">
        <f t="shared" si="5"/>
        <v>8.3087867668591775E-2</v>
      </c>
      <c r="S21" s="138"/>
      <c r="T21" s="50">
        <f>东航自动更新!H105</f>
        <v>3309.4418000000001</v>
      </c>
      <c r="U21" s="138">
        <f t="shared" si="6"/>
        <v>0.23844429202232886</v>
      </c>
      <c r="V21" s="138"/>
      <c r="W21" s="50">
        <f>东航自动更新!I105</f>
        <v>337.90469999999999</v>
      </c>
      <c r="X21" s="138">
        <f t="shared" si="7"/>
        <v>-8.4210038479446636E-2</v>
      </c>
      <c r="Y21" s="138"/>
      <c r="Z21" s="50">
        <f>东航自动更新!J105</f>
        <v>7216.1490000000003</v>
      </c>
      <c r="AA21" s="138">
        <f t="shared" si="8"/>
        <v>9.1153102433814137E-2</v>
      </c>
      <c r="AB21" s="138"/>
      <c r="AC21" s="50">
        <f>东航自动更新!K105</f>
        <v>6054.27</v>
      </c>
      <c r="AD21" s="138">
        <f t="shared" si="9"/>
        <v>7.5577919693408324E-2</v>
      </c>
      <c r="AE21" s="138"/>
      <c r="AF21" s="50">
        <f>东航自动更新!L105</f>
        <v>912.77099999999996</v>
      </c>
      <c r="AG21" s="138">
        <f t="shared" si="10"/>
        <v>0.27447273438099939</v>
      </c>
      <c r="AH21" s="138"/>
      <c r="AI21" s="50">
        <f>东航自动更新!M105</f>
        <v>249.108</v>
      </c>
      <c r="AJ21" s="138">
        <f t="shared" si="11"/>
        <v>-7.1448806453055846E-2</v>
      </c>
      <c r="AK21" s="138"/>
      <c r="AL21" s="50">
        <f>东航自动更新!N105</f>
        <v>80.430000000000007</v>
      </c>
      <c r="AM21" s="148">
        <f t="shared" si="12"/>
        <v>1.210000000000008</v>
      </c>
      <c r="AN21" s="138"/>
      <c r="AO21" s="50">
        <f>东航自动更新!O105</f>
        <v>80.680000000000007</v>
      </c>
      <c r="AP21" s="148">
        <f t="shared" si="13"/>
        <v>1.8000000000000114</v>
      </c>
      <c r="AQ21" s="138"/>
      <c r="AR21" s="50">
        <f>东航自动更新!P105</f>
        <v>80.28</v>
      </c>
      <c r="AS21" s="148">
        <f t="shared" si="14"/>
        <v>-0.12999999999999545</v>
      </c>
      <c r="AT21" s="138"/>
      <c r="AU21" s="50">
        <f>东航自动更新!Q105</f>
        <v>76.489999999999995</v>
      </c>
      <c r="AV21" s="148">
        <f t="shared" si="15"/>
        <v>-0.71999999999999886</v>
      </c>
      <c r="AW21" s="138"/>
      <c r="AX21" s="50">
        <f>东航自动更新!R105</f>
        <v>0</v>
      </c>
      <c r="AY21" s="138"/>
      <c r="AZ21" s="138"/>
      <c r="BA21" s="17"/>
      <c r="BB21" s="9"/>
      <c r="BC21" s="17"/>
      <c r="BD21" s="9"/>
      <c r="BE21" s="17"/>
      <c r="BF21" s="9"/>
      <c r="BG21" s="17"/>
      <c r="BH21" s="9"/>
      <c r="BI21" s="51"/>
      <c r="BJ21" s="9"/>
      <c r="BK21" s="51"/>
      <c r="BL21" s="9"/>
      <c r="BM21" s="51"/>
      <c r="BN21" s="9"/>
      <c r="BO21" s="51"/>
      <c r="BP21" s="51"/>
      <c r="BQ21" s="9"/>
      <c r="BR21" s="51"/>
      <c r="BS21" s="9"/>
      <c r="BT21" s="51"/>
      <c r="BU21" s="9"/>
      <c r="BV21" s="51"/>
      <c r="BW21" s="9"/>
      <c r="BX21" s="51"/>
      <c r="BY21" s="9"/>
      <c r="BZ21" s="51"/>
      <c r="CA21" s="9"/>
      <c r="CB21" s="51"/>
      <c r="CC21" s="9"/>
      <c r="CD21" s="51"/>
      <c r="CE21" s="9"/>
      <c r="CF21" s="51"/>
      <c r="CG21" s="10"/>
      <c r="CH21" s="51"/>
      <c r="CI21" s="10"/>
      <c r="CJ21" s="51"/>
      <c r="CK21" s="10"/>
      <c r="CL21" s="51"/>
      <c r="CM21" s="10"/>
      <c r="CN21" s="51"/>
      <c r="CO21" s="53"/>
      <c r="CP21" s="51"/>
      <c r="CQ21" s="53"/>
      <c r="CR21" s="51"/>
      <c r="CS21" s="53"/>
      <c r="CT21" s="51"/>
      <c r="CU21" s="53"/>
      <c r="CV21" s="60"/>
      <c r="CW21" s="51"/>
      <c r="CX21" s="9"/>
      <c r="CY21" s="51"/>
      <c r="CZ21" s="9"/>
      <c r="DA21" s="51"/>
      <c r="DB21" s="9"/>
      <c r="DC21" s="51"/>
      <c r="DD21" s="9"/>
      <c r="DE21" s="56"/>
      <c r="DF21" s="56"/>
      <c r="DG21" s="57"/>
    </row>
    <row r="22" spans="1:111">
      <c r="A22" s="49">
        <v>42216</v>
      </c>
      <c r="B22" s="50">
        <f>东航自动更新!B106</f>
        <v>16643.660199999998</v>
      </c>
      <c r="C22" s="138">
        <f t="shared" si="0"/>
        <v>0.13090017544055255</v>
      </c>
      <c r="D22" s="138"/>
      <c r="E22" s="50">
        <f>东航自动更新!C106</f>
        <v>11268.536599999999</v>
      </c>
      <c r="F22" s="138">
        <f t="shared" si="1"/>
        <v>0.10641530372457053</v>
      </c>
      <c r="G22" s="138"/>
      <c r="H22" s="50">
        <f>东航自动更新!D106</f>
        <v>4909.0214999999998</v>
      </c>
      <c r="I22" s="138">
        <f t="shared" si="2"/>
        <v>0.21708900015448451</v>
      </c>
      <c r="J22" s="138"/>
      <c r="K22" s="50">
        <f>东航自动更新!E106</f>
        <v>466.10210000000001</v>
      </c>
      <c r="L22" s="138">
        <f t="shared" si="3"/>
        <v>-6.6004209274229897E-2</v>
      </c>
      <c r="M22" s="138"/>
      <c r="N22" s="50">
        <f>东航自动更新!F106</f>
        <v>13615.7763</v>
      </c>
      <c r="O22" s="138">
        <f t="shared" si="4"/>
        <v>0.15120697655741044</v>
      </c>
      <c r="P22" s="138"/>
      <c r="Q22" s="50">
        <f>东航自动更新!G106</f>
        <v>9235.7654999999995</v>
      </c>
      <c r="R22" s="138">
        <f t="shared" si="5"/>
        <v>0.12876916391267579</v>
      </c>
      <c r="S22" s="138"/>
      <c r="T22" s="50">
        <f>东航自动更新!H106</f>
        <v>4012.2020000000002</v>
      </c>
      <c r="U22" s="138">
        <f t="shared" si="6"/>
        <v>0.23017379775881719</v>
      </c>
      <c r="V22" s="138"/>
      <c r="W22" s="50">
        <f>东航自动更新!I106</f>
        <v>367.80880000000002</v>
      </c>
      <c r="X22" s="138">
        <f t="shared" si="7"/>
        <v>-4.1525600400266871E-2</v>
      </c>
      <c r="Y22" s="138"/>
      <c r="Z22" s="50">
        <f>东航自动更新!J106</f>
        <v>8621.8739999999998</v>
      </c>
      <c r="AA22" s="138">
        <f t="shared" si="8"/>
        <v>0.12158091364520285</v>
      </c>
      <c r="AB22" s="138"/>
      <c r="AC22" s="50">
        <f>东航自动更新!K106</f>
        <v>7288.701</v>
      </c>
      <c r="AD22" s="138">
        <f t="shared" si="9"/>
        <v>0.11268993330761523</v>
      </c>
      <c r="AE22" s="138"/>
      <c r="AF22" s="50">
        <f>东航自动更新!L106</f>
        <v>1062.7670000000001</v>
      </c>
      <c r="AG22" s="138">
        <f t="shared" si="10"/>
        <v>0.23947237983054115</v>
      </c>
      <c r="AH22" s="138"/>
      <c r="AI22" s="50">
        <f>东航自动更新!M106</f>
        <v>270.40600000000001</v>
      </c>
      <c r="AJ22" s="138">
        <f t="shared" si="11"/>
        <v>-3.1819630280744637E-2</v>
      </c>
      <c r="AK22" s="138"/>
      <c r="AL22" s="50">
        <f>东航自动更新!N106</f>
        <v>81.81</v>
      </c>
      <c r="AM22" s="148">
        <f t="shared" si="12"/>
        <v>1.4500000000000028</v>
      </c>
      <c r="AN22" s="138"/>
      <c r="AO22" s="50">
        <f>东航自动更新!O106</f>
        <v>81.96</v>
      </c>
      <c r="AP22" s="148">
        <f t="shared" si="13"/>
        <v>1.6199999999999903</v>
      </c>
      <c r="AQ22" s="138"/>
      <c r="AR22" s="50">
        <f>东航自动更新!P106</f>
        <v>81.73</v>
      </c>
      <c r="AS22" s="148">
        <f t="shared" si="14"/>
        <v>0.87000000000000455</v>
      </c>
      <c r="AT22" s="138"/>
      <c r="AU22" s="50">
        <f>东航自动更新!Q106</f>
        <v>78.91</v>
      </c>
      <c r="AV22" s="148">
        <f t="shared" si="15"/>
        <v>2.0099999999999909</v>
      </c>
      <c r="AW22" s="138"/>
      <c r="AX22" s="50">
        <f>东航自动更新!R106</f>
        <v>0</v>
      </c>
      <c r="AY22" s="138"/>
      <c r="AZ22" s="138"/>
      <c r="BA22" s="17"/>
      <c r="BB22" s="9"/>
      <c r="BC22" s="17"/>
      <c r="BD22" s="9"/>
      <c r="BE22" s="17"/>
      <c r="BF22" s="9"/>
      <c r="BG22" s="17"/>
      <c r="BH22" s="9"/>
      <c r="BI22" s="51"/>
      <c r="BJ22" s="9"/>
      <c r="BK22" s="51"/>
      <c r="BL22" s="9"/>
      <c r="BM22" s="51"/>
      <c r="BN22" s="9"/>
      <c r="BO22" s="51"/>
      <c r="BP22" s="51"/>
      <c r="BQ22" s="9"/>
      <c r="BR22" s="51"/>
      <c r="BS22" s="9"/>
      <c r="BT22" s="51"/>
      <c r="BU22" s="9"/>
      <c r="BV22" s="51"/>
      <c r="BW22" s="9"/>
      <c r="BX22" s="51"/>
      <c r="BY22" s="9"/>
      <c r="BZ22" s="51"/>
      <c r="CA22" s="9"/>
      <c r="CB22" s="51"/>
      <c r="CC22" s="9"/>
      <c r="CD22" s="51"/>
      <c r="CE22" s="9"/>
      <c r="CF22" s="51"/>
      <c r="CG22" s="10"/>
      <c r="CH22" s="51"/>
      <c r="CI22" s="10"/>
      <c r="CJ22" s="51"/>
      <c r="CK22" s="10"/>
      <c r="CL22" s="51"/>
      <c r="CM22" s="10"/>
      <c r="CN22" s="51"/>
      <c r="CO22" s="53"/>
      <c r="CP22" s="51"/>
      <c r="CQ22" s="53"/>
      <c r="CR22" s="51"/>
      <c r="CS22" s="53"/>
      <c r="CT22" s="51"/>
      <c r="CU22" s="53"/>
      <c r="CV22" s="60"/>
      <c r="CW22" s="51"/>
      <c r="CX22" s="9"/>
      <c r="CY22" s="51"/>
      <c r="CZ22" s="9"/>
      <c r="DA22" s="51"/>
      <c r="DB22" s="9"/>
      <c r="DC22" s="51"/>
      <c r="DD22" s="9"/>
      <c r="DE22" s="56"/>
      <c r="DF22" s="56"/>
      <c r="DG22" s="57"/>
    </row>
    <row r="23" spans="1:111">
      <c r="A23" s="49">
        <v>42247</v>
      </c>
      <c r="B23" s="50">
        <f>东航自动更新!B107</f>
        <v>17109.601900000001</v>
      </c>
      <c r="C23" s="138">
        <f t="shared" si="0"/>
        <v>0.14338513520900631</v>
      </c>
      <c r="D23" s="138"/>
      <c r="E23" s="50">
        <f>东航自动更新!C107</f>
        <v>11559.999</v>
      </c>
      <c r="F23" s="138">
        <f t="shared" si="1"/>
        <v>0.11714137722031981</v>
      </c>
      <c r="G23" s="138"/>
      <c r="H23" s="50">
        <f>东航自动更新!D107</f>
        <v>5071.6139999999996</v>
      </c>
      <c r="I23" s="138">
        <f t="shared" si="2"/>
        <v>0.23343686446991985</v>
      </c>
      <c r="J23" s="138"/>
      <c r="K23" s="50">
        <f>东航自动更新!E107</f>
        <v>477.9889</v>
      </c>
      <c r="L23" s="138">
        <f t="shared" si="3"/>
        <v>-5.2314824360912282E-2</v>
      </c>
      <c r="M23" s="138"/>
      <c r="N23" s="50">
        <f>东航自动更新!F107</f>
        <v>14557.4619</v>
      </c>
      <c r="O23" s="138">
        <f t="shared" si="4"/>
        <v>0.20360670218581434</v>
      </c>
      <c r="P23" s="138"/>
      <c r="Q23" s="50">
        <f>东航自动更新!G107</f>
        <v>9801.4140000000007</v>
      </c>
      <c r="R23" s="138">
        <f t="shared" si="5"/>
        <v>0.19113691567850588</v>
      </c>
      <c r="S23" s="138"/>
      <c r="T23" s="50">
        <f>东航自动更新!H107</f>
        <v>4361.5722999999998</v>
      </c>
      <c r="U23" s="138">
        <f t="shared" si="6"/>
        <v>0.25416342863130437</v>
      </c>
      <c r="V23" s="138"/>
      <c r="W23" s="50">
        <f>东航自动更新!I107</f>
        <v>394.47559999999999</v>
      </c>
      <c r="X23" s="138">
        <f t="shared" si="7"/>
        <v>1.5196462316896309E-2</v>
      </c>
      <c r="Y23" s="138"/>
      <c r="Z23" s="50">
        <f>东航自动更新!J107</f>
        <v>9180.0679999999993</v>
      </c>
      <c r="AA23" s="138">
        <f t="shared" si="8"/>
        <v>0.16993349270479219</v>
      </c>
      <c r="AB23" s="138"/>
      <c r="AC23" s="50">
        <f>东航自动更新!K107</f>
        <v>7693.277</v>
      </c>
      <c r="AD23" s="138">
        <f t="shared" si="9"/>
        <v>0.15877823111709866</v>
      </c>
      <c r="AE23" s="138"/>
      <c r="AF23" s="50">
        <f>东航自动更新!L107</f>
        <v>1197.0070000000001</v>
      </c>
      <c r="AG23" s="138">
        <f t="shared" si="10"/>
        <v>0.2870697024273543</v>
      </c>
      <c r="AH23" s="138"/>
      <c r="AI23" s="50">
        <f>东航自动更新!M107</f>
        <v>289.78399999999999</v>
      </c>
      <c r="AJ23" s="138">
        <f t="shared" si="11"/>
        <v>4.4247851390065041E-2</v>
      </c>
      <c r="AK23" s="138"/>
      <c r="AL23" s="50">
        <f>东航自动更新!N107</f>
        <v>85.08</v>
      </c>
      <c r="AM23" s="148">
        <f t="shared" si="12"/>
        <v>4.25</v>
      </c>
      <c r="AN23" s="138"/>
      <c r="AO23" s="50">
        <f>东航自动更新!O107</f>
        <v>84.79</v>
      </c>
      <c r="AP23" s="148">
        <f t="shared" si="13"/>
        <v>5.2700000000000102</v>
      </c>
      <c r="AQ23" s="138"/>
      <c r="AR23" s="50">
        <f>东航自动更新!P107</f>
        <v>86</v>
      </c>
      <c r="AS23" s="148">
        <f t="shared" si="14"/>
        <v>1.4200000000000017</v>
      </c>
      <c r="AT23" s="138"/>
      <c r="AU23" s="50">
        <f>东航自动更新!Q107</f>
        <v>82.53</v>
      </c>
      <c r="AV23" s="148">
        <f t="shared" si="15"/>
        <v>5.4899999999999949</v>
      </c>
      <c r="AW23" s="138"/>
      <c r="AX23" s="50">
        <f>东航自动更新!R107</f>
        <v>0</v>
      </c>
      <c r="AY23" s="138"/>
      <c r="AZ23" s="138"/>
      <c r="BA23" s="17"/>
      <c r="BB23" s="9"/>
      <c r="BC23" s="17"/>
      <c r="BD23" s="9"/>
      <c r="BE23" s="17"/>
      <c r="BF23" s="9"/>
      <c r="BG23" s="17"/>
      <c r="BH23" s="9"/>
      <c r="BI23" s="51"/>
      <c r="BJ23" s="9"/>
      <c r="BK23" s="51"/>
      <c r="BL23" s="9"/>
      <c r="BM23" s="51"/>
      <c r="BN23" s="9"/>
      <c r="BO23" s="51"/>
      <c r="BP23" s="51"/>
      <c r="BQ23" s="9"/>
      <c r="BR23" s="51"/>
      <c r="BS23" s="9"/>
      <c r="BT23" s="51"/>
      <c r="BU23" s="9"/>
      <c r="BV23" s="51"/>
      <c r="BW23" s="9"/>
      <c r="BX23" s="51"/>
      <c r="BY23" s="9"/>
      <c r="BZ23" s="51"/>
      <c r="CA23" s="9"/>
      <c r="CB23" s="51"/>
      <c r="CC23" s="9"/>
      <c r="CD23" s="51"/>
      <c r="CE23" s="9"/>
      <c r="CF23" s="51"/>
      <c r="CG23" s="10"/>
      <c r="CH23" s="51"/>
      <c r="CI23" s="10"/>
      <c r="CJ23" s="51"/>
      <c r="CK23" s="10"/>
      <c r="CL23" s="51"/>
      <c r="CM23" s="10"/>
      <c r="CN23" s="51"/>
      <c r="CO23" s="53"/>
      <c r="CP23" s="51"/>
      <c r="CQ23" s="53"/>
      <c r="CR23" s="51"/>
      <c r="CS23" s="53"/>
      <c r="CT23" s="51"/>
      <c r="CU23" s="53"/>
      <c r="CV23" s="60"/>
      <c r="CW23" s="51"/>
      <c r="CX23" s="9"/>
      <c r="CY23" s="51"/>
      <c r="CZ23" s="9"/>
      <c r="DA23" s="51"/>
      <c r="DB23" s="9"/>
      <c r="DC23" s="51"/>
      <c r="DD23" s="9"/>
      <c r="DE23" s="56"/>
      <c r="DF23" s="56"/>
      <c r="DG23" s="57"/>
    </row>
    <row r="24" spans="1:111">
      <c r="A24" s="49">
        <v>42277</v>
      </c>
      <c r="B24" s="50">
        <f>东航自动更新!B108</f>
        <v>15397.8856</v>
      </c>
      <c r="C24" s="138">
        <f t="shared" si="0"/>
        <v>0.14481651364960357</v>
      </c>
      <c r="D24" s="138"/>
      <c r="E24" s="50">
        <f>东航自动更新!C108</f>
        <v>10202.099399999999</v>
      </c>
      <c r="F24" s="138">
        <f t="shared" si="1"/>
        <v>9.8167961097203049E-2</v>
      </c>
      <c r="G24" s="138"/>
      <c r="H24" s="50">
        <f>东航自动更新!D108</f>
        <v>4756.2894999999999</v>
      </c>
      <c r="I24" s="138">
        <f t="shared" si="2"/>
        <v>0.2856953018941577</v>
      </c>
      <c r="J24" s="138"/>
      <c r="K24" s="50">
        <f>东航自动更新!E108</f>
        <v>439.49669999999998</v>
      </c>
      <c r="L24" s="138">
        <f t="shared" si="3"/>
        <v>-4.579854018021623E-2</v>
      </c>
      <c r="M24" s="138"/>
      <c r="N24" s="50">
        <f>东航自动更新!F108</f>
        <v>12335.4858</v>
      </c>
      <c r="O24" s="138">
        <f t="shared" si="4"/>
        <v>0.16504183653003435</v>
      </c>
      <c r="P24" s="138"/>
      <c r="Q24" s="50">
        <f>东航自动更新!G108</f>
        <v>8328.0378999999994</v>
      </c>
      <c r="R24" s="138">
        <f t="shared" si="5"/>
        <v>0.12845141384982695</v>
      </c>
      <c r="S24" s="138"/>
      <c r="T24" s="50">
        <f>东航自动更新!H108</f>
        <v>3685.9268000000002</v>
      </c>
      <c r="U24" s="138">
        <f t="shared" si="6"/>
        <v>0.28695016048615152</v>
      </c>
      <c r="V24" s="138"/>
      <c r="W24" s="50">
        <f>东航自动更新!I108</f>
        <v>321.52109999999999</v>
      </c>
      <c r="X24" s="138">
        <f t="shared" si="7"/>
        <v>-6.5024377562290292E-2</v>
      </c>
      <c r="Y24" s="138"/>
      <c r="Z24" s="50">
        <f>东航自动更新!J108</f>
        <v>7907.3890000000001</v>
      </c>
      <c r="AA24" s="138">
        <f t="shared" si="8"/>
        <v>0.1313296511249431</v>
      </c>
      <c r="AB24" s="138"/>
      <c r="AC24" s="50">
        <f>东航自动更新!K108</f>
        <v>6673.2219999999998</v>
      </c>
      <c r="AD24" s="138">
        <f t="shared" si="9"/>
        <v>0.12087644818449417</v>
      </c>
      <c r="AE24" s="138"/>
      <c r="AF24" s="50">
        <f>东航自动更新!L108</f>
        <v>998.76599999999996</v>
      </c>
      <c r="AG24" s="138">
        <f t="shared" si="10"/>
        <v>0.26501816910631293</v>
      </c>
      <c r="AH24" s="138"/>
      <c r="AI24" s="50">
        <f>东航自动更新!M108</f>
        <v>235.40100000000001</v>
      </c>
      <c r="AJ24" s="138">
        <f t="shared" si="11"/>
        <v>-4.449531788458494E-2</v>
      </c>
      <c r="AK24" s="138"/>
      <c r="AL24" s="50">
        <f>东航自动更新!N108</f>
        <v>80.11</v>
      </c>
      <c r="AM24" s="148">
        <f t="shared" si="12"/>
        <v>1.3900000000000006</v>
      </c>
      <c r="AN24" s="138"/>
      <c r="AO24" s="50">
        <f>东航自动更新!O108</f>
        <v>81.63</v>
      </c>
      <c r="AP24" s="148">
        <f t="shared" si="13"/>
        <v>2.1899999999999977</v>
      </c>
      <c r="AQ24" s="138"/>
      <c r="AR24" s="50">
        <f>东航自动更新!P108</f>
        <v>77.5</v>
      </c>
      <c r="AS24" s="148">
        <f t="shared" si="14"/>
        <v>7.9999999999998295E-2</v>
      </c>
      <c r="AT24" s="138"/>
      <c r="AU24" s="50">
        <f>东航自动更新!Q108</f>
        <v>73.16</v>
      </c>
      <c r="AV24" s="148">
        <f t="shared" si="15"/>
        <v>-1.5</v>
      </c>
      <c r="AW24" s="138"/>
      <c r="AX24" s="50">
        <f>东航自动更新!R108</f>
        <v>0</v>
      </c>
      <c r="AY24" s="138"/>
      <c r="AZ24" s="138"/>
      <c r="BA24" s="17"/>
      <c r="BB24" s="9"/>
      <c r="BC24" s="17"/>
      <c r="BD24" s="9"/>
      <c r="BE24" s="17"/>
      <c r="BF24" s="9"/>
      <c r="BG24" s="17"/>
      <c r="BH24" s="9"/>
      <c r="BI24" s="51"/>
      <c r="BJ24" s="9"/>
      <c r="BK24" s="51"/>
      <c r="BL24" s="9"/>
      <c r="BM24" s="51"/>
      <c r="BN24" s="9"/>
      <c r="BO24" s="51"/>
      <c r="BP24" s="51"/>
      <c r="BQ24" s="9"/>
      <c r="BR24" s="51"/>
      <c r="BS24" s="9"/>
      <c r="BT24" s="51"/>
      <c r="BU24" s="9"/>
      <c r="BV24" s="51"/>
      <c r="BW24" s="9"/>
      <c r="BX24" s="51"/>
      <c r="BY24" s="9"/>
      <c r="BZ24" s="51"/>
      <c r="CA24" s="9"/>
      <c r="CB24" s="51"/>
      <c r="CC24" s="9"/>
      <c r="CD24" s="51"/>
      <c r="CE24" s="9"/>
      <c r="CF24" s="51"/>
      <c r="CG24" s="10"/>
      <c r="CH24" s="51"/>
      <c r="CI24" s="10"/>
      <c r="CJ24" s="51"/>
      <c r="CK24" s="10"/>
      <c r="CL24" s="51"/>
      <c r="CM24" s="10"/>
      <c r="CN24" s="51"/>
      <c r="CO24" s="53"/>
      <c r="CP24" s="51"/>
      <c r="CQ24" s="53"/>
      <c r="CR24" s="51"/>
      <c r="CS24" s="53"/>
      <c r="CT24" s="51"/>
      <c r="CU24" s="53"/>
      <c r="CV24" s="60"/>
      <c r="CW24" s="51"/>
      <c r="CX24" s="9"/>
      <c r="CY24" s="51"/>
      <c r="CZ24" s="9"/>
      <c r="DA24" s="51"/>
      <c r="DB24" s="9"/>
      <c r="DC24" s="51"/>
      <c r="DD24" s="9"/>
      <c r="DE24" s="56"/>
      <c r="DF24" s="56"/>
      <c r="DG24" s="57"/>
    </row>
    <row r="25" spans="1:111">
      <c r="A25" s="49">
        <v>42308</v>
      </c>
      <c r="B25" s="50">
        <f>东航自动更新!B109</f>
        <v>15980.8141</v>
      </c>
      <c r="C25" s="138">
        <f t="shared" si="0"/>
        <v>0.1465014532708091</v>
      </c>
      <c r="D25" s="138"/>
      <c r="E25" s="50">
        <f>东航自动更新!C109</f>
        <v>10409.873</v>
      </c>
      <c r="F25" s="138">
        <f t="shared" si="1"/>
        <v>8.6434903653078043E-2</v>
      </c>
      <c r="G25" s="138"/>
      <c r="H25" s="50">
        <f>东航自动更新!D109</f>
        <v>5091.7487000000001</v>
      </c>
      <c r="I25" s="138">
        <f t="shared" si="2"/>
        <v>0.31356942391926745</v>
      </c>
      <c r="J25" s="138"/>
      <c r="K25" s="50">
        <f>东航自动更新!E109</f>
        <v>479.19240000000002</v>
      </c>
      <c r="L25" s="138">
        <f t="shared" si="3"/>
        <v>-3.3732357793850865E-3</v>
      </c>
      <c r="M25" s="138"/>
      <c r="N25" s="50">
        <f>东航自动更新!F109</f>
        <v>12878.8976</v>
      </c>
      <c r="O25" s="138">
        <f t="shared" si="4"/>
        <v>0.16452285247560905</v>
      </c>
      <c r="P25" s="138"/>
      <c r="Q25" s="50">
        <f>东航自动更新!G109</f>
        <v>8631.0676999999996</v>
      </c>
      <c r="R25" s="138">
        <f t="shared" si="5"/>
        <v>0.11245706920579668</v>
      </c>
      <c r="S25" s="138"/>
      <c r="T25" s="50">
        <f>东航自动更新!H109</f>
        <v>3888.4070999999999</v>
      </c>
      <c r="U25" s="138">
        <f t="shared" si="6"/>
        <v>0.32039487490500451</v>
      </c>
      <c r="V25" s="138"/>
      <c r="W25" s="50">
        <f>东航自动更新!I109</f>
        <v>359.4228</v>
      </c>
      <c r="X25" s="138">
        <f t="shared" si="7"/>
        <v>9.8052216598190078E-3</v>
      </c>
      <c r="Y25" s="138"/>
      <c r="Z25" s="50">
        <f>东航自动更新!J109</f>
        <v>8285.4860000000008</v>
      </c>
      <c r="AA25" s="138">
        <f t="shared" si="8"/>
        <v>0.11823769059199574</v>
      </c>
      <c r="AB25" s="138"/>
      <c r="AC25" s="50">
        <f>东航自动更新!K109</f>
        <v>6965.2520000000004</v>
      </c>
      <c r="AD25" s="138">
        <f t="shared" si="9"/>
        <v>0.10541535530636525</v>
      </c>
      <c r="AE25" s="138"/>
      <c r="AF25" s="50">
        <f>东航自动更新!L109</f>
        <v>1054.8130000000001</v>
      </c>
      <c r="AG25" s="138">
        <f t="shared" si="10"/>
        <v>0.24139022693811851</v>
      </c>
      <c r="AH25" s="138"/>
      <c r="AI25" s="50">
        <f>东航自动更新!M109</f>
        <v>265.42099999999999</v>
      </c>
      <c r="AJ25" s="138">
        <f t="shared" si="11"/>
        <v>2.6043357919314447E-2</v>
      </c>
      <c r="AK25" s="138"/>
      <c r="AL25" s="50">
        <f>东航自动更新!N109</f>
        <v>80.59</v>
      </c>
      <c r="AM25" s="148">
        <f t="shared" si="12"/>
        <v>1.25</v>
      </c>
      <c r="AN25" s="138"/>
      <c r="AO25" s="50">
        <f>东航自动更新!O109</f>
        <v>82.91</v>
      </c>
      <c r="AP25" s="148">
        <f t="shared" si="13"/>
        <v>1.9399999999999977</v>
      </c>
      <c r="AQ25" s="138"/>
      <c r="AR25" s="50">
        <f>东航自动更新!P109</f>
        <v>76.37</v>
      </c>
      <c r="AS25" s="148">
        <f t="shared" si="14"/>
        <v>0.40000000000000568</v>
      </c>
      <c r="AT25" s="138"/>
      <c r="AU25" s="50">
        <f>东航自动更新!Q109</f>
        <v>75.010000000000005</v>
      </c>
      <c r="AV25" s="148">
        <f t="shared" si="15"/>
        <v>0.98000000000000398</v>
      </c>
      <c r="AW25" s="138"/>
      <c r="AX25" s="50">
        <f>东航自动更新!R109</f>
        <v>0</v>
      </c>
      <c r="AY25" s="138"/>
      <c r="AZ25" s="138"/>
      <c r="BA25" s="17"/>
      <c r="BB25" s="9"/>
      <c r="BC25" s="17"/>
      <c r="BD25" s="9"/>
      <c r="BE25" s="17"/>
      <c r="BF25" s="9"/>
      <c r="BG25" s="17"/>
      <c r="BH25" s="9"/>
      <c r="BI25" s="51"/>
      <c r="BJ25" s="9"/>
      <c r="BK25" s="51"/>
      <c r="BL25" s="9"/>
      <c r="BM25" s="51"/>
      <c r="BN25" s="9"/>
      <c r="BO25" s="51"/>
      <c r="BP25" s="51"/>
      <c r="BQ25" s="9"/>
      <c r="BR25" s="51"/>
      <c r="BS25" s="9"/>
      <c r="BT25" s="51"/>
      <c r="BU25" s="9"/>
      <c r="BV25" s="51"/>
      <c r="BW25" s="9"/>
      <c r="BX25" s="51"/>
      <c r="BY25" s="9"/>
      <c r="BZ25" s="51"/>
      <c r="CA25" s="9"/>
      <c r="CB25" s="51"/>
      <c r="CC25" s="9"/>
      <c r="CD25" s="51"/>
      <c r="CE25" s="9"/>
      <c r="CF25" s="51"/>
      <c r="CG25" s="10"/>
      <c r="CH25" s="51"/>
      <c r="CI25" s="10"/>
      <c r="CJ25" s="51"/>
      <c r="CK25" s="10"/>
      <c r="CL25" s="51"/>
      <c r="CM25" s="10"/>
      <c r="CN25" s="51"/>
      <c r="CO25" s="53"/>
      <c r="CP25" s="51"/>
      <c r="CQ25" s="53"/>
      <c r="CR25" s="51"/>
      <c r="CS25" s="53"/>
      <c r="CT25" s="51"/>
      <c r="CU25" s="53"/>
      <c r="CV25" s="60"/>
      <c r="CW25" s="51"/>
      <c r="CX25" s="9"/>
      <c r="CY25" s="51"/>
      <c r="CZ25" s="9"/>
      <c r="DA25" s="51"/>
      <c r="DB25" s="9"/>
      <c r="DC25" s="51"/>
      <c r="DD25" s="9"/>
      <c r="DE25" s="56"/>
      <c r="DF25" s="56"/>
      <c r="DG25" s="57"/>
    </row>
    <row r="26" spans="1:111">
      <c r="A26" s="49">
        <v>42338</v>
      </c>
      <c r="B26" s="50">
        <f>东航自动更新!B110</f>
        <v>14941.8631</v>
      </c>
      <c r="C26" s="138">
        <f t="shared" si="0"/>
        <v>0.13862664898626909</v>
      </c>
      <c r="D26" s="138"/>
      <c r="E26" s="50">
        <f>东航自动更新!C110</f>
        <v>9842.0966000000008</v>
      </c>
      <c r="F26" s="138">
        <f t="shared" si="1"/>
        <v>8.2125576351005591E-2</v>
      </c>
      <c r="G26" s="138"/>
      <c r="H26" s="50">
        <f>东航自动更新!D110</f>
        <v>4655.0865000000003</v>
      </c>
      <c r="I26" s="138">
        <f t="shared" si="2"/>
        <v>0.30081495171118133</v>
      </c>
      <c r="J26" s="138"/>
      <c r="K26" s="50">
        <f>东航自动更新!E110</f>
        <v>444.68</v>
      </c>
      <c r="L26" s="138">
        <f t="shared" si="3"/>
        <v>-9.5373349052558787E-3</v>
      </c>
      <c r="M26" s="138"/>
      <c r="N26" s="50">
        <f>东航自动更新!F110</f>
        <v>11697.2137</v>
      </c>
      <c r="O26" s="138">
        <f t="shared" si="4"/>
        <v>0.13633901379446844</v>
      </c>
      <c r="P26" s="138"/>
      <c r="Q26" s="50">
        <f>东航自动更新!G110</f>
        <v>7859.1589999999997</v>
      </c>
      <c r="R26" s="138">
        <f t="shared" si="5"/>
        <v>8.8677219940611396E-2</v>
      </c>
      <c r="S26" s="138"/>
      <c r="T26" s="50">
        <f>东航自动更新!H110</f>
        <v>3498.2276000000002</v>
      </c>
      <c r="U26" s="138">
        <f t="shared" si="6"/>
        <v>0.27803183918919183</v>
      </c>
      <c r="V26" s="138"/>
      <c r="W26" s="50">
        <f>东航自动更新!I110</f>
        <v>339.82709999999997</v>
      </c>
      <c r="X26" s="138">
        <f t="shared" si="7"/>
        <v>6.6752830567073929E-3</v>
      </c>
      <c r="Y26" s="138"/>
      <c r="Z26" s="50">
        <f>东航自动更新!J110</f>
        <v>7523.634</v>
      </c>
      <c r="AA26" s="138">
        <f t="shared" si="8"/>
        <v>9.1441544688320553E-2</v>
      </c>
      <c r="AB26" s="138"/>
      <c r="AC26" s="50">
        <f>东航自动更新!K110</f>
        <v>6306.1750000000002</v>
      </c>
      <c r="AD26" s="138">
        <f t="shared" si="9"/>
        <v>8.0781273833170797E-2</v>
      </c>
      <c r="AE26" s="138"/>
      <c r="AF26" s="50">
        <f>东航自动更新!L110</f>
        <v>965.17600000000004</v>
      </c>
      <c r="AG26" s="138">
        <f t="shared" si="10"/>
        <v>0.18957652635509969</v>
      </c>
      <c r="AH26" s="138"/>
      <c r="AI26" s="50">
        <f>东航自动更新!M110</f>
        <v>252.28299999999999</v>
      </c>
      <c r="AJ26" s="138">
        <f t="shared" si="11"/>
        <v>2.0938128518184218E-2</v>
      </c>
      <c r="AK26" s="138"/>
      <c r="AL26" s="50">
        <f>东航自动更新!N110</f>
        <v>78.28</v>
      </c>
      <c r="AM26" s="148">
        <f t="shared" si="12"/>
        <v>-0.15999999999999659</v>
      </c>
      <c r="AN26" s="138"/>
      <c r="AO26" s="50">
        <f>东航自动更新!O110</f>
        <v>79.849999999999994</v>
      </c>
      <c r="AP26" s="148">
        <f t="shared" si="13"/>
        <v>0.47999999999998977</v>
      </c>
      <c r="AQ26" s="138"/>
      <c r="AR26" s="50">
        <f>东航自动更新!P110</f>
        <v>75.150000000000006</v>
      </c>
      <c r="AS26" s="148">
        <f t="shared" si="14"/>
        <v>-1.3399999999999892</v>
      </c>
      <c r="AT26" s="138"/>
      <c r="AU26" s="50">
        <f>东航自动更新!Q110</f>
        <v>76.42</v>
      </c>
      <c r="AV26" s="148">
        <f t="shared" si="15"/>
        <v>1.230000000000004</v>
      </c>
      <c r="AW26" s="138"/>
      <c r="AX26" s="50">
        <f>东航自动更新!R110</f>
        <v>0</v>
      </c>
      <c r="AY26" s="138"/>
      <c r="AZ26" s="138"/>
      <c r="BA26" s="17"/>
      <c r="BB26" s="9"/>
      <c r="BC26" s="17"/>
      <c r="BD26" s="9"/>
      <c r="BE26" s="17"/>
      <c r="BF26" s="9"/>
      <c r="BG26" s="17"/>
      <c r="BH26" s="9"/>
      <c r="BI26" s="51"/>
      <c r="BJ26" s="9"/>
      <c r="BK26" s="51"/>
      <c r="BL26" s="9"/>
      <c r="BM26" s="51"/>
      <c r="BN26" s="9"/>
      <c r="BO26" s="51"/>
      <c r="BP26" s="51"/>
      <c r="BQ26" s="9"/>
      <c r="BR26" s="51"/>
      <c r="BS26" s="9"/>
      <c r="BT26" s="51"/>
      <c r="BU26" s="9"/>
      <c r="BV26" s="51"/>
      <c r="BW26" s="9"/>
      <c r="BX26" s="51"/>
      <c r="BY26" s="9"/>
      <c r="BZ26" s="51"/>
      <c r="CA26" s="9"/>
      <c r="CB26" s="51"/>
      <c r="CC26" s="9"/>
      <c r="CD26" s="51"/>
      <c r="CE26" s="9"/>
      <c r="CF26" s="51"/>
      <c r="CG26" s="10"/>
      <c r="CH26" s="51"/>
      <c r="CI26" s="10"/>
      <c r="CJ26" s="51"/>
      <c r="CK26" s="10"/>
      <c r="CL26" s="51"/>
      <c r="CM26" s="10"/>
      <c r="CN26" s="51"/>
      <c r="CO26" s="53"/>
      <c r="CP26" s="51"/>
      <c r="CQ26" s="53"/>
      <c r="CR26" s="51"/>
      <c r="CS26" s="53"/>
      <c r="CT26" s="51"/>
      <c r="CU26" s="53"/>
      <c r="CV26" s="60"/>
      <c r="CW26" s="51"/>
      <c r="CX26" s="9"/>
      <c r="CY26" s="51"/>
      <c r="CZ26" s="9"/>
      <c r="DA26" s="51"/>
      <c r="DB26" s="9"/>
      <c r="DC26" s="51"/>
      <c r="DD26" s="9"/>
      <c r="DE26" s="56"/>
      <c r="DF26" s="56"/>
      <c r="DG26" s="57"/>
    </row>
    <row r="27" spans="1:111">
      <c r="A27" s="49">
        <v>42369</v>
      </c>
      <c r="B27" s="50">
        <f>东航自动更新!B111</f>
        <v>15611.8235</v>
      </c>
      <c r="C27" s="138">
        <f t="shared" si="0"/>
        <v>0.15796036697137206</v>
      </c>
      <c r="D27" s="138"/>
      <c r="E27" s="50">
        <f>东航自动更新!C111</f>
        <v>10016.6898</v>
      </c>
      <c r="F27" s="138">
        <f t="shared" si="1"/>
        <v>0.11056397575456334</v>
      </c>
      <c r="G27" s="138"/>
      <c r="H27" s="50">
        <f>东航自动更新!D111</f>
        <v>5125.8353999999999</v>
      </c>
      <c r="I27" s="138">
        <f t="shared" si="2"/>
        <v>0.28452591252132708</v>
      </c>
      <c r="J27" s="138"/>
      <c r="K27" s="50">
        <f>东航自动更新!E111</f>
        <v>469.29829999999998</v>
      </c>
      <c r="L27" s="138">
        <f t="shared" si="3"/>
        <v>-6.2774357248897017E-3</v>
      </c>
      <c r="M27" s="138"/>
      <c r="N27" s="50">
        <f>东航自动更新!F111</f>
        <v>11985.5615</v>
      </c>
      <c r="O27" s="138">
        <f t="shared" si="4"/>
        <v>0.17118268274748427</v>
      </c>
      <c r="P27" s="138"/>
      <c r="Q27" s="50">
        <f>东航自动更新!G111</f>
        <v>7719.3292000000001</v>
      </c>
      <c r="R27" s="138">
        <f t="shared" si="5"/>
        <v>0.12716119817484484</v>
      </c>
      <c r="S27" s="138"/>
      <c r="T27" s="50">
        <f>东航自动更新!H111</f>
        <v>3915.7611999999999</v>
      </c>
      <c r="U27" s="138">
        <f t="shared" si="6"/>
        <v>0.29150816884207487</v>
      </c>
      <c r="V27" s="138"/>
      <c r="W27" s="50">
        <f>东航自动更新!I111</f>
        <v>350.47109999999998</v>
      </c>
      <c r="X27" s="138">
        <f t="shared" si="7"/>
        <v>-8.0809155729421045E-3</v>
      </c>
      <c r="Y27" s="138"/>
      <c r="Z27" s="50">
        <f>东航自动更新!J111</f>
        <v>7458.1019999999999</v>
      </c>
      <c r="AA27" s="138">
        <f t="shared" si="8"/>
        <v>0.12864039433169361</v>
      </c>
      <c r="AB27" s="138"/>
      <c r="AC27" s="50">
        <f>东航自动更新!K111</f>
        <v>6182.1769999999997</v>
      </c>
      <c r="AD27" s="138">
        <f t="shared" si="9"/>
        <v>0.12394063174490499</v>
      </c>
      <c r="AE27" s="138"/>
      <c r="AF27" s="50">
        <f>东航自动更新!L111</f>
        <v>1016.98</v>
      </c>
      <c r="AG27" s="138">
        <f t="shared" si="10"/>
        <v>0.19861161037874275</v>
      </c>
      <c r="AH27" s="138"/>
      <c r="AI27" s="50">
        <f>东航自动更新!M111</f>
        <v>258.94499999999999</v>
      </c>
      <c r="AJ27" s="138">
        <f t="shared" si="11"/>
        <v>-7.0621468926546083E-4</v>
      </c>
      <c r="AK27" s="138"/>
      <c r="AL27" s="50">
        <f>东航自动更新!N111</f>
        <v>76.77</v>
      </c>
      <c r="AM27" s="148">
        <f t="shared" si="12"/>
        <v>0.85999999999999943</v>
      </c>
      <c r="AN27" s="138"/>
      <c r="AO27" s="50">
        <f>东航自动更新!O111</f>
        <v>77.06</v>
      </c>
      <c r="AP27" s="148">
        <f t="shared" si="13"/>
        <v>1.1299999999999955</v>
      </c>
      <c r="AQ27" s="138"/>
      <c r="AR27" s="50">
        <f>东航自动更新!P111</f>
        <v>76.39</v>
      </c>
      <c r="AS27" s="148">
        <f t="shared" si="14"/>
        <v>0.40999999999999659</v>
      </c>
      <c r="AT27" s="138"/>
      <c r="AU27" s="50">
        <f>东航自动更新!Q111</f>
        <v>74.680000000000007</v>
      </c>
      <c r="AV27" s="148">
        <f t="shared" si="15"/>
        <v>-0.13999999999998636</v>
      </c>
      <c r="AW27" s="138"/>
      <c r="AX27" s="50">
        <f>东航自动更新!R111</f>
        <v>0</v>
      </c>
      <c r="AY27" s="138"/>
      <c r="AZ27" s="138"/>
      <c r="BA27" s="17"/>
      <c r="BB27" s="9"/>
      <c r="BC27" s="17"/>
      <c r="BD27" s="9"/>
      <c r="BE27" s="17"/>
      <c r="BF27" s="9"/>
      <c r="BG27" s="17"/>
      <c r="BH27" s="9"/>
      <c r="BI27" s="51"/>
      <c r="BJ27" s="9"/>
      <c r="BK27" s="51"/>
      <c r="BL27" s="9"/>
      <c r="BM27" s="51"/>
      <c r="BN27" s="9"/>
      <c r="BO27" s="51"/>
      <c r="BP27" s="51"/>
      <c r="BQ27" s="9"/>
      <c r="BR27" s="51"/>
      <c r="BS27" s="9"/>
      <c r="BT27" s="51"/>
      <c r="BU27" s="9"/>
      <c r="BV27" s="51"/>
      <c r="BW27" s="9"/>
      <c r="BX27" s="51"/>
      <c r="BY27" s="9"/>
      <c r="BZ27" s="51"/>
      <c r="CA27" s="9"/>
      <c r="CB27" s="51"/>
      <c r="CC27" s="9"/>
      <c r="CD27" s="51"/>
      <c r="CE27" s="9"/>
      <c r="CF27" s="51"/>
      <c r="CG27" s="10"/>
      <c r="CH27" s="51"/>
      <c r="CI27" s="10"/>
      <c r="CJ27" s="51"/>
      <c r="CK27" s="10"/>
      <c r="CL27" s="51"/>
      <c r="CM27" s="10"/>
      <c r="CN27" s="51"/>
      <c r="CO27" s="53"/>
      <c r="CP27" s="51"/>
      <c r="CQ27" s="53"/>
      <c r="CR27" s="51"/>
      <c r="CS27" s="53"/>
      <c r="CT27" s="51"/>
      <c r="CU27" s="53"/>
      <c r="CV27" s="60"/>
      <c r="CW27" s="51"/>
      <c r="CX27" s="9"/>
      <c r="CY27" s="51"/>
      <c r="CZ27" s="9"/>
      <c r="DA27" s="51"/>
      <c r="DB27" s="9"/>
      <c r="DC27" s="51"/>
      <c r="DD27" s="9"/>
      <c r="DE27" s="56"/>
      <c r="DF27" s="56"/>
      <c r="DG27" s="57"/>
    </row>
    <row r="28" spans="1:111" s="11" customFormat="1" ht="12.75">
      <c r="A28" s="34">
        <v>42400</v>
      </c>
      <c r="B28" s="18">
        <f>东航自动更新!B112</f>
        <v>16624.945</v>
      </c>
      <c r="C28" s="138">
        <f t="shared" si="0"/>
        <v>0.19667484098460131</v>
      </c>
      <c r="D28" s="138"/>
      <c r="E28" s="18">
        <f>东航自动更新!C112</f>
        <v>10566.003699999999</v>
      </c>
      <c r="F28" s="138">
        <f t="shared" si="1"/>
        <v>0.15205940140929108</v>
      </c>
      <c r="G28" s="138"/>
      <c r="H28" s="18">
        <f>东航自动更新!D112</f>
        <v>5582.7097000000003</v>
      </c>
      <c r="I28" s="138">
        <f t="shared" si="2"/>
        <v>0.3081320297446688</v>
      </c>
      <c r="J28" s="138"/>
      <c r="K28" s="18">
        <f>东航自动更新!E112</f>
        <v>476.23160000000001</v>
      </c>
      <c r="L28" s="138">
        <f t="shared" si="3"/>
        <v>5.0088684931675953E-2</v>
      </c>
      <c r="M28" s="138"/>
      <c r="N28" s="18">
        <f>东航自动更新!F112</f>
        <v>13106.9295</v>
      </c>
      <c r="O28" s="138">
        <f t="shared" si="4"/>
        <v>0.24189392656595365</v>
      </c>
      <c r="P28" s="138"/>
      <c r="Q28" s="18">
        <f>东航自动更新!G112</f>
        <v>8271.2083999999995</v>
      </c>
      <c r="R28" s="138">
        <f t="shared" si="5"/>
        <v>0.17912883634534649</v>
      </c>
      <c r="S28" s="138"/>
      <c r="T28" s="18">
        <f>东航自动更新!H112</f>
        <v>4469.6360000000004</v>
      </c>
      <c r="U28" s="138">
        <f t="shared" si="6"/>
        <v>0.38852059721189081</v>
      </c>
      <c r="V28" s="138"/>
      <c r="W28" s="18">
        <f>东航自动更新!I112</f>
        <v>366.08510000000001</v>
      </c>
      <c r="X28" s="138">
        <f t="shared" si="7"/>
        <v>0.1428880498557985</v>
      </c>
      <c r="Y28" s="138"/>
      <c r="Z28" s="18">
        <f>东航自动更新!J112</f>
        <v>7925.5659999999998</v>
      </c>
      <c r="AA28" s="138">
        <f t="shared" si="8"/>
        <v>0.18562493904004285</v>
      </c>
      <c r="AB28" s="138"/>
      <c r="AC28" s="18">
        <f>东航自动更新!K112</f>
        <v>6509.4</v>
      </c>
      <c r="AD28" s="138">
        <f t="shared" si="9"/>
        <v>0.16927529504918049</v>
      </c>
      <c r="AE28" s="138"/>
      <c r="AF28" s="18">
        <f>东航自动更新!L112</f>
        <v>1142.979</v>
      </c>
      <c r="AG28" s="138">
        <f t="shared" si="10"/>
        <v>0.29584754294628768</v>
      </c>
      <c r="AH28" s="138"/>
      <c r="AI28" s="18">
        <f>东航自动更新!M112</f>
        <v>273.18700000000001</v>
      </c>
      <c r="AJ28" s="138">
        <f t="shared" si="11"/>
        <v>0.15931100039890356</v>
      </c>
      <c r="AK28" s="138"/>
      <c r="AL28" s="18">
        <f>东航自动更新!N112</f>
        <v>78.84</v>
      </c>
      <c r="AM28" s="148">
        <f t="shared" si="12"/>
        <v>2.8700000000000045</v>
      </c>
      <c r="AN28" s="138"/>
      <c r="AO28" s="18">
        <f>东航自动更新!O112</f>
        <v>78.28</v>
      </c>
      <c r="AP28" s="148">
        <f t="shared" si="13"/>
        <v>1.7999999999999972</v>
      </c>
      <c r="AQ28" s="138"/>
      <c r="AR28" s="18">
        <f>东航自动更新!P112</f>
        <v>80.06</v>
      </c>
      <c r="AS28" s="148">
        <f t="shared" si="14"/>
        <v>4.6299999999999955</v>
      </c>
      <c r="AT28" s="138"/>
      <c r="AU28" s="18">
        <f>东航自动更新!Q112</f>
        <v>76.87</v>
      </c>
      <c r="AV28" s="148">
        <f t="shared" si="15"/>
        <v>6.2400000000000091</v>
      </c>
      <c r="AW28" s="138"/>
      <c r="AX28" s="18">
        <f>东航自动更新!R112</f>
        <v>0</v>
      </c>
      <c r="AY28" s="138"/>
      <c r="AZ28" s="138"/>
      <c r="BA28" s="10"/>
      <c r="BB28" s="9"/>
      <c r="BC28" s="10"/>
      <c r="BD28" s="9"/>
      <c r="BE28" s="10"/>
      <c r="BF28" s="9"/>
      <c r="BG28" s="10"/>
      <c r="BH28" s="9"/>
      <c r="BI28" s="10"/>
      <c r="BJ28" s="9"/>
      <c r="BK28" s="10"/>
      <c r="BL28" s="9"/>
      <c r="BM28" s="10"/>
      <c r="BN28" s="9"/>
      <c r="BO28" s="10"/>
      <c r="BP28" s="10"/>
      <c r="BQ28" s="9"/>
      <c r="BR28" s="10"/>
      <c r="BS28" s="9"/>
      <c r="BT28" s="10"/>
      <c r="BU28" s="9"/>
      <c r="BV28" s="10"/>
      <c r="BW28" s="9"/>
      <c r="BX28" s="10"/>
      <c r="BY28" s="9"/>
      <c r="BZ28" s="10"/>
      <c r="CA28" s="9"/>
      <c r="CB28" s="10"/>
      <c r="CC28" s="9"/>
      <c r="CD28" s="10"/>
      <c r="CE28" s="9"/>
      <c r="CF28" s="10"/>
      <c r="CG28" s="10"/>
      <c r="CH28" s="10"/>
      <c r="CI28" s="10"/>
      <c r="CJ28" s="10"/>
      <c r="CK28" s="10"/>
      <c r="CL28" s="10"/>
      <c r="CM28" s="10"/>
      <c r="CN28" s="10"/>
      <c r="CO28" s="53"/>
      <c r="CP28" s="10"/>
      <c r="CQ28" s="53"/>
      <c r="CR28" s="10"/>
      <c r="CS28" s="53"/>
      <c r="CT28" s="10"/>
      <c r="CU28" s="53"/>
      <c r="CW28" s="10"/>
      <c r="CX28" s="9"/>
      <c r="CY28" s="10"/>
      <c r="CZ28" s="9"/>
      <c r="DA28" s="10"/>
      <c r="DB28" s="9"/>
      <c r="DC28" s="10"/>
      <c r="DD28" s="9"/>
      <c r="DE28" s="88"/>
      <c r="DF28" s="88"/>
    </row>
    <row r="29" spans="1:111">
      <c r="A29" s="49">
        <v>42429</v>
      </c>
      <c r="B29" s="50">
        <f>东航自动更新!B113</f>
        <v>16720.91</v>
      </c>
      <c r="C29" s="138">
        <f t="shared" si="0"/>
        <v>0.15987280744551757</v>
      </c>
      <c r="D29" s="138"/>
      <c r="E29" s="50">
        <f>东航自动更新!C113</f>
        <v>10473.030000000001</v>
      </c>
      <c r="F29" s="138">
        <f t="shared" si="1"/>
        <v>0.11187852533119136</v>
      </c>
      <c r="G29" s="138"/>
      <c r="H29" s="50">
        <f>东航自动更新!D113</f>
        <v>5738.02</v>
      </c>
      <c r="I29" s="138">
        <f t="shared" si="2"/>
        <v>0.27183146062086161</v>
      </c>
      <c r="J29" s="138"/>
      <c r="K29" s="50">
        <f>东航自动更新!E113</f>
        <v>509.86</v>
      </c>
      <c r="L29" s="138">
        <f t="shared" si="3"/>
        <v>5.0570853571819452E-2</v>
      </c>
      <c r="M29" s="138"/>
      <c r="N29" s="50">
        <f>东航自动更新!F113</f>
        <v>13508.62</v>
      </c>
      <c r="O29" s="138">
        <f t="shared" si="4"/>
        <v>0.14872846535925865</v>
      </c>
      <c r="P29" s="138"/>
      <c r="Q29" s="50">
        <f>东航自动更新!G113</f>
        <v>8456.09</v>
      </c>
      <c r="R29" s="138">
        <f t="shared" si="5"/>
        <v>0.11074664577392346</v>
      </c>
      <c r="S29" s="138"/>
      <c r="T29" s="50">
        <f>东航自动更新!H113</f>
        <v>4654.5600000000004</v>
      </c>
      <c r="U29" s="138">
        <f t="shared" si="6"/>
        <v>0.24085386920681073</v>
      </c>
      <c r="V29" s="138"/>
      <c r="W29" s="50">
        <f>东航自动更新!I113</f>
        <v>397.97</v>
      </c>
      <c r="X29" s="138">
        <f t="shared" si="7"/>
        <v>6.1030564832935674E-3</v>
      </c>
      <c r="Y29" s="138"/>
      <c r="Z29" s="50">
        <f>东航自动更新!J113</f>
        <v>8130.35</v>
      </c>
      <c r="AA29" s="138">
        <f t="shared" si="8"/>
        <v>0.10730524421975463</v>
      </c>
      <c r="AB29" s="138"/>
      <c r="AC29" s="50">
        <f>东航自动更新!K113</f>
        <v>6587.99</v>
      </c>
      <c r="AD29" s="138">
        <f t="shared" si="9"/>
        <v>0.10470944320077802</v>
      </c>
      <c r="AE29" s="138"/>
      <c r="AF29" s="50">
        <f>东航自动更新!L113</f>
        <v>1244.7</v>
      </c>
      <c r="AG29" s="138">
        <f t="shared" si="10"/>
        <v>0.14505712866368614</v>
      </c>
      <c r="AH29" s="138"/>
      <c r="AI29" s="50">
        <f>东航自动更新!M113</f>
        <v>297.66000000000003</v>
      </c>
      <c r="AJ29" s="138">
        <f t="shared" si="11"/>
        <v>1.9750252659346934E-2</v>
      </c>
      <c r="AK29" s="138"/>
      <c r="AL29" s="50">
        <f>东航自动更新!N113</f>
        <v>80.8</v>
      </c>
      <c r="AM29" s="148">
        <f t="shared" si="12"/>
        <v>-0.76999999999999602</v>
      </c>
      <c r="AN29" s="138"/>
      <c r="AO29" s="50">
        <f>东航自动更新!O113</f>
        <v>80.7</v>
      </c>
      <c r="AP29" s="148">
        <f t="shared" si="13"/>
        <v>-0.11999999999999034</v>
      </c>
      <c r="AQ29" s="138"/>
      <c r="AR29" s="50">
        <f>东航自动更新!P113</f>
        <v>81.099999999999994</v>
      </c>
      <c r="AS29" s="148">
        <f t="shared" si="14"/>
        <v>-2.0400000000000063</v>
      </c>
      <c r="AT29" s="138"/>
      <c r="AU29" s="50">
        <f>东航自动更新!Q113</f>
        <v>78.099999999999994</v>
      </c>
      <c r="AV29" s="148">
        <f t="shared" si="15"/>
        <v>-3.4000000000000057</v>
      </c>
      <c r="AW29" s="138"/>
      <c r="AX29" s="50">
        <f>东航自动更新!R113</f>
        <v>0</v>
      </c>
      <c r="AY29" s="138"/>
      <c r="AZ29" s="138"/>
      <c r="BA29" s="17"/>
      <c r="BB29" s="9"/>
      <c r="BC29" s="17"/>
      <c r="BD29" s="9"/>
      <c r="BE29" s="17"/>
      <c r="BF29" s="9"/>
      <c r="BG29" s="17"/>
      <c r="BH29" s="9"/>
      <c r="BI29" s="51"/>
      <c r="BJ29" s="9"/>
      <c r="BK29" s="51"/>
      <c r="BL29" s="9"/>
      <c r="BM29" s="51"/>
      <c r="BN29" s="9"/>
      <c r="BO29" s="51"/>
      <c r="BP29" s="51"/>
      <c r="BQ29" s="9"/>
      <c r="BR29" s="51"/>
      <c r="BS29" s="9"/>
      <c r="BT29" s="51"/>
      <c r="BU29" s="9"/>
      <c r="BV29" s="51"/>
      <c r="BW29" s="9"/>
      <c r="BX29" s="51"/>
      <c r="BY29" s="9"/>
      <c r="BZ29" s="51"/>
      <c r="CA29" s="9"/>
      <c r="CB29" s="51"/>
      <c r="CC29" s="9"/>
      <c r="CD29" s="51"/>
      <c r="CE29" s="9"/>
      <c r="CF29" s="51"/>
      <c r="CG29" s="10"/>
      <c r="CH29" s="51"/>
      <c r="CI29" s="10"/>
      <c r="CJ29" s="51"/>
      <c r="CK29" s="10"/>
      <c r="CL29" s="51"/>
      <c r="CM29" s="10"/>
      <c r="CN29" s="51"/>
      <c r="CO29" s="53"/>
      <c r="CP29" s="51"/>
      <c r="CQ29" s="53"/>
      <c r="CR29" s="51"/>
      <c r="CS29" s="53"/>
      <c r="CT29" s="51"/>
      <c r="CU29" s="53"/>
      <c r="CV29" s="60"/>
      <c r="CW29" s="51"/>
      <c r="CX29" s="9"/>
      <c r="CY29" s="51"/>
      <c r="CZ29" s="9"/>
      <c r="DA29" s="51"/>
      <c r="DB29" s="9"/>
      <c r="DC29" s="51"/>
      <c r="DD29" s="9"/>
      <c r="DE29" s="56"/>
      <c r="DF29" s="56"/>
      <c r="DG29" s="57"/>
    </row>
    <row r="30" spans="1:111">
      <c r="A30" s="49">
        <v>42460</v>
      </c>
      <c r="B30" s="50">
        <f>东航自动更新!B114</f>
        <v>16373.76</v>
      </c>
      <c r="C30" s="138">
        <f t="shared" si="0"/>
        <v>0.11821535731158028</v>
      </c>
      <c r="D30" s="138"/>
      <c r="E30" s="50">
        <f>东航自动更新!C114</f>
        <v>10488.07</v>
      </c>
      <c r="F30" s="138">
        <f t="shared" si="1"/>
        <v>5.1716658272443317E-2</v>
      </c>
      <c r="G30" s="138"/>
      <c r="H30" s="50">
        <f>东航自动更新!D114</f>
        <v>5424.39</v>
      </c>
      <c r="I30" s="138">
        <f t="shared" si="2"/>
        <v>0.28500617192132216</v>
      </c>
      <c r="J30" s="138"/>
      <c r="K30" s="50">
        <f>东航自动更新!E114</f>
        <v>461.29</v>
      </c>
      <c r="L30" s="138">
        <f t="shared" si="3"/>
        <v>2.7070678823160277E-2</v>
      </c>
      <c r="M30" s="138"/>
      <c r="N30" s="50">
        <f>东航自动更新!F114</f>
        <v>13327.87</v>
      </c>
      <c r="O30" s="138">
        <f t="shared" si="4"/>
        <v>9.9938245886908472E-2</v>
      </c>
      <c r="P30" s="138"/>
      <c r="Q30" s="50">
        <f>东航自动更新!G114</f>
        <v>8722.33</v>
      </c>
      <c r="R30" s="138">
        <f t="shared" si="5"/>
        <v>4.0156388190853098E-2</v>
      </c>
      <c r="S30" s="138"/>
      <c r="T30" s="50">
        <f>东航自动更新!H114</f>
        <v>4259.99</v>
      </c>
      <c r="U30" s="138">
        <f t="shared" si="6"/>
        <v>0.24889933158809496</v>
      </c>
      <c r="V30" s="138"/>
      <c r="W30" s="50">
        <f>东航自动更新!I114</f>
        <v>345.55</v>
      </c>
      <c r="X30" s="138">
        <f t="shared" si="7"/>
        <v>7.8713123807109708E-2</v>
      </c>
      <c r="Y30" s="138"/>
      <c r="Z30" s="50">
        <f>东航自动更新!J114</f>
        <v>8318.5</v>
      </c>
      <c r="AA30" s="138">
        <f t="shared" si="8"/>
        <v>5.3704407191359937E-2</v>
      </c>
      <c r="AB30" s="138"/>
      <c r="AC30" s="50">
        <f>东航自动更新!K114</f>
        <v>6920.86</v>
      </c>
      <c r="AD30" s="138">
        <f t="shared" si="9"/>
        <v>4.0407283870218969E-2</v>
      </c>
      <c r="AE30" s="138"/>
      <c r="AF30" s="50">
        <f>东航自动更新!L114</f>
        <v>1141.3</v>
      </c>
      <c r="AG30" s="138">
        <f t="shared" si="10"/>
        <v>0.1378829375385715</v>
      </c>
      <c r="AH30" s="138"/>
      <c r="AI30" s="50">
        <f>东航自动更新!M114</f>
        <v>256.33</v>
      </c>
      <c r="AJ30" s="138">
        <f t="shared" si="11"/>
        <v>7.0459120179739099E-2</v>
      </c>
      <c r="AK30" s="138"/>
      <c r="AL30" s="50">
        <f>东航自动更新!N114</f>
        <v>81.400000000000006</v>
      </c>
      <c r="AM30" s="148">
        <f t="shared" si="12"/>
        <v>-1.3499999999999943</v>
      </c>
      <c r="AN30" s="138"/>
      <c r="AO30" s="50">
        <f>东航自动更新!O114</f>
        <v>83.2</v>
      </c>
      <c r="AP30" s="148">
        <f t="shared" si="13"/>
        <v>-0.89000000000000057</v>
      </c>
      <c r="AQ30" s="138"/>
      <c r="AR30" s="50">
        <f>东航自动更新!P114</f>
        <v>78.5</v>
      </c>
      <c r="AS30" s="148">
        <f t="shared" si="14"/>
        <v>-2.2999999999999972</v>
      </c>
      <c r="AT30" s="138"/>
      <c r="AU30" s="50">
        <f>东航自动更新!Q114</f>
        <v>74.900000000000006</v>
      </c>
      <c r="AV30" s="148">
        <f t="shared" si="15"/>
        <v>3.5800000000000125</v>
      </c>
      <c r="AW30" s="138"/>
      <c r="AX30" s="50">
        <f>东航自动更新!R114</f>
        <v>0</v>
      </c>
      <c r="AY30" s="138"/>
      <c r="AZ30" s="138"/>
      <c r="BA30" s="17"/>
      <c r="BB30" s="9"/>
      <c r="BC30" s="17"/>
      <c r="BD30" s="9"/>
      <c r="BE30" s="17"/>
      <c r="BF30" s="9"/>
      <c r="BG30" s="17"/>
      <c r="BH30" s="9"/>
      <c r="BI30" s="51"/>
      <c r="BJ30" s="9"/>
      <c r="BK30" s="51"/>
      <c r="BL30" s="9"/>
      <c r="BM30" s="51"/>
      <c r="BN30" s="9"/>
      <c r="BO30" s="51"/>
      <c r="BP30" s="51"/>
      <c r="BQ30" s="9"/>
      <c r="BR30" s="51"/>
      <c r="BS30" s="9"/>
      <c r="BT30" s="51"/>
      <c r="BU30" s="9"/>
      <c r="BV30" s="51"/>
      <c r="BW30" s="9"/>
      <c r="BX30" s="51"/>
      <c r="BY30" s="9"/>
      <c r="BZ30" s="51"/>
      <c r="CA30" s="9"/>
      <c r="CB30" s="51"/>
      <c r="CC30" s="9"/>
      <c r="CD30" s="51"/>
      <c r="CE30" s="9"/>
      <c r="CF30" s="51"/>
      <c r="CG30" s="10"/>
      <c r="CH30" s="51"/>
      <c r="CI30" s="10"/>
      <c r="CJ30" s="51"/>
      <c r="CK30" s="10"/>
      <c r="CL30" s="51"/>
      <c r="CM30" s="10"/>
      <c r="CN30" s="51"/>
      <c r="CO30" s="53"/>
      <c r="CP30" s="51"/>
      <c r="CQ30" s="53"/>
      <c r="CR30" s="51"/>
      <c r="CS30" s="53"/>
      <c r="CT30" s="51"/>
      <c r="CU30" s="53"/>
      <c r="CV30" s="60"/>
      <c r="CW30" s="51"/>
      <c r="CX30" s="9"/>
      <c r="CY30" s="51"/>
      <c r="CZ30" s="9"/>
      <c r="DA30" s="51"/>
      <c r="DB30" s="9"/>
      <c r="DC30" s="51"/>
      <c r="DD30" s="9"/>
      <c r="DE30" s="56"/>
      <c r="DF30" s="56"/>
      <c r="DG30" s="57"/>
    </row>
    <row r="31" spans="1:111">
      <c r="A31" s="49">
        <v>42490</v>
      </c>
      <c r="B31" s="50">
        <f>东航自动更新!B115</f>
        <v>16389.45</v>
      </c>
      <c r="C31" s="138">
        <f t="shared" si="0"/>
        <v>0.12989516275441648</v>
      </c>
      <c r="D31" s="138"/>
      <c r="E31" s="50">
        <f>东航自动更新!C115</f>
        <v>10358.84</v>
      </c>
      <c r="F31" s="138">
        <f t="shared" si="1"/>
        <v>4.5966901275244165E-2</v>
      </c>
      <c r="G31" s="138"/>
      <c r="H31" s="50">
        <f>东航自动更新!D115</f>
        <v>5577.05</v>
      </c>
      <c r="I31" s="138">
        <f t="shared" si="2"/>
        <v>0.34066038410525201</v>
      </c>
      <c r="J31" s="138"/>
      <c r="K31" s="50">
        <f>东航自动更新!E115</f>
        <v>453.57</v>
      </c>
      <c r="L31" s="138">
        <f t="shared" si="3"/>
        <v>2.6747453674464072E-2</v>
      </c>
      <c r="M31" s="138"/>
      <c r="N31" s="50">
        <f>东航自动更新!F115</f>
        <v>13463.31</v>
      </c>
      <c r="O31" s="138">
        <f t="shared" si="4"/>
        <v>0.13528741568146851</v>
      </c>
      <c r="P31" s="138"/>
      <c r="Q31" s="50">
        <f>东航自动更新!G115</f>
        <v>8639.07</v>
      </c>
      <c r="R31" s="138">
        <f t="shared" si="5"/>
        <v>5.5639381748097794E-2</v>
      </c>
      <c r="S31" s="138"/>
      <c r="T31" s="50">
        <f>东航自动更新!H115</f>
        <v>4461.59</v>
      </c>
      <c r="U31" s="138">
        <f t="shared" si="6"/>
        <v>0.33466868307309294</v>
      </c>
      <c r="V31" s="138"/>
      <c r="W31" s="50">
        <f>东航自动更新!I115</f>
        <v>362.65</v>
      </c>
      <c r="X31" s="138">
        <f t="shared" si="7"/>
        <v>9.1112152128082435E-2</v>
      </c>
      <c r="Y31" s="138"/>
      <c r="Z31" s="50">
        <f>东航自动更新!J115</f>
        <v>8360.69</v>
      </c>
      <c r="AA31" s="138">
        <f t="shared" si="8"/>
        <v>5.5829313262445446E-2</v>
      </c>
      <c r="AB31" s="138"/>
      <c r="AC31" s="50">
        <f>东航自动更新!K115</f>
        <v>6913.33</v>
      </c>
      <c r="AD31" s="138">
        <f t="shared" si="9"/>
        <v>4.2548673826174666E-2</v>
      </c>
      <c r="AE31" s="138"/>
      <c r="AF31" s="50">
        <f>东航自动更新!L115</f>
        <v>1178.1300000000001</v>
      </c>
      <c r="AG31" s="138">
        <f t="shared" si="10"/>
        <v>0.13097186609925937</v>
      </c>
      <c r="AH31" s="138"/>
      <c r="AI31" s="50">
        <f>东航自动更新!M115</f>
        <v>269.23</v>
      </c>
      <c r="AJ31" s="138">
        <f t="shared" si="11"/>
        <v>9.5673548455362134E-2</v>
      </c>
      <c r="AK31" s="138"/>
      <c r="AL31" s="50">
        <f>东航自动更新!N115</f>
        <v>82.1</v>
      </c>
      <c r="AM31" s="148">
        <f t="shared" si="12"/>
        <v>0.3399999999999892</v>
      </c>
      <c r="AN31" s="138"/>
      <c r="AO31" s="50">
        <f>东航自动更新!O115</f>
        <v>83.4</v>
      </c>
      <c r="AP31" s="148">
        <f t="shared" si="13"/>
        <v>0.77000000000001023</v>
      </c>
      <c r="AQ31" s="138"/>
      <c r="AR31" s="50">
        <f>东航自动更新!P115</f>
        <v>80</v>
      </c>
      <c r="AS31" s="148">
        <f t="shared" si="14"/>
        <v>-0.35999999999999943</v>
      </c>
      <c r="AT31" s="138"/>
      <c r="AU31" s="50">
        <f>东航自动更新!Q115</f>
        <v>80</v>
      </c>
      <c r="AV31" s="148">
        <f t="shared" si="15"/>
        <v>4.7600000000000051</v>
      </c>
      <c r="AW31" s="138"/>
      <c r="AX31" s="50">
        <f>东航自动更新!R115</f>
        <v>0</v>
      </c>
      <c r="AY31" s="138"/>
      <c r="AZ31" s="138"/>
      <c r="BA31" s="17"/>
      <c r="BB31" s="9"/>
      <c r="BC31" s="17"/>
      <c r="BD31" s="9"/>
      <c r="BE31" s="17"/>
      <c r="BF31" s="9"/>
      <c r="BG31" s="17"/>
      <c r="BH31" s="9"/>
      <c r="BI31" s="51"/>
      <c r="BJ31" s="9"/>
      <c r="BK31" s="51"/>
      <c r="BL31" s="9"/>
      <c r="BM31" s="51"/>
      <c r="BN31" s="9"/>
      <c r="BO31" s="51"/>
      <c r="BP31" s="51"/>
      <c r="BQ31" s="9"/>
      <c r="BR31" s="51"/>
      <c r="BS31" s="9"/>
      <c r="BT31" s="51"/>
      <c r="BU31" s="9"/>
      <c r="BV31" s="51"/>
      <c r="BW31" s="9"/>
      <c r="BX31" s="51"/>
      <c r="BY31" s="9"/>
      <c r="BZ31" s="51"/>
      <c r="CA31" s="9"/>
      <c r="CB31" s="51"/>
      <c r="CC31" s="9"/>
      <c r="CD31" s="51"/>
      <c r="CE31" s="9"/>
      <c r="CF31" s="51"/>
      <c r="CG31" s="10"/>
      <c r="CH31" s="51"/>
      <c r="CI31" s="10"/>
      <c r="CJ31" s="51"/>
      <c r="CK31" s="10"/>
      <c r="CL31" s="51"/>
      <c r="CM31" s="10"/>
      <c r="CN31" s="51"/>
      <c r="CO31" s="53"/>
      <c r="CP31" s="51"/>
      <c r="CQ31" s="53"/>
      <c r="CR31" s="51"/>
      <c r="CS31" s="53"/>
      <c r="CT31" s="51"/>
      <c r="CU31" s="53"/>
      <c r="CV31" s="60"/>
      <c r="CW31" s="51"/>
      <c r="CX31" s="9"/>
      <c r="CY31" s="51"/>
      <c r="CZ31" s="9"/>
      <c r="DA31" s="51"/>
      <c r="DB31" s="9"/>
      <c r="DC31" s="51"/>
      <c r="DD31" s="9"/>
      <c r="DE31" s="56"/>
      <c r="DF31" s="56"/>
      <c r="DG31" s="57"/>
    </row>
    <row r="32" spans="1:111">
      <c r="A32" s="49">
        <v>42521</v>
      </c>
      <c r="B32" s="50">
        <f>东航自动更新!B116</f>
        <v>16768.25</v>
      </c>
      <c r="C32" s="138">
        <f t="shared" si="0"/>
        <v>0.13367453534454521</v>
      </c>
      <c r="D32" s="138"/>
      <c r="E32" s="50">
        <f>东航自动更新!C116</f>
        <v>10448</v>
      </c>
      <c r="F32" s="138">
        <f t="shared" si="1"/>
        <v>4.7802604098356349E-2</v>
      </c>
      <c r="G32" s="138"/>
      <c r="H32" s="50">
        <f>东航自动更新!D116</f>
        <v>5856.61</v>
      </c>
      <c r="I32" s="138">
        <f t="shared" si="2"/>
        <v>0.34149808885065269</v>
      </c>
      <c r="J32" s="138"/>
      <c r="K32" s="50">
        <f>东航自动更新!E116</f>
        <v>463.64</v>
      </c>
      <c r="L32" s="138">
        <f t="shared" si="3"/>
        <v>2.1246526938009325E-2</v>
      </c>
      <c r="M32" s="138"/>
      <c r="N32" s="50">
        <f>东航自动更新!F116</f>
        <v>13366.82</v>
      </c>
      <c r="O32" s="138">
        <f t="shared" si="4"/>
        <v>0.13425634095551353</v>
      </c>
      <c r="P32" s="138"/>
      <c r="Q32" s="50">
        <f>东航自动更新!G116</f>
        <v>8419.74</v>
      </c>
      <c r="R32" s="138">
        <f t="shared" si="5"/>
        <v>5.3659083057029155E-2</v>
      </c>
      <c r="S32" s="138"/>
      <c r="T32" s="50">
        <f>东航自动更新!H116</f>
        <v>4597.7</v>
      </c>
      <c r="U32" s="138">
        <f t="shared" si="6"/>
        <v>0.33334114404770765</v>
      </c>
      <c r="V32" s="138"/>
      <c r="W32" s="50">
        <f>东航自动更新!I116</f>
        <v>349.37</v>
      </c>
      <c r="X32" s="138">
        <f t="shared" si="7"/>
        <v>1.1354251309243057E-2</v>
      </c>
      <c r="Y32" s="138"/>
      <c r="Z32" s="50">
        <f>东航自动更新!J116</f>
        <v>8196.44</v>
      </c>
      <c r="AA32" s="138">
        <f t="shared" si="8"/>
        <v>5.4718770271138029E-2</v>
      </c>
      <c r="AB32" s="138"/>
      <c r="AC32" s="50">
        <f>东航自动更新!K116</f>
        <v>6789.07</v>
      </c>
      <c r="AD32" s="138">
        <f t="shared" si="9"/>
        <v>4.76337439828034E-2</v>
      </c>
      <c r="AE32" s="138"/>
      <c r="AF32" s="50">
        <f>东航自动更新!L116</f>
        <v>1148.81</v>
      </c>
      <c r="AG32" s="138">
        <f t="shared" si="10"/>
        <v>0.10859997047104475</v>
      </c>
      <c r="AH32" s="138"/>
      <c r="AI32" s="50">
        <f>东航自动更新!M116</f>
        <v>258.56</v>
      </c>
      <c r="AJ32" s="138">
        <f t="shared" si="11"/>
        <v>1.5741319096612472E-2</v>
      </c>
      <c r="AK32" s="138"/>
      <c r="AL32" s="50">
        <f>东航自动更新!N116</f>
        <v>79.7</v>
      </c>
      <c r="AM32" s="148">
        <f t="shared" si="12"/>
        <v>3.0000000000001137E-2</v>
      </c>
      <c r="AN32" s="138"/>
      <c r="AO32" s="50">
        <f>东航自动更新!O116</f>
        <v>80.599999999999994</v>
      </c>
      <c r="AP32" s="148">
        <f t="shared" si="13"/>
        <v>0.45999999999999375</v>
      </c>
      <c r="AQ32" s="138"/>
      <c r="AR32" s="50">
        <f>东航自动更新!P116</f>
        <v>78.5</v>
      </c>
      <c r="AS32" s="148">
        <f t="shared" si="14"/>
        <v>-0.48000000000000398</v>
      </c>
      <c r="AT32" s="138"/>
      <c r="AU32" s="50">
        <f>东航自动更新!Q116</f>
        <v>75.400000000000006</v>
      </c>
      <c r="AV32" s="148">
        <f t="shared" si="15"/>
        <v>-0.68999999999999773</v>
      </c>
      <c r="AW32" s="138"/>
      <c r="AX32" s="50">
        <f>东航自动更新!R116</f>
        <v>0</v>
      </c>
      <c r="AY32" s="138"/>
      <c r="AZ32" s="138"/>
      <c r="BA32" s="17"/>
      <c r="BB32" s="9"/>
      <c r="BC32" s="17"/>
      <c r="BD32" s="9"/>
      <c r="BE32" s="17"/>
      <c r="BF32" s="9"/>
      <c r="BG32" s="17"/>
      <c r="BH32" s="9"/>
      <c r="BI32" s="51"/>
      <c r="BJ32" s="9"/>
      <c r="BK32" s="51"/>
      <c r="BL32" s="9"/>
      <c r="BM32" s="51"/>
      <c r="BN32" s="9"/>
      <c r="BO32" s="51"/>
      <c r="BP32" s="51"/>
      <c r="BQ32" s="9"/>
      <c r="BR32" s="51"/>
      <c r="BS32" s="9"/>
      <c r="BT32" s="51"/>
      <c r="BU32" s="9"/>
      <c r="BV32" s="51"/>
      <c r="BW32" s="9"/>
      <c r="BX32" s="51"/>
      <c r="BY32" s="9"/>
      <c r="BZ32" s="51"/>
      <c r="CA32" s="9"/>
      <c r="CB32" s="51"/>
      <c r="CC32" s="9"/>
      <c r="CD32" s="51"/>
      <c r="CE32" s="9"/>
      <c r="CF32" s="51"/>
      <c r="CG32" s="10"/>
      <c r="CH32" s="51"/>
      <c r="CI32" s="10"/>
      <c r="CJ32" s="51"/>
      <c r="CK32" s="10"/>
      <c r="CL32" s="51"/>
      <c r="CM32" s="10"/>
      <c r="CN32" s="51"/>
      <c r="CO32" s="53"/>
      <c r="CP32" s="51"/>
      <c r="CQ32" s="53"/>
      <c r="CR32" s="51"/>
      <c r="CS32" s="53"/>
      <c r="CT32" s="51"/>
      <c r="CU32" s="53"/>
      <c r="CV32" s="60"/>
      <c r="CW32" s="51"/>
      <c r="CX32" s="9"/>
      <c r="CY32" s="51"/>
      <c r="CZ32" s="9"/>
      <c r="DA32" s="51"/>
      <c r="DB32" s="9"/>
      <c r="DC32" s="51"/>
      <c r="DD32" s="9"/>
      <c r="DE32" s="56"/>
      <c r="DF32" s="56"/>
      <c r="DG32" s="57"/>
    </row>
    <row r="33" spans="1:111">
      <c r="A33" s="49">
        <v>42551</v>
      </c>
      <c r="B33" s="50">
        <f>东航自动更新!B117</f>
        <v>16097.29</v>
      </c>
      <c r="C33" s="138">
        <f t="shared" si="0"/>
        <v>0.16151531601760727</v>
      </c>
      <c r="D33" s="138"/>
      <c r="E33" s="50">
        <f>东航自动更新!C117</f>
        <v>9859.7999999999993</v>
      </c>
      <c r="F33" s="138">
        <f t="shared" si="1"/>
        <v>6.0808828914413526E-2</v>
      </c>
      <c r="G33" s="138"/>
      <c r="H33" s="50">
        <f>东航自动更新!D117</f>
        <v>5784.62</v>
      </c>
      <c r="I33" s="138">
        <f t="shared" si="2"/>
        <v>0.40317947153056544</v>
      </c>
      <c r="J33" s="138"/>
      <c r="K33" s="50">
        <f>东航自动更新!E117</f>
        <v>452.87</v>
      </c>
      <c r="L33" s="138">
        <f t="shared" si="3"/>
        <v>2.5160309338676967E-2</v>
      </c>
      <c r="M33" s="138"/>
      <c r="N33" s="50">
        <f>东航自动更新!F117</f>
        <v>13229.43</v>
      </c>
      <c r="O33" s="138">
        <f t="shared" si="4"/>
        <v>0.18692144619017226</v>
      </c>
      <c r="P33" s="138"/>
      <c r="Q33" s="50">
        <f>东航自动更新!G117</f>
        <v>8122.87</v>
      </c>
      <c r="R33" s="138">
        <f t="shared" si="5"/>
        <v>8.324337833050488E-2</v>
      </c>
      <c r="S33" s="138"/>
      <c r="T33" s="50">
        <f>东航自动更新!H117</f>
        <v>4753.8900000000003</v>
      </c>
      <c r="U33" s="138">
        <f t="shared" si="6"/>
        <v>0.43646278958584506</v>
      </c>
      <c r="V33" s="138"/>
      <c r="W33" s="50">
        <f>东航自动更新!I117</f>
        <v>352.68</v>
      </c>
      <c r="X33" s="138">
        <f t="shared" si="7"/>
        <v>4.3726234053566015E-2</v>
      </c>
      <c r="Y33" s="138"/>
      <c r="Z33" s="50">
        <f>东航自动更新!J117</f>
        <v>7913.91</v>
      </c>
      <c r="AA33" s="138">
        <f t="shared" si="8"/>
        <v>9.6694372580166998E-2</v>
      </c>
      <c r="AB33" s="138"/>
      <c r="AC33" s="50">
        <f>东航自动更新!K117</f>
        <v>6476.7</v>
      </c>
      <c r="AD33" s="138">
        <f t="shared" si="9"/>
        <v>6.977389511865173E-2</v>
      </c>
      <c r="AE33" s="138"/>
      <c r="AF33" s="50">
        <f>东航自动更新!L117</f>
        <v>1176.0899999999999</v>
      </c>
      <c r="AG33" s="138">
        <f t="shared" si="10"/>
        <v>0.28848309159690655</v>
      </c>
      <c r="AH33" s="138"/>
      <c r="AI33" s="50">
        <f>东航自动更新!M117</f>
        <v>261.12</v>
      </c>
      <c r="AJ33" s="138">
        <f t="shared" si="11"/>
        <v>4.8220049135314857E-2</v>
      </c>
      <c r="AK33" s="138"/>
      <c r="AL33" s="50">
        <f>东航自动更新!N117</f>
        <v>82.2</v>
      </c>
      <c r="AM33" s="148">
        <f t="shared" si="12"/>
        <v>1.769999999999996</v>
      </c>
      <c r="AN33" s="138"/>
      <c r="AO33" s="50">
        <f>东航自动更新!O117</f>
        <v>82.4</v>
      </c>
      <c r="AP33" s="148">
        <f t="shared" si="13"/>
        <v>1.7199999999999989</v>
      </c>
      <c r="AQ33" s="138"/>
      <c r="AR33" s="50">
        <f>东航自动更新!P117</f>
        <v>82.2</v>
      </c>
      <c r="AS33" s="148">
        <f t="shared" si="14"/>
        <v>1.9200000000000017</v>
      </c>
      <c r="AT33" s="138"/>
      <c r="AU33" s="50">
        <f>东航自动更新!Q117</f>
        <v>77.900000000000006</v>
      </c>
      <c r="AV33" s="148">
        <f t="shared" si="15"/>
        <v>1.4100000000000108</v>
      </c>
      <c r="AW33" s="138"/>
      <c r="AX33" s="50">
        <f>东航自动更新!R117</f>
        <v>0</v>
      </c>
      <c r="AY33" s="138"/>
      <c r="AZ33" s="138"/>
      <c r="BA33" s="17"/>
      <c r="BB33" s="9"/>
      <c r="BC33" s="17"/>
      <c r="BD33" s="9"/>
      <c r="BE33" s="17"/>
      <c r="BF33" s="9"/>
      <c r="BG33" s="17"/>
      <c r="BH33" s="9"/>
      <c r="BI33" s="51"/>
      <c r="BJ33" s="9"/>
      <c r="BK33" s="51"/>
      <c r="BL33" s="9"/>
      <c r="BM33" s="51"/>
      <c r="BN33" s="9"/>
      <c r="BO33" s="51"/>
      <c r="BP33" s="51"/>
      <c r="BQ33" s="9"/>
      <c r="BR33" s="51"/>
      <c r="BS33" s="9"/>
      <c r="BT33" s="51"/>
      <c r="BU33" s="9"/>
      <c r="BV33" s="51"/>
      <c r="BW33" s="9"/>
      <c r="BX33" s="51"/>
      <c r="BY33" s="9"/>
      <c r="BZ33" s="51"/>
      <c r="CA33" s="9"/>
      <c r="CB33" s="51"/>
      <c r="CC33" s="9"/>
      <c r="CD33" s="51"/>
      <c r="CE33" s="9"/>
      <c r="CF33" s="51"/>
      <c r="CG33" s="10"/>
      <c r="CH33" s="51"/>
      <c r="CI33" s="10"/>
      <c r="CJ33" s="51"/>
      <c r="CK33" s="10"/>
      <c r="CL33" s="51"/>
      <c r="CM33" s="10"/>
      <c r="CN33" s="51"/>
      <c r="CO33" s="53"/>
      <c r="CP33" s="51"/>
      <c r="CQ33" s="53"/>
      <c r="CR33" s="51"/>
      <c r="CS33" s="53"/>
      <c r="CT33" s="51"/>
      <c r="CU33" s="53"/>
      <c r="CV33" s="60"/>
      <c r="CW33" s="51"/>
      <c r="CX33" s="9"/>
      <c r="CY33" s="51"/>
      <c r="CZ33" s="9"/>
      <c r="DA33" s="51"/>
      <c r="DB33" s="9"/>
      <c r="DC33" s="51"/>
      <c r="DD33" s="9"/>
      <c r="DE33" s="56"/>
      <c r="DF33" s="56"/>
      <c r="DG33" s="57"/>
    </row>
    <row r="34" spans="1:111">
      <c r="A34" s="49">
        <v>42582</v>
      </c>
      <c r="B34" s="50">
        <f>东航自动更新!B118</f>
        <v>18428.919999999998</v>
      </c>
      <c r="C34" s="138">
        <f t="shared" si="0"/>
        <v>0.10726365346007238</v>
      </c>
      <c r="D34" s="138"/>
      <c r="E34" s="50">
        <f>东航自动更新!C118</f>
        <v>11428.34</v>
      </c>
      <c r="F34" s="138">
        <f t="shared" si="1"/>
        <v>1.4181380038291724E-2</v>
      </c>
      <c r="G34" s="138"/>
      <c r="H34" s="50">
        <f>东航自动更新!D118</f>
        <v>6523.3</v>
      </c>
      <c r="I34" s="138">
        <f t="shared" si="2"/>
        <v>0.32883915867958624</v>
      </c>
      <c r="J34" s="138"/>
      <c r="K34" s="50">
        <f>东航自动更新!E118</f>
        <v>477.27</v>
      </c>
      <c r="L34" s="138">
        <f t="shared" si="3"/>
        <v>2.3960200994588954E-2</v>
      </c>
      <c r="M34" s="138"/>
      <c r="N34" s="50">
        <f>东航自动更新!F118</f>
        <v>15227</v>
      </c>
      <c r="O34" s="138">
        <f t="shared" si="4"/>
        <v>0.11833505960288138</v>
      </c>
      <c r="P34" s="138"/>
      <c r="Q34" s="50">
        <f>东航自动更新!G118</f>
        <v>9445.6200000000008</v>
      </c>
      <c r="R34" s="138">
        <f t="shared" si="5"/>
        <v>2.2721938966510313E-2</v>
      </c>
      <c r="S34" s="138"/>
      <c r="T34" s="50">
        <f>东航自动更新!H118</f>
        <v>5398.96</v>
      </c>
      <c r="U34" s="138">
        <f t="shared" si="6"/>
        <v>0.3456351400054134</v>
      </c>
      <c r="V34" s="138"/>
      <c r="W34" s="50">
        <f>东航自动更新!I118</f>
        <v>382.42</v>
      </c>
      <c r="X34" s="138">
        <f t="shared" si="7"/>
        <v>3.9724987547878232E-2</v>
      </c>
      <c r="Y34" s="138"/>
      <c r="Z34" s="50">
        <f>东航自动更新!J118</f>
        <v>9088.68</v>
      </c>
      <c r="AA34" s="138">
        <f t="shared" si="8"/>
        <v>5.4142057747538441E-2</v>
      </c>
      <c r="AB34" s="138"/>
      <c r="AC34" s="50">
        <f>东航自动更新!K118</f>
        <v>7457.26</v>
      </c>
      <c r="AD34" s="138">
        <f t="shared" si="9"/>
        <v>2.3126068691801116E-2</v>
      </c>
      <c r="AE34" s="138"/>
      <c r="AF34" s="50">
        <f>东航自动更新!L118</f>
        <v>1349.02</v>
      </c>
      <c r="AG34" s="138">
        <f t="shared" si="10"/>
        <v>0.26934690294297803</v>
      </c>
      <c r="AH34" s="138"/>
      <c r="AI34" s="50">
        <f>东航自动更新!M118</f>
        <v>282.39</v>
      </c>
      <c r="AJ34" s="138">
        <f t="shared" si="11"/>
        <v>4.431854322759099E-2</v>
      </c>
      <c r="AK34" s="138"/>
      <c r="AL34" s="50">
        <f>东航自动更新!N118</f>
        <v>82.6</v>
      </c>
      <c r="AM34" s="148">
        <f t="shared" si="12"/>
        <v>0.78999999999999204</v>
      </c>
      <c r="AN34" s="138"/>
      <c r="AO34" s="50">
        <f>东航自动更新!O118</f>
        <v>82.7</v>
      </c>
      <c r="AP34" s="148">
        <f t="shared" si="13"/>
        <v>0.74000000000000909</v>
      </c>
      <c r="AQ34" s="138"/>
      <c r="AR34" s="50">
        <f>东航自动更新!P118</f>
        <v>82.8</v>
      </c>
      <c r="AS34" s="148">
        <f t="shared" si="14"/>
        <v>1.0699999999999932</v>
      </c>
      <c r="AT34" s="138"/>
      <c r="AU34" s="50">
        <f>东航自动更新!Q118</f>
        <v>80.099999999999994</v>
      </c>
      <c r="AV34" s="148">
        <f t="shared" si="15"/>
        <v>1.1899999999999977</v>
      </c>
      <c r="AW34" s="138"/>
      <c r="AX34" s="50">
        <f>东航自动更新!R118</f>
        <v>0</v>
      </c>
      <c r="AY34" s="138"/>
      <c r="AZ34" s="138"/>
      <c r="BA34" s="17"/>
      <c r="BB34" s="9"/>
      <c r="BC34" s="17"/>
      <c r="BD34" s="9"/>
      <c r="BE34" s="17"/>
      <c r="BF34" s="9"/>
      <c r="BG34" s="17"/>
      <c r="BH34" s="9"/>
      <c r="BI34" s="51"/>
      <c r="BJ34" s="9"/>
      <c r="BK34" s="51"/>
      <c r="BL34" s="9"/>
      <c r="BM34" s="51"/>
      <c r="BN34" s="9"/>
      <c r="BO34" s="51"/>
      <c r="BP34" s="51"/>
      <c r="BQ34" s="9"/>
      <c r="BR34" s="51"/>
      <c r="BS34" s="9"/>
      <c r="BT34" s="51"/>
      <c r="BU34" s="9"/>
      <c r="BV34" s="51"/>
      <c r="BW34" s="9"/>
      <c r="BX34" s="51"/>
      <c r="BY34" s="9"/>
      <c r="BZ34" s="51"/>
      <c r="CA34" s="9"/>
      <c r="CB34" s="51"/>
      <c r="CC34" s="9"/>
      <c r="CD34" s="51"/>
      <c r="CE34" s="9"/>
      <c r="CF34" s="51"/>
      <c r="CG34" s="10"/>
      <c r="CH34" s="51"/>
      <c r="CI34" s="10"/>
      <c r="CJ34" s="51"/>
      <c r="CK34" s="10"/>
      <c r="CL34" s="51"/>
      <c r="CM34" s="10"/>
      <c r="CN34" s="51"/>
      <c r="CO34" s="53"/>
      <c r="CP34" s="51"/>
      <c r="CQ34" s="53"/>
      <c r="CR34" s="51"/>
      <c r="CS34" s="53"/>
      <c r="CT34" s="51"/>
      <c r="CU34" s="53"/>
      <c r="CV34" s="60"/>
      <c r="CW34" s="51"/>
      <c r="CX34" s="9"/>
      <c r="CY34" s="51"/>
      <c r="CZ34" s="9"/>
      <c r="DA34" s="51"/>
      <c r="DB34" s="9"/>
      <c r="DC34" s="51"/>
      <c r="DD34" s="9"/>
      <c r="DE34" s="56"/>
      <c r="DF34" s="56"/>
      <c r="DG34" s="57"/>
    </row>
    <row r="35" spans="1:111">
      <c r="A35" s="49">
        <v>42613</v>
      </c>
      <c r="B35" s="50">
        <f>东航自动更新!B119</f>
        <v>18843.939999999999</v>
      </c>
      <c r="C35" s="138">
        <f t="shared" si="0"/>
        <v>0.10136636200752269</v>
      </c>
      <c r="D35" s="138"/>
      <c r="E35" s="50">
        <f>东航自动更新!C119</f>
        <v>11853.23</v>
      </c>
      <c r="F35" s="138">
        <f t="shared" si="1"/>
        <v>2.5366005654498647E-2</v>
      </c>
      <c r="G35" s="138"/>
      <c r="H35" s="50">
        <f>东航自动更新!D119</f>
        <v>6519.73</v>
      </c>
      <c r="I35" s="138">
        <f t="shared" si="2"/>
        <v>0.28553355992786522</v>
      </c>
      <c r="J35" s="138"/>
      <c r="K35" s="50">
        <f>东航自动更新!E119</f>
        <v>470.97</v>
      </c>
      <c r="L35" s="138">
        <f t="shared" si="3"/>
        <v>-1.4684232207065828E-2</v>
      </c>
      <c r="M35" s="138"/>
      <c r="N35" s="50">
        <f>东航自动更新!F119</f>
        <v>16081.98</v>
      </c>
      <c r="O35" s="138">
        <f t="shared" si="4"/>
        <v>0.10472416898442982</v>
      </c>
      <c r="P35" s="138"/>
      <c r="Q35" s="50">
        <f>东航自动更新!G119</f>
        <v>10198.370000000001</v>
      </c>
      <c r="R35" s="138">
        <f t="shared" si="5"/>
        <v>4.0499870732937149E-2</v>
      </c>
      <c r="S35" s="138"/>
      <c r="T35" s="50">
        <f>东航自动更新!H119</f>
        <v>5511.22</v>
      </c>
      <c r="U35" s="138">
        <f t="shared" si="6"/>
        <v>0.26358561108800149</v>
      </c>
      <c r="V35" s="138"/>
      <c r="W35" s="50">
        <f>东航自动更新!I119</f>
        <v>372.39</v>
      </c>
      <c r="X35" s="138">
        <f t="shared" si="7"/>
        <v>-5.5987239768441999E-2</v>
      </c>
      <c r="Y35" s="138"/>
      <c r="Z35" s="50">
        <f>东航自动更新!J119</f>
        <v>9714.39</v>
      </c>
      <c r="AA35" s="138">
        <f t="shared" si="8"/>
        <v>5.8204579748211138E-2</v>
      </c>
      <c r="AB35" s="138"/>
      <c r="AC35" s="50">
        <f>东航自动更新!K119</f>
        <v>8051.49</v>
      </c>
      <c r="AD35" s="138">
        <f t="shared" si="9"/>
        <v>4.6561822744715986E-2</v>
      </c>
      <c r="AE35" s="138"/>
      <c r="AF35" s="50">
        <f>东航自动更新!L119</f>
        <v>1388.5</v>
      </c>
      <c r="AG35" s="138">
        <f t="shared" si="10"/>
        <v>0.15997650807388752</v>
      </c>
      <c r="AH35" s="138"/>
      <c r="AI35" s="50">
        <f>东航自动更新!M119</f>
        <v>274.39999999999998</v>
      </c>
      <c r="AJ35" s="138">
        <f t="shared" si="11"/>
        <v>-5.3087817132761006E-2</v>
      </c>
      <c r="AK35" s="138"/>
      <c r="AL35" s="50">
        <f>东航自动更新!N119</f>
        <v>85.3</v>
      </c>
      <c r="AM35" s="148">
        <f t="shared" si="12"/>
        <v>0.21999999999999886</v>
      </c>
      <c r="AN35" s="138"/>
      <c r="AO35" s="50">
        <f>东航自动更新!O119</f>
        <v>86</v>
      </c>
      <c r="AP35" s="148">
        <f t="shared" si="13"/>
        <v>1.2099999999999937</v>
      </c>
      <c r="AQ35" s="138"/>
      <c r="AR35" s="50">
        <f>东航自动更新!P119</f>
        <v>84.5</v>
      </c>
      <c r="AS35" s="148">
        <f t="shared" si="14"/>
        <v>-1.5</v>
      </c>
      <c r="AT35" s="138"/>
      <c r="AU35" s="50">
        <f>东航自动更新!Q119</f>
        <v>79.099999999999994</v>
      </c>
      <c r="AV35" s="148">
        <f t="shared" si="15"/>
        <v>-3.4300000000000068</v>
      </c>
      <c r="AW35" s="138"/>
      <c r="AX35" s="50">
        <f>东航自动更新!R119</f>
        <v>0</v>
      </c>
      <c r="AY35" s="138"/>
      <c r="AZ35" s="138"/>
      <c r="BA35" s="17"/>
      <c r="BB35" s="9"/>
      <c r="BC35" s="17"/>
      <c r="BD35" s="9"/>
      <c r="BE35" s="17"/>
      <c r="BF35" s="9"/>
      <c r="BG35" s="17"/>
      <c r="BH35" s="9"/>
      <c r="BI35" s="51"/>
      <c r="BJ35" s="9"/>
      <c r="BK35" s="51"/>
      <c r="BL35" s="9"/>
      <c r="BM35" s="51"/>
      <c r="BN35" s="9"/>
      <c r="BO35" s="51"/>
      <c r="BP35" s="51"/>
      <c r="BQ35" s="9"/>
      <c r="BR35" s="51"/>
      <c r="BS35" s="9"/>
      <c r="BT35" s="51"/>
      <c r="BU35" s="9"/>
      <c r="BV35" s="51"/>
      <c r="BW35" s="9"/>
      <c r="BX35" s="51"/>
      <c r="BY35" s="9"/>
      <c r="BZ35" s="51"/>
      <c r="CA35" s="9"/>
      <c r="CB35" s="51"/>
      <c r="CC35" s="9"/>
      <c r="CD35" s="51"/>
      <c r="CE35" s="9"/>
      <c r="CF35" s="51"/>
      <c r="CG35" s="10"/>
      <c r="CH35" s="51"/>
      <c r="CI35" s="10"/>
      <c r="CJ35" s="51"/>
      <c r="CK35" s="10"/>
      <c r="CL35" s="51"/>
      <c r="CM35" s="10"/>
      <c r="CN35" s="51"/>
      <c r="CO35" s="53"/>
      <c r="CP35" s="51"/>
      <c r="CQ35" s="53"/>
      <c r="CR35" s="51"/>
      <c r="CS35" s="53"/>
      <c r="CT35" s="51"/>
      <c r="CU35" s="53"/>
      <c r="CV35" s="60"/>
      <c r="CW35" s="51"/>
      <c r="CX35" s="9"/>
      <c r="CY35" s="51"/>
      <c r="CZ35" s="9"/>
      <c r="DA35" s="51"/>
      <c r="DB35" s="9"/>
      <c r="DC35" s="51"/>
      <c r="DD35" s="9"/>
      <c r="DE35" s="56"/>
      <c r="DF35" s="56"/>
      <c r="DG35" s="57"/>
    </row>
    <row r="36" spans="1:111">
      <c r="A36" s="49">
        <v>42643</v>
      </c>
      <c r="B36" s="50">
        <f>东航自动更新!B120</f>
        <v>17474.87</v>
      </c>
      <c r="C36" s="138">
        <f t="shared" si="0"/>
        <v>0.13488763678046811</v>
      </c>
      <c r="D36" s="138"/>
      <c r="E36" s="50">
        <f>东航自动更新!C120</f>
        <v>10993.63</v>
      </c>
      <c r="F36" s="138">
        <f t="shared" si="1"/>
        <v>7.7585070382670374E-2</v>
      </c>
      <c r="G36" s="138"/>
      <c r="H36" s="50">
        <f>东航自动更新!D120</f>
        <v>6040.69</v>
      </c>
      <c r="I36" s="138">
        <f t="shared" si="2"/>
        <v>0.2700425405139868</v>
      </c>
      <c r="J36" s="138"/>
      <c r="K36" s="50">
        <f>东航自动更新!E120</f>
        <v>440.55</v>
      </c>
      <c r="L36" s="138">
        <f t="shared" si="3"/>
        <v>2.39660502570338E-3</v>
      </c>
      <c r="M36" s="138"/>
      <c r="N36" s="50">
        <f>东航自动更新!F120</f>
        <v>14220.78</v>
      </c>
      <c r="O36" s="138">
        <f t="shared" si="4"/>
        <v>0.1528350184635614</v>
      </c>
      <c r="P36" s="138"/>
      <c r="Q36" s="50">
        <f>东航自动更新!G120</f>
        <v>9144.9500000000007</v>
      </c>
      <c r="R36" s="138">
        <f t="shared" si="5"/>
        <v>9.809178462072099E-2</v>
      </c>
      <c r="S36" s="138"/>
      <c r="T36" s="50">
        <f>东航自动更新!H120</f>
        <v>4744.34</v>
      </c>
      <c r="U36" s="138">
        <f t="shared" si="6"/>
        <v>0.2871498153463059</v>
      </c>
      <c r="V36" s="138"/>
      <c r="W36" s="50">
        <f>东航自动更新!I120</f>
        <v>331.49</v>
      </c>
      <c r="X36" s="138">
        <f t="shared" si="7"/>
        <v>3.1005430125736755E-2</v>
      </c>
      <c r="Y36" s="138"/>
      <c r="Z36" s="50">
        <f>东航自动更新!J120</f>
        <v>8622.0300000000007</v>
      </c>
      <c r="AA36" s="138">
        <f t="shared" si="8"/>
        <v>9.0376355583366541E-2</v>
      </c>
      <c r="AB36" s="138"/>
      <c r="AC36" s="50">
        <f>东航自动更新!K120</f>
        <v>7231.08</v>
      </c>
      <c r="AD36" s="138">
        <f t="shared" si="9"/>
        <v>8.3596499561980675E-2</v>
      </c>
      <c r="AE36" s="138"/>
      <c r="AF36" s="50">
        <f>东航自动更新!L120</f>
        <v>1147.8</v>
      </c>
      <c r="AG36" s="138">
        <f t="shared" si="10"/>
        <v>0.14921813517881066</v>
      </c>
      <c r="AH36" s="138"/>
      <c r="AI36" s="50">
        <f>东航自动更新!M120</f>
        <v>243.16</v>
      </c>
      <c r="AJ36" s="138">
        <f t="shared" si="11"/>
        <v>3.2960777566790167E-2</v>
      </c>
      <c r="AK36" s="138"/>
      <c r="AL36" s="50">
        <f>东航自动更新!N120</f>
        <v>81.400000000000006</v>
      </c>
      <c r="AM36" s="148">
        <f t="shared" si="12"/>
        <v>1.2900000000000063</v>
      </c>
      <c r="AN36" s="138"/>
      <c r="AO36" s="50">
        <f>东航自动更新!O120</f>
        <v>83.2</v>
      </c>
      <c r="AP36" s="148">
        <f t="shared" si="13"/>
        <v>1.5700000000000074</v>
      </c>
      <c r="AQ36" s="138"/>
      <c r="AR36" s="50">
        <f>东航自动更新!P120</f>
        <v>78.5</v>
      </c>
      <c r="AS36" s="148">
        <f t="shared" si="14"/>
        <v>1</v>
      </c>
      <c r="AT36" s="138"/>
      <c r="AU36" s="50">
        <f>东航自动更新!Q120</f>
        <v>75.2</v>
      </c>
      <c r="AV36" s="148">
        <f t="shared" si="15"/>
        <v>2.0400000000000063</v>
      </c>
      <c r="AW36" s="138"/>
      <c r="AX36" s="50">
        <f>东航自动更新!R120</f>
        <v>0</v>
      </c>
      <c r="AY36" s="138"/>
      <c r="AZ36" s="138"/>
      <c r="BA36" s="17"/>
      <c r="BB36" s="9"/>
      <c r="BC36" s="17"/>
      <c r="BD36" s="9"/>
      <c r="BE36" s="17"/>
      <c r="BF36" s="9"/>
      <c r="BG36" s="17"/>
      <c r="BH36" s="9"/>
      <c r="BI36" s="51"/>
      <c r="BJ36" s="9"/>
      <c r="BK36" s="51"/>
      <c r="BL36" s="9"/>
      <c r="BM36" s="51"/>
      <c r="BN36" s="9"/>
      <c r="BO36" s="51"/>
      <c r="BP36" s="51"/>
      <c r="BQ36" s="9"/>
      <c r="BR36" s="51"/>
      <c r="BS36" s="9"/>
      <c r="BT36" s="51"/>
      <c r="BU36" s="9"/>
      <c r="BV36" s="51"/>
      <c r="BW36" s="9"/>
      <c r="BX36" s="51"/>
      <c r="BY36" s="9"/>
      <c r="BZ36" s="51"/>
      <c r="CA36" s="9"/>
      <c r="CB36" s="51"/>
      <c r="CC36" s="9"/>
      <c r="CD36" s="51"/>
      <c r="CE36" s="9"/>
      <c r="CF36" s="51"/>
      <c r="CG36" s="10"/>
      <c r="CH36" s="51"/>
      <c r="CI36" s="10"/>
      <c r="CJ36" s="51"/>
      <c r="CK36" s="10"/>
      <c r="CL36" s="51"/>
      <c r="CM36" s="10"/>
      <c r="CN36" s="51"/>
      <c r="CO36" s="53"/>
      <c r="CP36" s="51"/>
      <c r="CQ36" s="53"/>
      <c r="CR36" s="51"/>
      <c r="CS36" s="53"/>
      <c r="CT36" s="51"/>
      <c r="CU36" s="53"/>
      <c r="CV36" s="60"/>
      <c r="CW36" s="51"/>
      <c r="CX36" s="9"/>
      <c r="CY36" s="51"/>
      <c r="CZ36" s="9"/>
      <c r="DA36" s="51"/>
      <c r="DB36" s="9"/>
      <c r="DC36" s="51"/>
      <c r="DD36" s="9"/>
      <c r="DE36" s="56"/>
      <c r="DF36" s="56"/>
      <c r="DG36" s="57"/>
    </row>
    <row r="37" spans="1:111">
      <c r="A37" s="49">
        <v>42674</v>
      </c>
      <c r="B37" s="50">
        <f>东航自动更新!B121</f>
        <v>17856.48</v>
      </c>
      <c r="C37" s="138">
        <f t="shared" si="0"/>
        <v>0.11736985914879017</v>
      </c>
      <c r="D37" s="138"/>
      <c r="E37" s="50">
        <f>东航自动更新!C121</f>
        <v>11293.55</v>
      </c>
      <c r="F37" s="138">
        <f t="shared" si="1"/>
        <v>8.4888355506354429E-2</v>
      </c>
      <c r="G37" s="138"/>
      <c r="H37" s="50">
        <f>东航自动更新!D121</f>
        <v>6103.63</v>
      </c>
      <c r="I37" s="138">
        <f t="shared" si="2"/>
        <v>0.19872962308607267</v>
      </c>
      <c r="J37" s="138"/>
      <c r="K37" s="50">
        <f>东航自动更新!E121</f>
        <v>459.29</v>
      </c>
      <c r="L37" s="138">
        <f t="shared" si="3"/>
        <v>-4.1533212964145472E-2</v>
      </c>
      <c r="M37" s="138"/>
      <c r="N37" s="50">
        <f>东航自动更新!F121</f>
        <v>14542.36</v>
      </c>
      <c r="O37" s="138">
        <f t="shared" si="4"/>
        <v>0.12916186242524352</v>
      </c>
      <c r="P37" s="138"/>
      <c r="Q37" s="50">
        <f>东航自动更新!G121</f>
        <v>9532.2199999999993</v>
      </c>
      <c r="R37" s="138">
        <f t="shared" si="5"/>
        <v>0.10440797492528064</v>
      </c>
      <c r="S37" s="138"/>
      <c r="T37" s="50">
        <f>东航自动更新!H121</f>
        <v>4664.1499999999996</v>
      </c>
      <c r="U37" s="138">
        <f t="shared" si="6"/>
        <v>0.1995014616653692</v>
      </c>
      <c r="V37" s="138"/>
      <c r="W37" s="50">
        <f>东航自动更新!I121</f>
        <v>345.99</v>
      </c>
      <c r="X37" s="138">
        <f t="shared" si="7"/>
        <v>-3.7373255119040771E-2</v>
      </c>
      <c r="Y37" s="138"/>
      <c r="Z37" s="50">
        <f>东航自动更新!J121</f>
        <v>8951.2000000000007</v>
      </c>
      <c r="AA37" s="138">
        <f t="shared" si="8"/>
        <v>8.0347006802014898E-2</v>
      </c>
      <c r="AB37" s="138"/>
      <c r="AC37" s="50">
        <f>东航自动更新!K121</f>
        <v>7558.34</v>
      </c>
      <c r="AD37" s="138">
        <f t="shared" si="9"/>
        <v>8.5149539456720325E-2</v>
      </c>
      <c r="AE37" s="138"/>
      <c r="AF37" s="50">
        <f>东航自动更新!L121</f>
        <v>1136.18</v>
      </c>
      <c r="AG37" s="138">
        <f t="shared" si="10"/>
        <v>7.7138791425589215E-2</v>
      </c>
      <c r="AH37" s="138"/>
      <c r="AI37" s="50">
        <f>东航自动更新!M121</f>
        <v>256.68</v>
      </c>
      <c r="AJ37" s="138">
        <f t="shared" si="11"/>
        <v>-3.2932586343959125E-2</v>
      </c>
      <c r="AK37" s="138"/>
      <c r="AL37" s="50">
        <f>东航自动更新!N121</f>
        <v>81.44</v>
      </c>
      <c r="AM37" s="148">
        <f t="shared" si="12"/>
        <v>0.84999999999999432</v>
      </c>
      <c r="AN37" s="138"/>
      <c r="AO37" s="50">
        <f>东航自动更新!O121</f>
        <v>84.4</v>
      </c>
      <c r="AP37" s="148">
        <f t="shared" si="13"/>
        <v>1.4900000000000091</v>
      </c>
      <c r="AQ37" s="138"/>
      <c r="AR37" s="50">
        <f>东航自动更新!P121</f>
        <v>76.42</v>
      </c>
      <c r="AS37" s="148">
        <f t="shared" si="14"/>
        <v>4.9999999999997158E-2</v>
      </c>
      <c r="AT37" s="138"/>
      <c r="AU37" s="50">
        <f>东航自动更新!Q121</f>
        <v>75.33</v>
      </c>
      <c r="AV37" s="148">
        <f t="shared" si="15"/>
        <v>0.31999999999999318</v>
      </c>
      <c r="AW37" s="138"/>
      <c r="AX37" s="50">
        <f>东航自动更新!R121</f>
        <v>0</v>
      </c>
      <c r="AY37" s="138"/>
      <c r="AZ37" s="138"/>
      <c r="BA37" s="17"/>
      <c r="BB37" s="9"/>
      <c r="BC37" s="17"/>
      <c r="BD37" s="9"/>
      <c r="BE37" s="17"/>
      <c r="BF37" s="9"/>
      <c r="BG37" s="17"/>
      <c r="BH37" s="9"/>
      <c r="BI37" s="51"/>
      <c r="BJ37" s="9"/>
      <c r="BK37" s="51"/>
      <c r="BL37" s="9"/>
      <c r="BM37" s="51"/>
      <c r="BN37" s="9"/>
      <c r="BO37" s="51"/>
      <c r="BP37" s="51"/>
      <c r="BQ37" s="9"/>
      <c r="BR37" s="51"/>
      <c r="BS37" s="9"/>
      <c r="BT37" s="51"/>
      <c r="BU37" s="9"/>
      <c r="BV37" s="51"/>
      <c r="BW37" s="9"/>
      <c r="BX37" s="51"/>
      <c r="BY37" s="9"/>
      <c r="BZ37" s="51"/>
      <c r="CA37" s="9"/>
      <c r="CB37" s="51"/>
      <c r="CC37" s="9"/>
      <c r="CD37" s="51"/>
      <c r="CE37" s="9"/>
      <c r="CF37" s="51"/>
      <c r="CG37" s="10"/>
      <c r="CH37" s="51"/>
      <c r="CI37" s="10"/>
      <c r="CJ37" s="51"/>
      <c r="CK37" s="10"/>
      <c r="CL37" s="51"/>
      <c r="CM37" s="10"/>
      <c r="CN37" s="51"/>
      <c r="CO37" s="53"/>
      <c r="CP37" s="51"/>
      <c r="CQ37" s="53"/>
      <c r="CR37" s="51"/>
      <c r="CS37" s="53"/>
      <c r="CT37" s="51"/>
      <c r="CU37" s="53"/>
      <c r="CV37" s="60"/>
      <c r="CW37" s="51"/>
      <c r="CX37" s="9"/>
      <c r="CY37" s="51"/>
      <c r="CZ37" s="9"/>
      <c r="DA37" s="51"/>
      <c r="DB37" s="9"/>
      <c r="DC37" s="51"/>
      <c r="DD37" s="9"/>
      <c r="DE37" s="56"/>
      <c r="DF37" s="56"/>
      <c r="DG37" s="57"/>
    </row>
    <row r="38" spans="1:111">
      <c r="A38" s="49">
        <v>42704</v>
      </c>
      <c r="B38" s="50">
        <f>东航自动更新!B122</f>
        <v>16876.509999999998</v>
      </c>
      <c r="C38" s="138">
        <f t="shared" si="0"/>
        <v>0.1294782910974468</v>
      </c>
      <c r="D38" s="138"/>
      <c r="E38" s="50">
        <f>东航自动更新!C122</f>
        <v>10757.6</v>
      </c>
      <c r="F38" s="138">
        <f t="shared" si="1"/>
        <v>9.301914390882926E-2</v>
      </c>
      <c r="G38" s="138"/>
      <c r="H38" s="50">
        <f>东航自动更新!D122</f>
        <v>5684.32</v>
      </c>
      <c r="I38" s="138">
        <f t="shared" si="2"/>
        <v>0.22109868420275314</v>
      </c>
      <c r="J38" s="138"/>
      <c r="K38" s="50">
        <f>东航自动更新!E122</f>
        <v>434.59</v>
      </c>
      <c r="L38" s="138">
        <f t="shared" si="3"/>
        <v>-2.2690474048754239E-2</v>
      </c>
      <c r="M38" s="138"/>
      <c r="N38" s="50">
        <f>东航自动更新!F122</f>
        <v>13349.7</v>
      </c>
      <c r="O38" s="138">
        <f t="shared" si="4"/>
        <v>0.14127178851148114</v>
      </c>
      <c r="P38" s="138"/>
      <c r="Q38" s="50">
        <f>东航自动更新!G122</f>
        <v>8674.83</v>
      </c>
      <c r="R38" s="138">
        <f t="shared" si="5"/>
        <v>0.10378604122909341</v>
      </c>
      <c r="S38" s="138"/>
      <c r="T38" s="50">
        <f>东航自动更新!H122</f>
        <v>4333.66</v>
      </c>
      <c r="U38" s="138">
        <f t="shared" si="6"/>
        <v>0.23881590780428352</v>
      </c>
      <c r="V38" s="138"/>
      <c r="W38" s="50">
        <f>东航自动更新!I122</f>
        <v>341.21</v>
      </c>
      <c r="X38" s="138">
        <f t="shared" si="7"/>
        <v>4.0694223621364767E-3</v>
      </c>
      <c r="Y38" s="138"/>
      <c r="Z38" s="50">
        <f>东航自动更新!J122</f>
        <v>8210.17</v>
      </c>
      <c r="AA38" s="138">
        <f t="shared" si="8"/>
        <v>9.1250584491483711E-2</v>
      </c>
      <c r="AB38" s="138"/>
      <c r="AC38" s="50">
        <f>东航自动更新!K122</f>
        <v>6876.11</v>
      </c>
      <c r="AD38" s="138">
        <f t="shared" si="9"/>
        <v>9.0377288927123045E-2</v>
      </c>
      <c r="AE38" s="138"/>
      <c r="AF38" s="50">
        <f>东航自动更新!L122</f>
        <v>1082.21</v>
      </c>
      <c r="AG38" s="138">
        <f t="shared" si="10"/>
        <v>0.12125664127578806</v>
      </c>
      <c r="AH38" s="138"/>
      <c r="AI38" s="50">
        <f>东航自动更新!M122</f>
        <v>251.85</v>
      </c>
      <c r="AJ38" s="138">
        <f t="shared" si="11"/>
        <v>-1.7163265063440125E-3</v>
      </c>
      <c r="AK38" s="138"/>
      <c r="AL38" s="50">
        <f>东航自动更新!N122</f>
        <v>79.099999999999994</v>
      </c>
      <c r="AM38" s="148">
        <f t="shared" si="12"/>
        <v>0.81999999999999318</v>
      </c>
      <c r="AN38" s="138"/>
      <c r="AO38" s="50">
        <f>东航自动更新!O122</f>
        <v>80.64</v>
      </c>
      <c r="AP38" s="148">
        <f t="shared" si="13"/>
        <v>0.79000000000000625</v>
      </c>
      <c r="AQ38" s="138"/>
      <c r="AR38" s="50">
        <f>东航自动更新!P122</f>
        <v>76.239999999999995</v>
      </c>
      <c r="AS38" s="148">
        <f t="shared" si="14"/>
        <v>1.0899999999999892</v>
      </c>
      <c r="AT38" s="138"/>
      <c r="AU38" s="50">
        <f>东航自动更新!Q122</f>
        <v>78.510000000000005</v>
      </c>
      <c r="AV38" s="148">
        <f t="shared" si="15"/>
        <v>2.0900000000000034</v>
      </c>
      <c r="AW38" s="138"/>
      <c r="AX38" s="50">
        <f>东航自动更新!R122</f>
        <v>0</v>
      </c>
      <c r="AY38" s="138"/>
      <c r="AZ38" s="138"/>
      <c r="BA38" s="17"/>
      <c r="BB38" s="9"/>
      <c r="BC38" s="17"/>
      <c r="BD38" s="9"/>
      <c r="BE38" s="17"/>
      <c r="BF38" s="9"/>
      <c r="BG38" s="17"/>
      <c r="BH38" s="9"/>
      <c r="BI38" s="51"/>
      <c r="BJ38" s="9"/>
      <c r="BK38" s="51"/>
      <c r="BL38" s="9"/>
      <c r="BM38" s="51"/>
      <c r="BN38" s="9"/>
      <c r="BO38" s="51"/>
      <c r="BP38" s="51"/>
      <c r="BQ38" s="9"/>
      <c r="BR38" s="51"/>
      <c r="BS38" s="9"/>
      <c r="BT38" s="51"/>
      <c r="BU38" s="9"/>
      <c r="BV38" s="51"/>
      <c r="BW38" s="9"/>
      <c r="BX38" s="51"/>
      <c r="BY38" s="9"/>
      <c r="BZ38" s="51"/>
      <c r="CA38" s="9"/>
      <c r="CB38" s="51"/>
      <c r="CC38" s="9"/>
      <c r="CD38" s="51"/>
      <c r="CE38" s="9"/>
      <c r="CF38" s="51"/>
      <c r="CG38" s="10"/>
      <c r="CH38" s="51"/>
      <c r="CI38" s="10"/>
      <c r="CJ38" s="51"/>
      <c r="CK38" s="10"/>
      <c r="CL38" s="51"/>
      <c r="CM38" s="10"/>
      <c r="CN38" s="51"/>
      <c r="CO38" s="53"/>
      <c r="CP38" s="51"/>
      <c r="CQ38" s="53"/>
      <c r="CR38" s="51"/>
      <c r="CS38" s="53"/>
      <c r="CT38" s="51"/>
      <c r="CU38" s="53"/>
      <c r="CV38" s="60"/>
      <c r="CW38" s="51"/>
      <c r="CX38" s="9"/>
      <c r="CY38" s="51"/>
      <c r="CZ38" s="9"/>
      <c r="DA38" s="51"/>
      <c r="DB38" s="9"/>
      <c r="DC38" s="51"/>
      <c r="DD38" s="9"/>
      <c r="DE38" s="56"/>
      <c r="DF38" s="56"/>
      <c r="DG38" s="57"/>
    </row>
    <row r="39" spans="1:111">
      <c r="A39" s="49">
        <v>42735</v>
      </c>
      <c r="B39" s="50">
        <f>东航自动更新!B123</f>
        <v>17839.830000000002</v>
      </c>
      <c r="C39" s="138">
        <f t="shared" si="0"/>
        <v>0.14271276510396125</v>
      </c>
      <c r="D39" s="138"/>
      <c r="E39" s="50">
        <f>东航自动更新!C123</f>
        <v>10948.24</v>
      </c>
      <c r="F39" s="138">
        <f t="shared" si="1"/>
        <v>9.299980518514217E-2</v>
      </c>
      <c r="G39" s="138"/>
      <c r="H39" s="50">
        <f>东航自动更新!D123</f>
        <v>6416.73</v>
      </c>
      <c r="I39" s="138">
        <f t="shared" si="2"/>
        <v>0.25184082188827195</v>
      </c>
      <c r="J39" s="138"/>
      <c r="K39" s="50">
        <f>东航自动更新!E123</f>
        <v>474.86</v>
      </c>
      <c r="L39" s="138">
        <f t="shared" si="3"/>
        <v>1.1851097692022305E-2</v>
      </c>
      <c r="M39" s="138"/>
      <c r="N39" s="50">
        <f>东航自动更新!F123</f>
        <v>14064.49</v>
      </c>
      <c r="O39" s="138">
        <f t="shared" si="4"/>
        <v>0.17345274145061951</v>
      </c>
      <c r="P39" s="138"/>
      <c r="Q39" s="50">
        <f>东航自动更新!G123</f>
        <v>8671.7900000000009</v>
      </c>
      <c r="R39" s="138">
        <f t="shared" si="5"/>
        <v>0.12338647249297274</v>
      </c>
      <c r="S39" s="138"/>
      <c r="T39" s="50">
        <f>东航自动更新!H123</f>
        <v>5020.16</v>
      </c>
      <c r="U39" s="138">
        <f t="shared" si="6"/>
        <v>0.28203936440250743</v>
      </c>
      <c r="V39" s="138"/>
      <c r="W39" s="50">
        <f>东航自动更新!I123</f>
        <v>372.53</v>
      </c>
      <c r="X39" s="138">
        <f t="shared" si="7"/>
        <v>6.2940710375263498E-2</v>
      </c>
      <c r="Y39" s="138"/>
      <c r="Z39" s="50">
        <f>东航自动更新!J123</f>
        <v>8292.9500000000007</v>
      </c>
      <c r="AA39" s="138">
        <f t="shared" si="8"/>
        <v>0.1119383993407439</v>
      </c>
      <c r="AB39" s="138"/>
      <c r="AC39" s="50">
        <f>东航自动更新!K123</f>
        <v>6821.06</v>
      </c>
      <c r="AD39" s="138">
        <f t="shared" si="9"/>
        <v>0.10334272215111295</v>
      </c>
      <c r="AE39" s="138"/>
      <c r="AF39" s="50">
        <f>东航自动更新!L123</f>
        <v>1195.67</v>
      </c>
      <c r="AG39" s="138">
        <f t="shared" si="10"/>
        <v>0.17570650356939188</v>
      </c>
      <c r="AH39" s="138"/>
      <c r="AI39" s="50">
        <f>东航自动更新!M123</f>
        <v>276.23</v>
      </c>
      <c r="AJ39" s="138">
        <f t="shared" si="11"/>
        <v>6.6751626793334573E-2</v>
      </c>
      <c r="AK39" s="138"/>
      <c r="AL39" s="50">
        <f>东航自动更新!N123</f>
        <v>78.84</v>
      </c>
      <c r="AM39" s="148">
        <f t="shared" si="12"/>
        <v>2.0700000000000074</v>
      </c>
      <c r="AN39" s="138"/>
      <c r="AO39" s="50">
        <f>东航自动更新!O123</f>
        <v>79.209999999999994</v>
      </c>
      <c r="AP39" s="148">
        <f t="shared" si="13"/>
        <v>2.1499999999999915</v>
      </c>
      <c r="AQ39" s="138"/>
      <c r="AR39" s="50">
        <f>东航自动更新!P123</f>
        <v>78.239999999999995</v>
      </c>
      <c r="AS39" s="148">
        <f t="shared" si="14"/>
        <v>1.8499999999999943</v>
      </c>
      <c r="AT39" s="138"/>
      <c r="AU39" s="50">
        <f>东航自动更新!Q123</f>
        <v>78.45</v>
      </c>
      <c r="AV39" s="148">
        <f t="shared" si="15"/>
        <v>3.769999999999996</v>
      </c>
      <c r="AW39" s="138"/>
      <c r="AX39" s="50">
        <f>东航自动更新!R123</f>
        <v>0</v>
      </c>
      <c r="AY39" s="138"/>
      <c r="AZ39" s="138"/>
      <c r="BA39" s="17"/>
      <c r="BB39" s="9"/>
      <c r="BC39" s="17"/>
      <c r="BD39" s="9"/>
      <c r="BE39" s="17"/>
      <c r="BF39" s="9"/>
      <c r="BG39" s="17"/>
      <c r="BH39" s="9"/>
      <c r="BI39" s="51"/>
      <c r="BJ39" s="9"/>
      <c r="BK39" s="51"/>
      <c r="BL39" s="9"/>
      <c r="BM39" s="51"/>
      <c r="BN39" s="9"/>
      <c r="BO39" s="51"/>
      <c r="BP39" s="51"/>
      <c r="BQ39" s="9"/>
      <c r="BR39" s="51"/>
      <c r="BS39" s="9"/>
      <c r="BT39" s="51"/>
      <c r="BU39" s="9"/>
      <c r="BV39" s="51"/>
      <c r="BW39" s="9"/>
      <c r="BX39" s="51"/>
      <c r="BY39" s="9"/>
      <c r="BZ39" s="51"/>
      <c r="CA39" s="9"/>
      <c r="CB39" s="51"/>
      <c r="CC39" s="9"/>
      <c r="CD39" s="51"/>
      <c r="CE39" s="9"/>
      <c r="CF39" s="51"/>
      <c r="CG39" s="10"/>
      <c r="CH39" s="51"/>
      <c r="CI39" s="10"/>
      <c r="CJ39" s="51"/>
      <c r="CK39" s="10"/>
      <c r="CL39" s="51"/>
      <c r="CM39" s="10"/>
      <c r="CN39" s="51"/>
      <c r="CO39" s="53"/>
      <c r="CP39" s="51"/>
      <c r="CQ39" s="53"/>
      <c r="CR39" s="51"/>
      <c r="CS39" s="53"/>
      <c r="CT39" s="51"/>
      <c r="CU39" s="53"/>
      <c r="CV39" s="60"/>
      <c r="CW39" s="51"/>
      <c r="CX39" s="9"/>
      <c r="CY39" s="51"/>
      <c r="CZ39" s="9"/>
      <c r="DA39" s="51"/>
      <c r="DB39" s="9"/>
      <c r="DC39" s="51"/>
      <c r="DD39" s="9"/>
      <c r="DE39" s="56"/>
      <c r="DF39" s="56"/>
      <c r="DG39" s="57"/>
    </row>
    <row r="40" spans="1:111" s="11" customFormat="1" ht="12.75">
      <c r="A40" s="34">
        <v>42766</v>
      </c>
      <c r="B40" s="18">
        <f>东航自动更新!B124</f>
        <v>18697.189999999999</v>
      </c>
      <c r="C40" s="138">
        <f t="shared" si="0"/>
        <v>0.12464672815458933</v>
      </c>
      <c r="D40" s="138"/>
      <c r="E40" s="18">
        <f>东航自动更新!C124</f>
        <v>11512.62</v>
      </c>
      <c r="F40" s="138">
        <f t="shared" si="1"/>
        <v>8.9590759844235368E-2</v>
      </c>
      <c r="G40" s="138"/>
      <c r="H40" s="18">
        <f>东航自动更新!D124</f>
        <v>6683.06</v>
      </c>
      <c r="I40" s="138">
        <f t="shared" si="2"/>
        <v>0.19709968082345397</v>
      </c>
      <c r="J40" s="138"/>
      <c r="K40" s="18">
        <f>东航自动更新!E124</f>
        <v>501.52</v>
      </c>
      <c r="L40" s="138">
        <f t="shared" si="3"/>
        <v>5.310105419295974E-2</v>
      </c>
      <c r="M40" s="138"/>
      <c r="N40" s="18">
        <f>东航自动更新!F124</f>
        <v>15284.49</v>
      </c>
      <c r="O40" s="138">
        <f t="shared" si="4"/>
        <v>0.16613811037894122</v>
      </c>
      <c r="P40" s="138"/>
      <c r="Q40" s="18">
        <f>东航自动更新!G124</f>
        <v>9372.2999999999993</v>
      </c>
      <c r="R40" s="138">
        <f t="shared" si="5"/>
        <v>0.13312342607641225</v>
      </c>
      <c r="S40" s="138"/>
      <c r="T40" s="18">
        <f>东航自动更新!H124</f>
        <v>5517.4</v>
      </c>
      <c r="U40" s="138">
        <f t="shared" si="6"/>
        <v>0.23441819423326615</v>
      </c>
      <c r="V40" s="138"/>
      <c r="W40" s="18">
        <f>东航自动更新!I124</f>
        <v>394.79</v>
      </c>
      <c r="X40" s="138">
        <f t="shared" si="7"/>
        <v>7.8410457022151325E-2</v>
      </c>
      <c r="Y40" s="138"/>
      <c r="Z40" s="18">
        <f>东航自动更新!J124</f>
        <v>8920.25</v>
      </c>
      <c r="AA40" s="138">
        <f t="shared" si="8"/>
        <v>0.1255032132720868</v>
      </c>
      <c r="AB40" s="138"/>
      <c r="AC40" s="18">
        <f>东航自动更新!K124</f>
        <v>7283.21</v>
      </c>
      <c r="AD40" s="138">
        <f t="shared" si="9"/>
        <v>0.118875779641749</v>
      </c>
      <c r="AE40" s="138"/>
      <c r="AF40" s="18">
        <f>东航自动更新!L124</f>
        <v>1340.82</v>
      </c>
      <c r="AG40" s="138">
        <f t="shared" si="10"/>
        <v>0.17309241902082184</v>
      </c>
      <c r="AH40" s="138"/>
      <c r="AI40" s="18">
        <f>东航自动更新!M124</f>
        <v>296.22000000000003</v>
      </c>
      <c r="AJ40" s="138">
        <f t="shared" si="11"/>
        <v>8.4312211049574204E-2</v>
      </c>
      <c r="AK40" s="138"/>
      <c r="AL40" s="18">
        <f>东航自动更新!N124</f>
        <v>81.75</v>
      </c>
      <c r="AM40" s="148">
        <f t="shared" si="12"/>
        <v>2.9099999999999966</v>
      </c>
      <c r="AN40" s="138"/>
      <c r="AO40" s="18">
        <f>东航自动更新!O124</f>
        <v>81.41</v>
      </c>
      <c r="AP40" s="148">
        <f t="shared" si="13"/>
        <v>3.1299999999999955</v>
      </c>
      <c r="AQ40" s="138"/>
      <c r="AR40" s="18">
        <f>东航自动更新!P124</f>
        <v>82.56</v>
      </c>
      <c r="AS40" s="148">
        <f t="shared" si="14"/>
        <v>2.5</v>
      </c>
      <c r="AT40" s="138"/>
      <c r="AU40" s="18">
        <f>东航自动更新!Q124</f>
        <v>78.72</v>
      </c>
      <c r="AV40" s="148">
        <f t="shared" si="15"/>
        <v>1.8499999999999943</v>
      </c>
      <c r="AW40" s="138"/>
      <c r="AX40" s="18">
        <f>东航自动更新!R124</f>
        <v>0</v>
      </c>
      <c r="AY40" s="138"/>
      <c r="AZ40" s="138"/>
      <c r="BA40" s="10"/>
      <c r="BB40" s="9"/>
      <c r="BC40" s="10"/>
      <c r="BD40" s="9"/>
      <c r="BE40" s="10"/>
      <c r="BF40" s="9"/>
      <c r="BG40" s="10"/>
      <c r="BH40" s="9"/>
      <c r="BI40" s="10"/>
      <c r="BJ40" s="9"/>
      <c r="BK40" s="10"/>
      <c r="BL40" s="9"/>
      <c r="BM40" s="10"/>
      <c r="BN40" s="9"/>
      <c r="BO40" s="10"/>
      <c r="BP40" s="10"/>
      <c r="BQ40" s="9"/>
      <c r="BR40" s="10"/>
      <c r="BS40" s="9"/>
      <c r="BT40" s="10"/>
      <c r="BU40" s="9"/>
      <c r="BV40" s="10"/>
      <c r="BW40" s="9"/>
      <c r="BX40" s="10"/>
      <c r="BY40" s="9"/>
      <c r="BZ40" s="10"/>
      <c r="CA40" s="9"/>
      <c r="CB40" s="10"/>
      <c r="CC40" s="9"/>
      <c r="CD40" s="10"/>
      <c r="CE40" s="9"/>
      <c r="CF40" s="10"/>
      <c r="CG40" s="10"/>
      <c r="CH40" s="10"/>
      <c r="CI40" s="10"/>
      <c r="CJ40" s="10"/>
      <c r="CK40" s="10"/>
      <c r="CL40" s="10"/>
      <c r="CM40" s="10"/>
      <c r="CN40" s="10"/>
      <c r="CO40" s="53"/>
      <c r="CP40" s="10"/>
      <c r="CQ40" s="53"/>
      <c r="CR40" s="10"/>
      <c r="CS40" s="53"/>
      <c r="CT40" s="10"/>
      <c r="CU40" s="53"/>
      <c r="CW40" s="10"/>
      <c r="CX40" s="9"/>
      <c r="CY40" s="10"/>
      <c r="CZ40" s="9"/>
      <c r="DA40" s="10"/>
      <c r="DB40" s="9"/>
      <c r="DC40" s="10"/>
      <c r="DD40" s="9"/>
      <c r="DE40" s="88"/>
      <c r="DF40" s="88"/>
    </row>
    <row r="41" spans="1:111">
      <c r="A41" s="49">
        <v>42794</v>
      </c>
      <c r="B41" s="50">
        <f>东航自动更新!B125</f>
        <v>17115.72</v>
      </c>
      <c r="C41" s="138">
        <f t="shared" si="0"/>
        <v>2.361175318807418E-2</v>
      </c>
      <c r="D41" s="138"/>
      <c r="E41" s="50">
        <f>东航自动更新!C125</f>
        <v>10827.5</v>
      </c>
      <c r="F41" s="138">
        <f t="shared" si="1"/>
        <v>3.3845983445096595E-2</v>
      </c>
      <c r="G41" s="138"/>
      <c r="H41" s="50">
        <f>东航自动更新!D125</f>
        <v>5830.04</v>
      </c>
      <c r="I41" s="138">
        <f t="shared" si="2"/>
        <v>1.6036890774169477E-2</v>
      </c>
      <c r="J41" s="138"/>
      <c r="K41" s="50">
        <f>东航自动更新!E125</f>
        <v>458.17</v>
      </c>
      <c r="L41" s="138">
        <f t="shared" si="3"/>
        <v>-0.10138077119209199</v>
      </c>
      <c r="M41" s="138"/>
      <c r="N41" s="50">
        <f>东航自动更新!F125</f>
        <v>14132.11</v>
      </c>
      <c r="O41" s="138">
        <f t="shared" si="4"/>
        <v>4.6154973639054075E-2</v>
      </c>
      <c r="P41" s="138"/>
      <c r="Q41" s="50">
        <f>东航自动更新!G125</f>
        <v>9093.1200000000008</v>
      </c>
      <c r="R41" s="138">
        <f t="shared" si="5"/>
        <v>7.5333871801269936E-2</v>
      </c>
      <c r="S41" s="138"/>
      <c r="T41" s="50">
        <f>东航自动更新!H125</f>
        <v>4678.66</v>
      </c>
      <c r="U41" s="138">
        <f t="shared" si="6"/>
        <v>5.1777181946304207E-3</v>
      </c>
      <c r="V41" s="138"/>
      <c r="W41" s="50">
        <f>东航自动更新!I125</f>
        <v>360.33</v>
      </c>
      <c r="X41" s="138">
        <f t="shared" si="7"/>
        <v>-9.4579993466844314E-2</v>
      </c>
      <c r="Y41" s="138"/>
      <c r="Z41" s="50">
        <f>东航自动更新!J125</f>
        <v>8589.56</v>
      </c>
      <c r="AA41" s="138">
        <f t="shared" si="8"/>
        <v>5.6480963304162746E-2</v>
      </c>
      <c r="AB41" s="138"/>
      <c r="AC41" s="50">
        <f>东航自动更新!K125</f>
        <v>7089.66</v>
      </c>
      <c r="AD41" s="138">
        <f t="shared" si="9"/>
        <v>7.6149174482657012E-2</v>
      </c>
      <c r="AE41" s="138"/>
      <c r="AF41" s="50">
        <f>东航自动更新!L125</f>
        <v>1230.45</v>
      </c>
      <c r="AG41" s="138">
        <f t="shared" si="10"/>
        <v>-1.1448541817305369E-2</v>
      </c>
      <c r="AH41" s="138"/>
      <c r="AI41" s="50">
        <f>东航自动更新!M125</f>
        <v>269.45</v>
      </c>
      <c r="AJ41" s="138">
        <f t="shared" si="11"/>
        <v>-9.4772559295841052E-2</v>
      </c>
      <c r="AK41" s="138"/>
      <c r="AL41" s="50">
        <f>东航自动更新!N125</f>
        <v>82.57</v>
      </c>
      <c r="AM41" s="148">
        <f t="shared" si="12"/>
        <v>1.769999999999996</v>
      </c>
      <c r="AN41" s="138"/>
      <c r="AO41" s="50">
        <f>东航自动更新!O125</f>
        <v>83.98</v>
      </c>
      <c r="AP41" s="148">
        <f t="shared" si="13"/>
        <v>3.2800000000000011</v>
      </c>
      <c r="AQ41" s="138"/>
      <c r="AR41" s="50">
        <f>东航自动更新!P125</f>
        <v>80.25</v>
      </c>
      <c r="AS41" s="148">
        <f t="shared" si="14"/>
        <v>-0.84999999999999432</v>
      </c>
      <c r="AT41" s="138"/>
      <c r="AU41" s="50">
        <f>东航自动更新!Q125</f>
        <v>78.64</v>
      </c>
      <c r="AV41" s="148">
        <f t="shared" si="15"/>
        <v>0.54000000000000625</v>
      </c>
      <c r="AW41" s="138"/>
      <c r="AX41" s="50">
        <f>东航自动更新!R125</f>
        <v>0</v>
      </c>
      <c r="AY41" s="138"/>
      <c r="AZ41" s="138"/>
      <c r="BA41" s="17"/>
      <c r="BB41" s="9"/>
      <c r="BC41" s="17"/>
      <c r="BD41" s="9"/>
      <c r="BE41" s="17"/>
      <c r="BF41" s="9"/>
      <c r="BG41" s="17"/>
      <c r="BH41" s="9"/>
      <c r="BI41" s="51"/>
      <c r="BJ41" s="9"/>
      <c r="BK41" s="51"/>
      <c r="BL41" s="9"/>
      <c r="BM41" s="51"/>
      <c r="BN41" s="9"/>
      <c r="BO41" s="51"/>
      <c r="BP41" s="51"/>
      <c r="BQ41" s="9"/>
      <c r="BR41" s="51"/>
      <c r="BS41" s="9"/>
      <c r="BT41" s="51"/>
      <c r="BU41" s="9"/>
      <c r="BV41" s="51"/>
      <c r="BW41" s="9"/>
      <c r="BX41" s="51"/>
      <c r="BY41" s="9"/>
      <c r="BZ41" s="51"/>
      <c r="CA41" s="9"/>
      <c r="CB41" s="51"/>
      <c r="CC41" s="9"/>
      <c r="CD41" s="51"/>
      <c r="CE41" s="9"/>
      <c r="CF41" s="51"/>
      <c r="CG41" s="10"/>
      <c r="CH41" s="51"/>
      <c r="CI41" s="10"/>
      <c r="CJ41" s="51"/>
      <c r="CK41" s="10"/>
      <c r="CL41" s="51"/>
      <c r="CM41" s="10"/>
      <c r="CN41" s="51"/>
      <c r="CO41" s="53"/>
      <c r="CP41" s="51"/>
      <c r="CQ41" s="53"/>
      <c r="CR41" s="51"/>
      <c r="CS41" s="53"/>
      <c r="CT41" s="51"/>
      <c r="CU41" s="53"/>
      <c r="CV41" s="60"/>
      <c r="CW41" s="51"/>
      <c r="CX41" s="9"/>
      <c r="CY41" s="51"/>
      <c r="CZ41" s="9"/>
      <c r="DA41" s="51"/>
      <c r="DB41" s="9"/>
      <c r="DC41" s="51"/>
      <c r="DD41" s="9"/>
      <c r="DE41" s="56"/>
      <c r="DF41" s="56"/>
      <c r="DG41" s="57"/>
    </row>
    <row r="42" spans="1:111">
      <c r="A42" s="49">
        <v>42825</v>
      </c>
      <c r="B42" s="50">
        <f>东航自动更新!B126</f>
        <v>18402.63</v>
      </c>
      <c r="C42" s="138">
        <f t="shared" si="0"/>
        <v>0.12390984111163239</v>
      </c>
      <c r="D42" s="138"/>
      <c r="E42" s="50">
        <f>东航自动更新!C126</f>
        <v>11607.24</v>
      </c>
      <c r="F42" s="138">
        <f t="shared" si="1"/>
        <v>0.10670886063880203</v>
      </c>
      <c r="G42" s="138"/>
      <c r="H42" s="50">
        <f>东航自动更新!D126</f>
        <v>6314.77</v>
      </c>
      <c r="I42" s="138">
        <f t="shared" si="2"/>
        <v>0.16414380234459536</v>
      </c>
      <c r="J42" s="138"/>
      <c r="K42" s="50">
        <f>东航自动更新!E126</f>
        <v>480.62</v>
      </c>
      <c r="L42" s="138">
        <f t="shared" si="3"/>
        <v>4.1904225107849635E-2</v>
      </c>
      <c r="M42" s="138"/>
      <c r="N42" s="50">
        <f>东航自动更新!F126</f>
        <v>14848.8</v>
      </c>
      <c r="O42" s="138">
        <f t="shared" si="4"/>
        <v>0.11411650923966077</v>
      </c>
      <c r="P42" s="138"/>
      <c r="Q42" s="50">
        <f>东航自动更新!G126</f>
        <v>9652.2000000000007</v>
      </c>
      <c r="R42" s="138">
        <f t="shared" si="5"/>
        <v>0.1066079820414958</v>
      </c>
      <c r="S42" s="138"/>
      <c r="T42" s="50">
        <f>东航自动更新!H126</f>
        <v>4831.6899999999996</v>
      </c>
      <c r="U42" s="138">
        <f t="shared" si="6"/>
        <v>0.13420219296289426</v>
      </c>
      <c r="V42" s="138"/>
      <c r="W42" s="50">
        <f>东航自动更新!I126</f>
        <v>364.91</v>
      </c>
      <c r="X42" s="138">
        <f t="shared" si="7"/>
        <v>5.6026624222254462E-2</v>
      </c>
      <c r="Y42" s="138"/>
      <c r="Z42" s="50">
        <f>东航自动更新!J126</f>
        <v>9119.02</v>
      </c>
      <c r="AA42" s="138">
        <f t="shared" si="8"/>
        <v>9.6233695978842348E-2</v>
      </c>
      <c r="AB42" s="138"/>
      <c r="AC42" s="50">
        <f>东航自动更新!K126</f>
        <v>7644.18</v>
      </c>
      <c r="AD42" s="138">
        <f t="shared" si="9"/>
        <v>0.10451302294801512</v>
      </c>
      <c r="AE42" s="138"/>
      <c r="AF42" s="50">
        <f>东航自动更新!L126</f>
        <v>1204.93</v>
      </c>
      <c r="AG42" s="138">
        <f t="shared" si="10"/>
        <v>5.5752212389380551E-2</v>
      </c>
      <c r="AH42" s="138"/>
      <c r="AI42" s="50">
        <f>东航自动更新!M126</f>
        <v>269.91000000000003</v>
      </c>
      <c r="AJ42" s="138">
        <f t="shared" si="11"/>
        <v>5.2978582296258958E-2</v>
      </c>
      <c r="AK42" s="138"/>
      <c r="AL42" s="50">
        <f>东航自动更新!N126</f>
        <v>80.69</v>
      </c>
      <c r="AM42" s="148">
        <f t="shared" si="12"/>
        <v>-0.71000000000000796</v>
      </c>
      <c r="AN42" s="138"/>
      <c r="AO42" s="50">
        <f>东航自动更新!O126</f>
        <v>83.16</v>
      </c>
      <c r="AP42" s="148">
        <f t="shared" si="13"/>
        <v>-4.0000000000006253E-2</v>
      </c>
      <c r="AQ42" s="138"/>
      <c r="AR42" s="50">
        <f>东航自动更新!P126</f>
        <v>76.510000000000005</v>
      </c>
      <c r="AS42" s="148">
        <f t="shared" si="14"/>
        <v>-1.9899999999999949</v>
      </c>
      <c r="AT42" s="138"/>
      <c r="AU42" s="50">
        <f>东航自动更新!Q126</f>
        <v>75.930000000000007</v>
      </c>
      <c r="AV42" s="148">
        <f t="shared" si="15"/>
        <v>1.0300000000000011</v>
      </c>
      <c r="AW42" s="138"/>
      <c r="AX42" s="50">
        <f>东航自动更新!R126</f>
        <v>0</v>
      </c>
      <c r="AY42" s="138"/>
      <c r="AZ42" s="138"/>
      <c r="BA42" s="17"/>
      <c r="BB42" s="9"/>
      <c r="BC42" s="17"/>
      <c r="BD42" s="9"/>
      <c r="BE42" s="17"/>
      <c r="BF42" s="9"/>
      <c r="BG42" s="17"/>
      <c r="BH42" s="9"/>
      <c r="BI42" s="51"/>
      <c r="BJ42" s="9"/>
      <c r="BK42" s="51"/>
      <c r="BL42" s="9"/>
      <c r="BM42" s="51"/>
      <c r="BN42" s="9"/>
      <c r="BO42" s="51"/>
      <c r="BP42" s="51"/>
      <c r="BQ42" s="9"/>
      <c r="BR42" s="51"/>
      <c r="BS42" s="9"/>
      <c r="BT42" s="51"/>
      <c r="BU42" s="9"/>
      <c r="BV42" s="51"/>
      <c r="BW42" s="9"/>
      <c r="BX42" s="51"/>
      <c r="BY42" s="9"/>
      <c r="BZ42" s="51"/>
      <c r="CA42" s="9"/>
      <c r="CB42" s="51"/>
      <c r="CC42" s="9"/>
      <c r="CD42" s="51"/>
      <c r="CE42" s="9"/>
      <c r="CF42" s="51"/>
      <c r="CG42" s="10"/>
      <c r="CH42" s="51"/>
      <c r="CI42" s="10"/>
      <c r="CJ42" s="51"/>
      <c r="CK42" s="10"/>
      <c r="CL42" s="51"/>
      <c r="CM42" s="10"/>
      <c r="CN42" s="51"/>
      <c r="CO42" s="53"/>
      <c r="CP42" s="51"/>
      <c r="CQ42" s="53"/>
      <c r="CR42" s="51"/>
      <c r="CS42" s="53"/>
      <c r="CT42" s="51"/>
      <c r="CU42" s="53"/>
      <c r="CV42" s="60"/>
      <c r="CW42" s="51"/>
      <c r="CX42" s="9"/>
      <c r="CY42" s="51"/>
      <c r="CZ42" s="9"/>
      <c r="DA42" s="51"/>
      <c r="DB42" s="9"/>
      <c r="DC42" s="51"/>
      <c r="DD42" s="9"/>
      <c r="DE42" s="56"/>
      <c r="DF42" s="56"/>
      <c r="DG42" s="57"/>
    </row>
    <row r="43" spans="1:111">
      <c r="A43" s="49">
        <v>42855</v>
      </c>
      <c r="B43" s="50">
        <f>东航自动更新!B127</f>
        <v>18053.37</v>
      </c>
      <c r="C43" s="138">
        <f t="shared" si="0"/>
        <v>0.10152384613272547</v>
      </c>
      <c r="D43" s="138"/>
      <c r="E43" s="50">
        <f>东航自动更新!C127</f>
        <v>11187.96</v>
      </c>
      <c r="F43" s="138">
        <f t="shared" si="1"/>
        <v>8.0039850021816905E-2</v>
      </c>
      <c r="G43" s="138"/>
      <c r="H43" s="50">
        <f>东航自动更新!D127</f>
        <v>6372.86</v>
      </c>
      <c r="I43" s="138">
        <f t="shared" si="2"/>
        <v>0.14269371800503849</v>
      </c>
      <c r="J43" s="138"/>
      <c r="K43" s="50">
        <f>东航自动更新!E127</f>
        <v>492.55</v>
      </c>
      <c r="L43" s="138">
        <f t="shared" si="3"/>
        <v>8.5940428158828963E-2</v>
      </c>
      <c r="M43" s="138"/>
      <c r="N43" s="50">
        <f>东航自动更新!F127</f>
        <v>14683.36</v>
      </c>
      <c r="O43" s="138">
        <f t="shared" si="4"/>
        <v>9.0620360074900042E-2</v>
      </c>
      <c r="P43" s="138"/>
      <c r="Q43" s="50">
        <f>东航自动更新!G127</f>
        <v>9342.42</v>
      </c>
      <c r="R43" s="138">
        <f t="shared" si="5"/>
        <v>8.1415013421583637E-2</v>
      </c>
      <c r="S43" s="138"/>
      <c r="T43" s="50">
        <f>东航自动更新!H127</f>
        <v>4948.3599999999997</v>
      </c>
      <c r="U43" s="138">
        <f t="shared" si="6"/>
        <v>0.10910236036928533</v>
      </c>
      <c r="V43" s="138"/>
      <c r="W43" s="50">
        <f>东航自动更新!I127</f>
        <v>392.59</v>
      </c>
      <c r="X43" s="138">
        <f t="shared" si="7"/>
        <v>8.2558941127809149E-2</v>
      </c>
      <c r="Y43" s="138"/>
      <c r="Z43" s="50">
        <f>东航自动更新!J127</f>
        <v>8922.5300000000007</v>
      </c>
      <c r="AA43" s="138">
        <f t="shared" si="8"/>
        <v>6.7200195199200063E-2</v>
      </c>
      <c r="AB43" s="138"/>
      <c r="AC43" s="50">
        <f>东航自动更新!K127</f>
        <v>7476.25</v>
      </c>
      <c r="AD43" s="138">
        <f t="shared" si="9"/>
        <v>8.1425304448073499E-2</v>
      </c>
      <c r="AE43" s="138"/>
      <c r="AF43" s="50">
        <f>东航自动更新!L127</f>
        <v>1157</v>
      </c>
      <c r="AG43" s="138">
        <f t="shared" si="10"/>
        <v>-1.7935202397019068E-2</v>
      </c>
      <c r="AH43" s="138"/>
      <c r="AI43" s="50">
        <f>东航自动更新!M127</f>
        <v>289.27999999999997</v>
      </c>
      <c r="AJ43" s="138">
        <f t="shared" si="11"/>
        <v>7.447164134754658E-2</v>
      </c>
      <c r="AK43" s="138"/>
      <c r="AL43" s="50">
        <f>东航自动更新!N127</f>
        <v>81.33</v>
      </c>
      <c r="AM43" s="148">
        <f t="shared" si="12"/>
        <v>-0.76999999999999602</v>
      </c>
      <c r="AN43" s="138"/>
      <c r="AO43" s="50">
        <f>东航自动更新!O127</f>
        <v>83.5</v>
      </c>
      <c r="AP43" s="148">
        <f t="shared" si="13"/>
        <v>9.9999999999994316E-2</v>
      </c>
      <c r="AQ43" s="138"/>
      <c r="AR43" s="50">
        <f>东航自动更新!P127</f>
        <v>77.650000000000006</v>
      </c>
      <c r="AS43" s="148">
        <f t="shared" si="14"/>
        <v>-2.3499999999999943</v>
      </c>
      <c r="AT43" s="138"/>
      <c r="AU43" s="50">
        <f>东航自动更新!Q127</f>
        <v>79.7</v>
      </c>
      <c r="AV43" s="148">
        <f t="shared" si="15"/>
        <v>-0.29999999999999716</v>
      </c>
      <c r="AW43" s="138"/>
      <c r="AX43" s="50">
        <f>东航自动更新!R127</f>
        <v>0</v>
      </c>
      <c r="AY43" s="138"/>
      <c r="AZ43" s="138"/>
      <c r="BA43" s="17"/>
      <c r="BB43" s="9"/>
      <c r="BC43" s="17"/>
      <c r="BD43" s="9"/>
      <c r="BE43" s="17"/>
      <c r="BF43" s="9"/>
      <c r="BG43" s="17"/>
      <c r="BH43" s="9"/>
      <c r="BI43" s="51"/>
      <c r="BJ43" s="9"/>
      <c r="BK43" s="51"/>
      <c r="BL43" s="9"/>
      <c r="BM43" s="51"/>
      <c r="BN43" s="9"/>
      <c r="BO43" s="51"/>
      <c r="BP43" s="51"/>
      <c r="BQ43" s="9"/>
      <c r="BR43" s="51"/>
      <c r="BS43" s="9"/>
      <c r="BT43" s="51"/>
      <c r="BU43" s="9"/>
      <c r="BV43" s="51"/>
      <c r="BW43" s="9"/>
      <c r="BX43" s="51"/>
      <c r="BY43" s="9"/>
      <c r="BZ43" s="51"/>
      <c r="CA43" s="9"/>
      <c r="CB43" s="51"/>
      <c r="CC43" s="9"/>
      <c r="CD43" s="51"/>
      <c r="CE43" s="9"/>
      <c r="CF43" s="51"/>
      <c r="CG43" s="10"/>
      <c r="CH43" s="51"/>
      <c r="CI43" s="10"/>
      <c r="CJ43" s="51"/>
      <c r="CK43" s="10"/>
      <c r="CL43" s="51"/>
      <c r="CM43" s="10"/>
      <c r="CN43" s="51"/>
      <c r="CO43" s="53"/>
      <c r="CP43" s="51"/>
      <c r="CQ43" s="53"/>
      <c r="CR43" s="51"/>
      <c r="CS43" s="53"/>
      <c r="CT43" s="51"/>
      <c r="CU43" s="53"/>
      <c r="CV43" s="60"/>
      <c r="CW43" s="51"/>
      <c r="CX43" s="9"/>
      <c r="CY43" s="51"/>
      <c r="CZ43" s="9"/>
      <c r="DA43" s="51"/>
      <c r="DB43" s="9"/>
      <c r="DC43" s="51"/>
      <c r="DD43" s="9"/>
      <c r="DE43" s="56"/>
      <c r="DF43" s="56"/>
      <c r="DG43" s="57"/>
    </row>
    <row r="44" spans="1:111">
      <c r="A44" s="49">
        <v>42886</v>
      </c>
      <c r="B44" s="50">
        <f>东航自动更新!B128</f>
        <v>18515.03</v>
      </c>
      <c r="C44" s="138">
        <f t="shared" si="0"/>
        <v>0.10417187243749337</v>
      </c>
      <c r="D44" s="138"/>
      <c r="E44" s="50">
        <f>东航自动更新!C128</f>
        <v>11599.65</v>
      </c>
      <c r="F44" s="138">
        <f t="shared" si="1"/>
        <v>0.1102268376722817</v>
      </c>
      <c r="G44" s="138"/>
      <c r="H44" s="50">
        <f>东航自动更新!D128</f>
        <v>6414.45</v>
      </c>
      <c r="I44" s="138">
        <f t="shared" si="2"/>
        <v>9.5249641003925412E-2</v>
      </c>
      <c r="J44" s="138"/>
      <c r="K44" s="50">
        <f>东航自动更新!E128</f>
        <v>500.93</v>
      </c>
      <c r="L44" s="138">
        <f t="shared" si="3"/>
        <v>8.0428780950737577E-2</v>
      </c>
      <c r="M44" s="138"/>
      <c r="N44" s="50">
        <f>东航自动更新!F128</f>
        <v>14851.86</v>
      </c>
      <c r="O44" s="138">
        <f t="shared" si="4"/>
        <v>0.11109897492447729</v>
      </c>
      <c r="P44" s="138"/>
      <c r="Q44" s="50">
        <f>东航自动更新!G128</f>
        <v>9573.73</v>
      </c>
      <c r="R44" s="138">
        <f t="shared" si="5"/>
        <v>0.13705767636530353</v>
      </c>
      <c r="S44" s="138"/>
      <c r="T44" s="50">
        <f>东航自动更新!H128</f>
        <v>4877.67</v>
      </c>
      <c r="U44" s="138">
        <f t="shared" si="6"/>
        <v>6.0893490223372648E-2</v>
      </c>
      <c r="V44" s="138"/>
      <c r="W44" s="50">
        <f>东航自动更新!I128</f>
        <v>400.46</v>
      </c>
      <c r="X44" s="138">
        <f t="shared" si="7"/>
        <v>0.14623465094312604</v>
      </c>
      <c r="Y44" s="138"/>
      <c r="Z44" s="50">
        <f>东航自动更新!J128</f>
        <v>9107.5</v>
      </c>
      <c r="AA44" s="138">
        <f t="shared" si="8"/>
        <v>0.11115313477558542</v>
      </c>
      <c r="AB44" s="138"/>
      <c r="AC44" s="50">
        <f>东航自动更新!K128</f>
        <v>7694.39</v>
      </c>
      <c r="AD44" s="138">
        <f t="shared" si="9"/>
        <v>0.13334963404413269</v>
      </c>
      <c r="AE44" s="138"/>
      <c r="AF44" s="50">
        <f>东航自动更新!L128</f>
        <v>1118.83</v>
      </c>
      <c r="AG44" s="138">
        <f t="shared" si="10"/>
        <v>-2.6096569493649913E-2</v>
      </c>
      <c r="AH44" s="138"/>
      <c r="AI44" s="50">
        <f>东航自动更新!M128</f>
        <v>294.27999999999997</v>
      </c>
      <c r="AJ44" s="138">
        <f t="shared" si="11"/>
        <v>0.1381497524752473</v>
      </c>
      <c r="AK44" s="138"/>
      <c r="AL44" s="50">
        <f>东航自动更新!N128</f>
        <v>80.22</v>
      </c>
      <c r="AM44" s="148">
        <f t="shared" si="12"/>
        <v>0.51999999999999602</v>
      </c>
      <c r="AN44" s="138"/>
      <c r="AO44" s="50">
        <f>东航自动更新!O128</f>
        <v>82.53</v>
      </c>
      <c r="AP44" s="148">
        <f t="shared" si="13"/>
        <v>1.9300000000000068</v>
      </c>
      <c r="AQ44" s="138"/>
      <c r="AR44" s="50">
        <f>东航自动更新!P128</f>
        <v>76.040000000000006</v>
      </c>
      <c r="AS44" s="148">
        <f t="shared" si="14"/>
        <v>-2.4599999999999937</v>
      </c>
      <c r="AT44" s="138"/>
      <c r="AU44" s="50">
        <f>东航自动更新!Q128</f>
        <v>79.94</v>
      </c>
      <c r="AV44" s="148">
        <f t="shared" si="15"/>
        <v>4.539999999999992</v>
      </c>
      <c r="AW44" s="138"/>
      <c r="AX44" s="50">
        <f>东航自动更新!R128</f>
        <v>0</v>
      </c>
      <c r="AY44" s="138"/>
      <c r="AZ44" s="138"/>
      <c r="BA44" s="17"/>
      <c r="BB44" s="9"/>
      <c r="BC44" s="17"/>
      <c r="BD44" s="9"/>
      <c r="BE44" s="17"/>
      <c r="BF44" s="9"/>
      <c r="BG44" s="17"/>
      <c r="BH44" s="9"/>
      <c r="BI44" s="51"/>
      <c r="BJ44" s="9"/>
      <c r="BK44" s="51"/>
      <c r="BL44" s="9"/>
      <c r="BM44" s="51"/>
      <c r="BN44" s="9"/>
      <c r="BO44" s="51"/>
      <c r="BP44" s="51"/>
      <c r="BQ44" s="9"/>
      <c r="BR44" s="51"/>
      <c r="BS44" s="9"/>
      <c r="BT44" s="51"/>
      <c r="BU44" s="9"/>
      <c r="BV44" s="51"/>
      <c r="BW44" s="9"/>
      <c r="BX44" s="51"/>
      <c r="BY44" s="9"/>
      <c r="BZ44" s="51"/>
      <c r="CA44" s="9"/>
      <c r="CB44" s="51"/>
      <c r="CC44" s="9"/>
      <c r="CD44" s="51"/>
      <c r="CE44" s="9"/>
      <c r="CF44" s="51"/>
      <c r="CG44" s="10"/>
      <c r="CH44" s="51"/>
      <c r="CI44" s="10"/>
      <c r="CJ44" s="51"/>
      <c r="CK44" s="10"/>
      <c r="CL44" s="51"/>
      <c r="CM44" s="10"/>
      <c r="CN44" s="51"/>
      <c r="CO44" s="53"/>
      <c r="CP44" s="51"/>
      <c r="CQ44" s="53"/>
      <c r="CR44" s="51"/>
      <c r="CS44" s="53"/>
      <c r="CT44" s="51"/>
      <c r="CU44" s="53"/>
      <c r="CV44" s="60"/>
      <c r="CW44" s="51"/>
      <c r="CX44" s="9"/>
      <c r="CY44" s="51"/>
      <c r="CZ44" s="9"/>
      <c r="DA44" s="51"/>
      <c r="DB44" s="9"/>
      <c r="DC44" s="51"/>
      <c r="DD44" s="9"/>
      <c r="DE44" s="56"/>
      <c r="DF44" s="56"/>
      <c r="DG44" s="57"/>
    </row>
    <row r="45" spans="1:111">
      <c r="A45" s="49">
        <v>42916</v>
      </c>
      <c r="B45" s="50">
        <f>东航自动更新!B129</f>
        <v>17620.02</v>
      </c>
      <c r="C45" s="138">
        <f t="shared" si="0"/>
        <v>9.4595425689665724E-2</v>
      </c>
      <c r="D45" s="138"/>
      <c r="E45" s="50">
        <f>东航自动更新!C129</f>
        <v>10817.86</v>
      </c>
      <c r="F45" s="138">
        <f t="shared" si="1"/>
        <v>9.7168299559828863E-2</v>
      </c>
      <c r="G45" s="138"/>
      <c r="H45" s="50">
        <f>东航自动更新!D129</f>
        <v>6329.47</v>
      </c>
      <c r="I45" s="138">
        <f t="shared" si="2"/>
        <v>9.4189419529718599E-2</v>
      </c>
      <c r="J45" s="138"/>
      <c r="K45" s="50">
        <f>东航自动更新!E129</f>
        <v>472.7</v>
      </c>
      <c r="L45" s="138">
        <f t="shared" si="3"/>
        <v>4.3787400357718553E-2</v>
      </c>
      <c r="M45" s="138"/>
      <c r="N45" s="50">
        <f>东航自动更新!F129</f>
        <v>14346.82</v>
      </c>
      <c r="O45" s="138">
        <f t="shared" si="4"/>
        <v>8.4462444716061125E-2</v>
      </c>
      <c r="P45" s="138"/>
      <c r="Q45" s="50">
        <f>东航自动更新!G129</f>
        <v>9130.4699999999993</v>
      </c>
      <c r="R45" s="138">
        <f t="shared" si="5"/>
        <v>0.1240448265206755</v>
      </c>
      <c r="S45" s="138"/>
      <c r="T45" s="50">
        <f>东航自动更新!H129</f>
        <v>4834.22</v>
      </c>
      <c r="U45" s="138">
        <f t="shared" si="6"/>
        <v>1.6897740587182186E-2</v>
      </c>
      <c r="V45" s="138"/>
      <c r="W45" s="50">
        <f>东航自动更新!I129</f>
        <v>382.14</v>
      </c>
      <c r="X45" s="138">
        <f t="shared" si="7"/>
        <v>8.3531813542021105E-2</v>
      </c>
      <c r="Y45" s="138"/>
      <c r="Z45" s="50">
        <f>东航自动更新!J129</f>
        <v>8661.85</v>
      </c>
      <c r="AA45" s="138">
        <f t="shared" si="8"/>
        <v>9.4509540795889802E-2</v>
      </c>
      <c r="AB45" s="138"/>
      <c r="AC45" s="50">
        <f>东航自动更新!K129</f>
        <v>7285.74</v>
      </c>
      <c r="AD45" s="138">
        <f t="shared" si="9"/>
        <v>0.12491546620964389</v>
      </c>
      <c r="AE45" s="138"/>
      <c r="AF45" s="50">
        <f>东航自动更新!L129</f>
        <v>1096.1099999999999</v>
      </c>
      <c r="AG45" s="138">
        <f t="shared" si="10"/>
        <v>-6.8004999617376272E-2</v>
      </c>
      <c r="AH45" s="138"/>
      <c r="AI45" s="50">
        <f>东航自动更新!M129</f>
        <v>279.99</v>
      </c>
      <c r="AJ45" s="138">
        <f t="shared" si="11"/>
        <v>7.2265625E-2</v>
      </c>
      <c r="AK45" s="138"/>
      <c r="AL45" s="50">
        <f>东航自动更新!N129</f>
        <v>81.42</v>
      </c>
      <c r="AM45" s="148">
        <f t="shared" si="12"/>
        <v>-0.78000000000000114</v>
      </c>
      <c r="AN45" s="138"/>
      <c r="AO45" s="50">
        <f>东航自动更新!O129</f>
        <v>84.4</v>
      </c>
      <c r="AP45" s="148">
        <f t="shared" si="13"/>
        <v>2</v>
      </c>
      <c r="AQ45" s="138"/>
      <c r="AR45" s="50">
        <f>东航自动更新!P129</f>
        <v>76.38</v>
      </c>
      <c r="AS45" s="148">
        <f t="shared" si="14"/>
        <v>-5.8200000000000074</v>
      </c>
      <c r="AT45" s="138"/>
      <c r="AU45" s="50">
        <f>东航自动更新!Q129</f>
        <v>80.84</v>
      </c>
      <c r="AV45" s="148">
        <f t="shared" si="15"/>
        <v>2.9399999999999977</v>
      </c>
      <c r="AW45" s="138"/>
      <c r="AX45" s="50">
        <f>东航自动更新!R129</f>
        <v>0</v>
      </c>
      <c r="AY45" s="138"/>
      <c r="AZ45" s="138"/>
      <c r="BA45" s="17"/>
      <c r="BB45" s="9"/>
      <c r="BC45" s="17"/>
      <c r="BD45" s="9"/>
      <c r="BE45" s="17"/>
      <c r="BF45" s="9"/>
      <c r="BG45" s="17"/>
      <c r="BH45" s="9"/>
      <c r="BI45" s="51"/>
      <c r="BJ45" s="9"/>
      <c r="BK45" s="51"/>
      <c r="BL45" s="9"/>
      <c r="BM45" s="51"/>
      <c r="BN45" s="9"/>
      <c r="BO45" s="51"/>
      <c r="BP45" s="51"/>
      <c r="BQ45" s="9"/>
      <c r="BR45" s="51"/>
      <c r="BS45" s="9"/>
      <c r="BT45" s="51"/>
      <c r="BU45" s="9"/>
      <c r="BV45" s="51"/>
      <c r="BW45" s="9"/>
      <c r="BX45" s="51"/>
      <c r="BY45" s="9"/>
      <c r="BZ45" s="51"/>
      <c r="CA45" s="9"/>
      <c r="CB45" s="51"/>
      <c r="CC45" s="9"/>
      <c r="CD45" s="51"/>
      <c r="CE45" s="9"/>
      <c r="CF45" s="51"/>
      <c r="CG45" s="10"/>
      <c r="CH45" s="51"/>
      <c r="CI45" s="10"/>
      <c r="CJ45" s="51"/>
      <c r="CK45" s="10"/>
      <c r="CL45" s="51"/>
      <c r="CM45" s="10"/>
      <c r="CN45" s="51"/>
      <c r="CO45" s="53"/>
      <c r="CP45" s="51"/>
      <c r="CQ45" s="53"/>
      <c r="CR45" s="51"/>
      <c r="CS45" s="53"/>
      <c r="CT45" s="51"/>
      <c r="CU45" s="53"/>
      <c r="CV45" s="60"/>
      <c r="CW45" s="51"/>
      <c r="CX45" s="9"/>
      <c r="CY45" s="51"/>
      <c r="CZ45" s="9"/>
      <c r="DA45" s="51"/>
      <c r="DB45" s="9"/>
      <c r="DC45" s="51"/>
      <c r="DD45" s="9"/>
      <c r="DE45" s="56"/>
      <c r="DF45" s="56"/>
      <c r="DG45" s="57"/>
    </row>
    <row r="46" spans="1:111">
      <c r="A46" s="49">
        <v>42947</v>
      </c>
      <c r="B46" s="50">
        <f>东航自动更新!B130</f>
        <v>20166.7</v>
      </c>
      <c r="C46" s="138">
        <f t="shared" si="0"/>
        <v>9.4296355944895494E-2</v>
      </c>
      <c r="D46" s="138"/>
      <c r="E46" s="50">
        <f>东航自动更新!C130</f>
        <v>12508.51</v>
      </c>
      <c r="F46" s="138">
        <f t="shared" si="1"/>
        <v>9.4516788964976506E-2</v>
      </c>
      <c r="G46" s="138"/>
      <c r="H46" s="50">
        <f>东航自动更新!D130</f>
        <v>7142.53</v>
      </c>
      <c r="I46" s="138">
        <f t="shared" si="2"/>
        <v>9.4925881072463358E-2</v>
      </c>
      <c r="J46" s="138"/>
      <c r="K46" s="50">
        <f>东航自动更新!E130</f>
        <v>515.66</v>
      </c>
      <c r="L46" s="138">
        <f t="shared" si="3"/>
        <v>8.0436650114191099E-2</v>
      </c>
      <c r="M46" s="138"/>
      <c r="N46" s="50">
        <f>东航自动更新!F130</f>
        <v>16379.97</v>
      </c>
      <c r="O46" s="138">
        <f t="shared" si="4"/>
        <v>7.5718788993235586E-2</v>
      </c>
      <c r="P46" s="138"/>
      <c r="Q46" s="50">
        <f>东航自动更新!G130</f>
        <v>10356.33</v>
      </c>
      <c r="R46" s="138">
        <f t="shared" si="5"/>
        <v>9.6416116676300678E-2</v>
      </c>
      <c r="S46" s="138"/>
      <c r="T46" s="50">
        <f>东航自动更新!H130</f>
        <v>5596.93</v>
      </c>
      <c r="U46" s="138">
        <f t="shared" si="6"/>
        <v>3.6668173129639881E-2</v>
      </c>
      <c r="V46" s="138"/>
      <c r="W46" s="50">
        <f>东航自动更新!I130</f>
        <v>426.71</v>
      </c>
      <c r="X46" s="138">
        <f t="shared" si="7"/>
        <v>0.11581507243345013</v>
      </c>
      <c r="Y46" s="138"/>
      <c r="Z46" s="50">
        <f>东航自动更新!J130</f>
        <v>9772.65</v>
      </c>
      <c r="AA46" s="138">
        <f t="shared" si="8"/>
        <v>7.5255152563408423E-2</v>
      </c>
      <c r="AB46" s="138"/>
      <c r="AC46" s="50">
        <f>东航自动更新!K130</f>
        <v>8153.42</v>
      </c>
      <c r="AD46" s="138">
        <f t="shared" si="9"/>
        <v>9.335332280220876E-2</v>
      </c>
      <c r="AE46" s="138"/>
      <c r="AF46" s="50">
        <f>东航自动更新!L130</f>
        <v>1304.8800000000001</v>
      </c>
      <c r="AG46" s="138">
        <f t="shared" si="10"/>
        <v>-3.2720048627892795E-2</v>
      </c>
      <c r="AH46" s="138"/>
      <c r="AI46" s="50">
        <f>东航自动更新!M130</f>
        <v>314.35000000000002</v>
      </c>
      <c r="AJ46" s="138">
        <f t="shared" si="11"/>
        <v>0.11317681221006426</v>
      </c>
      <c r="AK46" s="138"/>
      <c r="AL46" s="50">
        <f>东航自动更新!N130</f>
        <v>81.22</v>
      </c>
      <c r="AM46" s="148">
        <f t="shared" si="12"/>
        <v>-1.3799999999999955</v>
      </c>
      <c r="AN46" s="138"/>
      <c r="AO46" s="50">
        <f>东航自动更新!O130</f>
        <v>82.79</v>
      </c>
      <c r="AP46" s="148">
        <f t="shared" si="13"/>
        <v>9.0000000000003411E-2</v>
      </c>
      <c r="AQ46" s="138"/>
      <c r="AR46" s="50">
        <f>东航自动更新!P130</f>
        <v>78.36</v>
      </c>
      <c r="AS46" s="148">
        <f t="shared" si="14"/>
        <v>-4.4399999999999977</v>
      </c>
      <c r="AT46" s="138"/>
      <c r="AU46" s="50">
        <f>东航自动更新!Q130</f>
        <v>82.75</v>
      </c>
      <c r="AV46" s="148">
        <f t="shared" si="15"/>
        <v>2.6500000000000057</v>
      </c>
      <c r="AW46" s="138"/>
      <c r="AX46" s="50">
        <f>东航自动更新!R130</f>
        <v>0</v>
      </c>
      <c r="AY46" s="138"/>
      <c r="AZ46" s="138"/>
      <c r="BA46" s="17"/>
      <c r="BB46" s="9"/>
      <c r="BC46" s="17"/>
      <c r="BD46" s="9"/>
      <c r="BE46" s="17"/>
      <c r="BF46" s="9"/>
      <c r="BG46" s="17"/>
      <c r="BH46" s="9"/>
      <c r="BI46" s="51"/>
      <c r="BJ46" s="9"/>
      <c r="BK46" s="51"/>
      <c r="BL46" s="9"/>
      <c r="BM46" s="51"/>
      <c r="BN46" s="9"/>
      <c r="BO46" s="51"/>
      <c r="BP46" s="51"/>
      <c r="BQ46" s="9"/>
      <c r="BR46" s="51"/>
      <c r="BS46" s="9"/>
      <c r="BT46" s="51"/>
      <c r="BU46" s="9"/>
      <c r="BV46" s="51"/>
      <c r="BW46" s="9"/>
      <c r="BX46" s="51"/>
      <c r="BY46" s="9"/>
      <c r="BZ46" s="51"/>
      <c r="CA46" s="9"/>
      <c r="CB46" s="51"/>
      <c r="CC46" s="9"/>
      <c r="CD46" s="51"/>
      <c r="CE46" s="9"/>
      <c r="CF46" s="51"/>
      <c r="CG46" s="10"/>
      <c r="CH46" s="51"/>
      <c r="CI46" s="10"/>
      <c r="CJ46" s="51"/>
      <c r="CK46" s="10"/>
      <c r="CL46" s="51"/>
      <c r="CM46" s="10"/>
      <c r="CN46" s="51"/>
      <c r="CO46" s="53"/>
      <c r="CP46" s="51"/>
      <c r="CQ46" s="53"/>
      <c r="CR46" s="51"/>
      <c r="CS46" s="53"/>
      <c r="CT46" s="51"/>
      <c r="CU46" s="53"/>
      <c r="CV46" s="60"/>
      <c r="CW46" s="51"/>
      <c r="CX46" s="9"/>
      <c r="CY46" s="51"/>
      <c r="CZ46" s="9"/>
      <c r="DA46" s="51"/>
      <c r="DB46" s="9"/>
      <c r="DC46" s="51"/>
      <c r="DD46" s="9"/>
      <c r="DE46" s="56"/>
      <c r="DF46" s="56"/>
      <c r="DG46" s="57"/>
    </row>
    <row r="47" spans="1:111">
      <c r="A47" s="49">
        <v>42978</v>
      </c>
      <c r="B47" s="50">
        <f>东航自动更新!B131</f>
        <v>20470.64</v>
      </c>
      <c r="C47" s="138">
        <f t="shared" si="0"/>
        <v>8.6324834402996542E-2</v>
      </c>
      <c r="D47" s="138"/>
      <c r="E47" s="50">
        <f>东航自动更新!C131</f>
        <v>12722.34</v>
      </c>
      <c r="F47" s="138">
        <f t="shared" si="1"/>
        <v>7.3322630202906858E-2</v>
      </c>
      <c r="G47" s="138"/>
      <c r="H47" s="50">
        <f>东航自动更新!D131</f>
        <v>7248.86</v>
      </c>
      <c r="I47" s="138">
        <f t="shared" si="2"/>
        <v>0.11183438577977922</v>
      </c>
      <c r="J47" s="138"/>
      <c r="K47" s="50">
        <f>东航自动更新!E131</f>
        <v>499.44</v>
      </c>
      <c r="L47" s="138">
        <f t="shared" si="3"/>
        <v>6.0449710172622462E-2</v>
      </c>
      <c r="M47" s="138"/>
      <c r="N47" s="50">
        <f>东航自动更新!F131</f>
        <v>17035.52</v>
      </c>
      <c r="O47" s="138">
        <f t="shared" si="4"/>
        <v>5.9292450307735889E-2</v>
      </c>
      <c r="P47" s="138"/>
      <c r="Q47" s="50">
        <f>东航自动更新!G131</f>
        <v>10731.38</v>
      </c>
      <c r="R47" s="138">
        <f t="shared" si="5"/>
        <v>5.2264234382553232E-2</v>
      </c>
      <c r="S47" s="138"/>
      <c r="T47" s="50">
        <f>东航自动更新!H131</f>
        <v>5882.72</v>
      </c>
      <c r="U47" s="138">
        <f t="shared" si="6"/>
        <v>6.7407942343074678E-2</v>
      </c>
      <c r="V47" s="138"/>
      <c r="W47" s="50">
        <f>东航自动更新!I131</f>
        <v>421.42</v>
      </c>
      <c r="X47" s="138">
        <f t="shared" si="7"/>
        <v>0.13166304143505481</v>
      </c>
      <c r="Y47" s="138"/>
      <c r="Z47" s="50">
        <f>东航自动更新!J131</f>
        <v>10198</v>
      </c>
      <c r="AA47" s="138">
        <f t="shared" si="8"/>
        <v>4.9782847919426887E-2</v>
      </c>
      <c r="AB47" s="138"/>
      <c r="AC47" s="50">
        <f>东航自动更新!K131</f>
        <v>8479.7000000000007</v>
      </c>
      <c r="AD47" s="138">
        <f t="shared" si="9"/>
        <v>5.3183944835055508E-2</v>
      </c>
      <c r="AE47" s="138"/>
      <c r="AF47" s="50">
        <f>东航自动更新!L131</f>
        <v>1408.03</v>
      </c>
      <c r="AG47" s="138">
        <f t="shared" si="10"/>
        <v>1.4065538350738205E-2</v>
      </c>
      <c r="AH47" s="138"/>
      <c r="AI47" s="50">
        <f>东航自动更新!M131</f>
        <v>310.27</v>
      </c>
      <c r="AJ47" s="138">
        <f t="shared" si="11"/>
        <v>0.13072157434402332</v>
      </c>
      <c r="AK47" s="138"/>
      <c r="AL47" s="50">
        <f>东航自动更新!N131</f>
        <v>83.22</v>
      </c>
      <c r="AM47" s="148">
        <f t="shared" si="12"/>
        <v>-2.0799999999999983</v>
      </c>
      <c r="AN47" s="138"/>
      <c r="AO47" s="50">
        <f>东航自动更新!O131</f>
        <v>84.35</v>
      </c>
      <c r="AP47" s="148">
        <f t="shared" si="13"/>
        <v>-1.6500000000000057</v>
      </c>
      <c r="AQ47" s="138"/>
      <c r="AR47" s="50">
        <f>东航自动更新!P131</f>
        <v>81.150000000000006</v>
      </c>
      <c r="AS47" s="148">
        <f t="shared" si="14"/>
        <v>-3.3499999999999943</v>
      </c>
      <c r="AT47" s="138"/>
      <c r="AU47" s="50">
        <f>东航自动更新!Q131</f>
        <v>84.38</v>
      </c>
      <c r="AV47" s="148">
        <f t="shared" si="15"/>
        <v>5.2800000000000011</v>
      </c>
      <c r="AW47" s="138"/>
      <c r="AX47" s="50">
        <f>东航自动更新!R131</f>
        <v>0</v>
      </c>
      <c r="AY47" s="138"/>
      <c r="AZ47" s="138"/>
      <c r="BA47" s="17"/>
      <c r="BB47" s="9"/>
      <c r="BC47" s="17"/>
      <c r="BD47" s="9"/>
      <c r="BE47" s="17"/>
      <c r="BF47" s="9"/>
      <c r="BG47" s="17"/>
      <c r="BH47" s="9"/>
      <c r="BI47" s="51"/>
      <c r="BJ47" s="9"/>
      <c r="BK47" s="51"/>
      <c r="BL47" s="9"/>
      <c r="BM47" s="51"/>
      <c r="BN47" s="9"/>
      <c r="BO47" s="51"/>
      <c r="BP47" s="51"/>
      <c r="BQ47" s="9"/>
      <c r="BR47" s="51"/>
      <c r="BS47" s="9"/>
      <c r="BT47" s="51"/>
      <c r="BU47" s="9"/>
      <c r="BV47" s="51"/>
      <c r="BW47" s="9"/>
      <c r="BX47" s="51"/>
      <c r="BY47" s="9"/>
      <c r="BZ47" s="51"/>
      <c r="CA47" s="9"/>
      <c r="CB47" s="51"/>
      <c r="CC47" s="9"/>
      <c r="CD47" s="51"/>
      <c r="CE47" s="9"/>
      <c r="CF47" s="51"/>
      <c r="CG47" s="10"/>
      <c r="CH47" s="51"/>
      <c r="CI47" s="10"/>
      <c r="CJ47" s="51"/>
      <c r="CK47" s="10"/>
      <c r="CL47" s="51"/>
      <c r="CM47" s="10"/>
      <c r="CN47" s="51"/>
      <c r="CO47" s="53"/>
      <c r="CP47" s="51"/>
      <c r="CQ47" s="53"/>
      <c r="CR47" s="51"/>
      <c r="CS47" s="53"/>
      <c r="CT47" s="51"/>
      <c r="CU47" s="53"/>
      <c r="CV47" s="60"/>
      <c r="CW47" s="51"/>
      <c r="CX47" s="9"/>
      <c r="CY47" s="51"/>
      <c r="CZ47" s="9"/>
      <c r="DA47" s="51"/>
      <c r="DB47" s="9"/>
      <c r="DC47" s="51"/>
      <c r="DD47" s="9"/>
      <c r="DE47" s="56"/>
      <c r="DF47" s="56"/>
      <c r="DG47" s="57"/>
    </row>
    <row r="48" spans="1:111">
      <c r="A48" s="49">
        <v>43008</v>
      </c>
      <c r="B48" s="50">
        <f>东航自动更新!B132</f>
        <v>19201.57</v>
      </c>
      <c r="C48" s="138">
        <f t="shared" si="0"/>
        <v>9.8810463253804048E-2</v>
      </c>
      <c r="D48" s="138"/>
      <c r="E48" s="50">
        <f>东航自动更新!C132</f>
        <v>11896.56</v>
      </c>
      <c r="F48" s="138">
        <f t="shared" si="1"/>
        <v>8.2132107411291955E-2</v>
      </c>
      <c r="G48" s="138"/>
      <c r="H48" s="50">
        <f>东航自动更新!D132</f>
        <v>6806.61</v>
      </c>
      <c r="I48" s="138">
        <f t="shared" si="2"/>
        <v>0.12679346233625632</v>
      </c>
      <c r="J48" s="138"/>
      <c r="K48" s="50">
        <f>东航自动更新!E132</f>
        <v>498.4</v>
      </c>
      <c r="L48" s="138">
        <f t="shared" si="3"/>
        <v>0.13131313131313127</v>
      </c>
      <c r="M48" s="138"/>
      <c r="N48" s="50">
        <f>东航自动更新!F132</f>
        <v>15393.17</v>
      </c>
      <c r="O48" s="138">
        <f t="shared" si="4"/>
        <v>8.2442032012308708E-2</v>
      </c>
      <c r="P48" s="138"/>
      <c r="Q48" s="50">
        <f>东航自动更新!G132</f>
        <v>9807.02</v>
      </c>
      <c r="R48" s="138">
        <f t="shared" si="5"/>
        <v>7.2397334047753059E-2</v>
      </c>
      <c r="S48" s="138"/>
      <c r="T48" s="50">
        <f>东航自动更新!H132</f>
        <v>5200.1499999999996</v>
      </c>
      <c r="U48" s="138">
        <f t="shared" si="6"/>
        <v>9.6074480328138367E-2</v>
      </c>
      <c r="V48" s="138"/>
      <c r="W48" s="50">
        <f>东航自动更新!I132</f>
        <v>386</v>
      </c>
      <c r="X48" s="138">
        <f t="shared" si="7"/>
        <v>0.16443934960330631</v>
      </c>
      <c r="Y48" s="138"/>
      <c r="Z48" s="50">
        <f>东航自动更新!J132</f>
        <v>9282.57</v>
      </c>
      <c r="AA48" s="138">
        <f t="shared" si="8"/>
        <v>7.6610728563922814E-2</v>
      </c>
      <c r="AB48" s="138"/>
      <c r="AC48" s="50">
        <f>东航自动更新!K132</f>
        <v>7795.35</v>
      </c>
      <c r="AD48" s="138">
        <f t="shared" si="9"/>
        <v>7.8033986624404639E-2</v>
      </c>
      <c r="AE48" s="138"/>
      <c r="AF48" s="50">
        <f>东航自动更新!L132</f>
        <v>1204.5999999999999</v>
      </c>
      <c r="AG48" s="138">
        <f t="shared" si="10"/>
        <v>4.9485973166056851E-2</v>
      </c>
      <c r="AH48" s="138"/>
      <c r="AI48" s="50">
        <f>东航自动更新!M132</f>
        <v>282.62</v>
      </c>
      <c r="AJ48" s="138">
        <f t="shared" si="11"/>
        <v>0.16227998025991131</v>
      </c>
      <c r="AK48" s="138"/>
      <c r="AL48" s="50">
        <f>东航自动更新!N132</f>
        <v>80.17</v>
      </c>
      <c r="AM48" s="148">
        <f t="shared" si="12"/>
        <v>-1.230000000000004</v>
      </c>
      <c r="AN48" s="138"/>
      <c r="AO48" s="50">
        <f>东航自动更新!O132</f>
        <v>82.44</v>
      </c>
      <c r="AP48" s="148">
        <f t="shared" si="13"/>
        <v>-0.76000000000000512</v>
      </c>
      <c r="AQ48" s="138"/>
      <c r="AR48" s="50">
        <f>东航自动更新!P132</f>
        <v>76.400000000000006</v>
      </c>
      <c r="AS48" s="148">
        <f t="shared" si="14"/>
        <v>-2.0999999999999943</v>
      </c>
      <c r="AT48" s="138"/>
      <c r="AU48" s="50">
        <f>东航自动更新!Q132</f>
        <v>77.45</v>
      </c>
      <c r="AV48" s="148">
        <f t="shared" si="15"/>
        <v>2.25</v>
      </c>
      <c r="AW48" s="138"/>
      <c r="AX48" s="50">
        <f>东航自动更新!R132</f>
        <v>607</v>
      </c>
      <c r="AY48" s="138"/>
      <c r="AZ48" s="138"/>
      <c r="BA48" s="17"/>
      <c r="BB48" s="9"/>
      <c r="BC48" s="17"/>
      <c r="BD48" s="9"/>
      <c r="BE48" s="17"/>
      <c r="BF48" s="9"/>
      <c r="BG48" s="17"/>
      <c r="BH48" s="9"/>
      <c r="BI48" s="51"/>
      <c r="BJ48" s="9"/>
      <c r="BK48" s="51"/>
      <c r="BL48" s="9"/>
      <c r="BM48" s="51"/>
      <c r="BN48" s="9"/>
      <c r="BO48" s="51"/>
      <c r="BP48" s="51"/>
      <c r="BQ48" s="9"/>
      <c r="BR48" s="51"/>
      <c r="BS48" s="9"/>
      <c r="BT48" s="51"/>
      <c r="BU48" s="9"/>
      <c r="BV48" s="51"/>
      <c r="BW48" s="9"/>
      <c r="BX48" s="51"/>
      <c r="BY48" s="9"/>
      <c r="BZ48" s="51"/>
      <c r="CA48" s="9"/>
      <c r="CB48" s="51"/>
      <c r="CC48" s="9"/>
      <c r="CD48" s="51"/>
      <c r="CE48" s="9"/>
      <c r="CF48" s="51"/>
      <c r="CG48" s="10"/>
      <c r="CH48" s="51"/>
      <c r="CI48" s="10"/>
      <c r="CJ48" s="51"/>
      <c r="CK48" s="10"/>
      <c r="CL48" s="51"/>
      <c r="CM48" s="10"/>
      <c r="CN48" s="51"/>
      <c r="CO48" s="53"/>
      <c r="CP48" s="51"/>
      <c r="CQ48" s="53"/>
      <c r="CR48" s="51"/>
      <c r="CS48" s="53"/>
      <c r="CT48" s="51"/>
      <c r="CU48" s="53"/>
      <c r="CV48" s="60"/>
      <c r="CW48" s="51"/>
      <c r="CX48" s="9"/>
      <c r="CY48" s="51"/>
      <c r="CZ48" s="9"/>
      <c r="DA48" s="51"/>
      <c r="DB48" s="9"/>
      <c r="DC48" s="51"/>
      <c r="DD48" s="9"/>
      <c r="DE48" s="69"/>
      <c r="DF48" s="69"/>
      <c r="DG48" s="57"/>
    </row>
    <row r="49" spans="1:111">
      <c r="A49" s="49">
        <v>43039</v>
      </c>
      <c r="B49" s="50">
        <f>东航自动更新!B133</f>
        <v>19655.349999999999</v>
      </c>
      <c r="C49" s="138">
        <f t="shared" si="0"/>
        <v>0.10074045948585608</v>
      </c>
      <c r="D49" s="138"/>
      <c r="E49" s="50">
        <f>东航自动更新!C133</f>
        <v>12198.42</v>
      </c>
      <c r="F49" s="138">
        <f t="shared" si="1"/>
        <v>8.012272491820549E-2</v>
      </c>
      <c r="G49" s="138"/>
      <c r="H49" s="50">
        <f>东航自动更新!D133</f>
        <v>6941.32</v>
      </c>
      <c r="I49" s="138">
        <f t="shared" si="2"/>
        <v>0.13724455774678335</v>
      </c>
      <c r="J49" s="138"/>
      <c r="K49" s="50">
        <f>东航自动更新!E133</f>
        <v>515.6</v>
      </c>
      <c r="L49" s="138">
        <f t="shared" si="3"/>
        <v>0.12260227742820451</v>
      </c>
      <c r="M49" s="138"/>
      <c r="N49" s="50">
        <f>东航自动更新!F133</f>
        <v>15735.58</v>
      </c>
      <c r="O49" s="138">
        <f t="shared" si="4"/>
        <v>8.2051331420759821E-2</v>
      </c>
      <c r="P49" s="138"/>
      <c r="Q49" s="50">
        <f>东航自动更新!G133</f>
        <v>10117.129999999999</v>
      </c>
      <c r="R49" s="138">
        <f t="shared" si="5"/>
        <v>6.1361361781410828E-2</v>
      </c>
      <c r="S49" s="138"/>
      <c r="T49" s="50">
        <f>东航自动更新!H133</f>
        <v>5201.8599999999997</v>
      </c>
      <c r="U49" s="138">
        <f t="shared" si="6"/>
        <v>0.11528574338303876</v>
      </c>
      <c r="V49" s="138"/>
      <c r="W49" s="50">
        <f>东航自动更新!I133</f>
        <v>416.58</v>
      </c>
      <c r="X49" s="138">
        <f t="shared" si="7"/>
        <v>0.20402323766582842</v>
      </c>
      <c r="Y49" s="138"/>
      <c r="Z49" s="50">
        <f>东航自动更新!J133</f>
        <v>9628.58</v>
      </c>
      <c r="AA49" s="138">
        <f t="shared" si="8"/>
        <v>7.5674769863258495E-2</v>
      </c>
      <c r="AB49" s="138"/>
      <c r="AC49" s="50">
        <f>东航自动更新!K133</f>
        <v>8100.6</v>
      </c>
      <c r="AD49" s="138">
        <f t="shared" si="9"/>
        <v>7.1743266378596404E-2</v>
      </c>
      <c r="AE49" s="138"/>
      <c r="AF49" s="50">
        <f>东航自动更新!L133</f>
        <v>1221.8499999999999</v>
      </c>
      <c r="AG49" s="138">
        <f t="shared" si="10"/>
        <v>7.5401784928444293E-2</v>
      </c>
      <c r="AH49" s="138"/>
      <c r="AI49" s="50">
        <f>东航自动更新!M133</f>
        <v>306.14</v>
      </c>
      <c r="AJ49" s="138">
        <f t="shared" si="11"/>
        <v>0.19269128876422004</v>
      </c>
      <c r="AK49" s="138"/>
      <c r="AL49" s="50">
        <f>东航自动更新!N133</f>
        <v>80.06</v>
      </c>
      <c r="AM49" s="148">
        <f t="shared" si="12"/>
        <v>-1.3799999999999955</v>
      </c>
      <c r="AN49" s="138"/>
      <c r="AO49" s="50">
        <f>东航自动更新!O133</f>
        <v>82.94</v>
      </c>
      <c r="AP49" s="148">
        <f t="shared" si="13"/>
        <v>-1.460000000000008</v>
      </c>
      <c r="AQ49" s="138"/>
      <c r="AR49" s="50">
        <f>东航自动更新!P133</f>
        <v>74.94</v>
      </c>
      <c r="AS49" s="148">
        <f t="shared" si="14"/>
        <v>-1.480000000000004</v>
      </c>
      <c r="AT49" s="138"/>
      <c r="AU49" s="50">
        <f>东航自动更新!Q133</f>
        <v>80.790000000000006</v>
      </c>
      <c r="AV49" s="148">
        <f t="shared" si="15"/>
        <v>5.460000000000008</v>
      </c>
      <c r="AW49" s="138"/>
      <c r="AX49" s="50">
        <f>东航自动更新!R133</f>
        <v>611</v>
      </c>
      <c r="AY49" s="138"/>
      <c r="AZ49" s="138"/>
      <c r="BA49" s="17"/>
      <c r="BB49" s="9"/>
      <c r="BC49" s="17"/>
      <c r="BD49" s="9"/>
      <c r="BE49" s="17"/>
      <c r="BF49" s="9"/>
      <c r="BG49" s="17"/>
      <c r="BH49" s="9"/>
      <c r="BI49" s="51"/>
      <c r="BJ49" s="9"/>
      <c r="BK49" s="51"/>
      <c r="BL49" s="9"/>
      <c r="BM49" s="51"/>
      <c r="BN49" s="9"/>
      <c r="BO49" s="51"/>
      <c r="BP49" s="51"/>
      <c r="BQ49" s="9"/>
      <c r="BR49" s="51"/>
      <c r="BS49" s="9"/>
      <c r="BT49" s="51"/>
      <c r="BU49" s="9"/>
      <c r="BV49" s="51"/>
      <c r="BW49" s="9"/>
      <c r="BX49" s="51"/>
      <c r="BY49" s="9"/>
      <c r="BZ49" s="51"/>
      <c r="CA49" s="9"/>
      <c r="CB49" s="51"/>
      <c r="CC49" s="9"/>
      <c r="CD49" s="51"/>
      <c r="CE49" s="9"/>
      <c r="CF49" s="51"/>
      <c r="CG49" s="10"/>
      <c r="CH49" s="51"/>
      <c r="CI49" s="10"/>
      <c r="CJ49" s="51"/>
      <c r="CK49" s="10"/>
      <c r="CL49" s="51"/>
      <c r="CM49" s="10"/>
      <c r="CN49" s="51"/>
      <c r="CO49" s="53"/>
      <c r="CP49" s="51"/>
      <c r="CQ49" s="53"/>
      <c r="CR49" s="51"/>
      <c r="CS49" s="53"/>
      <c r="CT49" s="51"/>
      <c r="CU49" s="53"/>
      <c r="CV49" s="60"/>
      <c r="CW49" s="51"/>
      <c r="CX49" s="9"/>
      <c r="CY49" s="51"/>
      <c r="CZ49" s="9"/>
      <c r="DA49" s="51"/>
      <c r="DB49" s="9"/>
      <c r="DC49" s="51"/>
      <c r="DD49" s="9"/>
      <c r="DE49" s="69"/>
      <c r="DF49" s="69"/>
      <c r="DG49" s="57"/>
    </row>
    <row r="50" spans="1:111">
      <c r="A50" s="49">
        <v>43069</v>
      </c>
      <c r="B50" s="50">
        <f>东航自动更新!B134</f>
        <v>18631.71</v>
      </c>
      <c r="C50" s="138">
        <f t="shared" si="0"/>
        <v>0.10400254554999822</v>
      </c>
      <c r="D50" s="138"/>
      <c r="E50" s="50">
        <f>东航自动更新!C134</f>
        <v>11998.7</v>
      </c>
      <c r="F50" s="138">
        <f t="shared" si="1"/>
        <v>0.11536959916710043</v>
      </c>
      <c r="G50" s="138"/>
      <c r="H50" s="50">
        <f>东航自动更新!D134</f>
        <v>6142.13</v>
      </c>
      <c r="I50" s="138">
        <f t="shared" si="2"/>
        <v>8.0539097024798112E-2</v>
      </c>
      <c r="J50" s="138"/>
      <c r="K50" s="50">
        <f>东航自动更新!E134</f>
        <v>490.88</v>
      </c>
      <c r="L50" s="138">
        <f t="shared" si="3"/>
        <v>0.12952437930003002</v>
      </c>
      <c r="M50" s="138"/>
      <c r="N50" s="50">
        <f>东航自动更新!F134</f>
        <v>14980.92</v>
      </c>
      <c r="O50" s="138">
        <f t="shared" si="4"/>
        <v>0.12219150992157113</v>
      </c>
      <c r="P50" s="138"/>
      <c r="Q50" s="50">
        <f>东航自动更新!G134</f>
        <v>9978</v>
      </c>
      <c r="R50" s="138">
        <f t="shared" si="5"/>
        <v>0.15022426952459011</v>
      </c>
      <c r="S50" s="138"/>
      <c r="T50" s="50">
        <f>东航自动更新!H134</f>
        <v>4603.71</v>
      </c>
      <c r="U50" s="138">
        <f t="shared" si="6"/>
        <v>6.2314533212111778E-2</v>
      </c>
      <c r="V50" s="138"/>
      <c r="W50" s="50">
        <f>东航自动更新!I134</f>
        <v>399.21</v>
      </c>
      <c r="X50" s="138">
        <f t="shared" si="7"/>
        <v>0.1699832947451716</v>
      </c>
      <c r="Y50" s="138"/>
      <c r="Z50" s="50">
        <f>东航自动更新!J134</f>
        <v>9297.49</v>
      </c>
      <c r="AA50" s="138">
        <f t="shared" si="8"/>
        <v>0.13243574737185715</v>
      </c>
      <c r="AB50" s="138"/>
      <c r="AC50" s="50">
        <f>东航自动更新!K134</f>
        <v>7862.86</v>
      </c>
      <c r="AD50" s="138">
        <f t="shared" si="9"/>
        <v>0.14350410333749752</v>
      </c>
      <c r="AE50" s="138"/>
      <c r="AF50" s="50">
        <f>东航自动更新!L134</f>
        <v>1139.6199999999999</v>
      </c>
      <c r="AG50" s="138">
        <f t="shared" si="10"/>
        <v>5.3048853734487533E-2</v>
      </c>
      <c r="AH50" s="138"/>
      <c r="AI50" s="50">
        <f>东航自动更新!M134</f>
        <v>295.01</v>
      </c>
      <c r="AJ50" s="138">
        <f t="shared" si="11"/>
        <v>0.17137184832241403</v>
      </c>
      <c r="AK50" s="138"/>
      <c r="AL50" s="50">
        <f>东航自动更新!N134</f>
        <v>80.41</v>
      </c>
      <c r="AM50" s="148">
        <f t="shared" si="12"/>
        <v>1.3100000000000023</v>
      </c>
      <c r="AN50" s="138"/>
      <c r="AO50" s="50">
        <f>东航自动更新!O134</f>
        <v>83.16</v>
      </c>
      <c r="AP50" s="148">
        <f t="shared" si="13"/>
        <v>2.519999999999996</v>
      </c>
      <c r="AQ50" s="138"/>
      <c r="AR50" s="50">
        <f>东航自动更新!P134</f>
        <v>74.95</v>
      </c>
      <c r="AS50" s="148">
        <f t="shared" si="14"/>
        <v>-1.289999999999992</v>
      </c>
      <c r="AT50" s="138"/>
      <c r="AU50" s="50">
        <f>东航自动更新!Q134</f>
        <v>81.33</v>
      </c>
      <c r="AV50" s="148">
        <f t="shared" si="15"/>
        <v>2.8199999999999932</v>
      </c>
      <c r="AW50" s="138"/>
      <c r="AX50" s="50">
        <f>东航自动更新!R134</f>
        <v>618</v>
      </c>
      <c r="AY50" s="138"/>
      <c r="AZ50" s="138"/>
      <c r="BA50" s="17"/>
      <c r="BB50" s="9"/>
      <c r="BC50" s="17"/>
      <c r="BD50" s="9"/>
      <c r="BE50" s="17"/>
      <c r="BF50" s="9"/>
      <c r="BG50" s="17"/>
      <c r="BH50" s="9"/>
      <c r="BI50" s="51"/>
      <c r="BJ50" s="9"/>
      <c r="BK50" s="51"/>
      <c r="BL50" s="9"/>
      <c r="BM50" s="51"/>
      <c r="BN50" s="9"/>
      <c r="BO50" s="51"/>
      <c r="BP50" s="51"/>
      <c r="BQ50" s="9"/>
      <c r="BR50" s="51"/>
      <c r="BS50" s="9"/>
      <c r="BT50" s="51"/>
      <c r="BU50" s="9"/>
      <c r="BV50" s="51"/>
      <c r="BW50" s="9"/>
      <c r="BX50" s="51"/>
      <c r="BY50" s="9"/>
      <c r="BZ50" s="51"/>
      <c r="CA50" s="9"/>
      <c r="CB50" s="51"/>
      <c r="CC50" s="9"/>
      <c r="CD50" s="51"/>
      <c r="CE50" s="9"/>
      <c r="CF50" s="51"/>
      <c r="CG50" s="10"/>
      <c r="CH50" s="51"/>
      <c r="CI50" s="10"/>
      <c r="CJ50" s="51"/>
      <c r="CK50" s="10"/>
      <c r="CL50" s="51"/>
      <c r="CM50" s="10"/>
      <c r="CN50" s="51"/>
      <c r="CO50" s="53"/>
      <c r="CP50" s="51"/>
      <c r="CQ50" s="53"/>
      <c r="CR50" s="51"/>
      <c r="CS50" s="53"/>
      <c r="CT50" s="51"/>
      <c r="CU50" s="53"/>
      <c r="CV50" s="60"/>
      <c r="CW50" s="51"/>
      <c r="CX50" s="9"/>
      <c r="CY50" s="51"/>
      <c r="CZ50" s="9"/>
      <c r="DA50" s="51"/>
      <c r="DB50" s="9"/>
      <c r="DC50" s="51"/>
      <c r="DD50" s="9"/>
      <c r="DE50" s="69"/>
      <c r="DF50" s="69"/>
      <c r="DG50" s="57"/>
    </row>
    <row r="51" spans="1:111">
      <c r="A51" s="49">
        <v>43100</v>
      </c>
      <c r="B51" s="50">
        <f>东航自动更新!B135</f>
        <v>19389.990000000002</v>
      </c>
      <c r="C51" s="138">
        <f t="shared" si="0"/>
        <v>8.6893204699820537E-2</v>
      </c>
      <c r="D51" s="138"/>
      <c r="E51" s="50">
        <f>东航自动更新!C135</f>
        <v>12082.06</v>
      </c>
      <c r="F51" s="138">
        <f t="shared" si="1"/>
        <v>0.10356185103724425</v>
      </c>
      <c r="G51" s="138"/>
      <c r="H51" s="50">
        <f>东航自动更新!D135</f>
        <v>6791.88</v>
      </c>
      <c r="I51" s="138">
        <f t="shared" si="2"/>
        <v>5.8464358014128859E-2</v>
      </c>
      <c r="J51" s="138"/>
      <c r="K51" s="50">
        <f>东航自动更新!E135</f>
        <v>516.04999999999995</v>
      </c>
      <c r="L51" s="138">
        <f t="shared" si="3"/>
        <v>8.6741355346839022E-2</v>
      </c>
      <c r="M51" s="138"/>
      <c r="N51" s="50">
        <f>东航自动更新!F135</f>
        <v>15401.63</v>
      </c>
      <c r="O51" s="138">
        <f t="shared" si="4"/>
        <v>9.5072057358638551E-2</v>
      </c>
      <c r="P51" s="138"/>
      <c r="Q51" s="50">
        <f>东航自动更新!G135</f>
        <v>9741.41</v>
      </c>
      <c r="R51" s="138">
        <f t="shared" si="5"/>
        <v>0.12334477656862064</v>
      </c>
      <c r="S51" s="138"/>
      <c r="T51" s="50">
        <f>东航自动更新!H135</f>
        <v>5250.78</v>
      </c>
      <c r="U51" s="138">
        <f t="shared" si="6"/>
        <v>4.5938774859765497E-2</v>
      </c>
      <c r="V51" s="138"/>
      <c r="W51" s="50">
        <f>东航自动更新!I135</f>
        <v>409.44</v>
      </c>
      <c r="X51" s="138">
        <f t="shared" si="7"/>
        <v>9.9079268783722085E-2</v>
      </c>
      <c r="Y51" s="138"/>
      <c r="Z51" s="50">
        <f>东航自动更新!J135</f>
        <v>9212.8700000000008</v>
      </c>
      <c r="AA51" s="138">
        <f t="shared" si="8"/>
        <v>0.11092795687903578</v>
      </c>
      <c r="AB51" s="138"/>
      <c r="AC51" s="50">
        <f>东航自动更新!K135</f>
        <v>7660.59</v>
      </c>
      <c r="AD51" s="138">
        <f t="shared" si="9"/>
        <v>0.12307911087133072</v>
      </c>
      <c r="AE51" s="138"/>
      <c r="AF51" s="50">
        <f>东航自动更新!L135</f>
        <v>1248.6500000000001</v>
      </c>
      <c r="AG51" s="138">
        <f t="shared" si="10"/>
        <v>4.4309884834444313E-2</v>
      </c>
      <c r="AH51" s="138"/>
      <c r="AI51" s="50">
        <f>东航自动更新!M135</f>
        <v>303.63</v>
      </c>
      <c r="AJ51" s="138">
        <f t="shared" si="11"/>
        <v>9.9192701734062139E-2</v>
      </c>
      <c r="AK51" s="138"/>
      <c r="AL51" s="50">
        <f>东航自动更新!N135</f>
        <v>79.430000000000007</v>
      </c>
      <c r="AM51" s="148">
        <f t="shared" si="12"/>
        <v>0.59000000000000341</v>
      </c>
      <c r="AN51" s="138"/>
      <c r="AO51" s="50">
        <f>东航自动更新!O135</f>
        <v>80.63</v>
      </c>
      <c r="AP51" s="148">
        <f t="shared" si="13"/>
        <v>1.4200000000000017</v>
      </c>
      <c r="AQ51" s="138"/>
      <c r="AR51" s="50">
        <f>东航自动更新!P135</f>
        <v>77.31</v>
      </c>
      <c r="AS51" s="148">
        <f t="shared" si="14"/>
        <v>-0.92999999999999261</v>
      </c>
      <c r="AT51" s="138"/>
      <c r="AU51" s="50">
        <f>东航自动更新!Q135</f>
        <v>79.34</v>
      </c>
      <c r="AV51" s="148">
        <f t="shared" si="15"/>
        <v>0.89000000000000057</v>
      </c>
      <c r="AW51" s="138"/>
      <c r="AX51" s="50">
        <f>东航自动更新!R135</f>
        <v>627</v>
      </c>
      <c r="AY51" s="138"/>
      <c r="AZ51" s="138"/>
      <c r="BA51" s="17"/>
      <c r="BB51" s="9"/>
      <c r="BC51" s="17"/>
      <c r="BD51" s="9"/>
      <c r="BE51" s="17"/>
      <c r="BF51" s="9"/>
      <c r="BG51" s="17"/>
      <c r="BH51" s="9"/>
      <c r="BI51" s="51"/>
      <c r="BJ51" s="9"/>
      <c r="BK51" s="51"/>
      <c r="BL51" s="9"/>
      <c r="BM51" s="51"/>
      <c r="BN51" s="9"/>
      <c r="BO51" s="51"/>
      <c r="BP51" s="51"/>
      <c r="BQ51" s="9"/>
      <c r="BR51" s="51"/>
      <c r="BS51" s="9"/>
      <c r="BT51" s="51"/>
      <c r="BU51" s="9"/>
      <c r="BV51" s="51"/>
      <c r="BW51" s="9"/>
      <c r="BX51" s="51"/>
      <c r="BY51" s="9"/>
      <c r="BZ51" s="51"/>
      <c r="CA51" s="9"/>
      <c r="CB51" s="51"/>
      <c r="CC51" s="9"/>
      <c r="CD51" s="51"/>
      <c r="CE51" s="9"/>
      <c r="CF51" s="51"/>
      <c r="CG51" s="10"/>
      <c r="CH51" s="51"/>
      <c r="CI51" s="10"/>
      <c r="CJ51" s="51"/>
      <c r="CK51" s="10"/>
      <c r="CL51" s="51"/>
      <c r="CM51" s="10"/>
      <c r="CN51" s="51"/>
      <c r="CO51" s="53"/>
      <c r="CP51" s="51"/>
      <c r="CQ51" s="53"/>
      <c r="CR51" s="51"/>
      <c r="CS51" s="53"/>
      <c r="CT51" s="51"/>
      <c r="CU51" s="53"/>
      <c r="CV51" s="60"/>
      <c r="CW51" s="51"/>
      <c r="CX51" s="9"/>
      <c r="CY51" s="51"/>
      <c r="CZ51" s="9"/>
      <c r="DA51" s="51"/>
      <c r="DB51" s="9"/>
      <c r="DC51" s="51"/>
      <c r="DD51" s="9"/>
      <c r="DE51" s="69"/>
      <c r="DF51" s="69"/>
      <c r="DG51" s="57"/>
    </row>
    <row r="52" spans="1:111" s="11" customFormat="1" ht="12.75">
      <c r="A52" s="34">
        <v>43131</v>
      </c>
      <c r="B52" s="18">
        <f>东航自动更新!B136</f>
        <v>19466.95</v>
      </c>
      <c r="C52" s="138">
        <f t="shared" si="0"/>
        <v>4.1169822845037229E-2</v>
      </c>
      <c r="D52" s="138"/>
      <c r="E52" s="18">
        <f>东航自动更新!C136</f>
        <v>12040.45</v>
      </c>
      <c r="F52" s="138">
        <f t="shared" si="1"/>
        <v>4.5847947730403682E-2</v>
      </c>
      <c r="G52" s="138"/>
      <c r="H52" s="18">
        <f>东航自动更新!D136</f>
        <v>6933.71</v>
      </c>
      <c r="I52" s="138">
        <f t="shared" si="2"/>
        <v>3.750527452993091E-2</v>
      </c>
      <c r="J52" s="138"/>
      <c r="K52" s="18">
        <f>东航自动更新!E136</f>
        <v>492.79</v>
      </c>
      <c r="L52" s="138">
        <f t="shared" si="3"/>
        <v>-1.7407082469293234E-2</v>
      </c>
      <c r="M52" s="138"/>
      <c r="N52" s="18">
        <f>东航自动更新!F136</f>
        <v>15350.33</v>
      </c>
      <c r="O52" s="138">
        <f t="shared" si="4"/>
        <v>4.3076347329875642E-3</v>
      </c>
      <c r="P52" s="138"/>
      <c r="Q52" s="18">
        <f>东航自动更新!G136</f>
        <v>9628.59</v>
      </c>
      <c r="R52" s="138">
        <f t="shared" si="5"/>
        <v>2.7345475496943106E-2</v>
      </c>
      <c r="S52" s="138"/>
      <c r="T52" s="18">
        <f>东航自动更新!H136</f>
        <v>5336.05</v>
      </c>
      <c r="U52" s="138">
        <f t="shared" si="6"/>
        <v>-3.286874252365235E-2</v>
      </c>
      <c r="V52" s="138"/>
      <c r="W52" s="18">
        <f>东航自动更新!I136</f>
        <v>385.7</v>
      </c>
      <c r="X52" s="138">
        <f t="shared" si="7"/>
        <v>-2.3024899313559222E-2</v>
      </c>
      <c r="Y52" s="138"/>
      <c r="Z52" s="18">
        <f>东航自动更新!J136</f>
        <v>9106.86</v>
      </c>
      <c r="AA52" s="138">
        <f t="shared" si="8"/>
        <v>2.0919817269695384E-2</v>
      </c>
      <c r="AB52" s="138"/>
      <c r="AC52" s="18">
        <f>东航自动更新!K136</f>
        <v>7559.09</v>
      </c>
      <c r="AD52" s="138">
        <f t="shared" si="9"/>
        <v>3.7878902297201478E-2</v>
      </c>
      <c r="AE52" s="138"/>
      <c r="AF52" s="18">
        <f>东航自动更新!L136</f>
        <v>1262.8499999999999</v>
      </c>
      <c r="AG52" s="138">
        <f t="shared" si="10"/>
        <v>-5.8150982234751902E-2</v>
      </c>
      <c r="AH52" s="138"/>
      <c r="AI52" s="18">
        <f>东航自动更新!M136</f>
        <v>284.92</v>
      </c>
      <c r="AJ52" s="138">
        <f t="shared" si="11"/>
        <v>-3.8147322935655925E-2</v>
      </c>
      <c r="AK52" s="138"/>
      <c r="AL52" s="18">
        <f>东航自动更新!N136</f>
        <v>78.849999999999994</v>
      </c>
      <c r="AM52" s="148">
        <f t="shared" si="12"/>
        <v>-2.9000000000000057</v>
      </c>
      <c r="AN52" s="138"/>
      <c r="AO52" s="18">
        <f>东航自动更新!O136</f>
        <v>79.97</v>
      </c>
      <c r="AP52" s="148">
        <f t="shared" si="13"/>
        <v>-1.4399999999999977</v>
      </c>
      <c r="AQ52" s="138"/>
      <c r="AR52" s="18">
        <f>东航自动更新!P136</f>
        <v>76.959999999999994</v>
      </c>
      <c r="AS52" s="148">
        <f t="shared" si="14"/>
        <v>-5.6000000000000085</v>
      </c>
      <c r="AT52" s="138"/>
      <c r="AU52" s="18">
        <f>东航自动更新!Q136</f>
        <v>78.27</v>
      </c>
      <c r="AV52" s="148">
        <f t="shared" si="15"/>
        <v>-0.45000000000000284</v>
      </c>
      <c r="AW52" s="138"/>
      <c r="AX52" s="18">
        <f>东航自动更新!R136</f>
        <v>627</v>
      </c>
      <c r="AY52" s="138"/>
      <c r="AZ52" s="138"/>
      <c r="BA52" s="10"/>
      <c r="BB52" s="9"/>
      <c r="BC52" s="10"/>
      <c r="BD52" s="9"/>
      <c r="BE52" s="10"/>
      <c r="BF52" s="9"/>
      <c r="BG52" s="10"/>
      <c r="BH52" s="9"/>
      <c r="BI52" s="10"/>
      <c r="BJ52" s="9"/>
      <c r="BK52" s="10"/>
      <c r="BL52" s="9"/>
      <c r="BM52" s="10"/>
      <c r="BN52" s="9"/>
      <c r="BO52" s="10"/>
      <c r="BP52" s="10"/>
      <c r="BQ52" s="9"/>
      <c r="BR52" s="10"/>
      <c r="BS52" s="9"/>
      <c r="BT52" s="10"/>
      <c r="BU52" s="9"/>
      <c r="BV52" s="10"/>
      <c r="BW52" s="9"/>
      <c r="BX52" s="10"/>
      <c r="BY52" s="9"/>
      <c r="BZ52" s="10"/>
      <c r="CA52" s="9"/>
      <c r="CB52" s="10"/>
      <c r="CC52" s="9"/>
      <c r="CD52" s="10"/>
      <c r="CE52" s="9"/>
      <c r="CF52" s="10"/>
      <c r="CG52" s="10"/>
      <c r="CH52" s="10"/>
      <c r="CI52" s="10"/>
      <c r="CJ52" s="10"/>
      <c r="CK52" s="10"/>
      <c r="CL52" s="10"/>
      <c r="CM52" s="10"/>
      <c r="CN52" s="10"/>
      <c r="CO52" s="53"/>
      <c r="CP52" s="10"/>
      <c r="CQ52" s="53"/>
      <c r="CR52" s="10"/>
      <c r="CS52" s="53"/>
      <c r="CT52" s="10"/>
      <c r="CU52" s="53"/>
      <c r="CW52" s="10"/>
      <c r="CX52" s="9"/>
      <c r="CY52" s="10"/>
      <c r="CZ52" s="9"/>
      <c r="DA52" s="10"/>
      <c r="DB52" s="9"/>
      <c r="DC52" s="10"/>
      <c r="DD52" s="9"/>
      <c r="DE52" s="88"/>
      <c r="DF52" s="88"/>
    </row>
    <row r="53" spans="1:111">
      <c r="A53" s="49">
        <v>43159</v>
      </c>
      <c r="B53" s="50">
        <f>东航自动更新!B137</f>
        <v>19665.18</v>
      </c>
      <c r="C53" s="138">
        <f t="shared" si="0"/>
        <v>0.14895429464842835</v>
      </c>
      <c r="D53" s="138"/>
      <c r="E53" s="50">
        <f>东航自动更新!C137</f>
        <v>12232.92</v>
      </c>
      <c r="F53" s="138">
        <f t="shared" si="1"/>
        <v>0.12980096975294386</v>
      </c>
      <c r="G53" s="138"/>
      <c r="H53" s="50">
        <f>东航自动更新!D137</f>
        <v>6936.53</v>
      </c>
      <c r="I53" s="138">
        <f t="shared" si="2"/>
        <v>0.18979115066105878</v>
      </c>
      <c r="J53" s="138"/>
      <c r="K53" s="50">
        <f>东航自动更新!E137</f>
        <v>495.73</v>
      </c>
      <c r="L53" s="138">
        <f t="shared" si="3"/>
        <v>8.1978304995962148E-2</v>
      </c>
      <c r="M53" s="138"/>
      <c r="N53" s="50">
        <f>东航自动更新!F137</f>
        <v>16278.89</v>
      </c>
      <c r="O53" s="138">
        <f t="shared" si="4"/>
        <v>0.15190795995785478</v>
      </c>
      <c r="P53" s="138"/>
      <c r="Q53" s="50">
        <f>东航自动更新!G137</f>
        <v>10140.15</v>
      </c>
      <c r="R53" s="138">
        <f t="shared" si="5"/>
        <v>0.11514529666385132</v>
      </c>
      <c r="S53" s="138"/>
      <c r="T53" s="50">
        <f>东航自动更新!H137</f>
        <v>5723.98</v>
      </c>
      <c r="U53" s="138">
        <f t="shared" si="6"/>
        <v>0.22342294588621514</v>
      </c>
      <c r="V53" s="138"/>
      <c r="W53" s="50">
        <f>东航自动更新!I137</f>
        <v>414.76</v>
      </c>
      <c r="X53" s="138">
        <f t="shared" si="7"/>
        <v>0.15105597646601732</v>
      </c>
      <c r="Y53" s="138"/>
      <c r="Z53" s="50">
        <f>东航自动更新!J137</f>
        <v>9513.7199999999993</v>
      </c>
      <c r="AA53" s="138">
        <f t="shared" si="8"/>
        <v>0.10759107567791593</v>
      </c>
      <c r="AB53" s="138"/>
      <c r="AC53" s="50">
        <f>东航自动更新!K137</f>
        <v>7789.17</v>
      </c>
      <c r="AD53" s="138">
        <f t="shared" si="9"/>
        <v>9.8666226589145367E-2</v>
      </c>
      <c r="AE53" s="138"/>
      <c r="AF53" s="50">
        <f>东航自动更新!L137</f>
        <v>1421.24</v>
      </c>
      <c r="AG53" s="138">
        <f t="shared" si="10"/>
        <v>0.15505709293347958</v>
      </c>
      <c r="AH53" s="138"/>
      <c r="AI53" s="50">
        <f>东航自动更新!M137</f>
        <v>303.32</v>
      </c>
      <c r="AJ53" s="138">
        <f t="shared" si="11"/>
        <v>0.1257005010205976</v>
      </c>
      <c r="AK53" s="138"/>
      <c r="AL53" s="50">
        <f>东航自动更新!N137</f>
        <v>82.78</v>
      </c>
      <c r="AM53" s="148">
        <f t="shared" si="12"/>
        <v>0.21000000000000796</v>
      </c>
      <c r="AN53" s="138"/>
      <c r="AO53" s="50">
        <f>东航自动更新!O137</f>
        <v>82.89</v>
      </c>
      <c r="AP53" s="148">
        <f t="shared" si="13"/>
        <v>-1.0900000000000034</v>
      </c>
      <c r="AQ53" s="138"/>
      <c r="AR53" s="50">
        <f>东航自动更新!P137</f>
        <v>82.52</v>
      </c>
      <c r="AS53" s="148">
        <f t="shared" si="14"/>
        <v>2.269999999999996</v>
      </c>
      <c r="AT53" s="138"/>
      <c r="AU53" s="50">
        <f>东航自动更新!Q137</f>
        <v>83.67</v>
      </c>
      <c r="AV53" s="148">
        <f t="shared" si="15"/>
        <v>5.0300000000000011</v>
      </c>
      <c r="AW53" s="138"/>
      <c r="AX53" s="50">
        <f>东航自动更新!R137</f>
        <v>627</v>
      </c>
      <c r="AY53" s="138"/>
      <c r="AZ53" s="138"/>
      <c r="BA53" s="17"/>
      <c r="BB53" s="9"/>
      <c r="BC53" s="17"/>
      <c r="BD53" s="9"/>
      <c r="BE53" s="17"/>
      <c r="BF53" s="9"/>
      <c r="BG53" s="17"/>
      <c r="BH53" s="9"/>
      <c r="BI53" s="51"/>
      <c r="BJ53" s="9"/>
      <c r="BK53" s="51"/>
      <c r="BL53" s="9"/>
      <c r="BM53" s="51"/>
      <c r="BN53" s="9"/>
      <c r="BO53" s="51"/>
      <c r="BP53" s="51"/>
      <c r="BQ53" s="9"/>
      <c r="BR53" s="51"/>
      <c r="BS53" s="9"/>
      <c r="BT53" s="51"/>
      <c r="BU53" s="9"/>
      <c r="BV53" s="51"/>
      <c r="BW53" s="9"/>
      <c r="BX53" s="51"/>
      <c r="BY53" s="9"/>
      <c r="BZ53" s="51"/>
      <c r="CA53" s="9"/>
      <c r="CB53" s="51"/>
      <c r="CC53" s="9"/>
      <c r="CD53" s="51"/>
      <c r="CE53" s="9"/>
      <c r="CF53" s="51"/>
      <c r="CG53" s="10"/>
      <c r="CH53" s="51"/>
      <c r="CI53" s="10"/>
      <c r="CJ53" s="51"/>
      <c r="CK53" s="10"/>
      <c r="CL53" s="51"/>
      <c r="CM53" s="10"/>
      <c r="CN53" s="51"/>
      <c r="CO53" s="53"/>
      <c r="CP53" s="51"/>
      <c r="CQ53" s="53"/>
      <c r="CR53" s="51"/>
      <c r="CS53" s="53"/>
      <c r="CT53" s="51"/>
      <c r="CU53" s="53"/>
      <c r="CV53" s="60"/>
      <c r="CW53" s="51"/>
      <c r="CX53" s="9"/>
      <c r="CY53" s="51"/>
      <c r="CZ53" s="9"/>
      <c r="DA53" s="51"/>
      <c r="DB53" s="9"/>
      <c r="DC53" s="51"/>
      <c r="DD53" s="9"/>
      <c r="DE53" s="69"/>
      <c r="DF53" s="69"/>
      <c r="DG53" s="57"/>
    </row>
    <row r="54" spans="1:111">
      <c r="A54" s="49">
        <v>43190</v>
      </c>
      <c r="B54" s="50">
        <f>东航自动更新!B138</f>
        <v>20039.86</v>
      </c>
      <c r="C54" s="138">
        <f t="shared" si="0"/>
        <v>8.8967174800558269E-2</v>
      </c>
      <c r="D54" s="138"/>
      <c r="E54" s="50">
        <f>东航自动更新!C138</f>
        <v>12624.87</v>
      </c>
      <c r="F54" s="138">
        <f t="shared" si="1"/>
        <v>8.7672004714299145E-2</v>
      </c>
      <c r="G54" s="138"/>
      <c r="H54" s="50">
        <f>东航自动更新!D138</f>
        <v>6885.44</v>
      </c>
      <c r="I54" s="138">
        <f t="shared" si="2"/>
        <v>9.0370670665756547E-2</v>
      </c>
      <c r="J54" s="138"/>
      <c r="K54" s="50">
        <f>东航自动更新!E138</f>
        <v>529.54999999999995</v>
      </c>
      <c r="L54" s="138">
        <f t="shared" si="3"/>
        <v>0.10180600058258071</v>
      </c>
      <c r="M54" s="138"/>
      <c r="N54" s="50">
        <f>东航自动更新!F138</f>
        <v>16707.099999999999</v>
      </c>
      <c r="O54" s="138">
        <f t="shared" si="4"/>
        <v>0.12514816012068319</v>
      </c>
      <c r="P54" s="138"/>
      <c r="Q54" s="50">
        <f>东航自动更新!G138</f>
        <v>10724.32</v>
      </c>
      <c r="R54" s="138">
        <f t="shared" si="5"/>
        <v>0.11107519529226484</v>
      </c>
      <c r="S54" s="138"/>
      <c r="T54" s="50">
        <f>东航自动更新!H138</f>
        <v>5548.66</v>
      </c>
      <c r="U54" s="138">
        <f t="shared" si="6"/>
        <v>0.14838907297446657</v>
      </c>
      <c r="V54" s="138"/>
      <c r="W54" s="50">
        <f>东航自动更新!I138</f>
        <v>434.12</v>
      </c>
      <c r="X54" s="138">
        <f t="shared" si="7"/>
        <v>0.189663204625798</v>
      </c>
      <c r="Y54" s="138"/>
      <c r="Z54" s="50">
        <f>东航自动更新!J138</f>
        <v>10095.48</v>
      </c>
      <c r="AA54" s="138">
        <f t="shared" si="8"/>
        <v>0.10707948880471796</v>
      </c>
      <c r="AB54" s="138"/>
      <c r="AC54" s="50">
        <f>东航自动更新!K138</f>
        <v>8410.67</v>
      </c>
      <c r="AD54" s="138">
        <f t="shared" si="9"/>
        <v>0.10027105588827046</v>
      </c>
      <c r="AE54" s="138"/>
      <c r="AF54" s="50">
        <f>东航自动更新!L138</f>
        <v>1367.12</v>
      </c>
      <c r="AG54" s="138">
        <f t="shared" si="10"/>
        <v>0.1346053297701939</v>
      </c>
      <c r="AH54" s="138"/>
      <c r="AI54" s="50">
        <f>东航自动更新!M138</f>
        <v>317.69</v>
      </c>
      <c r="AJ54" s="138">
        <f t="shared" si="11"/>
        <v>0.17702197028639155</v>
      </c>
      <c r="AK54" s="138"/>
      <c r="AL54" s="50">
        <f>东航自动更新!N138</f>
        <v>83.37</v>
      </c>
      <c r="AM54" s="148">
        <f t="shared" si="12"/>
        <v>2.6800000000000068</v>
      </c>
      <c r="AN54" s="138"/>
      <c r="AO54" s="50">
        <f>东航自动更新!O138</f>
        <v>84.95</v>
      </c>
      <c r="AP54" s="148">
        <f t="shared" si="13"/>
        <v>1.7900000000000063</v>
      </c>
      <c r="AQ54" s="138"/>
      <c r="AR54" s="50">
        <f>东航自动更新!P138</f>
        <v>80.59</v>
      </c>
      <c r="AS54" s="148">
        <f t="shared" si="14"/>
        <v>4.0799999999999983</v>
      </c>
      <c r="AT54" s="138"/>
      <c r="AU54" s="50">
        <f>东航自动更新!Q138</f>
        <v>81.98</v>
      </c>
      <c r="AV54" s="148">
        <f t="shared" si="15"/>
        <v>6.0499999999999972</v>
      </c>
      <c r="AW54" s="138"/>
      <c r="AX54" s="50">
        <f>东航自动更新!R138</f>
        <v>634</v>
      </c>
      <c r="AY54" s="138"/>
      <c r="AZ54" s="138"/>
      <c r="BA54" s="17"/>
      <c r="BB54" s="9"/>
      <c r="BC54" s="17"/>
      <c r="BD54" s="9"/>
      <c r="BE54" s="17"/>
      <c r="BF54" s="9"/>
      <c r="BG54" s="17"/>
      <c r="BH54" s="9"/>
      <c r="BI54" s="51"/>
      <c r="BJ54" s="9"/>
      <c r="BK54" s="51"/>
      <c r="BL54" s="9"/>
      <c r="BM54" s="51"/>
      <c r="BN54" s="9"/>
      <c r="BO54" s="51"/>
      <c r="BP54" s="51"/>
      <c r="BQ54" s="9"/>
      <c r="BR54" s="51"/>
      <c r="BS54" s="9"/>
      <c r="BT54" s="51"/>
      <c r="BU54" s="9"/>
      <c r="BV54" s="51"/>
      <c r="BW54" s="9"/>
      <c r="BX54" s="51"/>
      <c r="BY54" s="9"/>
      <c r="BZ54" s="51"/>
      <c r="CA54" s="9"/>
      <c r="CB54" s="51"/>
      <c r="CC54" s="9"/>
      <c r="CD54" s="51"/>
      <c r="CE54" s="9"/>
      <c r="CF54" s="51"/>
      <c r="CG54" s="10"/>
      <c r="CH54" s="51"/>
      <c r="CI54" s="10"/>
      <c r="CJ54" s="51"/>
      <c r="CK54" s="10"/>
      <c r="CL54" s="51"/>
      <c r="CM54" s="10"/>
      <c r="CN54" s="51"/>
      <c r="CO54" s="53"/>
      <c r="CP54" s="51"/>
      <c r="CQ54" s="53"/>
      <c r="CR54" s="51"/>
      <c r="CS54" s="53"/>
      <c r="CT54" s="51"/>
      <c r="CU54" s="53"/>
      <c r="CV54" s="60"/>
      <c r="CW54" s="51"/>
      <c r="CX54" s="9"/>
      <c r="CY54" s="51"/>
      <c r="CZ54" s="9"/>
      <c r="DA54" s="51"/>
      <c r="DB54" s="9"/>
      <c r="DC54" s="51"/>
      <c r="DD54" s="9"/>
      <c r="DE54" s="69"/>
      <c r="DF54" s="69"/>
      <c r="DG54" s="57"/>
    </row>
    <row r="55" spans="1:111">
      <c r="A55" s="49">
        <v>43220</v>
      </c>
      <c r="B55" s="50">
        <f>东航自动更新!B139</f>
        <v>19870.72</v>
      </c>
      <c r="C55" s="138">
        <f t="shared" si="0"/>
        <v>0.10066541593065459</v>
      </c>
      <c r="D55" s="138"/>
      <c r="E55" s="50">
        <f>东航自动更新!C139</f>
        <v>12502.36</v>
      </c>
      <c r="F55" s="138">
        <f t="shared" si="1"/>
        <v>0.117483437552512</v>
      </c>
      <c r="G55" s="138"/>
      <c r="H55" s="50">
        <f>东航自动更新!D139</f>
        <v>6838.26</v>
      </c>
      <c r="I55" s="138">
        <f t="shared" si="2"/>
        <v>7.302843621231303E-2</v>
      </c>
      <c r="J55" s="138"/>
      <c r="K55" s="50">
        <f>东航自动更新!E139</f>
        <v>530.1</v>
      </c>
      <c r="L55" s="138">
        <f t="shared" si="3"/>
        <v>7.6235915135519194E-2</v>
      </c>
      <c r="M55" s="138"/>
      <c r="N55" s="50">
        <f>东航自动更新!F139</f>
        <v>16819.59</v>
      </c>
      <c r="O55" s="138">
        <f t="shared" si="4"/>
        <v>0.14548645541619898</v>
      </c>
      <c r="P55" s="138"/>
      <c r="Q55" s="50">
        <f>东航自动更新!G139</f>
        <v>10807.85</v>
      </c>
      <c r="R55" s="138">
        <f t="shared" si="5"/>
        <v>0.1568576450213115</v>
      </c>
      <c r="S55" s="138"/>
      <c r="T55" s="50">
        <f>东航自动更新!H139</f>
        <v>5572.15</v>
      </c>
      <c r="U55" s="138">
        <f t="shared" si="6"/>
        <v>0.12605994713400004</v>
      </c>
      <c r="V55" s="138"/>
      <c r="W55" s="50">
        <f>东航自动更新!I139</f>
        <v>439.6</v>
      </c>
      <c r="X55" s="138">
        <f t="shared" si="7"/>
        <v>0.11974324358745769</v>
      </c>
      <c r="Y55" s="138"/>
      <c r="Z55" s="50">
        <f>东航自动更新!J139</f>
        <v>10273.69</v>
      </c>
      <c r="AA55" s="138">
        <f t="shared" si="8"/>
        <v>0.15143238520912794</v>
      </c>
      <c r="AB55" s="138"/>
      <c r="AC55" s="50">
        <f>东航自动更新!K139</f>
        <v>8593.0400000000009</v>
      </c>
      <c r="AD55" s="138">
        <f t="shared" si="9"/>
        <v>0.14937836482193623</v>
      </c>
      <c r="AE55" s="138"/>
      <c r="AF55" s="50">
        <f>东航自动更新!L139</f>
        <v>1360.02</v>
      </c>
      <c r="AG55" s="138">
        <f t="shared" si="10"/>
        <v>0.17547104580812434</v>
      </c>
      <c r="AH55" s="138"/>
      <c r="AI55" s="50">
        <f>东航自动更新!M139</f>
        <v>320.63</v>
      </c>
      <c r="AJ55" s="138">
        <f t="shared" si="11"/>
        <v>0.1083725110619469</v>
      </c>
      <c r="AK55" s="138"/>
      <c r="AL55" s="50">
        <f>东航自动更新!N139</f>
        <v>84.65</v>
      </c>
      <c r="AM55" s="148">
        <f t="shared" si="12"/>
        <v>3.3200000000000074</v>
      </c>
      <c r="AN55" s="138"/>
      <c r="AO55" s="50">
        <f>东航自动更新!O139</f>
        <v>86.45</v>
      </c>
      <c r="AP55" s="148">
        <f t="shared" si="13"/>
        <v>2.9500000000000028</v>
      </c>
      <c r="AQ55" s="138"/>
      <c r="AR55" s="50">
        <f>东航自动更新!P139</f>
        <v>81.48</v>
      </c>
      <c r="AS55" s="148">
        <f t="shared" si="14"/>
        <v>3.8299999999999983</v>
      </c>
      <c r="AT55" s="138"/>
      <c r="AU55" s="50">
        <f>东航自动更新!Q139</f>
        <v>82.93</v>
      </c>
      <c r="AV55" s="148">
        <f t="shared" si="15"/>
        <v>3.230000000000004</v>
      </c>
      <c r="AW55" s="138"/>
      <c r="AX55" s="50">
        <f>东航自动更新!R139</f>
        <v>636</v>
      </c>
      <c r="AY55" s="138"/>
      <c r="AZ55" s="138"/>
      <c r="BA55" s="17"/>
      <c r="BB55" s="9"/>
      <c r="BC55" s="17"/>
      <c r="BD55" s="9"/>
      <c r="BE55" s="17"/>
      <c r="BF55" s="9"/>
      <c r="BG55" s="17"/>
      <c r="BH55" s="9"/>
      <c r="BI55" s="51"/>
      <c r="BJ55" s="9"/>
      <c r="BK55" s="51"/>
      <c r="BL55" s="9"/>
      <c r="BM55" s="51"/>
      <c r="BN55" s="9"/>
      <c r="BO55" s="51"/>
      <c r="BP55" s="51"/>
      <c r="BQ55" s="9"/>
      <c r="BR55" s="51"/>
      <c r="BS55" s="9"/>
      <c r="BT55" s="51"/>
      <c r="BU55" s="9"/>
      <c r="BV55" s="51"/>
      <c r="BW55" s="9"/>
      <c r="BX55" s="51"/>
      <c r="BY55" s="9"/>
      <c r="BZ55" s="51"/>
      <c r="CA55" s="9"/>
      <c r="CB55" s="51"/>
      <c r="CC55" s="9"/>
      <c r="CD55" s="51"/>
      <c r="CE55" s="9"/>
      <c r="CF55" s="51"/>
      <c r="CG55" s="10"/>
      <c r="CH55" s="51"/>
      <c r="CI55" s="10"/>
      <c r="CJ55" s="51"/>
      <c r="CK55" s="10"/>
      <c r="CL55" s="51"/>
      <c r="CM55" s="10"/>
      <c r="CN55" s="51"/>
      <c r="CO55" s="53"/>
      <c r="CP55" s="51"/>
      <c r="CQ55" s="53"/>
      <c r="CR55" s="51"/>
      <c r="CS55" s="53"/>
      <c r="CT55" s="51"/>
      <c r="CU55" s="53"/>
      <c r="CV55" s="60"/>
      <c r="CW55" s="51"/>
      <c r="CX55" s="9"/>
      <c r="CY55" s="51"/>
      <c r="CZ55" s="9"/>
      <c r="DA55" s="51"/>
      <c r="DB55" s="9"/>
      <c r="DC55" s="51"/>
      <c r="DD55" s="9"/>
      <c r="DE55" s="69"/>
      <c r="DF55" s="69"/>
      <c r="DG55" s="57"/>
    </row>
    <row r="56" spans="1:111">
      <c r="A56" s="49">
        <v>43251</v>
      </c>
      <c r="B56" s="50">
        <f>东航自动更新!B140</f>
        <v>20168.82</v>
      </c>
      <c r="C56" s="138">
        <f t="shared" si="0"/>
        <v>8.9321486381604531E-2</v>
      </c>
      <c r="D56" s="138"/>
      <c r="E56" s="50">
        <f>东航自动更新!C140</f>
        <v>12669.43</v>
      </c>
      <c r="F56" s="138">
        <f t="shared" si="1"/>
        <v>9.2225196449893021E-2</v>
      </c>
      <c r="G56" s="138"/>
      <c r="H56" s="50">
        <f>东航自动更新!D140</f>
        <v>6950.3</v>
      </c>
      <c r="I56" s="138">
        <f t="shared" si="2"/>
        <v>8.3537949473454498E-2</v>
      </c>
      <c r="J56" s="138"/>
      <c r="K56" s="50">
        <f>东航自动更新!E140</f>
        <v>549.1</v>
      </c>
      <c r="L56" s="138">
        <f t="shared" si="3"/>
        <v>9.6161140279080959E-2</v>
      </c>
      <c r="M56" s="138"/>
      <c r="N56" s="50">
        <f>东航自动更新!F140</f>
        <v>16419.259999999998</v>
      </c>
      <c r="O56" s="138">
        <f t="shared" si="4"/>
        <v>0.10553560294804809</v>
      </c>
      <c r="P56" s="138"/>
      <c r="Q56" s="50">
        <f>东航自动更新!G140</f>
        <v>10544.33</v>
      </c>
      <c r="R56" s="138">
        <f t="shared" si="5"/>
        <v>0.10138159317214934</v>
      </c>
      <c r="S56" s="138"/>
      <c r="T56" s="50">
        <f>东航自动更新!H140</f>
        <v>5432.31</v>
      </c>
      <c r="U56" s="138">
        <f t="shared" si="6"/>
        <v>0.11371002958379717</v>
      </c>
      <c r="V56" s="138"/>
      <c r="W56" s="50">
        <f>东航自动更新!I140</f>
        <v>442.61</v>
      </c>
      <c r="X56" s="138">
        <f t="shared" si="7"/>
        <v>0.10525395794835957</v>
      </c>
      <c r="Y56" s="138"/>
      <c r="Z56" s="50">
        <f>东航自动更新!J140</f>
        <v>10022.4</v>
      </c>
      <c r="AA56" s="138">
        <f t="shared" si="8"/>
        <v>0.10045566840516051</v>
      </c>
      <c r="AB56" s="138"/>
      <c r="AC56" s="50">
        <f>东航自动更新!K140</f>
        <v>8410.8700000000008</v>
      </c>
      <c r="AD56" s="138">
        <f t="shared" si="9"/>
        <v>9.3117193175807467E-2</v>
      </c>
      <c r="AE56" s="138"/>
      <c r="AF56" s="50">
        <f>东航自动更新!L140</f>
        <v>1291.53</v>
      </c>
      <c r="AG56" s="138">
        <f t="shared" si="10"/>
        <v>0.15435767721637794</v>
      </c>
      <c r="AH56" s="138"/>
      <c r="AI56" s="50">
        <f>东航自动更新!M140</f>
        <v>320</v>
      </c>
      <c r="AJ56" s="138">
        <f t="shared" si="11"/>
        <v>8.7399755335055174E-2</v>
      </c>
      <c r="AK56" s="138"/>
      <c r="AL56" s="50">
        <f>东航自动更新!N140</f>
        <v>81.41</v>
      </c>
      <c r="AM56" s="148">
        <f t="shared" si="12"/>
        <v>1.1899999999999977</v>
      </c>
      <c r="AN56" s="138"/>
      <c r="AO56" s="50">
        <f>东航自动更新!O140</f>
        <v>83.23</v>
      </c>
      <c r="AP56" s="148">
        <f t="shared" si="13"/>
        <v>0.70000000000000284</v>
      </c>
      <c r="AQ56" s="138"/>
      <c r="AR56" s="50">
        <f>东航自动更新!P140</f>
        <v>78.16</v>
      </c>
      <c r="AS56" s="148">
        <f t="shared" si="14"/>
        <v>2.1199999999999903</v>
      </c>
      <c r="AT56" s="138"/>
      <c r="AU56" s="50">
        <f>东航自动更新!Q140</f>
        <v>80.61</v>
      </c>
      <c r="AV56" s="148">
        <f t="shared" si="15"/>
        <v>0.67000000000000171</v>
      </c>
      <c r="AW56" s="138"/>
      <c r="AX56" s="50">
        <f>东航自动更新!R140</f>
        <v>636</v>
      </c>
      <c r="AY56" s="138"/>
      <c r="AZ56" s="138"/>
      <c r="BA56" s="17"/>
      <c r="BB56" s="9"/>
      <c r="BC56" s="17"/>
      <c r="BD56" s="9"/>
      <c r="BE56" s="17"/>
      <c r="BF56" s="9"/>
      <c r="BG56" s="17"/>
      <c r="BH56" s="9"/>
      <c r="BI56" s="51"/>
      <c r="BJ56" s="9"/>
      <c r="BK56" s="51"/>
      <c r="BL56" s="9"/>
      <c r="BM56" s="51"/>
      <c r="BN56" s="9"/>
      <c r="BO56" s="51"/>
      <c r="BP56" s="51"/>
      <c r="BQ56" s="9"/>
      <c r="BR56" s="51"/>
      <c r="BS56" s="9"/>
      <c r="BT56" s="51"/>
      <c r="BU56" s="9"/>
      <c r="BV56" s="51"/>
      <c r="BW56" s="9"/>
      <c r="BX56" s="51"/>
      <c r="BY56" s="9"/>
      <c r="BZ56" s="51"/>
      <c r="CA56" s="9"/>
      <c r="CB56" s="51"/>
      <c r="CC56" s="9"/>
      <c r="CD56" s="51"/>
      <c r="CE56" s="9"/>
      <c r="CF56" s="51"/>
      <c r="CG56" s="10"/>
      <c r="CH56" s="51"/>
      <c r="CI56" s="10"/>
      <c r="CJ56" s="51"/>
      <c r="CK56" s="10"/>
      <c r="CL56" s="51"/>
      <c r="CM56" s="10"/>
      <c r="CN56" s="51"/>
      <c r="CO56" s="53"/>
      <c r="CP56" s="51"/>
      <c r="CQ56" s="53"/>
      <c r="CR56" s="51"/>
      <c r="CS56" s="53"/>
      <c r="CT56" s="51"/>
      <c r="CU56" s="53"/>
      <c r="CV56" s="60"/>
      <c r="CW56" s="51"/>
      <c r="CX56" s="9"/>
      <c r="CY56" s="51"/>
      <c r="CZ56" s="9"/>
      <c r="DA56" s="51"/>
      <c r="DB56" s="9"/>
      <c r="DC56" s="51"/>
      <c r="DD56" s="9"/>
      <c r="DE56" s="69"/>
      <c r="DF56" s="69"/>
      <c r="DG56" s="57"/>
    </row>
    <row r="57" spans="1:111">
      <c r="A57" s="49">
        <v>43281</v>
      </c>
      <c r="B57" s="50">
        <f>东航自动更新!B141</f>
        <v>19619.18</v>
      </c>
      <c r="C57" s="138">
        <f t="shared" si="0"/>
        <v>0.11345957609582724</v>
      </c>
      <c r="D57" s="138"/>
      <c r="E57" s="50">
        <f>东航自动更新!C141</f>
        <v>12218.75</v>
      </c>
      <c r="F57" s="138">
        <f t="shared" si="1"/>
        <v>0.12949788590349653</v>
      </c>
      <c r="G57" s="138"/>
      <c r="H57" s="50">
        <f>东航自动更新!D141</f>
        <v>6865.76</v>
      </c>
      <c r="I57" s="138">
        <f t="shared" si="2"/>
        <v>8.4729053143470123E-2</v>
      </c>
      <c r="J57" s="138"/>
      <c r="K57" s="50">
        <f>东航自动更新!E141</f>
        <v>534.66</v>
      </c>
      <c r="L57" s="138">
        <f t="shared" si="3"/>
        <v>0.13107679289189766</v>
      </c>
      <c r="M57" s="138"/>
      <c r="N57" s="50">
        <f>东航自动更新!F141</f>
        <v>16382.16</v>
      </c>
      <c r="O57" s="138">
        <f t="shared" si="4"/>
        <v>0.14186697818750083</v>
      </c>
      <c r="P57" s="138"/>
      <c r="Q57" s="50">
        <f>东航自动更新!G141</f>
        <v>10378.459999999999</v>
      </c>
      <c r="R57" s="138">
        <f t="shared" si="5"/>
        <v>0.13668409183755048</v>
      </c>
      <c r="S57" s="138"/>
      <c r="T57" s="50">
        <f>东航自动更新!H141</f>
        <v>5556.3</v>
      </c>
      <c r="U57" s="138">
        <f t="shared" si="6"/>
        <v>0.14936846068238507</v>
      </c>
      <c r="V57" s="138"/>
      <c r="W57" s="50">
        <f>东航自动更新!I141</f>
        <v>447.41</v>
      </c>
      <c r="X57" s="138">
        <f t="shared" si="7"/>
        <v>0.1708012770188938</v>
      </c>
      <c r="Y57" s="138"/>
      <c r="Z57" s="50">
        <f>东航自动更新!J141</f>
        <v>9887.83</v>
      </c>
      <c r="AA57" s="138">
        <f t="shared" si="8"/>
        <v>0.14153789317524534</v>
      </c>
      <c r="AB57" s="138"/>
      <c r="AC57" s="50">
        <f>东航自动更新!K141</f>
        <v>8241.67</v>
      </c>
      <c r="AD57" s="138">
        <f t="shared" si="9"/>
        <v>0.13120561535273012</v>
      </c>
      <c r="AE57" s="138"/>
      <c r="AF57" s="50">
        <f>东航自动更新!L141</f>
        <v>1322.31</v>
      </c>
      <c r="AG57" s="138">
        <f t="shared" si="10"/>
        <v>0.2063661493828175</v>
      </c>
      <c r="AH57" s="138"/>
      <c r="AI57" s="50">
        <f>东航自动更新!M141</f>
        <v>323.86</v>
      </c>
      <c r="AJ57" s="138">
        <f t="shared" si="11"/>
        <v>0.15668416729168899</v>
      </c>
      <c r="AK57" s="138"/>
      <c r="AL57" s="50">
        <f>东航自动更新!N141</f>
        <v>83.5</v>
      </c>
      <c r="AM57" s="148">
        <f t="shared" si="12"/>
        <v>2.0799999999999983</v>
      </c>
      <c r="AN57" s="138"/>
      <c r="AO57" s="50">
        <f>东航自动更新!O141</f>
        <v>84.94</v>
      </c>
      <c r="AP57" s="148">
        <f t="shared" si="13"/>
        <v>0.53999999999999204</v>
      </c>
      <c r="AQ57" s="138"/>
      <c r="AR57" s="50">
        <f>东航自动更新!P141</f>
        <v>80.930000000000007</v>
      </c>
      <c r="AS57" s="148">
        <f t="shared" si="14"/>
        <v>4.5500000000000114</v>
      </c>
      <c r="AT57" s="138"/>
      <c r="AU57" s="50">
        <f>东航自动更新!Q141</f>
        <v>83.68</v>
      </c>
      <c r="AV57" s="148">
        <f t="shared" si="15"/>
        <v>2.8400000000000034</v>
      </c>
      <c r="AW57" s="138"/>
      <c r="AX57" s="50">
        <f>东航自动更新!R141</f>
        <v>642</v>
      </c>
      <c r="AY57" s="138"/>
      <c r="AZ57" s="138"/>
      <c r="BA57" s="17"/>
      <c r="BB57" s="9"/>
      <c r="BC57" s="17"/>
      <c r="BD57" s="9"/>
      <c r="BE57" s="17"/>
      <c r="BF57" s="9"/>
      <c r="BG57" s="17"/>
      <c r="BH57" s="9"/>
      <c r="BI57" s="51"/>
      <c r="BJ57" s="9"/>
      <c r="BK57" s="51"/>
      <c r="BL57" s="9"/>
      <c r="BM57" s="51"/>
      <c r="BN57" s="9"/>
      <c r="BO57" s="51"/>
      <c r="BP57" s="51"/>
      <c r="BQ57" s="9"/>
      <c r="BR57" s="51"/>
      <c r="BS57" s="9"/>
      <c r="BT57" s="51"/>
      <c r="BU57" s="9"/>
      <c r="BV57" s="51"/>
      <c r="BW57" s="9"/>
      <c r="BX57" s="51"/>
      <c r="BY57" s="9"/>
      <c r="BZ57" s="51"/>
      <c r="CA57" s="9"/>
      <c r="CB57" s="51"/>
      <c r="CC57" s="9"/>
      <c r="CD57" s="51"/>
      <c r="CE57" s="9"/>
      <c r="CF57" s="51"/>
      <c r="CG57" s="10"/>
      <c r="CH57" s="51"/>
      <c r="CI57" s="10"/>
      <c r="CJ57" s="51"/>
      <c r="CK57" s="10"/>
      <c r="CL57" s="51"/>
      <c r="CM57" s="10"/>
      <c r="CN57" s="51"/>
      <c r="CO57" s="53"/>
      <c r="CP57" s="51"/>
      <c r="CQ57" s="53"/>
      <c r="CR57" s="51"/>
      <c r="CS57" s="53"/>
      <c r="CT57" s="51"/>
      <c r="CU57" s="53"/>
      <c r="CV57" s="60"/>
      <c r="CW57" s="51"/>
      <c r="CX57" s="9"/>
      <c r="CY57" s="51"/>
      <c r="CZ57" s="9"/>
      <c r="DA57" s="51"/>
      <c r="DB57" s="9"/>
      <c r="DC57" s="51"/>
      <c r="DD57" s="9"/>
      <c r="DE57" s="69"/>
      <c r="DF57" s="69"/>
      <c r="DG57" s="57"/>
    </row>
    <row r="58" spans="1:111">
      <c r="A58" s="49">
        <v>43312</v>
      </c>
      <c r="B58" s="50">
        <f>东航自动更新!B142</f>
        <v>21255.33</v>
      </c>
      <c r="C58" s="138">
        <f t="shared" si="0"/>
        <v>5.398156366683704E-2</v>
      </c>
      <c r="D58" s="138"/>
      <c r="E58" s="50">
        <f>东航自动更新!C142</f>
        <v>13230.92</v>
      </c>
      <c r="F58" s="138">
        <f t="shared" si="1"/>
        <v>5.7753481429842601E-2</v>
      </c>
      <c r="G58" s="138"/>
      <c r="H58" s="50">
        <f>东航自动更新!D142</f>
        <v>7465.99</v>
      </c>
      <c r="I58" s="138">
        <f t="shared" si="2"/>
        <v>4.5286474120514786E-2</v>
      </c>
      <c r="J58" s="138"/>
      <c r="K58" s="50">
        <f>东航自动更新!E142</f>
        <v>558.41</v>
      </c>
      <c r="L58" s="138">
        <f t="shared" si="3"/>
        <v>8.2903463522476128E-2</v>
      </c>
      <c r="M58" s="138"/>
      <c r="N58" s="50">
        <f>东航自动更新!F142</f>
        <v>17723.48</v>
      </c>
      <c r="O58" s="138">
        <f t="shared" si="4"/>
        <v>8.2021517743927408E-2</v>
      </c>
      <c r="P58" s="138"/>
      <c r="Q58" s="50">
        <f>东航自动更新!G142</f>
        <v>11236.72</v>
      </c>
      <c r="R58" s="138">
        <f t="shared" si="5"/>
        <v>8.5009844220877318E-2</v>
      </c>
      <c r="S58" s="138"/>
      <c r="T58" s="50">
        <f>东航自动更新!H142</f>
        <v>6011.57</v>
      </c>
      <c r="U58" s="138">
        <f t="shared" si="6"/>
        <v>7.408347075986299E-2</v>
      </c>
      <c r="V58" s="138"/>
      <c r="W58" s="50">
        <f>东航自动更新!I142</f>
        <v>475.19</v>
      </c>
      <c r="X58" s="138">
        <f t="shared" si="7"/>
        <v>0.11361346113285364</v>
      </c>
      <c r="Y58" s="138"/>
      <c r="Z58" s="50">
        <f>东航自动更新!J142</f>
        <v>10647.06</v>
      </c>
      <c r="AA58" s="138">
        <f t="shared" si="8"/>
        <v>8.9475219106383674E-2</v>
      </c>
      <c r="AB58" s="138"/>
      <c r="AC58" s="50">
        <f>东航自动更新!K142</f>
        <v>8881.41</v>
      </c>
      <c r="AD58" s="138">
        <f t="shared" si="9"/>
        <v>8.9286458933797164E-2</v>
      </c>
      <c r="AE58" s="138"/>
      <c r="AF58" s="50">
        <f>东航自动更新!L142</f>
        <v>1419.47</v>
      </c>
      <c r="AG58" s="138">
        <f t="shared" si="10"/>
        <v>8.7816504199619727E-2</v>
      </c>
      <c r="AH58" s="138"/>
      <c r="AI58" s="50">
        <f>东航自动更新!M142</f>
        <v>346.18</v>
      </c>
      <c r="AJ58" s="138">
        <f t="shared" si="11"/>
        <v>0.10125656115794501</v>
      </c>
      <c r="AK58" s="138"/>
      <c r="AL58" s="50">
        <f>东航自动更新!N142</f>
        <v>83.38</v>
      </c>
      <c r="AM58" s="148">
        <f t="shared" si="12"/>
        <v>2.1599999999999966</v>
      </c>
      <c r="AN58" s="138"/>
      <c r="AO58" s="50">
        <f>东航自动更新!O142</f>
        <v>84.93</v>
      </c>
      <c r="AP58" s="148">
        <f t="shared" si="13"/>
        <v>2.1400000000000006</v>
      </c>
      <c r="AQ58" s="138"/>
      <c r="AR58" s="50">
        <f>东航自动更新!P142</f>
        <v>80.52</v>
      </c>
      <c r="AS58" s="148">
        <f t="shared" si="14"/>
        <v>2.1599999999999966</v>
      </c>
      <c r="AT58" s="138"/>
      <c r="AU58" s="50">
        <f>东航自动更新!Q142</f>
        <v>85.1</v>
      </c>
      <c r="AV58" s="148">
        <f t="shared" si="15"/>
        <v>2.3499999999999943</v>
      </c>
      <c r="AW58" s="138"/>
      <c r="AX58" s="50">
        <f>东航自动更新!R142</f>
        <v>646</v>
      </c>
      <c r="AY58" s="138"/>
      <c r="AZ58" s="138"/>
      <c r="BA58" s="17"/>
      <c r="BB58" s="9"/>
      <c r="BC58" s="17"/>
      <c r="BD58" s="9"/>
      <c r="BE58" s="17"/>
      <c r="BF58" s="9"/>
      <c r="BG58" s="17"/>
      <c r="BH58" s="9"/>
      <c r="BI58" s="51"/>
      <c r="BJ58" s="9"/>
      <c r="BK58" s="51"/>
      <c r="BL58" s="9"/>
      <c r="BM58" s="51"/>
      <c r="BN58" s="9"/>
      <c r="BO58" s="51"/>
      <c r="BP58" s="51"/>
      <c r="BQ58" s="9"/>
      <c r="BR58" s="51"/>
      <c r="BS58" s="9"/>
      <c r="BT58" s="51"/>
      <c r="BU58" s="9"/>
      <c r="BV58" s="51"/>
      <c r="BW58" s="9"/>
      <c r="BX58" s="51"/>
      <c r="BY58" s="9"/>
      <c r="BZ58" s="51"/>
      <c r="CA58" s="9"/>
      <c r="CB58" s="51"/>
      <c r="CC58" s="9"/>
      <c r="CD58" s="51"/>
      <c r="CE58" s="9"/>
      <c r="CF58" s="51"/>
      <c r="CG58" s="10"/>
      <c r="CH58" s="51"/>
      <c r="CI58" s="10"/>
      <c r="CJ58" s="51"/>
      <c r="CK58" s="10"/>
      <c r="CL58" s="51"/>
      <c r="CM58" s="10"/>
      <c r="CN58" s="51"/>
      <c r="CO58" s="53"/>
      <c r="CP58" s="51"/>
      <c r="CQ58" s="53"/>
      <c r="CR58" s="51"/>
      <c r="CS58" s="53"/>
      <c r="CT58" s="51"/>
      <c r="CU58" s="53"/>
      <c r="CV58" s="60"/>
      <c r="CW58" s="51"/>
      <c r="CX58" s="9"/>
      <c r="CY58" s="51"/>
      <c r="CZ58" s="9"/>
      <c r="DA58" s="51"/>
      <c r="DB58" s="9"/>
      <c r="DC58" s="51"/>
      <c r="DD58" s="9"/>
      <c r="DE58" s="69"/>
      <c r="DF58" s="69"/>
      <c r="DG58" s="57"/>
    </row>
    <row r="59" spans="1:111">
      <c r="A59" s="49">
        <v>43343</v>
      </c>
      <c r="B59" s="50">
        <f>东航自动更新!B143</f>
        <v>21359.66</v>
      </c>
      <c r="C59" s="138">
        <f t="shared" si="0"/>
        <v>4.3429028110503642E-2</v>
      </c>
      <c r="D59" s="138"/>
      <c r="E59" s="50">
        <f>东航自动更新!C143</f>
        <v>13429.86</v>
      </c>
      <c r="F59" s="138">
        <f t="shared" si="1"/>
        <v>5.5612410924405387E-2</v>
      </c>
      <c r="G59" s="138"/>
      <c r="H59" s="50">
        <f>东航自动更新!D143</f>
        <v>7375.06</v>
      </c>
      <c r="I59" s="138">
        <f t="shared" si="2"/>
        <v>1.7409634066598123E-2</v>
      </c>
      <c r="J59" s="138"/>
      <c r="K59" s="50">
        <f>东航自动更新!E143</f>
        <v>554.74</v>
      </c>
      <c r="L59" s="138">
        <f t="shared" si="3"/>
        <v>0.11072401089219919</v>
      </c>
      <c r="M59" s="138"/>
      <c r="N59" s="50">
        <f>东航自动更新!F143</f>
        <v>18427.23</v>
      </c>
      <c r="O59" s="138">
        <f t="shared" si="4"/>
        <v>8.1694600458336319E-2</v>
      </c>
      <c r="P59" s="138"/>
      <c r="Q59" s="50">
        <f>东航自动更新!G143</f>
        <v>11837.21</v>
      </c>
      <c r="R59" s="138">
        <f t="shared" si="5"/>
        <v>0.10304639291498385</v>
      </c>
      <c r="S59" s="138"/>
      <c r="T59" s="50">
        <f>东航自动更新!H143</f>
        <v>6095.69</v>
      </c>
      <c r="U59" s="138">
        <f t="shared" si="6"/>
        <v>3.6202640955204313E-2</v>
      </c>
      <c r="V59" s="138"/>
      <c r="W59" s="50">
        <f>东航自动更新!I143</f>
        <v>494.33</v>
      </c>
      <c r="X59" s="138">
        <f t="shared" si="7"/>
        <v>0.17301029851454608</v>
      </c>
      <c r="Y59" s="138"/>
      <c r="Z59" s="50">
        <f>东航自动更新!J143</f>
        <v>11171.16</v>
      </c>
      <c r="AA59" s="138">
        <f t="shared" si="8"/>
        <v>9.5426554226318849E-2</v>
      </c>
      <c r="AB59" s="138"/>
      <c r="AC59" s="50">
        <f>东航自动更新!K143</f>
        <v>9355.1299999999992</v>
      </c>
      <c r="AD59" s="138">
        <f t="shared" si="9"/>
        <v>0.10323832211045181</v>
      </c>
      <c r="AE59" s="138"/>
      <c r="AF59" s="50">
        <f>东航自动更新!L143</f>
        <v>1457.21</v>
      </c>
      <c r="AG59" s="138">
        <f t="shared" si="10"/>
        <v>3.492823306321613E-2</v>
      </c>
      <c r="AH59" s="138"/>
      <c r="AI59" s="50">
        <f>东航自动更新!M143</f>
        <v>358.82</v>
      </c>
      <c r="AJ59" s="138">
        <f t="shared" si="11"/>
        <v>0.15647661713991035</v>
      </c>
      <c r="AK59" s="138"/>
      <c r="AL59" s="50">
        <f>东航自动更新!N143</f>
        <v>86.27</v>
      </c>
      <c r="AM59" s="148">
        <f t="shared" si="12"/>
        <v>3.0499999999999972</v>
      </c>
      <c r="AN59" s="138"/>
      <c r="AO59" s="50">
        <f>东航自动更新!O143</f>
        <v>88.14</v>
      </c>
      <c r="AP59" s="148">
        <f t="shared" si="13"/>
        <v>3.7900000000000063</v>
      </c>
      <c r="AQ59" s="138"/>
      <c r="AR59" s="50">
        <f>东航自动更新!P143</f>
        <v>82.65</v>
      </c>
      <c r="AS59" s="148">
        <f t="shared" si="14"/>
        <v>1.5</v>
      </c>
      <c r="AT59" s="138"/>
      <c r="AU59" s="50">
        <f>东航自动更新!Q143</f>
        <v>89.11</v>
      </c>
      <c r="AV59" s="148">
        <f t="shared" si="15"/>
        <v>4.730000000000004</v>
      </c>
      <c r="AW59" s="138"/>
      <c r="AX59" s="50">
        <f>东航自动更新!R143</f>
        <v>647</v>
      </c>
      <c r="AY59" s="138"/>
      <c r="AZ59" s="138"/>
      <c r="BA59" s="17"/>
      <c r="BB59" s="9"/>
      <c r="BC59" s="17"/>
      <c r="BD59" s="9"/>
      <c r="BE59" s="17"/>
      <c r="BF59" s="9"/>
      <c r="BG59" s="17"/>
      <c r="BH59" s="9"/>
      <c r="BI59" s="51"/>
      <c r="BJ59" s="9"/>
      <c r="BK59" s="51"/>
      <c r="BL59" s="9"/>
      <c r="BM59" s="51"/>
      <c r="BN59" s="9"/>
      <c r="BO59" s="51"/>
      <c r="BP59" s="51"/>
      <c r="BQ59" s="9"/>
      <c r="BR59" s="51"/>
      <c r="BS59" s="9"/>
      <c r="BT59" s="51"/>
      <c r="BU59" s="9"/>
      <c r="BV59" s="51"/>
      <c r="BW59" s="9"/>
      <c r="BX59" s="51"/>
      <c r="BY59" s="9"/>
      <c r="BZ59" s="51"/>
      <c r="CA59" s="9"/>
      <c r="CB59" s="51"/>
      <c r="CC59" s="9"/>
      <c r="CD59" s="51"/>
      <c r="CE59" s="9"/>
      <c r="CF59" s="51"/>
      <c r="CG59" s="10"/>
      <c r="CH59" s="51"/>
      <c r="CI59" s="10"/>
      <c r="CJ59" s="51"/>
      <c r="CK59" s="10"/>
      <c r="CL59" s="51"/>
      <c r="CM59" s="10"/>
      <c r="CN59" s="51"/>
      <c r="CO59" s="53"/>
      <c r="CP59" s="51"/>
      <c r="CQ59" s="53"/>
      <c r="CR59" s="51"/>
      <c r="CS59" s="53"/>
      <c r="CT59" s="51"/>
      <c r="CU59" s="53"/>
      <c r="CV59" s="60"/>
      <c r="CW59" s="51"/>
      <c r="CX59" s="9"/>
      <c r="CY59" s="51"/>
      <c r="CZ59" s="9"/>
      <c r="DA59" s="51"/>
      <c r="DB59" s="9"/>
      <c r="DC59" s="51"/>
      <c r="DD59" s="9"/>
      <c r="DE59" s="69"/>
      <c r="DF59" s="69"/>
      <c r="DG59" s="70"/>
    </row>
    <row r="60" spans="1:111">
      <c r="A60" s="49">
        <v>43373</v>
      </c>
      <c r="B60" s="50">
        <f>东航自动更新!B144</f>
        <v>20055.7</v>
      </c>
      <c r="C60" s="138">
        <f t="shared" si="0"/>
        <v>4.4482300145248566E-2</v>
      </c>
      <c r="D60" s="138"/>
      <c r="E60" s="50">
        <f>东航自动更新!C144</f>
        <v>12594.19</v>
      </c>
      <c r="F60" s="138">
        <f t="shared" si="1"/>
        <v>5.8641321524877776E-2</v>
      </c>
      <c r="G60" s="138"/>
      <c r="H60" s="50">
        <f>东航自动更新!D144</f>
        <v>6936.33</v>
      </c>
      <c r="I60" s="138">
        <f t="shared" si="2"/>
        <v>1.9057945144499211E-2</v>
      </c>
      <c r="J60" s="138"/>
      <c r="K60" s="50">
        <f>东航自动更新!E144</f>
        <v>525.19000000000005</v>
      </c>
      <c r="L60" s="138">
        <f t="shared" si="3"/>
        <v>5.3752006420545895E-2</v>
      </c>
      <c r="M60" s="138"/>
      <c r="N60" s="50">
        <f>东航自动更新!F144</f>
        <v>16294.61</v>
      </c>
      <c r="O60" s="138">
        <f t="shared" si="4"/>
        <v>5.856103713530092E-2</v>
      </c>
      <c r="P60" s="138"/>
      <c r="Q60" s="50">
        <f>东航自动更新!G144</f>
        <v>10405.23</v>
      </c>
      <c r="R60" s="138">
        <f t="shared" si="5"/>
        <v>6.0998142147155709E-2</v>
      </c>
      <c r="S60" s="138"/>
      <c r="T60" s="50">
        <f>东航自动更新!H144</f>
        <v>5460.97</v>
      </c>
      <c r="U60" s="138">
        <f t="shared" si="6"/>
        <v>5.0156245492918528E-2</v>
      </c>
      <c r="V60" s="138"/>
      <c r="W60" s="50">
        <f>东航自动更新!I144</f>
        <v>428.41</v>
      </c>
      <c r="X60" s="138">
        <f t="shared" si="7"/>
        <v>0.10987046632124353</v>
      </c>
      <c r="Y60" s="138"/>
      <c r="Z60" s="50">
        <f>东航自动更新!J144</f>
        <v>9845.94</v>
      </c>
      <c r="AA60" s="138">
        <f t="shared" si="8"/>
        <v>6.0691166347250913E-2</v>
      </c>
      <c r="AB60" s="138"/>
      <c r="AC60" s="50">
        <f>东航自动更新!K144</f>
        <v>8279.0400000000009</v>
      </c>
      <c r="AD60" s="138">
        <f t="shared" si="9"/>
        <v>6.2048528930708668E-2</v>
      </c>
      <c r="AE60" s="138"/>
      <c r="AF60" s="50">
        <f>东航自动更新!L144</f>
        <v>1256.0999999999999</v>
      </c>
      <c r="AG60" s="138">
        <f t="shared" si="10"/>
        <v>4.2752781006143215E-2</v>
      </c>
      <c r="AH60" s="138"/>
      <c r="AI60" s="50">
        <f>东航自动更新!M144</f>
        <v>310.79000000000002</v>
      </c>
      <c r="AJ60" s="138">
        <f t="shared" si="11"/>
        <v>9.9674474559479309E-2</v>
      </c>
      <c r="AK60" s="138"/>
      <c r="AL60" s="50">
        <f>东航自动更新!N144</f>
        <v>81.25</v>
      </c>
      <c r="AM60" s="148">
        <f t="shared" si="12"/>
        <v>1.0799999999999983</v>
      </c>
      <c r="AN60" s="138"/>
      <c r="AO60" s="50">
        <f>东航自动更新!O144</f>
        <v>82.62</v>
      </c>
      <c r="AP60" s="148">
        <f t="shared" si="13"/>
        <v>0.18000000000000682</v>
      </c>
      <c r="AQ60" s="138"/>
      <c r="AR60" s="50">
        <f>东航自动更新!P144</f>
        <v>78.73</v>
      </c>
      <c r="AS60" s="148">
        <f t="shared" si="14"/>
        <v>2.3299999999999983</v>
      </c>
      <c r="AT60" s="138"/>
      <c r="AU60" s="50">
        <f>东航自动更新!Q144</f>
        <v>81.569999999999993</v>
      </c>
      <c r="AV60" s="148">
        <f t="shared" si="15"/>
        <v>4.1199999999999903</v>
      </c>
      <c r="AW60" s="138"/>
      <c r="AX60" s="50">
        <f>东航自动更新!R144</f>
        <v>662</v>
      </c>
      <c r="AY60" s="138">
        <f t="shared" ref="AY60:AY123" si="16">AX60/AX48-1</f>
        <v>9.0609555189456348E-2</v>
      </c>
      <c r="AZ60" s="138"/>
      <c r="BA60" s="17"/>
      <c r="BB60" s="9"/>
      <c r="BC60" s="17"/>
      <c r="BD60" s="9"/>
      <c r="BE60" s="17"/>
      <c r="BF60" s="9"/>
      <c r="BG60" s="17"/>
      <c r="BH60" s="9"/>
      <c r="BI60" s="51"/>
      <c r="BJ60" s="9"/>
      <c r="BK60" s="51"/>
      <c r="BL60" s="9"/>
      <c r="BM60" s="51"/>
      <c r="BN60" s="9"/>
      <c r="BO60" s="51"/>
      <c r="BP60" s="51"/>
      <c r="BQ60" s="9"/>
      <c r="BR60" s="51"/>
      <c r="BS60" s="9"/>
      <c r="BT60" s="51"/>
      <c r="BU60" s="9"/>
      <c r="BV60" s="51"/>
      <c r="BW60" s="9"/>
      <c r="BX60" s="51"/>
      <c r="BY60" s="9"/>
      <c r="BZ60" s="51"/>
      <c r="CA60" s="9"/>
      <c r="CB60" s="51"/>
      <c r="CC60" s="9"/>
      <c r="CD60" s="51"/>
      <c r="CE60" s="9"/>
      <c r="CF60" s="51"/>
      <c r="CG60" s="10"/>
      <c r="CH60" s="51"/>
      <c r="CI60" s="10"/>
      <c r="CJ60" s="51"/>
      <c r="CK60" s="10"/>
      <c r="CL60" s="51"/>
      <c r="CM60" s="10"/>
      <c r="CN60" s="51"/>
      <c r="CO60" s="53"/>
      <c r="CP60" s="51"/>
      <c r="CQ60" s="53"/>
      <c r="CR60" s="51"/>
      <c r="CS60" s="53"/>
      <c r="CT60" s="51"/>
      <c r="CU60" s="53"/>
      <c r="CV60" s="60"/>
      <c r="CW60" s="51"/>
      <c r="CX60" s="9"/>
      <c r="CY60" s="51"/>
      <c r="CZ60" s="9"/>
      <c r="DA60" s="51"/>
      <c r="DB60" s="9"/>
      <c r="DC60" s="51"/>
      <c r="DD60" s="9"/>
      <c r="DE60" s="69"/>
      <c r="DF60" s="69"/>
      <c r="DG60" s="51"/>
    </row>
    <row r="61" spans="1:111">
      <c r="A61" s="49">
        <v>43404</v>
      </c>
      <c r="B61" s="50">
        <f>东航自动更新!B145</f>
        <v>21090.959999999999</v>
      </c>
      <c r="C61" s="138">
        <f t="shared" si="0"/>
        <v>7.3039147102442969E-2</v>
      </c>
      <c r="D61" s="138"/>
      <c r="E61" s="50">
        <f>东航自动更新!C145</f>
        <v>13327.13</v>
      </c>
      <c r="F61" s="138">
        <f t="shared" si="1"/>
        <v>9.2529196404124381E-2</v>
      </c>
      <c r="G61" s="138"/>
      <c r="H61" s="50">
        <f>东航自动更新!D145</f>
        <v>7203.09</v>
      </c>
      <c r="I61" s="138">
        <f t="shared" si="2"/>
        <v>3.7711847314343627E-2</v>
      </c>
      <c r="J61" s="138"/>
      <c r="K61" s="50">
        <f>东航自动更新!E145</f>
        <v>560.74</v>
      </c>
      <c r="L61" s="138">
        <f t="shared" si="3"/>
        <v>8.7548487199379244E-2</v>
      </c>
      <c r="M61" s="138"/>
      <c r="N61" s="50">
        <f>东航自动更新!F145</f>
        <v>17256.71</v>
      </c>
      <c r="O61" s="138">
        <f t="shared" si="4"/>
        <v>9.6668187635918112E-2</v>
      </c>
      <c r="P61" s="138"/>
      <c r="Q61" s="50">
        <f>东航自动更新!G145</f>
        <v>11277.56</v>
      </c>
      <c r="R61" s="138">
        <f t="shared" si="5"/>
        <v>0.1146995244698843</v>
      </c>
      <c r="S61" s="138"/>
      <c r="T61" s="50">
        <f>东航自动更新!H145</f>
        <v>5526.87</v>
      </c>
      <c r="U61" s="138">
        <f t="shared" si="6"/>
        <v>6.247957461369591E-2</v>
      </c>
      <c r="V61" s="138"/>
      <c r="W61" s="50">
        <f>东航自动更新!I145</f>
        <v>452.28</v>
      </c>
      <c r="X61" s="138">
        <f t="shared" si="7"/>
        <v>8.569782514763058E-2</v>
      </c>
      <c r="Y61" s="138"/>
      <c r="Z61" s="50">
        <f>东航自动更新!J145</f>
        <v>10584</v>
      </c>
      <c r="AA61" s="138">
        <f t="shared" si="8"/>
        <v>9.9227508106075835E-2</v>
      </c>
      <c r="AB61" s="138"/>
      <c r="AC61" s="50">
        <f>东航自动更新!K145</f>
        <v>8949.56</v>
      </c>
      <c r="AD61" s="138">
        <f t="shared" si="9"/>
        <v>0.10480211342369694</v>
      </c>
      <c r="AE61" s="138"/>
      <c r="AF61" s="50">
        <f>东航自动更新!L145</f>
        <v>1303.68</v>
      </c>
      <c r="AG61" s="138">
        <f t="shared" si="10"/>
        <v>6.6972214265253571E-2</v>
      </c>
      <c r="AH61" s="138"/>
      <c r="AI61" s="50">
        <f>东航自动更新!M145</f>
        <v>330.76</v>
      </c>
      <c r="AJ61" s="138">
        <f t="shared" si="11"/>
        <v>8.0420722545240686E-2</v>
      </c>
      <c r="AK61" s="138"/>
      <c r="AL61" s="50">
        <f>东航自动更新!N145</f>
        <v>81.819999999999993</v>
      </c>
      <c r="AM61" s="148">
        <f t="shared" si="12"/>
        <v>1.7599999999999909</v>
      </c>
      <c r="AN61" s="138"/>
      <c r="AO61" s="50">
        <f>东航自动更新!O145</f>
        <v>84.62</v>
      </c>
      <c r="AP61" s="148">
        <f t="shared" si="13"/>
        <v>1.6800000000000068</v>
      </c>
      <c r="AQ61" s="138"/>
      <c r="AR61" s="50">
        <f>东航自动更新!P145</f>
        <v>76.73</v>
      </c>
      <c r="AS61" s="148">
        <f t="shared" si="14"/>
        <v>1.7900000000000063</v>
      </c>
      <c r="AT61" s="138"/>
      <c r="AU61" s="50">
        <f>东航自动更新!Q145</f>
        <v>80.66</v>
      </c>
      <c r="AV61" s="148">
        <f t="shared" si="15"/>
        <v>-0.13000000000000966</v>
      </c>
      <c r="AW61" s="138"/>
      <c r="AX61" s="50">
        <f>东航自动更新!R145</f>
        <v>668</v>
      </c>
      <c r="AY61" s="138">
        <f t="shared" si="16"/>
        <v>9.328968903436996E-2</v>
      </c>
      <c r="AZ61" s="138"/>
      <c r="BA61" s="17"/>
      <c r="BB61" s="9"/>
      <c r="BC61" s="17"/>
      <c r="BD61" s="9"/>
      <c r="BE61" s="17"/>
      <c r="BF61" s="9"/>
      <c r="BG61" s="17"/>
      <c r="BH61" s="9"/>
      <c r="BI61" s="51"/>
      <c r="BJ61" s="9"/>
      <c r="BK61" s="51"/>
      <c r="BL61" s="9"/>
      <c r="BM61" s="51"/>
      <c r="BN61" s="9"/>
      <c r="BO61" s="51"/>
      <c r="BP61" s="51"/>
      <c r="BQ61" s="9"/>
      <c r="BR61" s="51"/>
      <c r="BS61" s="9"/>
      <c r="BT61" s="51"/>
      <c r="BU61" s="9"/>
      <c r="BV61" s="51"/>
      <c r="BW61" s="9"/>
      <c r="BX61" s="51"/>
      <c r="BY61" s="9"/>
      <c r="BZ61" s="51"/>
      <c r="CA61" s="9"/>
      <c r="CB61" s="51"/>
      <c r="CC61" s="9"/>
      <c r="CD61" s="51"/>
      <c r="CE61" s="9"/>
      <c r="CF61" s="51"/>
      <c r="CG61" s="10"/>
      <c r="CH61" s="51"/>
      <c r="CI61" s="10"/>
      <c r="CJ61" s="51"/>
      <c r="CK61" s="10"/>
      <c r="CL61" s="51"/>
      <c r="CM61" s="10"/>
      <c r="CN61" s="51"/>
      <c r="CO61" s="53"/>
      <c r="CP61" s="51"/>
      <c r="CQ61" s="53"/>
      <c r="CR61" s="51"/>
      <c r="CS61" s="53"/>
      <c r="CT61" s="51"/>
      <c r="CU61" s="53"/>
      <c r="CV61" s="60"/>
      <c r="CW61" s="51"/>
      <c r="CX61" s="9"/>
      <c r="CY61" s="51"/>
      <c r="CZ61" s="9"/>
      <c r="DA61" s="51"/>
      <c r="DB61" s="9"/>
      <c r="DC61" s="51"/>
      <c r="DD61" s="9"/>
      <c r="DE61" s="69"/>
      <c r="DF61" s="69"/>
      <c r="DG61" s="70"/>
    </row>
    <row r="62" spans="1:111">
      <c r="A62" s="49">
        <v>43434</v>
      </c>
      <c r="B62" s="50">
        <f>东航自动更新!B146</f>
        <v>20390.75</v>
      </c>
      <c r="C62" s="138">
        <f t="shared" si="0"/>
        <v>9.4411087334442145E-2</v>
      </c>
      <c r="D62" s="138"/>
      <c r="E62" s="50">
        <f>东航自动更新!C146</f>
        <v>13243.8</v>
      </c>
      <c r="F62" s="138">
        <f t="shared" si="1"/>
        <v>0.10376957503729556</v>
      </c>
      <c r="G62" s="138"/>
      <c r="H62" s="50">
        <f>东航自动更新!D146</f>
        <v>6628.39</v>
      </c>
      <c r="I62" s="138">
        <f t="shared" si="2"/>
        <v>7.9167975930173995E-2</v>
      </c>
      <c r="J62" s="138"/>
      <c r="K62" s="50">
        <f>东航自动更新!E146</f>
        <v>518.55999999999995</v>
      </c>
      <c r="L62" s="138">
        <f t="shared" si="3"/>
        <v>5.6388526727509714E-2</v>
      </c>
      <c r="M62" s="138"/>
      <c r="N62" s="50">
        <f>东航自动更新!F146</f>
        <v>16298.09</v>
      </c>
      <c r="O62" s="138">
        <f t="shared" si="4"/>
        <v>8.7923171607618311E-2</v>
      </c>
      <c r="P62" s="138"/>
      <c r="Q62" s="50">
        <f>东航自动更新!G146</f>
        <v>10726.35</v>
      </c>
      <c r="R62" s="138">
        <f t="shared" si="5"/>
        <v>7.4999999999999956E-2</v>
      </c>
      <c r="S62" s="138"/>
      <c r="T62" s="50">
        <f>东航自动更新!H146</f>
        <v>5137.25</v>
      </c>
      <c r="U62" s="138">
        <f t="shared" si="6"/>
        <v>0.1158934859059324</v>
      </c>
      <c r="V62" s="138"/>
      <c r="W62" s="50">
        <f>东航自动更新!I146</f>
        <v>434.48</v>
      </c>
      <c r="X62" s="138">
        <f t="shared" si="7"/>
        <v>8.8349490243230466E-2</v>
      </c>
      <c r="Y62" s="138"/>
      <c r="Z62" s="50">
        <f>东航自动更新!J146</f>
        <v>9961.07</v>
      </c>
      <c r="AA62" s="138">
        <f t="shared" si="8"/>
        <v>7.1371950924389305E-2</v>
      </c>
      <c r="AB62" s="138"/>
      <c r="AC62" s="50">
        <f>东航自动更新!K146</f>
        <v>8386.66</v>
      </c>
      <c r="AD62" s="138">
        <f t="shared" si="9"/>
        <v>6.6616981607201531E-2</v>
      </c>
      <c r="AE62" s="138"/>
      <c r="AF62" s="50">
        <f>东航自动更新!L146</f>
        <v>1253.07</v>
      </c>
      <c r="AG62" s="138">
        <f t="shared" si="10"/>
        <v>9.9550727435461006E-2</v>
      </c>
      <c r="AH62" s="138"/>
      <c r="AI62" s="50">
        <f>东航自动更新!M146</f>
        <v>321.33999999999997</v>
      </c>
      <c r="AJ62" s="138">
        <f t="shared" si="11"/>
        <v>8.9251211823327958E-2</v>
      </c>
      <c r="AK62" s="138"/>
      <c r="AL62" s="50">
        <f>东航自动更新!N146</f>
        <v>79.930000000000007</v>
      </c>
      <c r="AM62" s="148">
        <f t="shared" si="12"/>
        <v>-0.47999999999998977</v>
      </c>
      <c r="AN62" s="138"/>
      <c r="AO62" s="50">
        <f>东航自动更新!O146</f>
        <v>80.989999999999995</v>
      </c>
      <c r="AP62" s="148">
        <f t="shared" si="13"/>
        <v>-2.1700000000000017</v>
      </c>
      <c r="AQ62" s="138"/>
      <c r="AR62" s="50">
        <f>东航自动更新!P146</f>
        <v>77.5</v>
      </c>
      <c r="AS62" s="148">
        <f t="shared" si="14"/>
        <v>2.5499999999999972</v>
      </c>
      <c r="AT62" s="138"/>
      <c r="AU62" s="50">
        <f>东航自动更新!Q146</f>
        <v>83.79</v>
      </c>
      <c r="AV62" s="148">
        <f t="shared" si="15"/>
        <v>2.460000000000008</v>
      </c>
      <c r="AW62" s="138"/>
      <c r="AX62" s="50">
        <f>东航自动更新!R146</f>
        <v>675</v>
      </c>
      <c r="AY62" s="138">
        <f t="shared" si="16"/>
        <v>9.2233009708737823E-2</v>
      </c>
      <c r="AZ62" s="138"/>
      <c r="BA62" s="17"/>
      <c r="BB62" s="9"/>
      <c r="BC62" s="17"/>
      <c r="BD62" s="9"/>
      <c r="BE62" s="17"/>
      <c r="BF62" s="9"/>
      <c r="BG62" s="17"/>
      <c r="BH62" s="9"/>
      <c r="BI62" s="51"/>
      <c r="BJ62" s="9"/>
      <c r="BK62" s="51"/>
      <c r="BL62" s="9"/>
      <c r="BM62" s="51"/>
      <c r="BN62" s="9"/>
      <c r="BO62" s="51"/>
      <c r="BP62" s="51"/>
      <c r="BQ62" s="9"/>
      <c r="BR62" s="51"/>
      <c r="BS62" s="9"/>
      <c r="BT62" s="51"/>
      <c r="BU62" s="9"/>
      <c r="BV62" s="51"/>
      <c r="BW62" s="9"/>
      <c r="BX62" s="51"/>
      <c r="BY62" s="9"/>
      <c r="BZ62" s="51"/>
      <c r="CA62" s="9"/>
      <c r="CB62" s="51"/>
      <c r="CC62" s="9"/>
      <c r="CD62" s="51"/>
      <c r="CE62" s="9"/>
      <c r="CF62" s="51"/>
      <c r="CG62" s="10"/>
      <c r="CH62" s="51"/>
      <c r="CI62" s="10"/>
      <c r="CJ62" s="51"/>
      <c r="CK62" s="10"/>
      <c r="CL62" s="51"/>
      <c r="CM62" s="10"/>
      <c r="CN62" s="51"/>
      <c r="CO62" s="53"/>
      <c r="CP62" s="51"/>
      <c r="CQ62" s="53"/>
      <c r="CR62" s="51"/>
      <c r="CS62" s="53"/>
      <c r="CT62" s="51"/>
      <c r="CU62" s="53"/>
      <c r="CV62" s="60"/>
      <c r="CW62" s="51"/>
      <c r="CX62" s="9"/>
      <c r="CY62" s="51"/>
      <c r="CZ62" s="9"/>
      <c r="DA62" s="51"/>
      <c r="DB62" s="9"/>
      <c r="DC62" s="51"/>
      <c r="DD62" s="9"/>
      <c r="DE62" s="69"/>
      <c r="DF62" s="69"/>
      <c r="DG62" s="51"/>
    </row>
    <row r="63" spans="1:111">
      <c r="A63" s="49">
        <v>43465</v>
      </c>
      <c r="B63" s="50">
        <f>东航自动更新!B147</f>
        <v>21285.23</v>
      </c>
      <c r="C63" s="138">
        <f t="shared" si="0"/>
        <v>9.7743216989797155E-2</v>
      </c>
      <c r="D63" s="138"/>
      <c r="E63" s="50">
        <f>东航自动更新!C147</f>
        <v>13434.9</v>
      </c>
      <c r="F63" s="138">
        <f t="shared" si="1"/>
        <v>0.11197097183758409</v>
      </c>
      <c r="G63" s="138"/>
      <c r="H63" s="50">
        <f>东航自动更新!D147</f>
        <v>7316.47</v>
      </c>
      <c r="I63" s="138">
        <f t="shared" si="2"/>
        <v>7.7237819278314745E-2</v>
      </c>
      <c r="J63" s="138"/>
      <c r="K63" s="50">
        <f>东航自动更新!E147</f>
        <v>533.87</v>
      </c>
      <c r="L63" s="138">
        <f t="shared" si="3"/>
        <v>3.4531537641701471E-2</v>
      </c>
      <c r="M63" s="138"/>
      <c r="N63" s="50">
        <f>东航自动更新!F147</f>
        <v>16972.37</v>
      </c>
      <c r="O63" s="138">
        <f t="shared" si="4"/>
        <v>0.10198530934712746</v>
      </c>
      <c r="P63" s="138"/>
      <c r="Q63" s="50">
        <f>东航自动更新!G147</f>
        <v>10712.99</v>
      </c>
      <c r="R63" s="138">
        <f t="shared" si="5"/>
        <v>9.9737101713201604E-2</v>
      </c>
      <c r="S63" s="138"/>
      <c r="T63" s="50">
        <f>东航自动更新!H147</f>
        <v>5814.49</v>
      </c>
      <c r="U63" s="138">
        <f t="shared" si="6"/>
        <v>0.10735738309355947</v>
      </c>
      <c r="V63" s="138"/>
      <c r="W63" s="50">
        <f>东航自动更新!I147</f>
        <v>444.88</v>
      </c>
      <c r="X63" s="138">
        <f t="shared" si="7"/>
        <v>8.655724892536143E-2</v>
      </c>
      <c r="Y63" s="138"/>
      <c r="Z63" s="50">
        <f>东航自动更新!J147</f>
        <v>10016.41</v>
      </c>
      <c r="AA63" s="138">
        <f t="shared" si="8"/>
        <v>8.7219292142405092E-2</v>
      </c>
      <c r="AB63" s="138"/>
      <c r="AC63" s="50">
        <f>东航自动更新!K147</f>
        <v>8305.5300000000007</v>
      </c>
      <c r="AD63" s="138">
        <f t="shared" si="9"/>
        <v>8.4189337896950489E-2</v>
      </c>
      <c r="AE63" s="138"/>
      <c r="AF63" s="50">
        <f>东航自动更新!L147</f>
        <v>1381.07</v>
      </c>
      <c r="AG63" s="138">
        <f t="shared" si="10"/>
        <v>0.10605053457734348</v>
      </c>
      <c r="AH63" s="138"/>
      <c r="AI63" s="50">
        <f>东航自动更新!M147</f>
        <v>329.82</v>
      </c>
      <c r="AJ63" s="138">
        <f t="shared" si="11"/>
        <v>8.6256298784705088E-2</v>
      </c>
      <c r="AK63" s="138"/>
      <c r="AL63" s="50">
        <f>东航自动更新!N147</f>
        <v>79.739999999999995</v>
      </c>
      <c r="AM63" s="148">
        <f t="shared" si="12"/>
        <v>0.30999999999998806</v>
      </c>
      <c r="AN63" s="138"/>
      <c r="AO63" s="50">
        <f>东航自动更新!O147</f>
        <v>79.739999999999995</v>
      </c>
      <c r="AP63" s="148">
        <f t="shared" si="13"/>
        <v>-0.89000000000000057</v>
      </c>
      <c r="AQ63" s="138"/>
      <c r="AR63" s="50">
        <f>东航自动更新!P147</f>
        <v>79.47</v>
      </c>
      <c r="AS63" s="148">
        <f t="shared" si="14"/>
        <v>2.1599999999999966</v>
      </c>
      <c r="AT63" s="138"/>
      <c r="AU63" s="50">
        <f>东航自动更新!Q147</f>
        <v>83.33</v>
      </c>
      <c r="AV63" s="148">
        <f t="shared" si="15"/>
        <v>3.9899999999999949</v>
      </c>
      <c r="AW63" s="138"/>
      <c r="AX63" s="50">
        <f>东航自动更新!R147</f>
        <v>680</v>
      </c>
      <c r="AY63" s="138">
        <f t="shared" si="16"/>
        <v>8.4529505582137121E-2</v>
      </c>
      <c r="AZ63" s="138"/>
      <c r="BA63" s="17"/>
      <c r="BB63" s="9"/>
      <c r="BC63" s="17"/>
      <c r="BD63" s="9"/>
      <c r="BE63" s="17"/>
      <c r="BF63" s="9"/>
      <c r="BG63" s="17"/>
      <c r="BH63" s="9"/>
      <c r="BI63" s="51"/>
      <c r="BJ63" s="9"/>
      <c r="BK63" s="51"/>
      <c r="BL63" s="9"/>
      <c r="BM63" s="51"/>
      <c r="BN63" s="9"/>
      <c r="BO63" s="51"/>
      <c r="BP63" s="51"/>
      <c r="BQ63" s="9"/>
      <c r="BR63" s="51"/>
      <c r="BS63" s="9"/>
      <c r="BT63" s="51"/>
      <c r="BU63" s="9"/>
      <c r="BV63" s="51"/>
      <c r="BW63" s="9"/>
      <c r="BX63" s="51"/>
      <c r="BY63" s="9"/>
      <c r="BZ63" s="51"/>
      <c r="CA63" s="9"/>
      <c r="CB63" s="51"/>
      <c r="CC63" s="9"/>
      <c r="CD63" s="51"/>
      <c r="CE63" s="9"/>
      <c r="CF63" s="51"/>
      <c r="CG63" s="10"/>
      <c r="CH63" s="51"/>
      <c r="CI63" s="10"/>
      <c r="CJ63" s="51"/>
      <c r="CK63" s="10"/>
      <c r="CL63" s="51"/>
      <c r="CM63" s="10"/>
      <c r="CN63" s="51"/>
      <c r="CO63" s="53"/>
      <c r="CP63" s="51"/>
      <c r="CQ63" s="53"/>
      <c r="CR63" s="51"/>
      <c r="CS63" s="53"/>
      <c r="CT63" s="51"/>
      <c r="CU63" s="53"/>
      <c r="CV63" s="60"/>
      <c r="CW63" s="51"/>
      <c r="CX63" s="9"/>
      <c r="CY63" s="51"/>
      <c r="CZ63" s="9"/>
      <c r="DA63" s="51"/>
      <c r="DB63" s="9"/>
      <c r="DC63" s="51"/>
      <c r="DD63" s="9"/>
      <c r="DE63" s="69"/>
      <c r="DF63" s="69"/>
      <c r="DG63" s="51"/>
    </row>
    <row r="64" spans="1:111" s="11" customFormat="1" ht="12.75">
      <c r="A64" s="34">
        <v>43496</v>
      </c>
      <c r="B64" s="18">
        <f>东航自动更新!B148</f>
        <v>22730.32</v>
      </c>
      <c r="C64" s="138">
        <f t="shared" si="0"/>
        <v>0.16763642994922168</v>
      </c>
      <c r="D64" s="138"/>
      <c r="E64" s="18">
        <f>东航自动更新!C148</f>
        <v>14569.88</v>
      </c>
      <c r="F64" s="138">
        <f t="shared" si="1"/>
        <v>0.21007769643161156</v>
      </c>
      <c r="G64" s="138"/>
      <c r="H64" s="18">
        <f>东航自动更新!D148</f>
        <v>7605.23</v>
      </c>
      <c r="I64" s="138">
        <f t="shared" si="2"/>
        <v>9.6848584668236759E-2</v>
      </c>
      <c r="J64" s="138"/>
      <c r="K64" s="18">
        <f>东航自动更新!E148</f>
        <v>555.20000000000005</v>
      </c>
      <c r="L64" s="138">
        <f t="shared" si="3"/>
        <v>0.12664623876296188</v>
      </c>
      <c r="M64" s="138"/>
      <c r="N64" s="18">
        <f>东航自动更新!F148</f>
        <v>18341.87</v>
      </c>
      <c r="O64" s="138">
        <f t="shared" si="4"/>
        <v>0.19488440965112797</v>
      </c>
      <c r="P64" s="138"/>
      <c r="Q64" s="18">
        <f>东航自动更新!G148</f>
        <v>11678.24</v>
      </c>
      <c r="R64" s="138">
        <f t="shared" si="5"/>
        <v>0.21287125113853644</v>
      </c>
      <c r="S64" s="138"/>
      <c r="T64" s="18">
        <f>东航自动更新!H148</f>
        <v>6209.16</v>
      </c>
      <c r="U64" s="138">
        <f t="shared" si="6"/>
        <v>0.1636247786283862</v>
      </c>
      <c r="V64" s="138"/>
      <c r="W64" s="18">
        <f>东航自动更新!I148</f>
        <v>454.46</v>
      </c>
      <c r="X64" s="138">
        <f t="shared" si="7"/>
        <v>0.17827326938034749</v>
      </c>
      <c r="Y64" s="138"/>
      <c r="Z64" s="18">
        <f>东航自动更新!J148</f>
        <v>10687.73</v>
      </c>
      <c r="AA64" s="138">
        <f t="shared" si="8"/>
        <v>0.173591117026066</v>
      </c>
      <c r="AB64" s="138"/>
      <c r="AC64" s="18">
        <f>东航自动更新!K148</f>
        <v>8868.41</v>
      </c>
      <c r="AD64" s="138">
        <f t="shared" si="9"/>
        <v>0.17321132570190323</v>
      </c>
      <c r="AE64" s="138"/>
      <c r="AF64" s="18">
        <f>东航自动更新!L148</f>
        <v>1483.58</v>
      </c>
      <c r="AG64" s="138">
        <f t="shared" si="10"/>
        <v>0.17478718771033774</v>
      </c>
      <c r="AH64" s="138"/>
      <c r="AI64" s="18">
        <f>东航自动更新!M148</f>
        <v>335.75</v>
      </c>
      <c r="AJ64" s="138">
        <f t="shared" si="11"/>
        <v>0.17840095465393779</v>
      </c>
      <c r="AK64" s="138"/>
      <c r="AL64" s="18">
        <f>东航自动更新!N148</f>
        <v>80.69</v>
      </c>
      <c r="AM64" s="148">
        <f t="shared" si="12"/>
        <v>1.8400000000000034</v>
      </c>
      <c r="AN64" s="138"/>
      <c r="AO64" s="18">
        <f>东航自动更新!O148</f>
        <v>80.150000000000006</v>
      </c>
      <c r="AP64" s="148">
        <f t="shared" si="13"/>
        <v>0.18000000000000682</v>
      </c>
      <c r="AQ64" s="138"/>
      <c r="AR64" s="18">
        <f>东航自动更新!P148</f>
        <v>81.64</v>
      </c>
      <c r="AS64" s="148">
        <f t="shared" si="14"/>
        <v>4.6800000000000068</v>
      </c>
      <c r="AT64" s="138"/>
      <c r="AU64" s="18">
        <f>东航自动更新!Q148</f>
        <v>81.86</v>
      </c>
      <c r="AV64" s="148">
        <f t="shared" si="15"/>
        <v>3.5900000000000034</v>
      </c>
      <c r="AW64" s="138"/>
      <c r="AX64" s="18">
        <f>东航自动更新!R148</f>
        <v>681</v>
      </c>
      <c r="AY64" s="138">
        <f t="shared" si="16"/>
        <v>8.6124401913875603E-2</v>
      </c>
      <c r="AZ64" s="138"/>
      <c r="BA64" s="10"/>
      <c r="BB64" s="9"/>
      <c r="BC64" s="10"/>
      <c r="BD64" s="9"/>
      <c r="BE64" s="10"/>
      <c r="BF64" s="9"/>
      <c r="BG64" s="10"/>
      <c r="BH64" s="9"/>
      <c r="BI64" s="10"/>
      <c r="BJ64" s="9"/>
      <c r="BK64" s="10"/>
      <c r="BL64" s="9"/>
      <c r="BM64" s="10"/>
      <c r="BN64" s="9"/>
      <c r="BO64" s="10"/>
      <c r="BP64" s="10"/>
      <c r="BQ64" s="9"/>
      <c r="BR64" s="10"/>
      <c r="BS64" s="9"/>
      <c r="BT64" s="10"/>
      <c r="BU64" s="9"/>
      <c r="BV64" s="10"/>
      <c r="BW64" s="9"/>
      <c r="BX64" s="10"/>
      <c r="BY64" s="9"/>
      <c r="BZ64" s="10"/>
      <c r="CA64" s="9"/>
      <c r="CB64" s="10"/>
      <c r="CC64" s="9"/>
      <c r="CD64" s="10"/>
      <c r="CE64" s="9"/>
      <c r="CF64" s="10"/>
      <c r="CG64" s="10"/>
      <c r="CH64" s="10"/>
      <c r="CI64" s="10"/>
      <c r="CJ64" s="10"/>
      <c r="CK64" s="10"/>
      <c r="CL64" s="10"/>
      <c r="CM64" s="10"/>
      <c r="CN64" s="10"/>
      <c r="CO64" s="53"/>
      <c r="CP64" s="10"/>
      <c r="CQ64" s="53"/>
      <c r="CR64" s="10"/>
      <c r="CS64" s="53"/>
      <c r="CT64" s="10"/>
      <c r="CU64" s="53"/>
      <c r="CW64" s="10"/>
      <c r="CX64" s="9"/>
      <c r="CY64" s="10"/>
      <c r="CZ64" s="9"/>
      <c r="DA64" s="10"/>
      <c r="DB64" s="9"/>
      <c r="DC64" s="10"/>
      <c r="DD64" s="9"/>
      <c r="DE64" s="88"/>
      <c r="DF64" s="88"/>
    </row>
    <row r="65" spans="1:111">
      <c r="A65" s="49">
        <v>43524</v>
      </c>
      <c r="B65" s="50">
        <f>东航自动更新!B149</f>
        <v>21480.68</v>
      </c>
      <c r="C65" s="138">
        <f t="shared" si="0"/>
        <v>9.2320538128814578E-2</v>
      </c>
      <c r="D65" s="138"/>
      <c r="E65" s="50">
        <f>东航自动更新!C149</f>
        <v>13693.12</v>
      </c>
      <c r="F65" s="138">
        <f t="shared" si="1"/>
        <v>0.11936643090938226</v>
      </c>
      <c r="G65" s="138"/>
      <c r="H65" s="50">
        <f>东航自动更新!D149</f>
        <v>7242.48</v>
      </c>
      <c r="I65" s="138">
        <f t="shared" si="2"/>
        <v>4.4107067943193412E-2</v>
      </c>
      <c r="J65" s="138"/>
      <c r="K65" s="50">
        <f>东航自动更新!E149</f>
        <v>545.08000000000004</v>
      </c>
      <c r="L65" s="138">
        <f t="shared" si="3"/>
        <v>9.9550158352328832E-2</v>
      </c>
      <c r="M65" s="138"/>
      <c r="N65" s="50">
        <f>东航自动更新!F149</f>
        <v>18136.68</v>
      </c>
      <c r="O65" s="138">
        <f t="shared" si="4"/>
        <v>0.11412264595436183</v>
      </c>
      <c r="P65" s="138"/>
      <c r="Q65" s="50">
        <f>东航自动更新!G149</f>
        <v>11706.02</v>
      </c>
      <c r="R65" s="138">
        <f t="shared" si="5"/>
        <v>0.15442276494923646</v>
      </c>
      <c r="S65" s="138"/>
      <c r="T65" s="50">
        <f>东航自动更新!H149</f>
        <v>5993.72</v>
      </c>
      <c r="U65" s="138">
        <f t="shared" si="6"/>
        <v>4.7124553195504015E-2</v>
      </c>
      <c r="V65" s="138"/>
      <c r="W65" s="50">
        <f>东航自动更新!I149</f>
        <v>436.95</v>
      </c>
      <c r="X65" s="138">
        <f t="shared" si="7"/>
        <v>5.3500819751181483E-2</v>
      </c>
      <c r="Y65" s="138"/>
      <c r="Z65" s="50">
        <f>东航自动更新!J149</f>
        <v>10543.81</v>
      </c>
      <c r="AA65" s="138">
        <f t="shared" si="8"/>
        <v>0.10827415564048559</v>
      </c>
      <c r="AB65" s="138"/>
      <c r="AC65" s="50">
        <f>东航自动更新!K149</f>
        <v>8733.4599999999991</v>
      </c>
      <c r="AD65" s="138">
        <f t="shared" si="9"/>
        <v>0.12123114529532653</v>
      </c>
      <c r="AE65" s="138"/>
      <c r="AF65" s="50">
        <f>东航自动更新!L149</f>
        <v>1483.59</v>
      </c>
      <c r="AG65" s="138">
        <f t="shared" si="10"/>
        <v>4.387014156651925E-2</v>
      </c>
      <c r="AH65" s="138"/>
      <c r="AI65" s="50">
        <f>东航自动更新!M149</f>
        <v>326.76</v>
      </c>
      <c r="AJ65" s="138">
        <f t="shared" si="11"/>
        <v>7.7278122115257863E-2</v>
      </c>
      <c r="AK65" s="138"/>
      <c r="AL65" s="50">
        <f>东航自动更新!N149</f>
        <v>84.43</v>
      </c>
      <c r="AM65" s="148">
        <f t="shared" si="12"/>
        <v>1.6500000000000057</v>
      </c>
      <c r="AN65" s="138"/>
      <c r="AO65" s="50">
        <f>东航自动更新!O149</f>
        <v>85.49</v>
      </c>
      <c r="AP65" s="148">
        <f t="shared" si="13"/>
        <v>2.5999999999999943</v>
      </c>
      <c r="AQ65" s="138"/>
      <c r="AR65" s="50">
        <f>东航自动更新!P149</f>
        <v>82.76</v>
      </c>
      <c r="AS65" s="148">
        <f t="shared" si="14"/>
        <v>0.24000000000000909</v>
      </c>
      <c r="AT65" s="138"/>
      <c r="AU65" s="50">
        <f>东航自动更新!Q149</f>
        <v>80.16</v>
      </c>
      <c r="AV65" s="148">
        <f t="shared" si="15"/>
        <v>-3.5100000000000051</v>
      </c>
      <c r="AW65" s="138"/>
      <c r="AX65" s="50">
        <f>东航自动更新!R149</f>
        <v>686</v>
      </c>
      <c r="AY65" s="138">
        <f t="shared" si="16"/>
        <v>9.4098883572567793E-2</v>
      </c>
      <c r="AZ65" s="138"/>
      <c r="BA65" s="17"/>
      <c r="BB65" s="9"/>
      <c r="BC65" s="17"/>
      <c r="BD65" s="9"/>
      <c r="BE65" s="17"/>
      <c r="BF65" s="9"/>
      <c r="BG65" s="17"/>
      <c r="BH65" s="9"/>
      <c r="BI65" s="51"/>
      <c r="BJ65" s="9"/>
      <c r="BK65" s="51"/>
      <c r="BL65" s="9"/>
      <c r="BM65" s="51"/>
      <c r="BN65" s="9"/>
      <c r="BO65" s="51"/>
      <c r="BP65" s="51"/>
      <c r="BQ65" s="9"/>
      <c r="BR65" s="51"/>
      <c r="BS65" s="9"/>
      <c r="BT65" s="51"/>
      <c r="BU65" s="9"/>
      <c r="BV65" s="51"/>
      <c r="BW65" s="9"/>
      <c r="BX65" s="51"/>
      <c r="BY65" s="9"/>
      <c r="BZ65" s="51"/>
      <c r="CA65" s="9"/>
      <c r="CB65" s="51"/>
      <c r="CC65" s="9"/>
      <c r="CD65" s="51"/>
      <c r="CE65" s="9"/>
      <c r="CF65" s="51"/>
      <c r="CG65" s="10"/>
      <c r="CH65" s="51"/>
      <c r="CI65" s="10"/>
      <c r="CJ65" s="51"/>
      <c r="CK65" s="10"/>
      <c r="CL65" s="51"/>
      <c r="CM65" s="10"/>
      <c r="CN65" s="51"/>
      <c r="CO65" s="53"/>
      <c r="CP65" s="51"/>
      <c r="CQ65" s="53"/>
      <c r="CR65" s="51"/>
      <c r="CS65" s="53"/>
      <c r="CT65" s="51"/>
      <c r="CU65" s="53"/>
      <c r="CV65" s="60"/>
      <c r="CW65" s="51"/>
      <c r="CX65" s="9"/>
      <c r="CY65" s="51"/>
      <c r="CZ65" s="9"/>
      <c r="DA65" s="51"/>
      <c r="DB65" s="9"/>
      <c r="DC65" s="51"/>
      <c r="DD65" s="9"/>
      <c r="DE65" s="69"/>
      <c r="DF65" s="69"/>
      <c r="DG65" s="51"/>
    </row>
    <row r="66" spans="1:111">
      <c r="A66" s="49">
        <v>43555</v>
      </c>
      <c r="B66" s="50">
        <f>东航自动更新!B150</f>
        <v>21598.12</v>
      </c>
      <c r="C66" s="138">
        <f t="shared" si="0"/>
        <v>7.7758028249698352E-2</v>
      </c>
      <c r="D66" s="138"/>
      <c r="E66" s="50">
        <f>东航自动更新!C150</f>
        <v>13879.24</v>
      </c>
      <c r="F66" s="138">
        <f t="shared" si="1"/>
        <v>9.9357062686586062E-2</v>
      </c>
      <c r="G66" s="138"/>
      <c r="H66" s="50">
        <f>东航自动更新!D150</f>
        <v>7166.81</v>
      </c>
      <c r="I66" s="138">
        <f t="shared" si="2"/>
        <v>4.0864490867686065E-2</v>
      </c>
      <c r="J66" s="138"/>
      <c r="K66" s="50">
        <f>东航自动更新!E150</f>
        <v>552.07000000000005</v>
      </c>
      <c r="L66" s="138">
        <f t="shared" si="3"/>
        <v>4.2526673590784769E-2</v>
      </c>
      <c r="M66" s="138"/>
      <c r="N66" s="50">
        <f>东航自动更新!F150</f>
        <v>17864.54</v>
      </c>
      <c r="O66" s="138">
        <f t="shared" si="4"/>
        <v>6.9278330769553254E-2</v>
      </c>
      <c r="P66" s="138"/>
      <c r="Q66" s="50">
        <f>东航自动更新!G150</f>
        <v>11671.79</v>
      </c>
      <c r="R66" s="138">
        <f t="shared" si="5"/>
        <v>8.8347792680561588E-2</v>
      </c>
      <c r="S66" s="138"/>
      <c r="T66" s="50">
        <f>东航自动更新!H150</f>
        <v>5728.08</v>
      </c>
      <c r="U66" s="138">
        <f t="shared" si="6"/>
        <v>3.2335735114424002E-2</v>
      </c>
      <c r="V66" s="138"/>
      <c r="W66" s="50">
        <f>东航自动更新!I150</f>
        <v>464.67</v>
      </c>
      <c r="X66" s="138">
        <f t="shared" si="7"/>
        <v>7.0372247304892666E-2</v>
      </c>
      <c r="Y66" s="138"/>
      <c r="Z66" s="50">
        <f>东航自动更新!J150</f>
        <v>10646.18</v>
      </c>
      <c r="AA66" s="138">
        <f t="shared" si="8"/>
        <v>5.4549164576622511E-2</v>
      </c>
      <c r="AB66" s="138"/>
      <c r="AC66" s="50">
        <f>东航自动更新!K150</f>
        <v>8875.93</v>
      </c>
      <c r="AD66" s="138">
        <f t="shared" si="9"/>
        <v>5.5317828425083926E-2</v>
      </c>
      <c r="AE66" s="138"/>
      <c r="AF66" s="50">
        <f>东航自动更新!L150</f>
        <v>1426.39</v>
      </c>
      <c r="AG66" s="138">
        <f t="shared" si="10"/>
        <v>4.3353911873134976E-2</v>
      </c>
      <c r="AH66" s="138"/>
      <c r="AI66" s="50">
        <f>东航自动更新!M150</f>
        <v>343.87</v>
      </c>
      <c r="AJ66" s="138">
        <f t="shared" si="11"/>
        <v>8.2407378261827535E-2</v>
      </c>
      <c r="AK66" s="138"/>
      <c r="AL66" s="50">
        <f>东航自动更新!N150</f>
        <v>82.71</v>
      </c>
      <c r="AM66" s="148">
        <f t="shared" si="12"/>
        <v>-0.6600000000000108</v>
      </c>
      <c r="AN66" s="138"/>
      <c r="AO66" s="50">
        <f>东航自动更新!O150</f>
        <v>84.1</v>
      </c>
      <c r="AP66" s="148">
        <f t="shared" si="13"/>
        <v>-0.85000000000000853</v>
      </c>
      <c r="AQ66" s="138"/>
      <c r="AR66" s="50">
        <f>东航自动更新!P150</f>
        <v>79.930000000000007</v>
      </c>
      <c r="AS66" s="148">
        <f t="shared" si="14"/>
        <v>-0.65999999999999659</v>
      </c>
      <c r="AT66" s="138"/>
      <c r="AU66" s="50">
        <f>东航自动更新!Q150</f>
        <v>84.17</v>
      </c>
      <c r="AV66" s="148">
        <f t="shared" si="15"/>
        <v>2.1899999999999977</v>
      </c>
      <c r="AW66" s="138"/>
      <c r="AX66" s="50">
        <f>东航自动更新!R150</f>
        <v>693</v>
      </c>
      <c r="AY66" s="138">
        <f t="shared" si="16"/>
        <v>9.3059936908517438E-2</v>
      </c>
      <c r="AZ66" s="138"/>
      <c r="BA66" s="17"/>
      <c r="BB66" s="9"/>
      <c r="BC66" s="17"/>
      <c r="BD66" s="9"/>
      <c r="BE66" s="17"/>
      <c r="BF66" s="9"/>
      <c r="BG66" s="17"/>
      <c r="BH66" s="9"/>
      <c r="BI66" s="51"/>
      <c r="BJ66" s="9"/>
      <c r="BK66" s="51"/>
      <c r="BL66" s="9"/>
      <c r="BM66" s="51"/>
      <c r="BN66" s="9"/>
      <c r="BO66" s="51"/>
      <c r="BP66" s="51"/>
      <c r="BQ66" s="9"/>
      <c r="BR66" s="51"/>
      <c r="BS66" s="9"/>
      <c r="BT66" s="51"/>
      <c r="BU66" s="9"/>
      <c r="BV66" s="51"/>
      <c r="BW66" s="9"/>
      <c r="BX66" s="51"/>
      <c r="BY66" s="9"/>
      <c r="BZ66" s="51"/>
      <c r="CA66" s="9"/>
      <c r="CB66" s="51"/>
      <c r="CC66" s="9"/>
      <c r="CD66" s="51"/>
      <c r="CE66" s="9"/>
      <c r="CF66" s="51"/>
      <c r="CG66" s="10"/>
      <c r="CH66" s="51"/>
      <c r="CI66" s="10"/>
      <c r="CJ66" s="51"/>
      <c r="CK66" s="10"/>
      <c r="CL66" s="51"/>
      <c r="CM66" s="10"/>
      <c r="CN66" s="51"/>
      <c r="CO66" s="53"/>
      <c r="CP66" s="51"/>
      <c r="CQ66" s="53"/>
      <c r="CR66" s="51"/>
      <c r="CS66" s="53"/>
      <c r="CT66" s="51"/>
      <c r="CU66" s="53"/>
      <c r="CV66" s="60"/>
      <c r="CW66" s="51"/>
      <c r="CX66" s="9"/>
      <c r="CY66" s="51"/>
      <c r="CZ66" s="9"/>
      <c r="DA66" s="51"/>
      <c r="DB66" s="9"/>
      <c r="DC66" s="51"/>
      <c r="DD66" s="9"/>
      <c r="DE66" s="69"/>
      <c r="DF66" s="69"/>
      <c r="DG66" s="51"/>
    </row>
    <row r="67" spans="1:111">
      <c r="A67" s="49">
        <v>43585</v>
      </c>
      <c r="B67" s="50">
        <f>东航自动更新!B151</f>
        <v>21278.89</v>
      </c>
      <c r="C67" s="138">
        <f t="shared" si="0"/>
        <v>7.0866581583354682E-2</v>
      </c>
      <c r="D67" s="138"/>
      <c r="E67" s="50">
        <f>东航自动更新!C151</f>
        <v>13420.88</v>
      </c>
      <c r="F67" s="138">
        <f t="shared" si="1"/>
        <v>7.3467729292709505E-2</v>
      </c>
      <c r="G67" s="138"/>
      <c r="H67" s="50">
        <f>东航自动更新!D151</f>
        <v>7280.52</v>
      </c>
      <c r="I67" s="138">
        <f t="shared" si="2"/>
        <v>6.4674346983004449E-2</v>
      </c>
      <c r="J67" s="138"/>
      <c r="K67" s="50">
        <f>东航自动更新!E151</f>
        <v>577.49</v>
      </c>
      <c r="L67" s="138">
        <f t="shared" si="3"/>
        <v>8.9398226749669796E-2</v>
      </c>
      <c r="M67" s="138"/>
      <c r="N67" s="50">
        <f>东航自动更新!F151</f>
        <v>17771.29</v>
      </c>
      <c r="O67" s="138">
        <f t="shared" si="4"/>
        <v>5.6582829902512621E-2</v>
      </c>
      <c r="P67" s="138"/>
      <c r="Q67" s="50">
        <f>东航自动更新!G151</f>
        <v>11386.97</v>
      </c>
      <c r="R67" s="138">
        <f t="shared" si="5"/>
        <v>5.3583275119473139E-2</v>
      </c>
      <c r="S67" s="138"/>
      <c r="T67" s="50">
        <f>东航自动更新!H151</f>
        <v>5909.93</v>
      </c>
      <c r="U67" s="138">
        <f t="shared" si="6"/>
        <v>6.0619330061107535E-2</v>
      </c>
      <c r="V67" s="138"/>
      <c r="W67" s="50">
        <f>东航自动更新!I151</f>
        <v>474.39</v>
      </c>
      <c r="X67" s="138">
        <f t="shared" si="7"/>
        <v>7.9140127388535042E-2</v>
      </c>
      <c r="Y67" s="138"/>
      <c r="Z67" s="50">
        <f>东航自动更新!J151</f>
        <v>10536.18</v>
      </c>
      <c r="AA67" s="138">
        <f t="shared" si="8"/>
        <v>2.5549729454558134E-2</v>
      </c>
      <c r="AB67" s="138"/>
      <c r="AC67" s="50">
        <f>东航自动更新!K151</f>
        <v>8754.48</v>
      </c>
      <c r="AD67" s="138">
        <f t="shared" si="9"/>
        <v>1.8787297626916555E-2</v>
      </c>
      <c r="AE67" s="138"/>
      <c r="AF67" s="50">
        <f>东航自动更新!L151</f>
        <v>1434.62</v>
      </c>
      <c r="AG67" s="138">
        <f t="shared" si="10"/>
        <v>5.4852134527433316E-2</v>
      </c>
      <c r="AH67" s="138"/>
      <c r="AI67" s="50">
        <f>东航自动更新!M151</f>
        <v>347.08</v>
      </c>
      <c r="AJ67" s="138">
        <f t="shared" si="11"/>
        <v>8.2493840252003903E-2</v>
      </c>
      <c r="AK67" s="138"/>
      <c r="AL67" s="50">
        <f>东航自动更新!N151</f>
        <v>83.52</v>
      </c>
      <c r="AM67" s="148">
        <f t="shared" si="12"/>
        <v>-1.1300000000000097</v>
      </c>
      <c r="AN67" s="138"/>
      <c r="AO67" s="50">
        <f>东航自动更新!O151</f>
        <v>84.85</v>
      </c>
      <c r="AP67" s="148">
        <f t="shared" si="13"/>
        <v>-1.6000000000000085</v>
      </c>
      <c r="AQ67" s="138"/>
      <c r="AR67" s="50">
        <f>东航自动更新!P151</f>
        <v>81.17</v>
      </c>
      <c r="AS67" s="148">
        <f t="shared" si="14"/>
        <v>-0.31000000000000227</v>
      </c>
      <c r="AT67" s="138"/>
      <c r="AU67" s="50">
        <f>东航自动更新!Q151</f>
        <v>82.15</v>
      </c>
      <c r="AV67" s="148">
        <f t="shared" si="15"/>
        <v>-0.78000000000000114</v>
      </c>
      <c r="AW67" s="138"/>
      <c r="AX67" s="50">
        <f>东航自动更新!R151</f>
        <v>698</v>
      </c>
      <c r="AY67" s="138">
        <f t="shared" si="16"/>
        <v>9.7484276729559838E-2</v>
      </c>
      <c r="AZ67" s="138"/>
      <c r="BA67" s="17"/>
      <c r="BB67" s="9"/>
      <c r="BC67" s="17"/>
      <c r="BD67" s="9"/>
      <c r="BE67" s="17"/>
      <c r="BF67" s="9"/>
      <c r="BG67" s="17"/>
      <c r="BH67" s="9"/>
      <c r="BI67" s="51"/>
      <c r="BJ67" s="9"/>
      <c r="BK67" s="51"/>
      <c r="BL67" s="9"/>
      <c r="BM67" s="51"/>
      <c r="BN67" s="9"/>
      <c r="BO67" s="51"/>
      <c r="BP67" s="51"/>
      <c r="BQ67" s="9"/>
      <c r="BR67" s="51"/>
      <c r="BS67" s="9"/>
      <c r="BT67" s="51"/>
      <c r="BU67" s="9"/>
      <c r="BV67" s="51"/>
      <c r="BW67" s="9"/>
      <c r="BX67" s="51"/>
      <c r="BY67" s="9"/>
      <c r="BZ67" s="51"/>
      <c r="CA67" s="9"/>
      <c r="CB67" s="51"/>
      <c r="CC67" s="9"/>
      <c r="CD67" s="51"/>
      <c r="CE67" s="9"/>
      <c r="CF67" s="51"/>
      <c r="CG67" s="10"/>
      <c r="CH67" s="51"/>
      <c r="CI67" s="10"/>
      <c r="CJ67" s="51"/>
      <c r="CK67" s="10"/>
      <c r="CL67" s="51"/>
      <c r="CM67" s="10"/>
      <c r="CN67" s="51"/>
      <c r="CO67" s="53"/>
      <c r="CP67" s="51"/>
      <c r="CQ67" s="53"/>
      <c r="CR67" s="51"/>
      <c r="CS67" s="53"/>
      <c r="CT67" s="51"/>
      <c r="CU67" s="53"/>
      <c r="CV67" s="60"/>
      <c r="CW67" s="51"/>
      <c r="CX67" s="9"/>
      <c r="CY67" s="51"/>
      <c r="CZ67" s="9"/>
      <c r="DA67" s="51"/>
      <c r="DB67" s="9"/>
      <c r="DC67" s="51"/>
      <c r="DD67" s="9"/>
      <c r="DE67" s="69"/>
      <c r="DF67" s="69"/>
      <c r="DG67" s="51"/>
    </row>
    <row r="68" spans="1:111">
      <c r="A68" s="49">
        <v>43616</v>
      </c>
      <c r="B68" s="50">
        <f>东航自动更新!B152</f>
        <v>22341.43</v>
      </c>
      <c r="C68" s="138">
        <f t="shared" si="0"/>
        <v>0.10772122513860505</v>
      </c>
      <c r="D68" s="138"/>
      <c r="E68" s="50">
        <f>东航自动更新!C152</f>
        <v>14169.57</v>
      </c>
      <c r="F68" s="138">
        <f t="shared" si="1"/>
        <v>0.1184062739996985</v>
      </c>
      <c r="G68" s="138"/>
      <c r="H68" s="50">
        <f>东航自动更新!D152</f>
        <v>7571.92</v>
      </c>
      <c r="I68" s="138">
        <f t="shared" si="2"/>
        <v>8.9437865991396137E-2</v>
      </c>
      <c r="J68" s="138"/>
      <c r="K68" s="50">
        <f>东航自动更新!E152</f>
        <v>599.94000000000005</v>
      </c>
      <c r="L68" s="138">
        <f t="shared" si="3"/>
        <v>9.2587871061737381E-2</v>
      </c>
      <c r="M68" s="138"/>
      <c r="N68" s="50">
        <f>东航自动更新!F152</f>
        <v>18323.439999999999</v>
      </c>
      <c r="O68" s="138">
        <f t="shared" si="4"/>
        <v>0.11597233980094113</v>
      </c>
      <c r="P68" s="138"/>
      <c r="Q68" s="50">
        <f>东航自动更新!G152</f>
        <v>11761.12</v>
      </c>
      <c r="R68" s="138">
        <f t="shared" si="5"/>
        <v>0.11539756437820148</v>
      </c>
      <c r="S68" s="138"/>
      <c r="T68" s="50">
        <f>东航自动更新!H152</f>
        <v>6068.07</v>
      </c>
      <c r="U68" s="138">
        <f t="shared" si="6"/>
        <v>0.117033085372521</v>
      </c>
      <c r="V68" s="138"/>
      <c r="W68" s="50">
        <f>东航自动更新!I152</f>
        <v>494.25</v>
      </c>
      <c r="X68" s="138">
        <f t="shared" si="7"/>
        <v>0.1166715618716252</v>
      </c>
      <c r="Y68" s="138"/>
      <c r="Z68" s="50">
        <f>东航自动更新!J152</f>
        <v>10871.83</v>
      </c>
      <c r="AA68" s="138">
        <f t="shared" si="8"/>
        <v>8.475315293742014E-2</v>
      </c>
      <c r="AB68" s="138"/>
      <c r="AC68" s="50">
        <f>东航自动更新!K152</f>
        <v>9071.2199999999993</v>
      </c>
      <c r="AD68" s="138">
        <f t="shared" si="9"/>
        <v>7.851149762152998E-2</v>
      </c>
      <c r="AE68" s="138"/>
      <c r="AF68" s="50">
        <f>东航自动更新!L152</f>
        <v>1439.84</v>
      </c>
      <c r="AG68" s="138">
        <f t="shared" si="10"/>
        <v>0.11483279521188039</v>
      </c>
      <c r="AH68" s="138"/>
      <c r="AI68" s="50">
        <f>东航自动更新!M152</f>
        <v>360.77</v>
      </c>
      <c r="AJ68" s="138">
        <f t="shared" si="11"/>
        <v>0.12740624999999994</v>
      </c>
      <c r="AK68" s="138"/>
      <c r="AL68" s="50">
        <f>东航自动更新!N152</f>
        <v>82.02</v>
      </c>
      <c r="AM68" s="148">
        <f t="shared" si="12"/>
        <v>0.60999999999999943</v>
      </c>
      <c r="AN68" s="138"/>
      <c r="AO68" s="50">
        <f>东航自动更新!O152</f>
        <v>83</v>
      </c>
      <c r="AP68" s="148">
        <f t="shared" si="13"/>
        <v>-0.23000000000000398</v>
      </c>
      <c r="AQ68" s="138"/>
      <c r="AR68" s="50">
        <f>东航自动更新!P152</f>
        <v>80.14</v>
      </c>
      <c r="AS68" s="148">
        <f t="shared" si="14"/>
        <v>1.980000000000004</v>
      </c>
      <c r="AT68" s="138"/>
      <c r="AU68" s="50">
        <f>东航自动更新!Q152</f>
        <v>82.38</v>
      </c>
      <c r="AV68" s="148">
        <f t="shared" si="15"/>
        <v>1.769999999999996</v>
      </c>
      <c r="AW68" s="138"/>
      <c r="AX68" s="50">
        <f>东航自动更新!R152</f>
        <v>700</v>
      </c>
      <c r="AY68" s="138">
        <f t="shared" si="16"/>
        <v>0.10062893081761004</v>
      </c>
      <c r="AZ68" s="138"/>
      <c r="BA68" s="17"/>
      <c r="BB68" s="9"/>
      <c r="BC68" s="17"/>
      <c r="BD68" s="9"/>
      <c r="BE68" s="17"/>
      <c r="BF68" s="9"/>
      <c r="BG68" s="17"/>
      <c r="BH68" s="9"/>
      <c r="BI68" s="51"/>
      <c r="BJ68" s="9"/>
      <c r="BK68" s="51"/>
      <c r="BL68" s="9"/>
      <c r="BM68" s="51"/>
      <c r="BN68" s="9"/>
      <c r="BO68" s="51"/>
      <c r="BP68" s="51"/>
      <c r="BQ68" s="9"/>
      <c r="BR68" s="51"/>
      <c r="BS68" s="9"/>
      <c r="BT68" s="51"/>
      <c r="BU68" s="9"/>
      <c r="BV68" s="51"/>
      <c r="BW68" s="9"/>
      <c r="BX68" s="51"/>
      <c r="BY68" s="9"/>
      <c r="BZ68" s="51"/>
      <c r="CA68" s="9"/>
      <c r="CB68" s="51"/>
      <c r="CC68" s="9"/>
      <c r="CD68" s="51"/>
      <c r="CE68" s="9"/>
      <c r="CF68" s="51"/>
      <c r="CG68" s="10"/>
      <c r="CH68" s="51"/>
      <c r="CI68" s="10"/>
      <c r="CJ68" s="51"/>
      <c r="CK68" s="10"/>
      <c r="CL68" s="51"/>
      <c r="CM68" s="10"/>
      <c r="CN68" s="51"/>
      <c r="CO68" s="53"/>
      <c r="CP68" s="51"/>
      <c r="CQ68" s="53"/>
      <c r="CR68" s="51"/>
      <c r="CS68" s="53"/>
      <c r="CT68" s="51"/>
      <c r="CU68" s="53"/>
      <c r="CV68" s="60"/>
      <c r="CW68" s="51"/>
      <c r="CX68" s="9"/>
      <c r="CY68" s="51"/>
      <c r="CZ68" s="9"/>
      <c r="DA68" s="51"/>
      <c r="DB68" s="9"/>
      <c r="DC68" s="51"/>
      <c r="DD68" s="9"/>
      <c r="DE68" s="69"/>
      <c r="DF68" s="69"/>
      <c r="DG68" s="51"/>
    </row>
    <row r="69" spans="1:111">
      <c r="A69" s="49">
        <v>43646</v>
      </c>
      <c r="B69" s="50">
        <f>东航自动更新!B153</f>
        <v>22047.03</v>
      </c>
      <c r="C69" s="138">
        <f t="shared" si="0"/>
        <v>0.123748800918285</v>
      </c>
      <c r="D69" s="138"/>
      <c r="E69" s="50">
        <f>东航自动更新!C153</f>
        <v>13945.88</v>
      </c>
      <c r="F69" s="138">
        <f t="shared" si="1"/>
        <v>0.14135079283887464</v>
      </c>
      <c r="G69" s="138"/>
      <c r="H69" s="50">
        <f>东航自动更新!D153</f>
        <v>7518.69</v>
      </c>
      <c r="I69" s="138">
        <f t="shared" si="2"/>
        <v>9.5099450024469068E-2</v>
      </c>
      <c r="J69" s="138"/>
      <c r="K69" s="50">
        <f>东航自动更新!E153</f>
        <v>582.46</v>
      </c>
      <c r="L69" s="138">
        <f t="shared" si="3"/>
        <v>8.9402611005124921E-2</v>
      </c>
      <c r="M69" s="138"/>
      <c r="N69" s="50">
        <f>东航自动更新!F153</f>
        <v>18243.849999999999</v>
      </c>
      <c r="O69" s="138">
        <f t="shared" si="4"/>
        <v>0.11364130249002558</v>
      </c>
      <c r="P69" s="138"/>
      <c r="Q69" s="50">
        <f>东航自动更新!G153</f>
        <v>11600.04</v>
      </c>
      <c r="R69" s="138">
        <f t="shared" si="5"/>
        <v>0.11770339722849066</v>
      </c>
      <c r="S69" s="138"/>
      <c r="T69" s="50">
        <f>东航自动更新!H153</f>
        <v>6158.36</v>
      </c>
      <c r="U69" s="138">
        <f t="shared" si="6"/>
        <v>0.10835628025844524</v>
      </c>
      <c r="V69" s="138"/>
      <c r="W69" s="50">
        <f>东航自动更新!I153</f>
        <v>485.45</v>
      </c>
      <c r="X69" s="138">
        <f t="shared" si="7"/>
        <v>8.5022686126818625E-2</v>
      </c>
      <c r="Y69" s="138"/>
      <c r="Z69" s="50">
        <f>东航自动更新!J153</f>
        <v>10722.01</v>
      </c>
      <c r="AA69" s="138">
        <f t="shared" si="8"/>
        <v>8.4364314515925187E-2</v>
      </c>
      <c r="AB69" s="138"/>
      <c r="AC69" s="50">
        <f>东航自动更新!K153</f>
        <v>8910.5</v>
      </c>
      <c r="AD69" s="138">
        <f t="shared" si="9"/>
        <v>8.1152242203339942E-2</v>
      </c>
      <c r="AE69" s="138"/>
      <c r="AF69" s="50">
        <f>东航自动更新!L153</f>
        <v>1456.98</v>
      </c>
      <c r="AG69" s="138">
        <f t="shared" si="10"/>
        <v>0.10184449939877949</v>
      </c>
      <c r="AH69" s="138"/>
      <c r="AI69" s="50">
        <f>东航自动更新!M153</f>
        <v>354.53</v>
      </c>
      <c r="AJ69" s="138">
        <f t="shared" si="11"/>
        <v>9.4701414191317168E-2</v>
      </c>
      <c r="AK69" s="138"/>
      <c r="AL69" s="50">
        <f>东航自动更新!N153</f>
        <v>82.75</v>
      </c>
      <c r="AM69" s="148">
        <f t="shared" si="12"/>
        <v>-0.75</v>
      </c>
      <c r="AN69" s="138"/>
      <c r="AO69" s="50">
        <f>东航自动更新!O153</f>
        <v>83.18</v>
      </c>
      <c r="AP69" s="148">
        <f t="shared" si="13"/>
        <v>-1.7599999999999909</v>
      </c>
      <c r="AQ69" s="138"/>
      <c r="AR69" s="50">
        <f>东航自动更新!P153</f>
        <v>81.91</v>
      </c>
      <c r="AS69" s="148">
        <f t="shared" si="14"/>
        <v>0.97999999999998977</v>
      </c>
      <c r="AT69" s="138"/>
      <c r="AU69" s="50">
        <f>东航自动更新!Q153</f>
        <v>83.34</v>
      </c>
      <c r="AV69" s="148">
        <f t="shared" si="15"/>
        <v>-0.34000000000000341</v>
      </c>
      <c r="AW69" s="138"/>
      <c r="AX69" s="50">
        <f>东航自动更新!R153</f>
        <v>704</v>
      </c>
      <c r="AY69" s="138">
        <f t="shared" si="16"/>
        <v>9.6573208722741333E-2</v>
      </c>
      <c r="AZ69" s="138"/>
      <c r="BA69" s="17"/>
      <c r="BB69" s="9"/>
      <c r="BC69" s="17"/>
      <c r="BD69" s="9"/>
      <c r="BE69" s="17"/>
      <c r="BF69" s="9"/>
      <c r="BG69" s="17"/>
      <c r="BH69" s="9"/>
      <c r="BI69" s="51"/>
      <c r="BJ69" s="9"/>
      <c r="BK69" s="51"/>
      <c r="BL69" s="9"/>
      <c r="BM69" s="51"/>
      <c r="BN69" s="9"/>
      <c r="BO69" s="51"/>
      <c r="BP69" s="51"/>
      <c r="BQ69" s="9"/>
      <c r="BR69" s="51"/>
      <c r="BS69" s="9"/>
      <c r="BT69" s="51"/>
      <c r="BU69" s="9"/>
      <c r="BV69" s="51"/>
      <c r="BW69" s="9"/>
      <c r="BX69" s="51"/>
      <c r="BY69" s="9"/>
      <c r="BZ69" s="51"/>
      <c r="CA69" s="9"/>
      <c r="CB69" s="51"/>
      <c r="CC69" s="9"/>
      <c r="CD69" s="51"/>
      <c r="CE69" s="9"/>
      <c r="CF69" s="51"/>
      <c r="CG69" s="10"/>
      <c r="CH69" s="51"/>
      <c r="CI69" s="10"/>
      <c r="CJ69" s="51"/>
      <c r="CK69" s="10"/>
      <c r="CL69" s="51"/>
      <c r="CM69" s="10"/>
      <c r="CN69" s="51"/>
      <c r="CO69" s="53"/>
      <c r="CP69" s="51"/>
      <c r="CQ69" s="53"/>
      <c r="CR69" s="51"/>
      <c r="CS69" s="53"/>
      <c r="CT69" s="51"/>
      <c r="CU69" s="53"/>
      <c r="CV69" s="60"/>
      <c r="CW69" s="51"/>
      <c r="CX69" s="9"/>
      <c r="CY69" s="51"/>
      <c r="CZ69" s="9"/>
      <c r="DA69" s="51"/>
      <c r="DB69" s="9"/>
      <c r="DC69" s="51"/>
      <c r="DD69" s="9"/>
      <c r="DE69" s="69"/>
      <c r="DF69" s="69"/>
      <c r="DG69" s="51"/>
    </row>
    <row r="70" spans="1:111" ht="15" customHeight="1">
      <c r="A70" s="49">
        <v>43677</v>
      </c>
      <c r="B70" s="50">
        <f>东航自动更新!B154</f>
        <v>23941.01</v>
      </c>
      <c r="C70" s="138">
        <f t="shared" si="0"/>
        <v>0.12635324880865162</v>
      </c>
      <c r="D70" s="138"/>
      <c r="E70" s="50">
        <f>东航自动更新!C154</f>
        <v>15282.42</v>
      </c>
      <c r="F70" s="138">
        <f t="shared" si="1"/>
        <v>0.15505346566980971</v>
      </c>
      <c r="G70" s="138"/>
      <c r="H70" s="50">
        <f>东航自动更新!D154</f>
        <v>8034.89</v>
      </c>
      <c r="I70" s="138">
        <f t="shared" si="2"/>
        <v>7.6198869808290715E-2</v>
      </c>
      <c r="J70" s="138"/>
      <c r="K70" s="50">
        <f>东航自动更新!E154</f>
        <v>623.70000000000005</v>
      </c>
      <c r="L70" s="138">
        <f t="shared" si="3"/>
        <v>0.11692125857344982</v>
      </c>
      <c r="M70" s="138"/>
      <c r="N70" s="50">
        <f>东航自动更新!F154</f>
        <v>19618.77</v>
      </c>
      <c r="O70" s="138">
        <f t="shared" si="4"/>
        <v>0.10693667383606376</v>
      </c>
      <c r="P70" s="138"/>
      <c r="Q70" s="50">
        <f>东航自动更新!G154</f>
        <v>12650.24</v>
      </c>
      <c r="R70" s="138">
        <f t="shared" si="5"/>
        <v>0.12579471589574176</v>
      </c>
      <c r="S70" s="138"/>
      <c r="T70" s="50">
        <f>东航自动更新!H154</f>
        <v>6463.64</v>
      </c>
      <c r="U70" s="138">
        <f t="shared" si="6"/>
        <v>7.5199989353862851E-2</v>
      </c>
      <c r="V70" s="138"/>
      <c r="W70" s="50">
        <f>东航自动更新!I154</f>
        <v>504.88</v>
      </c>
      <c r="X70" s="138">
        <f t="shared" si="7"/>
        <v>6.2480271049474956E-2</v>
      </c>
      <c r="Y70" s="138"/>
      <c r="Z70" s="50">
        <f>东航自动更新!J154</f>
        <v>11526.43</v>
      </c>
      <c r="AA70" s="138">
        <f t="shared" si="8"/>
        <v>8.2592753304668198E-2</v>
      </c>
      <c r="AB70" s="138"/>
      <c r="AC70" s="50">
        <f>东航自动更新!K154</f>
        <v>9649.82</v>
      </c>
      <c r="AD70" s="138">
        <f t="shared" si="9"/>
        <v>8.6518919856193977E-2</v>
      </c>
      <c r="AE70" s="138"/>
      <c r="AF70" s="50">
        <f>东航自动更新!L154</f>
        <v>1507.09</v>
      </c>
      <c r="AG70" s="138">
        <f t="shared" si="10"/>
        <v>6.1727264401501891E-2</v>
      </c>
      <c r="AH70" s="138"/>
      <c r="AI70" s="50">
        <f>东航自动更新!M154</f>
        <v>369.53</v>
      </c>
      <c r="AJ70" s="138">
        <f t="shared" si="11"/>
        <v>6.7450459298630694E-2</v>
      </c>
      <c r="AK70" s="138"/>
      <c r="AL70" s="50">
        <f>东航自动更新!N154</f>
        <v>81.95</v>
      </c>
      <c r="AM70" s="148">
        <f t="shared" si="12"/>
        <v>-1.4299999999999926</v>
      </c>
      <c r="AN70" s="138"/>
      <c r="AO70" s="50">
        <f>东航自动更新!O154</f>
        <v>82.78</v>
      </c>
      <c r="AP70" s="148">
        <f t="shared" si="13"/>
        <v>-2.1500000000000057</v>
      </c>
      <c r="AQ70" s="138"/>
      <c r="AR70" s="50">
        <f>东航自动更新!P154</f>
        <v>80.44</v>
      </c>
      <c r="AS70" s="148">
        <f t="shared" si="14"/>
        <v>-7.9999999999998295E-2</v>
      </c>
      <c r="AT70" s="138"/>
      <c r="AU70" s="50">
        <f>东航自动更新!Q154</f>
        <v>80.95</v>
      </c>
      <c r="AV70" s="148">
        <f t="shared" si="15"/>
        <v>-4.1499999999999915</v>
      </c>
      <c r="AW70" s="138"/>
      <c r="AX70" s="50">
        <f>东航自动更新!R154</f>
        <v>705</v>
      </c>
      <c r="AY70" s="138">
        <f t="shared" si="16"/>
        <v>9.1331269349845146E-2</v>
      </c>
      <c r="AZ70" s="138"/>
      <c r="BA70" s="17"/>
      <c r="BB70" s="9"/>
      <c r="BC70" s="17"/>
      <c r="BD70" s="9"/>
      <c r="BE70" s="17"/>
      <c r="BF70" s="9"/>
      <c r="BG70" s="17"/>
      <c r="BH70" s="9"/>
      <c r="BI70" s="51"/>
      <c r="BJ70" s="9"/>
      <c r="BK70" s="51"/>
      <c r="BL70" s="9"/>
      <c r="BM70" s="51"/>
      <c r="BN70" s="9"/>
      <c r="BO70" s="51"/>
      <c r="BP70" s="51"/>
      <c r="BQ70" s="9"/>
      <c r="BR70" s="51"/>
      <c r="BS70" s="9"/>
      <c r="BT70" s="51"/>
      <c r="BU70" s="9"/>
      <c r="BV70" s="51"/>
      <c r="BW70" s="9"/>
      <c r="BX70" s="51"/>
      <c r="BY70" s="9"/>
      <c r="BZ70" s="51"/>
      <c r="CA70" s="9"/>
      <c r="CB70" s="51"/>
      <c r="CC70" s="9"/>
      <c r="CD70" s="51"/>
      <c r="CE70" s="9"/>
      <c r="CF70" s="51"/>
      <c r="CG70" s="10"/>
      <c r="CH70" s="51"/>
      <c r="CI70" s="10"/>
      <c r="CJ70" s="51"/>
      <c r="CK70" s="10"/>
      <c r="CL70" s="51"/>
      <c r="CM70" s="10"/>
      <c r="CN70" s="51"/>
      <c r="CO70" s="53"/>
      <c r="CP70" s="51"/>
      <c r="CQ70" s="53"/>
      <c r="CR70" s="51"/>
      <c r="CS70" s="53"/>
      <c r="CT70" s="51"/>
      <c r="CU70" s="53"/>
      <c r="CV70" s="60"/>
      <c r="CW70" s="51"/>
      <c r="CX70" s="9"/>
      <c r="CY70" s="51"/>
      <c r="CZ70" s="9"/>
      <c r="DA70" s="51"/>
      <c r="DB70" s="9"/>
      <c r="DC70" s="51"/>
      <c r="DD70" s="9"/>
      <c r="DE70" s="69"/>
      <c r="DF70" s="69"/>
      <c r="DG70" s="51"/>
    </row>
    <row r="71" spans="1:111">
      <c r="A71" s="49">
        <v>43708</v>
      </c>
      <c r="B71" s="50">
        <f>东航自动更新!B155</f>
        <v>23763.200000000001</v>
      </c>
      <c r="C71" s="138">
        <f t="shared" si="0"/>
        <v>0.1125270720601359</v>
      </c>
      <c r="D71" s="138"/>
      <c r="E71" s="50">
        <f>东航自动更新!C155</f>
        <v>15193.01</v>
      </c>
      <c r="F71" s="138">
        <f t="shared" si="1"/>
        <v>0.13128580640453436</v>
      </c>
      <c r="G71" s="138"/>
      <c r="H71" s="50">
        <f>东航自动更新!D155</f>
        <v>8008.65</v>
      </c>
      <c r="I71" s="138">
        <f t="shared" si="2"/>
        <v>8.5909809547312088E-2</v>
      </c>
      <c r="J71" s="138"/>
      <c r="K71" s="50">
        <f>东航自动更新!E155</f>
        <v>561.54</v>
      </c>
      <c r="L71" s="138">
        <f t="shared" si="3"/>
        <v>1.225799473627287E-2</v>
      </c>
      <c r="M71" s="138"/>
      <c r="N71" s="50">
        <f>东航自动更新!F155</f>
        <v>20277.759999999998</v>
      </c>
      <c r="O71" s="138">
        <f t="shared" si="4"/>
        <v>0.10042366649789458</v>
      </c>
      <c r="P71" s="138"/>
      <c r="Q71" s="50">
        <f>东航自动更新!G155</f>
        <v>13144.62</v>
      </c>
      <c r="R71" s="138">
        <f t="shared" si="5"/>
        <v>0.11044916834287832</v>
      </c>
      <c r="S71" s="138"/>
      <c r="T71" s="50">
        <f>东航自动更新!H155</f>
        <v>6714.96</v>
      </c>
      <c r="U71" s="138">
        <f t="shared" si="6"/>
        <v>0.10159145232123024</v>
      </c>
      <c r="V71" s="138"/>
      <c r="W71" s="50">
        <f>东航自动更新!I155</f>
        <v>418.17</v>
      </c>
      <c r="X71" s="138">
        <f t="shared" si="7"/>
        <v>-0.15406712115388499</v>
      </c>
      <c r="Y71" s="138"/>
      <c r="Z71" s="50">
        <f>东航自动更新!J155</f>
        <v>11904.23</v>
      </c>
      <c r="AA71" s="138">
        <f t="shared" si="8"/>
        <v>6.5621654331331714E-2</v>
      </c>
      <c r="AB71" s="138"/>
      <c r="AC71" s="50">
        <f>东航自动更新!K155</f>
        <v>9996.5</v>
      </c>
      <c r="AD71" s="138">
        <f t="shared" si="9"/>
        <v>6.8558106621714687E-2</v>
      </c>
      <c r="AE71" s="138"/>
      <c r="AF71" s="50">
        <f>东航自动更新!L155</f>
        <v>1600.96</v>
      </c>
      <c r="AG71" s="138">
        <f t="shared" si="10"/>
        <v>9.8647415266159388E-2</v>
      </c>
      <c r="AH71" s="138"/>
      <c r="AI71" s="50">
        <f>东航自动更新!M155</f>
        <v>306.77</v>
      </c>
      <c r="AJ71" s="138">
        <f t="shared" si="11"/>
        <v>-0.14505880385708714</v>
      </c>
      <c r="AK71" s="138"/>
      <c r="AL71" s="50">
        <f>东航自动更新!N155</f>
        <v>85.33</v>
      </c>
      <c r="AM71" s="148">
        <f t="shared" si="12"/>
        <v>-0.93999999999999773</v>
      </c>
      <c r="AN71" s="138"/>
      <c r="AO71" s="50">
        <f>东航自动更新!O155</f>
        <v>86.52</v>
      </c>
      <c r="AP71" s="148">
        <f t="shared" si="13"/>
        <v>-1.6200000000000045</v>
      </c>
      <c r="AQ71" s="138"/>
      <c r="AR71" s="50">
        <f>东航自动更新!P155</f>
        <v>83.85</v>
      </c>
      <c r="AS71" s="148">
        <f t="shared" si="14"/>
        <v>1.1999999999999886</v>
      </c>
      <c r="AT71" s="138"/>
      <c r="AU71" s="50">
        <f>东航自动更新!Q155</f>
        <v>74.47</v>
      </c>
      <c r="AV71" s="148">
        <f t="shared" si="15"/>
        <v>-14.64</v>
      </c>
      <c r="AW71" s="138"/>
      <c r="AX71" s="50">
        <f>东航自动更新!R155</f>
        <v>705</v>
      </c>
      <c r="AY71" s="138">
        <f t="shared" si="16"/>
        <v>8.9644513137558057E-2</v>
      </c>
      <c r="AZ71" s="138"/>
      <c r="BA71" s="17"/>
      <c r="BB71" s="9"/>
      <c r="BC71" s="17"/>
      <c r="BD71" s="9"/>
      <c r="BE71" s="17"/>
      <c r="BF71" s="9"/>
      <c r="BG71" s="17"/>
      <c r="BH71" s="9"/>
      <c r="BI71" s="51"/>
      <c r="BJ71" s="9"/>
      <c r="BK71" s="51"/>
      <c r="BL71" s="9"/>
      <c r="BM71" s="51"/>
      <c r="BN71" s="9"/>
      <c r="BO71" s="51"/>
      <c r="BP71" s="51"/>
      <c r="BQ71" s="9"/>
      <c r="BR71" s="51"/>
      <c r="BS71" s="9"/>
      <c r="BT71" s="51"/>
      <c r="BU71" s="9"/>
      <c r="BV71" s="51"/>
      <c r="BW71" s="9"/>
      <c r="BX71" s="51"/>
      <c r="BY71" s="9"/>
      <c r="BZ71" s="51"/>
      <c r="CA71" s="9"/>
      <c r="CB71" s="51"/>
      <c r="CC71" s="9"/>
      <c r="CD71" s="51"/>
      <c r="CE71" s="9"/>
      <c r="CF71" s="51"/>
      <c r="CG71" s="10"/>
      <c r="CH71" s="51"/>
      <c r="CI71" s="10"/>
      <c r="CJ71" s="51"/>
      <c r="CK71" s="10"/>
      <c r="CL71" s="51"/>
      <c r="CM71" s="10"/>
      <c r="CN71" s="51"/>
      <c r="CO71" s="53"/>
      <c r="CP71" s="51"/>
      <c r="CQ71" s="53"/>
      <c r="CR71" s="51"/>
      <c r="CS71" s="53"/>
      <c r="CT71" s="51"/>
      <c r="CU71" s="53"/>
      <c r="CV71" s="60"/>
      <c r="CW71" s="51"/>
      <c r="CX71" s="9"/>
      <c r="CY71" s="51"/>
      <c r="CZ71" s="9"/>
      <c r="DA71" s="51"/>
      <c r="DB71" s="9"/>
      <c r="DC71" s="51"/>
      <c r="DD71" s="9"/>
      <c r="DE71" s="69"/>
      <c r="DF71" s="69"/>
      <c r="DG71" s="51"/>
    </row>
    <row r="72" spans="1:111">
      <c r="A72" s="49">
        <v>43738</v>
      </c>
      <c r="B72" s="50">
        <f>东航自动更新!B156</f>
        <v>22534.48</v>
      </c>
      <c r="C72" s="138">
        <f t="shared" si="0"/>
        <v>0.12359478851398853</v>
      </c>
      <c r="D72" s="138"/>
      <c r="E72" s="50">
        <f>东航自动更新!C156</f>
        <v>14229.55</v>
      </c>
      <c r="F72" s="138">
        <f t="shared" si="1"/>
        <v>0.1298503516303946</v>
      </c>
      <c r="G72" s="138"/>
      <c r="H72" s="50">
        <f>东航自动更新!D156</f>
        <v>7839.19</v>
      </c>
      <c r="I72" s="138">
        <f t="shared" si="2"/>
        <v>0.13016393395354608</v>
      </c>
      <c r="J72" s="138"/>
      <c r="K72" s="50">
        <f>东航自动更新!E156</f>
        <v>465.75</v>
      </c>
      <c r="L72" s="138">
        <f t="shared" si="3"/>
        <v>-0.11317808793008255</v>
      </c>
      <c r="M72" s="138"/>
      <c r="N72" s="50">
        <f>东航自动更新!F156</f>
        <v>17984.64</v>
      </c>
      <c r="O72" s="138">
        <f t="shared" si="4"/>
        <v>0.10371711872821732</v>
      </c>
      <c r="P72" s="138"/>
      <c r="Q72" s="50">
        <f>东航自动更新!G156</f>
        <v>11583.19</v>
      </c>
      <c r="R72" s="138">
        <f t="shared" si="5"/>
        <v>0.11320845382562439</v>
      </c>
      <c r="S72" s="138"/>
      <c r="T72" s="50">
        <f>东航自动更新!H156</f>
        <v>6077.78</v>
      </c>
      <c r="U72" s="138">
        <f t="shared" si="6"/>
        <v>0.11294879847353112</v>
      </c>
      <c r="V72" s="138"/>
      <c r="W72" s="50">
        <f>东航自动更新!I156</f>
        <v>323.67</v>
      </c>
      <c r="X72" s="138">
        <f t="shared" si="7"/>
        <v>-0.24448542284260411</v>
      </c>
      <c r="Y72" s="138"/>
      <c r="Z72" s="50">
        <f>东航自动更新!J156</f>
        <v>10481.700000000001</v>
      </c>
      <c r="AA72" s="138">
        <f t="shared" si="8"/>
        <v>6.4570777396571577E-2</v>
      </c>
      <c r="AB72" s="138"/>
      <c r="AC72" s="50">
        <f>东航自动更新!K156</f>
        <v>8828.02</v>
      </c>
      <c r="AD72" s="138">
        <f t="shared" si="9"/>
        <v>6.6309620439084727E-2</v>
      </c>
      <c r="AE72" s="138"/>
      <c r="AF72" s="50">
        <f>东航自动更新!L156</f>
        <v>1419.5</v>
      </c>
      <c r="AG72" s="138">
        <f t="shared" si="10"/>
        <v>0.130085184300613</v>
      </c>
      <c r="AH72" s="138"/>
      <c r="AI72" s="50">
        <f>东航自动更新!M156</f>
        <v>234.19</v>
      </c>
      <c r="AJ72" s="138">
        <f t="shared" si="11"/>
        <v>-0.24646867659834626</v>
      </c>
      <c r="AK72" s="138"/>
      <c r="AL72" s="50">
        <f>东航自动更新!N156</f>
        <v>79.81</v>
      </c>
      <c r="AM72" s="148">
        <f t="shared" si="12"/>
        <v>-1.4399999999999977</v>
      </c>
      <c r="AN72" s="138"/>
      <c r="AO72" s="50">
        <f>东航自动更新!O156</f>
        <v>81.400000000000006</v>
      </c>
      <c r="AP72" s="148">
        <f t="shared" si="13"/>
        <v>-1.2199999999999989</v>
      </c>
      <c r="AQ72" s="138"/>
      <c r="AR72" s="50">
        <f>东航自动更新!P156</f>
        <v>77.53</v>
      </c>
      <c r="AS72" s="148">
        <f t="shared" si="14"/>
        <v>-1.2000000000000028</v>
      </c>
      <c r="AT72" s="138"/>
      <c r="AU72" s="50">
        <f>东航自动更新!Q156</f>
        <v>69.5</v>
      </c>
      <c r="AV72" s="148">
        <f t="shared" si="15"/>
        <v>-12.069999999999993</v>
      </c>
      <c r="AW72" s="138"/>
      <c r="AX72" s="50">
        <f>东航自动更新!R156</f>
        <v>706</v>
      </c>
      <c r="AY72" s="138">
        <f t="shared" si="16"/>
        <v>6.6465256797582972E-2</v>
      </c>
      <c r="AZ72" s="138"/>
      <c r="BA72" s="17"/>
      <c r="BB72" s="9"/>
      <c r="BC72" s="17"/>
      <c r="BD72" s="9"/>
      <c r="BE72" s="17"/>
      <c r="BF72" s="9"/>
      <c r="BG72" s="17"/>
      <c r="BH72" s="9"/>
      <c r="BI72" s="51"/>
      <c r="BJ72" s="9"/>
      <c r="BK72" s="51"/>
      <c r="BL72" s="9"/>
      <c r="BM72" s="51"/>
      <c r="BN72" s="9"/>
      <c r="BO72" s="51"/>
      <c r="BP72" s="51"/>
      <c r="BQ72" s="9"/>
      <c r="BR72" s="51"/>
      <c r="BS72" s="9"/>
      <c r="BT72" s="51"/>
      <c r="BU72" s="9"/>
      <c r="BV72" s="51"/>
      <c r="BW72" s="9"/>
      <c r="BX72" s="51"/>
      <c r="BY72" s="9"/>
      <c r="BZ72" s="51"/>
      <c r="CA72" s="9"/>
      <c r="CB72" s="51"/>
      <c r="CC72" s="9"/>
      <c r="CD72" s="51"/>
      <c r="CE72" s="9"/>
      <c r="CF72" s="51"/>
      <c r="CG72" s="10"/>
      <c r="CH72" s="51"/>
      <c r="CI72" s="10"/>
      <c r="CJ72" s="51"/>
      <c r="CK72" s="10"/>
      <c r="CL72" s="51"/>
      <c r="CM72" s="10"/>
      <c r="CN72" s="51"/>
      <c r="CO72" s="53"/>
      <c r="CP72" s="51"/>
      <c r="CQ72" s="53"/>
      <c r="CR72" s="51"/>
      <c r="CS72" s="53"/>
      <c r="CT72" s="51"/>
      <c r="CU72" s="53"/>
      <c r="CV72" s="60"/>
      <c r="CW72" s="51"/>
      <c r="CX72" s="9"/>
      <c r="CY72" s="51"/>
      <c r="CZ72" s="9"/>
      <c r="DA72" s="51"/>
      <c r="DB72" s="9"/>
      <c r="DC72" s="51"/>
      <c r="DD72" s="9"/>
      <c r="DE72" s="69"/>
      <c r="DF72" s="69"/>
      <c r="DG72" s="51"/>
    </row>
    <row r="73" spans="1:111">
      <c r="A73" s="49">
        <v>43769</v>
      </c>
      <c r="B73" s="50">
        <f>东航自动更新!B157</f>
        <v>23098.47</v>
      </c>
      <c r="C73" s="138">
        <f t="shared" si="0"/>
        <v>9.5183434039986858E-2</v>
      </c>
      <c r="D73" s="138"/>
      <c r="E73" s="50">
        <f>东航自动更新!C157</f>
        <v>14625.85</v>
      </c>
      <c r="F73" s="138">
        <f t="shared" si="1"/>
        <v>9.7449338304646416E-2</v>
      </c>
      <c r="G73" s="138"/>
      <c r="H73" s="50">
        <f>东航自动更新!D157</f>
        <v>7978.96</v>
      </c>
      <c r="I73" s="138">
        <f t="shared" si="2"/>
        <v>0.10771349518054052</v>
      </c>
      <c r="J73" s="138"/>
      <c r="K73" s="50">
        <f>东航自动更新!E157</f>
        <v>493.66</v>
      </c>
      <c r="L73" s="138">
        <f t="shared" si="3"/>
        <v>-0.11962763491101047</v>
      </c>
      <c r="M73" s="138"/>
      <c r="N73" s="50">
        <f>东航自动更新!F157</f>
        <v>18667.3</v>
      </c>
      <c r="O73" s="138">
        <f t="shared" si="4"/>
        <v>8.1741537060076919E-2</v>
      </c>
      <c r="P73" s="138"/>
      <c r="Q73" s="50">
        <f>东航自动更新!G157</f>
        <v>12236.41</v>
      </c>
      <c r="R73" s="138">
        <f t="shared" si="5"/>
        <v>8.50228240860611E-2</v>
      </c>
      <c r="S73" s="138"/>
      <c r="T73" s="50">
        <f>东航自动更新!H157</f>
        <v>6081.35</v>
      </c>
      <c r="U73" s="138">
        <f t="shared" si="6"/>
        <v>0.10032441508484924</v>
      </c>
      <c r="V73" s="138"/>
      <c r="W73" s="50">
        <f>东航自动更新!I157</f>
        <v>349.53</v>
      </c>
      <c r="X73" s="138">
        <f t="shared" si="7"/>
        <v>-0.22718227646590605</v>
      </c>
      <c r="Y73" s="138"/>
      <c r="Z73" s="50">
        <f>东航自动更新!J157</f>
        <v>11039.84</v>
      </c>
      <c r="AA73" s="138">
        <f t="shared" si="8"/>
        <v>4.3068783068783034E-2</v>
      </c>
      <c r="AB73" s="138"/>
      <c r="AC73" s="50">
        <f>东航自动更新!K157</f>
        <v>9365.09</v>
      </c>
      <c r="AD73" s="138">
        <f t="shared" si="9"/>
        <v>4.6430215563670219E-2</v>
      </c>
      <c r="AE73" s="138"/>
      <c r="AF73" s="50">
        <f>东航自动更新!L157</f>
        <v>1421.67</v>
      </c>
      <c r="AG73" s="138">
        <f t="shared" si="10"/>
        <v>9.0505338733431584E-2</v>
      </c>
      <c r="AH73" s="138"/>
      <c r="AI73" s="50">
        <f>东航自动更新!M157</f>
        <v>253.09</v>
      </c>
      <c r="AJ73" s="138">
        <f t="shared" si="11"/>
        <v>-0.23482283226508649</v>
      </c>
      <c r="AK73" s="138"/>
      <c r="AL73" s="50">
        <f>东航自动更新!N157</f>
        <v>80.819999999999993</v>
      </c>
      <c r="AM73" s="148">
        <f t="shared" si="12"/>
        <v>-1</v>
      </c>
      <c r="AN73" s="138"/>
      <c r="AO73" s="50">
        <f>东航自动更新!O157</f>
        <v>83.66</v>
      </c>
      <c r="AP73" s="148">
        <f t="shared" si="13"/>
        <v>-0.96000000000000796</v>
      </c>
      <c r="AQ73" s="138"/>
      <c r="AR73" s="50">
        <f>东航自动更新!P157</f>
        <v>76.22</v>
      </c>
      <c r="AS73" s="148">
        <f t="shared" si="14"/>
        <v>-0.51000000000000512</v>
      </c>
      <c r="AT73" s="138"/>
      <c r="AU73" s="50">
        <f>东航自动更新!Q157</f>
        <v>70.8</v>
      </c>
      <c r="AV73" s="148">
        <f t="shared" si="15"/>
        <v>-9.86</v>
      </c>
      <c r="AW73" s="138"/>
      <c r="AX73" s="50">
        <f>东航自动更新!R157</f>
        <v>710</v>
      </c>
      <c r="AY73" s="138">
        <f t="shared" si="16"/>
        <v>6.2874251497005984E-2</v>
      </c>
      <c r="AZ73" s="138"/>
      <c r="BA73" s="17"/>
      <c r="BB73" s="9"/>
      <c r="BC73" s="17"/>
      <c r="BD73" s="9"/>
      <c r="BE73" s="17"/>
      <c r="BF73" s="9"/>
      <c r="BG73" s="17"/>
      <c r="BH73" s="9"/>
      <c r="BI73" s="51"/>
      <c r="BJ73" s="9"/>
      <c r="BK73" s="51"/>
      <c r="BL73" s="9"/>
      <c r="BM73" s="51"/>
      <c r="BN73" s="9"/>
      <c r="BO73" s="51"/>
      <c r="BP73" s="51"/>
      <c r="BQ73" s="9"/>
      <c r="BR73" s="51"/>
      <c r="BS73" s="9"/>
      <c r="BT73" s="51"/>
      <c r="BU73" s="9"/>
      <c r="BV73" s="51"/>
      <c r="BW73" s="9"/>
      <c r="BX73" s="51"/>
      <c r="BY73" s="9"/>
      <c r="BZ73" s="51"/>
      <c r="CA73" s="9"/>
      <c r="CB73" s="51"/>
      <c r="CC73" s="9"/>
      <c r="CD73" s="51"/>
      <c r="CE73" s="9"/>
      <c r="CF73" s="51"/>
      <c r="CG73" s="10"/>
      <c r="CH73" s="51"/>
      <c r="CI73" s="10"/>
      <c r="CJ73" s="51"/>
      <c r="CK73" s="10"/>
      <c r="CL73" s="51"/>
      <c r="CM73" s="10"/>
      <c r="CN73" s="51"/>
      <c r="CO73" s="53"/>
      <c r="CP73" s="51"/>
      <c r="CQ73" s="53"/>
      <c r="CR73" s="51"/>
      <c r="CS73" s="53"/>
      <c r="CT73" s="51"/>
      <c r="CU73" s="53"/>
      <c r="CV73" s="60"/>
      <c r="CW73" s="51"/>
      <c r="CX73" s="9"/>
      <c r="CY73" s="51"/>
      <c r="CZ73" s="9"/>
      <c r="DA73" s="51"/>
      <c r="DB73" s="9"/>
      <c r="DC73" s="51"/>
      <c r="DD73" s="9"/>
      <c r="DE73" s="69"/>
      <c r="DF73" s="69"/>
      <c r="DG73" s="51"/>
    </row>
    <row r="74" spans="1:111">
      <c r="A74" s="49">
        <v>43799</v>
      </c>
      <c r="B74" s="50">
        <f>东航自动更新!B158</f>
        <v>22598.11</v>
      </c>
      <c r="C74" s="138">
        <f t="shared" si="0"/>
        <v>0.10825300687811867</v>
      </c>
      <c r="D74" s="138"/>
      <c r="E74" s="50">
        <f>东航自动更新!C158</f>
        <v>14317.7</v>
      </c>
      <c r="F74" s="138">
        <f t="shared" si="1"/>
        <v>8.1086999199625698E-2</v>
      </c>
      <c r="G74" s="138"/>
      <c r="H74" s="50">
        <f>东航自动更新!D158</f>
        <v>7846.91</v>
      </c>
      <c r="I74" s="138">
        <f t="shared" si="2"/>
        <v>0.18383347992498922</v>
      </c>
      <c r="J74" s="138"/>
      <c r="K74" s="50">
        <f>东航自动更新!E158</f>
        <v>433.5</v>
      </c>
      <c r="L74" s="138">
        <f t="shared" si="3"/>
        <v>-0.1640311632212279</v>
      </c>
      <c r="M74" s="138"/>
      <c r="N74" s="50">
        <f>东航自动更新!F158</f>
        <v>18101.189999999999</v>
      </c>
      <c r="O74" s="138">
        <f t="shared" si="4"/>
        <v>0.11063259559862537</v>
      </c>
      <c r="P74" s="138"/>
      <c r="Q74" s="50">
        <f>东航自动更新!G158</f>
        <v>11809.15</v>
      </c>
      <c r="R74" s="138">
        <f t="shared" si="5"/>
        <v>0.10094766626112328</v>
      </c>
      <c r="S74" s="138"/>
      <c r="T74" s="50">
        <f>东航自动更新!H158</f>
        <v>5967.37</v>
      </c>
      <c r="U74" s="138">
        <f t="shared" si="6"/>
        <v>0.16158839846221218</v>
      </c>
      <c r="V74" s="138"/>
      <c r="W74" s="50">
        <f>东航自动更新!I158</f>
        <v>324.67</v>
      </c>
      <c r="X74" s="138">
        <f t="shared" si="7"/>
        <v>-0.25273890627877005</v>
      </c>
      <c r="Y74" s="138"/>
      <c r="Z74" s="50">
        <f>东航自动更新!J158</f>
        <v>10659.82</v>
      </c>
      <c r="AA74" s="138">
        <f t="shared" si="8"/>
        <v>7.0148086500747331E-2</v>
      </c>
      <c r="AB74" s="138"/>
      <c r="AC74" s="50">
        <f>东航自动更新!K158</f>
        <v>9009.4500000000007</v>
      </c>
      <c r="AD74" s="138">
        <f t="shared" si="9"/>
        <v>7.4259597980602665E-2</v>
      </c>
      <c r="AE74" s="138"/>
      <c r="AF74" s="50">
        <f>东航自动更新!L158</f>
        <v>1408.39</v>
      </c>
      <c r="AG74" s="138">
        <f t="shared" si="10"/>
        <v>0.12395157493196729</v>
      </c>
      <c r="AH74" s="138"/>
      <c r="AI74" s="50">
        <f>东航自动更新!M158</f>
        <v>241.99</v>
      </c>
      <c r="AJ74" s="138">
        <f t="shared" si="11"/>
        <v>-0.24693471089811403</v>
      </c>
      <c r="AK74" s="138"/>
      <c r="AL74" s="50">
        <f>东航自动更新!N158</f>
        <v>80.099999999999994</v>
      </c>
      <c r="AM74" s="148">
        <f t="shared" si="12"/>
        <v>0.16999999999998749</v>
      </c>
      <c r="AN74" s="138"/>
      <c r="AO74" s="50">
        <f>东航自动更新!O158</f>
        <v>82.48</v>
      </c>
      <c r="AP74" s="148">
        <f t="shared" si="13"/>
        <v>1.4900000000000091</v>
      </c>
      <c r="AQ74" s="138"/>
      <c r="AR74" s="50">
        <f>东航自动更新!P158</f>
        <v>76.05</v>
      </c>
      <c r="AS74" s="148">
        <f t="shared" si="14"/>
        <v>-1.4500000000000028</v>
      </c>
      <c r="AT74" s="138"/>
      <c r="AU74" s="50">
        <f>东航自动更新!Q158</f>
        <v>74.900000000000006</v>
      </c>
      <c r="AV74" s="148">
        <f t="shared" si="15"/>
        <v>-8.89</v>
      </c>
      <c r="AW74" s="138"/>
      <c r="AX74" s="50">
        <f>东航自动更新!R158</f>
        <v>712</v>
      </c>
      <c r="AY74" s="138">
        <f t="shared" si="16"/>
        <v>5.4814814814814872E-2</v>
      </c>
      <c r="AZ74" s="138"/>
      <c r="BA74" s="17"/>
      <c r="BB74" s="9"/>
      <c r="BC74" s="17"/>
      <c r="BD74" s="9"/>
      <c r="BE74" s="17"/>
      <c r="BF74" s="9"/>
      <c r="BG74" s="17"/>
      <c r="BH74" s="9"/>
      <c r="BI74" s="51"/>
      <c r="BJ74" s="9"/>
      <c r="BK74" s="51"/>
      <c r="BL74" s="9"/>
      <c r="BM74" s="51"/>
      <c r="BN74" s="9"/>
      <c r="BO74" s="51"/>
      <c r="BP74" s="51"/>
      <c r="BQ74" s="9"/>
      <c r="BR74" s="51"/>
      <c r="BS74" s="9"/>
      <c r="BT74" s="51"/>
      <c r="BU74" s="9"/>
      <c r="BV74" s="51"/>
      <c r="BW74" s="9"/>
      <c r="BX74" s="51"/>
      <c r="BY74" s="9"/>
      <c r="BZ74" s="51"/>
      <c r="CA74" s="9"/>
      <c r="CB74" s="51"/>
      <c r="CC74" s="9"/>
      <c r="CD74" s="51"/>
      <c r="CE74" s="9"/>
      <c r="CF74" s="51"/>
      <c r="CG74" s="10"/>
      <c r="CH74" s="51"/>
      <c r="CI74" s="10"/>
      <c r="CJ74" s="51"/>
      <c r="CK74" s="10"/>
      <c r="CL74" s="51"/>
      <c r="CM74" s="10"/>
      <c r="CN74" s="51"/>
      <c r="CO74" s="53"/>
      <c r="CP74" s="51"/>
      <c r="CQ74" s="53"/>
      <c r="CR74" s="51"/>
      <c r="CS74" s="53"/>
      <c r="CT74" s="51"/>
      <c r="CU74" s="53"/>
      <c r="CV74" s="60"/>
      <c r="CW74" s="51"/>
      <c r="CX74" s="9"/>
      <c r="CY74" s="51"/>
      <c r="CZ74" s="9"/>
      <c r="DA74" s="51"/>
      <c r="DB74" s="9"/>
      <c r="DC74" s="51"/>
      <c r="DD74" s="9"/>
      <c r="DE74" s="69"/>
      <c r="DF74" s="69"/>
      <c r="DG74" s="51"/>
    </row>
    <row r="75" spans="1:111">
      <c r="A75" s="49">
        <v>43830</v>
      </c>
      <c r="B75" s="50">
        <f>东航自动更新!B159</f>
        <v>22749.46</v>
      </c>
      <c r="C75" s="138">
        <f t="shared" si="0"/>
        <v>6.8790893967319189E-2</v>
      </c>
      <c r="D75" s="138"/>
      <c r="E75" s="50">
        <f>东航自动更新!C159</f>
        <v>14335.2</v>
      </c>
      <c r="F75" s="138">
        <f t="shared" si="1"/>
        <v>6.7012035817162863E-2</v>
      </c>
      <c r="G75" s="138"/>
      <c r="H75" s="50">
        <f>东航自动更新!D159</f>
        <v>7997.55</v>
      </c>
      <c r="I75" s="138">
        <f t="shared" si="2"/>
        <v>9.3088606937498541E-2</v>
      </c>
      <c r="J75" s="138"/>
      <c r="K75" s="50">
        <f>东航自动更新!E159</f>
        <v>416.71</v>
      </c>
      <c r="L75" s="138">
        <f t="shared" si="3"/>
        <v>-0.21945417423717384</v>
      </c>
      <c r="M75" s="138"/>
      <c r="N75" s="50">
        <f>东航自动更新!F159</f>
        <v>18226.080000000002</v>
      </c>
      <c r="O75" s="138">
        <f t="shared" si="4"/>
        <v>7.3867703803299323E-2</v>
      </c>
      <c r="P75" s="138"/>
      <c r="Q75" s="50">
        <f>东航自动更新!G159</f>
        <v>11607.16</v>
      </c>
      <c r="R75" s="138">
        <f t="shared" si="5"/>
        <v>8.3465960483487756E-2</v>
      </c>
      <c r="S75" s="138"/>
      <c r="T75" s="50">
        <f>东航自动更新!H159</f>
        <v>6304.19</v>
      </c>
      <c r="U75" s="138">
        <f t="shared" si="6"/>
        <v>8.4220628120436958E-2</v>
      </c>
      <c r="V75" s="138"/>
      <c r="W75" s="50">
        <f>东航自动更新!I159</f>
        <v>314.73</v>
      </c>
      <c r="X75" s="138">
        <f t="shared" si="7"/>
        <v>-0.2925508002157885</v>
      </c>
      <c r="Y75" s="138"/>
      <c r="Z75" s="50">
        <f>东航自动更新!J159</f>
        <v>10592.16</v>
      </c>
      <c r="AA75" s="138">
        <f t="shared" si="8"/>
        <v>5.7480674213615357E-2</v>
      </c>
      <c r="AB75" s="138"/>
      <c r="AC75" s="50">
        <f>东航自动更新!K159</f>
        <v>8887.9</v>
      </c>
      <c r="AD75" s="138">
        <f t="shared" si="9"/>
        <v>7.0118342839048164E-2</v>
      </c>
      <c r="AE75" s="138"/>
      <c r="AF75" s="50">
        <f>东航自动更新!L159</f>
        <v>1468.73</v>
      </c>
      <c r="AG75" s="138">
        <f t="shared" si="10"/>
        <v>6.3472524926325269E-2</v>
      </c>
      <c r="AH75" s="138"/>
      <c r="AI75" s="50">
        <f>东航自动更新!M159</f>
        <v>235.53</v>
      </c>
      <c r="AJ75" s="138">
        <f t="shared" si="11"/>
        <v>-0.28588320902310349</v>
      </c>
      <c r="AK75" s="138"/>
      <c r="AL75" s="50">
        <f>东航自动更新!N159</f>
        <v>80.12</v>
      </c>
      <c r="AM75" s="148">
        <f t="shared" si="12"/>
        <v>0.38000000000000966</v>
      </c>
      <c r="AN75" s="138"/>
      <c r="AO75" s="50">
        <f>东航自动更新!O159</f>
        <v>80.97</v>
      </c>
      <c r="AP75" s="148">
        <f t="shared" si="13"/>
        <v>1.230000000000004</v>
      </c>
      <c r="AQ75" s="138"/>
      <c r="AR75" s="50">
        <f>东航自动更新!P159</f>
        <v>78.83</v>
      </c>
      <c r="AS75" s="148">
        <f t="shared" si="14"/>
        <v>-0.64000000000000057</v>
      </c>
      <c r="AT75" s="138"/>
      <c r="AU75" s="50">
        <f>东航自动更新!Q159</f>
        <v>75.53</v>
      </c>
      <c r="AV75" s="148">
        <f t="shared" si="15"/>
        <v>-7.7999999999999972</v>
      </c>
      <c r="AW75" s="138"/>
      <c r="AX75" s="50">
        <f>东航自动更新!R159</f>
        <v>723</v>
      </c>
      <c r="AY75" s="138">
        <f t="shared" si="16"/>
        <v>6.3235294117647056E-2</v>
      </c>
      <c r="AZ75" s="138"/>
      <c r="BA75" s="17"/>
      <c r="BB75" s="9"/>
      <c r="BC75" s="17"/>
      <c r="BD75" s="9"/>
      <c r="BE75" s="17"/>
      <c r="BF75" s="9"/>
      <c r="BG75" s="17"/>
      <c r="BH75" s="9"/>
      <c r="BI75" s="51"/>
      <c r="BJ75" s="9"/>
      <c r="BK75" s="51"/>
      <c r="BL75" s="9"/>
      <c r="BM75" s="51"/>
      <c r="BN75" s="9"/>
      <c r="BO75" s="51"/>
      <c r="BP75" s="51"/>
      <c r="BQ75" s="9"/>
      <c r="BR75" s="51"/>
      <c r="BS75" s="9"/>
      <c r="BT75" s="51"/>
      <c r="BU75" s="9"/>
      <c r="BV75" s="51"/>
      <c r="BW75" s="9"/>
      <c r="BX75" s="51"/>
      <c r="BY75" s="9"/>
      <c r="BZ75" s="51"/>
      <c r="CA75" s="9"/>
      <c r="CB75" s="51"/>
      <c r="CC75" s="9"/>
      <c r="CD75" s="51"/>
      <c r="CE75" s="9"/>
      <c r="CF75" s="51"/>
      <c r="CG75" s="10"/>
      <c r="CH75" s="51"/>
      <c r="CI75" s="10"/>
      <c r="CJ75" s="51"/>
      <c r="CK75" s="10"/>
      <c r="CL75" s="51"/>
      <c r="CM75" s="10"/>
      <c r="CN75" s="51"/>
      <c r="CO75" s="53"/>
      <c r="CP75" s="51"/>
      <c r="CQ75" s="53"/>
      <c r="CR75" s="51"/>
      <c r="CS75" s="53"/>
      <c r="CT75" s="51"/>
      <c r="CU75" s="53"/>
      <c r="CV75" s="60"/>
      <c r="CW75" s="51"/>
      <c r="CX75" s="9"/>
      <c r="CY75" s="51"/>
      <c r="CZ75" s="9"/>
      <c r="DA75" s="51"/>
      <c r="DB75" s="9"/>
      <c r="DC75" s="51"/>
      <c r="DD75" s="9"/>
      <c r="DE75" s="69"/>
      <c r="DF75" s="69"/>
      <c r="DG75" s="51"/>
    </row>
    <row r="76" spans="1:111" s="11" customFormat="1" ht="12.75">
      <c r="A76" s="34">
        <v>43861</v>
      </c>
      <c r="B76" s="18">
        <f>东航自动更新!B160</f>
        <v>24071.78</v>
      </c>
      <c r="C76" s="138">
        <f t="shared" si="0"/>
        <v>5.9016327090863685E-2</v>
      </c>
      <c r="D76" s="138"/>
      <c r="E76" s="18">
        <f>东航自动更新!C160</f>
        <v>14852.37</v>
      </c>
      <c r="F76" s="138">
        <f t="shared" si="1"/>
        <v>1.9388629144509117E-2</v>
      </c>
      <c r="G76" s="138"/>
      <c r="H76" s="18">
        <f>东航自动更新!D160</f>
        <v>8758.34</v>
      </c>
      <c r="I76" s="138">
        <f t="shared" si="2"/>
        <v>0.15162066104509675</v>
      </c>
      <c r="J76" s="138"/>
      <c r="K76" s="18">
        <f>东航自动更新!E160</f>
        <v>461.07</v>
      </c>
      <c r="L76" s="138">
        <f t="shared" si="3"/>
        <v>-0.16954250720461106</v>
      </c>
      <c r="M76" s="138"/>
      <c r="N76" s="18">
        <f>东航自动更新!F160</f>
        <v>18145.599999999999</v>
      </c>
      <c r="O76" s="138">
        <f t="shared" si="4"/>
        <v>-1.0700653750135625E-2</v>
      </c>
      <c r="P76" s="138"/>
      <c r="Q76" s="18">
        <f>东航自动更新!G160</f>
        <v>11114.33</v>
      </c>
      <c r="R76" s="138">
        <f t="shared" si="5"/>
        <v>-4.8287241913165024E-2</v>
      </c>
      <c r="S76" s="138"/>
      <c r="T76" s="18">
        <f>东航自动更新!H160</f>
        <v>6712.54</v>
      </c>
      <c r="U76" s="138">
        <f t="shared" si="6"/>
        <v>8.1070547384831437E-2</v>
      </c>
      <c r="V76" s="138"/>
      <c r="W76" s="18">
        <f>东航自动更新!I160</f>
        <v>318.73</v>
      </c>
      <c r="X76" s="138">
        <f t="shared" si="7"/>
        <v>-0.29866214848391492</v>
      </c>
      <c r="Y76" s="138"/>
      <c r="Z76" s="18">
        <f>东航自动更新!J160</f>
        <v>10118.709999999999</v>
      </c>
      <c r="AA76" s="138">
        <f t="shared" si="8"/>
        <v>-5.3240491666612155E-2</v>
      </c>
      <c r="AB76" s="138"/>
      <c r="AC76" s="18">
        <f>东航自动更新!K160</f>
        <v>8300.57</v>
      </c>
      <c r="AD76" s="138">
        <f t="shared" si="9"/>
        <v>-6.4029516001177234E-2</v>
      </c>
      <c r="AE76" s="138"/>
      <c r="AF76" s="18">
        <f>东航自动更新!L160</f>
        <v>1577.67</v>
      </c>
      <c r="AG76" s="138">
        <f t="shared" si="10"/>
        <v>6.3420914274929574E-2</v>
      </c>
      <c r="AH76" s="138"/>
      <c r="AI76" s="18">
        <f>东航自动更新!M160</f>
        <v>240.47</v>
      </c>
      <c r="AJ76" s="138">
        <f t="shared" si="11"/>
        <v>-0.28378257632166792</v>
      </c>
      <c r="AK76" s="138"/>
      <c r="AL76" s="18">
        <f>东航自动更新!N160</f>
        <v>75.38</v>
      </c>
      <c r="AM76" s="148">
        <f t="shared" si="12"/>
        <v>-5.3100000000000023</v>
      </c>
      <c r="AN76" s="138"/>
      <c r="AO76" s="18">
        <f>东航自动更新!O160</f>
        <v>74.83</v>
      </c>
      <c r="AP76" s="148">
        <f t="shared" si="13"/>
        <v>-5.3200000000000074</v>
      </c>
      <c r="AQ76" s="138"/>
      <c r="AR76" s="18">
        <f>东航自动更新!P160</f>
        <v>76.64</v>
      </c>
      <c r="AS76" s="148">
        <f t="shared" si="14"/>
        <v>-5</v>
      </c>
      <c r="AT76" s="138"/>
      <c r="AU76" s="18">
        <f>东航自动更新!Q160</f>
        <v>69.13</v>
      </c>
      <c r="AV76" s="148">
        <f t="shared" si="15"/>
        <v>-12.730000000000004</v>
      </c>
      <c r="AW76" s="138"/>
      <c r="AX76" s="18">
        <f>东航自动更新!R160</f>
        <v>724</v>
      </c>
      <c r="AY76" s="138">
        <f t="shared" si="16"/>
        <v>6.3142437591776845E-2</v>
      </c>
      <c r="AZ76" s="138"/>
      <c r="BA76" s="10"/>
      <c r="BB76" s="9"/>
      <c r="BC76" s="10"/>
      <c r="BD76" s="9"/>
      <c r="BE76" s="10"/>
      <c r="BF76" s="9"/>
      <c r="BG76" s="10"/>
      <c r="BH76" s="9"/>
      <c r="BI76" s="10"/>
      <c r="BJ76" s="9"/>
      <c r="BK76" s="10"/>
      <c r="BL76" s="9"/>
      <c r="BM76" s="10"/>
      <c r="BN76" s="9"/>
      <c r="BO76" s="10"/>
      <c r="BP76" s="10"/>
      <c r="BQ76" s="9"/>
      <c r="BR76" s="10"/>
      <c r="BS76" s="9"/>
      <c r="BT76" s="10"/>
      <c r="BU76" s="9"/>
      <c r="BV76" s="10"/>
      <c r="BW76" s="9"/>
      <c r="BX76" s="10"/>
      <c r="BY76" s="9"/>
      <c r="BZ76" s="10"/>
      <c r="CA76" s="9"/>
      <c r="CB76" s="10"/>
      <c r="CC76" s="9"/>
      <c r="CD76" s="10"/>
      <c r="CE76" s="9"/>
      <c r="CF76" s="10"/>
      <c r="CG76" s="10"/>
      <c r="CH76" s="10"/>
      <c r="CI76" s="10"/>
      <c r="CJ76" s="10"/>
      <c r="CK76" s="10"/>
      <c r="CL76" s="10"/>
      <c r="CM76" s="10"/>
      <c r="CN76" s="10"/>
      <c r="CO76" s="53"/>
      <c r="CP76" s="10"/>
      <c r="CQ76" s="53"/>
      <c r="CR76" s="10"/>
      <c r="CS76" s="53"/>
      <c r="CT76" s="10"/>
      <c r="CU76" s="53"/>
      <c r="CW76" s="10"/>
      <c r="CX76" s="9"/>
      <c r="CY76" s="10"/>
      <c r="CZ76" s="9"/>
      <c r="DA76" s="10"/>
      <c r="DB76" s="9"/>
      <c r="DC76" s="10"/>
      <c r="DD76" s="9"/>
      <c r="DE76" s="88"/>
      <c r="DF76" s="88"/>
    </row>
    <row r="77" spans="1:111">
      <c r="A77" s="49">
        <v>43890</v>
      </c>
      <c r="B77" s="50">
        <f>东航自动更新!B161</f>
        <v>5875.82</v>
      </c>
      <c r="C77" s="138">
        <f t="shared" si="0"/>
        <v>-0.72646024241318252</v>
      </c>
      <c r="D77" s="138"/>
      <c r="E77" s="50">
        <f>东航自动更新!C161</f>
        <v>3013.79</v>
      </c>
      <c r="F77" s="138">
        <f t="shared" si="1"/>
        <v>-0.77990479890631215</v>
      </c>
      <c r="G77" s="138"/>
      <c r="H77" s="50">
        <f>东航自动更新!D161</f>
        <v>2775.99</v>
      </c>
      <c r="I77" s="138">
        <f t="shared" si="2"/>
        <v>-0.61670726049640456</v>
      </c>
      <c r="J77" s="138"/>
      <c r="K77" s="50">
        <f>东航自动更新!E161</f>
        <v>86.05</v>
      </c>
      <c r="L77" s="138">
        <f t="shared" si="3"/>
        <v>-0.84213326484185813</v>
      </c>
      <c r="M77" s="138"/>
      <c r="N77" s="50">
        <f>东航自动更新!F161</f>
        <v>2954.41</v>
      </c>
      <c r="O77" s="138">
        <f t="shared" si="4"/>
        <v>-0.83710304201209929</v>
      </c>
      <c r="P77" s="138"/>
      <c r="Q77" s="50">
        <f>东航自动更新!G161</f>
        <v>1350.49</v>
      </c>
      <c r="R77" s="138">
        <f t="shared" si="5"/>
        <v>-0.88463286411607023</v>
      </c>
      <c r="S77" s="138"/>
      <c r="T77" s="50">
        <f>东航自动更新!H161</f>
        <v>1572.53</v>
      </c>
      <c r="U77" s="138">
        <f t="shared" si="6"/>
        <v>-0.73763706012292873</v>
      </c>
      <c r="V77" s="138"/>
      <c r="W77" s="50">
        <f>东航自动更新!I161</f>
        <v>31.39</v>
      </c>
      <c r="X77" s="138">
        <f t="shared" si="7"/>
        <v>-0.92816111683258951</v>
      </c>
      <c r="Y77" s="138"/>
      <c r="Z77" s="50">
        <f>东航自动更新!J161</f>
        <v>1321.71</v>
      </c>
      <c r="AA77" s="138">
        <f t="shared" si="8"/>
        <v>-0.87464588227595153</v>
      </c>
      <c r="AB77" s="138"/>
      <c r="AC77" s="50">
        <f>东航自动更新!K161</f>
        <v>1005.03</v>
      </c>
      <c r="AD77" s="138">
        <f t="shared" si="9"/>
        <v>-0.88492189807934085</v>
      </c>
      <c r="AE77" s="138"/>
      <c r="AF77" s="50">
        <f>东航自动更新!L161</f>
        <v>291.64999999999998</v>
      </c>
      <c r="AG77" s="138">
        <f t="shared" si="10"/>
        <v>-0.80341603812374041</v>
      </c>
      <c r="AH77" s="138"/>
      <c r="AI77" s="50">
        <f>东航自动更新!M161</f>
        <v>25.03</v>
      </c>
      <c r="AJ77" s="138">
        <f t="shared" si="11"/>
        <v>-0.92339943689558091</v>
      </c>
      <c r="AK77" s="138"/>
      <c r="AL77" s="50">
        <f>东航自动更新!N161</f>
        <v>50.28</v>
      </c>
      <c r="AM77" s="148">
        <f t="shared" si="12"/>
        <v>-34.150000000000006</v>
      </c>
      <c r="AN77" s="138"/>
      <c r="AO77" s="50">
        <f>东航自动更新!O161</f>
        <v>44.81</v>
      </c>
      <c r="AP77" s="148">
        <f t="shared" si="13"/>
        <v>-40.679999999999993</v>
      </c>
      <c r="AQ77" s="138"/>
      <c r="AR77" s="50">
        <f>东航自动更新!P161</f>
        <v>56.65</v>
      </c>
      <c r="AS77" s="148">
        <f t="shared" si="14"/>
        <v>-26.110000000000007</v>
      </c>
      <c r="AT77" s="138"/>
      <c r="AU77" s="50">
        <f>东航自动更新!Q161</f>
        <v>36.479999999999997</v>
      </c>
      <c r="AV77" s="148">
        <f t="shared" si="15"/>
        <v>-43.68</v>
      </c>
      <c r="AW77" s="138"/>
      <c r="AX77" s="50">
        <f>东航自动更新!R161</f>
        <v>724</v>
      </c>
      <c r="AY77" s="138">
        <f t="shared" si="16"/>
        <v>5.5393586005830997E-2</v>
      </c>
      <c r="AZ77" s="138"/>
      <c r="BA77" s="17"/>
      <c r="BB77" s="9"/>
      <c r="BC77" s="17"/>
      <c r="BD77" s="9"/>
      <c r="BE77" s="17"/>
      <c r="BF77" s="9"/>
      <c r="BG77" s="17"/>
      <c r="BH77" s="9"/>
      <c r="BI77" s="51"/>
      <c r="BJ77" s="9"/>
      <c r="BK77" s="51"/>
      <c r="BL77" s="9"/>
      <c r="BM77" s="51"/>
      <c r="BN77" s="9"/>
      <c r="BO77" s="51"/>
      <c r="BP77" s="51"/>
      <c r="BQ77" s="9"/>
      <c r="BR77" s="51"/>
      <c r="BS77" s="9"/>
      <c r="BT77" s="51"/>
      <c r="BU77" s="9"/>
      <c r="BV77" s="51"/>
      <c r="BW77" s="9"/>
      <c r="BX77" s="51"/>
      <c r="BY77" s="9"/>
      <c r="BZ77" s="51"/>
      <c r="CA77" s="9"/>
      <c r="CB77" s="51"/>
      <c r="CC77" s="9"/>
      <c r="CD77" s="51"/>
      <c r="CE77" s="9"/>
      <c r="CF77" s="51"/>
      <c r="CG77" s="10"/>
      <c r="CH77" s="51"/>
      <c r="CI77" s="10"/>
      <c r="CJ77" s="51"/>
      <c r="CK77" s="10"/>
      <c r="CL77" s="51"/>
      <c r="CM77" s="10"/>
      <c r="CN77" s="51"/>
      <c r="CO77" s="53"/>
      <c r="CP77" s="51"/>
      <c r="CQ77" s="53"/>
      <c r="CR77" s="51"/>
      <c r="CS77" s="53"/>
      <c r="CT77" s="51"/>
      <c r="CU77" s="53"/>
      <c r="CV77" s="60"/>
      <c r="CW77" s="51"/>
      <c r="CX77" s="9"/>
      <c r="CY77" s="51"/>
      <c r="CZ77" s="9"/>
      <c r="DA77" s="51"/>
      <c r="DB77" s="9"/>
      <c r="DC77" s="51"/>
      <c r="DD77" s="9"/>
      <c r="DE77" s="69"/>
      <c r="DF77" s="69"/>
      <c r="DG77" s="51"/>
    </row>
    <row r="78" spans="1:111">
      <c r="A78" s="49">
        <v>43921</v>
      </c>
      <c r="B78" s="50">
        <f>东航自动更新!B162</f>
        <v>6699.71</v>
      </c>
      <c r="C78" s="138">
        <f t="shared" si="0"/>
        <v>-0.68980124195994841</v>
      </c>
      <c r="D78" s="138"/>
      <c r="E78" s="50">
        <f>东航自动更新!C162</f>
        <v>5036.51</v>
      </c>
      <c r="F78" s="138">
        <f t="shared" si="1"/>
        <v>-0.637119179436338</v>
      </c>
      <c r="G78" s="138"/>
      <c r="H78" s="50">
        <f>东航自动更新!D162</f>
        <v>1618.58</v>
      </c>
      <c r="I78" s="138">
        <f t="shared" si="2"/>
        <v>-0.77415614478408112</v>
      </c>
      <c r="J78" s="138"/>
      <c r="K78" s="50">
        <f>东航自动更新!E162</f>
        <v>44.61</v>
      </c>
      <c r="L78" s="138">
        <f t="shared" si="3"/>
        <v>-0.91919502961580957</v>
      </c>
      <c r="M78" s="138"/>
      <c r="N78" s="50">
        <f>东航自动更新!F162</f>
        <v>3737.08</v>
      </c>
      <c r="O78" s="138">
        <f t="shared" si="4"/>
        <v>-0.79081017479319371</v>
      </c>
      <c r="P78" s="138"/>
      <c r="Q78" s="50">
        <f>东航自动更新!G162</f>
        <v>2952.1</v>
      </c>
      <c r="R78" s="138">
        <f t="shared" si="5"/>
        <v>-0.74707392782083981</v>
      </c>
      <c r="S78" s="138"/>
      <c r="T78" s="50">
        <f>东航自动更新!H162</f>
        <v>773.28</v>
      </c>
      <c r="U78" s="138">
        <f t="shared" si="6"/>
        <v>-0.8650018854485273</v>
      </c>
      <c r="V78" s="138"/>
      <c r="W78" s="50">
        <f>东航自动更新!I162</f>
        <v>11.69</v>
      </c>
      <c r="X78" s="138">
        <f t="shared" si="7"/>
        <v>-0.97484236124561519</v>
      </c>
      <c r="Y78" s="138"/>
      <c r="Z78" s="50">
        <f>东航自动更新!J162</f>
        <v>2262.36</v>
      </c>
      <c r="AA78" s="138">
        <f t="shared" si="8"/>
        <v>-0.78749560875356228</v>
      </c>
      <c r="AB78" s="138"/>
      <c r="AC78" s="50">
        <f>东航自动更新!K162</f>
        <v>2115.4499999999998</v>
      </c>
      <c r="AD78" s="138">
        <f t="shared" si="9"/>
        <v>-0.76166441150392128</v>
      </c>
      <c r="AE78" s="138"/>
      <c r="AF78" s="50">
        <f>东航自动更新!L162</f>
        <v>137.34</v>
      </c>
      <c r="AG78" s="138">
        <f t="shared" si="10"/>
        <v>-0.90371497276340973</v>
      </c>
      <c r="AH78" s="138"/>
      <c r="AI78" s="50">
        <f>东航自动更新!M162</f>
        <v>9.56</v>
      </c>
      <c r="AJ78" s="138">
        <f t="shared" si="11"/>
        <v>-0.97219879605664927</v>
      </c>
      <c r="AK78" s="138"/>
      <c r="AL78" s="50">
        <f>东航自动更新!N162</f>
        <v>55.78</v>
      </c>
      <c r="AM78" s="148">
        <f t="shared" si="12"/>
        <v>-26.929999999999993</v>
      </c>
      <c r="AN78" s="138"/>
      <c r="AO78" s="50">
        <f>东航自动更新!O162</f>
        <v>58.61</v>
      </c>
      <c r="AP78" s="148">
        <f t="shared" si="13"/>
        <v>-25.489999999999995</v>
      </c>
      <c r="AQ78" s="138"/>
      <c r="AR78" s="50">
        <f>东航自动更新!P162</f>
        <v>47.78</v>
      </c>
      <c r="AS78" s="148">
        <f t="shared" si="14"/>
        <v>-32.150000000000006</v>
      </c>
      <c r="AT78" s="138"/>
      <c r="AU78" s="50">
        <f>东航自动更新!Q162</f>
        <v>26.21</v>
      </c>
      <c r="AV78" s="148">
        <f t="shared" si="15"/>
        <v>-57.96</v>
      </c>
      <c r="AW78" s="138"/>
      <c r="AX78" s="50">
        <f>东航自动更新!R162</f>
        <v>723</v>
      </c>
      <c r="AY78" s="138">
        <f t="shared" si="16"/>
        <v>4.3290043290043378E-2</v>
      </c>
      <c r="AZ78" s="138"/>
      <c r="BA78" s="17"/>
      <c r="BB78" s="9"/>
      <c r="BC78" s="17"/>
      <c r="BD78" s="9"/>
      <c r="BE78" s="17"/>
      <c r="BF78" s="9"/>
      <c r="BG78" s="17"/>
      <c r="BH78" s="9"/>
      <c r="BI78" s="51"/>
      <c r="BJ78" s="9"/>
      <c r="BK78" s="51"/>
      <c r="BL78" s="9"/>
      <c r="BM78" s="51"/>
      <c r="BN78" s="9"/>
      <c r="BO78" s="51"/>
      <c r="BP78" s="51"/>
      <c r="BQ78" s="9"/>
      <c r="BR78" s="51"/>
      <c r="BS78" s="9"/>
      <c r="BT78" s="51"/>
      <c r="BU78" s="9"/>
      <c r="BV78" s="51"/>
      <c r="BW78" s="9"/>
      <c r="BX78" s="51"/>
      <c r="BY78" s="9"/>
      <c r="BZ78" s="51"/>
      <c r="CA78" s="9"/>
      <c r="CB78" s="51"/>
      <c r="CC78" s="9"/>
      <c r="CD78" s="51"/>
      <c r="CE78" s="9"/>
      <c r="CF78" s="51"/>
      <c r="CG78" s="10"/>
      <c r="CH78" s="51"/>
      <c r="CI78" s="10"/>
      <c r="CJ78" s="51"/>
      <c r="CK78" s="10"/>
      <c r="CL78" s="51"/>
      <c r="CM78" s="10"/>
      <c r="CN78" s="51"/>
      <c r="CO78" s="53"/>
      <c r="CP78" s="51"/>
      <c r="CQ78" s="53"/>
      <c r="CR78" s="51"/>
      <c r="CS78" s="53"/>
      <c r="CT78" s="51"/>
      <c r="CU78" s="53"/>
      <c r="CV78" s="60"/>
      <c r="CW78" s="51"/>
      <c r="CX78" s="9"/>
      <c r="CY78" s="51"/>
      <c r="CZ78" s="9"/>
      <c r="DA78" s="51"/>
      <c r="DB78" s="9"/>
      <c r="DC78" s="51"/>
      <c r="DD78" s="9"/>
      <c r="DE78" s="69"/>
      <c r="DF78" s="69"/>
      <c r="DG78" s="51"/>
    </row>
    <row r="79" spans="1:111">
      <c r="A79" s="49">
        <v>43951</v>
      </c>
      <c r="B79" s="50">
        <f>东航自动更新!B163</f>
        <v>5802.27</v>
      </c>
      <c r="C79" s="138">
        <f t="shared" si="0"/>
        <v>-0.72732271279187954</v>
      </c>
      <c r="D79" s="138"/>
      <c r="E79" s="50">
        <f>东航自动更新!C163</f>
        <v>5476.24</v>
      </c>
      <c r="F79" s="138">
        <f t="shared" si="1"/>
        <v>-0.59196118287325428</v>
      </c>
      <c r="G79" s="138"/>
      <c r="H79" s="50">
        <f>东航自动更新!D163</f>
        <v>300.91000000000003</v>
      </c>
      <c r="I79" s="138">
        <f t="shared" si="2"/>
        <v>-0.95866916099399491</v>
      </c>
      <c r="J79" s="138"/>
      <c r="K79" s="50">
        <f>东航自动更新!E163</f>
        <v>25.11</v>
      </c>
      <c r="L79" s="138">
        <f t="shared" si="3"/>
        <v>-0.95651872759701462</v>
      </c>
      <c r="M79" s="138"/>
      <c r="N79" s="50">
        <f>东航自动更新!F163</f>
        <v>3725.75</v>
      </c>
      <c r="O79" s="138">
        <f t="shared" si="4"/>
        <v>-0.79035005337260267</v>
      </c>
      <c r="P79" s="138"/>
      <c r="Q79" s="50">
        <f>东航自动更新!G163</f>
        <v>3593.32</v>
      </c>
      <c r="R79" s="138">
        <f t="shared" si="5"/>
        <v>-0.68443580689156114</v>
      </c>
      <c r="S79" s="138"/>
      <c r="T79" s="50">
        <f>东航自动更新!H163</f>
        <v>128.47</v>
      </c>
      <c r="U79" s="138">
        <f t="shared" si="6"/>
        <v>-0.97826200987152134</v>
      </c>
      <c r="V79" s="138"/>
      <c r="W79" s="50">
        <f>东航自动更新!I163</f>
        <v>3.96</v>
      </c>
      <c r="X79" s="138">
        <f t="shared" si="7"/>
        <v>-0.99165243786757729</v>
      </c>
      <c r="Y79" s="138"/>
      <c r="Z79" s="50">
        <f>东航自动更新!J163</f>
        <v>2662.95</v>
      </c>
      <c r="AA79" s="138">
        <f t="shared" si="8"/>
        <v>-0.74725659584403459</v>
      </c>
      <c r="AB79" s="138"/>
      <c r="AC79" s="50">
        <f>东航自动更新!K163</f>
        <v>2641.87</v>
      </c>
      <c r="AD79" s="138">
        <f t="shared" si="9"/>
        <v>-0.69822650802788977</v>
      </c>
      <c r="AE79" s="138"/>
      <c r="AF79" s="50">
        <f>东航自动更新!L163</f>
        <v>17.600000000000001</v>
      </c>
      <c r="AG79" s="138">
        <f t="shared" si="10"/>
        <v>-0.98773194295353473</v>
      </c>
      <c r="AH79" s="138"/>
      <c r="AI79" s="50">
        <f>东航自动更新!M163</f>
        <v>3.47</v>
      </c>
      <c r="AJ79" s="138">
        <f t="shared" si="11"/>
        <v>-0.99000230494410513</v>
      </c>
      <c r="AK79" s="138"/>
      <c r="AL79" s="50">
        <f>东航自动更新!N163</f>
        <v>64.209999999999994</v>
      </c>
      <c r="AM79" s="148">
        <f t="shared" si="12"/>
        <v>-19.310000000000002</v>
      </c>
      <c r="AN79" s="138"/>
      <c r="AO79" s="50">
        <f>东航自动更新!O163</f>
        <v>65.62</v>
      </c>
      <c r="AP79" s="148">
        <f t="shared" si="13"/>
        <v>-19.22999999999999</v>
      </c>
      <c r="AQ79" s="138"/>
      <c r="AR79" s="50">
        <f>东航自动更新!P163</f>
        <v>42.69</v>
      </c>
      <c r="AS79" s="148">
        <f t="shared" si="14"/>
        <v>-38.480000000000004</v>
      </c>
      <c r="AT79" s="138"/>
      <c r="AU79" s="50">
        <f>东航自动更新!Q163</f>
        <v>15.76</v>
      </c>
      <c r="AV79" s="148">
        <f t="shared" si="15"/>
        <v>-66.39</v>
      </c>
      <c r="AW79" s="138"/>
      <c r="AX79" s="50">
        <f>东航自动更新!R163</f>
        <v>723</v>
      </c>
      <c r="AY79" s="138">
        <f t="shared" si="16"/>
        <v>3.5816618911174825E-2</v>
      </c>
      <c r="AZ79" s="138"/>
      <c r="BA79" s="17"/>
      <c r="BB79" s="9"/>
      <c r="BC79" s="17"/>
      <c r="BD79" s="9"/>
      <c r="BE79" s="17"/>
      <c r="BF79" s="9"/>
      <c r="BG79" s="17"/>
      <c r="BH79" s="9"/>
      <c r="BI79" s="51"/>
      <c r="BJ79" s="9"/>
      <c r="BK79" s="51"/>
      <c r="BL79" s="9"/>
      <c r="BM79" s="51"/>
      <c r="BN79" s="9"/>
      <c r="BO79" s="51"/>
      <c r="BP79" s="51"/>
      <c r="BQ79" s="9"/>
      <c r="BR79" s="51"/>
      <c r="BS79" s="9"/>
      <c r="BT79" s="51"/>
      <c r="BU79" s="9"/>
      <c r="BV79" s="51"/>
      <c r="BW79" s="9"/>
      <c r="BX79" s="51"/>
      <c r="BY79" s="9"/>
      <c r="BZ79" s="51"/>
      <c r="CA79" s="9"/>
      <c r="CB79" s="51"/>
      <c r="CC79" s="9"/>
      <c r="CD79" s="51"/>
      <c r="CE79" s="9"/>
      <c r="CF79" s="51"/>
      <c r="CG79" s="10"/>
      <c r="CH79" s="51"/>
      <c r="CI79" s="10"/>
      <c r="CJ79" s="51"/>
      <c r="CK79" s="10"/>
      <c r="CL79" s="51"/>
      <c r="CM79" s="10"/>
      <c r="CN79" s="51"/>
      <c r="CO79" s="53"/>
      <c r="CP79" s="51"/>
      <c r="CQ79" s="53"/>
      <c r="CR79" s="51"/>
      <c r="CS79" s="53"/>
      <c r="CT79" s="51"/>
      <c r="CU79" s="53"/>
      <c r="CV79" s="60"/>
      <c r="CW79" s="51"/>
      <c r="CX79" s="9"/>
      <c r="CY79" s="51"/>
      <c r="CZ79" s="9"/>
      <c r="DA79" s="51"/>
      <c r="DB79" s="9"/>
      <c r="DC79" s="51"/>
      <c r="DD79" s="9"/>
      <c r="DE79" s="69"/>
      <c r="DF79" s="69"/>
      <c r="DG79" s="51"/>
    </row>
    <row r="80" spans="1:111">
      <c r="A80" s="49">
        <v>43982</v>
      </c>
      <c r="B80" s="50">
        <f>东航自动更新!B164</f>
        <v>8691.25</v>
      </c>
      <c r="C80" s="138">
        <f t="shared" ref="C80:C113" si="17">B80/B68-1</f>
        <v>-0.61098058629192487</v>
      </c>
      <c r="D80" s="138"/>
      <c r="E80" s="50">
        <f>东航自动更新!C164</f>
        <v>8314</v>
      </c>
      <c r="F80" s="138">
        <f t="shared" ref="F80:F113" si="18">E80/E68-1</f>
        <v>-0.41324966106946082</v>
      </c>
      <c r="G80" s="138"/>
      <c r="H80" s="50">
        <f>东航自动更新!D164</f>
        <v>352.28</v>
      </c>
      <c r="I80" s="138">
        <f t="shared" ref="I80:I113" si="19">H80/H68-1</f>
        <v>-0.95347547253536757</v>
      </c>
      <c r="J80" s="138"/>
      <c r="K80" s="50">
        <f>东航自动更新!E164</f>
        <v>24.97</v>
      </c>
      <c r="L80" s="138">
        <f t="shared" ref="L80:L113" si="20">K80/K68-1</f>
        <v>-0.95837917125045835</v>
      </c>
      <c r="M80" s="138"/>
      <c r="N80" s="50">
        <f>东航自动更新!F164</f>
        <v>5615.04</v>
      </c>
      <c r="O80" s="138">
        <f t="shared" ref="O80:O113" si="21">N80/N68-1</f>
        <v>-0.69355972459319859</v>
      </c>
      <c r="P80" s="138"/>
      <c r="Q80" s="50">
        <f>东航自动更新!G164</f>
        <v>5455.4</v>
      </c>
      <c r="R80" s="138">
        <f t="shared" ref="R80:R113" si="22">Q80/Q68-1</f>
        <v>-0.53614961840368958</v>
      </c>
      <c r="S80" s="138"/>
      <c r="T80" s="50">
        <f>东航自动更新!H164</f>
        <v>155.84</v>
      </c>
      <c r="U80" s="138">
        <f t="shared" ref="U80:U113" si="23">T80/T68-1</f>
        <v>-0.97431802863183847</v>
      </c>
      <c r="V80" s="138"/>
      <c r="W80" s="50">
        <f>东航自动更新!I164</f>
        <v>3.79</v>
      </c>
      <c r="X80" s="138">
        <f t="shared" ref="X80:X113" si="24">W80/W68-1</f>
        <v>-0.99233181588265051</v>
      </c>
      <c r="Y80" s="138"/>
      <c r="Z80" s="50">
        <f>东航自动更新!J164</f>
        <v>4165.6400000000003</v>
      </c>
      <c r="AA80" s="138">
        <f t="shared" ref="AA80:AA113" si="25">Z80/Z68-1</f>
        <v>-0.61684095501861225</v>
      </c>
      <c r="AB80" s="138"/>
      <c r="AC80" s="50">
        <f>东航自动更新!K164</f>
        <v>4139.3100000000004</v>
      </c>
      <c r="AD80" s="138">
        <f t="shared" ref="AD80:AD113" si="26">AC80/AC68-1</f>
        <v>-0.54368761864446014</v>
      </c>
      <c r="AE80" s="138"/>
      <c r="AF80" s="50">
        <f>东航自动更新!L164</f>
        <v>22.67</v>
      </c>
      <c r="AG80" s="138">
        <f t="shared" ref="AG80:AG113" si="27">AF80/AF68-1</f>
        <v>-0.98425519502166903</v>
      </c>
      <c r="AH80" s="138"/>
      <c r="AI80" s="50">
        <f>东航自动更新!M164</f>
        <v>3.66</v>
      </c>
      <c r="AJ80" s="138">
        <f t="shared" ref="AJ80:AJ113" si="28">AI80/AI68-1</f>
        <v>-0.98985503229204197</v>
      </c>
      <c r="AK80" s="138"/>
      <c r="AL80" s="50">
        <f>东航自动更新!N164</f>
        <v>64.61</v>
      </c>
      <c r="AM80" s="148">
        <f t="shared" si="12"/>
        <v>-17.409999999999997</v>
      </c>
      <c r="AN80" s="138"/>
      <c r="AO80" s="50">
        <f>东航自动更新!O164</f>
        <v>65.62</v>
      </c>
      <c r="AP80" s="148">
        <f t="shared" si="13"/>
        <v>-17.379999999999995</v>
      </c>
      <c r="AQ80" s="138"/>
      <c r="AR80" s="50">
        <f>东航自动更新!P164</f>
        <v>44.24</v>
      </c>
      <c r="AS80" s="148">
        <f t="shared" si="14"/>
        <v>-35.9</v>
      </c>
      <c r="AT80" s="138"/>
      <c r="AU80" s="50">
        <f>东航自动更新!Q164</f>
        <v>15.19</v>
      </c>
      <c r="AV80" s="148">
        <f t="shared" si="15"/>
        <v>-67.19</v>
      </c>
      <c r="AW80" s="138"/>
      <c r="AX80" s="50">
        <f>东航自动更新!R164</f>
        <v>722</v>
      </c>
      <c r="AY80" s="138">
        <f t="shared" si="16"/>
        <v>3.1428571428571361E-2</v>
      </c>
      <c r="AZ80" s="138"/>
      <c r="BA80" s="17"/>
      <c r="BB80" s="9"/>
      <c r="BC80" s="17"/>
      <c r="BD80" s="9"/>
      <c r="BE80" s="17"/>
      <c r="BF80" s="9"/>
      <c r="BG80" s="17"/>
      <c r="BH80" s="9"/>
      <c r="BI80" s="51"/>
      <c r="BJ80" s="9"/>
      <c r="BK80" s="51"/>
      <c r="BL80" s="9"/>
      <c r="BM80" s="51"/>
      <c r="BN80" s="9"/>
      <c r="BO80" s="51"/>
      <c r="BP80" s="51"/>
      <c r="BQ80" s="9"/>
      <c r="BR80" s="51"/>
      <c r="BS80" s="9"/>
      <c r="BT80" s="51"/>
      <c r="BU80" s="9"/>
      <c r="BV80" s="51"/>
      <c r="BW80" s="9"/>
      <c r="BX80" s="51"/>
      <c r="BY80" s="9"/>
      <c r="BZ80" s="51"/>
      <c r="CA80" s="9"/>
      <c r="CB80" s="51"/>
      <c r="CC80" s="9"/>
      <c r="CD80" s="51"/>
      <c r="CE80" s="9"/>
      <c r="CF80" s="51"/>
      <c r="CG80" s="10"/>
      <c r="CH80" s="51"/>
      <c r="CI80" s="10"/>
      <c r="CJ80" s="51"/>
      <c r="CK80" s="10"/>
      <c r="CL80" s="51"/>
      <c r="CM80" s="10"/>
      <c r="CN80" s="51"/>
      <c r="CO80" s="53"/>
      <c r="CP80" s="51"/>
      <c r="CQ80" s="53"/>
      <c r="CR80" s="51"/>
      <c r="CS80" s="53"/>
      <c r="CT80" s="51"/>
      <c r="CU80" s="53"/>
      <c r="CV80" s="60"/>
      <c r="CW80" s="51"/>
      <c r="CX80" s="9"/>
      <c r="CY80" s="51"/>
      <c r="CZ80" s="9"/>
      <c r="DA80" s="51"/>
      <c r="DB80" s="9"/>
      <c r="DC80" s="51"/>
      <c r="DD80" s="9"/>
      <c r="DE80" s="69"/>
      <c r="DF80" s="69"/>
      <c r="DG80" s="51"/>
    </row>
    <row r="81" spans="1:111">
      <c r="A81" s="49">
        <v>44012</v>
      </c>
      <c r="B81" s="50">
        <f>东航自动更新!B165</f>
        <v>10578.39</v>
      </c>
      <c r="C81" s="138">
        <f t="shared" si="17"/>
        <v>-0.52018979427160938</v>
      </c>
      <c r="D81" s="138"/>
      <c r="E81" s="50">
        <f>东航自动更新!C165</f>
        <v>10234.59</v>
      </c>
      <c r="F81" s="138">
        <f t="shared" si="18"/>
        <v>-0.26612089018405427</v>
      </c>
      <c r="G81" s="138"/>
      <c r="H81" s="50">
        <f>东航自动更新!D165</f>
        <v>319.54000000000002</v>
      </c>
      <c r="I81" s="138">
        <f t="shared" si="19"/>
        <v>-0.95750057523318555</v>
      </c>
      <c r="J81" s="138"/>
      <c r="K81" s="50">
        <f>东航自动更新!E165</f>
        <v>24.26</v>
      </c>
      <c r="L81" s="138">
        <f t="shared" si="20"/>
        <v>-0.95834907118085366</v>
      </c>
      <c r="M81" s="138"/>
      <c r="N81" s="50">
        <f>东航自动更新!F165</f>
        <v>7028.05</v>
      </c>
      <c r="O81" s="138">
        <f t="shared" si="21"/>
        <v>-0.61477155315352838</v>
      </c>
      <c r="P81" s="138"/>
      <c r="Q81" s="50">
        <f>东航自动更新!G165</f>
        <v>6831.6</v>
      </c>
      <c r="R81" s="138">
        <f t="shared" si="22"/>
        <v>-0.41107099630690935</v>
      </c>
      <c r="S81" s="138"/>
      <c r="T81" s="50">
        <f>东航自动更新!H165</f>
        <v>192.86</v>
      </c>
      <c r="U81" s="138">
        <f t="shared" si="23"/>
        <v>-0.96868322085750103</v>
      </c>
      <c r="V81" s="138"/>
      <c r="W81" s="50">
        <f>东航自动更新!I165</f>
        <v>3.59</v>
      </c>
      <c r="X81" s="138">
        <f t="shared" si="24"/>
        <v>-0.99260479967040893</v>
      </c>
      <c r="Y81" s="138"/>
      <c r="Z81" s="50">
        <f>东航自动更新!J165</f>
        <v>5205.5</v>
      </c>
      <c r="AA81" s="138">
        <f t="shared" si="25"/>
        <v>-0.51450334405582532</v>
      </c>
      <c r="AB81" s="138"/>
      <c r="AC81" s="50">
        <f>东航自动更新!K165</f>
        <v>5174.26</v>
      </c>
      <c r="AD81" s="138">
        <f t="shared" si="26"/>
        <v>-0.41930755849840073</v>
      </c>
      <c r="AE81" s="138"/>
      <c r="AF81" s="50">
        <f>东航自动更新!L165</f>
        <v>27.84</v>
      </c>
      <c r="AG81" s="138">
        <f t="shared" si="27"/>
        <v>-0.98089198204505212</v>
      </c>
      <c r="AH81" s="138"/>
      <c r="AI81" s="50">
        <f>东航自动更新!M165</f>
        <v>3.41</v>
      </c>
      <c r="AJ81" s="138">
        <f t="shared" si="28"/>
        <v>-0.99038163201985729</v>
      </c>
      <c r="AK81" s="138"/>
      <c r="AL81" s="50">
        <f>东航自动更新!N165</f>
        <v>66.44</v>
      </c>
      <c r="AM81" s="148">
        <f t="shared" ref="AM81:AM130" si="29">AL81-AL69</f>
        <v>-16.310000000000002</v>
      </c>
      <c r="AN81" s="138"/>
      <c r="AO81" s="50">
        <f>东航自动更新!O165</f>
        <v>66.75</v>
      </c>
      <c r="AP81" s="148">
        <f t="shared" ref="AP81:AP130" si="30">AO81-AO69</f>
        <v>-16.430000000000007</v>
      </c>
      <c r="AQ81" s="138"/>
      <c r="AR81" s="50">
        <f>东航自动更新!P165</f>
        <v>60.36</v>
      </c>
      <c r="AS81" s="148">
        <f t="shared" ref="AS81:AS130" si="31">AR81-AR69</f>
        <v>-21.549999999999997</v>
      </c>
      <c r="AT81" s="138"/>
      <c r="AU81" s="50">
        <f>东航自动更新!Q165</f>
        <v>14.81</v>
      </c>
      <c r="AV81" s="148">
        <f t="shared" ref="AV81:AV130" si="32">AU81-AU69</f>
        <v>-68.53</v>
      </c>
      <c r="AW81" s="138"/>
      <c r="AX81" s="50">
        <f>东航自动更新!R165</f>
        <v>721</v>
      </c>
      <c r="AY81" s="138">
        <f t="shared" si="16"/>
        <v>2.4147727272727293E-2</v>
      </c>
      <c r="AZ81" s="138"/>
      <c r="BA81" s="17"/>
      <c r="BB81" s="9"/>
      <c r="BC81" s="17"/>
      <c r="BD81" s="9"/>
      <c r="BE81" s="17"/>
      <c r="BF81" s="9"/>
      <c r="BG81" s="17"/>
      <c r="BH81" s="9"/>
      <c r="BI81" s="51"/>
      <c r="BJ81" s="9"/>
      <c r="BK81" s="51"/>
      <c r="BL81" s="9"/>
      <c r="BM81" s="51"/>
      <c r="BN81" s="9"/>
      <c r="BO81" s="51"/>
      <c r="BP81" s="51"/>
      <c r="BQ81" s="9"/>
      <c r="BR81" s="51"/>
      <c r="BS81" s="9"/>
      <c r="BT81" s="51"/>
      <c r="BU81" s="9"/>
      <c r="BV81" s="51"/>
      <c r="BW81" s="9"/>
      <c r="BX81" s="51"/>
      <c r="BY81" s="9"/>
      <c r="BZ81" s="51"/>
      <c r="CA81" s="9"/>
      <c r="CB81" s="51"/>
      <c r="CC81" s="9"/>
      <c r="CD81" s="51"/>
      <c r="CE81" s="9"/>
      <c r="CF81" s="51"/>
      <c r="CG81" s="10"/>
      <c r="CH81" s="51"/>
      <c r="CI81" s="10"/>
      <c r="CJ81" s="51"/>
      <c r="CK81" s="10"/>
      <c r="CL81" s="51"/>
      <c r="CM81" s="10"/>
      <c r="CN81" s="51"/>
      <c r="CO81" s="53"/>
      <c r="CP81" s="51"/>
      <c r="CQ81" s="53"/>
      <c r="CR81" s="51"/>
      <c r="CS81" s="53"/>
      <c r="CT81" s="51"/>
      <c r="CU81" s="53"/>
      <c r="CV81" s="60"/>
      <c r="CW81" s="51"/>
      <c r="CX81" s="9"/>
      <c r="CY81" s="51"/>
      <c r="CZ81" s="9"/>
      <c r="DA81" s="51"/>
      <c r="DB81" s="9"/>
      <c r="DC81" s="51"/>
      <c r="DD81" s="9"/>
      <c r="DE81" s="69"/>
      <c r="DF81" s="69"/>
      <c r="DG81" s="51"/>
    </row>
    <row r="82" spans="1:111">
      <c r="A82" s="49">
        <v>44043</v>
      </c>
      <c r="B82" s="50">
        <f>东航自动更新!B166</f>
        <v>13434.24</v>
      </c>
      <c r="C82" s="138">
        <f t="shared" si="17"/>
        <v>-0.43886076652572303</v>
      </c>
      <c r="D82" s="138"/>
      <c r="E82" s="50">
        <f>东航自动更新!C166</f>
        <v>13069.87</v>
      </c>
      <c r="F82" s="138">
        <f t="shared" si="18"/>
        <v>-0.14477746325516505</v>
      </c>
      <c r="G82" s="138"/>
      <c r="H82" s="50">
        <f>东航自动更新!D166</f>
        <v>335.71</v>
      </c>
      <c r="I82" s="138">
        <f t="shared" si="19"/>
        <v>-0.95821846969902513</v>
      </c>
      <c r="J82" s="138"/>
      <c r="K82" s="50">
        <f>东航自动更新!E166</f>
        <v>28.66</v>
      </c>
      <c r="L82" s="138">
        <f t="shared" si="20"/>
        <v>-0.95404842071508744</v>
      </c>
      <c r="M82" s="138"/>
      <c r="N82" s="50">
        <f>东航自动更新!F166</f>
        <v>9782.19</v>
      </c>
      <c r="O82" s="138">
        <f t="shared" si="21"/>
        <v>-0.50138617252763551</v>
      </c>
      <c r="P82" s="138"/>
      <c r="Q82" s="50">
        <f>东航自动更新!G166</f>
        <v>9581.48</v>
      </c>
      <c r="R82" s="138">
        <f t="shared" si="22"/>
        <v>-0.24258512091470208</v>
      </c>
      <c r="S82" s="138"/>
      <c r="T82" s="50">
        <f>东航自动更新!H166</f>
        <v>193.86</v>
      </c>
      <c r="U82" s="138">
        <f t="shared" si="23"/>
        <v>-0.97000761181006367</v>
      </c>
      <c r="V82" s="138"/>
      <c r="W82" s="50">
        <f>东航自动更新!I166</f>
        <v>6.85</v>
      </c>
      <c r="X82" s="138">
        <f t="shared" si="24"/>
        <v>-0.98643241958485184</v>
      </c>
      <c r="Y82" s="138"/>
      <c r="Z82" s="50">
        <f>东航自动更新!J166</f>
        <v>7238.39</v>
      </c>
      <c r="AA82" s="138">
        <f t="shared" si="25"/>
        <v>-0.37201804895357882</v>
      </c>
      <c r="AB82" s="138"/>
      <c r="AC82" s="50">
        <f>东航自动更新!K166</f>
        <v>7200.1</v>
      </c>
      <c r="AD82" s="138">
        <f t="shared" si="26"/>
        <v>-0.25386173006335866</v>
      </c>
      <c r="AE82" s="138"/>
      <c r="AF82" s="50">
        <f>东航自动更新!L166</f>
        <v>32.159999999999997</v>
      </c>
      <c r="AG82" s="138">
        <f t="shared" si="27"/>
        <v>-0.9786608629876119</v>
      </c>
      <c r="AH82" s="138"/>
      <c r="AI82" s="50">
        <f>东航自动更新!M166</f>
        <v>6.14</v>
      </c>
      <c r="AJ82" s="138">
        <f t="shared" si="28"/>
        <v>-0.98338429897437285</v>
      </c>
      <c r="AK82" s="138"/>
      <c r="AL82" s="50">
        <f>东航自动更新!N166</f>
        <v>72.819999999999993</v>
      </c>
      <c r="AM82" s="148">
        <f t="shared" si="29"/>
        <v>-9.1300000000000097</v>
      </c>
      <c r="AN82" s="138"/>
      <c r="AO82" s="50">
        <f>东航自动更新!O166</f>
        <v>73.31</v>
      </c>
      <c r="AP82" s="148">
        <f t="shared" si="30"/>
        <v>-9.4699999999999989</v>
      </c>
      <c r="AQ82" s="138"/>
      <c r="AR82" s="50">
        <f>东航自动更新!P166</f>
        <v>57.75</v>
      </c>
      <c r="AS82" s="148">
        <f t="shared" si="31"/>
        <v>-22.689999999999998</v>
      </c>
      <c r="AT82" s="138"/>
      <c r="AU82" s="50">
        <f>东航自动更新!Q166</f>
        <v>23.9</v>
      </c>
      <c r="AV82" s="148">
        <f t="shared" si="32"/>
        <v>-57.050000000000004</v>
      </c>
      <c r="AW82" s="138"/>
      <c r="AX82" s="50">
        <f>东航自动更新!R166</f>
        <v>722</v>
      </c>
      <c r="AY82" s="138">
        <f t="shared" si="16"/>
        <v>2.4113475177304888E-2</v>
      </c>
      <c r="AZ82" s="138"/>
      <c r="BA82" s="17"/>
      <c r="BB82" s="9"/>
      <c r="BC82" s="17"/>
      <c r="BD82" s="9"/>
      <c r="BE82" s="17"/>
      <c r="BF82" s="9"/>
      <c r="BG82" s="17"/>
      <c r="BH82" s="9"/>
      <c r="BI82" s="51"/>
      <c r="BJ82" s="9"/>
      <c r="BK82" s="51"/>
      <c r="BL82" s="9"/>
      <c r="BM82" s="51"/>
      <c r="BN82" s="9"/>
      <c r="BO82" s="51"/>
      <c r="BP82" s="51"/>
      <c r="BQ82" s="9"/>
      <c r="BR82" s="51"/>
      <c r="BS82" s="9"/>
      <c r="BT82" s="51"/>
      <c r="BU82" s="9"/>
      <c r="BV82" s="51"/>
      <c r="BW82" s="9"/>
      <c r="BX82" s="51"/>
      <c r="BY82" s="9"/>
      <c r="BZ82" s="51"/>
      <c r="CA82" s="9"/>
      <c r="CB82" s="51"/>
      <c r="CC82" s="9"/>
      <c r="CD82" s="51"/>
      <c r="CE82" s="9"/>
      <c r="CF82" s="51"/>
      <c r="CG82" s="10"/>
      <c r="CH82" s="51"/>
      <c r="CI82" s="10"/>
      <c r="CJ82" s="51"/>
      <c r="CK82" s="10"/>
      <c r="CL82" s="51"/>
      <c r="CM82" s="10"/>
      <c r="CN82" s="51"/>
      <c r="CO82" s="53"/>
      <c r="CP82" s="51"/>
      <c r="CQ82" s="53"/>
      <c r="CR82" s="51"/>
      <c r="CS82" s="53"/>
      <c r="CT82" s="51"/>
      <c r="CU82" s="53"/>
      <c r="CV82" s="60"/>
      <c r="CW82" s="51"/>
      <c r="CX82" s="9"/>
      <c r="CY82" s="51"/>
      <c r="CZ82" s="9"/>
      <c r="DA82" s="51"/>
      <c r="DB82" s="9"/>
      <c r="DC82" s="51"/>
      <c r="DD82" s="9"/>
      <c r="DE82" s="69"/>
      <c r="DF82" s="69"/>
      <c r="DG82" s="51"/>
    </row>
    <row r="83" spans="1:111">
      <c r="A83" s="49">
        <v>44074</v>
      </c>
      <c r="B83" s="50">
        <f>东航自动更新!B167</f>
        <v>15502.46</v>
      </c>
      <c r="C83" s="138">
        <f t="shared" si="17"/>
        <v>-0.34762742391597101</v>
      </c>
      <c r="D83" s="138"/>
      <c r="E83" s="50">
        <f>东航自动更新!C167</f>
        <v>15075.12</v>
      </c>
      <c r="F83" s="138">
        <f t="shared" si="18"/>
        <v>-7.7594893967686263E-3</v>
      </c>
      <c r="G83" s="138"/>
      <c r="H83" s="50">
        <f>东航自动更新!D167</f>
        <v>398.42</v>
      </c>
      <c r="I83" s="138">
        <f t="shared" si="19"/>
        <v>-0.95025129079183135</v>
      </c>
      <c r="J83" s="138"/>
      <c r="K83" s="50">
        <f>东航自动更新!E167</f>
        <v>28.91</v>
      </c>
      <c r="L83" s="138">
        <f t="shared" si="20"/>
        <v>-0.94851657940663181</v>
      </c>
      <c r="M83" s="138"/>
      <c r="N83" s="50">
        <f>东航自动更新!F167</f>
        <v>11367.06</v>
      </c>
      <c r="O83" s="138">
        <f t="shared" si="21"/>
        <v>-0.43943216607751545</v>
      </c>
      <c r="P83" s="138"/>
      <c r="Q83" s="50">
        <f>东航自动更新!G167</f>
        <v>11155.46</v>
      </c>
      <c r="R83" s="138">
        <f t="shared" si="22"/>
        <v>-0.15132883263266661</v>
      </c>
      <c r="S83" s="138"/>
      <c r="T83" s="50">
        <f>东航自动更新!H167</f>
        <v>203.09</v>
      </c>
      <c r="U83" s="138">
        <f t="shared" si="23"/>
        <v>-0.96975559050240057</v>
      </c>
      <c r="V83" s="138"/>
      <c r="W83" s="50">
        <f>东航自动更新!I167</f>
        <v>8.51</v>
      </c>
      <c r="X83" s="138">
        <f t="shared" si="24"/>
        <v>-0.9796494248750508</v>
      </c>
      <c r="Y83" s="138"/>
      <c r="Z83" s="50">
        <f>东航自动更新!J167</f>
        <v>8548.1200000000008</v>
      </c>
      <c r="AA83" s="138">
        <f t="shared" si="25"/>
        <v>-0.28192583644637237</v>
      </c>
      <c r="AB83" s="138"/>
      <c r="AC83" s="50">
        <f>东航自动更新!K167</f>
        <v>8509.42</v>
      </c>
      <c r="AD83" s="138">
        <f t="shared" si="26"/>
        <v>-0.1487600660231081</v>
      </c>
      <c r="AE83" s="138"/>
      <c r="AF83" s="50">
        <f>东航自动更新!L167</f>
        <v>30.92</v>
      </c>
      <c r="AG83" s="138">
        <f t="shared" si="27"/>
        <v>-0.98068658804717168</v>
      </c>
      <c r="AH83" s="138"/>
      <c r="AI83" s="50">
        <f>东航自动更新!M167</f>
        <v>7.78</v>
      </c>
      <c r="AJ83" s="138">
        <f t="shared" si="28"/>
        <v>-0.97463898034357987</v>
      </c>
      <c r="AK83" s="138"/>
      <c r="AL83" s="50">
        <f>东航自动更新!N167</f>
        <v>73.319999999999993</v>
      </c>
      <c r="AM83" s="148">
        <f t="shared" si="29"/>
        <v>-12.010000000000005</v>
      </c>
      <c r="AN83" s="138"/>
      <c r="AO83" s="50">
        <f>东航自动更新!O167</f>
        <v>74</v>
      </c>
      <c r="AP83" s="148">
        <f t="shared" si="30"/>
        <v>-12.519999999999996</v>
      </c>
      <c r="AQ83" s="138"/>
      <c r="AR83" s="50">
        <f>东航自动更新!P167</f>
        <v>50.97</v>
      </c>
      <c r="AS83" s="148">
        <f t="shared" si="31"/>
        <v>-32.879999999999995</v>
      </c>
      <c r="AT83" s="138"/>
      <c r="AU83" s="50">
        <f>东航自动更新!Q167</f>
        <v>29.41</v>
      </c>
      <c r="AV83" s="148">
        <f t="shared" si="32"/>
        <v>-45.06</v>
      </c>
      <c r="AW83" s="138"/>
      <c r="AX83" s="50">
        <f>东航自动更新!R167</f>
        <v>720</v>
      </c>
      <c r="AY83" s="138">
        <f t="shared" si="16"/>
        <v>2.1276595744680771E-2</v>
      </c>
      <c r="AZ83" s="138"/>
      <c r="BA83" s="17"/>
      <c r="BB83" s="9"/>
      <c r="BC83" s="17"/>
      <c r="BD83" s="9"/>
      <c r="BE83" s="17"/>
      <c r="BF83" s="9"/>
      <c r="BG83" s="17"/>
      <c r="BH83" s="9"/>
      <c r="BI83" s="51"/>
      <c r="BJ83" s="9"/>
      <c r="BK83" s="51"/>
      <c r="BL83" s="9"/>
      <c r="BM83" s="51"/>
      <c r="BN83" s="9"/>
      <c r="BO83" s="51"/>
      <c r="BP83" s="51"/>
      <c r="BQ83" s="9"/>
      <c r="BR83" s="51"/>
      <c r="BS83" s="9"/>
      <c r="BT83" s="51"/>
      <c r="BU83" s="9"/>
      <c r="BV83" s="51"/>
      <c r="BW83" s="9"/>
      <c r="BX83" s="51"/>
      <c r="BY83" s="9"/>
      <c r="BZ83" s="51"/>
      <c r="CA83" s="9"/>
      <c r="CB83" s="51"/>
      <c r="CC83" s="9"/>
      <c r="CD83" s="51"/>
      <c r="CE83" s="9"/>
      <c r="CF83" s="51"/>
      <c r="CG83" s="10"/>
      <c r="CH83" s="51"/>
      <c r="CI83" s="10"/>
      <c r="CJ83" s="51"/>
      <c r="CK83" s="10"/>
      <c r="CL83" s="51"/>
      <c r="CM83" s="10"/>
      <c r="CN83" s="51"/>
      <c r="CO83" s="53"/>
      <c r="CP83" s="51"/>
      <c r="CQ83" s="53"/>
      <c r="CR83" s="51"/>
      <c r="CS83" s="53"/>
      <c r="CT83" s="51"/>
      <c r="CU83" s="53"/>
      <c r="CV83" s="60"/>
      <c r="CW83" s="51"/>
      <c r="CX83" s="9"/>
      <c r="CY83" s="51"/>
      <c r="CZ83" s="9"/>
      <c r="DA83" s="51"/>
      <c r="DB83" s="9"/>
      <c r="DC83" s="51"/>
      <c r="DD83" s="9"/>
      <c r="DE83" s="69"/>
      <c r="DF83" s="69"/>
      <c r="DG83" s="51"/>
    </row>
    <row r="84" spans="1:111">
      <c r="A84" s="49">
        <v>44104</v>
      </c>
      <c r="B84" s="50">
        <f>东航自动更新!B168</f>
        <v>15879</v>
      </c>
      <c r="C84" s="138">
        <f t="shared" si="17"/>
        <v>-0.29534650899421688</v>
      </c>
      <c r="D84" s="138"/>
      <c r="E84" s="50">
        <f>东航自动更新!C168</f>
        <v>15445.09</v>
      </c>
      <c r="F84" s="138">
        <f t="shared" si="18"/>
        <v>8.5423643052661591E-2</v>
      </c>
      <c r="G84" s="138"/>
      <c r="H84" s="50">
        <f>东航自动更新!D168</f>
        <v>402.1</v>
      </c>
      <c r="I84" s="138">
        <f t="shared" si="19"/>
        <v>-0.94870643523119091</v>
      </c>
      <c r="J84" s="138"/>
      <c r="K84" s="50">
        <f>东航自动更新!E168</f>
        <v>31.81</v>
      </c>
      <c r="L84" s="138">
        <f t="shared" si="20"/>
        <v>-0.93170155662909282</v>
      </c>
      <c r="M84" s="138"/>
      <c r="N84" s="50">
        <f>东航自动更新!F168</f>
        <v>12207.11</v>
      </c>
      <c r="O84" s="138">
        <f t="shared" si="21"/>
        <v>-0.32124802053307711</v>
      </c>
      <c r="P84" s="138"/>
      <c r="Q84" s="50">
        <f>东航自动更新!G168</f>
        <v>12004.21</v>
      </c>
      <c r="R84" s="138">
        <f t="shared" si="22"/>
        <v>3.6347500127339671E-2</v>
      </c>
      <c r="S84" s="138"/>
      <c r="T84" s="50">
        <f>东航自动更新!H168</f>
        <v>193.32</v>
      </c>
      <c r="U84" s="138">
        <f t="shared" si="23"/>
        <v>-0.96819233338488719</v>
      </c>
      <c r="V84" s="138"/>
      <c r="W84" s="50">
        <f>东航自动更新!I168</f>
        <v>9.58</v>
      </c>
      <c r="X84" s="138">
        <f t="shared" si="24"/>
        <v>-0.97040195260604933</v>
      </c>
      <c r="Y84" s="138"/>
      <c r="Z84" s="50">
        <f>东航自动更新!J168</f>
        <v>8983.15</v>
      </c>
      <c r="AA84" s="138">
        <f t="shared" si="25"/>
        <v>-0.14296822080387728</v>
      </c>
      <c r="AB84" s="138"/>
      <c r="AC84" s="50">
        <f>东航自动更新!K168</f>
        <v>8945.7099999999991</v>
      </c>
      <c r="AD84" s="138">
        <f t="shared" si="26"/>
        <v>1.3331415198424956E-2</v>
      </c>
      <c r="AE84" s="138"/>
      <c r="AF84" s="50">
        <f>东航自动更新!L168</f>
        <v>29.17</v>
      </c>
      <c r="AG84" s="138">
        <f t="shared" si="27"/>
        <v>-0.97945051074321943</v>
      </c>
      <c r="AH84" s="138"/>
      <c r="AI84" s="50">
        <f>东航自动更新!M168</f>
        <v>8.2799999999999994</v>
      </c>
      <c r="AJ84" s="138">
        <f t="shared" si="28"/>
        <v>-0.96464409240360394</v>
      </c>
      <c r="AK84" s="138"/>
      <c r="AL84" s="50">
        <f>东航自动更新!N168</f>
        <v>76.88</v>
      </c>
      <c r="AM84" s="148">
        <f t="shared" si="29"/>
        <v>-2.9300000000000068</v>
      </c>
      <c r="AN84" s="138"/>
      <c r="AO84" s="50">
        <f>东航自动更新!O168</f>
        <v>77.72</v>
      </c>
      <c r="AP84" s="148">
        <f t="shared" si="30"/>
        <v>-3.6800000000000068</v>
      </c>
      <c r="AQ84" s="138"/>
      <c r="AR84" s="50">
        <f>东航自动更新!P168</f>
        <v>48.08</v>
      </c>
      <c r="AS84" s="148">
        <f t="shared" si="31"/>
        <v>-29.450000000000003</v>
      </c>
      <c r="AT84" s="138"/>
      <c r="AU84" s="50">
        <f>东航自动更新!Q168</f>
        <v>30.12</v>
      </c>
      <c r="AV84" s="148">
        <f t="shared" si="32"/>
        <v>-39.379999999999995</v>
      </c>
      <c r="AW84" s="138"/>
      <c r="AX84" s="50">
        <f>东航自动更新!R168</f>
        <v>722</v>
      </c>
      <c r="AY84" s="138">
        <f t="shared" si="16"/>
        <v>2.2662889518413554E-2</v>
      </c>
      <c r="AZ84" s="138"/>
      <c r="BA84" s="17"/>
      <c r="BB84" s="9"/>
      <c r="BC84" s="17"/>
      <c r="BD84" s="9"/>
      <c r="BE84" s="17"/>
      <c r="BF84" s="9"/>
      <c r="BG84" s="17"/>
      <c r="BH84" s="9"/>
      <c r="BI84" s="51"/>
      <c r="BJ84" s="9"/>
      <c r="BK84" s="51"/>
      <c r="BL84" s="9"/>
      <c r="BM84" s="51"/>
      <c r="BN84" s="9"/>
      <c r="BO84" s="51"/>
      <c r="BP84" s="51"/>
      <c r="BQ84" s="9"/>
      <c r="BR84" s="51"/>
      <c r="BS84" s="9"/>
      <c r="BT84" s="51"/>
      <c r="BU84" s="9"/>
      <c r="BV84" s="51"/>
      <c r="BW84" s="9"/>
      <c r="BX84" s="51"/>
      <c r="BY84" s="9"/>
      <c r="BZ84" s="51"/>
      <c r="CA84" s="9"/>
      <c r="CB84" s="51"/>
      <c r="CC84" s="9"/>
      <c r="CD84" s="51"/>
      <c r="CE84" s="9"/>
      <c r="CF84" s="51"/>
      <c r="CG84" s="10"/>
      <c r="CH84" s="51"/>
      <c r="CI84" s="10"/>
      <c r="CJ84" s="51"/>
      <c r="CK84" s="10"/>
      <c r="CL84" s="51"/>
      <c r="CM84" s="10"/>
      <c r="CN84" s="51"/>
      <c r="CO84" s="53"/>
      <c r="CP84" s="51"/>
      <c r="CQ84" s="53"/>
      <c r="CR84" s="51"/>
      <c r="CS84" s="53"/>
      <c r="CT84" s="51"/>
      <c r="CU84" s="53"/>
      <c r="CV84" s="60"/>
      <c r="CW84" s="51"/>
      <c r="CX84" s="9"/>
      <c r="CY84" s="51"/>
      <c r="CZ84" s="9"/>
      <c r="DA84" s="51"/>
      <c r="DB84" s="9"/>
      <c r="DC84" s="51"/>
      <c r="DD84" s="9"/>
      <c r="DE84" s="69"/>
      <c r="DF84" s="69"/>
      <c r="DG84" s="51"/>
    </row>
    <row r="85" spans="1:111">
      <c r="A85" s="49">
        <v>44135</v>
      </c>
      <c r="B85" s="50">
        <f>东航自动更新!B169</f>
        <v>16473.78</v>
      </c>
      <c r="C85" s="138">
        <f t="shared" si="17"/>
        <v>-0.28680211286721602</v>
      </c>
      <c r="D85" s="138"/>
      <c r="E85" s="50">
        <f>东航自动更新!C169</f>
        <v>16034.87</v>
      </c>
      <c r="F85" s="138">
        <f t="shared" si="18"/>
        <v>9.6337648752038429E-2</v>
      </c>
      <c r="G85" s="138"/>
      <c r="H85" s="50">
        <f>东航自动更新!D169</f>
        <v>386.65</v>
      </c>
      <c r="I85" s="138">
        <f t="shared" si="19"/>
        <v>-0.95154130362854306</v>
      </c>
      <c r="J85" s="138"/>
      <c r="K85" s="50">
        <f>东航自动更新!E169</f>
        <v>52.26</v>
      </c>
      <c r="L85" s="138">
        <f t="shared" si="20"/>
        <v>-0.89413766559980556</v>
      </c>
      <c r="M85" s="138"/>
      <c r="N85" s="50">
        <f>东航自动更新!F169</f>
        <v>12510.9</v>
      </c>
      <c r="O85" s="138">
        <f t="shared" si="21"/>
        <v>-0.32979595335158274</v>
      </c>
      <c r="P85" s="138"/>
      <c r="Q85" s="50">
        <f>东航自动更新!G169</f>
        <v>12314.01</v>
      </c>
      <c r="R85" s="138">
        <f t="shared" si="22"/>
        <v>6.3417293143985809E-3</v>
      </c>
      <c r="S85" s="138"/>
      <c r="T85" s="50">
        <f>东航自动更新!H169</f>
        <v>176.64</v>
      </c>
      <c r="U85" s="138">
        <f t="shared" si="23"/>
        <v>-0.97095381782005641</v>
      </c>
      <c r="V85" s="138"/>
      <c r="W85" s="50">
        <f>东航自动更新!I169</f>
        <v>20.260000000000002</v>
      </c>
      <c r="X85" s="138">
        <f t="shared" si="24"/>
        <v>-0.94203644894572713</v>
      </c>
      <c r="Y85" s="138"/>
      <c r="Z85" s="50">
        <f>东航自动更新!J169</f>
        <v>9161.94</v>
      </c>
      <c r="AA85" s="138">
        <f t="shared" si="25"/>
        <v>-0.17010210292902794</v>
      </c>
      <c r="AB85" s="138"/>
      <c r="AC85" s="50">
        <f>东航自动更新!K169</f>
        <v>9120.67</v>
      </c>
      <c r="AD85" s="138">
        <f t="shared" si="26"/>
        <v>-2.6099055107852709E-2</v>
      </c>
      <c r="AE85" s="138"/>
      <c r="AF85" s="50">
        <f>东航自动更新!L169</f>
        <v>26.73</v>
      </c>
      <c r="AG85" s="138">
        <f t="shared" si="27"/>
        <v>-0.98119816835130513</v>
      </c>
      <c r="AH85" s="138"/>
      <c r="AI85" s="50">
        <f>东航自动更新!M169</f>
        <v>14.55</v>
      </c>
      <c r="AJ85" s="138">
        <f t="shared" si="28"/>
        <v>-0.9425105693626773</v>
      </c>
      <c r="AK85" s="138"/>
      <c r="AL85" s="50">
        <f>东航自动更新!N169</f>
        <v>75.94</v>
      </c>
      <c r="AM85" s="148">
        <f t="shared" si="29"/>
        <v>-4.8799999999999955</v>
      </c>
      <c r="AN85" s="138"/>
      <c r="AO85" s="50">
        <f>东航自动更新!O169</f>
        <v>76.8</v>
      </c>
      <c r="AP85" s="148">
        <f t="shared" si="30"/>
        <v>-6.8599999999999994</v>
      </c>
      <c r="AQ85" s="138"/>
      <c r="AR85" s="50">
        <f>东航自动更新!P169</f>
        <v>45.68</v>
      </c>
      <c r="AS85" s="148">
        <f t="shared" si="31"/>
        <v>-30.54</v>
      </c>
      <c r="AT85" s="138"/>
      <c r="AU85" s="50">
        <f>东航自动更新!Q169</f>
        <v>38.76</v>
      </c>
      <c r="AV85" s="148">
        <f t="shared" si="32"/>
        <v>-32.04</v>
      </c>
      <c r="AW85" s="138"/>
      <c r="AX85" s="50">
        <f>东航自动更新!R169</f>
        <v>721</v>
      </c>
      <c r="AY85" s="138">
        <f t="shared" si="16"/>
        <v>1.5492957746478853E-2</v>
      </c>
      <c r="AZ85" s="138"/>
      <c r="BA85" s="17"/>
      <c r="BB85" s="9"/>
      <c r="BC85" s="17"/>
      <c r="BD85" s="9"/>
      <c r="BE85" s="17"/>
      <c r="BF85" s="9"/>
      <c r="BG85" s="17"/>
      <c r="BH85" s="9"/>
      <c r="BI85" s="51"/>
      <c r="BJ85" s="9"/>
      <c r="BK85" s="51"/>
      <c r="BL85" s="9"/>
      <c r="BM85" s="51"/>
      <c r="BN85" s="9"/>
      <c r="BO85" s="51"/>
      <c r="BP85" s="51"/>
      <c r="BQ85" s="9"/>
      <c r="BR85" s="51"/>
      <c r="BS85" s="9"/>
      <c r="BT85" s="51"/>
      <c r="BU85" s="9"/>
      <c r="BV85" s="51"/>
      <c r="BW85" s="9"/>
      <c r="BX85" s="51"/>
      <c r="BY85" s="9"/>
      <c r="BZ85" s="51"/>
      <c r="CA85" s="9"/>
      <c r="CB85" s="51"/>
      <c r="CC85" s="9"/>
      <c r="CD85" s="51"/>
      <c r="CE85" s="9"/>
      <c r="CF85" s="51"/>
      <c r="CG85" s="10"/>
      <c r="CH85" s="51"/>
      <c r="CI85" s="10"/>
      <c r="CJ85" s="51"/>
      <c r="CK85" s="10"/>
      <c r="CL85" s="51"/>
      <c r="CM85" s="10"/>
      <c r="CN85" s="51"/>
      <c r="CO85" s="53"/>
      <c r="CP85" s="51"/>
      <c r="CQ85" s="53"/>
      <c r="CR85" s="51"/>
      <c r="CS85" s="53"/>
      <c r="CT85" s="51"/>
      <c r="CU85" s="53"/>
      <c r="CV85" s="60"/>
      <c r="CW85" s="51"/>
      <c r="CX85" s="9"/>
      <c r="CY85" s="51"/>
      <c r="CZ85" s="9"/>
      <c r="DA85" s="51"/>
      <c r="DB85" s="9"/>
      <c r="DC85" s="51"/>
      <c r="DD85" s="9"/>
      <c r="DE85" s="69"/>
      <c r="DF85" s="69"/>
      <c r="DG85" s="70"/>
    </row>
    <row r="86" spans="1:111">
      <c r="A86" s="49">
        <v>44165</v>
      </c>
      <c r="B86" s="50">
        <f>东航自动更新!B170</f>
        <v>14798.52</v>
      </c>
      <c r="C86" s="138">
        <f t="shared" si="17"/>
        <v>-0.34514346553760467</v>
      </c>
      <c r="D86" s="138"/>
      <c r="E86" s="50">
        <f>东航自动更新!C170</f>
        <v>14355.41</v>
      </c>
      <c r="F86" s="138">
        <f t="shared" si="18"/>
        <v>2.6338029152725984E-3</v>
      </c>
      <c r="G86" s="138"/>
      <c r="H86" s="50">
        <f>东航自动更新!D170</f>
        <v>393.74</v>
      </c>
      <c r="I86" s="138">
        <f t="shared" si="19"/>
        <v>-0.94982228673452351</v>
      </c>
      <c r="J86" s="138"/>
      <c r="K86" s="50">
        <f>东航自动更新!E170</f>
        <v>49.37</v>
      </c>
      <c r="L86" s="138">
        <f t="shared" si="20"/>
        <v>-0.88611303344867354</v>
      </c>
      <c r="M86" s="138"/>
      <c r="N86" s="50">
        <f>东航自动更新!F170</f>
        <v>10495.89</v>
      </c>
      <c r="O86" s="138">
        <f t="shared" si="21"/>
        <v>-0.42015469701163288</v>
      </c>
      <c r="P86" s="138"/>
      <c r="Q86" s="50">
        <f>东航自动更新!G170</f>
        <v>10322.26</v>
      </c>
      <c r="R86" s="138">
        <f t="shared" si="22"/>
        <v>-0.1259099935219723</v>
      </c>
      <c r="S86" s="138"/>
      <c r="T86" s="50">
        <f>东航自动更新!H170</f>
        <v>156.81</v>
      </c>
      <c r="U86" s="138">
        <f t="shared" si="23"/>
        <v>-0.97372209197686754</v>
      </c>
      <c r="V86" s="138"/>
      <c r="W86" s="50">
        <f>东航自动更新!I170</f>
        <v>16.82</v>
      </c>
      <c r="X86" s="138">
        <f t="shared" si="24"/>
        <v>-0.94819355037422615</v>
      </c>
      <c r="Y86" s="138"/>
      <c r="Z86" s="50">
        <f>东航自动更新!J170</f>
        <v>7745.33</v>
      </c>
      <c r="AA86" s="138">
        <f t="shared" si="25"/>
        <v>-0.27340893185813642</v>
      </c>
      <c r="AB86" s="138"/>
      <c r="AC86" s="50">
        <f>东航自动更新!K170</f>
        <v>7709.52</v>
      </c>
      <c r="AD86" s="138">
        <f t="shared" si="26"/>
        <v>-0.14428516724106355</v>
      </c>
      <c r="AE86" s="138"/>
      <c r="AF86" s="50">
        <f>东航自动更新!L170</f>
        <v>24.1</v>
      </c>
      <c r="AG86" s="138">
        <f t="shared" si="27"/>
        <v>-0.9828882624841131</v>
      </c>
      <c r="AH86" s="138"/>
      <c r="AI86" s="50">
        <f>东航自动更新!M170</f>
        <v>11.72</v>
      </c>
      <c r="AJ86" s="138">
        <f t="shared" si="28"/>
        <v>-0.9515682466217612</v>
      </c>
      <c r="AK86" s="138"/>
      <c r="AL86" s="50">
        <f>东航自动更新!N170</f>
        <v>70.930000000000007</v>
      </c>
      <c r="AM86" s="148">
        <f t="shared" si="29"/>
        <v>-9.1699999999999875</v>
      </c>
      <c r="AN86" s="138"/>
      <c r="AO86" s="50">
        <f>东航自动更新!O170</f>
        <v>71.91</v>
      </c>
      <c r="AP86" s="148">
        <f t="shared" si="30"/>
        <v>-10.570000000000007</v>
      </c>
      <c r="AQ86" s="138"/>
      <c r="AR86" s="50">
        <f>东航自动更新!P170</f>
        <v>39.83</v>
      </c>
      <c r="AS86" s="148">
        <f t="shared" si="31"/>
        <v>-36.22</v>
      </c>
      <c r="AT86" s="138"/>
      <c r="AU86" s="50">
        <f>东航自动更新!Q170</f>
        <v>34.06</v>
      </c>
      <c r="AV86" s="148">
        <f t="shared" si="32"/>
        <v>-40.840000000000003</v>
      </c>
      <c r="AW86" s="138"/>
      <c r="AX86" s="50">
        <f>东航自动更新!R170</f>
        <v>720</v>
      </c>
      <c r="AY86" s="138">
        <f t="shared" si="16"/>
        <v>1.1235955056179803E-2</v>
      </c>
      <c r="AZ86" s="138"/>
      <c r="BA86" s="17"/>
      <c r="BB86" s="9"/>
      <c r="BC86" s="17"/>
      <c r="BD86" s="9"/>
      <c r="BE86" s="17"/>
      <c r="BF86" s="9"/>
      <c r="BG86" s="17"/>
      <c r="BH86" s="9"/>
      <c r="BI86" s="51"/>
      <c r="BJ86" s="9"/>
      <c r="BK86" s="51"/>
      <c r="BL86" s="9"/>
      <c r="BM86" s="51"/>
      <c r="BN86" s="9"/>
      <c r="BO86" s="51"/>
      <c r="BP86" s="51"/>
      <c r="BQ86" s="9"/>
      <c r="BR86" s="51"/>
      <c r="BS86" s="9"/>
      <c r="BT86" s="51"/>
      <c r="BU86" s="9"/>
      <c r="BV86" s="51"/>
      <c r="BW86" s="9"/>
      <c r="BX86" s="51"/>
      <c r="BY86" s="9"/>
      <c r="BZ86" s="51"/>
      <c r="CA86" s="9"/>
      <c r="CB86" s="51"/>
      <c r="CC86" s="9"/>
      <c r="CD86" s="51"/>
      <c r="CE86" s="9"/>
      <c r="CF86" s="51"/>
      <c r="CG86" s="10"/>
      <c r="CH86" s="51"/>
      <c r="CI86" s="10"/>
      <c r="CJ86" s="51"/>
      <c r="CK86" s="10"/>
      <c r="CL86" s="51"/>
      <c r="CM86" s="10"/>
      <c r="CN86" s="51"/>
      <c r="CO86" s="53"/>
      <c r="CP86" s="51"/>
      <c r="CQ86" s="53"/>
      <c r="CR86" s="51"/>
      <c r="CS86" s="53"/>
      <c r="CT86" s="51"/>
      <c r="CU86" s="53"/>
      <c r="CV86" s="60"/>
      <c r="CW86" s="51"/>
      <c r="CX86" s="9"/>
      <c r="CY86" s="51"/>
      <c r="CZ86" s="9"/>
      <c r="DA86" s="51"/>
      <c r="DB86" s="9"/>
      <c r="DC86" s="51"/>
      <c r="DD86" s="9"/>
      <c r="DE86" s="69"/>
      <c r="DF86" s="69"/>
      <c r="DG86" s="51"/>
    </row>
    <row r="87" spans="1:111">
      <c r="A87" s="49">
        <v>44196</v>
      </c>
      <c r="B87" s="50">
        <f>东航自动更新!B171</f>
        <v>14263.71</v>
      </c>
      <c r="C87" s="138">
        <f t="shared" si="17"/>
        <v>-0.3730088538365306</v>
      </c>
      <c r="D87" s="138"/>
      <c r="E87" s="50">
        <f>东航自动更新!C171</f>
        <v>13822.62</v>
      </c>
      <c r="F87" s="138">
        <f t="shared" si="18"/>
        <v>-3.5756738657291121E-2</v>
      </c>
      <c r="G87" s="138"/>
      <c r="H87" s="50">
        <f>东航自动更新!D171</f>
        <v>392.37</v>
      </c>
      <c r="I87" s="138">
        <f t="shared" si="19"/>
        <v>-0.95093872498452647</v>
      </c>
      <c r="J87" s="138"/>
      <c r="K87" s="50">
        <f>东航自动更新!E171</f>
        <v>48.72</v>
      </c>
      <c r="L87" s="138">
        <f t="shared" si="20"/>
        <v>-0.88308415924743822</v>
      </c>
      <c r="M87" s="138"/>
      <c r="N87" s="50">
        <f>东航自动更新!F171</f>
        <v>9732.4699999999993</v>
      </c>
      <c r="O87" s="138">
        <f t="shared" si="21"/>
        <v>-0.46601408531071964</v>
      </c>
      <c r="P87" s="138"/>
      <c r="Q87" s="50">
        <f>东航自动更新!G171</f>
        <v>9559.23</v>
      </c>
      <c r="R87" s="138">
        <f t="shared" si="22"/>
        <v>-0.17643678557028597</v>
      </c>
      <c r="S87" s="138"/>
      <c r="T87" s="50">
        <f>东航自动更新!H171</f>
        <v>150.46</v>
      </c>
      <c r="U87" s="138">
        <f t="shared" si="23"/>
        <v>-0.97613333354483289</v>
      </c>
      <c r="V87" s="138"/>
      <c r="W87" s="50">
        <f>东航自动更新!I171</f>
        <v>22.78</v>
      </c>
      <c r="X87" s="138">
        <f t="shared" si="24"/>
        <v>-0.92762050011120645</v>
      </c>
      <c r="Y87" s="138"/>
      <c r="Z87" s="50">
        <f>东航自动更新!J171</f>
        <v>7073.99</v>
      </c>
      <c r="AA87" s="138">
        <f t="shared" si="25"/>
        <v>-0.33214849473572905</v>
      </c>
      <c r="AB87" s="138"/>
      <c r="AC87" s="50">
        <f>东航自动更新!K171</f>
        <v>7035.35</v>
      </c>
      <c r="AD87" s="138">
        <f t="shared" si="26"/>
        <v>-0.20843506340080331</v>
      </c>
      <c r="AE87" s="138"/>
      <c r="AF87" s="50">
        <f>东航自动更新!L171</f>
        <v>23.41</v>
      </c>
      <c r="AG87" s="138">
        <f t="shared" si="27"/>
        <v>-0.98406105955485357</v>
      </c>
      <c r="AH87" s="138"/>
      <c r="AI87" s="50">
        <f>东航自动更新!M171</f>
        <v>15.23</v>
      </c>
      <c r="AJ87" s="138">
        <f t="shared" si="28"/>
        <v>-0.93533732433235683</v>
      </c>
      <c r="AK87" s="138"/>
      <c r="AL87" s="50">
        <f>东航自动更新!N171</f>
        <v>68.23</v>
      </c>
      <c r="AM87" s="148">
        <f t="shared" si="29"/>
        <v>-11.89</v>
      </c>
      <c r="AN87" s="138"/>
      <c r="AO87" s="50">
        <f>东航自动更新!O171</f>
        <v>69.16</v>
      </c>
      <c r="AP87" s="148">
        <f t="shared" si="30"/>
        <v>-11.810000000000002</v>
      </c>
      <c r="AQ87" s="138"/>
      <c r="AR87" s="50">
        <f>东航自动更新!P171</f>
        <v>38.35</v>
      </c>
      <c r="AS87" s="148">
        <f t="shared" si="31"/>
        <v>-40.479999999999997</v>
      </c>
      <c r="AT87" s="138"/>
      <c r="AU87" s="50">
        <f>东航自动更新!Q171</f>
        <v>46.75</v>
      </c>
      <c r="AV87" s="148">
        <f t="shared" si="32"/>
        <v>-28.78</v>
      </c>
      <c r="AW87" s="138"/>
      <c r="AX87" s="50">
        <f>东航自动更新!R171</f>
        <v>725</v>
      </c>
      <c r="AY87" s="138">
        <f t="shared" si="16"/>
        <v>2.7662517289073207E-3</v>
      </c>
      <c r="AZ87" s="138"/>
      <c r="BA87" s="17"/>
      <c r="BB87" s="9"/>
      <c r="BC87" s="17"/>
      <c r="BD87" s="9"/>
      <c r="BE87" s="17"/>
      <c r="BF87" s="9"/>
      <c r="BG87" s="17"/>
      <c r="BH87" s="9"/>
      <c r="BI87" s="51"/>
      <c r="BJ87" s="9"/>
      <c r="BK87" s="51"/>
      <c r="BL87" s="9"/>
      <c r="BM87" s="51"/>
      <c r="BN87" s="9"/>
      <c r="BO87" s="51"/>
      <c r="BP87" s="51"/>
      <c r="BQ87" s="9"/>
      <c r="BR87" s="51"/>
      <c r="BS87" s="9"/>
      <c r="BT87" s="51"/>
      <c r="BU87" s="9"/>
      <c r="BV87" s="51"/>
      <c r="BW87" s="9"/>
      <c r="BX87" s="51"/>
      <c r="BY87" s="9"/>
      <c r="BZ87" s="51"/>
      <c r="CA87" s="9"/>
      <c r="CB87" s="51"/>
      <c r="CC87" s="9"/>
      <c r="CD87" s="51"/>
      <c r="CE87" s="9"/>
      <c r="CF87" s="51"/>
      <c r="CG87" s="10"/>
      <c r="CH87" s="51"/>
      <c r="CI87" s="10"/>
      <c r="CJ87" s="51"/>
      <c r="CK87" s="10"/>
      <c r="CL87" s="51"/>
      <c r="CM87" s="10"/>
      <c r="CN87" s="51"/>
      <c r="CO87" s="53"/>
      <c r="CP87" s="51"/>
      <c r="CQ87" s="53"/>
      <c r="CR87" s="51"/>
      <c r="CS87" s="53"/>
      <c r="CT87" s="51"/>
      <c r="CU87" s="53"/>
      <c r="CV87" s="60"/>
      <c r="CW87" s="51"/>
      <c r="CX87" s="9"/>
      <c r="CY87" s="51"/>
      <c r="CZ87" s="9"/>
      <c r="DA87" s="51"/>
      <c r="DB87" s="9"/>
      <c r="DC87" s="51"/>
      <c r="DD87" s="9"/>
      <c r="DE87" s="69"/>
      <c r="DF87" s="69"/>
      <c r="DG87" s="51"/>
    </row>
    <row r="88" spans="1:111" s="11" customFormat="1">
      <c r="A88" s="34">
        <v>44227</v>
      </c>
      <c r="B88" s="18">
        <f>东航自动更新!B172</f>
        <v>12023.94</v>
      </c>
      <c r="C88" s="138">
        <f t="shared" si="17"/>
        <v>-0.50049643192152793</v>
      </c>
      <c r="D88" s="138"/>
      <c r="E88" s="18">
        <f>东航自动更新!C172</f>
        <v>11579.07</v>
      </c>
      <c r="F88" s="138">
        <f t="shared" si="18"/>
        <v>-0.22038906921925594</v>
      </c>
      <c r="G88" s="138"/>
      <c r="H88" s="18">
        <f>东航自动更新!D172</f>
        <v>390.39</v>
      </c>
      <c r="I88" s="138">
        <f t="shared" si="19"/>
        <v>-0.95542648492750915</v>
      </c>
      <c r="J88" s="138"/>
      <c r="K88" s="18">
        <f>东航自动更新!E172</f>
        <v>54.48</v>
      </c>
      <c r="L88" s="138">
        <f t="shared" si="20"/>
        <v>-0.88184006766868372</v>
      </c>
      <c r="M88" s="138"/>
      <c r="N88" s="18">
        <f>东航自动更新!F172</f>
        <v>7148.88</v>
      </c>
      <c r="O88" s="138">
        <f t="shared" si="21"/>
        <v>-0.60602680539634957</v>
      </c>
      <c r="P88" s="138"/>
      <c r="Q88" s="18">
        <f>东航自动更新!G172</f>
        <v>6988.98</v>
      </c>
      <c r="R88" s="138">
        <f t="shared" si="22"/>
        <v>-0.37117397090063009</v>
      </c>
      <c r="S88" s="138"/>
      <c r="T88" s="18">
        <f>东航自动更新!H172</f>
        <v>135.1</v>
      </c>
      <c r="U88" s="138">
        <f t="shared" si="23"/>
        <v>-0.9798734905117884</v>
      </c>
      <c r="V88" s="138"/>
      <c r="W88" s="18">
        <f>东航自动更新!I172</f>
        <v>24.8</v>
      </c>
      <c r="X88" s="138">
        <f t="shared" si="24"/>
        <v>-0.92219119631035673</v>
      </c>
      <c r="Y88" s="138"/>
      <c r="Z88" s="18">
        <f>东航自动更新!J172</f>
        <v>5141.6499999999996</v>
      </c>
      <c r="AA88" s="138">
        <f t="shared" si="25"/>
        <v>-0.49186704629345046</v>
      </c>
      <c r="AB88" s="138"/>
      <c r="AC88" s="18">
        <f>东航自动更新!K172</f>
        <v>5101.74</v>
      </c>
      <c r="AD88" s="138">
        <f t="shared" si="26"/>
        <v>-0.38537473932513067</v>
      </c>
      <c r="AE88" s="138"/>
      <c r="AF88" s="18">
        <f>东航自动更新!L172</f>
        <v>22.61</v>
      </c>
      <c r="AG88" s="138">
        <f t="shared" si="27"/>
        <v>-0.98566873934346222</v>
      </c>
      <c r="AH88" s="138"/>
      <c r="AI88" s="18">
        <f>东航自动更新!M172</f>
        <v>17.29</v>
      </c>
      <c r="AJ88" s="138">
        <f t="shared" si="28"/>
        <v>-0.92809913918576126</v>
      </c>
      <c r="AK88" s="138"/>
      <c r="AL88" s="18">
        <f>东航自动更新!N172</f>
        <v>59.46</v>
      </c>
      <c r="AM88" s="148">
        <f t="shared" si="29"/>
        <v>-15.919999999999995</v>
      </c>
      <c r="AN88" s="138"/>
      <c r="AO88" s="18">
        <f>东航自动更新!O172</f>
        <v>60.36</v>
      </c>
      <c r="AP88" s="148">
        <f t="shared" si="30"/>
        <v>-14.469999999999999</v>
      </c>
      <c r="AQ88" s="138"/>
      <c r="AR88" s="18">
        <f>东航自动更新!P172</f>
        <v>34.61</v>
      </c>
      <c r="AS88" s="148">
        <f t="shared" si="31"/>
        <v>-42.03</v>
      </c>
      <c r="AT88" s="138"/>
      <c r="AU88" s="18">
        <f>东航自动更新!Q172</f>
        <v>45.52</v>
      </c>
      <c r="AV88" s="148">
        <f t="shared" si="32"/>
        <v>-23.609999999999992</v>
      </c>
      <c r="AW88" s="138"/>
      <c r="AX88" s="18">
        <f>东航自动更新!R172</f>
        <v>726</v>
      </c>
      <c r="AY88" s="138">
        <f t="shared" si="16"/>
        <v>2.7624309392264568E-3</v>
      </c>
      <c r="AZ88" s="138"/>
      <c r="BA88" s="10"/>
      <c r="BB88" s="9"/>
      <c r="BC88" s="10"/>
      <c r="BD88" s="9"/>
      <c r="BE88" s="10"/>
      <c r="BF88" s="9"/>
      <c r="BG88" s="10"/>
      <c r="BH88" s="9"/>
      <c r="BI88" s="10"/>
      <c r="BJ88" s="9"/>
      <c r="BK88" s="10"/>
      <c r="BL88" s="9"/>
      <c r="BM88" s="10"/>
      <c r="BN88" s="9"/>
      <c r="BO88" s="10"/>
      <c r="BP88" s="10"/>
      <c r="BQ88" s="9"/>
      <c r="BR88" s="10"/>
      <c r="BS88" s="9"/>
      <c r="BT88" s="10"/>
      <c r="BU88" s="9"/>
      <c r="BV88" s="10"/>
      <c r="BW88" s="9"/>
      <c r="BX88" s="10"/>
      <c r="BY88" s="9"/>
      <c r="BZ88" s="10"/>
      <c r="CA88" s="9"/>
      <c r="CB88" s="10"/>
      <c r="CC88" s="9"/>
      <c r="CD88" s="10"/>
      <c r="CE88" s="9"/>
      <c r="CF88" s="10"/>
      <c r="CG88" s="10"/>
      <c r="CH88" s="10"/>
      <c r="CI88" s="10"/>
      <c r="CJ88" s="10"/>
      <c r="CK88" s="10"/>
      <c r="CL88" s="10"/>
      <c r="CM88" s="10"/>
      <c r="CN88" s="10"/>
      <c r="CO88" s="53"/>
      <c r="CP88" s="10"/>
      <c r="CQ88" s="53"/>
      <c r="CR88" s="51"/>
      <c r="CS88" s="53"/>
      <c r="CT88" s="10"/>
      <c r="CU88" s="53"/>
      <c r="CW88" s="10"/>
      <c r="CX88" s="9"/>
      <c r="CY88" s="10"/>
      <c r="CZ88" s="9"/>
      <c r="DA88" s="10"/>
      <c r="DB88" s="9"/>
      <c r="DC88" s="10"/>
      <c r="DD88" s="9"/>
      <c r="DE88" s="88"/>
      <c r="DF88" s="88"/>
    </row>
    <row r="89" spans="1:111">
      <c r="A89" s="49">
        <v>44255</v>
      </c>
      <c r="B89" s="50">
        <f>东航自动更新!B173</f>
        <v>8824.85</v>
      </c>
      <c r="C89" s="138">
        <f t="shared" si="17"/>
        <v>0.5018925018125131</v>
      </c>
      <c r="D89" s="138"/>
      <c r="E89" s="50">
        <f>东航自动更新!C173</f>
        <v>8472.26</v>
      </c>
      <c r="F89" s="138">
        <f t="shared" si="18"/>
        <v>1.8111646796890297</v>
      </c>
      <c r="G89" s="138"/>
      <c r="H89" s="50">
        <f>东航自动更新!D173</f>
        <v>317.19</v>
      </c>
      <c r="I89" s="138">
        <f t="shared" si="19"/>
        <v>-0.88573806101606989</v>
      </c>
      <c r="J89" s="138"/>
      <c r="K89" s="50">
        <f>东航自动更新!E173</f>
        <v>35.409999999999997</v>
      </c>
      <c r="L89" s="138">
        <f t="shared" si="20"/>
        <v>-0.5884950610110401</v>
      </c>
      <c r="M89" s="138"/>
      <c r="N89" s="50">
        <f>东航自动更新!F173</f>
        <v>5429.17</v>
      </c>
      <c r="O89" s="138">
        <f t="shared" si="21"/>
        <v>0.83764947993000316</v>
      </c>
      <c r="P89" s="138"/>
      <c r="Q89" s="50">
        <f>东航自动更新!G173</f>
        <v>5314.62</v>
      </c>
      <c r="R89" s="138">
        <f t="shared" si="22"/>
        <v>2.9353271775429657</v>
      </c>
      <c r="S89" s="138"/>
      <c r="T89" s="50">
        <f>东航自动更新!H173</f>
        <v>100.04</v>
      </c>
      <c r="U89" s="138">
        <f t="shared" si="23"/>
        <v>-0.93638277171182738</v>
      </c>
      <c r="V89" s="138"/>
      <c r="W89" s="50">
        <f>东航自动更新!I173</f>
        <v>14.51</v>
      </c>
      <c r="X89" s="138">
        <f t="shared" si="24"/>
        <v>-0.53775087607518324</v>
      </c>
      <c r="Y89" s="138"/>
      <c r="Z89" s="50">
        <f>东航自动更新!J173</f>
        <v>3884.33</v>
      </c>
      <c r="AA89" s="138">
        <f t="shared" si="25"/>
        <v>1.9388670737151115</v>
      </c>
      <c r="AB89" s="138"/>
      <c r="AC89" s="50">
        <f>东航自动更新!K173</f>
        <v>3859.27</v>
      </c>
      <c r="AD89" s="138">
        <f t="shared" si="26"/>
        <v>2.839955026218123</v>
      </c>
      <c r="AE89" s="138"/>
      <c r="AF89" s="50">
        <f>东航自动更新!L173</f>
        <v>15.02</v>
      </c>
      <c r="AG89" s="138">
        <f t="shared" si="27"/>
        <v>-0.94849991428081604</v>
      </c>
      <c r="AH89" s="138"/>
      <c r="AI89" s="50">
        <f>东航自动更新!M173</f>
        <v>10.029999999999999</v>
      </c>
      <c r="AJ89" s="138">
        <f t="shared" si="28"/>
        <v>-0.59928086296444272</v>
      </c>
      <c r="AK89" s="138"/>
      <c r="AL89" s="50">
        <f>东航自动更新!N173</f>
        <v>61.52</v>
      </c>
      <c r="AM89" s="148">
        <f t="shared" si="29"/>
        <v>11.240000000000002</v>
      </c>
      <c r="AN89" s="138"/>
      <c r="AO89" s="50">
        <f>东航自动更新!O173</f>
        <v>62.73</v>
      </c>
      <c r="AP89" s="148">
        <f t="shared" si="30"/>
        <v>17.919999999999995</v>
      </c>
      <c r="AQ89" s="138"/>
      <c r="AR89" s="50">
        <f>东航自动更新!P173</f>
        <v>31.54</v>
      </c>
      <c r="AS89" s="148">
        <f t="shared" si="31"/>
        <v>-25.11</v>
      </c>
      <c r="AT89" s="138"/>
      <c r="AU89" s="50">
        <f>东航自动更新!Q173</f>
        <v>40.99</v>
      </c>
      <c r="AV89" s="148">
        <f t="shared" si="32"/>
        <v>4.5100000000000051</v>
      </c>
      <c r="AW89" s="138"/>
      <c r="AX89" s="50">
        <f>东航自动更新!R173</f>
        <v>728</v>
      </c>
      <c r="AY89" s="138">
        <f t="shared" si="16"/>
        <v>5.5248618784531356E-3</v>
      </c>
      <c r="AZ89" s="138"/>
      <c r="BA89" s="17"/>
      <c r="BB89" s="9"/>
      <c r="BC89" s="17"/>
      <c r="BD89" s="9"/>
      <c r="BE89" s="17"/>
      <c r="BF89" s="9"/>
      <c r="BG89" s="17"/>
      <c r="BH89" s="9"/>
      <c r="BI89" s="51"/>
      <c r="BJ89" s="9"/>
      <c r="BK89" s="51"/>
      <c r="BL89" s="9"/>
      <c r="BM89" s="51"/>
      <c r="BN89" s="9"/>
      <c r="BO89" s="51"/>
      <c r="BP89" s="51"/>
      <c r="BQ89" s="9"/>
      <c r="BR89" s="51"/>
      <c r="BS89" s="9"/>
      <c r="BT89" s="51"/>
      <c r="BU89" s="9"/>
      <c r="BV89" s="51"/>
      <c r="BW89" s="9"/>
      <c r="BX89" s="51"/>
      <c r="BY89" s="9"/>
      <c r="BZ89" s="51"/>
      <c r="CA89" s="9"/>
      <c r="CB89" s="51"/>
      <c r="CC89" s="9"/>
      <c r="CD89" s="51"/>
      <c r="CE89" s="9"/>
      <c r="CF89" s="51"/>
      <c r="CG89" s="10"/>
      <c r="CH89" s="51"/>
      <c r="CI89" s="10"/>
      <c r="CJ89" s="51"/>
      <c r="CK89" s="10"/>
      <c r="CL89" s="51"/>
      <c r="CM89" s="10"/>
      <c r="CN89" s="51"/>
      <c r="CO89" s="53"/>
      <c r="CP89" s="51"/>
      <c r="CQ89" s="53"/>
      <c r="CR89" s="51"/>
      <c r="CS89" s="53"/>
      <c r="CT89" s="51"/>
      <c r="CU89" s="53"/>
      <c r="CV89" s="60"/>
      <c r="CW89" s="51"/>
      <c r="CX89" s="9"/>
      <c r="CY89" s="51"/>
      <c r="CZ89" s="9"/>
      <c r="DA89" s="51"/>
      <c r="DB89" s="9"/>
      <c r="DC89" s="51"/>
      <c r="DD89" s="9"/>
      <c r="DE89" s="69"/>
      <c r="DF89" s="69"/>
      <c r="DG89" s="51"/>
    </row>
    <row r="90" spans="1:111">
      <c r="A90" s="49">
        <v>44286</v>
      </c>
      <c r="B90" s="50">
        <f>东航自动更新!B174</f>
        <v>16376.64</v>
      </c>
      <c r="C90" s="138">
        <f t="shared" si="17"/>
        <v>1.4443804284066024</v>
      </c>
      <c r="D90" s="138"/>
      <c r="E90" s="50">
        <f>东航自动更新!C174</f>
        <v>15941.64</v>
      </c>
      <c r="F90" s="138">
        <f t="shared" si="18"/>
        <v>2.1652155957200518</v>
      </c>
      <c r="G90" s="138"/>
      <c r="H90" s="50">
        <f>东航自动更新!D174</f>
        <v>385.42</v>
      </c>
      <c r="I90" s="138">
        <f t="shared" si="19"/>
        <v>-0.76187769526374971</v>
      </c>
      <c r="J90" s="138"/>
      <c r="K90" s="50">
        <f>东航自动更新!E174</f>
        <v>49.58</v>
      </c>
      <c r="L90" s="138">
        <f t="shared" si="20"/>
        <v>0.11140999775835003</v>
      </c>
      <c r="M90" s="138"/>
      <c r="N90" s="50">
        <f>东航自动更新!F174</f>
        <v>11940.65</v>
      </c>
      <c r="O90" s="138">
        <f t="shared" si="21"/>
        <v>2.1951817996938785</v>
      </c>
      <c r="P90" s="138"/>
      <c r="Q90" s="50">
        <f>东航自动更新!G174</f>
        <v>11777.78</v>
      </c>
      <c r="R90" s="138">
        <f t="shared" si="22"/>
        <v>2.9896277226381223</v>
      </c>
      <c r="S90" s="138"/>
      <c r="T90" s="50">
        <f>东航自动更新!H174</f>
        <v>136.76</v>
      </c>
      <c r="U90" s="138">
        <f t="shared" si="23"/>
        <v>-0.82314297537761227</v>
      </c>
      <c r="V90" s="138"/>
      <c r="W90" s="50">
        <f>东航自动更新!I174</f>
        <v>26.12</v>
      </c>
      <c r="X90" s="138">
        <f t="shared" si="24"/>
        <v>1.2343883661248931</v>
      </c>
      <c r="Y90" s="138"/>
      <c r="Z90" s="50">
        <f>东航自动更新!J174</f>
        <v>8609.5</v>
      </c>
      <c r="AA90" s="138">
        <f t="shared" si="25"/>
        <v>2.8055393482911648</v>
      </c>
      <c r="AB90" s="138"/>
      <c r="AC90" s="50">
        <f>东航自动更新!K174</f>
        <v>8568.2199999999993</v>
      </c>
      <c r="AD90" s="138">
        <f t="shared" si="26"/>
        <v>3.050306081448392</v>
      </c>
      <c r="AE90" s="138"/>
      <c r="AF90" s="50">
        <f>东航自动更新!L174</f>
        <v>23.85</v>
      </c>
      <c r="AG90" s="138">
        <f t="shared" si="27"/>
        <v>-0.8263433813892529</v>
      </c>
      <c r="AH90" s="138"/>
      <c r="AI90" s="50">
        <f>东航自动更新!M174</f>
        <v>17.43</v>
      </c>
      <c r="AJ90" s="138">
        <f t="shared" si="28"/>
        <v>0.82322175732217562</v>
      </c>
      <c r="AK90" s="138"/>
      <c r="AL90" s="50">
        <f>东航自动更新!N174</f>
        <v>72.91</v>
      </c>
      <c r="AM90" s="148">
        <f t="shared" si="29"/>
        <v>17.129999999999995</v>
      </c>
      <c r="AN90" s="138"/>
      <c r="AO90" s="50">
        <f>东航自动更新!O174</f>
        <v>73.88</v>
      </c>
      <c r="AP90" s="148">
        <f t="shared" si="30"/>
        <v>15.269999999999996</v>
      </c>
      <c r="AQ90" s="138"/>
      <c r="AR90" s="50">
        <f>东航自动更新!P174</f>
        <v>35.479999999999997</v>
      </c>
      <c r="AS90" s="148">
        <f t="shared" si="31"/>
        <v>-12.300000000000004</v>
      </c>
      <c r="AT90" s="138"/>
      <c r="AU90" s="50">
        <f>东航自动更新!Q174</f>
        <v>52.68</v>
      </c>
      <c r="AV90" s="148">
        <f t="shared" si="32"/>
        <v>26.47</v>
      </c>
      <c r="AW90" s="138"/>
      <c r="AX90" s="50">
        <f>东航自动更新!R174</f>
        <v>730</v>
      </c>
      <c r="AY90" s="138">
        <f t="shared" si="16"/>
        <v>9.6818810511756226E-3</v>
      </c>
      <c r="AZ90" s="138"/>
      <c r="BA90" s="17"/>
      <c r="BB90" s="9"/>
      <c r="BC90" s="17"/>
      <c r="BD90" s="9"/>
      <c r="BE90" s="17"/>
      <c r="BF90" s="9"/>
      <c r="BG90" s="17"/>
      <c r="BH90" s="9"/>
      <c r="BI90" s="51"/>
      <c r="BJ90" s="9"/>
      <c r="BK90" s="51"/>
      <c r="BL90" s="9"/>
      <c r="BM90" s="51"/>
      <c r="BN90" s="9"/>
      <c r="BO90" s="51"/>
      <c r="BP90" s="51"/>
      <c r="BQ90" s="9"/>
      <c r="BR90" s="51"/>
      <c r="BS90" s="9"/>
      <c r="BT90" s="51"/>
      <c r="BU90" s="9"/>
      <c r="BV90" s="51"/>
      <c r="BW90" s="9"/>
      <c r="BX90" s="51"/>
      <c r="BY90" s="9"/>
      <c r="BZ90" s="51"/>
      <c r="CA90" s="9"/>
      <c r="CB90" s="51"/>
      <c r="CC90" s="9"/>
      <c r="CD90" s="51"/>
      <c r="CE90" s="9"/>
      <c r="CF90" s="51"/>
      <c r="CG90" s="10"/>
      <c r="CH90" s="51"/>
      <c r="CI90" s="10"/>
      <c r="CJ90" s="51"/>
      <c r="CK90" s="10"/>
      <c r="CL90" s="51"/>
      <c r="CM90" s="10"/>
      <c r="CN90" s="51"/>
      <c r="CO90" s="53"/>
      <c r="CP90" s="51"/>
      <c r="CQ90" s="53"/>
      <c r="CR90" s="51"/>
      <c r="CS90" s="53"/>
      <c r="CT90" s="51"/>
      <c r="CU90" s="53"/>
      <c r="CV90" s="60"/>
      <c r="CW90" s="51"/>
      <c r="CX90" s="9"/>
      <c r="CY90" s="51"/>
      <c r="CZ90" s="9"/>
      <c r="DA90" s="51"/>
      <c r="DB90" s="9"/>
      <c r="DC90" s="51"/>
      <c r="DD90" s="9"/>
      <c r="DE90" s="69"/>
      <c r="DF90" s="69"/>
      <c r="DG90" s="70"/>
    </row>
    <row r="91" spans="1:111">
      <c r="A91" s="49">
        <v>44316</v>
      </c>
      <c r="B91" s="50">
        <f>东航自动更新!B175</f>
        <v>17070.37</v>
      </c>
      <c r="C91" s="138">
        <f t="shared" si="17"/>
        <v>1.9420157972655527</v>
      </c>
      <c r="D91" s="138"/>
      <c r="E91" s="50">
        <f>东航自动更新!C175</f>
        <v>16670.849999999999</v>
      </c>
      <c r="F91" s="138">
        <f t="shared" si="18"/>
        <v>2.0442146436240924</v>
      </c>
      <c r="G91" s="138"/>
      <c r="H91" s="50">
        <f>东航自动更新!D175</f>
        <v>344.39</v>
      </c>
      <c r="I91" s="138">
        <f t="shared" si="19"/>
        <v>0.14449503173706413</v>
      </c>
      <c r="J91" s="138"/>
      <c r="K91" s="50">
        <f>东航自动更新!E175</f>
        <v>55.13</v>
      </c>
      <c r="L91" s="138">
        <f t="shared" si="20"/>
        <v>1.1955396256471529</v>
      </c>
      <c r="M91" s="138"/>
      <c r="N91" s="50">
        <f>东航自动更新!F175</f>
        <v>12699.11</v>
      </c>
      <c r="O91" s="138">
        <f t="shared" si="21"/>
        <v>2.4084707776957659</v>
      </c>
      <c r="P91" s="138"/>
      <c r="Q91" s="50">
        <f>东航自动更新!G175</f>
        <v>12534.02</v>
      </c>
      <c r="R91" s="138">
        <f t="shared" si="22"/>
        <v>2.4881446684403281</v>
      </c>
      <c r="S91" s="138"/>
      <c r="T91" s="50">
        <f>东航自动更新!H175</f>
        <v>134.63999999999999</v>
      </c>
      <c r="U91" s="138">
        <f t="shared" si="23"/>
        <v>4.8026776679380268E-2</v>
      </c>
      <c r="V91" s="138"/>
      <c r="W91" s="50">
        <f>东航自动更新!I175</f>
        <v>30.45</v>
      </c>
      <c r="X91" s="138">
        <f t="shared" si="24"/>
        <v>6.6893939393939394</v>
      </c>
      <c r="Y91" s="138"/>
      <c r="Z91" s="50">
        <f>东航自动更新!J175</f>
        <v>9313.91</v>
      </c>
      <c r="AA91" s="138">
        <f t="shared" si="25"/>
        <v>2.4975910174806137</v>
      </c>
      <c r="AB91" s="138"/>
      <c r="AC91" s="50">
        <f>东航自动更新!K175</f>
        <v>9270.0400000000009</v>
      </c>
      <c r="AD91" s="138">
        <f t="shared" si="26"/>
        <v>2.5088933217758638</v>
      </c>
      <c r="AE91" s="138"/>
      <c r="AF91" s="50">
        <f>东航自动更新!L175</f>
        <v>23.8</v>
      </c>
      <c r="AG91" s="138">
        <f t="shared" si="27"/>
        <v>0.35227272727272729</v>
      </c>
      <c r="AH91" s="138"/>
      <c r="AI91" s="50">
        <f>东航自动更新!M175</f>
        <v>20.059999999999999</v>
      </c>
      <c r="AJ91" s="138">
        <f t="shared" si="28"/>
        <v>4.7809798270893369</v>
      </c>
      <c r="AK91" s="138"/>
      <c r="AL91" s="50">
        <f>东航自动更新!N175</f>
        <v>74.39</v>
      </c>
      <c r="AM91" s="148">
        <f t="shared" si="29"/>
        <v>10.180000000000007</v>
      </c>
      <c r="AN91" s="138"/>
      <c r="AO91" s="50">
        <f>东航自动更新!O175</f>
        <v>75.19</v>
      </c>
      <c r="AP91" s="148">
        <f t="shared" si="30"/>
        <v>9.5699999999999932</v>
      </c>
      <c r="AQ91" s="138"/>
      <c r="AR91" s="50">
        <f>东航自动更新!P175</f>
        <v>39.090000000000003</v>
      </c>
      <c r="AS91" s="148">
        <f t="shared" si="31"/>
        <v>-3.5999999999999943</v>
      </c>
      <c r="AT91" s="138"/>
      <c r="AU91" s="50">
        <f>东航自动更新!Q175</f>
        <v>55.23</v>
      </c>
      <c r="AV91" s="148">
        <f t="shared" si="32"/>
        <v>39.47</v>
      </c>
      <c r="AW91" s="138"/>
      <c r="AX91" s="50">
        <f>东航自动更新!R175</f>
        <v>732</v>
      </c>
      <c r="AY91" s="138">
        <f t="shared" si="16"/>
        <v>1.2448132780082943E-2</v>
      </c>
      <c r="AZ91" s="138"/>
      <c r="BA91" s="17"/>
      <c r="BB91" s="9"/>
      <c r="BC91" s="17"/>
      <c r="BD91" s="9"/>
      <c r="BE91" s="17"/>
      <c r="BF91" s="9"/>
      <c r="BG91" s="17"/>
      <c r="BH91" s="9"/>
      <c r="BI91" s="51"/>
      <c r="BJ91" s="9"/>
      <c r="BK91" s="51"/>
      <c r="BL91" s="9"/>
      <c r="BM91" s="51"/>
      <c r="BN91" s="9"/>
      <c r="BO91" s="51"/>
      <c r="BP91" s="51"/>
      <c r="BQ91" s="9"/>
      <c r="BR91" s="51"/>
      <c r="BS91" s="9"/>
      <c r="BT91" s="51"/>
      <c r="BU91" s="9"/>
      <c r="BV91" s="51"/>
      <c r="BW91" s="9"/>
      <c r="BX91" s="51"/>
      <c r="BY91" s="9"/>
      <c r="BZ91" s="51"/>
      <c r="CA91" s="9"/>
      <c r="CB91" s="51"/>
      <c r="CC91" s="9"/>
      <c r="CD91" s="51"/>
      <c r="CE91" s="9"/>
      <c r="CF91" s="51"/>
      <c r="CG91" s="10"/>
      <c r="CH91" s="51"/>
      <c r="CI91" s="10"/>
      <c r="CJ91" s="51"/>
      <c r="CK91" s="10"/>
      <c r="CL91" s="51"/>
      <c r="CM91" s="10"/>
      <c r="CN91" s="51"/>
      <c r="CO91" s="53"/>
      <c r="CP91" s="51"/>
      <c r="CQ91" s="53"/>
      <c r="CR91" s="51"/>
      <c r="CS91" s="53"/>
      <c r="CT91" s="51"/>
      <c r="CU91" s="53"/>
      <c r="CV91" s="60"/>
      <c r="CW91" s="51"/>
      <c r="CX91" s="9"/>
      <c r="CY91" s="51"/>
      <c r="CZ91" s="9"/>
      <c r="DA91" s="51"/>
      <c r="DB91" s="9"/>
      <c r="DC91" s="51"/>
      <c r="DD91" s="9"/>
      <c r="DE91" s="69"/>
      <c r="DF91" s="69"/>
      <c r="DG91" s="70"/>
    </row>
    <row r="92" spans="1:111">
      <c r="A92" s="49">
        <v>44347</v>
      </c>
      <c r="B92" s="50">
        <f>东航自动更新!B176</f>
        <v>16799.560000000001</v>
      </c>
      <c r="C92" s="138">
        <f t="shared" si="17"/>
        <v>0.93292794477204111</v>
      </c>
      <c r="D92" s="138"/>
      <c r="E92" s="50">
        <f>东航自动更新!C176</f>
        <v>16359.51</v>
      </c>
      <c r="F92" s="138">
        <f t="shared" si="18"/>
        <v>0.96770627856627378</v>
      </c>
      <c r="G92" s="138"/>
      <c r="H92" s="50">
        <f>东航自动更新!D176</f>
        <v>362.78</v>
      </c>
      <c r="I92" s="138">
        <f t="shared" si="19"/>
        <v>2.9805836266606045E-2</v>
      </c>
      <c r="J92" s="138"/>
      <c r="K92" s="50">
        <f>东航自动更新!E176</f>
        <v>77.28</v>
      </c>
      <c r="L92" s="138">
        <f t="shared" si="20"/>
        <v>2.0949138966760112</v>
      </c>
      <c r="M92" s="138"/>
      <c r="N92" s="50">
        <f>东航自动更新!F176</f>
        <v>12699.23</v>
      </c>
      <c r="O92" s="138">
        <f t="shared" si="21"/>
        <v>1.2616455092038525</v>
      </c>
      <c r="P92" s="138"/>
      <c r="Q92" s="50">
        <f>东航自动更新!G176</f>
        <v>12503.91</v>
      </c>
      <c r="R92" s="138">
        <f t="shared" si="22"/>
        <v>1.2920244161747996</v>
      </c>
      <c r="S92" s="138"/>
      <c r="T92" s="50">
        <f>东航自动更新!H176</f>
        <v>147.9</v>
      </c>
      <c r="U92" s="138">
        <f t="shared" si="23"/>
        <v>-5.094969199178645E-2</v>
      </c>
      <c r="V92" s="138"/>
      <c r="W92" s="50">
        <f>东航自动更新!I176</f>
        <v>47.42</v>
      </c>
      <c r="X92" s="138">
        <f t="shared" si="24"/>
        <v>11.511873350923484</v>
      </c>
      <c r="Y92" s="138"/>
      <c r="Z92" s="50">
        <f>东航自动更新!J176</f>
        <v>9335.09</v>
      </c>
      <c r="AA92" s="138">
        <f t="shared" si="25"/>
        <v>1.2409737759383912</v>
      </c>
      <c r="AB92" s="138"/>
      <c r="AC92" s="50">
        <f>东航自动更新!K176</f>
        <v>9281.5300000000007</v>
      </c>
      <c r="AD92" s="138">
        <f t="shared" si="26"/>
        <v>1.2422891737994979</v>
      </c>
      <c r="AE92" s="138"/>
      <c r="AF92" s="50">
        <f>东航自动更新!L176</f>
        <v>22.9</v>
      </c>
      <c r="AG92" s="138">
        <f t="shared" si="27"/>
        <v>1.0145566828407393E-2</v>
      </c>
      <c r="AH92" s="138"/>
      <c r="AI92" s="50">
        <f>东航自动更新!M176</f>
        <v>30.66</v>
      </c>
      <c r="AJ92" s="138">
        <f t="shared" si="28"/>
        <v>7.3770491803278677</v>
      </c>
      <c r="AK92" s="138"/>
      <c r="AL92" s="50">
        <f>东航自动更新!N176</f>
        <v>75.59</v>
      </c>
      <c r="AM92" s="148">
        <f t="shared" si="29"/>
        <v>10.980000000000004</v>
      </c>
      <c r="AN92" s="138"/>
      <c r="AO92" s="50">
        <f>东航自动更新!O176</f>
        <v>76.430000000000007</v>
      </c>
      <c r="AP92" s="148">
        <f t="shared" si="30"/>
        <v>10.810000000000002</v>
      </c>
      <c r="AQ92" s="138"/>
      <c r="AR92" s="50">
        <f>东航自动更新!P176</f>
        <v>40.770000000000003</v>
      </c>
      <c r="AS92" s="148">
        <f t="shared" si="31"/>
        <v>-3.4699999999999989</v>
      </c>
      <c r="AT92" s="138"/>
      <c r="AU92" s="50">
        <f>东航自动更新!Q176</f>
        <v>61.37</v>
      </c>
      <c r="AV92" s="148">
        <f t="shared" si="32"/>
        <v>46.18</v>
      </c>
      <c r="AW92" s="138"/>
      <c r="AX92" s="50">
        <f>东航自动更新!R176</f>
        <v>738</v>
      </c>
      <c r="AY92" s="138">
        <f t="shared" si="16"/>
        <v>2.2160664819944609E-2</v>
      </c>
      <c r="AZ92" s="138"/>
      <c r="BA92" s="17"/>
      <c r="BB92" s="9"/>
      <c r="BC92" s="17"/>
      <c r="BD92" s="9"/>
      <c r="BE92" s="17"/>
      <c r="BF92" s="9"/>
      <c r="BG92" s="17"/>
      <c r="BH92" s="9"/>
      <c r="BI92" s="51"/>
      <c r="BJ92" s="9"/>
      <c r="BK92" s="51"/>
      <c r="BL92" s="9"/>
      <c r="BM92" s="51"/>
      <c r="BN92" s="9"/>
      <c r="BO92" s="51"/>
      <c r="BP92" s="51"/>
      <c r="BQ92" s="9"/>
      <c r="BR92" s="51"/>
      <c r="BS92" s="9"/>
      <c r="BT92" s="51"/>
      <c r="BU92" s="9"/>
      <c r="BV92" s="51"/>
      <c r="BW92" s="9"/>
      <c r="BX92" s="51"/>
      <c r="BY92" s="9"/>
      <c r="BZ92" s="51"/>
      <c r="CA92" s="9"/>
      <c r="CB92" s="51"/>
      <c r="CC92" s="9"/>
      <c r="CD92" s="51"/>
      <c r="CE92" s="9"/>
      <c r="CF92" s="51"/>
      <c r="CG92" s="10"/>
      <c r="CH92" s="51"/>
      <c r="CI92" s="10"/>
      <c r="CJ92" s="51"/>
      <c r="CK92" s="10"/>
      <c r="CL92" s="51"/>
      <c r="CM92" s="10"/>
      <c r="CN92" s="51"/>
      <c r="CO92" s="53"/>
      <c r="CP92" s="51"/>
      <c r="CQ92" s="53"/>
      <c r="CR92" s="51"/>
      <c r="CS92" s="53"/>
      <c r="CT92" s="51"/>
      <c r="CU92" s="53"/>
      <c r="CV92" s="60"/>
      <c r="CW92" s="51"/>
      <c r="CX92" s="9"/>
      <c r="CY92" s="51"/>
      <c r="CZ92" s="9"/>
      <c r="DA92" s="51"/>
      <c r="DB92" s="9"/>
      <c r="DC92" s="51"/>
      <c r="DD92" s="9"/>
      <c r="DE92" s="69"/>
      <c r="DF92" s="69"/>
      <c r="DG92" s="70"/>
    </row>
    <row r="93" spans="1:111">
      <c r="A93" s="49">
        <v>44377</v>
      </c>
      <c r="B93" s="50">
        <f>东航自动更新!B177</f>
        <v>14832.43</v>
      </c>
      <c r="C93" s="138">
        <f t="shared" si="17"/>
        <v>0.40214437168605066</v>
      </c>
      <c r="D93" s="138"/>
      <c r="E93" s="50">
        <f>东航自动更新!C177</f>
        <v>14435.51</v>
      </c>
      <c r="F93" s="138">
        <f t="shared" si="18"/>
        <v>0.41046294966383612</v>
      </c>
      <c r="G93" s="138"/>
      <c r="H93" s="50">
        <f>东航自动更新!D177</f>
        <v>320.47000000000003</v>
      </c>
      <c r="I93" s="138">
        <f t="shared" si="19"/>
        <v>2.910433748513519E-3</v>
      </c>
      <c r="J93" s="138"/>
      <c r="K93" s="50">
        <f>东航自动更新!E177</f>
        <v>76.459999999999994</v>
      </c>
      <c r="L93" s="138">
        <f t="shared" si="20"/>
        <v>2.1516900247320687</v>
      </c>
      <c r="M93" s="138"/>
      <c r="N93" s="50">
        <f>东航自动更新!F177</f>
        <v>10919.56</v>
      </c>
      <c r="O93" s="138">
        <f t="shared" si="21"/>
        <v>0.55371120011952102</v>
      </c>
      <c r="P93" s="138"/>
      <c r="Q93" s="50">
        <f>东航自动更新!G177</f>
        <v>10718.87</v>
      </c>
      <c r="R93" s="138">
        <f t="shared" si="22"/>
        <v>0.56901311552198619</v>
      </c>
      <c r="S93" s="138"/>
      <c r="T93" s="50">
        <f>东航自动更新!H177</f>
        <v>150.29</v>
      </c>
      <c r="U93" s="138">
        <f t="shared" si="23"/>
        <v>-0.22073006325832223</v>
      </c>
      <c r="V93" s="138"/>
      <c r="W93" s="50">
        <f>东航自动更新!I177</f>
        <v>50.4</v>
      </c>
      <c r="X93" s="138">
        <f t="shared" si="24"/>
        <v>13.038997214484679</v>
      </c>
      <c r="Y93" s="138"/>
      <c r="Z93" s="50">
        <f>东航自动更新!J177</f>
        <v>8024.26</v>
      </c>
      <c r="AA93" s="138">
        <f t="shared" si="25"/>
        <v>0.54149649409278644</v>
      </c>
      <c r="AB93" s="138"/>
      <c r="AC93" s="50">
        <f>东航自动更新!K177</f>
        <v>7968.48</v>
      </c>
      <c r="AD93" s="138">
        <f t="shared" si="26"/>
        <v>0.54002311441636075</v>
      </c>
      <c r="AE93" s="138"/>
      <c r="AF93" s="50">
        <f>东航自动更新!L177</f>
        <v>22.73</v>
      </c>
      <c r="AG93" s="138">
        <f t="shared" si="27"/>
        <v>-0.1835488505747126</v>
      </c>
      <c r="AH93" s="138"/>
      <c r="AI93" s="50">
        <f>东航自动更新!M177</f>
        <v>33.06</v>
      </c>
      <c r="AJ93" s="138">
        <f t="shared" si="28"/>
        <v>8.6950146627565985</v>
      </c>
      <c r="AK93" s="138"/>
      <c r="AL93" s="50">
        <f>东航自动更新!N177</f>
        <v>73.62</v>
      </c>
      <c r="AM93" s="148">
        <f t="shared" si="29"/>
        <v>7.1800000000000068</v>
      </c>
      <c r="AN93" s="138"/>
      <c r="AO93" s="50">
        <f>东航自动更新!O177</f>
        <v>74.25</v>
      </c>
      <c r="AP93" s="148">
        <f t="shared" si="30"/>
        <v>7.5</v>
      </c>
      <c r="AQ93" s="138"/>
      <c r="AR93" s="50">
        <f>东航自动更新!P177</f>
        <v>46.9</v>
      </c>
      <c r="AS93" s="148">
        <f t="shared" si="31"/>
        <v>-13.46</v>
      </c>
      <c r="AT93" s="138"/>
      <c r="AU93" s="50">
        <f>东航自动更新!Q177</f>
        <v>65.92</v>
      </c>
      <c r="AV93" s="148">
        <f t="shared" si="32"/>
        <v>51.11</v>
      </c>
      <c r="AW93" s="138"/>
      <c r="AX93" s="50">
        <f>东航自动更新!R177</f>
        <v>740</v>
      </c>
      <c r="AY93" s="138">
        <f t="shared" si="16"/>
        <v>2.6352288488210807E-2</v>
      </c>
      <c r="AZ93" s="138"/>
      <c r="BA93" s="17"/>
      <c r="BB93" s="9"/>
      <c r="BC93" s="17"/>
      <c r="BD93" s="9"/>
      <c r="BE93" s="17"/>
      <c r="BF93" s="9"/>
      <c r="BG93" s="17"/>
      <c r="BH93" s="9"/>
      <c r="BI93" s="51"/>
      <c r="BJ93" s="9"/>
      <c r="BK93" s="51"/>
      <c r="BL93" s="9"/>
      <c r="BM93" s="51"/>
      <c r="BN93" s="9"/>
      <c r="BO93" s="51"/>
      <c r="BP93" s="51"/>
      <c r="BQ93" s="9"/>
      <c r="BR93" s="51"/>
      <c r="BS93" s="9"/>
      <c r="BT93" s="51"/>
      <c r="BU93" s="9"/>
      <c r="BV93" s="51"/>
      <c r="BW93" s="9"/>
      <c r="BX93" s="51"/>
      <c r="BY93" s="9"/>
      <c r="BZ93" s="51"/>
      <c r="CA93" s="9"/>
      <c r="CB93" s="51"/>
      <c r="CC93" s="9"/>
      <c r="CD93" s="51"/>
      <c r="CE93" s="9"/>
      <c r="CF93" s="51"/>
      <c r="CG93" s="10"/>
      <c r="CH93" s="51"/>
      <c r="CI93" s="10"/>
      <c r="CJ93" s="51"/>
      <c r="CK93" s="10"/>
      <c r="CL93" s="51"/>
      <c r="CM93" s="10"/>
      <c r="CN93" s="51"/>
      <c r="CO93" s="53"/>
      <c r="CP93" s="51"/>
      <c r="CQ93" s="53"/>
      <c r="CR93" s="51"/>
      <c r="CS93" s="53"/>
      <c r="CT93" s="51"/>
      <c r="CU93" s="53"/>
      <c r="CV93" s="60"/>
      <c r="CW93" s="51"/>
      <c r="CX93" s="9"/>
      <c r="CY93" s="51"/>
      <c r="CZ93" s="9"/>
      <c r="DA93" s="51"/>
      <c r="DB93" s="9"/>
      <c r="DC93" s="51"/>
      <c r="DD93" s="9"/>
      <c r="DE93" s="69"/>
      <c r="DF93" s="69"/>
      <c r="DG93" s="51"/>
    </row>
    <row r="94" spans="1:111">
      <c r="A94" s="49">
        <v>44408</v>
      </c>
      <c r="B94" s="50">
        <f>东航自动更新!B178</f>
        <v>16336.58</v>
      </c>
      <c r="C94" s="138">
        <f t="shared" si="17"/>
        <v>0.21604050545471876</v>
      </c>
      <c r="D94" s="138"/>
      <c r="E94" s="50">
        <f>东航自动更新!C178</f>
        <v>15937.02</v>
      </c>
      <c r="F94" s="138">
        <f t="shared" si="18"/>
        <v>0.21937096543423906</v>
      </c>
      <c r="G94" s="138"/>
      <c r="H94" s="50">
        <f>东航自动更新!D178</f>
        <v>311.73</v>
      </c>
      <c r="I94" s="138">
        <f t="shared" si="19"/>
        <v>-7.143069911530775E-2</v>
      </c>
      <c r="J94" s="138"/>
      <c r="K94" s="50">
        <f>东航自动更新!E178</f>
        <v>87.83</v>
      </c>
      <c r="L94" s="138">
        <f t="shared" si="20"/>
        <v>2.0645498953244941</v>
      </c>
      <c r="M94" s="138"/>
      <c r="N94" s="50">
        <f>东航自动更新!F178</f>
        <v>12222.32</v>
      </c>
      <c r="O94" s="138">
        <f t="shared" si="21"/>
        <v>0.24944618740793212</v>
      </c>
      <c r="P94" s="138"/>
      <c r="Q94" s="50">
        <f>东航自动更新!G178</f>
        <v>12016.16</v>
      </c>
      <c r="R94" s="138">
        <f t="shared" si="22"/>
        <v>0.25410270647123423</v>
      </c>
      <c r="S94" s="138"/>
      <c r="T94" s="50">
        <f>东航自动更新!H178</f>
        <v>145.88999999999999</v>
      </c>
      <c r="U94" s="138">
        <f t="shared" si="23"/>
        <v>-0.24744661095636034</v>
      </c>
      <c r="V94" s="138"/>
      <c r="W94" s="50">
        <f>东航自动更新!I178</f>
        <v>60.26</v>
      </c>
      <c r="X94" s="138">
        <f t="shared" si="24"/>
        <v>7.7970802919708024</v>
      </c>
      <c r="Y94" s="138"/>
      <c r="Z94" s="50">
        <f>东航自动更新!J178</f>
        <v>8810.16</v>
      </c>
      <c r="AA94" s="138">
        <f t="shared" si="25"/>
        <v>0.21714359132348493</v>
      </c>
      <c r="AB94" s="138"/>
      <c r="AC94" s="50">
        <f>东航自动更新!K178</f>
        <v>8747.36</v>
      </c>
      <c r="AD94" s="138">
        <f t="shared" si="26"/>
        <v>0.21489423758003356</v>
      </c>
      <c r="AE94" s="138"/>
      <c r="AF94" s="50">
        <f>东航自动更新!L178</f>
        <v>23.39</v>
      </c>
      <c r="AG94" s="138">
        <f t="shared" si="27"/>
        <v>-0.27269900497512434</v>
      </c>
      <c r="AH94" s="138"/>
      <c r="AI94" s="50">
        <f>东航自动更新!M178</f>
        <v>39.409999999999997</v>
      </c>
      <c r="AJ94" s="138">
        <f t="shared" si="28"/>
        <v>5.4185667752442992</v>
      </c>
      <c r="AK94" s="138"/>
      <c r="AL94" s="50">
        <f>东航自动更新!N178</f>
        <v>74.819999999999993</v>
      </c>
      <c r="AM94" s="148">
        <f t="shared" si="29"/>
        <v>2</v>
      </c>
      <c r="AN94" s="138"/>
      <c r="AO94" s="50">
        <f>东航自动更新!O178</f>
        <v>75.400000000000006</v>
      </c>
      <c r="AP94" s="148">
        <f t="shared" si="30"/>
        <v>2.0900000000000034</v>
      </c>
      <c r="AQ94" s="138"/>
      <c r="AR94" s="50">
        <f>东航自动更新!P178</f>
        <v>46.8</v>
      </c>
      <c r="AS94" s="148">
        <f t="shared" si="31"/>
        <v>-10.950000000000003</v>
      </c>
      <c r="AT94" s="138"/>
      <c r="AU94" s="50">
        <f>东航自动更新!Q178</f>
        <v>68.62</v>
      </c>
      <c r="AV94" s="148">
        <f t="shared" si="32"/>
        <v>44.720000000000006</v>
      </c>
      <c r="AW94" s="138"/>
      <c r="AX94" s="50">
        <f>东航自动更新!R178</f>
        <v>743</v>
      </c>
      <c r="AY94" s="138">
        <f t="shared" si="16"/>
        <v>2.9085872576177341E-2</v>
      </c>
      <c r="AZ94" s="138"/>
      <c r="BA94" s="17"/>
      <c r="BB94" s="9"/>
      <c r="BC94" s="17"/>
      <c r="BD94" s="9"/>
      <c r="BE94" s="17"/>
      <c r="BF94" s="9"/>
      <c r="BG94" s="17"/>
      <c r="BH94" s="9"/>
      <c r="BI94" s="51"/>
      <c r="BJ94" s="9"/>
      <c r="BK94" s="51"/>
      <c r="BL94" s="9"/>
      <c r="BM94" s="51"/>
      <c r="BN94" s="9"/>
      <c r="BO94" s="51"/>
      <c r="BP94" s="51"/>
      <c r="BQ94" s="9"/>
      <c r="BR94" s="51"/>
      <c r="BS94" s="9"/>
      <c r="BT94" s="51"/>
      <c r="BU94" s="9"/>
      <c r="BV94" s="51"/>
      <c r="BW94" s="9"/>
      <c r="BX94" s="51"/>
      <c r="BY94" s="9"/>
      <c r="BZ94" s="51"/>
      <c r="CA94" s="9"/>
      <c r="CB94" s="51"/>
      <c r="CC94" s="9"/>
      <c r="CD94" s="51"/>
      <c r="CE94" s="9"/>
      <c r="CF94" s="51"/>
      <c r="CG94" s="10"/>
      <c r="CH94" s="51"/>
      <c r="CI94" s="10"/>
      <c r="CJ94" s="51"/>
      <c r="CK94" s="10"/>
      <c r="CL94" s="51"/>
      <c r="CM94" s="10"/>
      <c r="CN94" s="51"/>
      <c r="CO94" s="53"/>
      <c r="CP94" s="51"/>
      <c r="CQ94" s="53"/>
      <c r="CR94" s="51"/>
      <c r="CS94" s="53"/>
      <c r="CT94" s="51"/>
      <c r="CU94" s="53"/>
      <c r="CV94" s="60"/>
      <c r="CW94" s="51"/>
      <c r="CX94" s="9"/>
      <c r="CY94" s="51"/>
      <c r="CZ94" s="9"/>
      <c r="DA94" s="51"/>
      <c r="DB94" s="9"/>
      <c r="DC94" s="51"/>
      <c r="DD94" s="9"/>
      <c r="DE94" s="69"/>
      <c r="DF94" s="69"/>
      <c r="DG94" s="51"/>
    </row>
    <row r="95" spans="1:111">
      <c r="A95" s="49">
        <v>44439</v>
      </c>
      <c r="B95" s="50">
        <f>东航自动更新!B179</f>
        <v>9002.67</v>
      </c>
      <c r="C95" s="138">
        <f t="shared" si="17"/>
        <v>-0.41927474736267656</v>
      </c>
      <c r="D95" s="138"/>
      <c r="E95" s="50">
        <f>东航自动更新!C179</f>
        <v>8616.6</v>
      </c>
      <c r="F95" s="138">
        <f t="shared" si="18"/>
        <v>-0.42842246031872389</v>
      </c>
      <c r="G95" s="138"/>
      <c r="H95" s="50">
        <f>东航自动更新!D179</f>
        <v>335.17</v>
      </c>
      <c r="I95" s="138">
        <f t="shared" si="19"/>
        <v>-0.15875207067918273</v>
      </c>
      <c r="J95" s="138"/>
      <c r="K95" s="50">
        <f>东航自动更新!E179</f>
        <v>50.9</v>
      </c>
      <c r="L95" s="138">
        <f t="shared" si="20"/>
        <v>0.7606364579730196</v>
      </c>
      <c r="M95" s="138"/>
      <c r="N95" s="50">
        <f>东航自动更新!F179</f>
        <v>5026.2299999999996</v>
      </c>
      <c r="O95" s="138">
        <f t="shared" si="21"/>
        <v>-0.55782497849048041</v>
      </c>
      <c r="P95" s="138"/>
      <c r="Q95" s="50">
        <f>东航自动更新!G179</f>
        <v>4801.58</v>
      </c>
      <c r="R95" s="138">
        <f t="shared" si="22"/>
        <v>-0.56957579517115375</v>
      </c>
      <c r="S95" s="138"/>
      <c r="T95" s="50">
        <f>东航自动更新!H179</f>
        <v>203.89</v>
      </c>
      <c r="U95" s="138">
        <f t="shared" si="23"/>
        <v>3.9391402826332023E-3</v>
      </c>
      <c r="V95" s="138"/>
      <c r="W95" s="50">
        <f>东航自动更新!I179</f>
        <v>20.76</v>
      </c>
      <c r="X95" s="138">
        <f t="shared" si="24"/>
        <v>1.4394829612220921</v>
      </c>
      <c r="Y95" s="138"/>
      <c r="Z95" s="50">
        <f>东航自动更新!J179</f>
        <v>3557.98</v>
      </c>
      <c r="AA95" s="138">
        <f t="shared" si="25"/>
        <v>-0.58377046648853792</v>
      </c>
      <c r="AB95" s="138"/>
      <c r="AC95" s="50">
        <f>东航自动更新!K179</f>
        <v>3517.81</v>
      </c>
      <c r="AD95" s="138">
        <f t="shared" si="26"/>
        <v>-0.58659814652467501</v>
      </c>
      <c r="AE95" s="138"/>
      <c r="AF95" s="50">
        <f>东航自动更新!L179</f>
        <v>25.79</v>
      </c>
      <c r="AG95" s="138">
        <f t="shared" si="27"/>
        <v>-0.16591203104786556</v>
      </c>
      <c r="AH95" s="138"/>
      <c r="AI95" s="50">
        <f>东航自动更新!M179</f>
        <v>14.37</v>
      </c>
      <c r="AJ95" s="138">
        <f t="shared" si="28"/>
        <v>0.84704370179948563</v>
      </c>
      <c r="AK95" s="138"/>
      <c r="AL95" s="50">
        <f>东航自动更新!N179</f>
        <v>55.83</v>
      </c>
      <c r="AM95" s="148">
        <f t="shared" si="29"/>
        <v>-17.489999999999995</v>
      </c>
      <c r="AN95" s="138"/>
      <c r="AO95" s="50">
        <f>东航自动更新!O179</f>
        <v>55.72</v>
      </c>
      <c r="AP95" s="148">
        <f t="shared" si="30"/>
        <v>-18.28</v>
      </c>
      <c r="AQ95" s="138"/>
      <c r="AR95" s="50">
        <f>东航自动更新!P179</f>
        <v>60.83</v>
      </c>
      <c r="AS95" s="148">
        <f t="shared" si="31"/>
        <v>9.86</v>
      </c>
      <c r="AT95" s="138"/>
      <c r="AU95" s="50">
        <f>东航自动更新!Q179</f>
        <v>40.78</v>
      </c>
      <c r="AV95" s="148">
        <f t="shared" si="32"/>
        <v>11.370000000000001</v>
      </c>
      <c r="AW95" s="138"/>
      <c r="AX95" s="50">
        <f>东航自动更新!R179</f>
        <v>743</v>
      </c>
      <c r="AY95" s="138">
        <f t="shared" si="16"/>
        <v>3.1944444444444553E-2</v>
      </c>
      <c r="AZ95" s="138"/>
      <c r="BA95" s="17"/>
      <c r="BB95" s="9"/>
      <c r="BC95" s="17"/>
      <c r="BD95" s="9"/>
      <c r="BE95" s="17"/>
      <c r="BF95" s="9"/>
      <c r="BG95" s="17"/>
      <c r="BH95" s="9"/>
      <c r="BI95" s="51"/>
      <c r="BJ95" s="9"/>
      <c r="BK95" s="51"/>
      <c r="BL95" s="9"/>
      <c r="BM95" s="51"/>
      <c r="BN95" s="9"/>
      <c r="BO95" s="51"/>
      <c r="BP95" s="51"/>
      <c r="BQ95" s="9"/>
      <c r="BR95" s="51"/>
      <c r="BS95" s="9"/>
      <c r="BT95" s="51"/>
      <c r="BU95" s="9"/>
      <c r="BV95" s="51"/>
      <c r="BW95" s="9"/>
      <c r="BX95" s="51"/>
      <c r="BY95" s="9"/>
      <c r="BZ95" s="51"/>
      <c r="CA95" s="9"/>
      <c r="CB95" s="51"/>
      <c r="CC95" s="9"/>
      <c r="CD95" s="51"/>
      <c r="CE95" s="9"/>
      <c r="CF95" s="51"/>
      <c r="CG95" s="10"/>
      <c r="CH95" s="51"/>
      <c r="CI95" s="10"/>
      <c r="CJ95" s="51"/>
      <c r="CK95" s="10"/>
      <c r="CL95" s="51"/>
      <c r="CM95" s="10"/>
      <c r="CN95" s="51"/>
      <c r="CO95" s="53"/>
      <c r="CP95" s="51"/>
      <c r="CQ95" s="53"/>
      <c r="CR95" s="51"/>
      <c r="CS95" s="53"/>
      <c r="CT95" s="51"/>
      <c r="CU95" s="53"/>
      <c r="CV95" s="60"/>
      <c r="CW95" s="51"/>
      <c r="CX95" s="9"/>
      <c r="CY95" s="51"/>
      <c r="CZ95" s="9"/>
      <c r="DA95" s="51"/>
      <c r="DB95" s="9"/>
      <c r="DC95" s="51"/>
      <c r="DD95" s="9"/>
      <c r="DE95" s="69"/>
      <c r="DF95" s="69"/>
      <c r="DG95" s="51"/>
    </row>
    <row r="96" spans="1:111">
      <c r="A96" s="49">
        <v>44469</v>
      </c>
      <c r="B96" s="50">
        <f>东航自动更新!B180</f>
        <v>12977.83</v>
      </c>
      <c r="C96" s="138">
        <f t="shared" si="17"/>
        <v>-0.18270483027898488</v>
      </c>
      <c r="D96" s="138"/>
      <c r="E96" s="50">
        <f>东航自动更新!C180</f>
        <v>12636.37</v>
      </c>
      <c r="F96" s="138">
        <f t="shared" si="18"/>
        <v>-0.1818519671947525</v>
      </c>
      <c r="G96" s="138"/>
      <c r="H96" s="50">
        <f>东航自动更新!D180</f>
        <v>284.18</v>
      </c>
      <c r="I96" s="138">
        <f t="shared" si="19"/>
        <v>-0.29326038298930612</v>
      </c>
      <c r="J96" s="138"/>
      <c r="K96" s="50">
        <f>东航自动更新!E180</f>
        <v>57.28</v>
      </c>
      <c r="L96" s="138">
        <f t="shared" si="20"/>
        <v>0.80069160641307779</v>
      </c>
      <c r="M96" s="138"/>
      <c r="N96" s="50">
        <f>东航自动更新!F180</f>
        <v>8408.14</v>
      </c>
      <c r="O96" s="138">
        <f t="shared" si="21"/>
        <v>-0.31120961472453357</v>
      </c>
      <c r="P96" s="138"/>
      <c r="Q96" s="50">
        <f>东航自动更新!G180</f>
        <v>8209.76</v>
      </c>
      <c r="R96" s="138">
        <f t="shared" si="22"/>
        <v>-0.31609327061089398</v>
      </c>
      <c r="S96" s="138"/>
      <c r="T96" s="50">
        <f>东航自动更新!H180</f>
        <v>168.42</v>
      </c>
      <c r="U96" s="138">
        <f t="shared" si="23"/>
        <v>-0.12880198634388584</v>
      </c>
      <c r="V96" s="138"/>
      <c r="W96" s="50">
        <f>东航自动更新!I180</f>
        <v>29.95</v>
      </c>
      <c r="X96" s="138">
        <f t="shared" si="24"/>
        <v>2.126304801670146</v>
      </c>
      <c r="Y96" s="138"/>
      <c r="Z96" s="50">
        <f>东航自动更新!J180</f>
        <v>6130.21</v>
      </c>
      <c r="AA96" s="138">
        <f t="shared" si="25"/>
        <v>-0.31758792851060036</v>
      </c>
      <c r="AB96" s="138"/>
      <c r="AC96" s="50">
        <f>东航自动更新!K180</f>
        <v>6088.03</v>
      </c>
      <c r="AD96" s="138">
        <f t="shared" si="26"/>
        <v>-0.31944697514227482</v>
      </c>
      <c r="AE96" s="138"/>
      <c r="AF96" s="50">
        <f>东航自动更新!L180</f>
        <v>21.47</v>
      </c>
      <c r="AG96" s="138">
        <f t="shared" si="27"/>
        <v>-0.26396983201919788</v>
      </c>
      <c r="AH96" s="138"/>
      <c r="AI96" s="50">
        <f>东航自动更新!M180</f>
        <v>20.71</v>
      </c>
      <c r="AJ96" s="138">
        <f t="shared" si="28"/>
        <v>1.5012077294685993</v>
      </c>
      <c r="AK96" s="138"/>
      <c r="AL96" s="50">
        <f>东航自动更新!N180</f>
        <v>64.790000000000006</v>
      </c>
      <c r="AM96" s="148">
        <f t="shared" si="29"/>
        <v>-12.089999999999989</v>
      </c>
      <c r="AN96" s="138"/>
      <c r="AO96" s="50">
        <f>东航自动更新!O180</f>
        <v>64.97</v>
      </c>
      <c r="AP96" s="148">
        <f t="shared" si="30"/>
        <v>-12.75</v>
      </c>
      <c r="AQ96" s="138"/>
      <c r="AR96" s="50">
        <f>东航自动更新!P180</f>
        <v>59.27</v>
      </c>
      <c r="AS96" s="148">
        <f t="shared" si="31"/>
        <v>11.190000000000005</v>
      </c>
      <c r="AT96" s="138"/>
      <c r="AU96" s="50">
        <f>东航自动更新!Q180</f>
        <v>52.29</v>
      </c>
      <c r="AV96" s="148">
        <f t="shared" si="32"/>
        <v>22.169999999999998</v>
      </c>
      <c r="AW96" s="138"/>
      <c r="AX96" s="50">
        <f>东航自动更新!R180</f>
        <v>746</v>
      </c>
      <c r="AY96" s="138">
        <f t="shared" si="16"/>
        <v>3.3240997229916802E-2</v>
      </c>
      <c r="AZ96" s="138"/>
      <c r="BA96" s="17"/>
      <c r="BB96" s="9"/>
      <c r="BC96" s="17"/>
      <c r="BD96" s="9"/>
      <c r="BE96" s="17"/>
      <c r="BF96" s="9"/>
      <c r="BG96" s="17"/>
      <c r="BH96" s="9"/>
      <c r="BI96" s="51"/>
      <c r="BJ96" s="9"/>
      <c r="BK96" s="51"/>
      <c r="BL96" s="9"/>
      <c r="BM96" s="51"/>
      <c r="BN96" s="9"/>
      <c r="BO96" s="51"/>
      <c r="BP96" s="51"/>
      <c r="BQ96" s="9"/>
      <c r="BR96" s="51"/>
      <c r="BS96" s="9"/>
      <c r="BT96" s="51"/>
      <c r="BU96" s="9"/>
      <c r="BV96" s="51"/>
      <c r="BW96" s="9"/>
      <c r="BX96" s="51"/>
      <c r="BY96" s="9"/>
      <c r="BZ96" s="51"/>
      <c r="CA96" s="9"/>
      <c r="CB96" s="51"/>
      <c r="CC96" s="9"/>
      <c r="CD96" s="51"/>
      <c r="CE96" s="9"/>
      <c r="CF96" s="51"/>
      <c r="CG96" s="10"/>
      <c r="CH96" s="51"/>
      <c r="CI96" s="10"/>
      <c r="CJ96" s="51"/>
      <c r="CK96" s="10"/>
      <c r="CL96" s="51"/>
      <c r="CM96" s="10"/>
      <c r="CN96" s="51"/>
      <c r="CO96" s="53"/>
      <c r="CP96" s="51"/>
      <c r="CQ96" s="53"/>
      <c r="CR96" s="51"/>
      <c r="CS96" s="53"/>
      <c r="CT96" s="51"/>
      <c r="CU96" s="53"/>
      <c r="CV96" s="60"/>
      <c r="CW96" s="51"/>
      <c r="CX96" s="9"/>
      <c r="CY96" s="51"/>
      <c r="CZ96" s="9"/>
      <c r="DA96" s="51"/>
      <c r="DB96" s="9"/>
      <c r="DC96" s="51"/>
      <c r="DD96" s="9"/>
      <c r="DE96" s="69"/>
      <c r="DF96" s="69"/>
      <c r="DG96" s="51"/>
    </row>
    <row r="97" spans="1:111">
      <c r="A97" s="49">
        <v>44500</v>
      </c>
      <c r="B97" s="50">
        <f>东航自动更新!B181</f>
        <v>14988.14</v>
      </c>
      <c r="C97" s="138">
        <f t="shared" si="17"/>
        <v>-9.0182095426793341E-2</v>
      </c>
      <c r="D97" s="138"/>
      <c r="E97" s="50">
        <f>东航自动更新!C181</f>
        <v>14653.85</v>
      </c>
      <c r="F97" s="138">
        <f t="shared" si="18"/>
        <v>-8.6126049041869379E-2</v>
      </c>
      <c r="G97" s="138"/>
      <c r="H97" s="50">
        <f>东航自动更新!D181</f>
        <v>278.8</v>
      </c>
      <c r="I97" s="138">
        <f t="shared" si="19"/>
        <v>-0.27893443682917363</v>
      </c>
      <c r="J97" s="138"/>
      <c r="K97" s="50">
        <f>东航自动更新!E181</f>
        <v>55.48</v>
      </c>
      <c r="L97" s="138">
        <f t="shared" si="20"/>
        <v>6.1615001913509326E-2</v>
      </c>
      <c r="M97" s="138"/>
      <c r="N97" s="50">
        <f>东航自动更新!F181</f>
        <v>9700.6299999999992</v>
      </c>
      <c r="O97" s="138">
        <f t="shared" si="21"/>
        <v>-0.22462572636660838</v>
      </c>
      <c r="P97" s="138"/>
      <c r="Q97" s="50">
        <f>东航自动更新!G181</f>
        <v>9521.8700000000008</v>
      </c>
      <c r="R97" s="138">
        <f t="shared" si="22"/>
        <v>-0.2267449839654182</v>
      </c>
      <c r="S97" s="138"/>
      <c r="T97" s="50">
        <f>东航自动更新!H181</f>
        <v>152.38</v>
      </c>
      <c r="U97" s="138">
        <f t="shared" si="23"/>
        <v>-0.13734148550724634</v>
      </c>
      <c r="V97" s="138"/>
      <c r="W97" s="50">
        <f>东航自动更新!I181</f>
        <v>26.38</v>
      </c>
      <c r="X97" s="138">
        <f t="shared" si="24"/>
        <v>0.30207305034550824</v>
      </c>
      <c r="Y97" s="138"/>
      <c r="Z97" s="50">
        <f>东航自动更新!J181</f>
        <v>7133.17</v>
      </c>
      <c r="AA97" s="138">
        <f t="shared" si="25"/>
        <v>-0.22143454333907453</v>
      </c>
      <c r="AB97" s="138"/>
      <c r="AC97" s="50">
        <f>东航自动更新!K181</f>
        <v>7094.03</v>
      </c>
      <c r="AD97" s="138">
        <f t="shared" si="26"/>
        <v>-0.22220297412361156</v>
      </c>
      <c r="AE97" s="138"/>
      <c r="AF97" s="50">
        <f>东航自动更新!L181</f>
        <v>20.3</v>
      </c>
      <c r="AG97" s="138">
        <f t="shared" si="27"/>
        <v>-0.24055368499812946</v>
      </c>
      <c r="AH97" s="138"/>
      <c r="AI97" s="50">
        <f>东航自动更新!M181</f>
        <v>18.84</v>
      </c>
      <c r="AJ97" s="138">
        <f t="shared" si="28"/>
        <v>0.29484536082474211</v>
      </c>
      <c r="AK97" s="138"/>
      <c r="AL97" s="50">
        <f>东航自动更新!N181</f>
        <v>64.72</v>
      </c>
      <c r="AM97" s="148">
        <f t="shared" si="29"/>
        <v>-11.219999999999999</v>
      </c>
      <c r="AN97" s="138"/>
      <c r="AO97" s="50">
        <f>东航自动更新!O181</f>
        <v>64.98</v>
      </c>
      <c r="AP97" s="148">
        <f t="shared" si="30"/>
        <v>-11.819999999999993</v>
      </c>
      <c r="AQ97" s="138"/>
      <c r="AR97" s="50">
        <f>东航自动更新!P181</f>
        <v>54.66</v>
      </c>
      <c r="AS97" s="148">
        <f t="shared" si="31"/>
        <v>8.9799999999999969</v>
      </c>
      <c r="AT97" s="138"/>
      <c r="AU97" s="50">
        <f>东航自动更新!Q181</f>
        <v>47.55</v>
      </c>
      <c r="AV97" s="148">
        <f t="shared" si="32"/>
        <v>8.7899999999999991</v>
      </c>
      <c r="AW97" s="138"/>
      <c r="AX97" s="50">
        <f>东航自动更新!R181</f>
        <v>748</v>
      </c>
      <c r="AY97" s="138">
        <f t="shared" si="16"/>
        <v>3.7447988904299567E-2</v>
      </c>
      <c r="AZ97" s="138"/>
      <c r="BA97" s="17"/>
      <c r="BB97" s="9"/>
      <c r="BC97" s="17"/>
      <c r="BD97" s="9"/>
      <c r="BE97" s="17"/>
      <c r="BF97" s="9"/>
      <c r="BG97" s="17"/>
      <c r="BH97" s="9"/>
      <c r="BI97" s="51"/>
      <c r="BJ97" s="9"/>
      <c r="BK97" s="51"/>
      <c r="BL97" s="9"/>
      <c r="BM97" s="51"/>
      <c r="BN97" s="9"/>
      <c r="BO97" s="51"/>
      <c r="BP97" s="51"/>
      <c r="BQ97" s="9"/>
      <c r="BR97" s="51"/>
      <c r="BS97" s="9"/>
      <c r="BT97" s="51"/>
      <c r="BU97" s="9"/>
      <c r="BV97" s="51"/>
      <c r="BW97" s="9"/>
      <c r="BX97" s="51"/>
      <c r="BY97" s="9"/>
      <c r="BZ97" s="51"/>
      <c r="CA97" s="9"/>
      <c r="CB97" s="51"/>
      <c r="CC97" s="9"/>
      <c r="CD97" s="51"/>
      <c r="CE97" s="9"/>
      <c r="CF97" s="51"/>
      <c r="CG97" s="10"/>
      <c r="CH97" s="51"/>
      <c r="CI97" s="10"/>
      <c r="CJ97" s="51"/>
      <c r="CK97" s="10"/>
      <c r="CL97" s="51"/>
      <c r="CM97" s="10"/>
      <c r="CN97" s="51"/>
      <c r="CO97" s="53"/>
      <c r="CP97" s="51"/>
      <c r="CQ97" s="53"/>
      <c r="CR97" s="51"/>
      <c r="CS97" s="53"/>
      <c r="CT97" s="51"/>
      <c r="CU97" s="53"/>
      <c r="CV97" s="60"/>
      <c r="CW97" s="51"/>
      <c r="CX97" s="9"/>
      <c r="CY97" s="51"/>
      <c r="CZ97" s="9"/>
      <c r="DA97" s="51"/>
      <c r="DB97" s="9"/>
      <c r="DC97" s="51"/>
      <c r="DD97" s="9"/>
      <c r="DE97" s="69"/>
      <c r="DF97" s="69"/>
      <c r="DG97" s="51"/>
    </row>
    <row r="98" spans="1:111">
      <c r="A98" s="49">
        <v>44501</v>
      </c>
      <c r="B98" s="50">
        <f>东航自动更新!B182</f>
        <v>10140.959999999999</v>
      </c>
      <c r="C98" s="138">
        <f t="shared" si="17"/>
        <v>-0.31473147314731476</v>
      </c>
      <c r="D98" s="138"/>
      <c r="E98" s="50">
        <f>东航自动更新!C182</f>
        <v>9767.77</v>
      </c>
      <c r="F98" s="138">
        <f t="shared" si="18"/>
        <v>-0.3195756861002228</v>
      </c>
      <c r="G98" s="138"/>
      <c r="H98" s="50">
        <f>东航自动更新!D182</f>
        <v>312.60000000000002</v>
      </c>
      <c r="I98" s="138">
        <f t="shared" si="19"/>
        <v>-0.20607507492253763</v>
      </c>
      <c r="J98" s="138"/>
      <c r="K98" s="50">
        <f>东航自动更新!E182</f>
        <v>60.6</v>
      </c>
      <c r="L98" s="138">
        <f t="shared" si="20"/>
        <v>0.22746607251367235</v>
      </c>
      <c r="M98" s="138"/>
      <c r="N98" s="50">
        <f>东航自动更新!F182</f>
        <v>5916.61</v>
      </c>
      <c r="O98" s="138">
        <f t="shared" si="21"/>
        <v>-0.43629268218321648</v>
      </c>
      <c r="P98" s="138"/>
      <c r="Q98" s="50">
        <f>东航自动更新!G182</f>
        <v>5726.94</v>
      </c>
      <c r="R98" s="138">
        <f t="shared" si="22"/>
        <v>-0.44518545357315165</v>
      </c>
      <c r="S98" s="138"/>
      <c r="T98" s="50">
        <f>东航自动更新!H182</f>
        <v>158.06</v>
      </c>
      <c r="U98" s="138">
        <f t="shared" si="23"/>
        <v>7.9714303934697028E-3</v>
      </c>
      <c r="V98" s="138"/>
      <c r="W98" s="50">
        <f>东航自动更新!I182</f>
        <v>31.61</v>
      </c>
      <c r="X98" s="138">
        <f t="shared" si="24"/>
        <v>0.87931034482758608</v>
      </c>
      <c r="Y98" s="138"/>
      <c r="Z98" s="50">
        <f>东航自动更新!J182</f>
        <v>4300.28</v>
      </c>
      <c r="AA98" s="138">
        <f t="shared" si="25"/>
        <v>-0.44479060285359051</v>
      </c>
      <c r="AB98" s="138"/>
      <c r="AC98" s="50">
        <f>东航自动更新!K182</f>
        <v>4256.8500000000004</v>
      </c>
      <c r="AD98" s="138">
        <f t="shared" si="26"/>
        <v>-0.44784500202347222</v>
      </c>
      <c r="AE98" s="138"/>
      <c r="AF98" s="50">
        <f>东航自动更新!L182</f>
        <v>22.27</v>
      </c>
      <c r="AG98" s="138">
        <f t="shared" si="27"/>
        <v>-7.5933609958506287E-2</v>
      </c>
      <c r="AH98" s="138"/>
      <c r="AI98" s="50">
        <f>东航自动更新!M182</f>
        <v>21.16</v>
      </c>
      <c r="AJ98" s="138">
        <f t="shared" si="28"/>
        <v>0.80546075085324231</v>
      </c>
      <c r="AK98" s="138"/>
      <c r="AL98" s="50">
        <f>东航自动更新!N182</f>
        <v>58.34</v>
      </c>
      <c r="AM98" s="148">
        <f t="shared" si="29"/>
        <v>-12.590000000000003</v>
      </c>
      <c r="AN98" s="138"/>
      <c r="AO98" s="50">
        <f>东航自动更新!O182</f>
        <v>58.63</v>
      </c>
      <c r="AP98" s="148">
        <f t="shared" si="30"/>
        <v>-13.279999999999994</v>
      </c>
      <c r="AQ98" s="138"/>
      <c r="AR98" s="50">
        <f>东航自动更新!P182</f>
        <v>50.56</v>
      </c>
      <c r="AS98" s="148">
        <f t="shared" si="31"/>
        <v>10.730000000000004</v>
      </c>
      <c r="AT98" s="138"/>
      <c r="AU98" s="50">
        <f>东航自动更新!Q182</f>
        <v>52.16</v>
      </c>
      <c r="AV98" s="148">
        <f t="shared" si="32"/>
        <v>18.099999999999994</v>
      </c>
      <c r="AW98" s="138"/>
      <c r="AX98" s="50">
        <f>东航自动更新!R182</f>
        <v>750</v>
      </c>
      <c r="AY98" s="138">
        <f t="shared" si="16"/>
        <v>4.1666666666666741E-2</v>
      </c>
      <c r="AZ98" s="138"/>
      <c r="BA98" s="17"/>
      <c r="BB98" s="9"/>
      <c r="BC98" s="17"/>
      <c r="BD98" s="9"/>
      <c r="BE98" s="17"/>
      <c r="BF98" s="9"/>
      <c r="BG98" s="17"/>
      <c r="BH98" s="9"/>
      <c r="BI98" s="51"/>
      <c r="BJ98" s="9"/>
      <c r="BK98" s="51"/>
      <c r="BL98" s="9"/>
      <c r="BM98" s="51"/>
      <c r="BN98" s="9"/>
      <c r="BP98" s="78"/>
      <c r="BQ98" s="9"/>
      <c r="BR98" s="78"/>
      <c r="BS98" s="9"/>
      <c r="BT98" s="78"/>
      <c r="BU98" s="9"/>
      <c r="BV98" s="78"/>
      <c r="BW98" s="9"/>
      <c r="BX98" s="78"/>
      <c r="BY98" s="9"/>
      <c r="BZ98" s="78"/>
      <c r="CA98" s="9"/>
      <c r="CB98" s="78"/>
      <c r="CC98" s="9"/>
      <c r="CD98" s="78"/>
      <c r="CE98" s="9"/>
      <c r="CF98" s="78"/>
      <c r="CG98" s="10"/>
      <c r="CH98" s="78"/>
      <c r="CI98" s="10"/>
      <c r="CJ98" s="78"/>
      <c r="CK98" s="10"/>
      <c r="CL98" s="78"/>
      <c r="CM98" s="10"/>
      <c r="CN98" s="51"/>
      <c r="CO98" s="53"/>
      <c r="CP98" s="51"/>
      <c r="CQ98" s="53"/>
      <c r="CR98" s="51"/>
      <c r="CS98" s="53"/>
      <c r="CT98" s="51"/>
      <c r="CU98" s="53"/>
      <c r="CV98" s="60"/>
      <c r="CW98" s="78"/>
      <c r="CX98" s="9"/>
      <c r="CY98" s="78"/>
      <c r="CZ98" s="9"/>
      <c r="DA98" s="78"/>
      <c r="DB98" s="9"/>
      <c r="DC98" s="78"/>
      <c r="DD98" s="9"/>
      <c r="DE98" s="69"/>
      <c r="DF98" s="69"/>
    </row>
    <row r="99" spans="1:111">
      <c r="A99" s="49">
        <v>44531</v>
      </c>
      <c r="B99" s="50">
        <f>东航自动更新!B183</f>
        <v>11317.84</v>
      </c>
      <c r="C99" s="138">
        <f t="shared" si="17"/>
        <v>-0.2065290166443372</v>
      </c>
      <c r="D99" s="138"/>
      <c r="E99" s="50">
        <f>东航自动更新!C183</f>
        <v>10926.33</v>
      </c>
      <c r="F99" s="138">
        <f t="shared" si="18"/>
        <v>-0.20953263563637003</v>
      </c>
      <c r="G99" s="138"/>
      <c r="H99" s="50">
        <f>东航自动更新!D183</f>
        <v>316.57</v>
      </c>
      <c r="I99" s="138">
        <f t="shared" si="19"/>
        <v>-0.19318500395035298</v>
      </c>
      <c r="J99" s="138"/>
      <c r="K99" s="50">
        <f>东航自动更新!E183</f>
        <v>74.94</v>
      </c>
      <c r="L99" s="138">
        <f t="shared" si="20"/>
        <v>0.53817733990147776</v>
      </c>
      <c r="M99" s="138"/>
      <c r="N99" s="50">
        <f>东航自动更新!F183</f>
        <v>6676.87</v>
      </c>
      <c r="O99" s="138">
        <f t="shared" si="21"/>
        <v>-0.31395935461398794</v>
      </c>
      <c r="P99" s="138"/>
      <c r="Q99" s="50">
        <f>东航自动更新!G183</f>
        <v>6474.2</v>
      </c>
      <c r="R99" s="138">
        <f t="shared" si="22"/>
        <v>-0.32272787661767732</v>
      </c>
      <c r="S99" s="138"/>
      <c r="T99" s="50">
        <f>东航自动更新!H183</f>
        <v>155.4</v>
      </c>
      <c r="U99" s="138">
        <f t="shared" si="23"/>
        <v>3.283264655057816E-2</v>
      </c>
      <c r="V99" s="138"/>
      <c r="W99" s="50">
        <f>东航自动更新!I183</f>
        <v>47.27</v>
      </c>
      <c r="X99" s="138">
        <f t="shared" si="24"/>
        <v>1.0750658472344163</v>
      </c>
      <c r="Y99" s="138"/>
      <c r="Z99" s="50">
        <f>东航自动更新!J183</f>
        <v>4814.1000000000004</v>
      </c>
      <c r="AA99" s="138">
        <f t="shared" si="25"/>
        <v>-0.31946468683161833</v>
      </c>
      <c r="AB99" s="138"/>
      <c r="AC99" s="50">
        <f>东航自动更新!K183</f>
        <v>4759.38</v>
      </c>
      <c r="AD99" s="138">
        <f t="shared" si="26"/>
        <v>-0.32350487182585086</v>
      </c>
      <c r="AE99" s="138"/>
      <c r="AF99" s="50">
        <f>东航自动更新!L183</f>
        <v>23.24</v>
      </c>
      <c r="AG99" s="138">
        <f t="shared" si="27"/>
        <v>-7.2618539085861356E-3</v>
      </c>
      <c r="AH99" s="138"/>
      <c r="AI99" s="50">
        <f>东航自动更新!M183</f>
        <v>31.49</v>
      </c>
      <c r="AJ99" s="138">
        <f t="shared" si="28"/>
        <v>1.0676296782665791</v>
      </c>
      <c r="AK99" s="138"/>
      <c r="AL99" s="50">
        <f>东航自动更新!N183</f>
        <v>58.99</v>
      </c>
      <c r="AM99" s="148">
        <f t="shared" si="29"/>
        <v>-9.240000000000002</v>
      </c>
      <c r="AN99" s="138"/>
      <c r="AO99" s="50">
        <f>东航自动更新!O183</f>
        <v>59.25</v>
      </c>
      <c r="AP99" s="148">
        <f t="shared" si="30"/>
        <v>-9.9099999999999966</v>
      </c>
      <c r="AQ99" s="138"/>
      <c r="AR99" s="50">
        <f>东航自动更新!P183</f>
        <v>49.09</v>
      </c>
      <c r="AS99" s="148">
        <f t="shared" si="31"/>
        <v>10.740000000000002</v>
      </c>
      <c r="AT99" s="138"/>
      <c r="AU99" s="50">
        <f>东航自动更新!Q183</f>
        <v>63.07</v>
      </c>
      <c r="AV99" s="148">
        <f t="shared" si="32"/>
        <v>16.32</v>
      </c>
      <c r="AW99" s="138"/>
      <c r="AX99" s="50">
        <f>东航自动更新!R183</f>
        <v>752</v>
      </c>
      <c r="AY99" s="138">
        <f t="shared" si="16"/>
        <v>3.7241379310344769E-2</v>
      </c>
      <c r="AZ99" s="138"/>
      <c r="BA99" s="17"/>
      <c r="BB99" s="9"/>
      <c r="BC99" s="17"/>
      <c r="BD99" s="9"/>
      <c r="BE99" s="17"/>
      <c r="BF99" s="9"/>
      <c r="BG99" s="17"/>
      <c r="BH99" s="9"/>
      <c r="BI99" s="51"/>
      <c r="BJ99" s="9"/>
      <c r="BK99" s="51"/>
      <c r="BL99" s="9"/>
      <c r="BM99" s="51"/>
      <c r="BN99" s="9"/>
      <c r="BP99" s="78"/>
      <c r="BQ99" s="9"/>
      <c r="BR99" s="78"/>
      <c r="BS99" s="9"/>
      <c r="BT99" s="78"/>
      <c r="BU99" s="9"/>
      <c r="BV99" s="78"/>
      <c r="BW99" s="9"/>
      <c r="BX99" s="78"/>
      <c r="BY99" s="9"/>
      <c r="BZ99" s="78"/>
      <c r="CA99" s="9"/>
      <c r="CB99" s="78"/>
      <c r="CC99" s="9"/>
      <c r="CD99" s="78"/>
      <c r="CE99" s="9"/>
      <c r="CF99" s="78"/>
      <c r="CG99" s="10"/>
      <c r="CH99" s="78"/>
      <c r="CI99" s="10"/>
      <c r="CJ99" s="78"/>
      <c r="CK99" s="10"/>
      <c r="CL99" s="78"/>
      <c r="CM99" s="10"/>
      <c r="CN99" s="51"/>
      <c r="CO99" s="53"/>
      <c r="CP99" s="51"/>
      <c r="CQ99" s="53"/>
      <c r="CR99" s="51"/>
      <c r="CS99" s="53"/>
      <c r="CT99" s="51"/>
      <c r="CU99" s="53"/>
      <c r="CV99" s="60"/>
      <c r="CW99" s="78"/>
      <c r="CX99" s="9"/>
      <c r="CY99" s="78"/>
      <c r="CZ99" s="9"/>
      <c r="DA99" s="78"/>
      <c r="DB99" s="9"/>
      <c r="DC99" s="78"/>
      <c r="DD99" s="9"/>
      <c r="DE99" s="69"/>
    </row>
    <row r="100" spans="1:111">
      <c r="A100" s="34">
        <v>44562</v>
      </c>
      <c r="B100" s="58">
        <f>东航自动更新!B184</f>
        <v>12788.3</v>
      </c>
      <c r="C100" s="138">
        <f t="shared" si="17"/>
        <v>6.3569844826238286E-2</v>
      </c>
      <c r="D100" s="138"/>
      <c r="E100" s="58">
        <f>东航自动更新!C184</f>
        <v>12436.96</v>
      </c>
      <c r="F100" s="138">
        <f t="shared" si="18"/>
        <v>7.4089715322560368E-2</v>
      </c>
      <c r="G100" s="138"/>
      <c r="H100" s="58">
        <f>东航自动更新!D184</f>
        <v>260.24</v>
      </c>
      <c r="I100" s="138">
        <f t="shared" si="19"/>
        <v>-0.33338456415379492</v>
      </c>
      <c r="J100" s="138"/>
      <c r="K100" s="58">
        <f>东航自动更新!E184</f>
        <v>91.11</v>
      </c>
      <c r="L100" s="138">
        <f t="shared" si="20"/>
        <v>0.67235682819383258</v>
      </c>
      <c r="M100" s="138"/>
      <c r="N100" s="58">
        <f>东航自动更新!F184</f>
        <v>7177.58</v>
      </c>
      <c r="O100" s="138">
        <f t="shared" si="21"/>
        <v>4.0146148767359335E-3</v>
      </c>
      <c r="P100" s="138"/>
      <c r="Q100" s="58">
        <f>东航自动更新!G184</f>
        <v>7000.25</v>
      </c>
      <c r="R100" s="138">
        <f t="shared" si="22"/>
        <v>1.612538596476254E-3</v>
      </c>
      <c r="S100" s="138"/>
      <c r="T100" s="58">
        <f>东航自动更新!H184</f>
        <v>121.32</v>
      </c>
      <c r="U100" s="138">
        <f t="shared" si="23"/>
        <v>-0.10199851961509998</v>
      </c>
      <c r="V100" s="138"/>
      <c r="W100" s="58">
        <f>东航自动更新!I184</f>
        <v>56.02</v>
      </c>
      <c r="X100" s="138">
        <f t="shared" si="24"/>
        <v>1.2588709677419354</v>
      </c>
      <c r="Y100" s="138"/>
      <c r="Z100" s="58">
        <f>东航自动更新!J184</f>
        <v>5023.59</v>
      </c>
      <c r="AA100" s="138">
        <f t="shared" si="25"/>
        <v>-2.2961500685577452E-2</v>
      </c>
      <c r="AB100" s="138"/>
      <c r="AC100" s="58">
        <f>东航自动更新!K184</f>
        <v>4967.6099999999997</v>
      </c>
      <c r="AD100" s="138">
        <f t="shared" si="26"/>
        <v>-2.6291030119135805E-2</v>
      </c>
      <c r="AE100" s="138"/>
      <c r="AF100" s="58">
        <f>东航自动更新!L184</f>
        <v>18.440000000000001</v>
      </c>
      <c r="AG100" s="138">
        <f t="shared" si="27"/>
        <v>-0.18443166740380357</v>
      </c>
      <c r="AH100" s="138"/>
      <c r="AI100" s="58">
        <f>东航自动更新!M184</f>
        <v>37.54</v>
      </c>
      <c r="AJ100" s="138">
        <f t="shared" si="28"/>
        <v>1.1711972238288029</v>
      </c>
      <c r="AK100" s="138"/>
      <c r="AL100" s="58">
        <f>东航自动更新!N184</f>
        <v>56.13</v>
      </c>
      <c r="AM100" s="148">
        <f t="shared" si="29"/>
        <v>-3.3299999999999983</v>
      </c>
      <c r="AN100" s="138"/>
      <c r="AO100" s="58">
        <f>东航自动更新!O184</f>
        <v>56.29</v>
      </c>
      <c r="AP100" s="148">
        <f t="shared" si="30"/>
        <v>-4.07</v>
      </c>
      <c r="AQ100" s="138"/>
      <c r="AR100" s="58">
        <f>东航自动更新!P184</f>
        <v>46.62</v>
      </c>
      <c r="AS100" s="148">
        <f t="shared" si="31"/>
        <v>12.009999999999998</v>
      </c>
      <c r="AT100" s="138"/>
      <c r="AU100" s="58">
        <f>东航自动更新!Q184</f>
        <v>61.49</v>
      </c>
      <c r="AV100" s="148">
        <f t="shared" si="32"/>
        <v>15.969999999999999</v>
      </c>
      <c r="AW100" s="138"/>
      <c r="AX100" s="58">
        <f>东航自动更新!R184</f>
        <v>751</v>
      </c>
      <c r="AY100" s="138">
        <f t="shared" si="16"/>
        <v>3.4435261707989051E-2</v>
      </c>
      <c r="AZ100" s="138"/>
      <c r="BA100" s="17"/>
      <c r="BB100" s="9"/>
      <c r="BC100" s="17"/>
      <c r="BD100" s="9"/>
      <c r="BE100" s="17"/>
      <c r="BF100" s="9"/>
      <c r="BG100" s="17"/>
      <c r="BH100" s="9"/>
      <c r="BI100" s="51"/>
      <c r="BJ100" s="9"/>
      <c r="BK100" s="51"/>
      <c r="BL100" s="9"/>
      <c r="BM100" s="51"/>
      <c r="BN100" s="9"/>
      <c r="BP100" s="78"/>
      <c r="BQ100" s="9"/>
      <c r="BR100" s="78"/>
      <c r="BS100" s="9"/>
      <c r="BT100" s="78"/>
      <c r="BU100" s="9"/>
      <c r="BV100" s="78"/>
      <c r="BW100" s="9"/>
      <c r="BX100" s="78"/>
      <c r="BY100" s="9"/>
      <c r="BZ100" s="78"/>
      <c r="CA100" s="9"/>
      <c r="CB100" s="78"/>
      <c r="CC100" s="9"/>
      <c r="CD100" s="78"/>
      <c r="CE100" s="9"/>
      <c r="CF100" s="78"/>
      <c r="CG100" s="10"/>
      <c r="CH100" s="78"/>
      <c r="CI100" s="10"/>
      <c r="CJ100" s="78"/>
      <c r="CK100" s="10"/>
      <c r="CL100" s="78"/>
      <c r="CM100" s="10"/>
      <c r="CN100" s="51"/>
      <c r="CO100" s="53"/>
      <c r="CP100" s="51"/>
      <c r="CQ100" s="53"/>
      <c r="CR100" s="51"/>
      <c r="CS100" s="53"/>
      <c r="CT100" s="51"/>
      <c r="CU100" s="53"/>
      <c r="CV100"/>
      <c r="CW100" s="78"/>
      <c r="CX100" s="9"/>
      <c r="CY100" s="78"/>
      <c r="CZ100" s="9"/>
      <c r="DA100" s="78"/>
      <c r="DB100" s="9"/>
      <c r="DC100" s="78"/>
      <c r="DD100" s="9"/>
      <c r="DE100" s="69"/>
    </row>
    <row r="101" spans="1:111">
      <c r="A101" s="49">
        <v>44620</v>
      </c>
      <c r="B101" s="50">
        <f>东航自动更新!B185</f>
        <v>12567.14</v>
      </c>
      <c r="C101" s="138">
        <f t="shared" si="17"/>
        <v>0.4240627319444521</v>
      </c>
      <c r="D101" s="138"/>
      <c r="E101" s="50">
        <f>东航自动更新!C185</f>
        <v>12285.5</v>
      </c>
      <c r="F101" s="138">
        <f t="shared" si="18"/>
        <v>0.45008533732439737</v>
      </c>
      <c r="G101" s="138"/>
      <c r="H101" s="50">
        <f>东航自动更新!D185</f>
        <v>187.91</v>
      </c>
      <c r="I101" s="138">
        <f t="shared" si="19"/>
        <v>-0.40757905356410984</v>
      </c>
      <c r="J101" s="138"/>
      <c r="K101" s="50">
        <f>东航自动更新!E185</f>
        <v>93.72</v>
      </c>
      <c r="L101" s="138">
        <f t="shared" si="20"/>
        <v>1.6467099689353293</v>
      </c>
      <c r="M101" s="138"/>
      <c r="N101" s="50">
        <f>东航自动更新!F185</f>
        <v>8060.55</v>
      </c>
      <c r="O101" s="138">
        <f t="shared" si="21"/>
        <v>0.48467445300110334</v>
      </c>
      <c r="P101" s="138"/>
      <c r="Q101" s="50">
        <f>东航自动更新!G185</f>
        <v>7914.94</v>
      </c>
      <c r="R101" s="138">
        <f t="shared" si="22"/>
        <v>0.48927674979584612</v>
      </c>
      <c r="S101" s="138"/>
      <c r="T101" s="50">
        <f>东航自动更新!H185</f>
        <v>89.5</v>
      </c>
      <c r="U101" s="138">
        <f t="shared" si="23"/>
        <v>-0.10535785685725718</v>
      </c>
      <c r="V101" s="138"/>
      <c r="W101" s="50">
        <f>东航自动更新!I185</f>
        <v>56.11</v>
      </c>
      <c r="X101" s="138">
        <f t="shared" si="24"/>
        <v>2.866988283942109</v>
      </c>
      <c r="Y101" s="138"/>
      <c r="Z101" s="50">
        <f>东航自动更新!J185</f>
        <v>5603.48</v>
      </c>
      <c r="AA101" s="138">
        <f t="shared" si="25"/>
        <v>0.44258598007893246</v>
      </c>
      <c r="AB101" s="138"/>
      <c r="AC101" s="50">
        <f>东航自动更新!K185</f>
        <v>5551.1</v>
      </c>
      <c r="AD101" s="138">
        <f t="shared" si="26"/>
        <v>0.43838083368098113</v>
      </c>
      <c r="AE101" s="138"/>
      <c r="AF101" s="50">
        <f>东航自动更新!L185</f>
        <v>14.69</v>
      </c>
      <c r="AG101" s="138">
        <f t="shared" si="27"/>
        <v>-2.1970705725699036E-2</v>
      </c>
      <c r="AH101" s="138"/>
      <c r="AI101" s="50">
        <f>东航自动更新!M185</f>
        <v>37.69</v>
      </c>
      <c r="AJ101" s="138">
        <f t="shared" si="28"/>
        <v>2.757726819541376</v>
      </c>
      <c r="AK101" s="138"/>
      <c r="AL101" s="50">
        <f>东航自动更新!N185</f>
        <v>64.14</v>
      </c>
      <c r="AM101" s="148">
        <f t="shared" si="29"/>
        <v>2.6199999999999974</v>
      </c>
      <c r="AN101" s="138"/>
      <c r="AO101" s="50">
        <f>东航自动更新!O185</f>
        <v>64.430000000000007</v>
      </c>
      <c r="AP101" s="148">
        <f t="shared" si="30"/>
        <v>1.7000000000000099</v>
      </c>
      <c r="AQ101" s="138"/>
      <c r="AR101" s="50">
        <f>东航自动更新!P185</f>
        <v>47.63</v>
      </c>
      <c r="AS101" s="148">
        <f t="shared" si="31"/>
        <v>16.090000000000003</v>
      </c>
      <c r="AT101" s="138"/>
      <c r="AU101" s="50">
        <f>东航自动更新!Q185</f>
        <v>59.87</v>
      </c>
      <c r="AV101" s="148">
        <f t="shared" si="32"/>
        <v>18.879999999999995</v>
      </c>
      <c r="AW101" s="138"/>
      <c r="AX101" s="50">
        <f>东航自动更新!R185</f>
        <v>752</v>
      </c>
      <c r="AY101" s="138">
        <f t="shared" si="16"/>
        <v>3.2967032967033072E-2</v>
      </c>
      <c r="AZ101" s="138"/>
      <c r="BA101" s="17"/>
      <c r="BB101" s="9"/>
      <c r="BC101" s="17"/>
      <c r="BD101" s="9"/>
      <c r="BE101" s="17"/>
      <c r="BF101" s="9"/>
      <c r="BG101" s="17"/>
      <c r="BH101" s="9"/>
      <c r="BI101" s="51"/>
      <c r="BJ101" s="9"/>
      <c r="BK101" s="51"/>
      <c r="BL101" s="9"/>
      <c r="BM101" s="51"/>
      <c r="BN101" s="9"/>
      <c r="BP101" s="51"/>
      <c r="BQ101" s="9"/>
      <c r="BR101" s="78"/>
      <c r="BS101" s="9"/>
      <c r="BT101" s="78"/>
      <c r="BU101" s="9"/>
      <c r="BV101" s="51"/>
      <c r="BW101" s="9"/>
      <c r="BX101" s="78"/>
      <c r="BY101" s="9"/>
      <c r="BZ101" s="51"/>
      <c r="CA101" s="9"/>
      <c r="CB101" s="78"/>
      <c r="CC101" s="9"/>
      <c r="CD101" s="78"/>
      <c r="CE101" s="9"/>
      <c r="CF101" s="78"/>
      <c r="CG101" s="10"/>
      <c r="CH101" s="51"/>
      <c r="CI101" s="10"/>
      <c r="CJ101" s="51"/>
      <c r="CK101" s="10"/>
      <c r="CL101" s="78"/>
      <c r="CM101" s="10"/>
      <c r="CN101" s="51"/>
      <c r="CO101" s="53"/>
      <c r="CP101" s="51"/>
      <c r="CQ101" s="53"/>
      <c r="CR101" s="51"/>
      <c r="CS101" s="53"/>
      <c r="CT101" s="51"/>
      <c r="CU101" s="53"/>
      <c r="CV101" s="60"/>
      <c r="CW101" s="51"/>
      <c r="CX101" s="9"/>
      <c r="CY101" s="78"/>
      <c r="CZ101" s="9"/>
      <c r="DA101" s="78"/>
      <c r="DB101" s="9"/>
      <c r="DC101" s="78"/>
      <c r="DD101" s="9"/>
      <c r="DE101" s="69"/>
    </row>
    <row r="102" spans="1:111">
      <c r="A102" s="49">
        <v>44651</v>
      </c>
      <c r="B102" s="50">
        <f>东航自动更新!B186</f>
        <v>6166.79</v>
      </c>
      <c r="C102" s="138">
        <f t="shared" si="17"/>
        <v>-0.6234398509095882</v>
      </c>
      <c r="D102" s="138"/>
      <c r="E102" s="50">
        <f>东航自动更新!C186</f>
        <v>5890.04</v>
      </c>
      <c r="F102" s="138">
        <f t="shared" si="18"/>
        <v>-0.63052483935153469</v>
      </c>
      <c r="G102" s="138"/>
      <c r="H102" s="50">
        <f>东航自动更新!D186</f>
        <v>232.86</v>
      </c>
      <c r="I102" s="138">
        <f t="shared" si="19"/>
        <v>-0.39582792797467692</v>
      </c>
      <c r="J102" s="138"/>
      <c r="K102" s="50">
        <f>东航自动更新!E186</f>
        <v>43.89</v>
      </c>
      <c r="L102" s="138">
        <f t="shared" si="20"/>
        <v>-0.11476401774909228</v>
      </c>
      <c r="M102" s="138"/>
      <c r="N102" s="50">
        <f>东航自动更新!F186</f>
        <v>3664.82</v>
      </c>
      <c r="O102" s="138">
        <f t="shared" si="21"/>
        <v>-0.69308035994690398</v>
      </c>
      <c r="P102" s="138"/>
      <c r="Q102" s="50">
        <f>东航自动更新!G186</f>
        <v>3533.23</v>
      </c>
      <c r="R102" s="138">
        <f t="shared" si="22"/>
        <v>-0.70000883018701321</v>
      </c>
      <c r="S102" s="138"/>
      <c r="T102" s="50">
        <f>东航自动更新!H186</f>
        <v>114.86</v>
      </c>
      <c r="U102" s="138">
        <f t="shared" si="23"/>
        <v>-0.16013454226381973</v>
      </c>
      <c r="V102" s="138"/>
      <c r="W102" s="50">
        <f>东航自动更新!I186</f>
        <v>16.739999999999998</v>
      </c>
      <c r="X102" s="138">
        <f t="shared" si="24"/>
        <v>-0.35911179173047481</v>
      </c>
      <c r="Y102" s="138"/>
      <c r="Z102" s="50">
        <f>东航自动更新!J186</f>
        <v>2507.79</v>
      </c>
      <c r="AA102" s="138">
        <f t="shared" si="25"/>
        <v>-0.70871827632266682</v>
      </c>
      <c r="AB102" s="138"/>
      <c r="AC102" s="50">
        <f>东航自动更新!K186</f>
        <v>2478.3200000000002</v>
      </c>
      <c r="AD102" s="138">
        <f t="shared" si="26"/>
        <v>-0.71075439239421945</v>
      </c>
      <c r="AE102" s="138"/>
      <c r="AF102" s="50">
        <f>东航自动更新!L186</f>
        <v>17.84</v>
      </c>
      <c r="AG102" s="138">
        <f t="shared" si="27"/>
        <v>-0.25199161425576522</v>
      </c>
      <c r="AH102" s="138"/>
      <c r="AI102" s="50">
        <f>东航自动更新!M186</f>
        <v>11.63</v>
      </c>
      <c r="AJ102" s="138">
        <f t="shared" si="28"/>
        <v>-0.33275960986804354</v>
      </c>
      <c r="AK102" s="138"/>
      <c r="AL102" s="50">
        <f>东航自动更新!N186</f>
        <v>59.43</v>
      </c>
      <c r="AM102" s="148">
        <f t="shared" si="29"/>
        <v>-13.479999999999997</v>
      </c>
      <c r="AN102" s="138"/>
      <c r="AO102" s="50">
        <f>东航自动更新!O186</f>
        <v>59.99</v>
      </c>
      <c r="AP102" s="148">
        <f t="shared" si="30"/>
        <v>-13.889999999999993</v>
      </c>
      <c r="AQ102" s="138"/>
      <c r="AR102" s="50">
        <f>东航自动更新!P186</f>
        <v>49.32</v>
      </c>
      <c r="AS102" s="148">
        <f t="shared" si="31"/>
        <v>13.840000000000003</v>
      </c>
      <c r="AT102" s="138"/>
      <c r="AU102" s="50">
        <f>东航自动更新!Q186</f>
        <v>38.130000000000003</v>
      </c>
      <c r="AV102" s="148">
        <f t="shared" si="32"/>
        <v>-14.549999999999997</v>
      </c>
      <c r="AW102" s="138"/>
      <c r="AX102" s="50">
        <f>东航自动更新!R186</f>
        <v>751</v>
      </c>
      <c r="AY102" s="138">
        <f t="shared" si="16"/>
        <v>2.876712328767117E-2</v>
      </c>
      <c r="AZ102" s="138"/>
      <c r="BA102" s="17"/>
      <c r="BB102" s="9"/>
      <c r="BC102" s="17"/>
      <c r="BD102" s="9"/>
      <c r="BE102" s="17"/>
      <c r="BF102" s="9"/>
      <c r="BG102" s="17"/>
      <c r="BH102" s="9"/>
      <c r="BI102" s="51"/>
      <c r="BJ102" s="9"/>
      <c r="BK102" s="51"/>
      <c r="BL102" s="9"/>
      <c r="BM102" s="51"/>
      <c r="BN102" s="9"/>
      <c r="BP102" s="51"/>
      <c r="BQ102" s="9"/>
      <c r="BR102" s="51"/>
      <c r="BS102" s="9"/>
      <c r="BT102" s="51"/>
      <c r="BU102" s="9"/>
      <c r="BV102" s="51"/>
      <c r="BW102" s="9"/>
      <c r="BX102" s="78"/>
      <c r="BY102" s="9"/>
      <c r="BZ102" s="51"/>
      <c r="CA102" s="9"/>
      <c r="CB102" s="51"/>
      <c r="CC102" s="9"/>
      <c r="CD102" s="51"/>
      <c r="CE102" s="9"/>
      <c r="CF102" s="51"/>
      <c r="CG102" s="10"/>
      <c r="CH102" s="51"/>
      <c r="CI102" s="10"/>
      <c r="CJ102" s="51"/>
      <c r="CK102" s="10"/>
      <c r="CL102" s="51"/>
      <c r="CM102" s="10"/>
      <c r="CN102" s="51"/>
      <c r="CO102" s="53"/>
      <c r="CP102" s="51"/>
      <c r="CQ102" s="53"/>
      <c r="CR102" s="51"/>
      <c r="CS102" s="53"/>
      <c r="CT102" s="51"/>
      <c r="CU102" s="53"/>
      <c r="CV102" s="60"/>
      <c r="CW102" s="51"/>
      <c r="CX102" s="9"/>
      <c r="CY102" s="51"/>
      <c r="CZ102" s="9"/>
      <c r="DA102" s="51"/>
      <c r="DB102" s="9"/>
      <c r="DC102" s="51"/>
      <c r="DD102" s="9"/>
      <c r="DE102" s="69"/>
    </row>
    <row r="103" spans="1:111">
      <c r="A103" s="49">
        <v>44681</v>
      </c>
      <c r="B103" s="50">
        <f>东航自动更新!B187</f>
        <v>2286.39</v>
      </c>
      <c r="C103" s="138">
        <f t="shared" si="17"/>
        <v>-0.86606089967587108</v>
      </c>
      <c r="D103" s="138"/>
      <c r="E103" s="50">
        <f>东航自动更新!C187</f>
        <v>2079.81</v>
      </c>
      <c r="F103" s="138">
        <f t="shared" si="18"/>
        <v>-0.87524271407876619</v>
      </c>
      <c r="G103" s="138"/>
      <c r="H103" s="50">
        <f>东航自动更新!D187</f>
        <v>204.96</v>
      </c>
      <c r="I103" s="138">
        <f t="shared" si="19"/>
        <v>-0.40486076831499163</v>
      </c>
      <c r="J103" s="138"/>
      <c r="K103" s="50">
        <f>东航自动更新!E187</f>
        <v>1.62</v>
      </c>
      <c r="L103" s="138">
        <f t="shared" si="20"/>
        <v>-0.97061491021222568</v>
      </c>
      <c r="M103" s="138"/>
      <c r="N103" s="50">
        <f>东航自动更新!F187</f>
        <v>1301.06</v>
      </c>
      <c r="O103" s="138">
        <f t="shared" si="21"/>
        <v>-0.89754715094207393</v>
      </c>
      <c r="P103" s="138"/>
      <c r="Q103" s="50">
        <f>东航自动更新!G187</f>
        <v>1207.53</v>
      </c>
      <c r="R103" s="138">
        <f t="shared" si="22"/>
        <v>-0.90365979948970887</v>
      </c>
      <c r="S103" s="138"/>
      <c r="T103" s="50">
        <f>东航自动更新!H187</f>
        <v>93.07</v>
      </c>
      <c r="U103" s="138">
        <f t="shared" si="23"/>
        <v>-0.30874925727866898</v>
      </c>
      <c r="V103" s="138"/>
      <c r="W103" s="50">
        <f>东航自动更新!I187</f>
        <v>0.46</v>
      </c>
      <c r="X103" s="138">
        <f t="shared" si="24"/>
        <v>-0.98489326765188834</v>
      </c>
      <c r="Y103" s="138"/>
      <c r="Z103" s="50">
        <f>东航自动更新!J187</f>
        <v>868.11</v>
      </c>
      <c r="AA103" s="138">
        <f t="shared" si="25"/>
        <v>-0.90679424645503337</v>
      </c>
      <c r="AB103" s="138"/>
      <c r="AC103" s="50">
        <f>东航自动更新!K187</f>
        <v>853.29</v>
      </c>
      <c r="AD103" s="138">
        <f t="shared" si="26"/>
        <v>-0.90795185349793528</v>
      </c>
      <c r="AE103" s="138"/>
      <c r="AF103" s="50">
        <f>东航自动更新!L187</f>
        <v>14.45</v>
      </c>
      <c r="AG103" s="138">
        <f t="shared" si="27"/>
        <v>-0.3928571428571429</v>
      </c>
      <c r="AH103" s="138"/>
      <c r="AI103" s="50">
        <f>东航自动更新!M187</f>
        <v>0.38</v>
      </c>
      <c r="AJ103" s="138">
        <f t="shared" si="28"/>
        <v>-0.98105682951146556</v>
      </c>
      <c r="AK103" s="138"/>
      <c r="AL103" s="50">
        <f>东航自动更新!N187</f>
        <v>56.9</v>
      </c>
      <c r="AM103" s="148">
        <f t="shared" si="29"/>
        <v>-17.490000000000002</v>
      </c>
      <c r="AN103" s="138"/>
      <c r="AO103" s="50">
        <f>东航自动更新!O187</f>
        <v>58.06</v>
      </c>
      <c r="AP103" s="148">
        <f t="shared" si="30"/>
        <v>-17.129999999999995</v>
      </c>
      <c r="AQ103" s="138"/>
      <c r="AR103" s="50">
        <f>东航自动更新!P187</f>
        <v>45.41</v>
      </c>
      <c r="AS103" s="148">
        <f t="shared" si="31"/>
        <v>6.3199999999999932</v>
      </c>
      <c r="AT103" s="138"/>
      <c r="AU103" s="50">
        <f>东航自动更新!Q187</f>
        <v>28.48</v>
      </c>
      <c r="AV103" s="148">
        <f t="shared" si="32"/>
        <v>-26.749999999999996</v>
      </c>
      <c r="AW103" s="138"/>
      <c r="AX103" s="50">
        <f>东航自动更新!R187</f>
        <v>751</v>
      </c>
      <c r="AY103" s="138">
        <f t="shared" si="16"/>
        <v>2.5956284153005438E-2</v>
      </c>
      <c r="AZ103" s="138"/>
      <c r="BA103" s="17"/>
      <c r="BB103" s="9"/>
      <c r="BC103" s="17"/>
      <c r="BD103" s="9"/>
      <c r="BE103" s="17"/>
      <c r="BF103" s="9"/>
      <c r="BG103" s="17"/>
      <c r="BH103" s="9"/>
      <c r="BI103" s="51"/>
      <c r="BJ103" s="9"/>
      <c r="BK103" s="51"/>
      <c r="BL103" s="9"/>
      <c r="BM103" s="51"/>
      <c r="BN103" s="9"/>
      <c r="BP103" s="51"/>
      <c r="BQ103" s="9"/>
      <c r="BR103" s="51"/>
      <c r="BS103" s="9"/>
      <c r="BT103" s="51"/>
      <c r="BU103" s="9"/>
      <c r="BV103" s="51"/>
      <c r="BW103" s="9"/>
      <c r="BX103" s="78"/>
      <c r="BY103" s="9"/>
      <c r="BZ103" s="51"/>
      <c r="CA103" s="9"/>
      <c r="CB103" s="51"/>
      <c r="CC103" s="9"/>
      <c r="CD103" s="51"/>
      <c r="CE103" s="9"/>
      <c r="CF103" s="51"/>
      <c r="CG103" s="10"/>
      <c r="CH103" s="51"/>
      <c r="CI103" s="10"/>
      <c r="CJ103" s="51"/>
      <c r="CK103" s="10"/>
      <c r="CL103" s="51"/>
      <c r="CM103" s="10"/>
      <c r="CN103" s="51"/>
      <c r="CO103" s="53"/>
      <c r="CP103" s="51"/>
      <c r="CQ103" s="53"/>
      <c r="CR103" s="51"/>
      <c r="CS103" s="53"/>
      <c r="CT103" s="51"/>
      <c r="CU103" s="53"/>
      <c r="CV103" s="60"/>
      <c r="CW103" s="51"/>
      <c r="CX103" s="9"/>
      <c r="CY103" s="51"/>
      <c r="CZ103" s="9"/>
      <c r="DA103" s="51"/>
      <c r="DB103" s="9"/>
      <c r="DC103" s="51"/>
      <c r="DD103" s="9"/>
      <c r="DE103" s="69"/>
    </row>
    <row r="104" spans="1:111">
      <c r="A104" s="49">
        <v>44682</v>
      </c>
      <c r="B104" s="50">
        <f>东航自动更新!B188</f>
        <v>3685.57</v>
      </c>
      <c r="C104" s="138">
        <f t="shared" si="17"/>
        <v>-0.7806150875380069</v>
      </c>
      <c r="D104" s="138"/>
      <c r="E104" s="50">
        <f>东航自动更新!C188</f>
        <v>3450.93</v>
      </c>
      <c r="F104" s="138">
        <f t="shared" si="18"/>
        <v>-0.78905664044950008</v>
      </c>
      <c r="G104" s="138"/>
      <c r="H104" s="50">
        <f>东航自动更新!D188</f>
        <v>233.58</v>
      </c>
      <c r="I104" s="138">
        <f t="shared" si="19"/>
        <v>-0.35613870665417047</v>
      </c>
      <c r="J104" s="138"/>
      <c r="K104" s="50">
        <f>东航自动更新!E188</f>
        <v>1.06</v>
      </c>
      <c r="L104" s="138">
        <f t="shared" si="20"/>
        <v>-0.98628364389233958</v>
      </c>
      <c r="M104" s="138"/>
      <c r="N104" s="50">
        <f>东航自动更新!F188</f>
        <v>2240.61</v>
      </c>
      <c r="O104" s="138">
        <f t="shared" si="21"/>
        <v>-0.82356331840591912</v>
      </c>
      <c r="P104" s="138"/>
      <c r="Q104" s="50">
        <f>东航自动更新!G188</f>
        <v>2133.65</v>
      </c>
      <c r="R104" s="138">
        <f t="shared" si="22"/>
        <v>-0.8293613757616618</v>
      </c>
      <c r="S104" s="138"/>
      <c r="T104" s="50">
        <f>东航自动更新!H188</f>
        <v>106.7</v>
      </c>
      <c r="U104" s="138">
        <f t="shared" si="23"/>
        <v>-0.27856659905341452</v>
      </c>
      <c r="V104" s="138"/>
      <c r="W104" s="50">
        <f>东航自动更新!I188</f>
        <v>0.25</v>
      </c>
      <c r="X104" s="138">
        <f t="shared" si="24"/>
        <v>-0.99472796288485876</v>
      </c>
      <c r="Y104" s="138"/>
      <c r="Z104" s="50">
        <f>东航自动更新!J188</f>
        <v>1512.37</v>
      </c>
      <c r="AA104" s="138">
        <f t="shared" si="25"/>
        <v>-0.83799084957938275</v>
      </c>
      <c r="AB104" s="138"/>
      <c r="AC104" s="50">
        <f>东航自动更新!K188</f>
        <v>1497.84</v>
      </c>
      <c r="AD104" s="138">
        <f t="shared" si="26"/>
        <v>-0.83862143418164892</v>
      </c>
      <c r="AE104" s="138"/>
      <c r="AF104" s="50">
        <f>东航自动更新!L188</f>
        <v>14.36</v>
      </c>
      <c r="AG104" s="138">
        <f t="shared" si="27"/>
        <v>-0.37292576419213974</v>
      </c>
      <c r="AH104" s="138"/>
      <c r="AI104" s="50">
        <f>东航自动更新!M188</f>
        <v>0.17</v>
      </c>
      <c r="AJ104" s="138">
        <f t="shared" si="28"/>
        <v>-0.99445531637312456</v>
      </c>
      <c r="AK104" s="138"/>
      <c r="AL104" s="50">
        <f>东航自动更新!N188</f>
        <v>60.79</v>
      </c>
      <c r="AM104" s="148">
        <f t="shared" si="29"/>
        <v>-14.800000000000004</v>
      </c>
      <c r="AN104" s="138"/>
      <c r="AO104" s="50">
        <f>东航自动更新!O188</f>
        <v>61.83</v>
      </c>
      <c r="AP104" s="148">
        <f t="shared" si="30"/>
        <v>-14.600000000000009</v>
      </c>
      <c r="AQ104" s="138"/>
      <c r="AR104" s="50">
        <f>东航自动更新!P188</f>
        <v>45.68</v>
      </c>
      <c r="AS104" s="148">
        <f t="shared" si="31"/>
        <v>4.9099999999999966</v>
      </c>
      <c r="AT104" s="138"/>
      <c r="AU104" s="50">
        <f>东航自动更新!Q188</f>
        <v>23.85</v>
      </c>
      <c r="AV104" s="148">
        <f t="shared" si="32"/>
        <v>-37.519999999999996</v>
      </c>
      <c r="AW104" s="138"/>
      <c r="AX104" s="50">
        <f>东航自动更新!R188</f>
        <v>750</v>
      </c>
      <c r="AY104" s="138">
        <f t="shared" si="16"/>
        <v>1.6260162601626105E-2</v>
      </c>
      <c r="AZ104" s="138"/>
      <c r="BA104" s="17"/>
      <c r="BB104" s="9"/>
      <c r="BC104" s="17"/>
      <c r="BD104" s="9"/>
      <c r="BE104" s="17"/>
      <c r="BF104" s="9"/>
      <c r="BG104" s="17"/>
      <c r="BH104" s="9"/>
      <c r="BI104" s="51"/>
      <c r="BJ104" s="9"/>
      <c r="BK104" s="51"/>
      <c r="BL104" s="9"/>
      <c r="BM104" s="51"/>
      <c r="BN104" s="9"/>
      <c r="BP104" s="51"/>
      <c r="BQ104" s="9"/>
      <c r="BR104" s="51"/>
      <c r="BS104" s="9"/>
      <c r="BT104" s="51"/>
      <c r="BU104" s="9"/>
      <c r="BV104" s="51"/>
      <c r="BW104" s="9"/>
      <c r="BX104" s="51"/>
      <c r="BY104" s="9"/>
      <c r="BZ104" s="51"/>
      <c r="CA104" s="9"/>
      <c r="CB104" s="51"/>
      <c r="CC104" s="9"/>
      <c r="CD104" s="51"/>
      <c r="CE104" s="9"/>
      <c r="CF104" s="51"/>
      <c r="CG104" s="10"/>
      <c r="CH104" s="51"/>
      <c r="CI104" s="10"/>
      <c r="CJ104" s="51"/>
      <c r="CK104" s="10"/>
      <c r="CL104" s="51"/>
      <c r="CM104" s="10"/>
      <c r="CN104" s="51"/>
      <c r="CO104" s="53"/>
      <c r="CP104" s="51"/>
      <c r="CQ104" s="53"/>
      <c r="CR104" s="51"/>
      <c r="CS104" s="53"/>
      <c r="CT104" s="51"/>
      <c r="CU104" s="53"/>
      <c r="CV104" s="60"/>
      <c r="CW104" s="51"/>
      <c r="CX104" s="9"/>
      <c r="CY104" s="51"/>
      <c r="CZ104" s="9"/>
      <c r="DA104" s="51"/>
      <c r="DB104" s="9"/>
      <c r="DC104" s="51"/>
      <c r="DD104" s="9"/>
    </row>
    <row r="105" spans="1:111" s="11" customFormat="1">
      <c r="A105" s="49">
        <v>44713</v>
      </c>
      <c r="B105" s="50">
        <f>东航自动更新!B189</f>
        <v>7041.41</v>
      </c>
      <c r="C105" s="138">
        <f t="shared" si="17"/>
        <v>-0.52526929168045966</v>
      </c>
      <c r="D105" s="138"/>
      <c r="E105" s="50">
        <f>东航自动更新!C189</f>
        <v>6817.7</v>
      </c>
      <c r="F105" s="138">
        <f t="shared" si="18"/>
        <v>-0.52771325710002626</v>
      </c>
      <c r="G105" s="138"/>
      <c r="H105" s="50">
        <f>东航自动更新!D189</f>
        <v>223.18</v>
      </c>
      <c r="I105" s="138">
        <f t="shared" si="19"/>
        <v>-0.303585359003963</v>
      </c>
      <c r="J105" s="138"/>
      <c r="K105" s="50">
        <f>东航自动更新!E189</f>
        <v>0.53</v>
      </c>
      <c r="L105" s="138">
        <f t="shared" si="20"/>
        <v>-0.99306827099136807</v>
      </c>
      <c r="M105" s="138"/>
      <c r="N105" s="50">
        <f>东航自动更新!F189</f>
        <v>4561.33</v>
      </c>
      <c r="O105" s="138">
        <f t="shared" si="21"/>
        <v>-0.5822789562949422</v>
      </c>
      <c r="P105" s="138"/>
      <c r="Q105" s="50">
        <f>东航自动更新!G189</f>
        <v>4441.51</v>
      </c>
      <c r="R105" s="138">
        <f t="shared" si="22"/>
        <v>-0.58563635905650502</v>
      </c>
      <c r="S105" s="138"/>
      <c r="T105" s="50">
        <f>东航自动更新!H189</f>
        <v>119.64</v>
      </c>
      <c r="U105" s="138">
        <f t="shared" si="23"/>
        <v>-0.20393905116774236</v>
      </c>
      <c r="V105" s="138"/>
      <c r="W105" s="50">
        <f>东航自动更新!I189</f>
        <v>0.17</v>
      </c>
      <c r="X105" s="138">
        <f t="shared" si="24"/>
        <v>-0.99662698412698414</v>
      </c>
      <c r="Y105" s="138"/>
      <c r="Z105" s="50">
        <f>东航自动更新!J189</f>
        <v>3160.28</v>
      </c>
      <c r="AA105" s="138">
        <f t="shared" si="25"/>
        <v>-0.60615932185647026</v>
      </c>
      <c r="AB105" s="138"/>
      <c r="AC105" s="50">
        <f>东航自动更新!K189</f>
        <v>3142.37</v>
      </c>
      <c r="AD105" s="138">
        <f t="shared" si="26"/>
        <v>-0.60565001104351146</v>
      </c>
      <c r="AE105" s="138"/>
      <c r="AF105" s="50">
        <f>东航自动更新!L189</f>
        <v>17.79</v>
      </c>
      <c r="AG105" s="138">
        <f t="shared" si="27"/>
        <v>-0.21733391992960849</v>
      </c>
      <c r="AH105" s="138"/>
      <c r="AI105" s="50">
        <f>东航自动更新!M189</f>
        <v>0.12</v>
      </c>
      <c r="AJ105" s="138">
        <f t="shared" si="28"/>
        <v>-0.99637023593466423</v>
      </c>
      <c r="AK105" s="138"/>
      <c r="AL105" s="50">
        <f>东航自动更新!N189</f>
        <v>64.78</v>
      </c>
      <c r="AM105" s="148">
        <f t="shared" si="29"/>
        <v>-8.8400000000000034</v>
      </c>
      <c r="AN105" s="138"/>
      <c r="AO105" s="50">
        <f>东航自动更新!O189</f>
        <v>65.150000000000006</v>
      </c>
      <c r="AP105" s="148">
        <f t="shared" si="30"/>
        <v>-9.0999999999999943</v>
      </c>
      <c r="AQ105" s="138"/>
      <c r="AR105" s="50">
        <f>东航自动更新!P189</f>
        <v>53.61</v>
      </c>
      <c r="AS105" s="148">
        <f t="shared" si="31"/>
        <v>6.7100000000000009</v>
      </c>
      <c r="AT105" s="138"/>
      <c r="AU105" s="50">
        <f>东航自动更新!Q189</f>
        <v>33.04</v>
      </c>
      <c r="AV105" s="148">
        <f t="shared" si="32"/>
        <v>-32.880000000000003</v>
      </c>
      <c r="AW105" s="138"/>
      <c r="AX105" s="50">
        <f>东航自动更新!R189</f>
        <v>750</v>
      </c>
      <c r="AY105" s="138">
        <f t="shared" si="16"/>
        <v>1.3513513513513598E-2</v>
      </c>
      <c r="AZ105" s="138"/>
      <c r="BA105" s="17"/>
      <c r="BB105" s="9"/>
      <c r="BC105" s="17"/>
      <c r="BD105" s="9"/>
      <c r="BE105" s="17"/>
      <c r="BF105" s="9"/>
      <c r="BG105" s="17"/>
      <c r="BH105" s="9"/>
      <c r="BI105" s="51"/>
      <c r="BJ105" s="9"/>
      <c r="BK105" s="51"/>
      <c r="BL105" s="9"/>
      <c r="BM105" s="51"/>
      <c r="BN105" s="9"/>
      <c r="BP105" s="51"/>
      <c r="BQ105" s="9"/>
      <c r="BR105" s="51"/>
      <c r="BS105" s="9"/>
      <c r="BT105" s="51"/>
      <c r="BU105" s="9"/>
      <c r="BV105" s="51"/>
      <c r="BW105" s="9"/>
      <c r="BX105" s="51"/>
      <c r="BY105" s="9"/>
      <c r="BZ105" s="51"/>
      <c r="CA105" s="9"/>
      <c r="CB105" s="51"/>
      <c r="CC105" s="9"/>
      <c r="CD105" s="51"/>
      <c r="CE105" s="9"/>
      <c r="CF105" s="51"/>
      <c r="CG105" s="10"/>
      <c r="CH105" s="51"/>
      <c r="CI105" s="10"/>
      <c r="CJ105" s="51"/>
      <c r="CK105" s="10"/>
      <c r="CL105" s="51"/>
      <c r="CM105" s="10"/>
      <c r="CN105" s="51"/>
      <c r="CO105" s="53"/>
      <c r="CP105" s="51"/>
      <c r="CQ105" s="53"/>
      <c r="CR105" s="51"/>
      <c r="CS105" s="53"/>
      <c r="CT105" s="51"/>
      <c r="CU105" s="53"/>
      <c r="CW105" s="51"/>
      <c r="CX105" s="9"/>
      <c r="CY105" s="51"/>
      <c r="CZ105" s="9"/>
      <c r="DA105" s="51"/>
      <c r="DB105" s="9"/>
      <c r="DC105" s="51"/>
      <c r="DD105" s="9"/>
      <c r="DE105" s="86"/>
      <c r="DF105" s="86"/>
    </row>
    <row r="106" spans="1:111" s="11" customFormat="1">
      <c r="A106" s="49">
        <v>44743</v>
      </c>
      <c r="B106" s="50">
        <f>东航自动更新!B190</f>
        <v>10978.59</v>
      </c>
      <c r="C106" s="138">
        <f t="shared" si="17"/>
        <v>-0.32797501068155022</v>
      </c>
      <c r="D106" s="138"/>
      <c r="E106" s="50">
        <f>东航自动更新!C190</f>
        <v>10730.81</v>
      </c>
      <c r="F106" s="138">
        <f t="shared" si="18"/>
        <v>-0.32667399551484533</v>
      </c>
      <c r="G106" s="138"/>
      <c r="H106" s="50">
        <f>东航自动更新!D190</f>
        <v>246.73</v>
      </c>
      <c r="I106" s="138">
        <f t="shared" si="19"/>
        <v>-0.20851377794886605</v>
      </c>
      <c r="J106" s="138"/>
      <c r="K106" s="50">
        <f>东航自动更新!E190</f>
        <v>1.06</v>
      </c>
      <c r="L106" s="138">
        <f t="shared" si="20"/>
        <v>-0.98793123078674716</v>
      </c>
      <c r="M106" s="138"/>
      <c r="N106" s="50">
        <f>东航自动更新!F190</f>
        <v>7353.35</v>
      </c>
      <c r="O106" s="138">
        <f t="shared" si="21"/>
        <v>-0.39836708579058633</v>
      </c>
      <c r="P106" s="138"/>
      <c r="Q106" s="50">
        <f>东航自动更新!G190</f>
        <v>7215.27</v>
      </c>
      <c r="R106" s="138">
        <f t="shared" si="22"/>
        <v>-0.39953612468542354</v>
      </c>
      <c r="S106" s="138"/>
      <c r="T106" s="50">
        <f>东航自动更新!H190</f>
        <v>137.51</v>
      </c>
      <c r="U106" s="138">
        <f t="shared" si="23"/>
        <v>-5.7440537391185154E-2</v>
      </c>
      <c r="V106" s="138"/>
      <c r="W106" s="50">
        <f>东航自动更新!I190</f>
        <v>0.56999999999999995</v>
      </c>
      <c r="X106" s="138">
        <f t="shared" si="24"/>
        <v>-0.99054098904746102</v>
      </c>
      <c r="Y106" s="138"/>
      <c r="Z106" s="50">
        <f>东航自动更新!J190</f>
        <v>5078.55</v>
      </c>
      <c r="AA106" s="138">
        <f t="shared" si="25"/>
        <v>-0.42355757443678654</v>
      </c>
      <c r="AB106" s="138"/>
      <c r="AC106" s="50">
        <f>东航自动更新!K190</f>
        <v>5056.04</v>
      </c>
      <c r="AD106" s="138">
        <f t="shared" si="26"/>
        <v>-0.42199246401199908</v>
      </c>
      <c r="AE106" s="138"/>
      <c r="AF106" s="50">
        <f>东航自动更新!L190</f>
        <v>22.13</v>
      </c>
      <c r="AG106" s="138">
        <f t="shared" si="27"/>
        <v>-5.3869174861051805E-2</v>
      </c>
      <c r="AH106" s="138"/>
      <c r="AI106" s="50">
        <f>东航自动更新!M190</f>
        <v>0.38</v>
      </c>
      <c r="AJ106" s="138">
        <f t="shared" si="28"/>
        <v>-0.99035777721390506</v>
      </c>
      <c r="AK106" s="138"/>
      <c r="AL106" s="50">
        <f>东航自动更新!N190</f>
        <v>66.98</v>
      </c>
      <c r="AM106" s="148">
        <f t="shared" si="29"/>
        <v>-7.8399999999999892</v>
      </c>
      <c r="AN106" s="138"/>
      <c r="AO106" s="50">
        <f>东航自动更新!O190</f>
        <v>67.239999999999995</v>
      </c>
      <c r="AP106" s="148">
        <f t="shared" si="30"/>
        <v>-8.1600000000000108</v>
      </c>
      <c r="AQ106" s="138"/>
      <c r="AR106" s="50">
        <f>东航自动更新!P190</f>
        <v>55.73</v>
      </c>
      <c r="AS106" s="148">
        <f t="shared" si="31"/>
        <v>8.93</v>
      </c>
      <c r="AT106" s="138"/>
      <c r="AU106" s="50">
        <f>东航自动更新!Q190</f>
        <v>53.94</v>
      </c>
      <c r="AV106" s="148">
        <f t="shared" si="32"/>
        <v>-14.680000000000007</v>
      </c>
      <c r="AW106" s="138"/>
      <c r="AX106" s="50">
        <f>东航自动更新!R190</f>
        <v>754</v>
      </c>
      <c r="AY106" s="138">
        <f t="shared" si="16"/>
        <v>1.4804845222072593E-2</v>
      </c>
      <c r="AZ106" s="138"/>
      <c r="BA106" s="17"/>
      <c r="BB106" s="9"/>
      <c r="BC106" s="17"/>
      <c r="BD106" s="9"/>
      <c r="BE106" s="17"/>
      <c r="BF106" s="9"/>
      <c r="BG106" s="17"/>
      <c r="BH106" s="9"/>
      <c r="BI106" s="51"/>
      <c r="BJ106" s="9"/>
      <c r="BK106" s="51"/>
      <c r="BL106" s="9"/>
      <c r="BM106" s="51"/>
      <c r="BN106" s="9"/>
      <c r="BO106"/>
      <c r="BP106" s="51"/>
      <c r="BQ106" s="9"/>
      <c r="BR106" s="51"/>
      <c r="BS106" s="9"/>
      <c r="BT106" s="51"/>
      <c r="BU106" s="9"/>
      <c r="BV106" s="51"/>
      <c r="BW106" s="9"/>
      <c r="BX106" s="51"/>
      <c r="BY106" s="9"/>
      <c r="BZ106" s="51"/>
      <c r="CA106" s="9"/>
      <c r="CB106" s="51"/>
      <c r="CC106" s="9"/>
      <c r="CD106" s="51"/>
      <c r="CE106" s="9"/>
      <c r="CF106" s="51"/>
      <c r="CG106" s="10"/>
      <c r="CH106" s="51"/>
      <c r="CI106" s="10"/>
      <c r="CJ106" s="51"/>
      <c r="CK106" s="10"/>
      <c r="CL106" s="51"/>
      <c r="CM106" s="10"/>
      <c r="CN106" s="51"/>
      <c r="CO106" s="53"/>
      <c r="CP106" s="51"/>
      <c r="CQ106" s="53"/>
      <c r="CR106" s="51"/>
      <c r="CS106" s="53"/>
      <c r="CT106" s="51"/>
      <c r="CU106" s="53"/>
      <c r="CW106" s="51"/>
      <c r="CX106" s="9"/>
      <c r="CY106" s="51"/>
      <c r="CZ106" s="9"/>
      <c r="DA106" s="51"/>
      <c r="DB106" s="9"/>
      <c r="DC106" s="51"/>
      <c r="DD106" s="9"/>
      <c r="DE106" s="48"/>
      <c r="DF106" s="48"/>
    </row>
    <row r="107" spans="1:111" s="11" customFormat="1">
      <c r="A107" s="49">
        <v>44774</v>
      </c>
      <c r="B107" s="50">
        <f>东航自动更新!B191</f>
        <v>12162.67</v>
      </c>
      <c r="C107" s="138">
        <f t="shared" si="17"/>
        <v>0.35100697904066247</v>
      </c>
      <c r="D107" s="138"/>
      <c r="E107" s="50">
        <f>东航自动更新!C191</f>
        <v>11847.09</v>
      </c>
      <c r="F107" s="138">
        <f t="shared" si="18"/>
        <v>0.37491469953345868</v>
      </c>
      <c r="G107" s="138"/>
      <c r="H107" s="50">
        <f>东航自动更新!D191</f>
        <v>313.01</v>
      </c>
      <c r="I107" s="138">
        <f t="shared" si="19"/>
        <v>-6.6115702479338956E-2</v>
      </c>
      <c r="J107" s="138"/>
      <c r="K107" s="50">
        <f>东航自动更新!E191</f>
        <v>2.57</v>
      </c>
      <c r="L107" s="138">
        <f t="shared" si="20"/>
        <v>-0.9495088408644401</v>
      </c>
      <c r="M107" s="138"/>
      <c r="N107" s="50">
        <f>东航自动更新!F191</f>
        <v>8149.67</v>
      </c>
      <c r="O107" s="138">
        <f t="shared" si="21"/>
        <v>0.62142798877090799</v>
      </c>
      <c r="P107" s="138"/>
      <c r="Q107" s="50">
        <f>东航自动更新!G191</f>
        <v>7963.72</v>
      </c>
      <c r="R107" s="138">
        <f t="shared" si="22"/>
        <v>0.65856238987999793</v>
      </c>
      <c r="S107" s="138"/>
      <c r="T107" s="50">
        <f>东航自动更新!H191</f>
        <v>184.57</v>
      </c>
      <c r="U107" s="138">
        <f t="shared" si="23"/>
        <v>-9.4756976801216308E-2</v>
      </c>
      <c r="V107" s="138"/>
      <c r="W107" s="50">
        <f>东航自动更新!I191</f>
        <v>1.37</v>
      </c>
      <c r="X107" s="138">
        <f t="shared" si="24"/>
        <v>-0.93400770712909442</v>
      </c>
      <c r="Y107" s="138"/>
      <c r="Z107" s="50">
        <f>东航自动更新!J191</f>
        <v>5818.63</v>
      </c>
      <c r="AA107" s="138">
        <f t="shared" si="25"/>
        <v>0.63537456646748991</v>
      </c>
      <c r="AB107" s="138"/>
      <c r="AC107" s="50">
        <f>东航自动更新!K191</f>
        <v>5790.19</v>
      </c>
      <c r="AD107" s="138">
        <f t="shared" si="26"/>
        <v>0.64596439261927152</v>
      </c>
      <c r="AE107" s="138"/>
      <c r="AF107" s="50">
        <f>东航自动更新!L191</f>
        <v>27.43</v>
      </c>
      <c r="AG107" s="138">
        <f t="shared" si="27"/>
        <v>6.3590538968592458E-2</v>
      </c>
      <c r="AH107" s="138"/>
      <c r="AI107" s="50">
        <f>东航自动更新!M191</f>
        <v>1.01</v>
      </c>
      <c r="AJ107" s="138">
        <f t="shared" si="28"/>
        <v>-0.92971468336812801</v>
      </c>
      <c r="AK107" s="138"/>
      <c r="AL107" s="50">
        <f>东航自动更新!N191</f>
        <v>67.010000000000005</v>
      </c>
      <c r="AM107" s="148">
        <f t="shared" si="29"/>
        <v>11.180000000000007</v>
      </c>
      <c r="AN107" s="138"/>
      <c r="AO107" s="50">
        <f>东航自动更新!O191</f>
        <v>67.22</v>
      </c>
      <c r="AP107" s="148">
        <f t="shared" si="30"/>
        <v>11.5</v>
      </c>
      <c r="AQ107" s="138"/>
      <c r="AR107" s="50">
        <f>东航自动更新!P191</f>
        <v>58.97</v>
      </c>
      <c r="AS107" s="148">
        <f t="shared" si="31"/>
        <v>-1.8599999999999994</v>
      </c>
      <c r="AT107" s="138"/>
      <c r="AU107" s="50">
        <f>东航自动更新!Q191</f>
        <v>53.37</v>
      </c>
      <c r="AV107" s="148">
        <f t="shared" si="32"/>
        <v>12.589999999999996</v>
      </c>
      <c r="AW107" s="138"/>
      <c r="AX107" s="50">
        <f>东航自动更新!R191</f>
        <v>757</v>
      </c>
      <c r="AY107" s="138">
        <f t="shared" si="16"/>
        <v>1.8842530282638048E-2</v>
      </c>
      <c r="AZ107" s="138"/>
      <c r="BA107" s="17"/>
      <c r="BB107" s="9"/>
      <c r="BC107" s="17"/>
      <c r="BD107" s="9"/>
      <c r="BE107" s="17"/>
      <c r="BF107" s="9"/>
      <c r="BG107" s="17"/>
      <c r="BH107" s="9"/>
      <c r="BI107" s="51"/>
      <c r="BJ107" s="9"/>
      <c r="BK107" s="51"/>
      <c r="BL107" s="9"/>
      <c r="BM107" s="51"/>
      <c r="BN107" s="9"/>
      <c r="BO107"/>
      <c r="BP107" s="51"/>
      <c r="BQ107" s="9"/>
      <c r="BR107" s="51"/>
      <c r="BS107" s="9"/>
      <c r="BT107" s="51"/>
      <c r="BU107" s="9"/>
      <c r="BV107" s="51"/>
      <c r="BW107" s="9"/>
      <c r="BX107" s="51"/>
      <c r="BY107" s="9"/>
      <c r="BZ107" s="51"/>
      <c r="CA107" s="9"/>
      <c r="CB107" s="51"/>
      <c r="CC107" s="9"/>
      <c r="CD107" s="51"/>
      <c r="CE107" s="9"/>
      <c r="CF107" s="51"/>
      <c r="CG107" s="10"/>
      <c r="CH107" s="51"/>
      <c r="CI107" s="10"/>
      <c r="CJ107" s="51"/>
      <c r="CK107" s="10"/>
      <c r="CL107" s="51"/>
      <c r="CM107" s="10"/>
      <c r="CN107" s="51"/>
      <c r="CO107" s="53"/>
      <c r="CP107" s="51"/>
      <c r="CQ107" s="53"/>
      <c r="CR107" s="51"/>
      <c r="CS107" s="53"/>
      <c r="CT107" s="51"/>
      <c r="CU107" s="53"/>
      <c r="CW107" s="51"/>
      <c r="CX107" s="9"/>
      <c r="CY107" s="51"/>
      <c r="CZ107" s="9"/>
      <c r="DA107" s="51"/>
      <c r="DB107" s="9"/>
      <c r="DC107" s="51"/>
      <c r="DD107" s="9"/>
      <c r="DE107" s="48"/>
      <c r="DF107" s="48"/>
    </row>
    <row r="108" spans="1:111" s="11" customFormat="1">
      <c r="A108" s="49">
        <v>44805</v>
      </c>
      <c r="B108" s="50">
        <f>东航自动更新!B192</f>
        <v>8648.34</v>
      </c>
      <c r="C108" s="138">
        <f t="shared" si="17"/>
        <v>-0.33360661990486851</v>
      </c>
      <c r="D108" s="138"/>
      <c r="E108" s="50">
        <f>东航自动更新!C192</f>
        <v>8304.31</v>
      </c>
      <c r="F108" s="138">
        <f t="shared" si="18"/>
        <v>-0.34282471944078885</v>
      </c>
      <c r="G108" s="138"/>
      <c r="H108" s="50">
        <f>东航自动更新!D192</f>
        <v>321.31</v>
      </c>
      <c r="I108" s="138">
        <f t="shared" si="19"/>
        <v>0.13065662608206075</v>
      </c>
      <c r="J108" s="138"/>
      <c r="K108" s="50">
        <f>东航自动更新!E192</f>
        <v>22.73</v>
      </c>
      <c r="L108" s="138">
        <f t="shared" si="20"/>
        <v>-0.60317737430167595</v>
      </c>
      <c r="M108" s="138"/>
      <c r="N108" s="50">
        <f>东航自动更新!F192</f>
        <v>5929.27</v>
      </c>
      <c r="O108" s="138">
        <f t="shared" si="21"/>
        <v>-0.29481787886500455</v>
      </c>
      <c r="P108" s="138"/>
      <c r="Q108" s="50">
        <f>东航自动更新!G192</f>
        <v>5706.84</v>
      </c>
      <c r="R108" s="138">
        <f t="shared" si="22"/>
        <v>-0.30487127516516921</v>
      </c>
      <c r="S108" s="138"/>
      <c r="T108" s="50">
        <f>东航自动更新!H192</f>
        <v>210.63</v>
      </c>
      <c r="U108" s="138">
        <f t="shared" si="23"/>
        <v>0.25062344139650872</v>
      </c>
      <c r="V108" s="138"/>
      <c r="W108" s="50">
        <f>东航自动更新!I192</f>
        <v>11.81</v>
      </c>
      <c r="X108" s="138">
        <f t="shared" si="24"/>
        <v>-0.60567612687813022</v>
      </c>
      <c r="Y108" s="138"/>
      <c r="Z108" s="50">
        <f>东航自动更新!J192</f>
        <v>4228.5600000000004</v>
      </c>
      <c r="AA108" s="138">
        <f t="shared" si="25"/>
        <v>-0.31020960130240227</v>
      </c>
      <c r="AB108" s="138"/>
      <c r="AC108" s="50">
        <f>东航自动更新!K192</f>
        <v>4187.2700000000004</v>
      </c>
      <c r="AD108" s="138">
        <f t="shared" si="26"/>
        <v>-0.31221265335420478</v>
      </c>
      <c r="AE108" s="138"/>
      <c r="AF108" s="50">
        <f>东航自动更新!L192</f>
        <v>33.549999999999997</v>
      </c>
      <c r="AG108" s="138">
        <f t="shared" si="27"/>
        <v>0.56264555193292964</v>
      </c>
      <c r="AH108" s="138"/>
      <c r="AI108" s="50">
        <f>东航自动更新!M192</f>
        <v>7.74</v>
      </c>
      <c r="AJ108" s="138">
        <f t="shared" si="28"/>
        <v>-0.6262675036214389</v>
      </c>
      <c r="AK108" s="138"/>
      <c r="AL108" s="50">
        <f>东航自动更新!N192</f>
        <v>68.56</v>
      </c>
      <c r="AM108" s="148">
        <f t="shared" si="29"/>
        <v>3.769999999999996</v>
      </c>
      <c r="AN108" s="138"/>
      <c r="AO108" s="50">
        <f>东航自动更新!O192</f>
        <v>68.72</v>
      </c>
      <c r="AP108" s="148">
        <f t="shared" si="30"/>
        <v>3.75</v>
      </c>
      <c r="AQ108" s="138"/>
      <c r="AR108" s="50">
        <f>东航自动更新!P192</f>
        <v>65.55</v>
      </c>
      <c r="AS108" s="148">
        <f t="shared" si="31"/>
        <v>6.279999999999994</v>
      </c>
      <c r="AT108" s="138"/>
      <c r="AU108" s="50">
        <f>东航自动更新!Q192</f>
        <v>51.97</v>
      </c>
      <c r="AV108" s="148">
        <f t="shared" si="32"/>
        <v>-0.32000000000000028</v>
      </c>
      <c r="AW108" s="138"/>
      <c r="AX108" s="50">
        <f>东航自动更新!R192</f>
        <v>758</v>
      </c>
      <c r="AY108" s="138">
        <f t="shared" si="16"/>
        <v>1.6085790884718509E-2</v>
      </c>
      <c r="AZ108" s="138"/>
      <c r="BA108" s="17"/>
      <c r="BB108" s="9"/>
      <c r="BC108" s="17"/>
      <c r="BD108" s="9"/>
      <c r="BE108" s="17"/>
      <c r="BF108" s="9"/>
      <c r="BG108" s="17"/>
      <c r="BH108" s="9"/>
      <c r="BI108" s="51"/>
      <c r="BJ108" s="9"/>
      <c r="BK108" s="51"/>
      <c r="BL108" s="9"/>
      <c r="BM108" s="51"/>
      <c r="BN108" s="9"/>
      <c r="BO108"/>
      <c r="BP108" s="51"/>
      <c r="BQ108" s="9"/>
      <c r="BR108" s="51"/>
      <c r="BS108" s="9"/>
      <c r="BT108" s="51"/>
      <c r="BU108" s="9"/>
      <c r="BV108" s="51"/>
      <c r="BW108" s="9"/>
      <c r="BX108" s="51"/>
      <c r="BY108" s="9"/>
      <c r="BZ108" s="51"/>
      <c r="CA108" s="9"/>
      <c r="CB108" s="51"/>
      <c r="CC108" s="9"/>
      <c r="CD108" s="51"/>
      <c r="CE108" s="9"/>
      <c r="CF108" s="51"/>
      <c r="CG108" s="10"/>
      <c r="CH108" s="51"/>
      <c r="CI108" s="10"/>
      <c r="CJ108" s="51"/>
      <c r="CK108" s="10"/>
      <c r="CL108" s="51"/>
      <c r="CM108" s="10"/>
      <c r="CN108" s="51"/>
      <c r="CO108" s="53"/>
      <c r="CP108" s="51"/>
      <c r="CQ108" s="53"/>
      <c r="CR108" s="51"/>
      <c r="CS108" s="53"/>
      <c r="CT108" s="51"/>
      <c r="CU108" s="53"/>
      <c r="CW108" s="51"/>
      <c r="CX108" s="9"/>
      <c r="CY108" s="51"/>
      <c r="CZ108" s="9"/>
      <c r="DA108" s="51"/>
      <c r="DB108" s="9"/>
      <c r="DC108" s="51"/>
      <c r="DD108" s="9"/>
      <c r="DE108" s="48"/>
      <c r="DF108" s="48"/>
    </row>
    <row r="109" spans="1:111" s="11" customFormat="1">
      <c r="A109" s="49">
        <v>44835</v>
      </c>
      <c r="B109" s="50">
        <f>东航自动更新!B193</f>
        <v>6570.93</v>
      </c>
      <c r="C109" s="138">
        <f t="shared" si="17"/>
        <v>-0.56159136490585215</v>
      </c>
      <c r="D109" s="138"/>
      <c r="E109" s="50">
        <f>东航自动更新!C193</f>
        <v>6154.3</v>
      </c>
      <c r="F109" s="138">
        <f t="shared" si="18"/>
        <v>-0.58002163254025385</v>
      </c>
      <c r="G109" s="138"/>
      <c r="H109" s="50">
        <f>东航自动更新!D193</f>
        <v>375.19</v>
      </c>
      <c r="I109" s="138">
        <f t="shared" si="19"/>
        <v>0.34573170731707314</v>
      </c>
      <c r="J109" s="138"/>
      <c r="K109" s="50">
        <f>东航自动更新!E193</f>
        <v>41.44</v>
      </c>
      <c r="L109" s="138">
        <f t="shared" si="20"/>
        <v>-0.25306416726748382</v>
      </c>
      <c r="M109" s="138"/>
      <c r="N109" s="50">
        <f>东航自动更新!F193</f>
        <v>4325.28</v>
      </c>
      <c r="O109" s="138">
        <f t="shared" si="21"/>
        <v>-0.55412380433023423</v>
      </c>
      <c r="P109" s="138"/>
      <c r="Q109" s="50">
        <f>东航自动更新!G193</f>
        <v>4074.33</v>
      </c>
      <c r="R109" s="138">
        <f t="shared" si="22"/>
        <v>-0.57210820983693333</v>
      </c>
      <c r="S109" s="138"/>
      <c r="T109" s="50">
        <f>东航自动更新!H193</f>
        <v>230.73</v>
      </c>
      <c r="U109" s="138">
        <f t="shared" si="23"/>
        <v>0.51417508859430372</v>
      </c>
      <c r="V109" s="138"/>
      <c r="W109" s="50">
        <f>东航自动更新!I193</f>
        <v>20.22</v>
      </c>
      <c r="X109" s="138">
        <f t="shared" si="24"/>
        <v>-0.23351023502653523</v>
      </c>
      <c r="Y109" s="138"/>
      <c r="Z109" s="50">
        <f>东航自动更新!J193</f>
        <v>3036.47</v>
      </c>
      <c r="AA109" s="138">
        <f t="shared" si="25"/>
        <v>-0.57431688856427088</v>
      </c>
      <c r="AB109" s="138"/>
      <c r="AC109" s="50">
        <f>东航自动更新!K193</f>
        <v>2987.26</v>
      </c>
      <c r="AD109" s="138">
        <f t="shared" si="26"/>
        <v>-0.57890507934136171</v>
      </c>
      <c r="AE109" s="138"/>
      <c r="AF109" s="50">
        <f>东航自动更新!L193</f>
        <v>35.67</v>
      </c>
      <c r="AG109" s="138">
        <f t="shared" si="27"/>
        <v>0.75714285714285712</v>
      </c>
      <c r="AH109" s="138"/>
      <c r="AI109" s="50">
        <f>东航自动更新!M193</f>
        <v>13.53</v>
      </c>
      <c r="AJ109" s="138">
        <f t="shared" si="28"/>
        <v>-0.28184713375796178</v>
      </c>
      <c r="AK109" s="138"/>
      <c r="AL109" s="50">
        <f>东航自动更新!N193</f>
        <v>65.819999999999993</v>
      </c>
      <c r="AM109" s="148">
        <f t="shared" si="29"/>
        <v>1.0999999999999943</v>
      </c>
      <c r="AN109" s="138"/>
      <c r="AO109" s="50">
        <f>东航自动更新!O193</f>
        <v>66.2</v>
      </c>
      <c r="AP109" s="148">
        <f t="shared" si="30"/>
        <v>1.2199999999999989</v>
      </c>
      <c r="AQ109" s="138"/>
      <c r="AR109" s="50">
        <f>东航自动更新!P193</f>
        <v>61.5</v>
      </c>
      <c r="AS109" s="148">
        <f t="shared" si="31"/>
        <v>6.8400000000000034</v>
      </c>
      <c r="AT109" s="138"/>
      <c r="AU109" s="50">
        <f>东航自动更新!Q193</f>
        <v>48.78</v>
      </c>
      <c r="AV109" s="148">
        <f t="shared" si="32"/>
        <v>1.230000000000004</v>
      </c>
      <c r="AW109" s="138"/>
      <c r="AX109" s="50">
        <f>东航自动更新!R193</f>
        <v>763</v>
      </c>
      <c r="AY109" s="138">
        <f t="shared" si="16"/>
        <v>2.0053475935828846E-2</v>
      </c>
      <c r="AZ109" s="138"/>
      <c r="BA109" s="17"/>
      <c r="BB109" s="9"/>
      <c r="BC109" s="17"/>
      <c r="BD109" s="9"/>
      <c r="BE109" s="17"/>
      <c r="BF109" s="9"/>
      <c r="BG109" s="17"/>
      <c r="BH109" s="9"/>
      <c r="BI109" s="51"/>
      <c r="BJ109" s="9"/>
      <c r="BK109" s="51"/>
      <c r="BL109" s="9"/>
      <c r="BM109" s="51"/>
      <c r="BN109" s="9"/>
      <c r="BP109" s="51"/>
      <c r="BQ109" s="9"/>
      <c r="BR109" s="51"/>
      <c r="BS109" s="9"/>
      <c r="BT109" s="51"/>
      <c r="BU109" s="9"/>
      <c r="BV109" s="51"/>
      <c r="BW109" s="9"/>
      <c r="BX109" s="51"/>
      <c r="BY109" s="9"/>
      <c r="BZ109" s="51"/>
      <c r="CA109" s="9"/>
      <c r="CB109" s="51"/>
      <c r="CC109" s="9"/>
      <c r="CD109" s="51"/>
      <c r="CE109" s="9"/>
      <c r="CF109" s="51"/>
      <c r="CG109" s="10"/>
      <c r="CH109" s="51"/>
      <c r="CI109" s="10"/>
      <c r="CJ109" s="51"/>
      <c r="CK109" s="10"/>
      <c r="CL109" s="51"/>
      <c r="CM109" s="10"/>
      <c r="CN109" s="51"/>
      <c r="CO109" s="53"/>
      <c r="CP109" s="51"/>
      <c r="CQ109" s="53"/>
      <c r="CR109" s="51"/>
      <c r="CS109" s="53"/>
      <c r="CT109" s="51"/>
      <c r="CU109" s="53"/>
      <c r="CW109" s="51"/>
      <c r="CX109" s="9"/>
      <c r="CY109" s="51"/>
      <c r="CZ109" s="9"/>
      <c r="DA109" s="51"/>
      <c r="DB109" s="9"/>
      <c r="DC109" s="51"/>
      <c r="DD109" s="9"/>
      <c r="DE109" s="86"/>
      <c r="DF109" s="86"/>
    </row>
    <row r="110" spans="1:111" s="11" customFormat="1">
      <c r="A110" s="49">
        <v>44866</v>
      </c>
      <c r="B110" s="50">
        <f>东航自动更新!B194</f>
        <v>5757.75</v>
      </c>
      <c r="C110" s="138">
        <f t="shared" si="17"/>
        <v>-0.43222830974582283</v>
      </c>
      <c r="D110" s="138"/>
      <c r="E110" s="50">
        <f>东航自动更新!C194</f>
        <v>5274.47</v>
      </c>
      <c r="F110" s="138">
        <f t="shared" si="18"/>
        <v>-0.46001287909113342</v>
      </c>
      <c r="G110" s="138"/>
      <c r="H110" s="50">
        <f>东航自动更新!D194</f>
        <v>437.3</v>
      </c>
      <c r="I110" s="138">
        <f t="shared" si="19"/>
        <v>0.3989123480486243</v>
      </c>
      <c r="J110" s="138"/>
      <c r="K110" s="50">
        <f>东航自动更新!E194</f>
        <v>45.97</v>
      </c>
      <c r="L110" s="138">
        <f t="shared" si="20"/>
        <v>-0.24141914191419145</v>
      </c>
      <c r="M110" s="138"/>
      <c r="N110" s="50">
        <f>东航自动更新!F194</f>
        <v>3745.52</v>
      </c>
      <c r="O110" s="138">
        <f t="shared" si="21"/>
        <v>-0.36694830316684723</v>
      </c>
      <c r="P110" s="138"/>
      <c r="Q110" s="50">
        <f>东航自动更新!G194</f>
        <v>3443.6</v>
      </c>
      <c r="R110" s="138">
        <f t="shared" si="22"/>
        <v>-0.39870157536136219</v>
      </c>
      <c r="S110" s="138"/>
      <c r="T110" s="50">
        <f>东航自动更新!H194</f>
        <v>273.12</v>
      </c>
      <c r="U110" s="138">
        <f t="shared" si="23"/>
        <v>0.72795141085663673</v>
      </c>
      <c r="V110" s="138"/>
      <c r="W110" s="50">
        <f>东航自动更新!I194</f>
        <v>28.8</v>
      </c>
      <c r="X110" s="138">
        <f t="shared" si="24"/>
        <v>-8.8895919012970559E-2</v>
      </c>
      <c r="Y110" s="138"/>
      <c r="Z110" s="50">
        <f>东航自动更新!J194</f>
        <v>2521.7600000000002</v>
      </c>
      <c r="AA110" s="138">
        <f t="shared" si="25"/>
        <v>-0.41358237138046816</v>
      </c>
      <c r="AB110" s="138"/>
      <c r="AC110" s="50">
        <f>东航自动更新!K194</f>
        <v>2455.65</v>
      </c>
      <c r="AD110" s="138">
        <f t="shared" si="26"/>
        <v>-0.42312977906198246</v>
      </c>
      <c r="AE110" s="138"/>
      <c r="AF110" s="50">
        <f>东航自动更新!L194</f>
        <v>46.69</v>
      </c>
      <c r="AG110" s="138">
        <f t="shared" si="27"/>
        <v>1.0965424337674001</v>
      </c>
      <c r="AH110" s="138"/>
      <c r="AI110" s="50">
        <f>东航自动更新!M194</f>
        <v>19.420000000000002</v>
      </c>
      <c r="AJ110" s="138">
        <f t="shared" si="28"/>
        <v>-8.2230623818525417E-2</v>
      </c>
      <c r="AK110" s="138"/>
      <c r="AL110" s="50">
        <f>东航自动更新!N194</f>
        <v>65.05</v>
      </c>
      <c r="AM110" s="148">
        <f t="shared" si="29"/>
        <v>6.7099999999999937</v>
      </c>
      <c r="AN110" s="138"/>
      <c r="AO110" s="50">
        <f>东航自动更新!O194</f>
        <v>65.290000000000006</v>
      </c>
      <c r="AP110" s="148">
        <f t="shared" si="30"/>
        <v>6.6600000000000037</v>
      </c>
      <c r="AQ110" s="138"/>
      <c r="AR110" s="50">
        <f>东航自动更新!P194</f>
        <v>62.45</v>
      </c>
      <c r="AS110" s="148">
        <f t="shared" si="31"/>
        <v>11.89</v>
      </c>
      <c r="AT110" s="138"/>
      <c r="AU110" s="50">
        <f>东航自动更新!Q194</f>
        <v>62.64</v>
      </c>
      <c r="AV110" s="148">
        <f t="shared" si="32"/>
        <v>10.480000000000004</v>
      </c>
      <c r="AW110" s="138"/>
      <c r="AX110" s="50">
        <f>东航自动更新!R194</f>
        <v>767</v>
      </c>
      <c r="AY110" s="138">
        <f t="shared" si="16"/>
        <v>2.2666666666666613E-2</v>
      </c>
      <c r="AZ110" s="138"/>
      <c r="BA110" s="17"/>
      <c r="BB110" s="9"/>
      <c r="BC110" s="17"/>
      <c r="BD110" s="9"/>
      <c r="BE110" s="17"/>
      <c r="BF110" s="9"/>
      <c r="BG110" s="17"/>
      <c r="BH110" s="9"/>
      <c r="BI110" s="51"/>
      <c r="BJ110" s="9"/>
      <c r="BK110" s="51"/>
      <c r="BL110" s="9"/>
      <c r="BM110" s="51"/>
      <c r="BN110" s="9"/>
      <c r="BP110" s="51"/>
      <c r="BQ110" s="9"/>
      <c r="BR110" s="51"/>
      <c r="BS110" s="9"/>
      <c r="BT110" s="51"/>
      <c r="BU110" s="9"/>
      <c r="BV110" s="51"/>
      <c r="BW110" s="9"/>
      <c r="BX110" s="51"/>
      <c r="BY110" s="9"/>
      <c r="BZ110" s="51"/>
      <c r="CA110" s="9"/>
      <c r="CB110" s="51"/>
      <c r="CC110" s="9"/>
      <c r="CD110" s="51"/>
      <c r="CE110" s="9"/>
      <c r="CF110" s="51"/>
      <c r="CG110" s="10"/>
      <c r="CH110" s="51"/>
      <c r="CI110" s="10"/>
      <c r="CJ110" s="51"/>
      <c r="CK110" s="10"/>
      <c r="CL110" s="51"/>
      <c r="CM110" s="10"/>
      <c r="CN110" s="51"/>
      <c r="CO110" s="53"/>
      <c r="CP110" s="51"/>
      <c r="CQ110" s="53"/>
      <c r="CR110" s="51"/>
      <c r="CS110" s="53"/>
      <c r="CT110" s="51"/>
      <c r="CU110" s="53"/>
      <c r="CW110" s="51"/>
      <c r="CX110" s="9"/>
      <c r="CY110" s="51"/>
      <c r="CZ110" s="9"/>
      <c r="DA110" s="51"/>
      <c r="DB110" s="9"/>
      <c r="DC110" s="51"/>
      <c r="DD110" s="9"/>
      <c r="DE110" s="86"/>
      <c r="DF110" s="86"/>
    </row>
    <row r="111" spans="1:111" s="11" customFormat="1">
      <c r="A111" s="49">
        <v>44896</v>
      </c>
      <c r="B111" s="50">
        <f>东航自动更新!B195</f>
        <v>7525.77</v>
      </c>
      <c r="C111" s="138">
        <f t="shared" si="17"/>
        <v>-0.3350524481703222</v>
      </c>
      <c r="D111" s="138"/>
      <c r="E111" s="50">
        <f>东航自动更新!C195</f>
        <v>6909.36</v>
      </c>
      <c r="F111" s="138">
        <f t="shared" si="18"/>
        <v>-0.36764128485960068</v>
      </c>
      <c r="G111" s="138"/>
      <c r="H111" s="50">
        <f>东航自动更新!D195</f>
        <v>534.86</v>
      </c>
      <c r="I111" s="138">
        <f t="shared" si="19"/>
        <v>0.68954733550241665</v>
      </c>
      <c r="J111" s="138"/>
      <c r="K111" s="50">
        <f>东航自动更新!E195</f>
        <v>81.56</v>
      </c>
      <c r="L111" s="138">
        <f t="shared" si="20"/>
        <v>8.8337336535895483E-2</v>
      </c>
      <c r="M111" s="138"/>
      <c r="N111" s="50">
        <f>东航自动更新!F195</f>
        <v>4762.5600000000004</v>
      </c>
      <c r="O111" s="138">
        <f t="shared" si="21"/>
        <v>-0.28670769387452499</v>
      </c>
      <c r="P111" s="138"/>
      <c r="Q111" s="50">
        <f>东航自动更新!G195</f>
        <v>4384.1400000000003</v>
      </c>
      <c r="R111" s="138">
        <f t="shared" si="22"/>
        <v>-0.32282907540700001</v>
      </c>
      <c r="S111" s="138"/>
      <c r="T111" s="50">
        <f>东航自动更新!H195</f>
        <v>332.54</v>
      </c>
      <c r="U111" s="138">
        <f t="shared" si="23"/>
        <v>1.1398970398970398</v>
      </c>
      <c r="V111" s="138"/>
      <c r="W111" s="50">
        <f>东航自动更新!I195</f>
        <v>45.89</v>
      </c>
      <c r="X111" s="138">
        <f t="shared" si="24"/>
        <v>-2.919399196107475E-2</v>
      </c>
      <c r="Y111" s="138"/>
      <c r="Z111" s="50">
        <f>东航自动更新!J195</f>
        <v>3168.02</v>
      </c>
      <c r="AA111" s="138">
        <f t="shared" si="25"/>
        <v>-0.3419289171392369</v>
      </c>
      <c r="AB111" s="138"/>
      <c r="AC111" s="50">
        <f>东航自动更新!K195</f>
        <v>3077.98</v>
      </c>
      <c r="AD111" s="138">
        <f t="shared" si="26"/>
        <v>-0.35328130975042971</v>
      </c>
      <c r="AE111" s="138"/>
      <c r="AF111" s="50">
        <f>东航自动更新!L195</f>
        <v>59.03</v>
      </c>
      <c r="AG111" s="138">
        <f t="shared" si="27"/>
        <v>1.540017211703959</v>
      </c>
      <c r="AH111" s="138"/>
      <c r="AI111" s="50">
        <f>东航自动更新!M195</f>
        <v>31.01</v>
      </c>
      <c r="AJ111" s="138">
        <f t="shared" si="28"/>
        <v>-1.5242934264845909E-2</v>
      </c>
      <c r="AK111" s="138"/>
      <c r="AL111" s="50">
        <f>东航自动更新!N195</f>
        <v>63.28</v>
      </c>
      <c r="AM111" s="148">
        <f t="shared" si="29"/>
        <v>4.2899999999999991</v>
      </c>
      <c r="AN111" s="138"/>
      <c r="AO111" s="50">
        <f>东航自动更新!O195</f>
        <v>63.45</v>
      </c>
      <c r="AP111" s="148">
        <f t="shared" si="30"/>
        <v>4.2000000000000028</v>
      </c>
      <c r="AQ111" s="138"/>
      <c r="AR111" s="50">
        <f>东航自动更新!P195</f>
        <v>62.17</v>
      </c>
      <c r="AS111" s="148">
        <f t="shared" si="31"/>
        <v>13.079999999999998</v>
      </c>
      <c r="AT111" s="138"/>
      <c r="AU111" s="50">
        <f>东航自动更新!Q195</f>
        <v>56.26</v>
      </c>
      <c r="AV111" s="148">
        <f t="shared" si="32"/>
        <v>-6.8100000000000023</v>
      </c>
      <c r="AW111" s="138"/>
      <c r="AX111" s="50">
        <f>东航自动更新!R195</f>
        <v>775</v>
      </c>
      <c r="AY111" s="138">
        <f t="shared" si="16"/>
        <v>3.0585106382978733E-2</v>
      </c>
      <c r="AZ111" s="138"/>
      <c r="BA111" s="17"/>
      <c r="BB111" s="9"/>
      <c r="BC111" s="17"/>
      <c r="BD111" s="9"/>
      <c r="BE111" s="17"/>
      <c r="BF111" s="9"/>
      <c r="BG111" s="17"/>
      <c r="BH111" s="9"/>
      <c r="BI111" s="51"/>
      <c r="BJ111" s="9"/>
      <c r="BK111" s="51"/>
      <c r="BL111" s="9"/>
      <c r="BM111" s="51"/>
      <c r="BN111" s="9"/>
      <c r="BP111" s="51"/>
      <c r="BQ111" s="9"/>
      <c r="BR111" s="51"/>
      <c r="BS111" s="9"/>
      <c r="BT111" s="51"/>
      <c r="BU111" s="9"/>
      <c r="BV111" s="51"/>
      <c r="BW111" s="9"/>
      <c r="BX111" s="51"/>
      <c r="BY111" s="9"/>
      <c r="BZ111" s="51"/>
      <c r="CA111" s="9"/>
      <c r="CB111" s="51"/>
      <c r="CC111" s="9"/>
      <c r="CD111" s="51"/>
      <c r="CE111" s="9"/>
      <c r="CF111" s="51"/>
      <c r="CG111" s="10"/>
      <c r="CH111" s="51"/>
      <c r="CI111" s="10"/>
      <c r="CJ111" s="51"/>
      <c r="CK111" s="10"/>
      <c r="CL111" s="51"/>
      <c r="CM111" s="10"/>
      <c r="CN111" s="51"/>
      <c r="CO111" s="53"/>
      <c r="CP111" s="51"/>
      <c r="CQ111" s="53"/>
      <c r="CR111" s="51"/>
      <c r="CS111" s="53"/>
      <c r="CT111" s="51"/>
      <c r="CU111" s="53"/>
      <c r="CW111" s="51"/>
      <c r="CX111" s="9"/>
      <c r="CY111" s="51"/>
      <c r="CZ111" s="9"/>
      <c r="DA111" s="51"/>
      <c r="DB111" s="9"/>
      <c r="DC111" s="51"/>
      <c r="DD111" s="9"/>
      <c r="DE111"/>
      <c r="DF111" s="86"/>
    </row>
    <row r="112" spans="1:111" s="11" customFormat="1">
      <c r="A112" s="72">
        <v>44927</v>
      </c>
      <c r="B112" s="73">
        <f>东航自动更新!B196</f>
        <v>14991.56</v>
      </c>
      <c r="C112" s="138">
        <f t="shared" si="17"/>
        <v>0.17228716874017658</v>
      </c>
      <c r="D112" s="138">
        <f>B112/B64-1</f>
        <v>-0.34045979115120251</v>
      </c>
      <c r="E112" s="73">
        <f>东航自动更新!C196</f>
        <v>14197.35</v>
      </c>
      <c r="F112" s="138">
        <f t="shared" si="18"/>
        <v>0.14154503994545298</v>
      </c>
      <c r="G112" s="138">
        <f>E112/E64-1</f>
        <v>-2.5568501593698723E-2</v>
      </c>
      <c r="H112" s="73">
        <f>东航自动更新!D196</f>
        <v>656.34</v>
      </c>
      <c r="I112" s="138">
        <f t="shared" si="19"/>
        <v>1.5220565631724563</v>
      </c>
      <c r="J112" s="138">
        <f>H112/H64-1</f>
        <v>-0.91369886249331056</v>
      </c>
      <c r="K112" s="73">
        <f>东航自动更新!E196</f>
        <v>137.87</v>
      </c>
      <c r="L112" s="138">
        <f t="shared" si="20"/>
        <v>0.51322577104598843</v>
      </c>
      <c r="M112" s="138">
        <f>K112/K64-1</f>
        <v>-0.7516750720461095</v>
      </c>
      <c r="N112" s="73">
        <f>东航自动更新!F196</f>
        <v>10243.91</v>
      </c>
      <c r="O112" s="138">
        <f t="shared" si="21"/>
        <v>0.42720944942445782</v>
      </c>
      <c r="P112" s="138">
        <f>N112/N64-1</f>
        <v>-0.44150133001705927</v>
      </c>
      <c r="Q112" s="73">
        <f>东航自动更新!G196</f>
        <v>9707.0400000000009</v>
      </c>
      <c r="R112" s="138">
        <f t="shared" si="22"/>
        <v>0.38667047605442684</v>
      </c>
      <c r="S112" s="138">
        <f>Q112/Q64-1</f>
        <v>-0.16879255778267954</v>
      </c>
      <c r="T112" s="73">
        <f>东航自动更新!H196</f>
        <v>436.78</v>
      </c>
      <c r="U112" s="138">
        <f t="shared" si="23"/>
        <v>2.6002307945928123</v>
      </c>
      <c r="V112" s="138">
        <f>T112/T64-1</f>
        <v>-0.92965554116820959</v>
      </c>
      <c r="W112" s="73">
        <f>东航自动更新!I196</f>
        <v>100.09</v>
      </c>
      <c r="X112" s="138">
        <f t="shared" si="24"/>
        <v>0.78668332738307734</v>
      </c>
      <c r="Y112" s="138">
        <f>W112/W64-1</f>
        <v>-0.77976059499185846</v>
      </c>
      <c r="Z112" s="73">
        <f>东航自动更新!J196</f>
        <v>6901.85</v>
      </c>
      <c r="AA112" s="138">
        <f t="shared" si="25"/>
        <v>0.37388799643282988</v>
      </c>
      <c r="AB112" s="138">
        <f>Z112/Z64-1</f>
        <v>-0.3542267628392558</v>
      </c>
      <c r="AC112" s="73">
        <f>东航自动更新!K196</f>
        <v>6753.37</v>
      </c>
      <c r="AD112" s="138">
        <f t="shared" si="26"/>
        <v>0.35948071607875831</v>
      </c>
      <c r="AE112" s="138">
        <f>AC112/AC64-1</f>
        <v>-0.23849145449973563</v>
      </c>
      <c r="AF112" s="73">
        <f>东航自动更新!L196</f>
        <v>79.95</v>
      </c>
      <c r="AG112" s="138">
        <f t="shared" si="27"/>
        <v>3.3356832971800436</v>
      </c>
      <c r="AH112" s="138">
        <f>AF112/AF64-1</f>
        <v>-0.94611008506450611</v>
      </c>
      <c r="AI112" s="73">
        <f>东航自动更新!M196</f>
        <v>68.53</v>
      </c>
      <c r="AJ112" s="138">
        <f t="shared" si="28"/>
        <v>0.82551944592434734</v>
      </c>
      <c r="AK112" s="138">
        <f>AI112/AI64-1</f>
        <v>-0.79588979895755774</v>
      </c>
      <c r="AL112" s="73">
        <f>东航自动更新!N196</f>
        <v>68.33</v>
      </c>
      <c r="AM112" s="148">
        <f t="shared" si="29"/>
        <v>12.199999999999996</v>
      </c>
      <c r="AN112" s="178">
        <f t="shared" ref="AN112:AN122" si="33">AL112-AL64</f>
        <v>-12.36</v>
      </c>
      <c r="AO112" s="73">
        <f>东航自动更新!O196</f>
        <v>68.37</v>
      </c>
      <c r="AP112" s="148">
        <f t="shared" si="30"/>
        <v>12.080000000000005</v>
      </c>
      <c r="AQ112" s="178">
        <f t="shared" ref="AQ112:AQ122" si="34">AO112-AO64</f>
        <v>-11.780000000000001</v>
      </c>
      <c r="AR112" s="73">
        <f>东航自动更新!P196</f>
        <v>66.55</v>
      </c>
      <c r="AS112" s="148">
        <f t="shared" si="31"/>
        <v>19.93</v>
      </c>
      <c r="AT112" s="178">
        <f t="shared" ref="AT112:AT122" si="35">AR112-AR64</f>
        <v>-15.090000000000003</v>
      </c>
      <c r="AU112" s="73">
        <f>东航自动更新!Q196</f>
        <v>72.599999999999994</v>
      </c>
      <c r="AV112" s="148">
        <f t="shared" si="32"/>
        <v>11.109999999999992</v>
      </c>
      <c r="AW112" s="178">
        <f t="shared" ref="AW112:AW122" si="36">AU112-AU64</f>
        <v>-9.2600000000000051</v>
      </c>
      <c r="AX112" s="73">
        <f>东航自动更新!R196</f>
        <v>775</v>
      </c>
      <c r="AY112" s="138">
        <f t="shared" si="16"/>
        <v>3.1957390146471365E-2</v>
      </c>
      <c r="AZ112" s="138">
        <f>AX112/AX64-1</f>
        <v>0.13803230543318645</v>
      </c>
      <c r="BA112" s="17"/>
      <c r="BB112" s="9"/>
      <c r="BC112" s="17"/>
      <c r="BD112" s="9"/>
      <c r="BE112" s="17"/>
      <c r="BF112" s="9"/>
      <c r="BG112" s="17"/>
      <c r="BH112" s="9"/>
      <c r="BI112" s="51"/>
      <c r="BJ112" s="9"/>
      <c r="BK112" s="51"/>
      <c r="BL112" s="9"/>
      <c r="BM112" s="51"/>
      <c r="BN112" s="9"/>
      <c r="BP112" s="51"/>
      <c r="BQ112" s="9"/>
      <c r="BR112" s="51"/>
      <c r="BS112" s="9"/>
      <c r="BT112" s="51"/>
      <c r="BU112" s="9"/>
      <c r="BV112" s="51"/>
      <c r="BW112" s="9"/>
      <c r="BX112" s="51"/>
      <c r="BY112" s="9"/>
      <c r="BZ112" s="51"/>
      <c r="CA112" s="9"/>
      <c r="CB112" s="51"/>
      <c r="CC112" s="9"/>
      <c r="CD112" s="51"/>
      <c r="CE112" s="9"/>
      <c r="CF112" s="51"/>
      <c r="CG112" s="10"/>
      <c r="CH112" s="51"/>
      <c r="CI112" s="10"/>
      <c r="CJ112" s="51"/>
      <c r="CK112" s="10"/>
      <c r="CL112" s="51"/>
      <c r="CM112" s="10"/>
      <c r="CN112" s="51"/>
      <c r="CO112" s="53"/>
      <c r="CP112" s="51"/>
      <c r="CQ112" s="53"/>
      <c r="CR112" s="51"/>
      <c r="CS112" s="53"/>
      <c r="CT112" s="51"/>
      <c r="CU112" s="53"/>
      <c r="CW112" s="51"/>
      <c r="CX112" s="9"/>
      <c r="CY112" s="51"/>
      <c r="CZ112" s="9"/>
      <c r="DA112" s="51"/>
      <c r="DB112" s="9"/>
      <c r="DC112" s="51"/>
      <c r="DD112" s="9"/>
      <c r="DE112"/>
      <c r="DF112" s="86"/>
    </row>
    <row r="113" spans="1:110" s="11" customFormat="1">
      <c r="A113" s="49">
        <v>44958</v>
      </c>
      <c r="B113" s="50">
        <f>东航自动更新!B197</f>
        <v>15848.84</v>
      </c>
      <c r="C113" s="138">
        <f t="shared" si="17"/>
        <v>0.26113340028041399</v>
      </c>
      <c r="D113" s="138">
        <f t="shared" ref="D113:D123" si="37">B113/B65-1</f>
        <v>-0.26218164415651646</v>
      </c>
      <c r="E113" s="50">
        <f>东航自动更新!C197</f>
        <v>14666.69</v>
      </c>
      <c r="F113" s="138">
        <f t="shared" si="18"/>
        <v>0.1938211712994995</v>
      </c>
      <c r="G113" s="138">
        <f t="shared" ref="G113:G123" si="38">E113/E65-1</f>
        <v>7.1099208945806236E-2</v>
      </c>
      <c r="H113" s="50">
        <f>东航自动更新!D197</f>
        <v>988.39</v>
      </c>
      <c r="I113" s="138">
        <f t="shared" si="19"/>
        <v>4.2599116598371563</v>
      </c>
      <c r="J113" s="138">
        <f t="shared" ref="J113:J123" si="39">H113/H65-1</f>
        <v>-0.8635287912427787</v>
      </c>
      <c r="K113" s="50">
        <f>东航自动更新!E197</f>
        <v>193.76</v>
      </c>
      <c r="L113" s="138">
        <f t="shared" si="20"/>
        <v>1.0674349125053348</v>
      </c>
      <c r="M113" s="138">
        <f t="shared" ref="M113:M123" si="40">K113/K65-1</f>
        <v>-0.64452924341381079</v>
      </c>
      <c r="N113" s="50">
        <f>东航自动更新!F197</f>
        <v>11565.59</v>
      </c>
      <c r="O113" s="138">
        <f t="shared" si="21"/>
        <v>0.43483881372859168</v>
      </c>
      <c r="P113" s="138">
        <f t="shared" ref="P113:P123" si="41">N113/N65-1</f>
        <v>-0.36230941936451433</v>
      </c>
      <c r="Q113" s="50">
        <f>东航自动更新!G197</f>
        <v>10803.47</v>
      </c>
      <c r="R113" s="138">
        <f t="shared" si="22"/>
        <v>0.36494654413046712</v>
      </c>
      <c r="S113" s="138">
        <f t="shared" ref="S113:S123" si="42">Q113/Q65-1</f>
        <v>-7.7101354687588164E-2</v>
      </c>
      <c r="T113" s="50">
        <f>东航自动更新!H197</f>
        <v>620.59</v>
      </c>
      <c r="U113" s="138">
        <f t="shared" si="23"/>
        <v>5.9339664804469274</v>
      </c>
      <c r="V113" s="138">
        <f t="shared" ref="V113:V123" si="43">T113/T65-1</f>
        <v>-0.89645996142629281</v>
      </c>
      <c r="W113" s="50">
        <f>东航自动更新!I197</f>
        <v>141.54</v>
      </c>
      <c r="X113" s="138">
        <f t="shared" si="24"/>
        <v>1.5225450008911068</v>
      </c>
      <c r="Y113" s="138">
        <f t="shared" ref="Y113:Y123" si="44">W113/W65-1</f>
        <v>-0.67607277720562997</v>
      </c>
      <c r="Z113" s="50">
        <f>东航自动更新!J197</f>
        <v>7807.17</v>
      </c>
      <c r="AA113" s="138">
        <f t="shared" si="25"/>
        <v>0.39327168116955913</v>
      </c>
      <c r="AB113" s="138">
        <f t="shared" ref="AB113:AB123" si="45">Z113/Z65-1</f>
        <v>-0.25954944180519179</v>
      </c>
      <c r="AC113" s="50">
        <f>东航自动更新!K197</f>
        <v>7597.47</v>
      </c>
      <c r="AD113" s="138">
        <f t="shared" si="26"/>
        <v>0.36864225108537041</v>
      </c>
      <c r="AE113" s="138">
        <f t="shared" ref="AE113:AE123" si="46">AC113/AC65-1</f>
        <v>-0.13007330428031949</v>
      </c>
      <c r="AF113" s="50">
        <f>东航自动更新!L197</f>
        <v>113.34</v>
      </c>
      <c r="AG113" s="138">
        <f t="shared" si="27"/>
        <v>6.7154526889040165</v>
      </c>
      <c r="AH113" s="138">
        <f t="shared" ref="AH113:AH123" si="47">AF113/AF65-1</f>
        <v>-0.92360423027925509</v>
      </c>
      <c r="AI113" s="50">
        <f>东航自动更新!M197</f>
        <v>96.36</v>
      </c>
      <c r="AJ113" s="138">
        <f t="shared" si="28"/>
        <v>1.5566463252852216</v>
      </c>
      <c r="AK113" s="138">
        <f t="shared" ref="AK113:AK123" si="48">AI113/AI65-1</f>
        <v>-0.70510466397355853</v>
      </c>
      <c r="AL113" s="50">
        <f>东航自动更新!N197</f>
        <v>72.97</v>
      </c>
      <c r="AM113" s="148">
        <f t="shared" si="29"/>
        <v>8.8299999999999983</v>
      </c>
      <c r="AN113" s="178">
        <f t="shared" si="33"/>
        <v>-11.460000000000008</v>
      </c>
      <c r="AO113" s="50">
        <f>东航自动更新!O197</f>
        <v>73.66</v>
      </c>
      <c r="AP113" s="148">
        <f t="shared" si="30"/>
        <v>9.2299999999999898</v>
      </c>
      <c r="AQ113" s="178">
        <f t="shared" si="34"/>
        <v>-11.829999999999998</v>
      </c>
      <c r="AR113" s="50">
        <f>东航自动更新!P197</f>
        <v>62.79</v>
      </c>
      <c r="AS113" s="148">
        <f t="shared" si="31"/>
        <v>15.159999999999997</v>
      </c>
      <c r="AT113" s="178">
        <f t="shared" si="35"/>
        <v>-19.970000000000006</v>
      </c>
      <c r="AU113" s="50">
        <f>东航自动更新!Q197</f>
        <v>73.05</v>
      </c>
      <c r="AV113" s="148">
        <f t="shared" si="32"/>
        <v>13.18</v>
      </c>
      <c r="AW113" s="178">
        <f t="shared" si="36"/>
        <v>-7.1099999999999994</v>
      </c>
      <c r="AX113" s="50">
        <f>东航自动更新!R197</f>
        <v>778</v>
      </c>
      <c r="AY113" s="138">
        <f t="shared" si="16"/>
        <v>3.4574468085106336E-2</v>
      </c>
      <c r="AZ113" s="138">
        <f t="shared" ref="AZ113:AZ123" si="49">AX113/AX65-1</f>
        <v>0.13411078717201175</v>
      </c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51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W113" s="10"/>
      <c r="CX113" s="10"/>
      <c r="CY113" s="10"/>
      <c r="CZ113" s="10"/>
      <c r="DA113" s="10"/>
      <c r="DB113" s="10"/>
      <c r="DC113" s="10"/>
      <c r="DD113" s="10"/>
      <c r="DE113" s="88"/>
      <c r="DF113" s="88"/>
    </row>
    <row r="114" spans="1:110" s="11" customFormat="1">
      <c r="A114" s="173">
        <v>44986</v>
      </c>
      <c r="B114" s="50">
        <f>东航自动更新!B198</f>
        <v>17249.259999999998</v>
      </c>
      <c r="C114" s="138">
        <v>2.2440000000000002</v>
      </c>
      <c r="D114" s="138">
        <f t="shared" si="37"/>
        <v>-0.20135363633501435</v>
      </c>
      <c r="E114" s="50">
        <f>东航自动更新!C198</f>
        <v>15505.75</v>
      </c>
      <c r="F114" s="138">
        <v>2.2440000000000002</v>
      </c>
      <c r="G114" s="138">
        <f t="shared" si="38"/>
        <v>0.11719013433012182</v>
      </c>
      <c r="H114" s="50">
        <f>东航自动更新!D198</f>
        <v>1446.63</v>
      </c>
      <c r="I114" s="138">
        <v>2.2440000000000002</v>
      </c>
      <c r="J114" s="138">
        <f t="shared" si="39"/>
        <v>-0.79814868818902696</v>
      </c>
      <c r="K114" s="50">
        <f>东航自动更新!E198</f>
        <v>296.89</v>
      </c>
      <c r="L114" s="138">
        <v>2.2440000000000002</v>
      </c>
      <c r="M114" s="138">
        <f t="shared" si="40"/>
        <v>-0.46222399333417874</v>
      </c>
      <c r="N114" s="50">
        <f>东航自动更新!F198</f>
        <v>12144.61</v>
      </c>
      <c r="O114" s="138">
        <v>2.2440000000000002</v>
      </c>
      <c r="P114" s="138">
        <f t="shared" si="41"/>
        <v>-0.32018344720882819</v>
      </c>
      <c r="Q114" s="50">
        <f>东航自动更新!G198</f>
        <v>11036.08</v>
      </c>
      <c r="R114" s="138">
        <v>2.2440000000000002</v>
      </c>
      <c r="S114" s="138">
        <f t="shared" si="42"/>
        <v>-5.4465510431562003E-2</v>
      </c>
      <c r="T114" s="50">
        <f>东航自动更新!H198</f>
        <v>891.14</v>
      </c>
      <c r="U114" s="138">
        <v>2.2440000000000002</v>
      </c>
      <c r="V114" s="138">
        <f t="shared" si="43"/>
        <v>-0.8444260555020181</v>
      </c>
      <c r="W114" s="50">
        <f>东航自动更新!I198</f>
        <v>217.39</v>
      </c>
      <c r="X114" s="138">
        <v>2.2440000000000002</v>
      </c>
      <c r="Y114" s="138">
        <f t="shared" si="44"/>
        <v>-0.53216261002431842</v>
      </c>
      <c r="Z114" s="50">
        <f>东航自动更新!J198</f>
        <v>8226.77</v>
      </c>
      <c r="AA114" s="138">
        <v>2.2440000000000002</v>
      </c>
      <c r="AB114" s="138">
        <f t="shared" si="45"/>
        <v>-0.22725616136492144</v>
      </c>
      <c r="AC114" s="50">
        <f>东航自动更新!K198</f>
        <v>7898.36</v>
      </c>
      <c r="AD114" s="138">
        <v>2.2440000000000002</v>
      </c>
      <c r="AE114" s="138">
        <f t="shared" si="46"/>
        <v>-0.11013719125770494</v>
      </c>
      <c r="AF114" s="50">
        <f>东航自动更新!L198</f>
        <v>179.78</v>
      </c>
      <c r="AG114" s="138">
        <v>2.2440000000000002</v>
      </c>
      <c r="AH114" s="138">
        <f t="shared" si="47"/>
        <v>-0.87396153927046605</v>
      </c>
      <c r="AI114" s="50">
        <f>东航自动更新!M198</f>
        <v>148.63</v>
      </c>
      <c r="AJ114" s="138">
        <v>2.2440000000000002</v>
      </c>
      <c r="AK114" s="138">
        <f t="shared" si="48"/>
        <v>-0.5677727048012331</v>
      </c>
      <c r="AL114" s="50">
        <f>东航自动更新!N198</f>
        <v>70.41</v>
      </c>
      <c r="AM114" s="148">
        <f t="shared" si="29"/>
        <v>10.979999999999997</v>
      </c>
      <c r="AN114" s="178">
        <f t="shared" si="33"/>
        <v>-12.299999999999997</v>
      </c>
      <c r="AO114" s="50">
        <f>东航自动更新!O198</f>
        <v>71.17</v>
      </c>
      <c r="AP114" s="148">
        <f t="shared" si="30"/>
        <v>11.18</v>
      </c>
      <c r="AQ114" s="178">
        <f t="shared" si="34"/>
        <v>-12.929999999999993</v>
      </c>
      <c r="AR114" s="50">
        <f>东航自动更新!P198</f>
        <v>61.6</v>
      </c>
      <c r="AS114" s="148">
        <f t="shared" si="31"/>
        <v>12.280000000000001</v>
      </c>
      <c r="AT114" s="178">
        <f t="shared" si="35"/>
        <v>-18.330000000000005</v>
      </c>
      <c r="AU114" s="50">
        <f>东航自动更新!Q198</f>
        <v>73.22</v>
      </c>
      <c r="AV114" s="148">
        <f t="shared" si="32"/>
        <v>35.089999999999996</v>
      </c>
      <c r="AW114" s="178">
        <f t="shared" si="36"/>
        <v>-10.950000000000003</v>
      </c>
      <c r="AX114" s="50">
        <f>东航自动更新!R198</f>
        <v>779</v>
      </c>
      <c r="AY114" s="138">
        <f t="shared" si="16"/>
        <v>3.7283621837549852E-2</v>
      </c>
      <c r="AZ114" s="138">
        <f t="shared" si="49"/>
        <v>0.12409812409812404</v>
      </c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51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W114" s="10"/>
      <c r="CX114" s="10"/>
      <c r="CY114" s="10"/>
      <c r="CZ114" s="10"/>
      <c r="DA114" s="10"/>
      <c r="DB114" s="10"/>
      <c r="DC114" s="10"/>
      <c r="DD114" s="10"/>
      <c r="DE114" s="88"/>
      <c r="DF114" s="88"/>
    </row>
    <row r="115" spans="1:110" s="11" customFormat="1">
      <c r="A115" s="49">
        <v>45017</v>
      </c>
      <c r="B115" s="50">
        <f>东航自动更新!B199</f>
        <v>19137.599999999999</v>
      </c>
      <c r="C115" s="138">
        <f t="shared" ref="C115:C128" si="50">B115/B103-1</f>
        <v>7.3702255520711688</v>
      </c>
      <c r="D115" s="138">
        <f t="shared" si="37"/>
        <v>-0.10062977909092063</v>
      </c>
      <c r="E115" s="50">
        <f>东航自动更新!C199</f>
        <v>16743.580000000002</v>
      </c>
      <c r="F115" s="138">
        <f t="shared" ref="F115:F128" si="51">E115/E103-1</f>
        <v>7.0505334621912592</v>
      </c>
      <c r="G115" s="138">
        <f t="shared" si="38"/>
        <v>0.24757691000888182</v>
      </c>
      <c r="H115" s="50">
        <f>东航自动更新!D199</f>
        <v>1994.44</v>
      </c>
      <c r="I115" s="138">
        <f t="shared" ref="I115:I128" si="52">H115/H103-1</f>
        <v>8.7308743169398912</v>
      </c>
      <c r="J115" s="138">
        <f t="shared" si="39"/>
        <v>-0.72605802882211712</v>
      </c>
      <c r="K115" s="50">
        <f>东航自动更新!E199</f>
        <v>399.59</v>
      </c>
      <c r="L115" s="138">
        <f t="shared" ref="L115:L128" si="53">K115/K103-1</f>
        <v>245.66049382716045</v>
      </c>
      <c r="M115" s="138">
        <f t="shared" si="40"/>
        <v>-0.30805728237718411</v>
      </c>
      <c r="N115" s="50">
        <f>东航自动更新!F199</f>
        <v>13792.27</v>
      </c>
      <c r="O115" s="138">
        <f t="shared" ref="O115:O128" si="54">N115/N103-1</f>
        <v>9.6007947365993882</v>
      </c>
      <c r="P115" s="138">
        <f t="shared" si="41"/>
        <v>-0.22390158508470681</v>
      </c>
      <c r="Q115" s="50">
        <f>东航自动更新!G199</f>
        <v>12307.79</v>
      </c>
      <c r="R115" s="138">
        <f t="shared" ref="R115:R128" si="55">Q115/Q103-1</f>
        <v>9.1925335188359725</v>
      </c>
      <c r="S115" s="138">
        <f t="shared" si="42"/>
        <v>8.0866112758706032E-2</v>
      </c>
      <c r="T115" s="50">
        <f>东航自动更新!H199</f>
        <v>1214.5999999999999</v>
      </c>
      <c r="U115" s="138">
        <f t="shared" ref="U115:U128" si="56">T115/T103-1</f>
        <v>12.05039217793059</v>
      </c>
      <c r="V115" s="138">
        <f t="shared" si="43"/>
        <v>-0.79448149132054025</v>
      </c>
      <c r="W115" s="50">
        <f>东航自动更新!I199</f>
        <v>269.88</v>
      </c>
      <c r="X115" s="138">
        <f t="shared" ref="X115:X128" si="57">W115/W103-1</f>
        <v>585.695652173913</v>
      </c>
      <c r="Y115" s="138">
        <f t="shared" si="44"/>
        <v>-0.43110099285398085</v>
      </c>
      <c r="Z115" s="50">
        <f>东航自动更新!J199</f>
        <v>9303.43</v>
      </c>
      <c r="AA115" s="138">
        <f t="shared" ref="AA115:AA128" si="58">Z115/Z103-1</f>
        <v>9.716879197336743</v>
      </c>
      <c r="AB115" s="138">
        <f t="shared" si="45"/>
        <v>-0.1170016077933369</v>
      </c>
      <c r="AC115" s="50">
        <f>东航自动更新!K199</f>
        <v>8838.0300000000007</v>
      </c>
      <c r="AD115" s="138">
        <f t="shared" ref="AD115:AD128" si="59">AC115/AC103-1</f>
        <v>9.3575923777379337</v>
      </c>
      <c r="AE115" s="138">
        <f t="shared" si="46"/>
        <v>9.5436850618197955E-3</v>
      </c>
      <c r="AF115" s="50">
        <f>东航自动更新!L199</f>
        <v>274.69</v>
      </c>
      <c r="AG115" s="138">
        <f t="shared" ref="AG115:AG128" si="60">AF115/AF103-1</f>
        <v>18.009688581314879</v>
      </c>
      <c r="AH115" s="138">
        <f t="shared" si="47"/>
        <v>-0.80852769374468503</v>
      </c>
      <c r="AI115" s="50">
        <f>东航自动更新!M199</f>
        <v>190.71</v>
      </c>
      <c r="AJ115" s="138">
        <f t="shared" ref="AJ115:AJ128" si="61">AI115/AI103-1</f>
        <v>500.86842105263162</v>
      </c>
      <c r="AK115" s="138">
        <f t="shared" si="48"/>
        <v>-0.45053013714417423</v>
      </c>
      <c r="AL115" s="50">
        <f>东航自动更新!N199</f>
        <v>72.069999999999993</v>
      </c>
      <c r="AM115" s="148">
        <f t="shared" si="29"/>
        <v>15.169999999999995</v>
      </c>
      <c r="AN115" s="178">
        <f t="shared" si="33"/>
        <v>-11.450000000000003</v>
      </c>
      <c r="AO115" s="50">
        <f>东航自动更新!O199</f>
        <v>73.510000000000005</v>
      </c>
      <c r="AP115" s="148">
        <f t="shared" si="30"/>
        <v>15.450000000000003</v>
      </c>
      <c r="AQ115" s="178">
        <f t="shared" si="34"/>
        <v>-11.339999999999989</v>
      </c>
      <c r="AR115" s="50">
        <f>东航自动更新!P199</f>
        <v>60.9</v>
      </c>
      <c r="AS115" s="148">
        <f t="shared" si="31"/>
        <v>15.490000000000002</v>
      </c>
      <c r="AT115" s="178">
        <f t="shared" si="35"/>
        <v>-20.270000000000003</v>
      </c>
      <c r="AU115" s="50">
        <f>东航自动更新!Q199</f>
        <v>67.540000000000006</v>
      </c>
      <c r="AV115" s="148">
        <f t="shared" si="32"/>
        <v>39.06</v>
      </c>
      <c r="AW115" s="178">
        <f t="shared" si="36"/>
        <v>-14.61</v>
      </c>
      <c r="AX115" s="50">
        <f>东航自动更新!R199</f>
        <v>781</v>
      </c>
      <c r="AY115" s="138">
        <f t="shared" si="16"/>
        <v>3.9946737683089317E-2</v>
      </c>
      <c r="AZ115" s="138">
        <f t="shared" si="49"/>
        <v>0.11891117478510038</v>
      </c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51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W115" s="10"/>
      <c r="CX115" s="10"/>
      <c r="CY115" s="10"/>
      <c r="CZ115" s="10"/>
      <c r="DA115" s="10"/>
      <c r="DB115" s="10"/>
      <c r="DC115" s="10"/>
      <c r="DD115" s="10"/>
      <c r="DE115" s="88"/>
      <c r="DF115" s="88"/>
    </row>
    <row r="116" spans="1:110" s="11" customFormat="1">
      <c r="A116" s="49">
        <v>45047</v>
      </c>
      <c r="B116" s="50">
        <f>东航自动更新!B200</f>
        <v>20839.830000000002</v>
      </c>
      <c r="C116" s="138">
        <f t="shared" si="50"/>
        <v>4.6544387977978987</v>
      </c>
      <c r="D116" s="138">
        <f t="shared" si="37"/>
        <v>-6.7211454235471924E-2</v>
      </c>
      <c r="E116" s="50">
        <f>东航自动更新!C200</f>
        <v>17685.25</v>
      </c>
      <c r="F116" s="138">
        <f t="shared" si="51"/>
        <v>4.1247779584054154</v>
      </c>
      <c r="G116" s="138">
        <f t="shared" si="38"/>
        <v>0.24811479812019699</v>
      </c>
      <c r="H116" s="50">
        <f>东航自动更新!D200</f>
        <v>2718.19</v>
      </c>
      <c r="I116" s="138">
        <f t="shared" si="52"/>
        <v>10.637083654422467</v>
      </c>
      <c r="J116" s="138">
        <f t="shared" si="39"/>
        <v>-0.64101707360880722</v>
      </c>
      <c r="K116" s="50">
        <f>东航自动更新!E200</f>
        <v>436.39</v>
      </c>
      <c r="L116" s="138">
        <f t="shared" si="53"/>
        <v>410.68867924528297</v>
      </c>
      <c r="M116" s="138">
        <f t="shared" si="40"/>
        <v>-0.27261059439277269</v>
      </c>
      <c r="N116" s="50">
        <f>东航自动更新!F200</f>
        <v>14593.24</v>
      </c>
      <c r="O116" s="138">
        <f t="shared" si="54"/>
        <v>5.513065638375263</v>
      </c>
      <c r="P116" s="138">
        <f t="shared" si="41"/>
        <v>-0.20357531118610916</v>
      </c>
      <c r="Q116" s="50">
        <f>东航自动更新!G200</f>
        <v>12623.47</v>
      </c>
      <c r="R116" s="138">
        <f t="shared" si="55"/>
        <v>4.9163733508307352</v>
      </c>
      <c r="S116" s="138">
        <f t="shared" si="42"/>
        <v>7.3322098575645756E-2</v>
      </c>
      <c r="T116" s="50">
        <f>东航自动更新!H200</f>
        <v>1671.61</v>
      </c>
      <c r="U116" s="138">
        <f t="shared" si="56"/>
        <v>14.666447985004684</v>
      </c>
      <c r="V116" s="138">
        <f t="shared" si="43"/>
        <v>-0.72452361294447831</v>
      </c>
      <c r="W116" s="50">
        <f>东航自动更新!I200</f>
        <v>298.16000000000003</v>
      </c>
      <c r="X116" s="138">
        <f t="shared" si="57"/>
        <v>1191.6400000000001</v>
      </c>
      <c r="Y116" s="138">
        <f t="shared" si="44"/>
        <v>-0.39674253920080926</v>
      </c>
      <c r="Z116" s="50">
        <f>东航自动更新!J200</f>
        <v>9675.35</v>
      </c>
      <c r="AA116" s="138">
        <f t="shared" si="58"/>
        <v>5.3974754854962752</v>
      </c>
      <c r="AB116" s="138">
        <f t="shared" si="45"/>
        <v>-0.11005322930914108</v>
      </c>
      <c r="AC116" s="50">
        <f>东航自动更新!K200</f>
        <v>9066</v>
      </c>
      <c r="AD116" s="138">
        <f t="shared" si="59"/>
        <v>5.0527159109117132</v>
      </c>
      <c r="AE116" s="138">
        <f t="shared" si="46"/>
        <v>-5.7544630159989119E-4</v>
      </c>
      <c r="AF116" s="50">
        <f>东航自动更新!L200</f>
        <v>396.75</v>
      </c>
      <c r="AG116" s="138">
        <f t="shared" si="60"/>
        <v>26.628830083565461</v>
      </c>
      <c r="AH116" s="138">
        <f t="shared" si="47"/>
        <v>-0.72444854983887097</v>
      </c>
      <c r="AI116" s="50">
        <f>东航自动更新!M200</f>
        <v>212.6</v>
      </c>
      <c r="AJ116" s="138">
        <f t="shared" si="61"/>
        <v>1249.5882352941176</v>
      </c>
      <c r="AK116" s="138">
        <f t="shared" si="48"/>
        <v>-0.41070488122626603</v>
      </c>
      <c r="AL116" s="50">
        <f>东航自动更新!N200</f>
        <v>70.03</v>
      </c>
      <c r="AM116" s="148">
        <f t="shared" si="29"/>
        <v>9.240000000000002</v>
      </c>
      <c r="AN116" s="178">
        <f t="shared" si="33"/>
        <v>-11.989999999999995</v>
      </c>
      <c r="AO116" s="50">
        <f>东航自动更新!O200</f>
        <v>71.38</v>
      </c>
      <c r="AP116" s="148">
        <f t="shared" si="30"/>
        <v>9.5499999999999972</v>
      </c>
      <c r="AQ116" s="178">
        <f t="shared" si="34"/>
        <v>-11.620000000000005</v>
      </c>
      <c r="AR116" s="50">
        <f>东航自动更新!P200</f>
        <v>61.5</v>
      </c>
      <c r="AS116" s="148">
        <f t="shared" si="31"/>
        <v>15.82</v>
      </c>
      <c r="AT116" s="178">
        <f t="shared" si="35"/>
        <v>-18.64</v>
      </c>
      <c r="AU116" s="50">
        <f>东航自动更新!Q200</f>
        <v>68.319999999999993</v>
      </c>
      <c r="AV116" s="148">
        <f t="shared" si="32"/>
        <v>44.469999999999992</v>
      </c>
      <c r="AW116" s="178">
        <f t="shared" si="36"/>
        <v>-14.060000000000002</v>
      </c>
      <c r="AX116" s="50">
        <f>东航自动更新!R200</f>
        <v>782</v>
      </c>
      <c r="AY116" s="138">
        <f t="shared" si="16"/>
        <v>4.2666666666666631E-2</v>
      </c>
      <c r="AZ116" s="138">
        <f t="shared" si="49"/>
        <v>0.11714285714285722</v>
      </c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51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W116" s="10"/>
      <c r="CX116" s="10"/>
      <c r="CY116" s="10"/>
      <c r="CZ116" s="10"/>
      <c r="DA116" s="10"/>
      <c r="DB116" s="10"/>
      <c r="DC116" s="10"/>
      <c r="DD116" s="10"/>
      <c r="DE116" s="88"/>
      <c r="DF116" s="88"/>
    </row>
    <row r="117" spans="1:110" s="11" customFormat="1">
      <c r="A117" s="7">
        <v>45078</v>
      </c>
      <c r="B117" s="50">
        <f>东航自动更新!B201</f>
        <v>20538.2</v>
      </c>
      <c r="C117" s="138">
        <f t="shared" si="50"/>
        <v>1.9167737711623101</v>
      </c>
      <c r="D117" s="138">
        <f t="shared" si="37"/>
        <v>-6.84368824281546E-2</v>
      </c>
      <c r="E117" s="50">
        <f>东航自动更新!C201</f>
        <v>16980.560000000001</v>
      </c>
      <c r="F117" s="138">
        <f t="shared" si="51"/>
        <v>1.4906581398418823</v>
      </c>
      <c r="G117" s="138">
        <f t="shared" si="38"/>
        <v>0.21760405223621615</v>
      </c>
      <c r="H117" s="50">
        <f>东航自动更新!D201</f>
        <v>3137.77</v>
      </c>
      <c r="I117" s="138">
        <f t="shared" si="52"/>
        <v>13.059369119096694</v>
      </c>
      <c r="J117" s="138">
        <f t="shared" si="39"/>
        <v>-0.58267065140336949</v>
      </c>
      <c r="K117" s="50">
        <f>东航自动更新!E201</f>
        <v>419.87</v>
      </c>
      <c r="L117" s="138">
        <f t="shared" si="53"/>
        <v>791.20754716981128</v>
      </c>
      <c r="M117" s="138">
        <f t="shared" si="40"/>
        <v>-0.27914363218075067</v>
      </c>
      <c r="N117" s="50">
        <f>东航自动更新!F201</f>
        <v>15594.97</v>
      </c>
      <c r="O117" s="138">
        <f t="shared" si="54"/>
        <v>2.4189523669631443</v>
      </c>
      <c r="P117" s="138">
        <f t="shared" si="41"/>
        <v>-0.14519303765378466</v>
      </c>
      <c r="Q117" s="50">
        <f>东航自动更新!G201</f>
        <v>12958.31</v>
      </c>
      <c r="R117" s="138">
        <f t="shared" si="55"/>
        <v>1.9175460597859733</v>
      </c>
      <c r="S117" s="138">
        <f t="shared" si="42"/>
        <v>0.11709183761435282</v>
      </c>
      <c r="T117" s="50">
        <f>东航自动更新!H201</f>
        <v>2321.61</v>
      </c>
      <c r="U117" s="138">
        <f t="shared" si="56"/>
        <v>18.404964894684053</v>
      </c>
      <c r="V117" s="138">
        <f t="shared" si="43"/>
        <v>-0.62301489357556228</v>
      </c>
      <c r="W117" s="50">
        <f>东航自动更新!I201</f>
        <v>315.06</v>
      </c>
      <c r="X117" s="138">
        <f t="shared" si="57"/>
        <v>1852.2941176470588</v>
      </c>
      <c r="Y117" s="138">
        <f t="shared" si="44"/>
        <v>-0.35099392316407452</v>
      </c>
      <c r="Z117" s="50">
        <f>东航自动更新!J201</f>
        <v>10031.23</v>
      </c>
      <c r="AA117" s="138">
        <f t="shared" si="58"/>
        <v>2.1741586188565565</v>
      </c>
      <c r="AB117" s="138">
        <f t="shared" si="45"/>
        <v>-6.442635289465326E-2</v>
      </c>
      <c r="AC117" s="50">
        <f>东航自动更新!K201</f>
        <v>9252.11</v>
      </c>
      <c r="AD117" s="138">
        <f t="shared" si="59"/>
        <v>1.9443095497984006</v>
      </c>
      <c r="AE117" s="138">
        <f t="shared" si="46"/>
        <v>3.8337915941866418E-2</v>
      </c>
      <c r="AF117" s="50">
        <f>东航自动更新!L201</f>
        <v>551.45000000000005</v>
      </c>
      <c r="AG117" s="138">
        <f t="shared" si="60"/>
        <v>29.997751545812257</v>
      </c>
      <c r="AH117" s="138">
        <f t="shared" si="47"/>
        <v>-0.62151161992614856</v>
      </c>
      <c r="AI117" s="50">
        <f>东航自动更新!M201</f>
        <v>227.67</v>
      </c>
      <c r="AJ117" s="138">
        <f t="shared" si="61"/>
        <v>1896.25</v>
      </c>
      <c r="AK117" s="138">
        <f t="shared" si="48"/>
        <v>-0.35782585394747979</v>
      </c>
      <c r="AL117" s="50">
        <f>东航自动更新!N201</f>
        <v>75.930000000000007</v>
      </c>
      <c r="AM117" s="148">
        <f t="shared" si="29"/>
        <v>11.150000000000006</v>
      </c>
      <c r="AN117" s="178">
        <f t="shared" si="33"/>
        <v>-6.8199999999999932</v>
      </c>
      <c r="AO117" s="50">
        <f>东航自动更新!O201</f>
        <v>76.31</v>
      </c>
      <c r="AP117" s="148">
        <f t="shared" si="30"/>
        <v>11.159999999999997</v>
      </c>
      <c r="AQ117" s="178">
        <f t="shared" si="34"/>
        <v>-6.8700000000000045</v>
      </c>
      <c r="AR117" s="50">
        <f>东航自动更新!P201</f>
        <v>73.989999999999995</v>
      </c>
      <c r="AS117" s="148">
        <f t="shared" si="31"/>
        <v>20.379999999999995</v>
      </c>
      <c r="AT117" s="178">
        <f t="shared" si="35"/>
        <v>-7.9200000000000017</v>
      </c>
      <c r="AU117" s="50">
        <f>东航自动更新!Q201</f>
        <v>75.040000000000006</v>
      </c>
      <c r="AV117" s="148">
        <f t="shared" si="32"/>
        <v>42.000000000000007</v>
      </c>
      <c r="AW117" s="178">
        <f t="shared" si="36"/>
        <v>-8.2999999999999972</v>
      </c>
      <c r="AX117" s="50">
        <f>东航自动更新!R201</f>
        <v>782</v>
      </c>
      <c r="AY117" s="138">
        <f t="shared" si="16"/>
        <v>4.2666666666666631E-2</v>
      </c>
      <c r="AZ117" s="138">
        <f t="shared" si="49"/>
        <v>0.11079545454545459</v>
      </c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51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W117" s="10"/>
      <c r="CX117" s="10"/>
      <c r="CY117" s="10"/>
      <c r="CZ117" s="10"/>
      <c r="DA117" s="10"/>
      <c r="DB117" s="10"/>
      <c r="DC117" s="10"/>
      <c r="DD117" s="10"/>
      <c r="DE117" s="88"/>
      <c r="DF117" s="88"/>
    </row>
    <row r="118" spans="1:110" s="11" customFormat="1">
      <c r="A118" s="7">
        <v>45108</v>
      </c>
      <c r="B118" s="50">
        <f>东航自动更新!B202</f>
        <v>23626.400000000001</v>
      </c>
      <c r="C118" s="138">
        <f t="shared" si="50"/>
        <v>1.1520432040908717</v>
      </c>
      <c r="D118" s="138">
        <f t="shared" si="37"/>
        <v>-1.3141049604841082E-2</v>
      </c>
      <c r="E118" s="50">
        <f>东航自动更新!C202</f>
        <v>18983.11</v>
      </c>
      <c r="F118" s="138">
        <f t="shared" si="51"/>
        <v>0.76902861946115908</v>
      </c>
      <c r="G118" s="138">
        <f t="shared" si="38"/>
        <v>0.24215340240616356</v>
      </c>
      <c r="H118" s="50">
        <f>东航自动更新!D202</f>
        <v>4201.4799999999996</v>
      </c>
      <c r="I118" s="138">
        <f t="shared" si="52"/>
        <v>16.028654804847402</v>
      </c>
      <c r="J118" s="138">
        <f t="shared" si="39"/>
        <v>-0.47709551717571752</v>
      </c>
      <c r="K118" s="50">
        <f>东航自动更新!E202</f>
        <v>441.81</v>
      </c>
      <c r="L118" s="138">
        <f t="shared" si="53"/>
        <v>415.80188679245282</v>
      </c>
      <c r="M118" s="138">
        <f t="shared" si="40"/>
        <v>-0.29163059163059168</v>
      </c>
      <c r="N118" s="50">
        <f>东航自动更新!F202</f>
        <v>18525.7</v>
      </c>
      <c r="O118" s="138">
        <f t="shared" si="54"/>
        <v>1.5193551238551137</v>
      </c>
      <c r="P118" s="138">
        <f t="shared" si="41"/>
        <v>-5.5715521411383029E-2</v>
      </c>
      <c r="Q118" s="50">
        <f>东航自动更新!G202</f>
        <v>14914.06</v>
      </c>
      <c r="R118" s="138">
        <f t="shared" si="55"/>
        <v>1.0670134312368074</v>
      </c>
      <c r="S118" s="138">
        <f t="shared" si="42"/>
        <v>0.17895470757867038</v>
      </c>
      <c r="T118" s="50">
        <f>东航自动更新!H202</f>
        <v>3245.38</v>
      </c>
      <c r="U118" s="138">
        <f t="shared" si="56"/>
        <v>22.601047196567524</v>
      </c>
      <c r="V118" s="138">
        <f t="shared" si="43"/>
        <v>-0.49790211088488845</v>
      </c>
      <c r="W118" s="50">
        <f>东航自动更新!I202</f>
        <v>366.26</v>
      </c>
      <c r="X118" s="138">
        <f t="shared" si="57"/>
        <v>641.56140350877195</v>
      </c>
      <c r="Y118" s="138">
        <f t="shared" si="44"/>
        <v>-0.27456029155442874</v>
      </c>
      <c r="Z118" s="50">
        <f>东航自动更新!J202</f>
        <v>11505.27</v>
      </c>
      <c r="AA118" s="138">
        <f t="shared" si="58"/>
        <v>1.2654635673568242</v>
      </c>
      <c r="AB118" s="138">
        <f t="shared" si="45"/>
        <v>-1.8357808966001921E-3</v>
      </c>
      <c r="AC118" s="50">
        <f>东航自动更新!K202</f>
        <v>10463.43</v>
      </c>
      <c r="AD118" s="138">
        <f t="shared" si="59"/>
        <v>1.0694911432662715</v>
      </c>
      <c r="AE118" s="138">
        <f t="shared" si="46"/>
        <v>8.4313489785301732E-2</v>
      </c>
      <c r="AF118" s="50">
        <f>东航自动更新!L202</f>
        <v>778.05</v>
      </c>
      <c r="AG118" s="138">
        <f t="shared" si="60"/>
        <v>34.158156348847719</v>
      </c>
      <c r="AH118" s="138">
        <f t="shared" si="47"/>
        <v>-0.48374018804450958</v>
      </c>
      <c r="AI118" s="50">
        <f>东航自动更新!M202</f>
        <v>263.79000000000002</v>
      </c>
      <c r="AJ118" s="138">
        <f t="shared" si="61"/>
        <v>693.18421052631584</v>
      </c>
      <c r="AK118" s="138">
        <f t="shared" si="48"/>
        <v>-0.28614726815143554</v>
      </c>
      <c r="AL118" s="50">
        <f>东航自动更新!N202</f>
        <v>78.41</v>
      </c>
      <c r="AM118" s="148">
        <f t="shared" si="29"/>
        <v>11.429999999999993</v>
      </c>
      <c r="AN118" s="178">
        <f t="shared" si="33"/>
        <v>-3.5400000000000063</v>
      </c>
      <c r="AO118" s="50">
        <f>东航自动更新!O202</f>
        <v>78.56</v>
      </c>
      <c r="AP118" s="148">
        <f t="shared" si="30"/>
        <v>11.320000000000007</v>
      </c>
      <c r="AQ118" s="178">
        <f t="shared" si="34"/>
        <v>-4.2199999999999989</v>
      </c>
      <c r="AR118" s="50">
        <f>东航自动更新!P202</f>
        <v>77.239999999999995</v>
      </c>
      <c r="AS118" s="148">
        <f t="shared" si="31"/>
        <v>21.509999999999998</v>
      </c>
      <c r="AT118" s="178">
        <f t="shared" si="35"/>
        <v>-3.2000000000000028</v>
      </c>
      <c r="AU118" s="50">
        <f>东航自动更新!Q202</f>
        <v>82.9</v>
      </c>
      <c r="AV118" s="148">
        <f t="shared" si="32"/>
        <v>28.960000000000008</v>
      </c>
      <c r="AW118" s="178">
        <f t="shared" si="36"/>
        <v>1.9500000000000028</v>
      </c>
      <c r="AX118" s="50">
        <f>东航自动更新!R202</f>
        <v>782</v>
      </c>
      <c r="AY118" s="138">
        <f t="shared" si="16"/>
        <v>3.7135278514588865E-2</v>
      </c>
      <c r="AZ118" s="138">
        <f t="shared" si="49"/>
        <v>0.10921985815602842</v>
      </c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51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W118" s="10"/>
      <c r="CX118" s="10"/>
      <c r="CY118" s="10"/>
      <c r="CZ118" s="10"/>
      <c r="DA118" s="10"/>
      <c r="DB118" s="10"/>
      <c r="DC118" s="10"/>
      <c r="DD118" s="10"/>
      <c r="DE118" s="88"/>
      <c r="DF118" s="88"/>
    </row>
    <row r="119" spans="1:110" s="11" customFormat="1">
      <c r="A119" s="7">
        <v>45139</v>
      </c>
      <c r="B119" s="50">
        <f>东航自动更新!B203</f>
        <v>24217.46</v>
      </c>
      <c r="C119" s="138">
        <f t="shared" si="50"/>
        <v>0.99113023702854708</v>
      </c>
      <c r="D119" s="138">
        <f t="shared" si="37"/>
        <v>1.9116112308106503E-2</v>
      </c>
      <c r="E119" s="50">
        <f>东航自动更新!C203</f>
        <v>19224.830000000002</v>
      </c>
      <c r="F119" s="138">
        <f t="shared" si="51"/>
        <v>0.622747020576361</v>
      </c>
      <c r="G119" s="138">
        <f t="shared" si="38"/>
        <v>0.26537335261412998</v>
      </c>
      <c r="H119" s="50">
        <f>东航自动更新!D203</f>
        <v>4522.57</v>
      </c>
      <c r="I119" s="138">
        <f t="shared" si="52"/>
        <v>13.4486438132967</v>
      </c>
      <c r="J119" s="138">
        <f t="shared" si="39"/>
        <v>-0.43528934339745151</v>
      </c>
      <c r="K119" s="50">
        <f>东航自动更新!E203</f>
        <v>470.06</v>
      </c>
      <c r="L119" s="138">
        <f t="shared" si="53"/>
        <v>181.90272373540859</v>
      </c>
      <c r="M119" s="138">
        <f t="shared" si="40"/>
        <v>-0.16290914271467749</v>
      </c>
      <c r="N119" s="50">
        <f>东航自动更新!F203</f>
        <v>18785.759999999998</v>
      </c>
      <c r="O119" s="138">
        <f t="shared" si="54"/>
        <v>1.3050945621111039</v>
      </c>
      <c r="P119" s="138">
        <f t="shared" si="41"/>
        <v>-7.3578146698649149E-2</v>
      </c>
      <c r="Q119" s="50">
        <f>东航自动更新!G203</f>
        <v>14898.12</v>
      </c>
      <c r="R119" s="138">
        <f t="shared" si="55"/>
        <v>0.87074884601668567</v>
      </c>
      <c r="S119" s="138">
        <f t="shared" si="42"/>
        <v>0.13340058518237874</v>
      </c>
      <c r="T119" s="50">
        <f>东航自动更新!H203</f>
        <v>3500.75</v>
      </c>
      <c r="U119" s="138">
        <f t="shared" si="56"/>
        <v>17.967058568564774</v>
      </c>
      <c r="V119" s="138">
        <f t="shared" si="43"/>
        <v>-0.47866405756698471</v>
      </c>
      <c r="W119" s="50">
        <f>东航自动更新!I203</f>
        <v>386.89</v>
      </c>
      <c r="X119" s="138">
        <f t="shared" si="57"/>
        <v>281.40145985401455</v>
      </c>
      <c r="Y119" s="138">
        <f t="shared" si="44"/>
        <v>-7.4802113972786244E-2</v>
      </c>
      <c r="Z119" s="50">
        <f>东航自动更新!J203</f>
        <v>11691.25</v>
      </c>
      <c r="AA119" s="138">
        <f t="shared" si="58"/>
        <v>1.0092788164911672</v>
      </c>
      <c r="AB119" s="138">
        <f t="shared" si="45"/>
        <v>-1.7891119375213593E-2</v>
      </c>
      <c r="AC119" s="50">
        <f>东航自动更新!K203</f>
        <v>10541.21</v>
      </c>
      <c r="AD119" s="138">
        <f t="shared" si="59"/>
        <v>0.82052920543194618</v>
      </c>
      <c r="AE119" s="138">
        <f t="shared" si="46"/>
        <v>5.4490071525033601E-2</v>
      </c>
      <c r="AF119" s="50">
        <f>东航自动更新!L203</f>
        <v>872.57</v>
      </c>
      <c r="AG119" s="138">
        <f t="shared" si="60"/>
        <v>30.810791104629971</v>
      </c>
      <c r="AH119" s="138">
        <f t="shared" si="47"/>
        <v>-0.4549707675394763</v>
      </c>
      <c r="AI119" s="50">
        <f>东航自动更新!M203</f>
        <v>277.47000000000003</v>
      </c>
      <c r="AJ119" s="138">
        <f t="shared" si="61"/>
        <v>273.72277227722776</v>
      </c>
      <c r="AK119" s="138">
        <f t="shared" si="48"/>
        <v>-9.5511295107083338E-2</v>
      </c>
      <c r="AL119" s="50">
        <f>东航自动更新!N203</f>
        <v>77.569999999999993</v>
      </c>
      <c r="AM119" s="148">
        <f t="shared" si="29"/>
        <v>10.559999999999988</v>
      </c>
      <c r="AN119" s="178">
        <f t="shared" si="33"/>
        <v>-7.7600000000000051</v>
      </c>
      <c r="AO119" s="50">
        <f>东航自动更新!O203</f>
        <v>77.489999999999995</v>
      </c>
      <c r="AP119" s="148">
        <f t="shared" si="30"/>
        <v>10.269999999999996</v>
      </c>
      <c r="AQ119" s="178">
        <f t="shared" si="34"/>
        <v>-9.0300000000000011</v>
      </c>
      <c r="AR119" s="50">
        <f>东航自动更新!P203</f>
        <v>77.41</v>
      </c>
      <c r="AS119" s="148">
        <f t="shared" si="31"/>
        <v>18.439999999999998</v>
      </c>
      <c r="AT119" s="178">
        <f t="shared" si="35"/>
        <v>-6.4399999999999977</v>
      </c>
      <c r="AU119" s="50">
        <f>东航自动更新!Q203</f>
        <v>82.31</v>
      </c>
      <c r="AV119" s="148">
        <f t="shared" si="32"/>
        <v>28.940000000000005</v>
      </c>
      <c r="AW119" s="178">
        <f t="shared" si="36"/>
        <v>7.8400000000000034</v>
      </c>
      <c r="AX119" s="50">
        <f>东航自动更新!R203</f>
        <v>781</v>
      </c>
      <c r="AY119" s="138">
        <f t="shared" si="16"/>
        <v>3.1704095112285335E-2</v>
      </c>
      <c r="AZ119" s="138">
        <f t="shared" si="49"/>
        <v>0.10780141843971625</v>
      </c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51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W119" s="10"/>
      <c r="CX119" s="10"/>
      <c r="CY119" s="10"/>
      <c r="CZ119" s="10"/>
      <c r="DA119" s="10"/>
      <c r="DB119" s="10"/>
      <c r="DC119" s="10"/>
      <c r="DD119" s="10"/>
      <c r="DE119" s="88"/>
      <c r="DF119" s="88"/>
    </row>
    <row r="120" spans="1:110" s="11" customFormat="1">
      <c r="A120" s="7">
        <v>45171</v>
      </c>
      <c r="B120" s="50">
        <f>东航自动更新!B204</f>
        <v>22018.9</v>
      </c>
      <c r="C120" s="138">
        <f t="shared" si="50"/>
        <v>1.5460261738090781</v>
      </c>
      <c r="D120" s="138">
        <f t="shared" si="37"/>
        <v>-2.2879604943180309E-2</v>
      </c>
      <c r="E120" s="50">
        <f>东航自动更新!C204</f>
        <v>16950.509999999998</v>
      </c>
      <c r="F120" s="138">
        <f t="shared" si="51"/>
        <v>1.0411701875291262</v>
      </c>
      <c r="G120" s="138">
        <f t="shared" si="38"/>
        <v>0.19121897740968619</v>
      </c>
      <c r="H120" s="50">
        <f>东航自动更新!D204</f>
        <v>4647.2299999999996</v>
      </c>
      <c r="I120" s="138">
        <f t="shared" si="52"/>
        <v>13.463384270642058</v>
      </c>
      <c r="J120" s="138">
        <f t="shared" si="39"/>
        <v>-0.40717982342563452</v>
      </c>
      <c r="K120" s="50">
        <f>东航自动更新!E204</f>
        <v>421.17</v>
      </c>
      <c r="L120" s="138">
        <f t="shared" si="53"/>
        <v>17.529256489221293</v>
      </c>
      <c r="M120" s="138">
        <f t="shared" si="40"/>
        <v>-9.5716586151368688E-2</v>
      </c>
      <c r="N120" s="50">
        <f>东航自动更新!F204</f>
        <v>16208.68</v>
      </c>
      <c r="O120" s="138">
        <f t="shared" si="54"/>
        <v>1.7336721046604389</v>
      </c>
      <c r="P120" s="138">
        <f t="shared" si="41"/>
        <v>-9.8748710010319818E-2</v>
      </c>
      <c r="Q120" s="50">
        <f>东航自动更新!G204</f>
        <v>12490.16</v>
      </c>
      <c r="R120" s="138">
        <f t="shared" si="55"/>
        <v>1.1886297846093461</v>
      </c>
      <c r="S120" s="138">
        <f t="shared" si="42"/>
        <v>7.8300537244057944E-2</v>
      </c>
      <c r="T120" s="50">
        <f>东航自动更新!H204</f>
        <v>3415.2</v>
      </c>
      <c r="U120" s="138">
        <f t="shared" si="56"/>
        <v>15.214214499359066</v>
      </c>
      <c r="V120" s="138">
        <f t="shared" si="43"/>
        <v>-0.43808430051762326</v>
      </c>
      <c r="W120" s="50">
        <f>东航自动更新!I204</f>
        <v>303.32</v>
      </c>
      <c r="X120" s="138">
        <f t="shared" si="57"/>
        <v>24.683319220999152</v>
      </c>
      <c r="Y120" s="138">
        <f t="shared" si="44"/>
        <v>-6.2872678963141526E-2</v>
      </c>
      <c r="Z120" s="50">
        <f>东航自动更新!J204</f>
        <v>9853.27</v>
      </c>
      <c r="AA120" s="138">
        <f t="shared" si="58"/>
        <v>1.3301715004635146</v>
      </c>
      <c r="AB120" s="138">
        <f t="shared" si="45"/>
        <v>-5.9954969136685854E-2</v>
      </c>
      <c r="AC120" s="50">
        <f>东航自动更新!K204</f>
        <v>8837.91</v>
      </c>
      <c r="AD120" s="138">
        <f t="shared" si="59"/>
        <v>1.1106616005177594</v>
      </c>
      <c r="AE120" s="138">
        <f t="shared" si="46"/>
        <v>1.1202965104293305E-3</v>
      </c>
      <c r="AF120" s="50">
        <f>东航自动更新!L204</f>
        <v>796.42</v>
      </c>
      <c r="AG120" s="138">
        <f t="shared" si="60"/>
        <v>22.738301043219078</v>
      </c>
      <c r="AH120" s="138">
        <f t="shared" si="47"/>
        <v>-0.43894328989080666</v>
      </c>
      <c r="AI120" s="50">
        <f>东航自动更新!M204</f>
        <v>218.95</v>
      </c>
      <c r="AJ120" s="138">
        <f t="shared" si="61"/>
        <v>27.288113695090438</v>
      </c>
      <c r="AK120" s="138">
        <f t="shared" si="48"/>
        <v>-6.5075366155685543E-2</v>
      </c>
      <c r="AL120" s="50">
        <f>东航自动更新!N204</f>
        <v>73.61</v>
      </c>
      <c r="AM120" s="148">
        <f t="shared" si="29"/>
        <v>5.0499999999999972</v>
      </c>
      <c r="AN120" s="178">
        <f t="shared" si="33"/>
        <v>-6.2000000000000028</v>
      </c>
      <c r="AO120" s="50">
        <f>东航自动更新!O204</f>
        <v>73.69</v>
      </c>
      <c r="AP120" s="148">
        <f t="shared" si="30"/>
        <v>4.9699999999999989</v>
      </c>
      <c r="AQ120" s="178">
        <f t="shared" si="34"/>
        <v>-7.710000000000008</v>
      </c>
      <c r="AR120" s="50">
        <f>东航自动更新!P204</f>
        <v>73.489999999999995</v>
      </c>
      <c r="AS120" s="148">
        <f t="shared" si="31"/>
        <v>7.9399999999999977</v>
      </c>
      <c r="AT120" s="178">
        <f t="shared" si="35"/>
        <v>-4.0400000000000063</v>
      </c>
      <c r="AU120" s="50">
        <f>东航自动更新!Q204</f>
        <v>72.02</v>
      </c>
      <c r="AV120" s="148">
        <f t="shared" si="32"/>
        <v>20.049999999999997</v>
      </c>
      <c r="AW120" s="178">
        <f t="shared" si="36"/>
        <v>2.519999999999996</v>
      </c>
      <c r="AX120" s="50">
        <f>东航自动更新!R204</f>
        <v>781</v>
      </c>
      <c r="AY120" s="138">
        <f t="shared" si="16"/>
        <v>3.0343007915567322E-2</v>
      </c>
      <c r="AZ120" s="138">
        <f t="shared" si="49"/>
        <v>0.10623229461756378</v>
      </c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51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W120" s="10"/>
      <c r="CX120" s="10"/>
      <c r="CY120" s="10"/>
      <c r="CZ120" s="10"/>
      <c r="DA120" s="10"/>
      <c r="DB120" s="10"/>
      <c r="DC120" s="10"/>
      <c r="DD120" s="10"/>
      <c r="DE120" s="88"/>
      <c r="DF120" s="88"/>
    </row>
    <row r="121" spans="1:110" s="11" customFormat="1">
      <c r="A121" s="7">
        <v>45203</v>
      </c>
      <c r="B121" s="22">
        <f>东航自动更新!B205</f>
        <v>22576.14</v>
      </c>
      <c r="C121" s="138">
        <f t="shared" si="50"/>
        <v>2.4357602348526006</v>
      </c>
      <c r="D121" s="138">
        <f t="shared" si="37"/>
        <v>-2.2613186068168201E-2</v>
      </c>
      <c r="E121" s="22">
        <f>东航自动更新!C205</f>
        <v>17134.29</v>
      </c>
      <c r="F121" s="138">
        <f t="shared" si="51"/>
        <v>1.7841167963862667</v>
      </c>
      <c r="G121" s="138">
        <f t="shared" si="38"/>
        <v>0.17150729701179768</v>
      </c>
      <c r="H121" s="22">
        <f>东航自动更新!D205</f>
        <v>4953.28</v>
      </c>
      <c r="I121" s="138">
        <f t="shared" si="52"/>
        <v>12.202057624137103</v>
      </c>
      <c r="J121" s="138">
        <f t="shared" si="39"/>
        <v>-0.3792073152390788</v>
      </c>
      <c r="K121" s="22">
        <f>东航自动更新!E205</f>
        <v>488.57</v>
      </c>
      <c r="L121" s="138">
        <f t="shared" si="53"/>
        <v>10.789816602316602</v>
      </c>
      <c r="M121" s="138">
        <f t="shared" si="40"/>
        <v>-1.0310740185552891E-2</v>
      </c>
      <c r="N121" s="22">
        <f>东航自动更新!F205</f>
        <v>17400.59</v>
      </c>
      <c r="O121" s="138">
        <f t="shared" si="54"/>
        <v>3.0229973550845264</v>
      </c>
      <c r="P121" s="138">
        <f t="shared" si="41"/>
        <v>-6.7857161989146708E-2</v>
      </c>
      <c r="Q121" s="22">
        <f>东航自动更新!G205</f>
        <v>13512.46</v>
      </c>
      <c r="R121" s="138">
        <f t="shared" si="55"/>
        <v>2.3164863916275804</v>
      </c>
      <c r="S121" s="138">
        <f t="shared" si="42"/>
        <v>0.10428303726338028</v>
      </c>
      <c r="T121" s="22">
        <f>东航自动更新!H205</f>
        <v>3536.34</v>
      </c>
      <c r="U121" s="138">
        <f t="shared" si="56"/>
        <v>14.326745546742947</v>
      </c>
      <c r="V121" s="138">
        <f t="shared" si="43"/>
        <v>-0.41849424880988595</v>
      </c>
      <c r="W121" s="22">
        <f>东航自动更新!I205</f>
        <v>351.79</v>
      </c>
      <c r="X121" s="138">
        <f t="shared" si="57"/>
        <v>16.398120672601387</v>
      </c>
      <c r="Y121" s="138">
        <f t="shared" si="44"/>
        <v>6.4658255371499163E-3</v>
      </c>
      <c r="Z121" s="22">
        <f>东航自动更新!J205</f>
        <v>10675.22</v>
      </c>
      <c r="AA121" s="138">
        <f t="shared" si="58"/>
        <v>2.5156678643293033</v>
      </c>
      <c r="AB121" s="138">
        <f t="shared" si="45"/>
        <v>-3.3027652574675104E-2</v>
      </c>
      <c r="AC121" s="22">
        <f>东航自动更新!K205</f>
        <v>9583.14</v>
      </c>
      <c r="AD121" s="138">
        <f t="shared" si="59"/>
        <v>2.2080033207688645</v>
      </c>
      <c r="AE121" s="138">
        <f t="shared" si="46"/>
        <v>2.3283278644412375E-2</v>
      </c>
      <c r="AF121" s="22">
        <f>东航自动更新!L205</f>
        <v>836.47</v>
      </c>
      <c r="AG121" s="138">
        <f t="shared" si="60"/>
        <v>22.450238295486404</v>
      </c>
      <c r="AH121" s="138">
        <f t="shared" si="47"/>
        <v>-0.411628577658669</v>
      </c>
      <c r="AI121" s="22">
        <f>东航自动更新!M205</f>
        <v>255.62</v>
      </c>
      <c r="AJ121" s="138">
        <f t="shared" si="61"/>
        <v>17.892830746489285</v>
      </c>
      <c r="AK121" s="138">
        <f t="shared" si="48"/>
        <v>9.9964439527440163E-3</v>
      </c>
      <c r="AL121" s="22">
        <f>东航自动更新!N205</f>
        <v>77.08</v>
      </c>
      <c r="AM121" s="148">
        <f t="shared" si="29"/>
        <v>11.260000000000005</v>
      </c>
      <c r="AN121" s="178">
        <f t="shared" si="33"/>
        <v>-3.7399999999999949</v>
      </c>
      <c r="AO121" s="22">
        <f>东航自动更新!O205</f>
        <v>78.86</v>
      </c>
      <c r="AP121" s="148">
        <f t="shared" si="30"/>
        <v>12.659999999999997</v>
      </c>
      <c r="AQ121" s="178">
        <f t="shared" si="34"/>
        <v>-4.7999999999999972</v>
      </c>
      <c r="AR121" s="22">
        <f>东航自动更新!P205</f>
        <v>71.39</v>
      </c>
      <c r="AS121" s="148">
        <f t="shared" si="31"/>
        <v>9.89</v>
      </c>
      <c r="AT121" s="178">
        <f t="shared" si="35"/>
        <v>-4.8299999999999983</v>
      </c>
      <c r="AU121" s="22">
        <f>东航自动更新!Q205</f>
        <v>72</v>
      </c>
      <c r="AV121" s="148">
        <f t="shared" si="32"/>
        <v>23.22</v>
      </c>
      <c r="AW121" s="178">
        <f t="shared" si="36"/>
        <v>1.2000000000000028</v>
      </c>
      <c r="AX121" s="22">
        <f>东航自动更新!R205</f>
        <v>782</v>
      </c>
      <c r="AY121" s="138">
        <f t="shared" si="16"/>
        <v>2.4901703800786379E-2</v>
      </c>
      <c r="AZ121" s="138">
        <f t="shared" si="49"/>
        <v>0.10140845070422544</v>
      </c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51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W121" s="10"/>
      <c r="CX121" s="10"/>
      <c r="CY121" s="10"/>
      <c r="CZ121" s="10"/>
      <c r="DA121" s="10"/>
      <c r="DB121" s="10"/>
      <c r="DC121" s="10"/>
      <c r="DD121" s="10"/>
      <c r="DE121" s="88"/>
      <c r="DF121" s="88"/>
    </row>
    <row r="122" spans="1:110" s="11" customFormat="1">
      <c r="A122" s="7">
        <v>45231</v>
      </c>
      <c r="B122" s="50">
        <f>东航自动更新!B206</f>
        <v>21363.89</v>
      </c>
      <c r="C122" s="138">
        <f t="shared" si="50"/>
        <v>2.7104580782423691</v>
      </c>
      <c r="D122" s="138">
        <f t="shared" si="37"/>
        <v>-5.4616071875037364E-2</v>
      </c>
      <c r="E122" s="50">
        <f>东航自动更新!C206</f>
        <v>15802.97</v>
      </c>
      <c r="F122" s="138">
        <f t="shared" si="51"/>
        <v>1.9961247291197028</v>
      </c>
      <c r="G122" s="138">
        <f t="shared" si="38"/>
        <v>0.10373663367719654</v>
      </c>
      <c r="H122" s="50">
        <f>东航自动更新!D206</f>
        <v>5029.1499999999996</v>
      </c>
      <c r="I122" s="138">
        <f t="shared" si="52"/>
        <v>10.500457351932312</v>
      </c>
      <c r="J122" s="138">
        <f t="shared" si="39"/>
        <v>-0.35909166793043379</v>
      </c>
      <c r="K122" s="50">
        <f>东航自动更新!E206</f>
        <v>531.76</v>
      </c>
      <c r="L122" s="138">
        <f t="shared" si="53"/>
        <v>10.567544050467696</v>
      </c>
      <c r="M122" s="138">
        <f t="shared" si="40"/>
        <v>0.22666666666666657</v>
      </c>
      <c r="N122" s="50">
        <f>东航自动更新!F206</f>
        <v>16275.1</v>
      </c>
      <c r="O122" s="138">
        <f t="shared" si="54"/>
        <v>3.3452177534761534</v>
      </c>
      <c r="P122" s="138">
        <f t="shared" si="41"/>
        <v>-0.10088231768187605</v>
      </c>
      <c r="Q122" s="50">
        <f>东航自动更新!G206</f>
        <v>12345.52</v>
      </c>
      <c r="R122" s="138">
        <f t="shared" si="55"/>
        <v>2.5850621442676269</v>
      </c>
      <c r="S122" s="138">
        <f t="shared" si="42"/>
        <v>4.5419865104601165E-2</v>
      </c>
      <c r="T122" s="50">
        <f>东航自动更新!H206</f>
        <v>3557.87</v>
      </c>
      <c r="U122" s="138">
        <f t="shared" si="56"/>
        <v>12.026764792032806</v>
      </c>
      <c r="V122" s="138">
        <f t="shared" si="43"/>
        <v>-0.40377921932107441</v>
      </c>
      <c r="W122" s="50">
        <f>东航自动更新!I206</f>
        <v>371.71</v>
      </c>
      <c r="X122" s="138">
        <f t="shared" si="57"/>
        <v>11.906597222222221</v>
      </c>
      <c r="Y122" s="138">
        <f t="shared" si="44"/>
        <v>0.14488557612344821</v>
      </c>
      <c r="Z122" s="50">
        <f>东航自动更新!J206</f>
        <v>9917.41</v>
      </c>
      <c r="AA122" s="138">
        <f t="shared" si="58"/>
        <v>2.9327334877228597</v>
      </c>
      <c r="AB122" s="138">
        <f t="shared" si="45"/>
        <v>-6.9645641296006811E-2</v>
      </c>
      <c r="AC122" s="50">
        <f>东航自动更新!K206</f>
        <v>8783.7199999999993</v>
      </c>
      <c r="AD122" s="138">
        <f t="shared" si="59"/>
        <v>2.5769429682568767</v>
      </c>
      <c r="AE122" s="138">
        <f t="shared" si="46"/>
        <v>-2.5054803567365558E-2</v>
      </c>
      <c r="AF122" s="50">
        <f>东航自动更新!L206</f>
        <v>867.29</v>
      </c>
      <c r="AG122" s="138">
        <f t="shared" si="60"/>
        <v>17.575497965303065</v>
      </c>
      <c r="AH122" s="138">
        <f t="shared" si="47"/>
        <v>-0.38419755891478935</v>
      </c>
      <c r="AI122" s="50">
        <f>东航自动更新!M206</f>
        <v>266.41000000000003</v>
      </c>
      <c r="AJ122" s="138">
        <f t="shared" si="61"/>
        <v>12.718331616889804</v>
      </c>
      <c r="AK122" s="138">
        <f t="shared" si="48"/>
        <v>0.10091326087854879</v>
      </c>
      <c r="AL122" s="50">
        <f>东航自动更新!N206</f>
        <v>76.180000000000007</v>
      </c>
      <c r="AM122" s="148">
        <f t="shared" si="29"/>
        <v>11.13000000000001</v>
      </c>
      <c r="AN122" s="178">
        <f t="shared" si="33"/>
        <v>-3.9199999999999875</v>
      </c>
      <c r="AO122" s="50">
        <f>东航自动更新!O206</f>
        <v>78.12</v>
      </c>
      <c r="AP122" s="148">
        <f t="shared" si="30"/>
        <v>12.829999999999998</v>
      </c>
      <c r="AQ122" s="178">
        <f t="shared" si="34"/>
        <v>-4.3599999999999994</v>
      </c>
      <c r="AR122" s="50">
        <f>东航自动更新!P206</f>
        <v>70.739999999999995</v>
      </c>
      <c r="AS122" s="148">
        <f t="shared" si="31"/>
        <v>8.289999999999992</v>
      </c>
      <c r="AT122" s="178">
        <f t="shared" si="35"/>
        <v>-5.3100000000000023</v>
      </c>
      <c r="AU122" s="50">
        <f>东航自动更新!Q206</f>
        <v>69.900000000000006</v>
      </c>
      <c r="AV122" s="148">
        <f t="shared" si="32"/>
        <v>7.2600000000000051</v>
      </c>
      <c r="AW122" s="178">
        <f t="shared" si="36"/>
        <v>-5</v>
      </c>
      <c r="AX122" s="50">
        <f>东航自动更新!R206</f>
        <v>780</v>
      </c>
      <c r="AY122" s="138">
        <f t="shared" si="16"/>
        <v>1.6949152542372836E-2</v>
      </c>
      <c r="AZ122" s="138">
        <f t="shared" si="49"/>
        <v>9.550561797752799E-2</v>
      </c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51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W122" s="10"/>
      <c r="CX122" s="10"/>
      <c r="CY122" s="10"/>
      <c r="CZ122" s="10"/>
      <c r="DA122" s="10"/>
      <c r="DB122" s="10"/>
      <c r="DC122" s="10"/>
      <c r="DD122" s="10"/>
      <c r="DE122" s="88"/>
      <c r="DF122" s="88"/>
    </row>
    <row r="123" spans="1:110" s="63" customFormat="1">
      <c r="A123" s="7">
        <v>45261</v>
      </c>
      <c r="B123" s="75">
        <f>东航自动更新!B207</f>
        <v>22566.66</v>
      </c>
      <c r="C123" s="140">
        <f t="shared" si="50"/>
        <v>1.9985848624127498</v>
      </c>
      <c r="D123" s="138">
        <f t="shared" si="37"/>
        <v>-8.0353555644836483E-3</v>
      </c>
      <c r="E123" s="75">
        <f>东航自动更新!C207</f>
        <v>15954.56</v>
      </c>
      <c r="F123" s="140">
        <f t="shared" si="51"/>
        <v>1.3091226973265253</v>
      </c>
      <c r="G123" s="138">
        <f t="shared" si="38"/>
        <v>0.11296389307439014</v>
      </c>
      <c r="H123" s="75">
        <f>东航自动更新!D207</f>
        <v>6046.23</v>
      </c>
      <c r="I123" s="140">
        <f t="shared" si="52"/>
        <v>10.304322626481696</v>
      </c>
      <c r="J123" s="138">
        <f t="shared" si="39"/>
        <v>-0.24398972185231738</v>
      </c>
      <c r="K123" s="75">
        <f>东航自动更新!E207</f>
        <v>565.88</v>
      </c>
      <c r="L123" s="140">
        <f t="shared" si="53"/>
        <v>5.9382050024521824</v>
      </c>
      <c r="M123" s="138">
        <f t="shared" si="40"/>
        <v>0.3579707710398119</v>
      </c>
      <c r="N123" s="75">
        <f>东航自动更新!F207</f>
        <v>17164.3</v>
      </c>
      <c r="O123" s="140">
        <f t="shared" si="54"/>
        <v>2.6040070886246047</v>
      </c>
      <c r="P123" s="138">
        <f t="shared" si="41"/>
        <v>-5.825608139545102E-2</v>
      </c>
      <c r="Q123" s="75">
        <f>东航自动更新!G207</f>
        <v>12332.1</v>
      </c>
      <c r="R123" s="140">
        <f t="shared" si="55"/>
        <v>1.8128891869328991</v>
      </c>
      <c r="S123" s="138">
        <f t="shared" si="42"/>
        <v>6.2456276987652437E-2</v>
      </c>
      <c r="T123" s="75">
        <f>东航自动更新!H207</f>
        <v>4432.05</v>
      </c>
      <c r="U123" s="140">
        <f t="shared" si="56"/>
        <v>12.327870331388706</v>
      </c>
      <c r="V123" s="138">
        <f t="shared" si="43"/>
        <v>-0.29696757236060456</v>
      </c>
      <c r="W123" s="75">
        <f>东航自动更新!I207</f>
        <v>400.15</v>
      </c>
      <c r="X123" s="140">
        <f t="shared" si="57"/>
        <v>7.7197646546088468</v>
      </c>
      <c r="Y123" s="138">
        <f t="shared" si="44"/>
        <v>0.27140723794998878</v>
      </c>
      <c r="Z123" s="75">
        <f>东航自动更新!J207</f>
        <v>10051.66</v>
      </c>
      <c r="AA123" s="140">
        <f t="shared" si="58"/>
        <v>2.1728524441133579</v>
      </c>
      <c r="AB123" s="138">
        <f t="shared" si="45"/>
        <v>-5.1028307729490519E-2</v>
      </c>
      <c r="AC123" s="75">
        <f>东航自动更新!K207</f>
        <v>8693.7099999999991</v>
      </c>
      <c r="AD123" s="140">
        <f t="shared" si="59"/>
        <v>1.8244855392172785</v>
      </c>
      <c r="AE123" s="138">
        <f t="shared" si="46"/>
        <v>-2.1848805679631877E-2</v>
      </c>
      <c r="AF123" s="75">
        <f>东航自动更新!L207</f>
        <v>1073.8399999999999</v>
      </c>
      <c r="AG123" s="140">
        <f t="shared" si="60"/>
        <v>17.191428087413179</v>
      </c>
      <c r="AH123" s="138">
        <f t="shared" si="47"/>
        <v>-0.26886493773532238</v>
      </c>
      <c r="AI123" s="75">
        <f>东航自动更新!M207</f>
        <v>284.12</v>
      </c>
      <c r="AJ123" s="140">
        <f t="shared" si="61"/>
        <v>8.1622057400838433</v>
      </c>
      <c r="AK123" s="138">
        <f t="shared" si="48"/>
        <v>0.20630068356472631</v>
      </c>
      <c r="AL123" s="75">
        <f>东航自动更新!N207</f>
        <v>76.06</v>
      </c>
      <c r="AM123" s="148">
        <f t="shared" si="29"/>
        <v>12.780000000000001</v>
      </c>
      <c r="AN123" s="178">
        <f>AL123-AL75</f>
        <v>-4.0600000000000023</v>
      </c>
      <c r="AO123" s="75">
        <f>东航自动更新!O207</f>
        <v>77.3</v>
      </c>
      <c r="AP123" s="148">
        <f t="shared" si="30"/>
        <v>13.849999999999994</v>
      </c>
      <c r="AQ123" s="178">
        <f>AO123-AO75</f>
        <v>-3.6700000000000017</v>
      </c>
      <c r="AR123" s="75">
        <f>东航自动更新!P207</f>
        <v>73.3</v>
      </c>
      <c r="AS123" s="148">
        <f t="shared" si="31"/>
        <v>11.129999999999995</v>
      </c>
      <c r="AT123" s="178">
        <f>AR123-AR75</f>
        <v>-5.5300000000000011</v>
      </c>
      <c r="AU123" s="75">
        <f>东航自动更新!Q207</f>
        <v>70.709999999999994</v>
      </c>
      <c r="AV123" s="148">
        <f t="shared" si="32"/>
        <v>14.449999999999996</v>
      </c>
      <c r="AW123" s="178">
        <f>AU123-AU75</f>
        <v>-4.8200000000000074</v>
      </c>
      <c r="AX123" s="75">
        <f>东航自动更新!R207</f>
        <v>782</v>
      </c>
      <c r="AY123" s="138">
        <f t="shared" si="16"/>
        <v>9.0322580645161299E-3</v>
      </c>
      <c r="AZ123" s="138">
        <f t="shared" si="49"/>
        <v>8.1604426002766184E-2</v>
      </c>
      <c r="BA123" s="77"/>
      <c r="BB123" s="77"/>
      <c r="BC123" s="77"/>
      <c r="BD123" s="77"/>
      <c r="BE123" s="77"/>
      <c r="BF123" s="77"/>
      <c r="BG123" s="77"/>
      <c r="BH123" s="77"/>
      <c r="BI123" s="77"/>
      <c r="BJ123" s="77"/>
      <c r="BK123" s="82"/>
      <c r="BL123" s="77"/>
      <c r="BM123" s="77"/>
      <c r="BN123" s="77"/>
      <c r="BO123" s="77"/>
      <c r="BP123" s="77"/>
      <c r="BQ123" s="77"/>
      <c r="BR123" s="77"/>
      <c r="BS123" s="77"/>
      <c r="BT123" s="77"/>
      <c r="BU123" s="77"/>
      <c r="BV123" s="77"/>
      <c r="BW123" s="77"/>
      <c r="BX123" s="77"/>
      <c r="BY123" s="77"/>
      <c r="BZ123" s="77"/>
      <c r="CA123" s="77"/>
      <c r="CB123" s="77"/>
      <c r="CC123" s="77"/>
      <c r="CD123" s="77"/>
      <c r="CE123" s="77"/>
      <c r="CF123" s="77"/>
      <c r="CG123" s="77"/>
      <c r="CH123" s="77"/>
      <c r="CI123" s="77"/>
      <c r="CJ123" s="77"/>
      <c r="CK123" s="77"/>
      <c r="CL123" s="77"/>
      <c r="CM123" s="77"/>
      <c r="CN123" s="77"/>
      <c r="CW123" s="77"/>
      <c r="CX123" s="77"/>
      <c r="CY123" s="77"/>
      <c r="CZ123" s="77"/>
      <c r="DA123" s="77"/>
      <c r="DB123" s="77"/>
      <c r="DC123" s="77"/>
      <c r="DD123" s="77"/>
      <c r="DE123" s="89"/>
      <c r="DF123" s="89"/>
    </row>
    <row r="124" spans="1:110" s="11" customFormat="1">
      <c r="A124" s="34">
        <v>45292</v>
      </c>
      <c r="B124" s="76">
        <f>东航自动更新!B208</f>
        <v>24876.73</v>
      </c>
      <c r="C124" s="138">
        <f t="shared" si="50"/>
        <v>0.65938234579990351</v>
      </c>
      <c r="D124" s="138">
        <f>B124/B64-1</f>
        <v>9.4429378908875927E-2</v>
      </c>
      <c r="E124" s="76">
        <f>东航自动更新!C208</f>
        <v>17783.16</v>
      </c>
      <c r="F124" s="138">
        <f t="shared" si="51"/>
        <v>0.25256896533508</v>
      </c>
      <c r="G124" s="138">
        <f>E124/E64-1</f>
        <v>0.22054265374869253</v>
      </c>
      <c r="H124" s="76">
        <f>东航自动更新!D208</f>
        <v>6509.17</v>
      </c>
      <c r="I124" s="138">
        <f t="shared" si="52"/>
        <v>8.9173751409330535</v>
      </c>
      <c r="J124" s="138">
        <f>H124/H64-1</f>
        <v>-0.14411924425691258</v>
      </c>
      <c r="K124" s="76">
        <f>东航自动更新!E208</f>
        <v>584.4</v>
      </c>
      <c r="L124" s="138">
        <f t="shared" si="53"/>
        <v>3.2387756582287661</v>
      </c>
      <c r="M124" s="138">
        <f>K124/K64-1</f>
        <v>5.2593659942363091E-2</v>
      </c>
      <c r="N124" s="76">
        <f>东航自动更新!F208</f>
        <v>19259.27</v>
      </c>
      <c r="O124" s="138">
        <f t="shared" si="54"/>
        <v>0.88007020756722776</v>
      </c>
      <c r="P124" s="138">
        <f>N124/N64-1</f>
        <v>5.0016710400847986E-2</v>
      </c>
      <c r="Q124" s="76">
        <f>东航自动更新!G208</f>
        <v>14043.36</v>
      </c>
      <c r="R124" s="138">
        <f t="shared" si="55"/>
        <v>0.44671908223310086</v>
      </c>
      <c r="S124" s="138">
        <f>Q124/Q64-1</f>
        <v>0.20252366794996512</v>
      </c>
      <c r="T124" s="76">
        <f>东航自动更新!H208</f>
        <v>4799.66</v>
      </c>
      <c r="U124" s="138">
        <f t="shared" si="56"/>
        <v>9.9887357479738093</v>
      </c>
      <c r="V124" s="138">
        <f>T124/T64-1</f>
        <v>-0.22700333056323241</v>
      </c>
      <c r="W124" s="76">
        <f>东航自动更新!I208</f>
        <v>416.25</v>
      </c>
      <c r="X124" s="138">
        <f t="shared" si="57"/>
        <v>3.1587571185932664</v>
      </c>
      <c r="Y124" s="138">
        <f>W124/W64-1</f>
        <v>-8.4077806627645968E-2</v>
      </c>
      <c r="Z124" s="76">
        <f>东航自动更新!J208</f>
        <v>11281.91</v>
      </c>
      <c r="AA124" s="138">
        <f t="shared" si="58"/>
        <v>0.63462115229974558</v>
      </c>
      <c r="AB124" s="138">
        <f>Z124/Z64-1</f>
        <v>5.5594593052032515E-2</v>
      </c>
      <c r="AC124" s="76">
        <f>东航自动更新!K208</f>
        <v>9843.16</v>
      </c>
      <c r="AD124" s="138">
        <f t="shared" si="59"/>
        <v>0.45751824644584849</v>
      </c>
      <c r="AE124" s="138">
        <f>AC124/AC64-1</f>
        <v>0.10991259989107416</v>
      </c>
      <c r="AF124" s="76">
        <f>东航自动更新!L208</f>
        <v>1145.6400000000001</v>
      </c>
      <c r="AG124" s="138">
        <f t="shared" si="60"/>
        <v>13.329455909943716</v>
      </c>
      <c r="AH124" s="138">
        <f>AF124/AF64-1</f>
        <v>-0.22778683994122317</v>
      </c>
      <c r="AI124" s="76">
        <f>东航自动更新!M208</f>
        <v>293.11</v>
      </c>
      <c r="AJ124" s="138">
        <f t="shared" si="61"/>
        <v>3.2771049175543556</v>
      </c>
      <c r="AK124" s="138">
        <f>AI124/AI64-1</f>
        <v>-0.12699925539836188</v>
      </c>
      <c r="AL124" s="76">
        <f>东航自动更新!N208</f>
        <v>77.42</v>
      </c>
      <c r="AM124" s="148">
        <f t="shared" si="29"/>
        <v>9.0900000000000034</v>
      </c>
      <c r="AN124" s="148">
        <f t="shared" ref="AN124:AN129" si="62">AL124-AL64</f>
        <v>-3.269999999999996</v>
      </c>
      <c r="AO124" s="76">
        <f>东航自动更新!O208</f>
        <v>78.97</v>
      </c>
      <c r="AP124" s="148">
        <f t="shared" si="30"/>
        <v>10.599999999999994</v>
      </c>
      <c r="AQ124" s="148">
        <f t="shared" ref="AQ124:AQ129" si="63">AO124-AO64</f>
        <v>-1.1800000000000068</v>
      </c>
      <c r="AR124" s="76">
        <f>东航自动更新!P208</f>
        <v>73.739999999999995</v>
      </c>
      <c r="AS124" s="148">
        <f t="shared" si="31"/>
        <v>7.1899999999999977</v>
      </c>
      <c r="AT124" s="148">
        <f t="shared" ref="AT124:AT129" si="64">AR124-AR64</f>
        <v>-7.9000000000000057</v>
      </c>
      <c r="AU124" s="76">
        <f>东航自动更新!Q208</f>
        <v>71.23</v>
      </c>
      <c r="AV124" s="148">
        <f t="shared" si="32"/>
        <v>-1.3699999999999903</v>
      </c>
      <c r="AW124" s="148">
        <f t="shared" ref="AW124:AW129" si="65">AU124-AU64</f>
        <v>-10.629999999999995</v>
      </c>
      <c r="AX124" s="76">
        <f>东航自动更新!R208</f>
        <v>782</v>
      </c>
      <c r="AY124" s="138">
        <f t="shared" ref="AY124:AY130" si="66">AX124/AX112-1</f>
        <v>9.0322580645161299E-3</v>
      </c>
      <c r="AZ124" s="138">
        <f>AX124/AX64-1</f>
        <v>0.14831130690161531</v>
      </c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51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W124" s="10"/>
      <c r="CX124" s="10"/>
      <c r="CY124" s="10"/>
      <c r="CZ124" s="10"/>
      <c r="DA124" s="10"/>
      <c r="DB124" s="10"/>
      <c r="DC124" s="10"/>
      <c r="DD124" s="10"/>
      <c r="DE124" s="88"/>
      <c r="DF124" s="88"/>
    </row>
    <row r="125" spans="1:110" s="11" customFormat="1">
      <c r="A125" s="7">
        <v>45323</v>
      </c>
      <c r="B125" s="22">
        <f>东航自动更新!B209</f>
        <v>25009.19</v>
      </c>
      <c r="C125" s="138">
        <f t="shared" si="50"/>
        <v>0.57798236337801367</v>
      </c>
      <c r="D125" s="138">
        <f t="shared" ref="D125:D130" si="67">B125/B65-1</f>
        <v>0.16426435289758046</v>
      </c>
      <c r="E125" s="22">
        <f>东航自动更新!C209</f>
        <v>17798.259999999998</v>
      </c>
      <c r="F125" s="138">
        <f t="shared" si="51"/>
        <v>0.21351579667941412</v>
      </c>
      <c r="G125" s="138">
        <f t="shared" ref="G125:G130" si="68">E125/E65-1</f>
        <v>0.29979580986656051</v>
      </c>
      <c r="H125" s="22">
        <f>东航自动更新!D209</f>
        <v>6668.11</v>
      </c>
      <c r="I125" s="138">
        <f t="shared" si="52"/>
        <v>5.7464361233925878</v>
      </c>
      <c r="J125" s="138">
        <f t="shared" ref="J125:J130" si="69">H125/H65-1</f>
        <v>-7.9305707437231421E-2</v>
      </c>
      <c r="K125" s="22">
        <f>东航自动更新!E209</f>
        <v>542.82000000000005</v>
      </c>
      <c r="L125" s="138">
        <f t="shared" si="53"/>
        <v>1.8015070189925684</v>
      </c>
      <c r="M125" s="138">
        <f t="shared" ref="M125:M130" si="70">K125/K65-1</f>
        <v>-4.1461803771922767E-3</v>
      </c>
      <c r="N125" s="22">
        <f>东航自动更新!F209</f>
        <v>20852.419999999998</v>
      </c>
      <c r="O125" s="138">
        <f t="shared" si="54"/>
        <v>0.80297070880084775</v>
      </c>
      <c r="P125" s="138">
        <f t="shared" ref="P125:P130" si="71">N125/N65-1</f>
        <v>0.14973743816398577</v>
      </c>
      <c r="Q125" s="22">
        <f>东航自动更新!G209</f>
        <v>15008.9</v>
      </c>
      <c r="R125" s="138">
        <f t="shared" si="55"/>
        <v>0.38926659675085884</v>
      </c>
      <c r="S125" s="138">
        <f t="shared" ref="S125:S130" si="72">Q125/Q65-1</f>
        <v>0.2821522601191524</v>
      </c>
      <c r="T125" s="22">
        <f>东航自动更新!H209</f>
        <v>5421.04</v>
      </c>
      <c r="U125" s="138">
        <f t="shared" si="56"/>
        <v>7.7353002787669798</v>
      </c>
      <c r="V125" s="138">
        <f t="shared" ref="V125:V130" si="73">T125/T65-1</f>
        <v>-9.5546672183552173E-2</v>
      </c>
      <c r="W125" s="22">
        <f>东航自动更新!I209</f>
        <v>422.48</v>
      </c>
      <c r="X125" s="138">
        <f t="shared" si="57"/>
        <v>1.9848805991239229</v>
      </c>
      <c r="Y125" s="138">
        <f t="shared" ref="Y125:Y130" si="74">W125/W65-1</f>
        <v>-3.3115917152992225E-2</v>
      </c>
      <c r="Z125" s="22">
        <f>东航自动更新!J209</f>
        <v>11942.61</v>
      </c>
      <c r="AA125" s="138">
        <f t="shared" si="58"/>
        <v>0.52969770095950275</v>
      </c>
      <c r="AB125" s="138">
        <f t="shared" ref="AB125:AB130" si="75">Z125/Z65-1</f>
        <v>0.13266551654477854</v>
      </c>
      <c r="AC125" s="22">
        <f>东航自动更新!K209</f>
        <v>10335.030000000001</v>
      </c>
      <c r="AD125" s="138">
        <f t="shared" si="59"/>
        <v>0.36032521352502878</v>
      </c>
      <c r="AE125" s="138">
        <f t="shared" ref="AE125:AE130" si="76">AC125/AC65-1</f>
        <v>0.18338321810599711</v>
      </c>
      <c r="AF125" s="22">
        <f>东航自动更新!L209</f>
        <v>1307.32</v>
      </c>
      <c r="AG125" s="138">
        <f t="shared" si="60"/>
        <v>10.534497970707605</v>
      </c>
      <c r="AH125" s="138">
        <f t="shared" ref="AH125:AH130" si="77">AF125/AF65-1</f>
        <v>-0.11881314918542185</v>
      </c>
      <c r="AI125" s="22">
        <f>东航自动更新!M209</f>
        <v>300.26</v>
      </c>
      <c r="AJ125" s="138">
        <f t="shared" si="61"/>
        <v>2.1160232461602324</v>
      </c>
      <c r="AK125" s="138">
        <f t="shared" ref="AK125:AK130" si="78">AI125/AI65-1</f>
        <v>-8.1099277757375465E-2</v>
      </c>
      <c r="AL125" s="22">
        <f>东航自动更新!N209</f>
        <v>83.38</v>
      </c>
      <c r="AM125" s="148">
        <f t="shared" si="29"/>
        <v>10.409999999999997</v>
      </c>
      <c r="AN125" s="148">
        <f t="shared" si="62"/>
        <v>-1.0500000000000114</v>
      </c>
      <c r="AO125" s="22">
        <f>东航自动更新!O209</f>
        <v>84.33</v>
      </c>
      <c r="AP125" s="148">
        <f t="shared" si="30"/>
        <v>10.670000000000002</v>
      </c>
      <c r="AQ125" s="148">
        <f t="shared" si="63"/>
        <v>-1.1599999999999966</v>
      </c>
      <c r="AR125" s="22">
        <f>东航自动更新!P209</f>
        <v>81.3</v>
      </c>
      <c r="AS125" s="148">
        <f t="shared" si="31"/>
        <v>18.509999999999998</v>
      </c>
      <c r="AT125" s="148">
        <f t="shared" si="64"/>
        <v>-1.460000000000008</v>
      </c>
      <c r="AU125" s="22">
        <f>东航自动更新!Q209</f>
        <v>77.83</v>
      </c>
      <c r="AV125" s="148">
        <f t="shared" si="32"/>
        <v>4.7800000000000011</v>
      </c>
      <c r="AW125" s="148">
        <f t="shared" si="65"/>
        <v>-2.3299999999999983</v>
      </c>
      <c r="AX125" s="22">
        <f>东航自动更新!R209</f>
        <v>782</v>
      </c>
      <c r="AY125" s="138">
        <f t="shared" si="66"/>
        <v>5.1413881748072487E-3</v>
      </c>
      <c r="AZ125" s="138">
        <f t="shared" ref="AZ125:AZ130" si="79">AX125/AX65-1</f>
        <v>0.13994169096209919</v>
      </c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51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W125" s="10"/>
      <c r="CX125" s="10"/>
      <c r="CY125" s="10"/>
      <c r="CZ125" s="10"/>
      <c r="DA125" s="10"/>
      <c r="DB125" s="10"/>
      <c r="DC125" s="10"/>
      <c r="DD125" s="10"/>
      <c r="DE125" s="88"/>
      <c r="DF125" s="88"/>
    </row>
    <row r="126" spans="1:110" s="11" customFormat="1">
      <c r="A126" s="7">
        <v>45352</v>
      </c>
      <c r="B126" s="22">
        <f>东航自动更新!B210</f>
        <v>23304.75</v>
      </c>
      <c r="C126" s="138">
        <f t="shared" si="50"/>
        <v>0.35105795842836174</v>
      </c>
      <c r="D126" s="138">
        <f t="shared" si="67"/>
        <v>7.90175255994503E-2</v>
      </c>
      <c r="E126" s="22">
        <f>东航自动更新!C210</f>
        <v>16376.37</v>
      </c>
      <c r="F126" s="138">
        <f t="shared" si="51"/>
        <v>5.6148203085952142E-2</v>
      </c>
      <c r="G126" s="138">
        <f t="shared" si="68"/>
        <v>0.17991835287811164</v>
      </c>
      <c r="H126" s="22">
        <f>东航自动更新!D210</f>
        <v>6377.24</v>
      </c>
      <c r="I126" s="138">
        <f t="shared" si="52"/>
        <v>3.4083421469207744</v>
      </c>
      <c r="J126" s="138">
        <f t="shared" si="69"/>
        <v>-0.1101703547324403</v>
      </c>
      <c r="K126" s="22">
        <f>东航自动更新!E210</f>
        <v>551.13</v>
      </c>
      <c r="L126" s="138">
        <f t="shared" si="53"/>
        <v>0.85634410050860588</v>
      </c>
      <c r="M126" s="138">
        <f t="shared" si="70"/>
        <v>-1.7026826308258469E-3</v>
      </c>
      <c r="N126" s="22">
        <f>东航自动更新!F210</f>
        <v>18930.830000000002</v>
      </c>
      <c r="O126" s="138">
        <f t="shared" si="54"/>
        <v>0.55878451428246767</v>
      </c>
      <c r="P126" s="138">
        <f t="shared" si="71"/>
        <v>5.9687515043768347E-2</v>
      </c>
      <c r="Q126" s="22">
        <f>东航自动更新!G210</f>
        <v>13384.64</v>
      </c>
      <c r="R126" s="138">
        <f t="shared" si="55"/>
        <v>0.21280744612217384</v>
      </c>
      <c r="S126" s="138">
        <f t="shared" si="72"/>
        <v>0.14675126951393036</v>
      </c>
      <c r="T126" s="22">
        <f>东航自动更新!H210</f>
        <v>5144.95</v>
      </c>
      <c r="U126" s="138">
        <f t="shared" si="56"/>
        <v>4.7734474942208855</v>
      </c>
      <c r="V126" s="138">
        <f t="shared" si="73"/>
        <v>-0.1018019999720674</v>
      </c>
      <c r="W126" s="22">
        <f>东航自动更新!I210</f>
        <v>401.24</v>
      </c>
      <c r="X126" s="138">
        <f t="shared" si="57"/>
        <v>0.84571507429044579</v>
      </c>
      <c r="Y126" s="138">
        <f t="shared" si="74"/>
        <v>-0.13650547700518645</v>
      </c>
      <c r="Z126" s="22">
        <f>东航自动更新!J210</f>
        <v>10992.73</v>
      </c>
      <c r="AA126" s="138">
        <f t="shared" si="58"/>
        <v>0.33621457753164363</v>
      </c>
      <c r="AB126" s="138">
        <f t="shared" si="75"/>
        <v>3.2551581881951952E-2</v>
      </c>
      <c r="AC126" s="22">
        <f>东航自动更新!K210</f>
        <v>9444.69</v>
      </c>
      <c r="AD126" s="138">
        <f t="shared" si="59"/>
        <v>0.19577861733321855</v>
      </c>
      <c r="AE126" s="138">
        <f t="shared" si="76"/>
        <v>6.4078919054116001E-2</v>
      </c>
      <c r="AF126" s="22">
        <f>东航自动更新!L210</f>
        <v>1261.23</v>
      </c>
      <c r="AG126" s="138">
        <f t="shared" si="60"/>
        <v>6.0154077205473353</v>
      </c>
      <c r="AH126" s="138">
        <f t="shared" si="77"/>
        <v>-0.11578880951212511</v>
      </c>
      <c r="AI126" s="22">
        <f>东航自动更新!M210</f>
        <v>286.81</v>
      </c>
      <c r="AJ126" s="138">
        <f t="shared" si="61"/>
        <v>0.92969117943887514</v>
      </c>
      <c r="AK126" s="138">
        <f t="shared" si="78"/>
        <v>-0.16593480094221658</v>
      </c>
      <c r="AL126" s="22">
        <f>东航自动更新!N210</f>
        <v>81.23</v>
      </c>
      <c r="AM126" s="148">
        <f t="shared" si="29"/>
        <v>10.820000000000007</v>
      </c>
      <c r="AN126" s="148">
        <f t="shared" si="62"/>
        <v>-1.4799999999999898</v>
      </c>
      <c r="AO126" s="22">
        <f>东航自动更新!O210</f>
        <v>81.73</v>
      </c>
      <c r="AP126" s="148">
        <f t="shared" si="30"/>
        <v>10.560000000000002</v>
      </c>
      <c r="AQ126" s="148">
        <f t="shared" si="63"/>
        <v>-2.3699999999999903</v>
      </c>
      <c r="AR126" s="22">
        <f>东航自动更新!P210</f>
        <v>80.680000000000007</v>
      </c>
      <c r="AS126" s="148">
        <f t="shared" si="31"/>
        <v>19.080000000000005</v>
      </c>
      <c r="AT126" s="148">
        <f t="shared" si="64"/>
        <v>0.75</v>
      </c>
      <c r="AU126" s="22">
        <f>东航自动更新!Q210</f>
        <v>72.8</v>
      </c>
      <c r="AV126" s="148">
        <f t="shared" si="32"/>
        <v>-0.42000000000000171</v>
      </c>
      <c r="AW126" s="148">
        <f t="shared" si="65"/>
        <v>-11.370000000000005</v>
      </c>
      <c r="AX126" s="22">
        <f>东航自动更新!R210</f>
        <v>786</v>
      </c>
      <c r="AY126" s="138">
        <f t="shared" si="66"/>
        <v>8.9858793324775199E-3</v>
      </c>
      <c r="AZ126" s="138">
        <f t="shared" si="79"/>
        <v>0.13419913419913421</v>
      </c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51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W126" s="10"/>
      <c r="CX126" s="10"/>
      <c r="CY126" s="10"/>
      <c r="CZ126" s="10"/>
      <c r="DA126" s="10"/>
      <c r="DB126" s="10"/>
      <c r="DC126" s="10"/>
      <c r="DD126" s="10"/>
      <c r="DE126" s="88"/>
      <c r="DF126" s="88"/>
    </row>
    <row r="127" spans="1:110" s="11" customFormat="1">
      <c r="A127" s="7">
        <v>45383</v>
      </c>
      <c r="B127" s="22">
        <f>东航自动更新!B211</f>
        <v>22974.959999999999</v>
      </c>
      <c r="C127" s="138">
        <f t="shared" si="50"/>
        <v>0.20051417105593172</v>
      </c>
      <c r="D127" s="138">
        <f t="shared" si="67"/>
        <v>7.9706695227053759E-2</v>
      </c>
      <c r="E127" s="22">
        <f>东航自动更新!C211</f>
        <v>15799.45</v>
      </c>
      <c r="F127" s="138">
        <f t="shared" si="51"/>
        <v>-5.6387582583891871E-2</v>
      </c>
      <c r="G127" s="138">
        <f t="shared" si="68"/>
        <v>0.17722906396599947</v>
      </c>
      <c r="H127" s="22">
        <f>东航自动更新!D211</f>
        <v>6633.33</v>
      </c>
      <c r="I127" s="138">
        <f t="shared" si="52"/>
        <v>2.3259110326708248</v>
      </c>
      <c r="J127" s="138">
        <f t="shared" si="69"/>
        <v>-8.889337574788625E-2</v>
      </c>
      <c r="K127" s="22">
        <f>东航自动更新!E211</f>
        <v>542.17999999999995</v>
      </c>
      <c r="L127" s="138">
        <f t="shared" si="53"/>
        <v>0.35684076178082536</v>
      </c>
      <c r="M127" s="138">
        <f t="shared" si="70"/>
        <v>-6.1143915911963997E-2</v>
      </c>
      <c r="N127" s="22">
        <f>东航自动更新!F211</f>
        <v>18610.28</v>
      </c>
      <c r="O127" s="138">
        <f t="shared" si="54"/>
        <v>0.34932683307388834</v>
      </c>
      <c r="P127" s="138">
        <f t="shared" si="71"/>
        <v>4.7210416351317175E-2</v>
      </c>
      <c r="Q127" s="22">
        <f>东航自动更新!G211</f>
        <v>12863.53</v>
      </c>
      <c r="R127" s="138">
        <f t="shared" si="55"/>
        <v>4.5153516593962051E-2</v>
      </c>
      <c r="S127" s="138">
        <f t="shared" si="72"/>
        <v>0.12967101871700737</v>
      </c>
      <c r="T127" s="22">
        <f>东航自动更新!H211</f>
        <v>5326.72</v>
      </c>
      <c r="U127" s="138">
        <f t="shared" si="56"/>
        <v>3.3855754981063733</v>
      </c>
      <c r="V127" s="138">
        <f t="shared" si="73"/>
        <v>-9.8683063927999193E-2</v>
      </c>
      <c r="W127" s="22">
        <f>东航自动更新!I211</f>
        <v>420.03</v>
      </c>
      <c r="X127" s="138">
        <f t="shared" si="57"/>
        <v>0.55635838150289008</v>
      </c>
      <c r="Y127" s="138">
        <f t="shared" si="74"/>
        <v>-0.11458926199962061</v>
      </c>
      <c r="Z127" s="22">
        <f>东航自动更新!J211</f>
        <v>10748.9</v>
      </c>
      <c r="AA127" s="138">
        <f t="shared" si="58"/>
        <v>0.15536957874676327</v>
      </c>
      <c r="AB127" s="138">
        <f t="shared" si="75"/>
        <v>2.0189480437881491E-2</v>
      </c>
      <c r="AC127" s="22">
        <f>东航自动更新!K211</f>
        <v>9119.8799999999992</v>
      </c>
      <c r="AD127" s="138">
        <f t="shared" si="59"/>
        <v>3.1890591002745827E-2</v>
      </c>
      <c r="AE127" s="138">
        <f t="shared" si="76"/>
        <v>4.1738629821531426E-2</v>
      </c>
      <c r="AF127" s="22">
        <f>东航自动更新!L211</f>
        <v>1328.88</v>
      </c>
      <c r="AG127" s="138">
        <f t="shared" si="60"/>
        <v>3.8377443663766435</v>
      </c>
      <c r="AH127" s="138">
        <f t="shared" si="77"/>
        <v>-7.3705929096206546E-2</v>
      </c>
      <c r="AI127" s="22">
        <f>东航自动更新!M211</f>
        <v>300.14</v>
      </c>
      <c r="AJ127" s="138">
        <f t="shared" si="61"/>
        <v>0.57380315662524239</v>
      </c>
      <c r="AK127" s="138">
        <f t="shared" si="78"/>
        <v>-0.1352425953670624</v>
      </c>
      <c r="AL127" s="22">
        <f>东航自动更新!N211</f>
        <v>81</v>
      </c>
      <c r="AM127" s="148">
        <f t="shared" si="29"/>
        <v>8.9300000000000068</v>
      </c>
      <c r="AN127" s="148">
        <f t="shared" si="62"/>
        <v>-2.519999999999996</v>
      </c>
      <c r="AO127" s="22">
        <f>东航自动更新!O211</f>
        <v>81.42</v>
      </c>
      <c r="AP127" s="148">
        <f t="shared" si="30"/>
        <v>7.9099999999999966</v>
      </c>
      <c r="AQ127" s="148">
        <f t="shared" si="63"/>
        <v>-3.4299999999999926</v>
      </c>
      <c r="AR127" s="22">
        <f>东航自动更新!P211</f>
        <v>80.3</v>
      </c>
      <c r="AS127" s="148">
        <f t="shared" si="31"/>
        <v>19.399999999999999</v>
      </c>
      <c r="AT127" s="148">
        <f t="shared" si="64"/>
        <v>-0.87000000000000455</v>
      </c>
      <c r="AU127" s="22">
        <f>东航自动更新!Q211</f>
        <v>77.47</v>
      </c>
      <c r="AV127" s="148">
        <f t="shared" si="32"/>
        <v>9.9299999999999926</v>
      </c>
      <c r="AW127" s="148">
        <f t="shared" si="65"/>
        <v>-4.6800000000000068</v>
      </c>
      <c r="AX127" s="22">
        <f>东航自动更新!R211</f>
        <v>789</v>
      </c>
      <c r="AY127" s="138">
        <f t="shared" si="66"/>
        <v>1.0243277848911658E-2</v>
      </c>
      <c r="AZ127" s="138">
        <f t="shared" si="79"/>
        <v>0.13037249283667629</v>
      </c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51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W127" s="10"/>
      <c r="CX127" s="10"/>
      <c r="CY127" s="10"/>
      <c r="CZ127" s="10"/>
      <c r="DA127" s="10"/>
      <c r="DB127" s="10"/>
      <c r="DC127" s="10"/>
      <c r="DD127" s="10"/>
      <c r="DE127" s="88"/>
      <c r="DF127" s="88"/>
    </row>
    <row r="128" spans="1:110" s="11" customFormat="1">
      <c r="A128" s="7">
        <v>45413</v>
      </c>
      <c r="B128" s="22">
        <f>东航自动更新!B212</f>
        <v>24208.66</v>
      </c>
      <c r="C128" s="138">
        <f t="shared" si="50"/>
        <v>0.16165342999439036</v>
      </c>
      <c r="D128" s="138">
        <f t="shared" si="67"/>
        <v>8.3577013646843445E-2</v>
      </c>
      <c r="E128" s="22">
        <f>东航自动更新!C212</f>
        <v>16541.46</v>
      </c>
      <c r="F128" s="138">
        <f t="shared" si="51"/>
        <v>-6.46747996211533E-2</v>
      </c>
      <c r="G128" s="138">
        <f t="shared" si="68"/>
        <v>0.16739322364757703</v>
      </c>
      <c r="H128" s="22">
        <f>东航自动更新!D212</f>
        <v>7099.19</v>
      </c>
      <c r="I128" s="138">
        <f t="shared" si="52"/>
        <v>1.6117342790606983</v>
      </c>
      <c r="J128" s="138">
        <f t="shared" si="69"/>
        <v>-6.2431985546598567E-2</v>
      </c>
      <c r="K128" s="22">
        <f>东航自动更新!E212</f>
        <v>568.02</v>
      </c>
      <c r="L128" s="138">
        <f t="shared" si="53"/>
        <v>0.30163385962098133</v>
      </c>
      <c r="M128" s="138">
        <f t="shared" si="70"/>
        <v>-5.3205320532053291E-2</v>
      </c>
      <c r="N128" s="22">
        <f>东航自动更新!F212</f>
        <v>19567.66</v>
      </c>
      <c r="O128" s="138">
        <f t="shared" si="54"/>
        <v>0.3408715268165261</v>
      </c>
      <c r="P128" s="138">
        <f t="shared" si="71"/>
        <v>6.790318848425847E-2</v>
      </c>
      <c r="Q128" s="22">
        <f>东航自动更新!G212</f>
        <v>13689.49</v>
      </c>
      <c r="R128" s="138">
        <f t="shared" si="55"/>
        <v>8.4447461751800512E-2</v>
      </c>
      <c r="S128" s="138">
        <f t="shared" si="72"/>
        <v>0.16396142544247483</v>
      </c>
      <c r="T128" s="22">
        <f>东航自动更新!H212</f>
        <v>5454.15</v>
      </c>
      <c r="U128" s="138">
        <f t="shared" si="56"/>
        <v>2.2628124981305446</v>
      </c>
      <c r="V128" s="138">
        <f t="shared" si="73"/>
        <v>-0.10117220137539618</v>
      </c>
      <c r="W128" s="22">
        <f>东航自动更新!I212</f>
        <v>424.03</v>
      </c>
      <c r="X128" s="138">
        <f t="shared" si="57"/>
        <v>0.42215588945532589</v>
      </c>
      <c r="Y128" s="138">
        <f t="shared" si="74"/>
        <v>-0.14207384926656552</v>
      </c>
      <c r="Z128" s="22">
        <f>东航自动更新!J212</f>
        <v>11406.46</v>
      </c>
      <c r="AA128" s="138">
        <f t="shared" si="58"/>
        <v>0.17891962564661723</v>
      </c>
      <c r="AB128" s="138">
        <f t="shared" si="75"/>
        <v>4.9175713748283334E-2</v>
      </c>
      <c r="AC128" s="22">
        <f>东航自动更新!K212</f>
        <v>9766.43</v>
      </c>
      <c r="AD128" s="138">
        <f t="shared" si="59"/>
        <v>7.7258989631590502E-2</v>
      </c>
      <c r="AE128" s="138">
        <f t="shared" si="76"/>
        <v>7.663908493014171E-2</v>
      </c>
      <c r="AF128" s="22">
        <f>东航自动更新!L212</f>
        <v>1336.4</v>
      </c>
      <c r="AG128" s="138">
        <f t="shared" si="60"/>
        <v>2.3683679899180845</v>
      </c>
      <c r="AH128" s="138">
        <f t="shared" si="77"/>
        <v>-7.1841315701744568E-2</v>
      </c>
      <c r="AI128" s="22">
        <f>东航自动更新!M212</f>
        <v>303.63</v>
      </c>
      <c r="AJ128" s="138">
        <f t="shared" si="61"/>
        <v>0.42817497648165581</v>
      </c>
      <c r="AK128" s="138">
        <f t="shared" si="78"/>
        <v>-0.15838345760456796</v>
      </c>
      <c r="AL128" s="22">
        <f>东航自动更新!N212</f>
        <v>80.83</v>
      </c>
      <c r="AM128" s="148">
        <f t="shared" si="29"/>
        <v>10.799999999999997</v>
      </c>
      <c r="AN128" s="148">
        <f t="shared" si="62"/>
        <v>-1.1899999999999977</v>
      </c>
      <c r="AO128" s="22">
        <f>东航自动更新!O212</f>
        <v>82.76</v>
      </c>
      <c r="AP128" s="148">
        <f t="shared" si="30"/>
        <v>11.38000000000001</v>
      </c>
      <c r="AQ128" s="148">
        <f t="shared" si="63"/>
        <v>-0.23999999999999488</v>
      </c>
      <c r="AR128" s="22">
        <f>东航自动更新!P212</f>
        <v>76.83</v>
      </c>
      <c r="AS128" s="148">
        <f t="shared" si="31"/>
        <v>15.329999999999998</v>
      </c>
      <c r="AT128" s="148">
        <f t="shared" si="64"/>
        <v>-3.3100000000000023</v>
      </c>
      <c r="AU128" s="22">
        <f>东航自动更新!Q212</f>
        <v>74.650000000000006</v>
      </c>
      <c r="AV128" s="148">
        <f t="shared" si="32"/>
        <v>6.3300000000000125</v>
      </c>
      <c r="AW128" s="148">
        <f t="shared" si="65"/>
        <v>-7.7299999999999898</v>
      </c>
      <c r="AX128" s="22">
        <f>东航自动更新!R212</f>
        <v>792</v>
      </c>
      <c r="AY128" s="138">
        <f t="shared" si="66"/>
        <v>1.2787723785166349E-2</v>
      </c>
      <c r="AZ128" s="138">
        <f t="shared" si="79"/>
        <v>0.13142857142857145</v>
      </c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51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W128" s="10"/>
      <c r="CX128" s="10"/>
      <c r="CY128" s="10"/>
      <c r="CZ128" s="10"/>
      <c r="DA128" s="10"/>
      <c r="DB128" s="10"/>
      <c r="DC128" s="10"/>
      <c r="DD128" s="10"/>
      <c r="DE128" s="88"/>
      <c r="DF128" s="88"/>
    </row>
    <row r="129" spans="1:110" s="11" customFormat="1">
      <c r="A129" s="7">
        <v>45444</v>
      </c>
      <c r="B129" s="22">
        <f>东航自动更新!B213</f>
        <v>23877.23</v>
      </c>
      <c r="C129" s="138">
        <f>B129/B117-1</f>
        <v>0.1625765646453925</v>
      </c>
      <c r="D129" s="138">
        <f t="shared" si="67"/>
        <v>8.3013448977027782E-2</v>
      </c>
      <c r="E129" s="22">
        <f>东航自动更新!C213</f>
        <v>16162.71</v>
      </c>
      <c r="F129" s="138">
        <f>E129/E117-1</f>
        <v>-4.8163900366065771E-2</v>
      </c>
      <c r="G129" s="138">
        <f t="shared" si="68"/>
        <v>0.15895949197899317</v>
      </c>
      <c r="H129" s="22">
        <f>东航自动更新!D213</f>
        <v>7159.72</v>
      </c>
      <c r="I129" s="138">
        <f>H129/H117-1</f>
        <v>1.2817861092431886</v>
      </c>
      <c r="J129" s="138">
        <f t="shared" si="69"/>
        <v>-4.7743689392700017E-2</v>
      </c>
      <c r="K129" s="22">
        <f>东航自动更新!E213</f>
        <v>554.79999999999995</v>
      </c>
      <c r="L129" s="138">
        <f>K129/K117-1</f>
        <v>0.32136137375854412</v>
      </c>
      <c r="M129" s="138">
        <f t="shared" si="70"/>
        <v>-4.74882395357622E-2</v>
      </c>
      <c r="N129" s="22">
        <f>东航自动更新!F213</f>
        <v>19922.189999999999</v>
      </c>
      <c r="O129" s="138">
        <f>N129/N117-1</f>
        <v>0.27747536545437401</v>
      </c>
      <c r="P129" s="138">
        <f t="shared" si="71"/>
        <v>9.1994836616174691E-2</v>
      </c>
      <c r="Q129" s="22">
        <f>东航自动更新!G213</f>
        <v>13679.86</v>
      </c>
      <c r="R129" s="138">
        <f>Q129/Q117-1</f>
        <v>5.5682415376696603E-2</v>
      </c>
      <c r="S129" s="138">
        <f t="shared" si="72"/>
        <v>0.1792942093303127</v>
      </c>
      <c r="T129" s="22">
        <f>东航自动更新!H213</f>
        <v>5813.14</v>
      </c>
      <c r="U129" s="138">
        <f>T129/T117-1</f>
        <v>1.5039261546943714</v>
      </c>
      <c r="V129" s="138">
        <f t="shared" si="73"/>
        <v>-5.6057132093609185E-2</v>
      </c>
      <c r="W129" s="22">
        <f>东航自动更新!I213</f>
        <v>429.19</v>
      </c>
      <c r="X129" s="138">
        <f>W129/W117-1</f>
        <v>0.36224846061067728</v>
      </c>
      <c r="Y129" s="138">
        <f t="shared" si="74"/>
        <v>-0.11589247090328558</v>
      </c>
      <c r="Z129" s="22">
        <f>东航自动更新!J213</f>
        <v>11364.59</v>
      </c>
      <c r="AA129" s="138">
        <f>Z129/Z117-1</f>
        <v>0.13292088806656821</v>
      </c>
      <c r="AB129" s="138">
        <f t="shared" si="75"/>
        <v>5.9930927130267486E-2</v>
      </c>
      <c r="AC129" s="22">
        <f>东航自动更新!K213</f>
        <v>9612.86</v>
      </c>
      <c r="AD129" s="138">
        <f>AC129/AC117-1</f>
        <v>3.8991105812619997E-2</v>
      </c>
      <c r="AE129" s="138">
        <f t="shared" si="76"/>
        <v>7.8823859491611081E-2</v>
      </c>
      <c r="AF129" s="22">
        <f>东航自动更新!L213</f>
        <v>1443.11</v>
      </c>
      <c r="AG129" s="138">
        <f>AF129/AF117-1</f>
        <v>1.6169371656541842</v>
      </c>
      <c r="AH129" s="138">
        <f t="shared" si="77"/>
        <v>-9.5196914164917823E-3</v>
      </c>
      <c r="AI129" s="22">
        <f>东航自动更新!M213</f>
        <v>308.63</v>
      </c>
      <c r="AJ129" s="138">
        <f>AI129/AI117-1</f>
        <v>0.35560240699257695</v>
      </c>
      <c r="AK129" s="138">
        <f t="shared" si="78"/>
        <v>-0.12946718190280082</v>
      </c>
      <c r="AL129" s="22">
        <f>东航自动更新!N213</f>
        <v>83.44</v>
      </c>
      <c r="AM129" s="148">
        <f t="shared" si="29"/>
        <v>7.5099999999999909</v>
      </c>
      <c r="AN129" s="148">
        <f t="shared" si="62"/>
        <v>0.68999999999999773</v>
      </c>
      <c r="AO129" s="22">
        <f>东航自动更新!O213</f>
        <v>84.64</v>
      </c>
      <c r="AP129" s="148">
        <f t="shared" si="30"/>
        <v>8.3299999999999983</v>
      </c>
      <c r="AQ129" s="148">
        <f t="shared" si="63"/>
        <v>1.4599999999999937</v>
      </c>
      <c r="AR129" s="22">
        <f>东航自动更新!P213</f>
        <v>81.19</v>
      </c>
      <c r="AS129" s="148">
        <f t="shared" si="31"/>
        <v>7.2000000000000028</v>
      </c>
      <c r="AT129" s="148">
        <f t="shared" si="64"/>
        <v>-0.71999999999999886</v>
      </c>
      <c r="AU129" s="22">
        <f>东航自动更新!Q213</f>
        <v>77.36</v>
      </c>
      <c r="AV129" s="148">
        <f t="shared" si="32"/>
        <v>2.3199999999999932</v>
      </c>
      <c r="AW129" s="148">
        <f t="shared" si="65"/>
        <v>-5.980000000000004</v>
      </c>
      <c r="AX129" s="22">
        <f>东航自动更新!R213</f>
        <v>792</v>
      </c>
      <c r="AY129" s="138">
        <f t="shared" si="66"/>
        <v>1.2787723785166349E-2</v>
      </c>
      <c r="AZ129" s="138">
        <f t="shared" si="79"/>
        <v>0.125</v>
      </c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51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W129" s="10"/>
      <c r="CX129" s="10"/>
      <c r="CY129" s="10"/>
      <c r="CZ129" s="10"/>
      <c r="DA129" s="10"/>
      <c r="DB129" s="10"/>
      <c r="DC129" s="10"/>
      <c r="DD129" s="10"/>
      <c r="DE129" s="88"/>
      <c r="DF129" s="88"/>
    </row>
    <row r="130" spans="1:110" s="126" customFormat="1">
      <c r="A130" s="124">
        <v>45474</v>
      </c>
      <c r="B130" s="22">
        <f>东航自动更新!B214</f>
        <v>27675.119999999999</v>
      </c>
      <c r="C130" s="141">
        <f t="shared" ref="C130" si="80">B130/B118-1</f>
        <v>0.17136423661666589</v>
      </c>
      <c r="D130" s="138">
        <f t="shared" si="67"/>
        <v>0.15597128107794944</v>
      </c>
      <c r="E130" s="22">
        <f>东航自动更新!C214</f>
        <v>18769.599999999999</v>
      </c>
      <c r="F130" s="141">
        <f t="shared" ref="F130" si="81">E130/E118-1</f>
        <v>-1.1247366738116216E-2</v>
      </c>
      <c r="G130" s="138">
        <f t="shared" si="68"/>
        <v>0.22818244754430239</v>
      </c>
      <c r="H130" s="22">
        <f>东航自动更新!D214</f>
        <v>8326.67</v>
      </c>
      <c r="I130" s="141">
        <f t="shared" ref="I130" si="82">H130/H118-1</f>
        <v>0.98184211277930666</v>
      </c>
      <c r="J130" s="138">
        <f t="shared" si="69"/>
        <v>3.6314125022246735E-2</v>
      </c>
      <c r="K130" s="22">
        <f>东航自动更新!E214</f>
        <v>578.84</v>
      </c>
      <c r="L130" s="141">
        <f t="shared" ref="L130" si="83">K130/K118-1</f>
        <v>0.31015594939000946</v>
      </c>
      <c r="M130" s="138">
        <f t="shared" si="70"/>
        <v>-7.1925605258938652E-2</v>
      </c>
      <c r="N130" s="22">
        <f>东航自动更新!F214</f>
        <v>23019.38</v>
      </c>
      <c r="O130" s="141">
        <f t="shared" ref="O130" si="84">N130/N118-1</f>
        <v>0.24256465342740086</v>
      </c>
      <c r="P130" s="138">
        <f t="shared" si="71"/>
        <v>0.17333451587433868</v>
      </c>
      <c r="Q130" s="22">
        <f>东航自动更新!G214</f>
        <v>15922.24</v>
      </c>
      <c r="R130" s="141">
        <f t="shared" ref="R130" si="85">Q130/Q118-1</f>
        <v>6.7599298916592776E-2</v>
      </c>
      <c r="S130" s="138">
        <f t="shared" si="72"/>
        <v>0.25865121926540535</v>
      </c>
      <c r="T130" s="22">
        <f>东航自动更新!H214</f>
        <v>6645.38</v>
      </c>
      <c r="U130" s="141">
        <f t="shared" ref="U130" si="86">T130/T118-1</f>
        <v>1.0476431111302835</v>
      </c>
      <c r="V130" s="138">
        <f t="shared" si="73"/>
        <v>2.8117283759615308E-2</v>
      </c>
      <c r="W130" s="22">
        <f>东航自动更新!I214</f>
        <v>451.76</v>
      </c>
      <c r="X130" s="141">
        <f t="shared" ref="X130" si="87">W130/W118-1</f>
        <v>0.23344072516791359</v>
      </c>
      <c r="Y130" s="138">
        <f t="shared" si="74"/>
        <v>-0.10521311994929494</v>
      </c>
      <c r="Z130" s="22">
        <f>东航自动更新!J214</f>
        <v>12951.38</v>
      </c>
      <c r="AA130" s="141">
        <f t="shared" ref="AA130" si="88">Z130/Z118-1</f>
        <v>0.12569109634106801</v>
      </c>
      <c r="AB130" s="138">
        <f t="shared" si="75"/>
        <v>0.12362457413093209</v>
      </c>
      <c r="AC130" s="22">
        <f>东航自动更新!K214</f>
        <v>11042.79</v>
      </c>
      <c r="AD130" s="141">
        <f t="shared" ref="AD130" si="89">AC130/AC118-1</f>
        <v>5.53699886174992E-2</v>
      </c>
      <c r="AE130" s="138">
        <f t="shared" si="76"/>
        <v>0.14435191537251479</v>
      </c>
      <c r="AF130" s="22">
        <f>东航自动更新!L214</f>
        <v>1586.66</v>
      </c>
      <c r="AG130" s="141">
        <f t="shared" ref="AG130" si="90">AF130/AF118-1</f>
        <v>1.039277681382945</v>
      </c>
      <c r="AH130" s="138">
        <f t="shared" si="77"/>
        <v>5.2797112315787542E-2</v>
      </c>
      <c r="AI130" s="22">
        <f>东航自动更新!M214</f>
        <v>321.93</v>
      </c>
      <c r="AJ130" s="141">
        <f t="shared" ref="AJ130" si="91">AI130/AI118-1</f>
        <v>0.22040259297168197</v>
      </c>
      <c r="AK130" s="138">
        <f t="shared" si="78"/>
        <v>-0.12881227505209314</v>
      </c>
      <c r="AL130" s="22">
        <f>东航自动更新!N214</f>
        <v>83.18</v>
      </c>
      <c r="AM130" s="148">
        <f t="shared" si="29"/>
        <v>4.7700000000000102</v>
      </c>
      <c r="AN130" s="174">
        <f t="shared" ref="AN130:AN135" si="92">AL130-AL70</f>
        <v>1.230000000000004</v>
      </c>
      <c r="AO130" s="22">
        <f>东航自动更新!O214</f>
        <v>84.83</v>
      </c>
      <c r="AP130" s="148">
        <f t="shared" si="30"/>
        <v>6.269999999999996</v>
      </c>
      <c r="AQ130" s="174">
        <f t="shared" ref="AQ130:AQ135" si="93">AO130-AO70</f>
        <v>2.0499999999999972</v>
      </c>
      <c r="AR130" s="22">
        <f>东航自动更新!P214</f>
        <v>79.81</v>
      </c>
      <c r="AS130" s="148">
        <f t="shared" si="31"/>
        <v>2.5700000000000074</v>
      </c>
      <c r="AT130" s="174">
        <f t="shared" ref="AT130:AT135" si="94">AR130-AR70</f>
        <v>-0.62999999999999545</v>
      </c>
      <c r="AU130" s="22">
        <f>东航自动更新!Q214</f>
        <v>78.05</v>
      </c>
      <c r="AV130" s="148">
        <f t="shared" si="32"/>
        <v>-4.8500000000000085</v>
      </c>
      <c r="AW130" s="174">
        <f t="shared" ref="AW130:AW135" si="95">AU130-AU70</f>
        <v>-2.9000000000000057</v>
      </c>
      <c r="AX130" s="22">
        <f>东航自动更新!R214</f>
        <v>788</v>
      </c>
      <c r="AY130" s="138">
        <f t="shared" si="66"/>
        <v>7.6726342710997653E-3</v>
      </c>
      <c r="AZ130" s="138">
        <f t="shared" si="79"/>
        <v>0.11773049645390077</v>
      </c>
      <c r="BA130" s="125"/>
      <c r="BB130" s="125"/>
      <c r="BC130" s="125"/>
      <c r="BD130" s="125"/>
      <c r="BE130" s="125"/>
      <c r="BF130" s="125"/>
      <c r="BG130" s="125"/>
      <c r="BH130" s="125"/>
      <c r="BI130" s="125"/>
      <c r="BJ130" s="125"/>
      <c r="BK130" s="51"/>
      <c r="BL130" s="125"/>
      <c r="BM130" s="125"/>
      <c r="BN130" s="125"/>
      <c r="BO130" s="125"/>
      <c r="BP130" s="125"/>
      <c r="BQ130" s="125"/>
      <c r="BR130" s="125"/>
      <c r="BS130" s="125"/>
      <c r="BT130" s="125"/>
      <c r="BU130" s="125"/>
      <c r="BV130" s="125"/>
      <c r="BW130" s="125"/>
      <c r="BX130" s="125"/>
      <c r="BY130" s="125"/>
      <c r="BZ130" s="125"/>
      <c r="CA130" s="125"/>
      <c r="CB130" s="125"/>
      <c r="CC130" s="125"/>
      <c r="CD130" s="125"/>
      <c r="CE130" s="125"/>
      <c r="CF130" s="125"/>
      <c r="CG130" s="125"/>
      <c r="CH130" s="125"/>
      <c r="CI130" s="125"/>
      <c r="CJ130" s="125"/>
      <c r="CK130" s="125"/>
      <c r="CL130" s="125"/>
      <c r="CM130" s="125"/>
      <c r="CN130" s="125"/>
      <c r="CW130" s="125"/>
      <c r="CX130" s="125"/>
      <c r="CY130" s="125"/>
      <c r="CZ130" s="125"/>
      <c r="DA130" s="125"/>
      <c r="DB130" s="125"/>
      <c r="DC130" s="125"/>
      <c r="DD130" s="125"/>
      <c r="DE130" s="127"/>
      <c r="DF130" s="127"/>
    </row>
    <row r="131" spans="1:110" s="126" customFormat="1">
      <c r="A131" s="7">
        <v>45505</v>
      </c>
      <c r="B131" s="22">
        <f>东航自动更新!B215</f>
        <v>27886.79</v>
      </c>
      <c r="C131" s="141">
        <f t="shared" ref="C131" si="96">B131/B119-1</f>
        <v>0.15151588977539343</v>
      </c>
      <c r="D131" s="138">
        <f t="shared" ref="D131" si="97">B131/B71-1</f>
        <v>0.17352839684890919</v>
      </c>
      <c r="E131" s="22">
        <f>东航自动更新!C215</f>
        <v>19191.87</v>
      </c>
      <c r="F131" s="141">
        <f t="shared" ref="F131" si="98">E131/E119-1</f>
        <v>-1.7144494905808605E-3</v>
      </c>
      <c r="G131" s="138">
        <f t="shared" ref="G131" si="99">E131/E71-1</f>
        <v>0.26320393391434616</v>
      </c>
      <c r="H131" s="22">
        <f>东航自动更新!D215</f>
        <v>8102.22</v>
      </c>
      <c r="I131" s="141">
        <f t="shared" ref="I131" si="100">H131/H119-1</f>
        <v>0.79150792580324913</v>
      </c>
      <c r="J131" s="138">
        <f t="shared" ref="J131" si="101">H131/H71-1</f>
        <v>1.1683617089022658E-2</v>
      </c>
      <c r="K131" s="22">
        <f>东航自动更新!E215</f>
        <v>592.70000000000005</v>
      </c>
      <c r="L131" s="141">
        <f t="shared" ref="L131" si="102">K131/K119-1</f>
        <v>0.26090286346423874</v>
      </c>
      <c r="M131" s="138">
        <f t="shared" ref="M131" si="103">K131/K71-1</f>
        <v>5.5490258930797509E-2</v>
      </c>
      <c r="N131" s="22">
        <f>东航自动更新!F215</f>
        <v>24190.16</v>
      </c>
      <c r="O131" s="141">
        <f t="shared" ref="O131" si="104">N131/N119-1</f>
        <v>0.2876859919428334</v>
      </c>
      <c r="P131" s="138">
        <f t="shared" ref="P131" si="105">N131/N71-1</f>
        <v>0.19294044312586811</v>
      </c>
      <c r="Q131" s="22">
        <f>东航自动更新!G215</f>
        <v>16833.77</v>
      </c>
      <c r="R131" s="141">
        <f t="shared" ref="R131" si="106">Q131/Q119-1</f>
        <v>0.12992578929421961</v>
      </c>
      <c r="S131" s="138">
        <f t="shared" ref="S131" si="107">Q131/Q71-1</f>
        <v>0.28065855079872981</v>
      </c>
      <c r="T131" s="22">
        <f>东航自动更新!H215</f>
        <v>6850.57</v>
      </c>
      <c r="U131" s="141">
        <f t="shared" ref="U131" si="108">T131/T119-1</f>
        <v>0.95688638148968064</v>
      </c>
      <c r="V131" s="138">
        <f t="shared" ref="V131" si="109">T131/T71-1</f>
        <v>2.0195205928255744E-2</v>
      </c>
      <c r="W131" s="22">
        <f>东航自动更新!I215</f>
        <v>505.82</v>
      </c>
      <c r="X131" s="141">
        <f t="shared" ref="X131" si="110">W131/W119-1</f>
        <v>0.3074000361859961</v>
      </c>
      <c r="Y131" s="138">
        <f t="shared" ref="Y131" si="111">W131/W71-1</f>
        <v>0.20960374967118622</v>
      </c>
      <c r="Z131" s="22">
        <f>东航自动更新!J215</f>
        <v>13844.52</v>
      </c>
      <c r="AA131" s="141">
        <f t="shared" ref="AA131" si="112">Z131/Z119-1</f>
        <v>0.18417791083074952</v>
      </c>
      <c r="AB131" s="138">
        <f t="shared" ref="AB131" si="113">Z131/Z71-1</f>
        <v>0.1629916424665856</v>
      </c>
      <c r="AC131" s="22">
        <f>东航自动更新!K215</f>
        <v>11796.83</v>
      </c>
      <c r="AD131" s="141">
        <f t="shared" ref="AD131" si="114">AC131/AC119-1</f>
        <v>0.11911535772458759</v>
      </c>
      <c r="AE131" s="138">
        <f t="shared" ref="AE131" si="115">AC131/AC71-1</f>
        <v>0.18009603361176407</v>
      </c>
      <c r="AF131" s="22">
        <f>东航自动更新!L215</f>
        <v>1689.11</v>
      </c>
      <c r="AG131" s="141">
        <f t="shared" ref="AG131" si="116">AF131/AF119-1</f>
        <v>0.93578738668530859</v>
      </c>
      <c r="AH131" s="138">
        <f t="shared" ref="AH131" si="117">AF131/AF71-1</f>
        <v>5.5060713571856823E-2</v>
      </c>
      <c r="AI131" s="22">
        <f>东航自动更新!M215</f>
        <v>358.59</v>
      </c>
      <c r="AJ131" s="141">
        <f t="shared" ref="AJ131" si="118">AI131/AI119-1</f>
        <v>0.29235593037085073</v>
      </c>
      <c r="AK131" s="138">
        <f t="shared" ref="AK131" si="119">AI131/AI71-1</f>
        <v>0.16892134172181117</v>
      </c>
      <c r="AL131" s="22">
        <f>东航自动更新!N215</f>
        <v>86.74</v>
      </c>
      <c r="AM131" s="148">
        <f t="shared" ref="AM131" si="120">AL131-AL119</f>
        <v>9.1700000000000017</v>
      </c>
      <c r="AN131" s="174">
        <f t="shared" si="92"/>
        <v>1.4099999999999966</v>
      </c>
      <c r="AO131" s="22">
        <f>东航自动更新!O215</f>
        <v>87.71</v>
      </c>
      <c r="AP131" s="148">
        <f t="shared" ref="AP131" si="121">AO131-AO119</f>
        <v>10.219999999999999</v>
      </c>
      <c r="AQ131" s="174">
        <f t="shared" si="93"/>
        <v>1.1899999999999977</v>
      </c>
      <c r="AR131" s="22">
        <f>东航自动更新!P215</f>
        <v>84.55</v>
      </c>
      <c r="AS131" s="148">
        <f t="shared" ref="AS131" si="122">AR131-AR119</f>
        <v>7.1400000000000006</v>
      </c>
      <c r="AT131" s="174">
        <f t="shared" si="94"/>
        <v>0.70000000000000284</v>
      </c>
      <c r="AU131" s="22">
        <f>东航自动更新!Q215</f>
        <v>85.34</v>
      </c>
      <c r="AV131" s="148">
        <f t="shared" ref="AV131" si="123">AU131-AU119</f>
        <v>3.0300000000000011</v>
      </c>
      <c r="AW131" s="174">
        <f t="shared" si="95"/>
        <v>10.870000000000005</v>
      </c>
      <c r="AX131" s="22">
        <f>东航自动更新!R215</f>
        <v>789</v>
      </c>
      <c r="AY131" s="138">
        <f t="shared" ref="AY131" si="124">AX131/AX119-1</f>
        <v>1.0243277848911658E-2</v>
      </c>
      <c r="AZ131" s="138">
        <f t="shared" ref="AZ131" si="125">AX131/AX71-1</f>
        <v>0.11914893617021272</v>
      </c>
      <c r="BA131" s="125"/>
      <c r="BB131" s="125"/>
      <c r="BC131" s="125"/>
      <c r="BD131" s="125"/>
      <c r="BE131" s="125"/>
      <c r="BF131" s="125"/>
      <c r="BG131" s="125"/>
      <c r="BH131" s="125"/>
      <c r="BI131" s="125"/>
      <c r="BJ131" s="125"/>
      <c r="BK131" s="51"/>
      <c r="BL131" s="125"/>
      <c r="BM131" s="125"/>
      <c r="BN131" s="125"/>
      <c r="BO131" s="125"/>
      <c r="BP131" s="125"/>
      <c r="BQ131" s="125"/>
      <c r="BR131" s="125"/>
      <c r="BS131" s="125"/>
      <c r="BT131" s="125"/>
      <c r="BU131" s="125"/>
      <c r="BV131" s="125"/>
      <c r="BW131" s="125"/>
      <c r="BX131" s="125"/>
      <c r="BY131" s="125"/>
      <c r="BZ131" s="125"/>
      <c r="CA131" s="125"/>
      <c r="CB131" s="125"/>
      <c r="CC131" s="125"/>
      <c r="CD131" s="125"/>
      <c r="CE131" s="125"/>
      <c r="CF131" s="125"/>
      <c r="CG131" s="125"/>
      <c r="CH131" s="125"/>
      <c r="CI131" s="125"/>
      <c r="CJ131" s="125"/>
      <c r="CK131" s="125"/>
      <c r="CL131" s="125"/>
      <c r="CM131" s="125"/>
      <c r="CN131" s="125"/>
      <c r="CW131" s="125"/>
      <c r="CX131" s="125"/>
      <c r="CY131" s="125"/>
      <c r="CZ131" s="125"/>
      <c r="DA131" s="125"/>
      <c r="DB131" s="125"/>
      <c r="DC131" s="125"/>
      <c r="DD131" s="125"/>
      <c r="DE131" s="127"/>
      <c r="DF131" s="127"/>
    </row>
    <row r="132" spans="1:110" s="126" customFormat="1">
      <c r="A132" s="7">
        <v>45536</v>
      </c>
      <c r="B132" s="22">
        <f>东航自动更新!B216</f>
        <v>24294.19</v>
      </c>
      <c r="C132" s="141">
        <f t="shared" ref="C132" si="126">B132/B120-1</f>
        <v>0.10333349985694085</v>
      </c>
      <c r="D132" s="138">
        <f t="shared" ref="D132" si="127">B132/B72-1</f>
        <v>7.8089665259637675E-2</v>
      </c>
      <c r="E132" s="22">
        <f>东航自动更新!C216</f>
        <v>16163.92</v>
      </c>
      <c r="F132" s="141">
        <f t="shared" ref="F132" si="128">E132/E120-1</f>
        <v>-4.6405093416068244E-2</v>
      </c>
      <c r="G132" s="138">
        <f t="shared" ref="G132" si="129">E132/E72-1</f>
        <v>0.13594034948399636</v>
      </c>
      <c r="H132" s="22">
        <f>东航自动更新!D216</f>
        <v>7618.94</v>
      </c>
      <c r="I132" s="141">
        <f t="shared" ref="I132" si="130">H132/H120-1</f>
        <v>0.63945834400277168</v>
      </c>
      <c r="J132" s="138">
        <f t="shared" ref="J132" si="131">H132/H72-1</f>
        <v>-2.809601502196013E-2</v>
      </c>
      <c r="K132" s="22">
        <f>东航自动更新!E216</f>
        <v>511.34</v>
      </c>
      <c r="L132" s="141">
        <f t="shared" ref="L132" si="132">K132/K120-1</f>
        <v>0.21409407127763136</v>
      </c>
      <c r="M132" s="138">
        <f t="shared" ref="M132" si="133">K132/K72-1</f>
        <v>9.7885131508319789E-2</v>
      </c>
      <c r="N132" s="22">
        <f>东航自动更新!F216</f>
        <v>20288.71</v>
      </c>
      <c r="O132" s="141">
        <f t="shared" ref="O132" si="134">N132/N120-1</f>
        <v>0.25171883213191926</v>
      </c>
      <c r="P132" s="138">
        <f t="shared" ref="P132" si="135">N132/N72-1</f>
        <v>0.12811321216326821</v>
      </c>
      <c r="Q132" s="22">
        <f>东航自动更新!G216</f>
        <v>13762</v>
      </c>
      <c r="R132" s="141">
        <f t="shared" ref="R132" si="136">Q132/Q120-1</f>
        <v>0.10182735849660851</v>
      </c>
      <c r="S132" s="138">
        <f t="shared" ref="S132" si="137">Q132/Q72-1</f>
        <v>0.18810103261709421</v>
      </c>
      <c r="T132" s="22">
        <f>东航自动更新!H216</f>
        <v>6114.71</v>
      </c>
      <c r="U132" s="141">
        <f t="shared" ref="U132" si="138">T132/T120-1</f>
        <v>0.79043979854766944</v>
      </c>
      <c r="V132" s="138">
        <f t="shared" ref="V132" si="139">T132/T72-1</f>
        <v>6.0762317819993417E-3</v>
      </c>
      <c r="W132" s="22">
        <f>东航自动更新!I216</f>
        <v>412</v>
      </c>
      <c r="X132" s="141">
        <f t="shared" ref="X132" si="140">W132/W120-1</f>
        <v>0.35830146380060657</v>
      </c>
      <c r="Y132" s="138">
        <f t="shared" ref="Y132" si="141">W132/W72-1</f>
        <v>0.27290141193190598</v>
      </c>
      <c r="Z132" s="22">
        <f>东航自动更新!J216</f>
        <v>11429.02</v>
      </c>
      <c r="AA132" s="141">
        <f t="shared" ref="AA132" si="142">Z132/Z120-1</f>
        <v>0.15992152858898612</v>
      </c>
      <c r="AB132" s="138">
        <f t="shared" ref="AB132" si="143">Z132/Z72-1</f>
        <v>9.0378469141455975E-2</v>
      </c>
      <c r="AC132" s="22">
        <f>东航自动更新!K216</f>
        <v>9695.8799999999992</v>
      </c>
      <c r="AD132" s="141">
        <f t="shared" ref="AD132" si="144">AC132/AC120-1</f>
        <v>9.7078381653580958E-2</v>
      </c>
      <c r="AE132" s="138">
        <f t="shared" ref="AE132" si="145">AC132/AC72-1</f>
        <v>9.8307434736214727E-2</v>
      </c>
      <c r="AF132" s="22">
        <f>东航自动更新!L216</f>
        <v>1439.16</v>
      </c>
      <c r="AG132" s="141">
        <f t="shared" ref="AG132" si="146">AF132/AF120-1</f>
        <v>0.80703648828507601</v>
      </c>
      <c r="AH132" s="138">
        <f t="shared" ref="AH132" si="147">AF132/AF72-1</f>
        <v>1.3849947164494614E-2</v>
      </c>
      <c r="AI132" s="22">
        <f>东航自动更新!M216</f>
        <v>293.98</v>
      </c>
      <c r="AJ132" s="141">
        <f t="shared" ref="AJ132" si="148">AI132/AI120-1</f>
        <v>0.34268097739209891</v>
      </c>
      <c r="AK132" s="138">
        <f t="shared" ref="AK132" si="149">AI132/AI72-1</f>
        <v>0.25530552115803418</v>
      </c>
      <c r="AL132" s="22">
        <f>东航自动更新!N216</f>
        <v>83.51</v>
      </c>
      <c r="AM132" s="148">
        <f t="shared" ref="AM132" si="150">AL132-AL120</f>
        <v>9.9000000000000057</v>
      </c>
      <c r="AN132" s="174">
        <f t="shared" si="92"/>
        <v>3.7000000000000028</v>
      </c>
      <c r="AO132" s="22">
        <f>东航自动更新!O216</f>
        <v>85.14</v>
      </c>
      <c r="AP132" s="148">
        <f t="shared" ref="AP132" si="151">AO132-AO120</f>
        <v>11.450000000000003</v>
      </c>
      <c r="AQ132" s="174">
        <f t="shared" si="93"/>
        <v>3.7399999999999949</v>
      </c>
      <c r="AR132" s="22">
        <f>东航自动更新!P216</f>
        <v>80.260000000000005</v>
      </c>
      <c r="AS132" s="148">
        <f t="shared" ref="AS132" si="152">AR132-AR120</f>
        <v>6.7700000000000102</v>
      </c>
      <c r="AT132" s="174">
        <f t="shared" si="94"/>
        <v>2.730000000000004</v>
      </c>
      <c r="AU132" s="22">
        <f>东航自动更新!Q216</f>
        <v>80.569999999999993</v>
      </c>
      <c r="AV132" s="148">
        <f t="shared" ref="AV132" si="153">AU132-AU120</f>
        <v>8.5499999999999972</v>
      </c>
      <c r="AW132" s="174">
        <f t="shared" si="95"/>
        <v>11.069999999999993</v>
      </c>
      <c r="AX132" s="22">
        <f>东航自动更新!R216</f>
        <v>790</v>
      </c>
      <c r="AY132" s="138">
        <f t="shared" ref="AY132" si="154">AX132/AX120-1</f>
        <v>1.1523687580025532E-2</v>
      </c>
      <c r="AZ132" s="138">
        <f t="shared" ref="AZ132" si="155">AX132/AX72-1</f>
        <v>0.11898016997167149</v>
      </c>
      <c r="BA132" s="125"/>
      <c r="BB132" s="125"/>
      <c r="BC132" s="125"/>
      <c r="BD132" s="125"/>
      <c r="BE132" s="125"/>
      <c r="BF132" s="125"/>
      <c r="BG132" s="125"/>
      <c r="BH132" s="125"/>
      <c r="BI132" s="125"/>
      <c r="BJ132" s="125"/>
      <c r="BK132" s="51"/>
      <c r="BL132" s="125"/>
      <c r="BM132" s="125"/>
      <c r="BN132" s="125"/>
      <c r="BO132" s="125"/>
      <c r="BP132" s="125"/>
      <c r="BQ132" s="125"/>
      <c r="BR132" s="125"/>
      <c r="BS132" s="125"/>
      <c r="BT132" s="125"/>
      <c r="BU132" s="125"/>
      <c r="BV132" s="125"/>
      <c r="BW132" s="125"/>
      <c r="BX132" s="125"/>
      <c r="BY132" s="125"/>
      <c r="BZ132" s="125"/>
      <c r="CA132" s="125"/>
      <c r="CB132" s="125"/>
      <c r="CC132" s="125"/>
      <c r="CD132" s="125"/>
      <c r="CE132" s="125"/>
      <c r="CF132" s="125"/>
      <c r="CG132" s="125"/>
      <c r="CH132" s="125"/>
      <c r="CI132" s="125"/>
      <c r="CJ132" s="125"/>
      <c r="CK132" s="125"/>
      <c r="CL132" s="125"/>
      <c r="CM132" s="125"/>
      <c r="CN132" s="125"/>
      <c r="CW132" s="125"/>
      <c r="CX132" s="125"/>
      <c r="CY132" s="125"/>
      <c r="CZ132" s="125"/>
      <c r="DA132" s="125"/>
      <c r="DB132" s="125"/>
      <c r="DC132" s="125"/>
      <c r="DD132" s="125"/>
      <c r="DE132" s="127"/>
      <c r="DF132" s="127"/>
    </row>
    <row r="133" spans="1:110" s="126" customFormat="1">
      <c r="A133" s="7">
        <v>45566</v>
      </c>
      <c r="B133" s="22">
        <f>东航自动更新!B217</f>
        <v>25362.6</v>
      </c>
      <c r="C133" s="141">
        <f t="shared" ref="C133" si="156">B133/B121-1</f>
        <v>0.12342499647858318</v>
      </c>
      <c r="D133" s="138">
        <f t="shared" ref="D133" si="157">B133/B73-1</f>
        <v>9.8020777999581643E-2</v>
      </c>
      <c r="E133" s="22">
        <f>东航自动更新!C217</f>
        <v>16978.97</v>
      </c>
      <c r="F133" s="141">
        <f t="shared" ref="F133" si="158">E133/E121-1</f>
        <v>-9.0648634988669263E-3</v>
      </c>
      <c r="G133" s="138">
        <f t="shared" ref="G133" si="159">E133/E73-1</f>
        <v>0.16088774327645927</v>
      </c>
      <c r="H133" s="22">
        <f>东航自动更新!D217</f>
        <v>7842.51</v>
      </c>
      <c r="I133" s="141">
        <f t="shared" ref="I133" si="160">H133/H121-1</f>
        <v>0.58329632082175853</v>
      </c>
      <c r="J133" s="138">
        <f t="shared" ref="J133" si="161">H133/H73-1</f>
        <v>-1.7101226224971677E-2</v>
      </c>
      <c r="K133" s="22">
        <f>东航自动更新!E217</f>
        <v>541.11</v>
      </c>
      <c r="L133" s="141">
        <f t="shared" ref="L133" si="162">K133/K121-1</f>
        <v>0.10753832613545655</v>
      </c>
      <c r="M133" s="138">
        <f t="shared" ref="M133" si="163">K133/K73-1</f>
        <v>9.6118786209131724E-2</v>
      </c>
      <c r="N133" s="22">
        <f>东航自动更新!F217</f>
        <v>21445.13</v>
      </c>
      <c r="O133" s="141">
        <f t="shared" ref="O133" si="164">N133/N121-1</f>
        <v>0.23243694610355181</v>
      </c>
      <c r="P133" s="138">
        <f t="shared" ref="P133" si="165">N133/N73-1</f>
        <v>0.14880727261039373</v>
      </c>
      <c r="Q133" s="22">
        <f>东航自动更新!G217</f>
        <v>14763.86</v>
      </c>
      <c r="R133" s="141">
        <f t="shared" ref="R133" si="166">Q133/Q121-1</f>
        <v>9.2610819939522582E-2</v>
      </c>
      <c r="S133" s="138">
        <f t="shared" ref="S133" si="167">Q133/Q73-1</f>
        <v>0.20655159478964835</v>
      </c>
      <c r="T133" s="22">
        <f>东航自动更新!H217</f>
        <v>6233.03</v>
      </c>
      <c r="U133" s="141">
        <f t="shared" ref="U133" si="168">T133/T121-1</f>
        <v>0.7625652510787988</v>
      </c>
      <c r="V133" s="138">
        <f t="shared" ref="V133" si="169">T133/T73-1</f>
        <v>2.4941830350168948E-2</v>
      </c>
      <c r="W133" s="22">
        <f>东航自动更新!I217</f>
        <v>448.24</v>
      </c>
      <c r="X133" s="141">
        <f t="shared" ref="X133" si="170">W133/W121-1</f>
        <v>0.27416924869950821</v>
      </c>
      <c r="Y133" s="138">
        <f t="shared" ref="Y133" si="171">W133/W73-1</f>
        <v>0.28240780476640071</v>
      </c>
      <c r="Z133" s="22">
        <f>东航自动更新!J217</f>
        <v>12266.54</v>
      </c>
      <c r="AA133" s="141">
        <f t="shared" ref="AA133" si="172">Z133/Z121-1</f>
        <v>0.14906671712620456</v>
      </c>
      <c r="AB133" s="138">
        <f t="shared" ref="AB133" si="173">Z133/Z73-1</f>
        <v>0.11111574080783782</v>
      </c>
      <c r="AC133" s="22">
        <f>东航自动更新!K217</f>
        <v>10469.09</v>
      </c>
      <c r="AD133" s="141">
        <f t="shared" ref="AD133" si="174">AC133/AC121-1</f>
        <v>9.2448821576226692E-2</v>
      </c>
      <c r="AE133" s="138">
        <f t="shared" ref="AE133" si="175">AC133/AC73-1</f>
        <v>0.11788461189374577</v>
      </c>
      <c r="AF133" s="22">
        <f>东航自动更新!L217</f>
        <v>1478.95</v>
      </c>
      <c r="AG133" s="141">
        <f t="shared" ref="AG133" si="176">AF133/AF121-1</f>
        <v>0.76808492832976683</v>
      </c>
      <c r="AH133" s="138">
        <f t="shared" ref="AH133" si="177">AF133/AF73-1</f>
        <v>4.029064410165506E-2</v>
      </c>
      <c r="AI133" s="22">
        <f>东航自动更新!M217</f>
        <v>318.5</v>
      </c>
      <c r="AJ133" s="141">
        <f t="shared" ref="AJ133" si="178">AI133/AI121-1</f>
        <v>0.24599014161646182</v>
      </c>
      <c r="AK133" s="138">
        <f t="shared" ref="AK133" si="179">AI133/AI73-1</f>
        <v>0.25844561223280249</v>
      </c>
      <c r="AL133" s="22">
        <f>东航自动更新!N217</f>
        <v>84.55</v>
      </c>
      <c r="AM133" s="148">
        <f t="shared" ref="AM133" si="180">AL133-AL121</f>
        <v>7.4699999999999989</v>
      </c>
      <c r="AN133" s="174">
        <f t="shared" si="92"/>
        <v>3.730000000000004</v>
      </c>
      <c r="AO133" s="22">
        <f>东航自动更新!O217</f>
        <v>86.95</v>
      </c>
      <c r="AP133" s="148">
        <f t="shared" ref="AP133" si="181">AO133-AO121</f>
        <v>8.0900000000000034</v>
      </c>
      <c r="AQ133" s="174">
        <f t="shared" si="93"/>
        <v>3.2900000000000063</v>
      </c>
      <c r="AR133" s="22">
        <f>东航自动更新!P217</f>
        <v>79.48</v>
      </c>
      <c r="AS133" s="148">
        <f t="shared" ref="AS133" si="182">AR133-AR121</f>
        <v>8.0900000000000034</v>
      </c>
      <c r="AT133" s="174">
        <f t="shared" si="94"/>
        <v>3.2600000000000051</v>
      </c>
      <c r="AU133" s="22">
        <f>东航自动更新!Q217</f>
        <v>82.84</v>
      </c>
      <c r="AV133" s="148">
        <f t="shared" ref="AV133" si="183">AU133-AU121</f>
        <v>10.840000000000003</v>
      </c>
      <c r="AW133" s="174">
        <f t="shared" si="95"/>
        <v>12.040000000000006</v>
      </c>
      <c r="AX133" s="22">
        <f>东航自动更新!R217</f>
        <v>794</v>
      </c>
      <c r="AY133" s="138">
        <f t="shared" ref="AY133" si="184">AX133/AX121-1</f>
        <v>1.5345268542199531E-2</v>
      </c>
      <c r="AZ133" s="138">
        <f t="shared" ref="AZ133" si="185">AX133/AX73-1</f>
        <v>0.11830985915492964</v>
      </c>
      <c r="BA133" s="125"/>
      <c r="BB133" s="125"/>
      <c r="BC133" s="125"/>
      <c r="BD133" s="125"/>
      <c r="BE133" s="125"/>
      <c r="BF133" s="125"/>
      <c r="BG133" s="125"/>
      <c r="BH133" s="125"/>
      <c r="BI133" s="125"/>
      <c r="BJ133" s="125"/>
      <c r="BK133" s="51"/>
      <c r="BL133" s="125"/>
      <c r="BM133" s="125"/>
      <c r="BN133" s="125"/>
      <c r="BO133" s="125"/>
      <c r="BP133" s="125"/>
      <c r="BQ133" s="125"/>
      <c r="BR133" s="125"/>
      <c r="BS133" s="125"/>
      <c r="BT133" s="125"/>
      <c r="BU133" s="125"/>
      <c r="BV133" s="125"/>
      <c r="BW133" s="125"/>
      <c r="BX133" s="125"/>
      <c r="BY133" s="125"/>
      <c r="BZ133" s="125"/>
      <c r="CA133" s="125"/>
      <c r="CB133" s="125"/>
      <c r="CC133" s="125"/>
      <c r="CD133" s="125"/>
      <c r="CE133" s="125"/>
      <c r="CF133" s="125"/>
      <c r="CG133" s="125"/>
      <c r="CH133" s="125"/>
      <c r="CI133" s="125"/>
      <c r="CJ133" s="125"/>
      <c r="CK133" s="125"/>
      <c r="CL133" s="125"/>
      <c r="CM133" s="125"/>
      <c r="CN133" s="125"/>
      <c r="CW133" s="125"/>
      <c r="CX133" s="125"/>
      <c r="CY133" s="125"/>
      <c r="CZ133" s="125"/>
      <c r="DA133" s="125"/>
      <c r="DB133" s="125"/>
      <c r="DC133" s="125"/>
      <c r="DD133" s="125"/>
      <c r="DE133" s="127"/>
      <c r="DF133" s="127"/>
    </row>
    <row r="134" spans="1:110" s="126" customFormat="1">
      <c r="A134" s="7">
        <v>45597</v>
      </c>
      <c r="B134" s="22">
        <f>东航自动更新!B218</f>
        <v>23323.46</v>
      </c>
      <c r="C134" s="141">
        <f t="shared" ref="C134:C136" si="186">B134/B122-1</f>
        <v>9.1723464219297224E-2</v>
      </c>
      <c r="D134" s="138">
        <f t="shared" ref="D134:D135" si="187">B134/B74-1</f>
        <v>3.2097817029831166E-2</v>
      </c>
      <c r="E134" s="22">
        <f>东航自动更新!C218</f>
        <v>15523.22</v>
      </c>
      <c r="F134" s="141">
        <f t="shared" ref="F134:F136" si="188">E134/E122-1</f>
        <v>-1.7702368605395091E-2</v>
      </c>
      <c r="G134" s="138">
        <f t="shared" ref="G134:G135" si="189">E134/E74-1</f>
        <v>8.4197880944564929E-2</v>
      </c>
      <c r="H134" s="22">
        <v>7260.14</v>
      </c>
      <c r="I134" s="141">
        <f t="shared" ref="I134:I136" si="190">H134/H122-1</f>
        <v>0.44361174353519006</v>
      </c>
      <c r="J134" s="138">
        <f t="shared" ref="J134:J135" si="191">H134/H74-1</f>
        <v>-7.4777205294823013E-2</v>
      </c>
      <c r="K134" s="22">
        <f>东航自动更新!E218</f>
        <v>540.1</v>
      </c>
      <c r="L134" s="141">
        <f t="shared" ref="L134:L136" si="192">K134/K122-1</f>
        <v>1.5683767112983471E-2</v>
      </c>
      <c r="M134" s="138">
        <f t="shared" ref="M134:M135" si="193">K134/K74-1</f>
        <v>0.24590542099192625</v>
      </c>
      <c r="N134" s="22">
        <f>东航自动更新!F218</f>
        <v>19668.830000000002</v>
      </c>
      <c r="O134" s="141">
        <f t="shared" ref="O134:O136" si="194">N134/N122-1</f>
        <v>0.20852283549717066</v>
      </c>
      <c r="P134" s="138">
        <f t="shared" ref="P134:P135" si="195">N134/N74-1</f>
        <v>8.6604250880743416E-2</v>
      </c>
      <c r="Q134" s="22">
        <f>东航自动更新!G218</f>
        <v>13234.43</v>
      </c>
      <c r="R134" s="141">
        <f t="shared" ref="R134:R136" si="196">Q134/Q122-1</f>
        <v>7.2002637393969726E-2</v>
      </c>
      <c r="S134" s="138">
        <f t="shared" ref="S134:S135" si="197">Q134/Q74-1</f>
        <v>0.12069285257618034</v>
      </c>
      <c r="T134" s="22">
        <f>东航自动更新!H218</f>
        <v>5985.03</v>
      </c>
      <c r="U134" s="141">
        <f t="shared" ref="U134:U136" si="198">T134/T122-1</f>
        <v>0.68219468389795024</v>
      </c>
      <c r="V134" s="138">
        <f t="shared" ref="V134:V135" si="199">T134/T74-1</f>
        <v>2.9594276875741787E-3</v>
      </c>
      <c r="W134" s="22">
        <f>东航自动更新!I218</f>
        <v>449.36</v>
      </c>
      <c r="X134" s="141">
        <f t="shared" ref="X134:X136" si="200">W134/W122-1</f>
        <v>0.20889941083102426</v>
      </c>
      <c r="Y134" s="138">
        <f t="shared" ref="Y134:Y135" si="201">W134/W74-1</f>
        <v>0.38405149844457442</v>
      </c>
      <c r="Z134" s="22">
        <f>东航自动更新!J218</f>
        <v>11215.06</v>
      </c>
      <c r="AA134" s="141">
        <f t="shared" ref="AA134:AA136" si="202">Z134/Z122-1</f>
        <v>0.13084565425852102</v>
      </c>
      <c r="AB134" s="138">
        <f t="shared" ref="AB134:AB135" si="203">Z134/Z74-1</f>
        <v>5.2087183460884035E-2</v>
      </c>
      <c r="AC134" s="22">
        <f>东航自动更新!K218</f>
        <v>9424.69</v>
      </c>
      <c r="AD134" s="141">
        <f t="shared" ref="AD134:AD136" si="204">AC134/AC122-1</f>
        <v>7.2972499123378443E-2</v>
      </c>
      <c r="AE134" s="138">
        <f t="shared" ref="AE134:AE135" si="205">AC134/AC74-1</f>
        <v>4.6089383924656779E-2</v>
      </c>
      <c r="AF134" s="22">
        <f>东航自动更新!L218</f>
        <v>1468.71</v>
      </c>
      <c r="AG134" s="141">
        <f t="shared" ref="AG134:AG136" si="206">AF134/AF122-1</f>
        <v>0.69344740513553726</v>
      </c>
      <c r="AH134" s="138">
        <f t="shared" ref="AH134:AH135" si="207">AF134/AF74-1</f>
        <v>4.2829045931879639E-2</v>
      </c>
      <c r="AI134" s="22">
        <f>东航自动更新!M218</f>
        <v>321.66000000000003</v>
      </c>
      <c r="AJ134" s="141">
        <f t="shared" ref="AJ134:AJ136" si="208">AI134/AI122-1</f>
        <v>0.207387110093465</v>
      </c>
      <c r="AK134" s="138">
        <f t="shared" ref="AK134:AK135" si="209">AI134/AI74-1</f>
        <v>0.32922848051572395</v>
      </c>
      <c r="AL134" s="22">
        <f>东航自动更新!N218</f>
        <v>84.33</v>
      </c>
      <c r="AM134" s="148">
        <f t="shared" ref="AM134:AM136" si="210">AL134-AL122</f>
        <v>8.1499999999999915</v>
      </c>
      <c r="AN134" s="174">
        <f t="shared" si="92"/>
        <v>4.230000000000004</v>
      </c>
      <c r="AO134" s="22">
        <f>东航自动更新!O218</f>
        <v>85.26</v>
      </c>
      <c r="AP134" s="148">
        <f t="shared" ref="AP134:AP136" si="211">AO134-AO122</f>
        <v>7.1400000000000006</v>
      </c>
      <c r="AQ134" s="174">
        <f t="shared" si="93"/>
        <v>2.7800000000000011</v>
      </c>
      <c r="AR134" s="22">
        <f>东航自动更新!P218</f>
        <v>82.44</v>
      </c>
      <c r="AS134" s="148">
        <f t="shared" ref="AS134:AS136" si="212">AR134-AR122</f>
        <v>11.700000000000003</v>
      </c>
      <c r="AT134" s="174">
        <f t="shared" si="94"/>
        <v>6.3900000000000006</v>
      </c>
      <c r="AU134" s="22">
        <f>东航自动更新!Q218</f>
        <v>83.2</v>
      </c>
      <c r="AV134" s="148">
        <f t="shared" ref="AV134:AV136" si="213">AU134-AU122</f>
        <v>13.299999999999997</v>
      </c>
      <c r="AW134" s="174">
        <f t="shared" si="95"/>
        <v>8.2999999999999972</v>
      </c>
      <c r="AX134" s="22">
        <f>东航自动更新!R218</f>
        <v>796</v>
      </c>
      <c r="AY134" s="138">
        <f t="shared" ref="AY134:AY136" si="214">AX134/AX122-1</f>
        <v>2.051282051282044E-2</v>
      </c>
      <c r="AZ134" s="138">
        <f t="shared" ref="AZ134:AZ135" si="215">AX134/AX74-1</f>
        <v>0.1179775280898876</v>
      </c>
      <c r="BA134" s="125"/>
      <c r="BB134" s="125"/>
      <c r="BC134" s="125"/>
      <c r="BD134" s="125"/>
      <c r="BE134" s="125"/>
      <c r="BF134" s="125"/>
      <c r="BG134" s="125"/>
      <c r="BH134" s="125"/>
      <c r="BI134" s="125"/>
      <c r="BJ134" s="125"/>
      <c r="BK134" s="51"/>
      <c r="BL134" s="125"/>
      <c r="BM134" s="125"/>
      <c r="BN134" s="125"/>
      <c r="BO134" s="125"/>
      <c r="BP134" s="125"/>
      <c r="BQ134" s="125"/>
      <c r="BR134" s="125"/>
      <c r="BS134" s="125"/>
      <c r="BT134" s="125"/>
      <c r="BU134" s="125"/>
      <c r="BV134" s="125"/>
      <c r="BW134" s="125"/>
      <c r="BX134" s="125"/>
      <c r="BY134" s="125"/>
      <c r="BZ134" s="125"/>
      <c r="CA134" s="125"/>
      <c r="CB134" s="125"/>
      <c r="CC134" s="125"/>
      <c r="CD134" s="125"/>
      <c r="CE134" s="125"/>
      <c r="CF134" s="125"/>
      <c r="CG134" s="125"/>
      <c r="CH134" s="125"/>
      <c r="CI134" s="125"/>
      <c r="CJ134" s="125"/>
      <c r="CK134" s="125"/>
      <c r="CL134" s="125"/>
      <c r="CM134" s="125"/>
      <c r="CN134" s="125"/>
      <c r="CW134" s="125"/>
      <c r="CX134" s="125"/>
      <c r="CY134" s="125"/>
      <c r="CZ134" s="125"/>
      <c r="DA134" s="125"/>
      <c r="DB134" s="125"/>
      <c r="DC134" s="125"/>
      <c r="DD134" s="125"/>
      <c r="DE134" s="127"/>
      <c r="DF134" s="127"/>
    </row>
    <row r="135" spans="1:110" s="126" customFormat="1">
      <c r="A135" s="7">
        <v>45627</v>
      </c>
      <c r="B135" s="22">
        <f>东航自动更新!B219</f>
        <v>24115.52</v>
      </c>
      <c r="C135" s="141">
        <f t="shared" si="186"/>
        <v>6.8634879951220196E-2</v>
      </c>
      <c r="D135" s="138">
        <f t="shared" si="187"/>
        <v>6.0048018722202778E-2</v>
      </c>
      <c r="E135" s="22">
        <f>东航自动更新!C219</f>
        <v>15356.09</v>
      </c>
      <c r="F135" s="141">
        <f t="shared" si="188"/>
        <v>-3.7510905972963138E-2</v>
      </c>
      <c r="G135" s="138">
        <f t="shared" si="189"/>
        <v>7.1215609129973823E-2</v>
      </c>
      <c r="H135" s="22">
        <f>东航自动更新!D219</f>
        <v>8205.75</v>
      </c>
      <c r="I135" s="141">
        <f t="shared" si="190"/>
        <v>0.35716802040279649</v>
      </c>
      <c r="J135" s="138">
        <f t="shared" si="191"/>
        <v>2.6032972597858084E-2</v>
      </c>
      <c r="K135" s="22">
        <f>东航自动更新!E219</f>
        <v>553.67999999999995</v>
      </c>
      <c r="L135" s="141">
        <f t="shared" si="192"/>
        <v>-2.1559341203082005E-2</v>
      </c>
      <c r="M135" s="138">
        <f t="shared" si="193"/>
        <v>0.32869381584315227</v>
      </c>
      <c r="N135" s="22">
        <f>东航自动更新!F219</f>
        <v>20139.61</v>
      </c>
      <c r="O135" s="141">
        <f t="shared" si="194"/>
        <v>0.17334292688894992</v>
      </c>
      <c r="P135" s="138">
        <f t="shared" si="195"/>
        <v>0.10498856583533045</v>
      </c>
      <c r="Q135" s="22">
        <f>东航自动更新!G219</f>
        <v>12935.68</v>
      </c>
      <c r="R135" s="141">
        <f t="shared" si="196"/>
        <v>4.8943813300248884E-2</v>
      </c>
      <c r="S135" s="138">
        <f t="shared" si="197"/>
        <v>0.11445693864821371</v>
      </c>
      <c r="T135" s="22">
        <f>东航自动更新!H219</f>
        <v>6754.66</v>
      </c>
      <c r="U135" s="141">
        <f t="shared" si="198"/>
        <v>0.52404869078643057</v>
      </c>
      <c r="V135" s="138">
        <f t="shared" si="199"/>
        <v>7.1455650924226566E-2</v>
      </c>
      <c r="W135" s="22">
        <f>东航自动更新!I219</f>
        <v>449.27</v>
      </c>
      <c r="X135" s="141">
        <f t="shared" si="200"/>
        <v>0.12275396726227661</v>
      </c>
      <c r="Y135" s="138">
        <f t="shared" si="201"/>
        <v>0.4274775204143233</v>
      </c>
      <c r="Z135" s="22">
        <f>东航自动更新!J219</f>
        <v>11139.48</v>
      </c>
      <c r="AA135" s="141">
        <f t="shared" si="202"/>
        <v>0.10822292039324855</v>
      </c>
      <c r="AB135" s="138">
        <f t="shared" si="203"/>
        <v>5.1672180178547134E-2</v>
      </c>
      <c r="AC135" s="22">
        <f>东航自动更新!K219</f>
        <v>9137.81</v>
      </c>
      <c r="AD135" s="141">
        <f t="shared" si="204"/>
        <v>5.108290936780735E-2</v>
      </c>
      <c r="AE135" s="138">
        <f t="shared" si="205"/>
        <v>2.8118003127848068E-2</v>
      </c>
      <c r="AF135" s="22">
        <f>东航自动更新!L219</f>
        <v>1681.67</v>
      </c>
      <c r="AG135" s="141">
        <f t="shared" si="206"/>
        <v>0.56603404604037855</v>
      </c>
      <c r="AH135" s="138">
        <f t="shared" si="207"/>
        <v>0.14498239976033722</v>
      </c>
      <c r="AI135" s="22">
        <f>东航自动更新!M219</f>
        <v>320</v>
      </c>
      <c r="AJ135" s="141">
        <f t="shared" si="208"/>
        <v>0.12628466844995079</v>
      </c>
      <c r="AK135" s="138">
        <f t="shared" si="209"/>
        <v>0.35863796543964677</v>
      </c>
      <c r="AL135" s="22">
        <f>东航自动更新!N219</f>
        <v>83.51</v>
      </c>
      <c r="AM135" s="148">
        <f t="shared" si="210"/>
        <v>7.4500000000000028</v>
      </c>
      <c r="AN135" s="174">
        <f t="shared" si="92"/>
        <v>3.3900000000000006</v>
      </c>
      <c r="AO135" s="22">
        <f>东航自动更新!O219</f>
        <v>84.24</v>
      </c>
      <c r="AP135" s="148">
        <f t="shared" si="211"/>
        <v>6.9399999999999977</v>
      </c>
      <c r="AQ135" s="174">
        <f t="shared" si="93"/>
        <v>3.269999999999996</v>
      </c>
      <c r="AR135" s="22">
        <f>东航自动更新!P219</f>
        <v>82.32</v>
      </c>
      <c r="AS135" s="148">
        <f t="shared" si="212"/>
        <v>9.019999999999996</v>
      </c>
      <c r="AT135" s="174">
        <f t="shared" si="94"/>
        <v>3.4899999999999949</v>
      </c>
      <c r="AU135" s="22">
        <f>东航自动更新!Q219</f>
        <v>81.14</v>
      </c>
      <c r="AV135" s="148">
        <f t="shared" si="213"/>
        <v>10.430000000000007</v>
      </c>
      <c r="AW135" s="174">
        <f t="shared" si="95"/>
        <v>5.6099999999999994</v>
      </c>
      <c r="AX135" s="22">
        <f>东航自动更新!R219</f>
        <v>804</v>
      </c>
      <c r="AY135" s="138">
        <f t="shared" si="214"/>
        <v>2.8132992327365658E-2</v>
      </c>
      <c r="AZ135" s="138">
        <f t="shared" si="215"/>
        <v>0.11203319502074693</v>
      </c>
      <c r="BA135" s="125"/>
      <c r="BB135" s="125"/>
      <c r="BC135" s="125"/>
      <c r="BD135" s="125"/>
      <c r="BE135" s="125"/>
      <c r="BF135" s="125"/>
      <c r="BG135" s="125"/>
      <c r="BH135" s="125"/>
      <c r="BI135" s="125"/>
      <c r="BJ135" s="125"/>
      <c r="BK135" s="51"/>
      <c r="BL135" s="125"/>
      <c r="BM135" s="125"/>
      <c r="BN135" s="125"/>
      <c r="BO135" s="125"/>
      <c r="BP135" s="125"/>
      <c r="BQ135" s="125"/>
      <c r="BR135" s="125"/>
      <c r="BS135" s="125"/>
      <c r="BT135" s="125"/>
      <c r="BU135" s="125"/>
      <c r="BV135" s="125"/>
      <c r="BW135" s="125"/>
      <c r="BX135" s="125"/>
      <c r="BY135" s="125"/>
      <c r="BZ135" s="125"/>
      <c r="CA135" s="125"/>
      <c r="CB135" s="125"/>
      <c r="CC135" s="125"/>
      <c r="CD135" s="125"/>
      <c r="CE135" s="125"/>
      <c r="CF135" s="125"/>
      <c r="CG135" s="125"/>
      <c r="CH135" s="125"/>
      <c r="CI135" s="125"/>
      <c r="CJ135" s="125"/>
      <c r="CK135" s="125"/>
      <c r="CL135" s="125"/>
      <c r="CM135" s="125"/>
      <c r="CN135" s="125"/>
      <c r="CW135" s="125"/>
      <c r="CX135" s="125"/>
      <c r="CY135" s="125"/>
      <c r="CZ135" s="125"/>
      <c r="DA135" s="125"/>
      <c r="DB135" s="125"/>
      <c r="DC135" s="125"/>
      <c r="DD135" s="125"/>
      <c r="DE135" s="127"/>
      <c r="DF135" s="127"/>
    </row>
    <row r="136" spans="1:110" s="126" customFormat="1">
      <c r="A136" s="34">
        <v>45658</v>
      </c>
      <c r="B136" s="22">
        <f>东航自动更新!B220</f>
        <v>27829.87</v>
      </c>
      <c r="C136" s="141">
        <f t="shared" si="186"/>
        <v>0.11871093990247106</v>
      </c>
      <c r="D136" s="138">
        <f t="shared" ref="D136:D141" si="216">B136/B64-1</f>
        <v>0.2243501191360262</v>
      </c>
      <c r="E136" s="22">
        <f>东航自动更新!C220</f>
        <v>18196.27</v>
      </c>
      <c r="F136" s="141">
        <f t="shared" si="188"/>
        <v>2.3230404495039103E-2</v>
      </c>
      <c r="G136" s="138">
        <f t="shared" ref="G136:G141" si="217">E136/E64-1</f>
        <v>0.24889635329872317</v>
      </c>
      <c r="H136" s="22">
        <f>东航自动更新!D220</f>
        <v>9061.44</v>
      </c>
      <c r="I136" s="141">
        <f t="shared" si="190"/>
        <v>0.39210375516386886</v>
      </c>
      <c r="J136" s="138">
        <f t="shared" ref="J136:J141" si="218">H136/H64-1</f>
        <v>0.19147481404244204</v>
      </c>
      <c r="K136" s="22">
        <f>东航自动更新!E220</f>
        <v>572.16</v>
      </c>
      <c r="L136" s="141">
        <f t="shared" si="192"/>
        <v>-2.094455852156063E-2</v>
      </c>
      <c r="M136" s="138">
        <f t="shared" ref="M136:M141" si="219">K136/K64-1</f>
        <v>3.0547550432276527E-2</v>
      </c>
      <c r="N136" s="22">
        <f>东航自动更新!F220</f>
        <v>23055.71</v>
      </c>
      <c r="O136" s="141">
        <f t="shared" si="194"/>
        <v>0.19712273622001253</v>
      </c>
      <c r="P136" s="138">
        <f t="shared" ref="P136:P141" si="220">N136/N64-1</f>
        <v>0.2569988774317995</v>
      </c>
      <c r="Q136" s="22">
        <f>东航自动更新!G220</f>
        <v>15248.97</v>
      </c>
      <c r="R136" s="141">
        <f t="shared" si="196"/>
        <v>8.5849113032778313E-2</v>
      </c>
      <c r="S136" s="138">
        <f t="shared" ref="S136:S141" si="221">Q136/Q64-1</f>
        <v>0.30575925824439287</v>
      </c>
      <c r="T136" s="22">
        <f>东航自动更新!H220</f>
        <v>7344.11</v>
      </c>
      <c r="U136" s="141">
        <f t="shared" si="198"/>
        <v>0.53013130096715178</v>
      </c>
      <c r="V136" s="138">
        <f t="shared" ref="V136:V141" si="222">T136/T64-1</f>
        <v>0.18278639944855657</v>
      </c>
      <c r="W136" s="22">
        <f>东航自动更新!I220</f>
        <v>462.63</v>
      </c>
      <c r="X136" s="141">
        <f t="shared" si="200"/>
        <v>0.11142342342342348</v>
      </c>
      <c r="Y136" s="138">
        <f t="shared" ref="Y136:Y141" si="223">W136/W64-1</f>
        <v>1.7977379747392552E-2</v>
      </c>
      <c r="Z136" s="22">
        <f>东航自动更新!J220</f>
        <v>12684.67</v>
      </c>
      <c r="AA136" s="141">
        <f t="shared" si="202"/>
        <v>0.12433710249416996</v>
      </c>
      <c r="AB136" s="138">
        <f t="shared" ref="AB136:AB141" si="224">Z136/Z64-1</f>
        <v>0.18684416616063482</v>
      </c>
      <c r="AC136" s="22">
        <f>东航自动更新!K220</f>
        <v>10563.53</v>
      </c>
      <c r="AD136" s="141">
        <f t="shared" si="204"/>
        <v>7.3184830887641938E-2</v>
      </c>
      <c r="AE136" s="138">
        <f t="shared" ref="AE136:AE141" si="225">AC136/AC64-1</f>
        <v>0.19114136581416519</v>
      </c>
      <c r="AF136" s="22">
        <f>东航自动更新!L220</f>
        <v>1793.53</v>
      </c>
      <c r="AG136" s="141">
        <f t="shared" si="206"/>
        <v>0.5655266925037532</v>
      </c>
      <c r="AH136" s="138">
        <f t="shared" ref="AH136:AH141" si="226">AF136/AF64-1</f>
        <v>0.20892031437468828</v>
      </c>
      <c r="AI136" s="22">
        <f>东航自动更新!M220</f>
        <v>327.61</v>
      </c>
      <c r="AJ136" s="141">
        <f t="shared" si="208"/>
        <v>0.11770325133908766</v>
      </c>
      <c r="AK136" s="138">
        <f t="shared" ref="AK136:AK141" si="227">AI136/AI64-1</f>
        <v>-2.4244229337304524E-2</v>
      </c>
      <c r="AL136" s="22">
        <f>东航自动更新!N220</f>
        <v>82.85</v>
      </c>
      <c r="AM136" s="148">
        <f t="shared" si="210"/>
        <v>5.4299999999999926</v>
      </c>
      <c r="AN136" s="174">
        <f t="shared" ref="AN136:AN141" si="228">AL136-AL64</f>
        <v>2.1599999999999966</v>
      </c>
      <c r="AO136" s="22">
        <f>东航自动更新!O220</f>
        <v>83.8</v>
      </c>
      <c r="AP136" s="148">
        <f t="shared" si="211"/>
        <v>4.8299999999999983</v>
      </c>
      <c r="AQ136" s="174">
        <f t="shared" ref="AQ136:AQ141" si="229">AO136-AO64</f>
        <v>3.6499999999999915</v>
      </c>
      <c r="AR136" s="22">
        <f>东航自动更新!P220</f>
        <v>81.05</v>
      </c>
      <c r="AS136" s="148">
        <f t="shared" si="212"/>
        <v>7.3100000000000023</v>
      </c>
      <c r="AT136" s="174">
        <f t="shared" ref="AT136:AT141" si="230">AR136-AR64</f>
        <v>-0.59000000000000341</v>
      </c>
      <c r="AU136" s="22">
        <f>东航自动更新!Q220</f>
        <v>80.86</v>
      </c>
      <c r="AV136" s="148">
        <f t="shared" si="213"/>
        <v>9.6299999999999955</v>
      </c>
      <c r="AW136" s="174">
        <f t="shared" ref="AW136:AW141" si="231">AU136-AU64</f>
        <v>-1</v>
      </c>
      <c r="AX136" s="22">
        <f>东航自动更新!R220</f>
        <v>808</v>
      </c>
      <c r="AY136" s="138">
        <f t="shared" si="214"/>
        <v>3.3248081841432242E-2</v>
      </c>
      <c r="AZ136" s="138">
        <f t="shared" ref="AZ136:AZ141" si="232">AX136/AX64-1</f>
        <v>0.18649045521292207</v>
      </c>
      <c r="BA136" s="125"/>
      <c r="BB136" s="125"/>
      <c r="BC136" s="125"/>
      <c r="BD136" s="125"/>
      <c r="BE136" s="125"/>
      <c r="BF136" s="125"/>
      <c r="BG136" s="125"/>
      <c r="BH136" s="125"/>
      <c r="BI136" s="125"/>
      <c r="BJ136" s="125"/>
      <c r="BK136" s="51"/>
      <c r="BL136" s="125"/>
      <c r="BM136" s="125"/>
      <c r="BN136" s="125"/>
      <c r="BO136" s="125"/>
      <c r="BP136" s="125"/>
      <c r="BQ136" s="125"/>
      <c r="BR136" s="125"/>
      <c r="BS136" s="125"/>
      <c r="BT136" s="125"/>
      <c r="BU136" s="125"/>
      <c r="BV136" s="125"/>
      <c r="BW136" s="125"/>
      <c r="BX136" s="125"/>
      <c r="BY136" s="125"/>
      <c r="BZ136" s="125"/>
      <c r="CA136" s="125"/>
      <c r="CB136" s="125"/>
      <c r="CC136" s="125"/>
      <c r="CD136" s="125"/>
      <c r="CE136" s="125"/>
      <c r="CF136" s="125"/>
      <c r="CG136" s="125"/>
      <c r="CH136" s="125"/>
      <c r="CI136" s="125"/>
      <c r="CJ136" s="125"/>
      <c r="CK136" s="125"/>
      <c r="CL136" s="125"/>
      <c r="CM136" s="125"/>
      <c r="CN136" s="125"/>
      <c r="CW136" s="125"/>
      <c r="CX136" s="125"/>
      <c r="CY136" s="125"/>
      <c r="CZ136" s="125"/>
      <c r="DA136" s="125"/>
      <c r="DB136" s="125"/>
      <c r="DC136" s="125"/>
      <c r="DD136" s="125"/>
      <c r="DE136" s="127"/>
      <c r="DF136" s="127"/>
    </row>
    <row r="137" spans="1:110" s="126" customFormat="1">
      <c r="A137" s="7">
        <v>45689</v>
      </c>
      <c r="B137" s="22">
        <f>东航自动更新!B221</f>
        <v>25252.74</v>
      </c>
      <c r="C137" s="141">
        <f t="shared" ref="C137:C138" si="233">B137/B125-1</f>
        <v>9.7384201567505269E-3</v>
      </c>
      <c r="D137" s="138">
        <f t="shared" si="216"/>
        <v>0.17560244833962435</v>
      </c>
      <c r="E137" s="22">
        <f>东航自动更新!C221</f>
        <v>16853.23</v>
      </c>
      <c r="F137" s="141">
        <f t="shared" ref="F137:F138" si="234">E137/E125-1</f>
        <v>-5.3096763391477508E-2</v>
      </c>
      <c r="G137" s="138">
        <f t="shared" si="217"/>
        <v>0.23078085929284176</v>
      </c>
      <c r="H137" s="22">
        <f>东航自动更新!D221</f>
        <v>7921.11</v>
      </c>
      <c r="I137" s="141">
        <f t="shared" ref="I137:I138" si="235">H137/H125-1</f>
        <v>0.18790931763273244</v>
      </c>
      <c r="J137" s="138">
        <f t="shared" si="218"/>
        <v>9.3701328826589769E-2</v>
      </c>
      <c r="K137" s="22">
        <f>东航自动更新!E221</f>
        <v>478.4</v>
      </c>
      <c r="L137" s="141">
        <f t="shared" ref="L137:L138" si="236">K137/K125-1</f>
        <v>-0.11867654102649139</v>
      </c>
      <c r="M137" s="138">
        <f t="shared" si="219"/>
        <v>-0.12233066705804663</v>
      </c>
      <c r="N137" s="22">
        <f>东航自动更新!F221</f>
        <v>21495.16</v>
      </c>
      <c r="O137" s="141">
        <f t="shared" ref="O137:O138" si="237">N137/N125-1</f>
        <v>3.0823280942931408E-2</v>
      </c>
      <c r="P137" s="138">
        <f t="shared" si="220"/>
        <v>0.18517611823112046</v>
      </c>
      <c r="Q137" s="22">
        <f>东航自动更新!G221</f>
        <v>14810.2</v>
      </c>
      <c r="R137" s="141">
        <f t="shared" ref="R137:R138" si="238">Q137/Q125-1</f>
        <v>-1.3238811638427772E-2</v>
      </c>
      <c r="S137" s="138">
        <f t="shared" si="221"/>
        <v>0.26517808785565045</v>
      </c>
      <c r="T137" s="22">
        <f>东航自动更新!H221</f>
        <v>6298.35</v>
      </c>
      <c r="U137" s="141">
        <f t="shared" ref="U137:U138" si="239">T137/T125-1</f>
        <v>0.16183426058468497</v>
      </c>
      <c r="V137" s="138">
        <f t="shared" si="222"/>
        <v>5.0824863356980332E-2</v>
      </c>
      <c r="W137" s="22">
        <f>东航自动更新!I221</f>
        <v>386.61</v>
      </c>
      <c r="X137" s="141">
        <f t="shared" ref="X137:X138" si="240">W137/W125-1</f>
        <v>-8.4903427381177843E-2</v>
      </c>
      <c r="Y137" s="138">
        <f t="shared" si="223"/>
        <v>-0.11520768966700989</v>
      </c>
      <c r="Z137" s="22">
        <f>东航自动更新!J221</f>
        <v>12049.85</v>
      </c>
      <c r="AA137" s="141">
        <f t="shared" ref="AA137:AA138" si="241">Z137/Z125-1</f>
        <v>8.9796116594278441E-3</v>
      </c>
      <c r="AB137" s="138">
        <f t="shared" si="224"/>
        <v>0.14283641302337591</v>
      </c>
      <c r="AC137" s="22">
        <f>东航自动更新!K221</f>
        <v>10228.27</v>
      </c>
      <c r="AD137" s="141">
        <f t="shared" ref="AD137:AD138" si="242">AC137/AC125-1</f>
        <v>-1.0329916797532257E-2</v>
      </c>
      <c r="AE137" s="138">
        <f t="shared" si="225"/>
        <v>0.17115896792336627</v>
      </c>
      <c r="AF137" s="22">
        <f>东航自动更新!L221</f>
        <v>1547.1</v>
      </c>
      <c r="AG137" s="141">
        <f t="shared" ref="AG137:AG138" si="243">AF137/AF125-1</f>
        <v>0.18341339534314471</v>
      </c>
      <c r="AH137" s="138">
        <f t="shared" si="226"/>
        <v>4.2808323054213115E-2</v>
      </c>
      <c r="AI137" s="22">
        <f>东航自动更新!M221</f>
        <v>274.47000000000003</v>
      </c>
      <c r="AJ137" s="141">
        <f t="shared" ref="AJ137:AJ138" si="244">AI137/AI125-1</f>
        <v>-8.5892226736827948E-2</v>
      </c>
      <c r="AK137" s="138">
        <f t="shared" si="227"/>
        <v>-0.16002570694087392</v>
      </c>
      <c r="AL137" s="22">
        <f>东航自动更新!N221</f>
        <v>85.12</v>
      </c>
      <c r="AM137" s="148">
        <f t="shared" ref="AM137:AM138" si="245">AL137-AL125</f>
        <v>1.7400000000000091</v>
      </c>
      <c r="AN137" s="174">
        <f t="shared" si="228"/>
        <v>0.68999999999999773</v>
      </c>
      <c r="AO137" s="22">
        <f>东航自动更新!O221</f>
        <v>87.88</v>
      </c>
      <c r="AP137" s="148">
        <f t="shared" ref="AP137:AP138" si="246">AO137-AO125</f>
        <v>3.5499999999999972</v>
      </c>
      <c r="AQ137" s="174">
        <f t="shared" si="229"/>
        <v>2.3900000000000006</v>
      </c>
      <c r="AR137" s="22">
        <f>东航自动更新!P221</f>
        <v>79.510000000000005</v>
      </c>
      <c r="AS137" s="148">
        <f t="shared" ref="AS137:AS138" si="247">AR137-AR125</f>
        <v>-1.789999999999992</v>
      </c>
      <c r="AT137" s="174">
        <f t="shared" si="230"/>
        <v>-3.25</v>
      </c>
      <c r="AU137" s="22">
        <f>东航自动更新!Q221</f>
        <v>80.81</v>
      </c>
      <c r="AV137" s="148">
        <f t="shared" ref="AV137:AV138" si="248">AU137-AU125</f>
        <v>2.980000000000004</v>
      </c>
      <c r="AW137" s="174">
        <f t="shared" si="231"/>
        <v>0.65000000000000568</v>
      </c>
      <c r="AX137" s="22">
        <f>东航自动更新!R221</f>
        <v>812</v>
      </c>
      <c r="AY137" s="138">
        <f t="shared" ref="AY137:AY138" si="249">AX137/AX125-1</f>
        <v>3.8363171355498826E-2</v>
      </c>
      <c r="AZ137" s="138">
        <f t="shared" si="232"/>
        <v>0.18367346938775508</v>
      </c>
      <c r="BA137" s="125"/>
      <c r="BB137" s="125"/>
      <c r="BC137" s="125"/>
      <c r="BD137" s="125"/>
      <c r="BE137" s="125"/>
      <c r="BF137" s="125"/>
      <c r="BG137" s="125"/>
      <c r="BH137" s="125"/>
      <c r="BI137" s="125"/>
      <c r="BJ137" s="125"/>
      <c r="BK137" s="51"/>
      <c r="BL137" s="125"/>
      <c r="BM137" s="125"/>
      <c r="BN137" s="125"/>
      <c r="BO137" s="125"/>
      <c r="BP137" s="125"/>
      <c r="BQ137" s="125"/>
      <c r="BR137" s="125"/>
      <c r="BS137" s="125"/>
      <c r="BT137" s="125"/>
      <c r="BU137" s="125"/>
      <c r="BV137" s="125"/>
      <c r="BW137" s="125"/>
      <c r="BX137" s="125"/>
      <c r="BY137" s="125"/>
      <c r="BZ137" s="125"/>
      <c r="CA137" s="125"/>
      <c r="CB137" s="125"/>
      <c r="CC137" s="125"/>
      <c r="CD137" s="125"/>
      <c r="CE137" s="125"/>
      <c r="CF137" s="125"/>
      <c r="CG137" s="125"/>
      <c r="CH137" s="125"/>
      <c r="CI137" s="125"/>
      <c r="CJ137" s="125"/>
      <c r="CK137" s="125"/>
      <c r="CL137" s="125"/>
      <c r="CM137" s="125"/>
      <c r="CN137" s="125"/>
      <c r="CW137" s="125"/>
      <c r="CX137" s="125"/>
      <c r="CY137" s="125"/>
      <c r="CZ137" s="125"/>
      <c r="DA137" s="125"/>
      <c r="DB137" s="125"/>
      <c r="DC137" s="125"/>
      <c r="DD137" s="125"/>
      <c r="DE137" s="127"/>
      <c r="DF137" s="127"/>
    </row>
    <row r="138" spans="1:110" s="126" customFormat="1">
      <c r="A138" s="7">
        <v>45717</v>
      </c>
      <c r="B138" s="22">
        <f>东航自动更新!B222</f>
        <v>24858.720000000001</v>
      </c>
      <c r="C138" s="141">
        <f t="shared" si="233"/>
        <v>6.6680397772986177E-2</v>
      </c>
      <c r="D138" s="138">
        <f t="shared" si="216"/>
        <v>0.1509668434104452</v>
      </c>
      <c r="E138" s="22">
        <f>东航自动更新!C222</f>
        <v>16153.43</v>
      </c>
      <c r="F138" s="141">
        <f t="shared" si="234"/>
        <v>-1.3613517525556618E-2</v>
      </c>
      <c r="G138" s="138">
        <f t="shared" si="217"/>
        <v>0.16385551370247953</v>
      </c>
      <c r="H138" s="22">
        <f>东航自动更新!D222</f>
        <v>8187.67</v>
      </c>
      <c r="I138" s="141">
        <f t="shared" si="235"/>
        <v>0.2838892687118566</v>
      </c>
      <c r="J138" s="138">
        <f t="shared" si="218"/>
        <v>0.14244273254069806</v>
      </c>
      <c r="K138" s="22">
        <f>东航自动更新!E222</f>
        <v>517.62</v>
      </c>
      <c r="L138" s="141">
        <f t="shared" si="236"/>
        <v>-6.0802351532306287E-2</v>
      </c>
      <c r="M138" s="138">
        <f t="shared" si="219"/>
        <v>-6.2401507055264815E-2</v>
      </c>
      <c r="N138" s="22">
        <f>东航自动更新!F222</f>
        <v>20921.39</v>
      </c>
      <c r="O138" s="141">
        <f t="shared" si="237"/>
        <v>0.10514911390572923</v>
      </c>
      <c r="P138" s="138">
        <f t="shared" si="220"/>
        <v>0.17111271826758467</v>
      </c>
      <c r="Q138" s="22">
        <f>东航自动更新!G222</f>
        <v>13846.23</v>
      </c>
      <c r="R138" s="141">
        <f t="shared" si="238"/>
        <v>3.4486545771869936E-2</v>
      </c>
      <c r="S138" s="138">
        <f t="shared" si="221"/>
        <v>0.18629875965897247</v>
      </c>
      <c r="T138" s="22">
        <f>东航自动更新!H222</f>
        <v>6657.3</v>
      </c>
      <c r="U138" s="141">
        <f t="shared" si="239"/>
        <v>0.29394843487303102</v>
      </c>
      <c r="V138" s="138">
        <f t="shared" si="222"/>
        <v>0.16222189634222994</v>
      </c>
      <c r="W138" s="22">
        <f>东航自动更新!I222</f>
        <v>417.86</v>
      </c>
      <c r="X138" s="141">
        <f t="shared" si="240"/>
        <v>4.1421593061509387E-2</v>
      </c>
      <c r="Y138" s="138">
        <f t="shared" si="223"/>
        <v>-0.10073815826285326</v>
      </c>
      <c r="Z138" s="22">
        <f>东航自动更新!J222</f>
        <v>11715.5</v>
      </c>
      <c r="AA138" s="141">
        <f t="shared" si="241"/>
        <v>6.5749818288996398E-2</v>
      </c>
      <c r="AB138" s="138">
        <f t="shared" si="224"/>
        <v>0.10044166076470629</v>
      </c>
      <c r="AC138" s="22">
        <f>东航自动更新!K222</f>
        <v>9786.32</v>
      </c>
      <c r="AD138" s="141">
        <f t="shared" si="242"/>
        <v>3.6171647772451854E-2</v>
      </c>
      <c r="AE138" s="138">
        <f t="shared" si="225"/>
        <v>0.10256840691623292</v>
      </c>
      <c r="AF138" s="22">
        <f>东航自动更新!L222</f>
        <v>1626.45</v>
      </c>
      <c r="AG138" s="141">
        <f t="shared" si="243"/>
        <v>0.28957446302419076</v>
      </c>
      <c r="AH138" s="138">
        <f t="shared" si="226"/>
        <v>0.14025617117338163</v>
      </c>
      <c r="AI138" s="22">
        <f>东航自动更新!M222</f>
        <v>302.73</v>
      </c>
      <c r="AJ138" s="141">
        <f t="shared" si="244"/>
        <v>5.5507130155852291E-2</v>
      </c>
      <c r="AK138" s="138">
        <f t="shared" si="227"/>
        <v>-0.11963823537964924</v>
      </c>
      <c r="AL138" s="22">
        <f>东航自动更新!N222</f>
        <v>84.16</v>
      </c>
      <c r="AM138" s="148">
        <f t="shared" si="245"/>
        <v>2.9299999999999926</v>
      </c>
      <c r="AN138" s="174">
        <f t="shared" si="228"/>
        <v>1.4500000000000028</v>
      </c>
      <c r="AO138" s="22">
        <f>东航自动更新!O222</f>
        <v>85.72</v>
      </c>
      <c r="AP138" s="148">
        <f t="shared" si="246"/>
        <v>3.9899999999999949</v>
      </c>
      <c r="AQ138" s="174">
        <f t="shared" si="229"/>
        <v>1.6200000000000045</v>
      </c>
      <c r="AR138" s="22">
        <f>东航自动更新!P222</f>
        <v>81.31</v>
      </c>
      <c r="AS138" s="148">
        <f t="shared" si="247"/>
        <v>0.62999999999999545</v>
      </c>
      <c r="AT138" s="174">
        <f t="shared" si="230"/>
        <v>1.3799999999999955</v>
      </c>
      <c r="AU138" s="22">
        <f>东航自动更新!Q222</f>
        <v>80.73</v>
      </c>
      <c r="AV138" s="148">
        <f t="shared" si="248"/>
        <v>7.9300000000000068</v>
      </c>
      <c r="AW138" s="174">
        <f t="shared" si="231"/>
        <v>-3.4399999999999977</v>
      </c>
      <c r="AX138" s="22">
        <f>东航自动更新!R222</f>
        <v>816</v>
      </c>
      <c r="AY138" s="138">
        <f t="shared" si="249"/>
        <v>3.8167938931297662E-2</v>
      </c>
      <c r="AZ138" s="138">
        <f t="shared" si="232"/>
        <v>0.17748917748917759</v>
      </c>
      <c r="BA138" s="125"/>
      <c r="BB138" s="125"/>
      <c r="BC138" s="125"/>
      <c r="BD138" s="125"/>
      <c r="BE138" s="125"/>
      <c r="BF138" s="125"/>
      <c r="BG138" s="125"/>
      <c r="BH138" s="125"/>
      <c r="BI138" s="125"/>
      <c r="BJ138" s="125"/>
      <c r="BK138" s="51"/>
      <c r="BL138" s="125"/>
      <c r="BM138" s="125"/>
      <c r="BN138" s="125"/>
      <c r="BO138" s="125"/>
      <c r="BP138" s="125"/>
      <c r="BQ138" s="125"/>
      <c r="BR138" s="125"/>
      <c r="BS138" s="125"/>
      <c r="BT138" s="125"/>
      <c r="BU138" s="125"/>
      <c r="BV138" s="125"/>
      <c r="BW138" s="125"/>
      <c r="BX138" s="125"/>
      <c r="BY138" s="125"/>
      <c r="BZ138" s="125"/>
      <c r="CA138" s="125"/>
      <c r="CB138" s="125"/>
      <c r="CC138" s="125"/>
      <c r="CD138" s="125"/>
      <c r="CE138" s="125"/>
      <c r="CF138" s="125"/>
      <c r="CG138" s="125"/>
      <c r="CH138" s="125"/>
      <c r="CI138" s="125"/>
      <c r="CJ138" s="125"/>
      <c r="CK138" s="125"/>
      <c r="CL138" s="125"/>
      <c r="CM138" s="125"/>
      <c r="CN138" s="125"/>
      <c r="CW138" s="125"/>
      <c r="CX138" s="125"/>
      <c r="CY138" s="125"/>
      <c r="CZ138" s="125"/>
      <c r="DA138" s="125"/>
      <c r="DB138" s="125"/>
      <c r="DC138" s="125"/>
      <c r="DD138" s="125"/>
      <c r="DE138" s="127"/>
      <c r="DF138" s="127"/>
    </row>
    <row r="139" spans="1:110" s="126" customFormat="1">
      <c r="A139" s="7">
        <v>45748</v>
      </c>
      <c r="B139" s="22">
        <f>东航自动更新!B223</f>
        <v>25191.56</v>
      </c>
      <c r="C139" s="141">
        <f t="shared" ref="C139:C140" si="250">B139/B127-1</f>
        <v>9.6478949256059821E-2</v>
      </c>
      <c r="D139" s="138">
        <f t="shared" si="216"/>
        <v>0.18387566268729261</v>
      </c>
      <c r="E139" s="22">
        <f>东航自动更新!C223</f>
        <v>16506.580000000002</v>
      </c>
      <c r="F139" s="141">
        <f t="shared" ref="F139:F140" si="251">E139/E127-1</f>
        <v>4.4756621274791186E-2</v>
      </c>
      <c r="G139" s="138">
        <f t="shared" si="217"/>
        <v>0.2299178593356026</v>
      </c>
      <c r="H139" s="22">
        <f>东航自动更新!D223</f>
        <v>8149.59</v>
      </c>
      <c r="I139" s="141">
        <f t="shared" ref="I139:I140" si="252">H139/H127-1</f>
        <v>0.22858202441307762</v>
      </c>
      <c r="J139" s="138">
        <f t="shared" si="218"/>
        <v>0.11936922087982715</v>
      </c>
      <c r="K139" s="22">
        <f>东航自动更新!E223</f>
        <v>535.39</v>
      </c>
      <c r="L139" s="141">
        <f t="shared" ref="L139:L140" si="253">K139/K127-1</f>
        <v>-1.2523516175439786E-2</v>
      </c>
      <c r="M139" s="138">
        <f t="shared" si="219"/>
        <v>-7.2901695267450606E-2</v>
      </c>
      <c r="N139" s="22">
        <f>东航自动更新!F223</f>
        <v>21505.83</v>
      </c>
      <c r="O139" s="141">
        <f t="shared" ref="O139:O140" si="254">N139/N127-1</f>
        <v>0.15558873912697724</v>
      </c>
      <c r="P139" s="138">
        <f t="shared" si="220"/>
        <v>0.21014456463205544</v>
      </c>
      <c r="Q139" s="22">
        <f>东航自动更新!G223</f>
        <v>14238.83</v>
      </c>
      <c r="R139" s="141">
        <f t="shared" ref="R139:R140" si="255">Q139/Q127-1</f>
        <v>0.10691466494811297</v>
      </c>
      <c r="S139" s="138">
        <f t="shared" si="221"/>
        <v>0.25044941718472957</v>
      </c>
      <c r="T139" s="22">
        <f>东航自动更新!H223</f>
        <v>6819.96</v>
      </c>
      <c r="U139" s="141">
        <f t="shared" ref="U139:U140" si="256">T139/T127-1</f>
        <v>0.28033010933557612</v>
      </c>
      <c r="V139" s="138">
        <f t="shared" si="222"/>
        <v>0.15398321130707138</v>
      </c>
      <c r="W139" s="22">
        <f>东航自动更新!I223</f>
        <v>447.03</v>
      </c>
      <c r="X139" s="141">
        <f t="shared" ref="X139:X140" si="257">W139/W127-1</f>
        <v>6.4281122776944422E-2</v>
      </c>
      <c r="Y139" s="138">
        <f t="shared" si="223"/>
        <v>-5.7674065642193129E-2</v>
      </c>
      <c r="Z139" s="22">
        <f>东航自动更新!J223</f>
        <v>12020.68</v>
      </c>
      <c r="AA139" s="141">
        <f t="shared" ref="AA139:AA140" si="258">Z139/Z127-1</f>
        <v>0.11831722315771853</v>
      </c>
      <c r="AB139" s="138">
        <f t="shared" si="224"/>
        <v>0.14089546685800736</v>
      </c>
      <c r="AC139" s="22">
        <f>东航自动更新!K223</f>
        <v>10038.629999999999</v>
      </c>
      <c r="AD139" s="141">
        <f t="shared" ref="AD139:AD140" si="259">AC139/AC127-1</f>
        <v>0.10074145712443583</v>
      </c>
      <c r="AE139" s="138">
        <f t="shared" si="225"/>
        <v>0.14668489733256562</v>
      </c>
      <c r="AF139" s="22">
        <f>东航自动更新!L223</f>
        <v>1661.94</v>
      </c>
      <c r="AG139" s="141">
        <f t="shared" ref="AG139:AG140" si="260">AF139/AF127-1</f>
        <v>0.25063211125158014</v>
      </c>
      <c r="AH139" s="138">
        <f t="shared" si="226"/>
        <v>0.15845310953423208</v>
      </c>
      <c r="AI139" s="22">
        <f>东航自动更新!M223</f>
        <v>320.12</v>
      </c>
      <c r="AJ139" s="141">
        <f t="shared" ref="AJ139:AJ140" si="261">AI139/AI127-1</f>
        <v>6.6568934497234666E-2</v>
      </c>
      <c r="AK139" s="138">
        <f t="shared" si="227"/>
        <v>-7.7676616342053695E-2</v>
      </c>
      <c r="AL139" s="22">
        <f>东航自动更新!N223</f>
        <v>85.37</v>
      </c>
      <c r="AM139" s="148">
        <f t="shared" ref="AM139:AM140" si="262">AL139-AL127</f>
        <v>4.3700000000000045</v>
      </c>
      <c r="AN139" s="174">
        <f t="shared" si="228"/>
        <v>1.8500000000000085</v>
      </c>
      <c r="AO139" s="22">
        <f>东航自动更新!O223</f>
        <v>86.26</v>
      </c>
      <c r="AP139" s="148">
        <f t="shared" ref="AP139:AP140" si="263">AO139-AO127</f>
        <v>4.8400000000000034</v>
      </c>
      <c r="AQ139" s="174">
        <f t="shared" si="229"/>
        <v>1.4100000000000108</v>
      </c>
      <c r="AR139" s="22">
        <f>东航自动更新!P223</f>
        <v>83.68</v>
      </c>
      <c r="AS139" s="148">
        <f t="shared" ref="AS139:AS140" si="264">AR139-AR127</f>
        <v>3.3800000000000097</v>
      </c>
      <c r="AT139" s="174">
        <f t="shared" si="230"/>
        <v>2.5100000000000051</v>
      </c>
      <c r="AU139" s="22">
        <f>东航自动更新!Q223</f>
        <v>83.5</v>
      </c>
      <c r="AV139" s="148">
        <f t="shared" ref="AV139:AV140" si="265">AU139-AU127</f>
        <v>6.0300000000000011</v>
      </c>
      <c r="AW139" s="174">
        <f t="shared" si="231"/>
        <v>1.3499999999999943</v>
      </c>
      <c r="AX139" s="22">
        <f>东航自动更新!R223</f>
        <v>814</v>
      </c>
      <c r="AY139" s="138">
        <f t="shared" ref="AY139:AY140" si="266">AX139/AX127-1</f>
        <v>3.1685678073510859E-2</v>
      </c>
      <c r="AZ139" s="138">
        <f t="shared" si="232"/>
        <v>0.16618911174785089</v>
      </c>
      <c r="BA139" s="125"/>
      <c r="BB139" s="125"/>
      <c r="BC139" s="125"/>
      <c r="BD139" s="125"/>
      <c r="BE139" s="125"/>
      <c r="BF139" s="125"/>
      <c r="BG139" s="125"/>
      <c r="BH139" s="125"/>
      <c r="BI139" s="125"/>
      <c r="BJ139" s="125"/>
      <c r="BK139" s="51"/>
      <c r="BL139" s="125"/>
      <c r="BM139" s="125"/>
      <c r="BN139" s="125"/>
      <c r="BO139" s="125"/>
      <c r="BP139" s="125"/>
      <c r="BQ139" s="125"/>
      <c r="BR139" s="125"/>
      <c r="BS139" s="125"/>
      <c r="BT139" s="125"/>
      <c r="BU139" s="125"/>
      <c r="BV139" s="125"/>
      <c r="BW139" s="125"/>
      <c r="BX139" s="125"/>
      <c r="BY139" s="125"/>
      <c r="BZ139" s="125"/>
      <c r="CA139" s="125"/>
      <c r="CB139" s="125"/>
      <c r="CC139" s="125"/>
      <c r="CD139" s="125"/>
      <c r="CE139" s="125"/>
      <c r="CF139" s="125"/>
      <c r="CG139" s="125"/>
      <c r="CH139" s="125"/>
      <c r="CI139" s="125"/>
      <c r="CJ139" s="125"/>
      <c r="CK139" s="125"/>
      <c r="CL139" s="125"/>
      <c r="CM139" s="125"/>
      <c r="CN139" s="125"/>
      <c r="CW139" s="125"/>
      <c r="CX139" s="125"/>
      <c r="CY139" s="125"/>
      <c r="CZ139" s="125"/>
      <c r="DA139" s="125"/>
      <c r="DB139" s="125"/>
      <c r="DC139" s="125"/>
      <c r="DD139" s="125"/>
      <c r="DE139" s="127"/>
      <c r="DF139" s="127"/>
    </row>
    <row r="140" spans="1:110" s="126" customFormat="1">
      <c r="A140" s="7">
        <v>45778</v>
      </c>
      <c r="B140" s="22">
        <f>东航自动更新!B224</f>
        <v>26451.82</v>
      </c>
      <c r="C140" s="141">
        <f t="shared" si="250"/>
        <v>9.2659403700989573E-2</v>
      </c>
      <c r="D140" s="138">
        <f t="shared" si="216"/>
        <v>0.18398061359545914</v>
      </c>
      <c r="E140" s="22">
        <f>东航自动更新!C224</f>
        <v>17354.330000000002</v>
      </c>
      <c r="F140" s="141">
        <f t="shared" si="251"/>
        <v>4.9141369625172349E-2</v>
      </c>
      <c r="G140" s="138">
        <f t="shared" si="217"/>
        <v>0.22476052554876413</v>
      </c>
      <c r="H140" s="22">
        <f>东航自动更新!D224</f>
        <v>8533.6200000000008</v>
      </c>
      <c r="I140" s="141">
        <f t="shared" si="252"/>
        <v>0.20205544576212242</v>
      </c>
      <c r="J140" s="138">
        <f t="shared" si="218"/>
        <v>0.12700873754609154</v>
      </c>
      <c r="K140" s="22">
        <f>东航自动更新!E224</f>
        <v>563.87</v>
      </c>
      <c r="L140" s="141">
        <f t="shared" si="253"/>
        <v>-7.3060807718037246E-3</v>
      </c>
      <c r="M140" s="138">
        <f t="shared" si="219"/>
        <v>-6.0122678934560247E-2</v>
      </c>
      <c r="N140" s="22">
        <f>东航自动更新!F224</f>
        <v>22587.79</v>
      </c>
      <c r="O140" s="141">
        <f t="shared" si="254"/>
        <v>0.15434293114250774</v>
      </c>
      <c r="P140" s="138">
        <f t="shared" si="220"/>
        <v>0.23272649677134871</v>
      </c>
      <c r="Q140" s="22">
        <f>东航自动更新!G224</f>
        <v>15126.28</v>
      </c>
      <c r="R140" s="141">
        <f t="shared" si="255"/>
        <v>0.10495569959143847</v>
      </c>
      <c r="S140" s="138">
        <f t="shared" si="221"/>
        <v>0.28612581114723756</v>
      </c>
      <c r="T140" s="22">
        <f>东航自动更新!H224</f>
        <v>7004.96</v>
      </c>
      <c r="U140" s="141">
        <f t="shared" si="256"/>
        <v>0.28433578101079005</v>
      </c>
      <c r="V140" s="138">
        <f t="shared" si="222"/>
        <v>0.1543967027407398</v>
      </c>
      <c r="W140" s="22">
        <f>东航自动更新!I224</f>
        <v>456.56</v>
      </c>
      <c r="X140" s="141">
        <f t="shared" si="257"/>
        <v>7.671627007523063E-2</v>
      </c>
      <c r="Y140" s="138">
        <f t="shared" si="223"/>
        <v>-7.6256954982296454E-2</v>
      </c>
      <c r="Z140" s="22">
        <f>东航自动更新!J224</f>
        <v>12637.56</v>
      </c>
      <c r="AA140" s="141">
        <f t="shared" si="258"/>
        <v>0.10793006769847957</v>
      </c>
      <c r="AB140" s="138">
        <f t="shared" si="224"/>
        <v>0.16241331956073624</v>
      </c>
      <c r="AC140" s="22">
        <f>东航自动更新!K224</f>
        <v>10618.46</v>
      </c>
      <c r="AD140" s="141">
        <f t="shared" si="259"/>
        <v>8.7240680576218699E-2</v>
      </c>
      <c r="AE140" s="138">
        <f t="shared" si="225"/>
        <v>0.17056581143440463</v>
      </c>
      <c r="AF140" s="22">
        <f>东航自动更新!L224</f>
        <v>1692.33</v>
      </c>
      <c r="AG140" s="141">
        <f t="shared" si="260"/>
        <v>0.26633492966177785</v>
      </c>
      <c r="AH140" s="138">
        <f t="shared" si="226"/>
        <v>0.17535976219579963</v>
      </c>
      <c r="AI140" s="22">
        <f>东航自动更新!M224</f>
        <v>326.77</v>
      </c>
      <c r="AJ140" s="141">
        <f t="shared" si="261"/>
        <v>7.6211178078582353E-2</v>
      </c>
      <c r="AK140" s="138">
        <f t="shared" si="227"/>
        <v>-9.4242869418188824E-2</v>
      </c>
      <c r="AL140" s="22">
        <f>东航自动更新!N224</f>
        <v>85.39</v>
      </c>
      <c r="AM140" s="148">
        <f t="shared" si="262"/>
        <v>4.5600000000000023</v>
      </c>
      <c r="AN140" s="174">
        <f t="shared" si="228"/>
        <v>3.3700000000000045</v>
      </c>
      <c r="AO140" s="22">
        <f>东航自动更新!O224</f>
        <v>87.16</v>
      </c>
      <c r="AP140" s="148">
        <f t="shared" si="263"/>
        <v>4.3999999999999915</v>
      </c>
      <c r="AQ140" s="174">
        <f t="shared" si="229"/>
        <v>4.1599999999999966</v>
      </c>
      <c r="AR140" s="22">
        <f>东航自动更新!P224</f>
        <v>82.09</v>
      </c>
      <c r="AS140" s="148">
        <f t="shared" si="264"/>
        <v>5.2600000000000051</v>
      </c>
      <c r="AT140" s="174">
        <f t="shared" si="230"/>
        <v>1.9500000000000028</v>
      </c>
      <c r="AU140" s="22">
        <f>东航自动更新!Q224</f>
        <v>80.97</v>
      </c>
      <c r="AV140" s="148">
        <f t="shared" si="265"/>
        <v>6.3199999999999932</v>
      </c>
      <c r="AW140" s="174">
        <f t="shared" si="231"/>
        <v>-1.4099999999999966</v>
      </c>
      <c r="AX140" s="22">
        <f>东航自动更新!R224</f>
        <v>814</v>
      </c>
      <c r="AY140" s="138">
        <f t="shared" si="266"/>
        <v>2.7777777777777679E-2</v>
      </c>
      <c r="AZ140" s="138">
        <f t="shared" si="232"/>
        <v>0.16285714285714281</v>
      </c>
      <c r="BA140" s="125"/>
      <c r="BB140" s="125"/>
      <c r="BC140" s="125"/>
      <c r="BD140" s="125"/>
      <c r="BE140" s="125"/>
      <c r="BF140" s="125"/>
      <c r="BG140" s="125"/>
      <c r="BH140" s="125"/>
      <c r="BI140" s="125"/>
      <c r="BJ140" s="125"/>
      <c r="BK140" s="51"/>
      <c r="BL140" s="125"/>
      <c r="BM140" s="125"/>
      <c r="BN140" s="125"/>
      <c r="BO140" s="125"/>
      <c r="BP140" s="125"/>
      <c r="BQ140" s="125"/>
      <c r="BR140" s="125"/>
      <c r="BS140" s="125"/>
      <c r="BT140" s="125"/>
      <c r="BU140" s="125"/>
      <c r="BV140" s="125"/>
      <c r="BW140" s="125"/>
      <c r="BX140" s="125"/>
      <c r="BY140" s="125"/>
      <c r="BZ140" s="125"/>
      <c r="CA140" s="125"/>
      <c r="CB140" s="125"/>
      <c r="CC140" s="125"/>
      <c r="CD140" s="125"/>
      <c r="CE140" s="125"/>
      <c r="CF140" s="125"/>
      <c r="CG140" s="125"/>
      <c r="CH140" s="125"/>
      <c r="CI140" s="125"/>
      <c r="CJ140" s="125"/>
      <c r="CK140" s="125"/>
      <c r="CL140" s="125"/>
      <c r="CM140" s="125"/>
      <c r="CN140" s="125"/>
      <c r="CW140" s="125"/>
      <c r="CX140" s="125"/>
      <c r="CY140" s="125"/>
      <c r="CZ140" s="125"/>
      <c r="DA140" s="125"/>
      <c r="DB140" s="125"/>
      <c r="DC140" s="125"/>
      <c r="DD140" s="125"/>
      <c r="DE140" s="127"/>
      <c r="DF140" s="127"/>
    </row>
    <row r="141" spans="1:110" s="126" customFormat="1">
      <c r="A141" s="7">
        <v>45809</v>
      </c>
      <c r="B141" s="22">
        <f>东航自动更新!B225</f>
        <v>25437.59</v>
      </c>
      <c r="C141" s="141">
        <f t="shared" ref="C141:C142" si="267">B141/B129-1</f>
        <v>6.5349288841293651E-2</v>
      </c>
      <c r="D141" s="138">
        <f t="shared" si="216"/>
        <v>0.15378760767323318</v>
      </c>
      <c r="E141" s="22">
        <f>东航自动更新!C225</f>
        <v>16464.48</v>
      </c>
      <c r="F141" s="141">
        <f t="shared" ref="F141:F142" si="268">E141/E129-1</f>
        <v>1.8670755089957192E-2</v>
      </c>
      <c r="G141" s="138">
        <f t="shared" si="217"/>
        <v>0.18059814081291403</v>
      </c>
      <c r="H141" s="22">
        <f>东航自动更新!D225</f>
        <v>8450.0400000000009</v>
      </c>
      <c r="I141" s="141">
        <f t="shared" ref="I141:I142" si="269">H141/H129-1</f>
        <v>0.18021933818640967</v>
      </c>
      <c r="J141" s="138">
        <f t="shared" si="218"/>
        <v>0.12387131268877982</v>
      </c>
      <c r="K141" s="22">
        <f>东航自动更新!E225</f>
        <v>523.07000000000005</v>
      </c>
      <c r="L141" s="141">
        <f t="shared" ref="L141:L142" si="270">K141/K129-1</f>
        <v>-5.719178082191767E-2</v>
      </c>
      <c r="M141" s="138">
        <f t="shared" si="219"/>
        <v>-0.10196408337053187</v>
      </c>
      <c r="N141" s="22">
        <f>东航自动更新!F225</f>
        <v>21912.02</v>
      </c>
      <c r="O141" s="141">
        <f t="shared" ref="O141:O142" si="271">N141/N129-1</f>
        <v>9.9880083464719549E-2</v>
      </c>
      <c r="P141" s="138">
        <f t="shared" si="220"/>
        <v>0.20106337204044111</v>
      </c>
      <c r="Q141" s="22">
        <f>东航自动更新!G225</f>
        <v>14447.37</v>
      </c>
      <c r="R141" s="141">
        <f t="shared" ref="R141:R142" si="272">Q141/Q129-1</f>
        <v>5.6105106338807609E-2</v>
      </c>
      <c r="S141" s="138">
        <f t="shared" si="221"/>
        <v>0.24545863634952991</v>
      </c>
      <c r="T141" s="22">
        <f>东航自动更新!H225</f>
        <v>7020.52</v>
      </c>
      <c r="U141" s="141">
        <f t="shared" ref="U141:U142" si="273">T141/T129-1</f>
        <v>0.20769842116308923</v>
      </c>
      <c r="V141" s="138">
        <f t="shared" si="222"/>
        <v>0.13999831123870643</v>
      </c>
      <c r="W141" s="22">
        <f>东航自动更新!I225</f>
        <v>444.13</v>
      </c>
      <c r="X141" s="141">
        <f t="shared" ref="X141:X142" si="274">W141/W129-1</f>
        <v>3.4809757916074435E-2</v>
      </c>
      <c r="Y141" s="138">
        <f t="shared" si="223"/>
        <v>-8.5116901843650172E-2</v>
      </c>
      <c r="Z141" s="22">
        <f>东航自动更新!J225</f>
        <v>12061.37</v>
      </c>
      <c r="AA141" s="141">
        <f t="shared" ref="AA141:AA142" si="275">Z141/Z129-1</f>
        <v>6.1311494739361594E-2</v>
      </c>
      <c r="AB141" s="138">
        <f t="shared" si="224"/>
        <v>0.12491687659310147</v>
      </c>
      <c r="AC141" s="22">
        <f>东航自动更新!K225</f>
        <v>10049.56</v>
      </c>
      <c r="AD141" s="141">
        <f t="shared" ref="AD141:AD142" si="276">AC141/AC129-1</f>
        <v>4.5428727766762433E-2</v>
      </c>
      <c r="AE141" s="138">
        <f t="shared" si="225"/>
        <v>0.12783345491274334</v>
      </c>
      <c r="AF141" s="22">
        <f>东航自动更新!L225</f>
        <v>1691</v>
      </c>
      <c r="AG141" s="141">
        <f t="shared" ref="AG141:AG142" si="277">AF141/AF129-1</f>
        <v>0.1717748473782319</v>
      </c>
      <c r="AH141" s="138">
        <f t="shared" si="226"/>
        <v>0.16061991242158435</v>
      </c>
      <c r="AI141" s="22">
        <f>东航自动更新!M225</f>
        <v>320.81</v>
      </c>
      <c r="AJ141" s="141">
        <f t="shared" ref="AJ141:AJ142" si="278">AI141/AI129-1</f>
        <v>3.9464731231571903E-2</v>
      </c>
      <c r="AK141" s="138">
        <f t="shared" si="227"/>
        <v>-9.5111838208332133E-2</v>
      </c>
      <c r="AL141" s="22">
        <f>东航自动更新!N225</f>
        <v>86.14</v>
      </c>
      <c r="AM141" s="148">
        <f t="shared" ref="AM141:AM142" si="279">AL141-AL129</f>
        <v>2.7000000000000028</v>
      </c>
      <c r="AN141" s="174">
        <f t="shared" si="228"/>
        <v>3.3900000000000006</v>
      </c>
      <c r="AO141" s="22">
        <f>东航自动更新!O225</f>
        <v>87.75</v>
      </c>
      <c r="AP141" s="148">
        <f t="shared" ref="AP141:AP142" si="280">AO141-AO129</f>
        <v>3.1099999999999994</v>
      </c>
      <c r="AQ141" s="174">
        <f t="shared" si="229"/>
        <v>4.5699999999999932</v>
      </c>
      <c r="AR141" s="22">
        <f>东航自动更新!P225</f>
        <v>83.08</v>
      </c>
      <c r="AS141" s="148">
        <f t="shared" ref="AS141:AS142" si="281">AR141-AR129</f>
        <v>1.8900000000000006</v>
      </c>
      <c r="AT141" s="174">
        <f t="shared" si="230"/>
        <v>1.1700000000000017</v>
      </c>
      <c r="AU141" s="22">
        <f>东航自动更新!Q225</f>
        <v>84.91</v>
      </c>
      <c r="AV141" s="148">
        <f t="shared" ref="AV141:AV142" si="282">AU141-AU129</f>
        <v>7.5499999999999972</v>
      </c>
      <c r="AW141" s="174">
        <f t="shared" si="231"/>
        <v>1.5699999999999932</v>
      </c>
      <c r="AX141" s="22">
        <f>东航自动更新!R225</f>
        <v>816</v>
      </c>
      <c r="AY141" s="138">
        <f t="shared" ref="AY141:AY142" si="283">AX141/AX129-1</f>
        <v>3.0303030303030276E-2</v>
      </c>
      <c r="AZ141" s="138">
        <f t="shared" si="232"/>
        <v>0.15909090909090917</v>
      </c>
      <c r="BA141" s="125"/>
      <c r="BB141" s="125"/>
      <c r="BC141" s="125"/>
      <c r="BD141" s="125"/>
      <c r="BE141" s="125"/>
      <c r="BF141" s="125"/>
      <c r="BG141" s="125"/>
      <c r="BH141" s="125"/>
      <c r="BI141" s="125"/>
      <c r="BJ141" s="125"/>
      <c r="BK141" s="51"/>
      <c r="BL141" s="125"/>
      <c r="BM141" s="125"/>
      <c r="BN141" s="125"/>
      <c r="BO141" s="125"/>
      <c r="BP141" s="125"/>
      <c r="BQ141" s="125"/>
      <c r="BR141" s="125"/>
      <c r="BS141" s="125"/>
      <c r="BT141" s="125"/>
      <c r="BU141" s="125"/>
      <c r="BV141" s="125"/>
      <c r="BW141" s="125"/>
      <c r="BX141" s="125"/>
      <c r="BY141" s="125"/>
      <c r="BZ141" s="125"/>
      <c r="CA141" s="125"/>
      <c r="CB141" s="125"/>
      <c r="CC141" s="125"/>
      <c r="CD141" s="125"/>
      <c r="CE141" s="125"/>
      <c r="CF141" s="125"/>
      <c r="CG141" s="125"/>
      <c r="CH141" s="125"/>
      <c r="CI141" s="125"/>
      <c r="CJ141" s="125"/>
      <c r="CK141" s="125"/>
      <c r="CL141" s="125"/>
      <c r="CM141" s="125"/>
      <c r="CN141" s="125"/>
      <c r="CW141" s="125"/>
      <c r="CX141" s="125"/>
      <c r="CY141" s="125"/>
      <c r="CZ141" s="125"/>
      <c r="DA141" s="125"/>
      <c r="DB141" s="125"/>
      <c r="DC141" s="125"/>
      <c r="DD141" s="125"/>
      <c r="DE141" s="127"/>
      <c r="DF141" s="127"/>
    </row>
    <row r="142" spans="1:110" s="126" customFormat="1">
      <c r="A142" s="7">
        <v>45839</v>
      </c>
      <c r="B142" s="22">
        <f>东航自动更新!B226</f>
        <v>29719.14</v>
      </c>
      <c r="C142" s="141">
        <f t="shared" si="267"/>
        <v>7.385767432986734E-2</v>
      </c>
      <c r="D142" s="138">
        <f t="shared" ref="D142:D143" si="284">B142/B70-1</f>
        <v>0.24134863149048447</v>
      </c>
      <c r="E142" s="22">
        <f>东航自动更新!C226</f>
        <v>19695.86</v>
      </c>
      <c r="F142" s="141">
        <f t="shared" si="268"/>
        <v>4.9348947233825102E-2</v>
      </c>
      <c r="G142" s="138">
        <f t="shared" ref="G142:G143" si="285">E142/E70-1</f>
        <v>0.28879195834167626</v>
      </c>
      <c r="H142" s="22">
        <f>东航自动更新!D226</f>
        <v>9488.43</v>
      </c>
      <c r="I142" s="141">
        <f t="shared" si="269"/>
        <v>0.13952276240081574</v>
      </c>
      <c r="J142" s="138">
        <f t="shared" ref="J142:J143" si="286">H142/H70-1</f>
        <v>0.18090353446033491</v>
      </c>
      <c r="K142" s="22">
        <f>东航自动更新!E226</f>
        <v>534.85</v>
      </c>
      <c r="L142" s="141">
        <f t="shared" si="270"/>
        <v>-7.5996821228664246E-2</v>
      </c>
      <c r="M142" s="138">
        <f t="shared" ref="M142:M143" si="287">K142/K70-1</f>
        <v>-0.1424563091229758</v>
      </c>
      <c r="N142" s="22">
        <f>东航自动更新!F226</f>
        <v>25189.11</v>
      </c>
      <c r="O142" s="141">
        <f t="shared" si="271"/>
        <v>9.4256665470572987E-2</v>
      </c>
      <c r="P142" s="138">
        <f t="shared" ref="P142:P143" si="288">N142/N70-1</f>
        <v>0.28392911482218297</v>
      </c>
      <c r="Q142" s="22">
        <f>东航自动更新!G226</f>
        <v>17027.830000000002</v>
      </c>
      <c r="R142" s="141">
        <f t="shared" si="272"/>
        <v>6.9436838032839621E-2</v>
      </c>
      <c r="S142" s="138">
        <f t="shared" ref="S142:S143" si="289">Q142/Q70-1</f>
        <v>0.34604798011737348</v>
      </c>
      <c r="T142" s="22">
        <f>东航自动更新!H226</f>
        <v>7719.72</v>
      </c>
      <c r="U142" s="141">
        <f t="shared" si="273"/>
        <v>0.16166720338039364</v>
      </c>
      <c r="V142" s="138">
        <f t="shared" ref="V142:V143" si="290">T142/T70-1</f>
        <v>0.19433012977207897</v>
      </c>
      <c r="W142" s="22">
        <f>东航自动更新!I226</f>
        <v>441.56</v>
      </c>
      <c r="X142" s="141">
        <f t="shared" si="274"/>
        <v>-2.2578360191251923E-2</v>
      </c>
      <c r="Y142" s="138">
        <f t="shared" ref="Y142:Y143" si="291">W142/W70-1</f>
        <v>-0.12541594042148629</v>
      </c>
      <c r="Z142" s="22">
        <f>东航自动更新!J226</f>
        <v>13724.77</v>
      </c>
      <c r="AA142" s="141">
        <f t="shared" si="275"/>
        <v>5.9714872083129533E-2</v>
      </c>
      <c r="AB142" s="138">
        <f t="shared" ref="AB142:AB143" si="292">Z142/Z70-1</f>
        <v>0.19072167184462141</v>
      </c>
      <c r="AC142" s="22">
        <f>东航自动更新!K226</f>
        <v>11562.91</v>
      </c>
      <c r="AD142" s="141">
        <f t="shared" si="276"/>
        <v>4.7100415746382795E-2</v>
      </c>
      <c r="AE142" s="138">
        <f t="shared" ref="AE142:AE143" si="293">AC142/AC70-1</f>
        <v>0.1982513663467298</v>
      </c>
      <c r="AF142" s="22">
        <f>东航自动更新!L226</f>
        <v>1843.32</v>
      </c>
      <c r="AG142" s="141">
        <f t="shared" si="277"/>
        <v>0.16176118387052041</v>
      </c>
      <c r="AH142" s="138">
        <f t="shared" ref="AH142:AH143" si="294">AF142/AF70-1</f>
        <v>0.22309881957945454</v>
      </c>
      <c r="AI142" s="22">
        <f>东航自动更新!M226</f>
        <v>318.54000000000002</v>
      </c>
      <c r="AJ142" s="141">
        <f t="shared" si="278"/>
        <v>-1.0530239493057425E-2</v>
      </c>
      <c r="AK142" s="138">
        <f t="shared" ref="AK142:AK143" si="295">AI142/AI70-1</f>
        <v>-0.1379860904392064</v>
      </c>
      <c r="AL142" s="22">
        <f>东航自动更新!N226</f>
        <v>84.76</v>
      </c>
      <c r="AM142" s="148">
        <f t="shared" si="279"/>
        <v>1.5799999999999983</v>
      </c>
      <c r="AN142" s="174">
        <f t="shared" ref="AN142:AN143" si="296">AL142-AL70</f>
        <v>2.8100000000000023</v>
      </c>
      <c r="AO142" s="22">
        <f>东航自动更新!O226</f>
        <v>86.45</v>
      </c>
      <c r="AP142" s="148">
        <f t="shared" si="280"/>
        <v>1.6200000000000045</v>
      </c>
      <c r="AQ142" s="174">
        <f t="shared" ref="AQ142:AQ143" si="297">AO142-AO70</f>
        <v>3.6700000000000017</v>
      </c>
      <c r="AR142" s="22">
        <f>东航自动更新!P226</f>
        <v>81.36</v>
      </c>
      <c r="AS142" s="148">
        <f t="shared" si="281"/>
        <v>1.5499999999999972</v>
      </c>
      <c r="AT142" s="174">
        <f t="shared" ref="AT142:AT143" si="298">AR142-AR70</f>
        <v>0.92000000000000171</v>
      </c>
      <c r="AU142" s="22">
        <f>东航自动更新!Q226</f>
        <v>82.56</v>
      </c>
      <c r="AV142" s="148">
        <f t="shared" si="282"/>
        <v>4.5100000000000051</v>
      </c>
      <c r="AW142" s="174">
        <f t="shared" ref="AW142:AW143" si="299">AU142-AU70</f>
        <v>1.6099999999999994</v>
      </c>
      <c r="AX142" s="22">
        <f>东航自动更新!R226</f>
        <v>814</v>
      </c>
      <c r="AY142" s="138">
        <f t="shared" si="283"/>
        <v>3.2994923857867953E-2</v>
      </c>
      <c r="AZ142" s="138">
        <f t="shared" ref="AZ142:AZ143" si="300">AX142/AX70-1</f>
        <v>0.15460992907801407</v>
      </c>
      <c r="BA142" s="125"/>
      <c r="BB142" s="125"/>
      <c r="BC142" s="125"/>
      <c r="BD142" s="125"/>
      <c r="BE142" s="125"/>
      <c r="BF142" s="125"/>
      <c r="BG142" s="125"/>
      <c r="BH142" s="125"/>
      <c r="BI142" s="125"/>
      <c r="BJ142" s="125"/>
      <c r="BK142" s="51"/>
      <c r="BL142" s="125"/>
      <c r="BM142" s="125"/>
      <c r="BN142" s="125"/>
      <c r="BO142" s="125"/>
      <c r="BP142" s="125"/>
      <c r="BQ142" s="125"/>
      <c r="BR142" s="125"/>
      <c r="BS142" s="125"/>
      <c r="BT142" s="125"/>
      <c r="BU142" s="125"/>
      <c r="BV142" s="125"/>
      <c r="BW142" s="125"/>
      <c r="BX142" s="125"/>
      <c r="BY142" s="125"/>
      <c r="BZ142" s="125"/>
      <c r="CA142" s="125"/>
      <c r="CB142" s="125"/>
      <c r="CC142" s="125"/>
      <c r="CD142" s="125"/>
      <c r="CE142" s="125"/>
      <c r="CF142" s="125"/>
      <c r="CG142" s="125"/>
      <c r="CH142" s="125"/>
      <c r="CI142" s="125"/>
      <c r="CJ142" s="125"/>
      <c r="CK142" s="125"/>
      <c r="CL142" s="125"/>
      <c r="CM142" s="125"/>
      <c r="CN142" s="125"/>
      <c r="CW142" s="125"/>
      <c r="CX142" s="125"/>
      <c r="CY142" s="125"/>
      <c r="CZ142" s="125"/>
      <c r="DA142" s="125"/>
      <c r="DB142" s="125"/>
      <c r="DC142" s="125"/>
      <c r="DD142" s="125"/>
      <c r="DE142" s="127"/>
      <c r="DF142" s="127"/>
    </row>
    <row r="143" spans="1:110" s="126" customFormat="1">
      <c r="A143" s="7">
        <v>45870</v>
      </c>
      <c r="B143" s="22">
        <f>东航自动更新!B227</f>
        <v>29771.21</v>
      </c>
      <c r="C143" s="141">
        <f t="shared" ref="C143:C144" si="301">B143/B131-1</f>
        <v>6.7573930165501173E-2</v>
      </c>
      <c r="D143" s="138">
        <f t="shared" si="284"/>
        <v>0.25282832278481004</v>
      </c>
      <c r="E143" s="22">
        <f>东航自动更新!C227</f>
        <v>19819.689999999999</v>
      </c>
      <c r="F143" s="141">
        <f t="shared" ref="F143:F144" si="302">E143/E131-1</f>
        <v>3.2712810163887163E-2</v>
      </c>
      <c r="G143" s="138">
        <f t="shared" si="285"/>
        <v>0.30452688440276132</v>
      </c>
      <c r="H143" s="22">
        <f>东航自动更新!D227</f>
        <v>9379.61</v>
      </c>
      <c r="I143" s="141">
        <f t="shared" ref="I143:I144" si="303">H143/H131-1</f>
        <v>0.1576592588204222</v>
      </c>
      <c r="J143" s="138">
        <f t="shared" si="286"/>
        <v>0.17118490632004169</v>
      </c>
      <c r="K143" s="22">
        <f>东航自动更新!E227</f>
        <v>571.91999999999996</v>
      </c>
      <c r="L143" s="141">
        <f t="shared" ref="L143:L144" si="304">K143/K131-1</f>
        <v>-3.5059895393960039E-2</v>
      </c>
      <c r="M143" s="138">
        <f t="shared" si="287"/>
        <v>1.8484880863339992E-2</v>
      </c>
      <c r="N143" s="22">
        <f>东航自动更新!F227</f>
        <v>26299.919999999998</v>
      </c>
      <c r="O143" s="141">
        <f t="shared" ref="O143:O144" si="305">N143/N131-1</f>
        <v>8.7215628172777615E-2</v>
      </c>
      <c r="P143" s="138">
        <f t="shared" si="288"/>
        <v>0.29698349324580242</v>
      </c>
      <c r="Q143" s="22">
        <f>东航自动更新!G227</f>
        <v>17760.43</v>
      </c>
      <c r="R143" s="141">
        <f t="shared" ref="R143:R144" si="306">Q143/Q131-1</f>
        <v>5.5047680941345822E-2</v>
      </c>
      <c r="S143" s="138">
        <f t="shared" si="289"/>
        <v>0.35115583409790463</v>
      </c>
      <c r="T143" s="22">
        <f>东航自动更新!H227</f>
        <v>8040.22</v>
      </c>
      <c r="U143" s="141">
        <f t="shared" ref="U143:U144" si="307">T143/T131-1</f>
        <v>0.17365708254933532</v>
      </c>
      <c r="V143" s="138">
        <f t="shared" si="290"/>
        <v>0.19735932902057507</v>
      </c>
      <c r="W143" s="22">
        <f>东航自动更新!I227</f>
        <v>499.27</v>
      </c>
      <c r="X143" s="141">
        <f t="shared" ref="X143:X144" si="308">W143/W131-1</f>
        <v>-1.2949270491479203E-2</v>
      </c>
      <c r="Y143" s="138">
        <f t="shared" si="291"/>
        <v>0.1939402635291867</v>
      </c>
      <c r="Z143" s="22">
        <f>东航自动更新!J227</f>
        <v>14433.86</v>
      </c>
      <c r="AA143" s="141">
        <f t="shared" ref="AA143:AA144" si="309">Z143/Z131-1</f>
        <v>4.2568467523612208E-2</v>
      </c>
      <c r="AB143" s="138">
        <f t="shared" si="292"/>
        <v>0.21249841442915685</v>
      </c>
      <c r="AC143" s="22">
        <f>东航自动更新!K227</f>
        <v>12103.28</v>
      </c>
      <c r="AD143" s="141">
        <f t="shared" ref="AD143:AD144" si="310">AC143/AC131-1</f>
        <v>2.5977317635330843E-2</v>
      </c>
      <c r="AE143" s="138">
        <f t="shared" si="293"/>
        <v>0.21075176311709098</v>
      </c>
      <c r="AF143" s="22">
        <f>东航自动更新!L227</f>
        <v>1973</v>
      </c>
      <c r="AG143" s="141">
        <f t="shared" ref="AG143:AG144" si="311">AF143/AF131-1</f>
        <v>0.16807075915718928</v>
      </c>
      <c r="AH143" s="138">
        <f t="shared" si="294"/>
        <v>0.23238556865880478</v>
      </c>
      <c r="AI143" s="22">
        <f>东航自动更新!M227</f>
        <v>357.58</v>
      </c>
      <c r="AJ143" s="141">
        <f t="shared" ref="AJ143:AJ144" si="312">AI143/AI131-1</f>
        <v>-2.8165871887113614E-3</v>
      </c>
      <c r="AK143" s="138">
        <f t="shared" si="295"/>
        <v>0.16562897284610623</v>
      </c>
      <c r="AL143" s="22">
        <f>东航自动更新!N227</f>
        <v>88.34</v>
      </c>
      <c r="AM143" s="148">
        <f t="shared" ref="AM143:AM144" si="313">AL143-AL131</f>
        <v>1.6000000000000085</v>
      </c>
      <c r="AN143" s="174">
        <f t="shared" si="296"/>
        <v>3.0100000000000051</v>
      </c>
      <c r="AO143" s="22">
        <f>东航自动更新!O227</f>
        <v>89.61</v>
      </c>
      <c r="AP143" s="148">
        <f t="shared" ref="AP143:AP144" si="314">AO143-AO131</f>
        <v>1.9000000000000057</v>
      </c>
      <c r="AQ143" s="174">
        <f t="shared" si="297"/>
        <v>3.0900000000000034</v>
      </c>
      <c r="AR143" s="22">
        <f>东航自动更新!P227</f>
        <v>85.72</v>
      </c>
      <c r="AS143" s="148">
        <f t="shared" ref="AS143:AS144" si="315">AR143-AR131</f>
        <v>1.1700000000000017</v>
      </c>
      <c r="AT143" s="174">
        <f t="shared" si="298"/>
        <v>1.8700000000000045</v>
      </c>
      <c r="AU143" s="22">
        <f>东航自动更新!Q227</f>
        <v>87.3</v>
      </c>
      <c r="AV143" s="148">
        <f t="shared" ref="AV143:AV144" si="316">AU143-AU131</f>
        <v>1.9599999999999937</v>
      </c>
      <c r="AW143" s="174">
        <f t="shared" si="299"/>
        <v>12.829999999999998</v>
      </c>
      <c r="AX143" s="22">
        <f>东航自动更新!R227</f>
        <v>818</v>
      </c>
      <c r="AY143" s="138">
        <f t="shared" ref="AY143:AY144" si="317">AX143/AX131-1</f>
        <v>3.6755386565272552E-2</v>
      </c>
      <c r="AZ143" s="138">
        <f t="shared" si="300"/>
        <v>0.16028368794326231</v>
      </c>
      <c r="BA143" s="125"/>
      <c r="BB143" s="125"/>
      <c r="BC143" s="125"/>
      <c r="BD143" s="125"/>
      <c r="BE143" s="125"/>
      <c r="BF143" s="125"/>
      <c r="BG143" s="125"/>
      <c r="BH143" s="125"/>
      <c r="BI143" s="125"/>
      <c r="BJ143" s="125"/>
      <c r="BK143" s="51"/>
      <c r="BL143" s="125"/>
      <c r="BM143" s="125"/>
      <c r="BN143" s="125"/>
      <c r="BO143" s="125"/>
      <c r="BP143" s="125"/>
      <c r="BQ143" s="125"/>
      <c r="BR143" s="125"/>
      <c r="BS143" s="125"/>
      <c r="BT143" s="125"/>
      <c r="BU143" s="125"/>
      <c r="BV143" s="125"/>
      <c r="BW143" s="125"/>
      <c r="BX143" s="125"/>
      <c r="BY143" s="125"/>
      <c r="BZ143" s="125"/>
      <c r="CA143" s="125"/>
      <c r="CB143" s="125"/>
      <c r="CC143" s="125"/>
      <c r="CD143" s="125"/>
      <c r="CE143" s="125"/>
      <c r="CF143" s="125"/>
      <c r="CG143" s="125"/>
      <c r="CH143" s="125"/>
      <c r="CI143" s="125"/>
      <c r="CJ143" s="125"/>
      <c r="CK143" s="125"/>
      <c r="CL143" s="125"/>
      <c r="CM143" s="125"/>
      <c r="CN143" s="125"/>
      <c r="CW143" s="125"/>
      <c r="CX143" s="125"/>
      <c r="CY143" s="125"/>
      <c r="CZ143" s="125"/>
      <c r="DA143" s="125"/>
      <c r="DB143" s="125"/>
      <c r="DC143" s="125"/>
      <c r="DD143" s="125"/>
      <c r="DE143" s="127"/>
      <c r="DF143" s="127"/>
    </row>
    <row r="144" spans="1:110" s="126" customFormat="1">
      <c r="A144" s="7">
        <v>45901</v>
      </c>
      <c r="B144" s="22">
        <f>东航自动更新!B228</f>
        <v>25176.75</v>
      </c>
      <c r="C144" s="141">
        <f t="shared" si="301"/>
        <v>3.6328027400790219E-2</v>
      </c>
      <c r="D144" s="138">
        <f t="shared" ref="D144:D145" si="318">B144/B72-1</f>
        <v>0.11725453615969839</v>
      </c>
      <c r="E144" s="22">
        <f>东航自动更新!C228</f>
        <v>16428.509999999998</v>
      </c>
      <c r="F144" s="141">
        <f t="shared" si="302"/>
        <v>1.6369172824413747E-2</v>
      </c>
      <c r="G144" s="138">
        <f t="shared" ref="G144:G145" si="319">E144/E72-1</f>
        <v>0.15453475338292488</v>
      </c>
      <c r="H144" s="22">
        <f>东航自动更新!D228</f>
        <v>8269.48</v>
      </c>
      <c r="I144" s="141">
        <f t="shared" si="303"/>
        <v>8.5384581057207365E-2</v>
      </c>
      <c r="J144" s="138">
        <f t="shared" ref="J144:J145" si="320">H144/H72-1</f>
        <v>5.4889599563220148E-2</v>
      </c>
      <c r="K144" s="22">
        <f>东航自动更新!E228</f>
        <v>478.76</v>
      </c>
      <c r="L144" s="141">
        <f t="shared" si="304"/>
        <v>-6.3714945046348781E-2</v>
      </c>
      <c r="M144" s="138">
        <f t="shared" ref="M144:M145" si="321">K144/K72-1</f>
        <v>2.7933440687063937E-2</v>
      </c>
      <c r="N144" s="22">
        <f>东航自动更新!F228</f>
        <v>22047.45</v>
      </c>
      <c r="O144" s="141">
        <f t="shared" si="305"/>
        <v>8.6685649309394375E-2</v>
      </c>
      <c r="P144" s="138">
        <f t="shared" ref="P144:P145" si="322">N144/N72-1</f>
        <v>0.22590443845414754</v>
      </c>
      <c r="Q144" s="22">
        <f>东航自动更新!G228</f>
        <v>14537.53</v>
      </c>
      <c r="R144" s="141">
        <f t="shared" si="306"/>
        <v>5.6353001017294124E-2</v>
      </c>
      <c r="S144" s="138">
        <f t="shared" ref="S144:S145" si="323">Q144/Q72-1</f>
        <v>0.25505409131681334</v>
      </c>
      <c r="T144" s="22">
        <f>东航自动更新!H228</f>
        <v>7123.45</v>
      </c>
      <c r="U144" s="141">
        <f t="shared" si="307"/>
        <v>0.16496939347900397</v>
      </c>
      <c r="V144" s="138">
        <f t="shared" ref="V144:V145" si="324">T144/T72-1</f>
        <v>0.17204801753271748</v>
      </c>
      <c r="W144" s="22">
        <f>东航自动更新!I228</f>
        <v>386.47</v>
      </c>
      <c r="X144" s="141">
        <f t="shared" si="308"/>
        <v>-6.1966019417475704E-2</v>
      </c>
      <c r="Y144" s="138">
        <f t="shared" ref="Y144:Y145" si="325">W144/W72-1</f>
        <v>0.19402477832360132</v>
      </c>
      <c r="Z144" s="22">
        <f>东航自动更新!J228</f>
        <v>11992.75</v>
      </c>
      <c r="AA144" s="141">
        <f t="shared" si="309"/>
        <v>4.9324439015768551E-2</v>
      </c>
      <c r="AB144" s="138">
        <f t="shared" ref="AB144:AB145" si="326">Z144/Z72-1</f>
        <v>0.14416077544673089</v>
      </c>
      <c r="AC144" s="22">
        <f>东航自动更新!K228</f>
        <v>10043.5</v>
      </c>
      <c r="AD144" s="141">
        <f t="shared" si="310"/>
        <v>3.5852341406865662E-2</v>
      </c>
      <c r="AE144" s="138">
        <f t="shared" ref="AE144:AE145" si="327">AC144/AC72-1</f>
        <v>0.13768432785607643</v>
      </c>
      <c r="AF144" s="22">
        <f>东航自动更新!L228</f>
        <v>1667.84</v>
      </c>
      <c r="AG144" s="141">
        <f t="shared" si="311"/>
        <v>0.1588982461991717</v>
      </c>
      <c r="AH144" s="138">
        <f t="shared" ref="AH144:AH145" si="328">AF144/AF72-1</f>
        <v>0.17494892567805564</v>
      </c>
      <c r="AI144" s="22">
        <f>东航自动更新!M228</f>
        <v>281.41000000000003</v>
      </c>
      <c r="AJ144" s="141">
        <f t="shared" si="312"/>
        <v>-4.2758010749030517E-2</v>
      </c>
      <c r="AK144" s="138">
        <f t="shared" ref="AK144:AK145" si="329">AI144/AI72-1</f>
        <v>0.20163115419104161</v>
      </c>
      <c r="AL144" s="22">
        <f>东航自动更新!N228</f>
        <v>87.57</v>
      </c>
      <c r="AM144" s="148">
        <f t="shared" si="313"/>
        <v>4.0599999999999881</v>
      </c>
      <c r="AN144" s="174">
        <f t="shared" ref="AN144:AN145" si="330">AL144-AL72</f>
        <v>7.7599999999999909</v>
      </c>
      <c r="AO144" s="22">
        <f>东航自动更新!O228</f>
        <v>88.49</v>
      </c>
      <c r="AP144" s="148">
        <f t="shared" si="314"/>
        <v>3.3499999999999943</v>
      </c>
      <c r="AQ144" s="174">
        <f t="shared" ref="AQ144:AQ145" si="331">AO144-AO72</f>
        <v>7.0899999999999892</v>
      </c>
      <c r="AR144" s="22">
        <f>东航自动更新!P228</f>
        <v>86.14</v>
      </c>
      <c r="AS144" s="148">
        <f t="shared" si="315"/>
        <v>5.8799999999999955</v>
      </c>
      <c r="AT144" s="174">
        <f t="shared" ref="AT144:AT145" si="332">AR144-AR72</f>
        <v>8.61</v>
      </c>
      <c r="AU144" s="22">
        <f>东航自动更新!Q228</f>
        <v>80.72</v>
      </c>
      <c r="AV144" s="148">
        <f t="shared" si="316"/>
        <v>0.15000000000000568</v>
      </c>
      <c r="AW144" s="174">
        <f t="shared" ref="AW144:AW145" si="333">AU144-AU72</f>
        <v>11.219999999999999</v>
      </c>
      <c r="AX144" s="22">
        <f>东航自动更新!R228</f>
        <v>820</v>
      </c>
      <c r="AY144" s="138">
        <f t="shared" si="317"/>
        <v>3.7974683544303778E-2</v>
      </c>
      <c r="AZ144" s="138">
        <f t="shared" ref="AZ144:AZ145" si="334">AX144/AX72-1</f>
        <v>0.16147308781869696</v>
      </c>
      <c r="BA144" s="125"/>
      <c r="BB144" s="125"/>
      <c r="BC144" s="125"/>
      <c r="BD144" s="125"/>
      <c r="BE144" s="125"/>
      <c r="BF144" s="125"/>
      <c r="BG144" s="125"/>
      <c r="BH144" s="125"/>
      <c r="BI144" s="125"/>
      <c r="BJ144" s="125"/>
      <c r="BK144" s="51"/>
      <c r="BL144" s="125"/>
      <c r="BM144" s="125"/>
      <c r="BN144" s="125"/>
      <c r="BO144" s="125"/>
      <c r="BP144" s="125"/>
      <c r="BQ144" s="125"/>
      <c r="BR144" s="125"/>
      <c r="BS144" s="125"/>
      <c r="BT144" s="125"/>
      <c r="BU144" s="125"/>
      <c r="BV144" s="125"/>
      <c r="BW144" s="125"/>
      <c r="BX144" s="125"/>
      <c r="BY144" s="125"/>
      <c r="BZ144" s="125"/>
      <c r="CA144" s="125"/>
      <c r="CB144" s="125"/>
      <c r="CC144" s="125"/>
      <c r="CD144" s="125"/>
      <c r="CE144" s="125"/>
      <c r="CF144" s="125"/>
      <c r="CG144" s="125"/>
      <c r="CH144" s="125"/>
      <c r="CI144" s="125"/>
      <c r="CJ144" s="125"/>
      <c r="CK144" s="125"/>
      <c r="CL144" s="125"/>
      <c r="CM144" s="125"/>
      <c r="CN144" s="125"/>
      <c r="CW144" s="125"/>
      <c r="CX144" s="125"/>
      <c r="CY144" s="125"/>
      <c r="CZ144" s="125"/>
      <c r="DA144" s="125"/>
      <c r="DB144" s="125"/>
      <c r="DC144" s="125"/>
      <c r="DD144" s="125"/>
      <c r="DE144" s="127"/>
      <c r="DF144" s="127"/>
    </row>
    <row r="145" spans="1:110" s="126" customFormat="1">
      <c r="A145" s="7">
        <v>45931</v>
      </c>
      <c r="B145" s="22">
        <f>东航自动更新!B229</f>
        <v>27098.05</v>
      </c>
      <c r="C145" s="141">
        <f t="shared" ref="C145:C146" si="335">B145/B133-1</f>
        <v>6.8425555739553445E-2</v>
      </c>
      <c r="D145" s="138">
        <f t="shared" si="318"/>
        <v>0.17315345994777998</v>
      </c>
      <c r="E145" s="22">
        <f>东航自动更新!C229</f>
        <v>17416.32</v>
      </c>
      <c r="F145" s="141">
        <f t="shared" ref="F145:F146" si="336">E145/E133-1</f>
        <v>2.5758335164029367E-2</v>
      </c>
      <c r="G145" s="138">
        <f t="shared" si="319"/>
        <v>0.19079027885558775</v>
      </c>
      <c r="H145" s="22">
        <f>东航自动更新!D229</f>
        <v>9114.2800000000007</v>
      </c>
      <c r="I145" s="141">
        <f t="shared" ref="I145:I146" si="337">H145/H133-1</f>
        <v>0.16216364403743189</v>
      </c>
      <c r="J145" s="138">
        <f t="shared" si="320"/>
        <v>0.14228922065031036</v>
      </c>
      <c r="K145" s="22">
        <f>东航自动更新!E229</f>
        <v>567.45000000000005</v>
      </c>
      <c r="L145" s="141">
        <f t="shared" ref="L145:L146" si="338">K145/K133-1</f>
        <v>4.8677718024061623E-2</v>
      </c>
      <c r="M145" s="138">
        <f t="shared" si="321"/>
        <v>0.14947534740509671</v>
      </c>
      <c r="N145" s="22">
        <f>东航自动更新!F229</f>
        <v>23715.43</v>
      </c>
      <c r="O145" s="141">
        <f t="shared" ref="O145:O146" si="339">N145/N133-1</f>
        <v>0.10586552751137424</v>
      </c>
      <c r="P145" s="138">
        <f t="shared" si="322"/>
        <v>0.27042636053419633</v>
      </c>
      <c r="Q145" s="22">
        <f>东航自动更新!G229</f>
        <v>15585.37</v>
      </c>
      <c r="R145" s="141">
        <f t="shared" ref="R145:R146" si="340">Q145/Q133-1</f>
        <v>5.5643307373546058E-2</v>
      </c>
      <c r="S145" s="138">
        <f t="shared" si="323"/>
        <v>0.27368811604057086</v>
      </c>
      <c r="T145" s="22">
        <f>东航自动更新!H229</f>
        <v>7667.57</v>
      </c>
      <c r="U145" s="141">
        <f t="shared" ref="U145:U146" si="341">T145/T133-1</f>
        <v>0.2301513068283001</v>
      </c>
      <c r="V145" s="138">
        <f t="shared" si="324"/>
        <v>0.26083353202825021</v>
      </c>
      <c r="W145" s="22">
        <f>东航自动更新!I229</f>
        <v>462.49</v>
      </c>
      <c r="X145" s="141">
        <f t="shared" ref="X145:X146" si="342">W145/W133-1</f>
        <v>3.1791004818847002E-2</v>
      </c>
      <c r="Y145" s="138">
        <f t="shared" si="325"/>
        <v>0.3231768374674564</v>
      </c>
      <c r="Z145" s="22">
        <f>东航自动更新!J229</f>
        <v>12992.64</v>
      </c>
      <c r="AA145" s="141">
        <f t="shared" ref="AA145:AA146" si="343">Z145/Z133-1</f>
        <v>5.9193546020312127E-2</v>
      </c>
      <c r="AB145" s="138">
        <f t="shared" si="326"/>
        <v>0.17688662154523982</v>
      </c>
      <c r="AC145" s="22">
        <f>东航自动更新!K229</f>
        <v>10854.19</v>
      </c>
      <c r="AD145" s="141">
        <f t="shared" ref="AD145:AD146" si="344">AC145/AC133-1</f>
        <v>3.6784476969822677E-2</v>
      </c>
      <c r="AE145" s="138">
        <f t="shared" si="327"/>
        <v>0.15900541265487034</v>
      </c>
      <c r="AF145" s="22">
        <f>东航自动更新!L229</f>
        <v>1803.34</v>
      </c>
      <c r="AG145" s="141">
        <f t="shared" ref="AG145:AG146" si="345">AF145/AF133-1</f>
        <v>0.21933804388248412</v>
      </c>
      <c r="AH145" s="138">
        <f t="shared" si="328"/>
        <v>0.26846595904816151</v>
      </c>
      <c r="AI145" s="22">
        <f>东航自动更新!M229</f>
        <v>335.11</v>
      </c>
      <c r="AJ145" s="141">
        <f t="shared" ref="AJ145:AJ146" si="346">AI145/AI133-1</f>
        <v>5.2150706436420835E-2</v>
      </c>
      <c r="AK145" s="138">
        <f t="shared" si="329"/>
        <v>0.32407443992255724</v>
      </c>
      <c r="AL145" s="22">
        <f>东航自动更新!N229</f>
        <v>87.52</v>
      </c>
      <c r="AM145" s="148">
        <f t="shared" ref="AM145:AM146" si="347">AL145-AL133</f>
        <v>2.9699999999999989</v>
      </c>
      <c r="AN145" s="174">
        <f t="shared" si="330"/>
        <v>6.7000000000000028</v>
      </c>
      <c r="AO145" s="22">
        <f>东航自动更新!O229</f>
        <v>89.49</v>
      </c>
      <c r="AP145" s="148">
        <f t="shared" ref="AP145:AP146" si="348">AO145-AO133</f>
        <v>2.539999999999992</v>
      </c>
      <c r="AQ145" s="174">
        <f t="shared" si="331"/>
        <v>5.8299999999999983</v>
      </c>
      <c r="AR145" s="22">
        <f>东航自动更新!P229</f>
        <v>84.13</v>
      </c>
      <c r="AS145" s="148">
        <f t="shared" ref="AS145:AS146" si="349">AR145-AR133</f>
        <v>4.6499999999999915</v>
      </c>
      <c r="AT145" s="174">
        <f t="shared" si="332"/>
        <v>7.9099999999999966</v>
      </c>
      <c r="AU145" s="22">
        <f>东航自动更新!Q229</f>
        <v>81.5</v>
      </c>
      <c r="AV145" s="148">
        <f t="shared" ref="AV145:AV146" si="350">AU145-AU133</f>
        <v>-1.3400000000000034</v>
      </c>
      <c r="AW145" s="174">
        <f t="shared" si="333"/>
        <v>10.700000000000003</v>
      </c>
      <c r="AX145" s="22">
        <f>东航自动更新!R229</f>
        <v>822</v>
      </c>
      <c r="AY145" s="138">
        <f t="shared" ref="AY145:AY146" si="351">AX145/AX133-1</f>
        <v>3.5264483627204024E-2</v>
      </c>
      <c r="AZ145" s="138">
        <f t="shared" si="334"/>
        <v>0.15774647887323945</v>
      </c>
      <c r="BA145" s="125"/>
      <c r="BB145" s="125"/>
      <c r="BC145" s="125"/>
      <c r="BD145" s="125"/>
      <c r="BE145" s="125"/>
      <c r="BF145" s="125"/>
      <c r="BG145" s="125"/>
      <c r="BH145" s="125"/>
      <c r="BI145" s="125"/>
      <c r="BJ145" s="125"/>
      <c r="BK145" s="51"/>
      <c r="BL145" s="125"/>
      <c r="BM145" s="125"/>
      <c r="BN145" s="125"/>
      <c r="BO145" s="125"/>
      <c r="BP145" s="125"/>
      <c r="BQ145" s="125"/>
      <c r="BR145" s="125"/>
      <c r="BS145" s="125"/>
      <c r="BT145" s="125"/>
      <c r="BU145" s="125"/>
      <c r="BV145" s="125"/>
      <c r="BW145" s="125"/>
      <c r="BX145" s="125"/>
      <c r="BY145" s="125"/>
      <c r="BZ145" s="125"/>
      <c r="CA145" s="125"/>
      <c r="CB145" s="125"/>
      <c r="CC145" s="125"/>
      <c r="CD145" s="125"/>
      <c r="CE145" s="125"/>
      <c r="CF145" s="125"/>
      <c r="CG145" s="125"/>
      <c r="CH145" s="125"/>
      <c r="CI145" s="125"/>
      <c r="CJ145" s="125"/>
      <c r="CK145" s="125"/>
      <c r="CL145" s="125"/>
      <c r="CM145" s="125"/>
      <c r="CN145" s="125"/>
      <c r="CW145" s="125"/>
      <c r="CX145" s="125"/>
      <c r="CY145" s="125"/>
      <c r="CZ145" s="125"/>
      <c r="DA145" s="125"/>
      <c r="DB145" s="125"/>
      <c r="DC145" s="125"/>
      <c r="DD145" s="125"/>
      <c r="DE145" s="127"/>
      <c r="DF145" s="127"/>
    </row>
    <row r="146" spans="1:110" s="126" customFormat="1">
      <c r="A146" s="7">
        <v>45962</v>
      </c>
      <c r="B146" s="22">
        <f>东航自动更新!B230</f>
        <v>24837.7</v>
      </c>
      <c r="C146" s="141">
        <f t="shared" si="335"/>
        <v>6.4923471903396868E-2</v>
      </c>
      <c r="D146" s="138">
        <f t="shared" ref="D146:D147" si="352">B146/B74-1</f>
        <v>9.9105190655324638E-2</v>
      </c>
      <c r="E146" s="22">
        <f>东航自动更新!C230</f>
        <v>15847.65</v>
      </c>
      <c r="F146" s="141">
        <f t="shared" si="336"/>
        <v>2.0899658704830681E-2</v>
      </c>
      <c r="G146" s="138">
        <f t="shared" ref="G146:G147" si="353">E146/E74-1</f>
        <v>0.106857246624807</v>
      </c>
      <c r="H146" s="22">
        <f>东航自动更新!D230</f>
        <v>8465.15</v>
      </c>
      <c r="I146" s="141">
        <f t="shared" si="337"/>
        <v>0.1659761382011915</v>
      </c>
      <c r="J146" s="138">
        <f t="shared" ref="J146:J147" si="354">H146/H74-1</f>
        <v>7.8787701146056266E-2</v>
      </c>
      <c r="K146" s="22">
        <f>东航自动更新!E230</f>
        <v>524.9</v>
      </c>
      <c r="L146" s="141">
        <f t="shared" si="338"/>
        <v>-2.8142936493242066E-2</v>
      </c>
      <c r="M146" s="138">
        <f t="shared" ref="M146:M147" si="355">K146/K74-1</f>
        <v>0.21084198385236452</v>
      </c>
      <c r="N146" s="22">
        <f>东航自动更新!F230</f>
        <v>21700.53</v>
      </c>
      <c r="O146" s="141">
        <f t="shared" si="339"/>
        <v>0.10329541716512858</v>
      </c>
      <c r="P146" s="138">
        <f t="shared" ref="P146:P147" si="356">N146/N74-1</f>
        <v>0.19884549026887188</v>
      </c>
      <c r="Q146" s="22">
        <f>东航自动更新!G230</f>
        <v>13907.09</v>
      </c>
      <c r="R146" s="141">
        <f t="shared" si="340"/>
        <v>5.0826518406912768E-2</v>
      </c>
      <c r="S146" s="138">
        <f t="shared" ref="S146:S147" si="357">Q146/Q74-1</f>
        <v>0.17765376847613923</v>
      </c>
      <c r="T146" s="22">
        <f>东航自动更新!H230</f>
        <v>7347.34</v>
      </c>
      <c r="U146" s="141">
        <f t="shared" si="341"/>
        <v>0.22761957751256068</v>
      </c>
      <c r="V146" s="138">
        <f t="shared" ref="V146:V147" si="358">T146/T74-1</f>
        <v>0.23125262888005937</v>
      </c>
      <c r="W146" s="22">
        <f>东航自动更新!I230</f>
        <v>446.1</v>
      </c>
      <c r="X146" s="141">
        <f t="shared" si="342"/>
        <v>-7.2547623286451923E-3</v>
      </c>
      <c r="Y146" s="138">
        <f t="shared" ref="Y146:Y147" si="359">W146/W74-1</f>
        <v>0.37401053377275395</v>
      </c>
      <c r="Z146" s="22">
        <f>东航自动更新!J230</f>
        <v>11870.52</v>
      </c>
      <c r="AA146" s="141">
        <f t="shared" si="343"/>
        <v>5.8444627135298521E-2</v>
      </c>
      <c r="AB146" s="138">
        <f t="shared" ref="AB146:AB147" si="360">Z146/Z74-1</f>
        <v>0.11357602661208177</v>
      </c>
      <c r="AC146" s="22">
        <f>东航自动更新!K230</f>
        <v>9785.2900000000009</v>
      </c>
      <c r="AD146" s="141">
        <f t="shared" si="344"/>
        <v>3.8261205408347765E-2</v>
      </c>
      <c r="AE146" s="138">
        <f t="shared" ref="AE146:AE147" si="361">AC146/AC74-1</f>
        <v>8.6114024718489945E-2</v>
      </c>
      <c r="AF146" s="22">
        <f>东航自动更新!L230</f>
        <v>1760.56</v>
      </c>
      <c r="AG146" s="141">
        <f t="shared" si="345"/>
        <v>0.19871179470419609</v>
      </c>
      <c r="AH146" s="138">
        <f t="shared" ref="AH146:AH147" si="362">AF146/AF74-1</f>
        <v>0.25005147721866794</v>
      </c>
      <c r="AI146" s="22">
        <f>东航自动更新!M230</f>
        <v>324.67</v>
      </c>
      <c r="AJ146" s="141">
        <f t="shared" si="346"/>
        <v>9.3577068954797671E-3</v>
      </c>
      <c r="AK146" s="138">
        <f t="shared" ref="AK146:AK147" si="363">AI146/AI74-1</f>
        <v>0.34166701103351382</v>
      </c>
      <c r="AL146" s="22">
        <f>东航自动更新!N230</f>
        <v>87.37</v>
      </c>
      <c r="AM146" s="148">
        <f t="shared" si="347"/>
        <v>3.0400000000000063</v>
      </c>
      <c r="AN146" s="174">
        <f t="shared" ref="AN146:AN147" si="364">AL146-AL74</f>
        <v>7.2700000000000102</v>
      </c>
      <c r="AO146" s="22">
        <f>东航自动更新!O230</f>
        <v>87.75</v>
      </c>
      <c r="AP146" s="148">
        <f t="shared" si="348"/>
        <v>2.4899999999999949</v>
      </c>
      <c r="AQ146" s="174">
        <f t="shared" ref="AQ146:AQ147" si="365">AO146-AO74</f>
        <v>5.269999999999996</v>
      </c>
      <c r="AR146" s="22">
        <f>东航自动更新!P230</f>
        <v>86.8</v>
      </c>
      <c r="AS146" s="148">
        <f t="shared" si="349"/>
        <v>4.3599999999999994</v>
      </c>
      <c r="AT146" s="174">
        <f t="shared" ref="AT146:AT147" si="366">AR146-AR74</f>
        <v>10.75</v>
      </c>
      <c r="AU146" s="22">
        <f>东航自动更新!Q230</f>
        <v>84.99</v>
      </c>
      <c r="AV146" s="148">
        <f t="shared" si="350"/>
        <v>1.789999999999992</v>
      </c>
      <c r="AW146" s="174">
        <f t="shared" ref="AW146:AW147" si="367">AU146-AU74</f>
        <v>10.089999999999989</v>
      </c>
      <c r="AX146" s="22">
        <f>东航自动更新!R230</f>
        <v>825</v>
      </c>
      <c r="AY146" s="138">
        <f t="shared" si="351"/>
        <v>3.6432160804020119E-2</v>
      </c>
      <c r="AZ146" s="138">
        <f t="shared" ref="AZ146:AZ147" si="368">AX146/AX74-1</f>
        <v>0.15870786516853941</v>
      </c>
      <c r="BA146" s="125"/>
      <c r="BB146" s="125"/>
      <c r="BC146" s="125"/>
      <c r="BD146" s="125"/>
      <c r="BE146" s="125"/>
      <c r="BF146" s="125"/>
      <c r="BG146" s="125"/>
      <c r="BH146" s="125"/>
      <c r="BI146" s="125"/>
      <c r="BJ146" s="125"/>
      <c r="BK146" s="51"/>
      <c r="BL146" s="125"/>
      <c r="BM146" s="125"/>
      <c r="BN146" s="125"/>
      <c r="BO146" s="125"/>
      <c r="BP146" s="125"/>
      <c r="BQ146" s="125"/>
      <c r="BR146" s="125"/>
      <c r="BS146" s="125"/>
      <c r="BT146" s="125"/>
      <c r="BU146" s="125"/>
      <c r="BV146" s="125"/>
      <c r="BW146" s="125"/>
      <c r="BX146" s="125"/>
      <c r="BY146" s="125"/>
      <c r="BZ146" s="125"/>
      <c r="CA146" s="125"/>
      <c r="CB146" s="125"/>
      <c r="CC146" s="125"/>
      <c r="CD146" s="125"/>
      <c r="CE146" s="125"/>
      <c r="CF146" s="125"/>
      <c r="CG146" s="125"/>
      <c r="CH146" s="125"/>
      <c r="CI146" s="125"/>
      <c r="CJ146" s="125"/>
      <c r="CK146" s="125"/>
      <c r="CL146" s="125"/>
      <c r="CM146" s="125"/>
      <c r="CN146" s="125"/>
      <c r="CW146" s="125"/>
      <c r="CX146" s="125"/>
      <c r="CY146" s="125"/>
      <c r="CZ146" s="125"/>
      <c r="DA146" s="125"/>
      <c r="DB146" s="125"/>
      <c r="DC146" s="125"/>
      <c r="DD146" s="125"/>
      <c r="DE146" s="127"/>
      <c r="DF146" s="127"/>
    </row>
    <row r="147" spans="1:110" s="126" customFormat="1">
      <c r="A147" s="7">
        <v>45992</v>
      </c>
      <c r="B147" s="22">
        <f>东航自动更新!B231</f>
        <v>25303.21</v>
      </c>
      <c r="C147" s="141">
        <f t="shared" ref="C147:C148" si="369">B147/B135-1</f>
        <v>4.9250026538925962E-2</v>
      </c>
      <c r="D147" s="138">
        <f t="shared" si="352"/>
        <v>0.11225541177680709</v>
      </c>
      <c r="E147" s="22">
        <f>东航自动更新!C231</f>
        <v>15778.19</v>
      </c>
      <c r="F147" s="141">
        <f t="shared" ref="F147:F148" si="370">E147/E135-1</f>
        <v>2.7487465884870499E-2</v>
      </c>
      <c r="G147" s="138">
        <f t="shared" si="353"/>
        <v>0.10066061164127471</v>
      </c>
      <c r="H147" s="22">
        <f>东航自动更新!D231</f>
        <v>8976.17</v>
      </c>
      <c r="I147" s="141">
        <f t="shared" ref="I147:I148" si="371">H147/H135-1</f>
        <v>9.3887822563446299E-2</v>
      </c>
      <c r="J147" s="138">
        <f t="shared" si="354"/>
        <v>0.12236497427337123</v>
      </c>
      <c r="K147" s="22">
        <f>东航自动更新!E231</f>
        <v>548.84</v>
      </c>
      <c r="L147" s="141">
        <f t="shared" ref="L147:L148" si="372">K147/K135-1</f>
        <v>-8.741511342291397E-3</v>
      </c>
      <c r="M147" s="138">
        <f t="shared" si="355"/>
        <v>0.31707902378152686</v>
      </c>
      <c r="N147" s="22">
        <f>东航自动更新!F231</f>
        <v>21672.080000000002</v>
      </c>
      <c r="O147" s="141">
        <f t="shared" ref="O147:O148" si="373">N147/N135-1</f>
        <v>7.6092337438510516E-2</v>
      </c>
      <c r="P147" s="138">
        <f t="shared" si="356"/>
        <v>0.18906972865256821</v>
      </c>
      <c r="Q147" s="22">
        <f>东航自动更新!G231</f>
        <v>13709.37</v>
      </c>
      <c r="R147" s="141">
        <f t="shared" ref="R147:R148" si="374">Q147/Q135-1</f>
        <v>5.9810539530971818E-2</v>
      </c>
      <c r="S147" s="138">
        <f t="shared" si="357"/>
        <v>0.18111320943279852</v>
      </c>
      <c r="T147" s="22">
        <f>东航自动更新!H231</f>
        <v>7498.63</v>
      </c>
      <c r="U147" s="141">
        <f t="shared" ref="U147:U148" si="375">T147/T135-1</f>
        <v>0.11014173918450387</v>
      </c>
      <c r="V147" s="138">
        <f t="shared" si="358"/>
        <v>0.18946763977608549</v>
      </c>
      <c r="W147" s="22">
        <f>东航自动更新!I231</f>
        <v>464.07</v>
      </c>
      <c r="X147" s="141">
        <f t="shared" ref="X147:X148" si="376">W147/W135-1</f>
        <v>3.2942328666503373E-2</v>
      </c>
      <c r="Y147" s="138">
        <f t="shared" si="359"/>
        <v>0.47450195405585727</v>
      </c>
      <c r="Z147" s="22">
        <f>东航自动更新!J231</f>
        <v>11771.87</v>
      </c>
      <c r="AA147" s="141">
        <f t="shared" ref="AA147:AA148" si="377">Z147/Z135-1</f>
        <v>5.6770154441679654E-2</v>
      </c>
      <c r="AB147" s="138">
        <f t="shared" si="360"/>
        <v>0.11137577226930118</v>
      </c>
      <c r="AC147" s="22">
        <f>东航自动更新!K231</f>
        <v>9660.66</v>
      </c>
      <c r="AD147" s="141">
        <f t="shared" ref="AD147:AD148" si="378">AC147/AC135-1</f>
        <v>5.7218305042455508E-2</v>
      </c>
      <c r="AE147" s="138">
        <f t="shared" si="361"/>
        <v>8.6945172650457314E-2</v>
      </c>
      <c r="AF147" s="22">
        <f>东航自动更新!L231</f>
        <v>1776.3</v>
      </c>
      <c r="AG147" s="141">
        <f t="shared" ref="AG147:AG148" si="379">AF147/AF135-1</f>
        <v>5.6271444456998054E-2</v>
      </c>
      <c r="AH147" s="138">
        <f t="shared" si="362"/>
        <v>0.20941221327269122</v>
      </c>
      <c r="AI147" s="22">
        <f>东航自动更新!M231</f>
        <v>334.91</v>
      </c>
      <c r="AJ147" s="141">
        <f t="shared" ref="AJ147:AJ148" si="380">AI147/AI135-1</f>
        <v>4.6593749999999989E-2</v>
      </c>
      <c r="AK147" s="138">
        <f t="shared" si="363"/>
        <v>0.42194200314185037</v>
      </c>
      <c r="AL147" s="22">
        <f>东航自动更新!N231</f>
        <v>85.65</v>
      </c>
      <c r="AM147" s="148">
        <f t="shared" ref="AM147:AM148" si="381">AL147-AL135</f>
        <v>2.1400000000000006</v>
      </c>
      <c r="AN147" s="174">
        <f t="shared" si="364"/>
        <v>5.5300000000000011</v>
      </c>
      <c r="AO147" s="22">
        <f>东航自动更新!O231</f>
        <v>86.89</v>
      </c>
      <c r="AP147" s="148">
        <f t="shared" ref="AP147:AP148" si="382">AO147-AO135</f>
        <v>2.6500000000000057</v>
      </c>
      <c r="AQ147" s="174">
        <f t="shared" si="365"/>
        <v>5.9200000000000017</v>
      </c>
      <c r="AR147" s="22">
        <f>东航自动更新!P231</f>
        <v>83.54</v>
      </c>
      <c r="AS147" s="148">
        <f t="shared" ref="AS147:AS148" si="383">AR147-AR135</f>
        <v>1.2200000000000131</v>
      </c>
      <c r="AT147" s="174">
        <f t="shared" si="366"/>
        <v>4.710000000000008</v>
      </c>
      <c r="AU147" s="22">
        <f>东航自动更新!Q231</f>
        <v>84.55</v>
      </c>
      <c r="AV147" s="148">
        <f t="shared" ref="AV147:AV148" si="384">AU147-AU135</f>
        <v>3.4099999999999966</v>
      </c>
      <c r="AW147" s="174">
        <f t="shared" si="367"/>
        <v>9.019999999999996</v>
      </c>
      <c r="AX147" s="22">
        <f>东航自动更新!R231</f>
        <v>826</v>
      </c>
      <c r="AY147" s="138">
        <f t="shared" ref="AY147:AY148" si="385">AX147/AX135-1</f>
        <v>2.7363184079602032E-2</v>
      </c>
      <c r="AZ147" s="138">
        <f t="shared" si="368"/>
        <v>0.14246196403872746</v>
      </c>
      <c r="BA147" s="125"/>
      <c r="BB147" s="125"/>
      <c r="BC147" s="125"/>
      <c r="BD147" s="125"/>
      <c r="BE147" s="125"/>
      <c r="BF147" s="125"/>
      <c r="BG147" s="125"/>
      <c r="BH147" s="125"/>
      <c r="BI147" s="125"/>
      <c r="BJ147" s="125"/>
      <c r="BK147" s="51"/>
      <c r="BL147" s="125"/>
      <c r="BM147" s="125"/>
      <c r="BN147" s="125"/>
      <c r="BO147" s="125"/>
      <c r="BP147" s="125"/>
      <c r="BQ147" s="125"/>
      <c r="BR147" s="125"/>
      <c r="BS147" s="125"/>
      <c r="BT147" s="125"/>
      <c r="BU147" s="125"/>
      <c r="BV147" s="125"/>
      <c r="BW147" s="125"/>
      <c r="BX147" s="125"/>
      <c r="BY147" s="125"/>
      <c r="BZ147" s="125"/>
      <c r="CA147" s="125"/>
      <c r="CB147" s="125"/>
      <c r="CC147" s="125"/>
      <c r="CD147" s="125"/>
      <c r="CE147" s="125"/>
      <c r="CF147" s="125"/>
      <c r="CG147" s="125"/>
      <c r="CH147" s="125"/>
      <c r="CI147" s="125"/>
      <c r="CJ147" s="125"/>
      <c r="CK147" s="125"/>
      <c r="CL147" s="125"/>
      <c r="CM147" s="125"/>
      <c r="CN147" s="125"/>
      <c r="CW147" s="125"/>
      <c r="CX147" s="125"/>
      <c r="CY147" s="125"/>
      <c r="CZ147" s="125"/>
      <c r="DA147" s="125"/>
      <c r="DB147" s="125"/>
      <c r="DC147" s="125"/>
      <c r="DD147" s="125"/>
      <c r="DE147" s="127"/>
      <c r="DF147" s="127"/>
    </row>
    <row r="148" spans="1:110" s="126" customFormat="1">
      <c r="A148" s="34">
        <v>46023</v>
      </c>
      <c r="B148" s="22">
        <f>东航自动更新!B232</f>
        <v>26845.73</v>
      </c>
      <c r="C148" s="141">
        <f t="shared" si="369"/>
        <v>-3.5362723577221145E-2</v>
      </c>
      <c r="D148" s="138">
        <f>B148/B64-1</f>
        <v>0.18105376431128106</v>
      </c>
      <c r="E148" s="22">
        <f>东航自动更新!C232</f>
        <v>16928.07</v>
      </c>
      <c r="F148" s="141">
        <f t="shared" si="370"/>
        <v>-6.9695602450392302E-2</v>
      </c>
      <c r="G148" s="138">
        <f>E148/E64-1</f>
        <v>0.16185376955747066</v>
      </c>
      <c r="H148" s="22">
        <f>东航自动更新!D232</f>
        <v>9376.85</v>
      </c>
      <c r="I148" s="141">
        <f t="shared" si="371"/>
        <v>3.480793339689936E-2</v>
      </c>
      <c r="J148" s="138">
        <f>H148/H64-1</f>
        <v>0.23294759001371435</v>
      </c>
      <c r="K148" s="22">
        <f>东航自动更新!E232</f>
        <v>540.80999999999995</v>
      </c>
      <c r="L148" s="141">
        <f t="shared" si="372"/>
        <v>-5.4792365771812124E-2</v>
      </c>
      <c r="M148" s="138">
        <f>K148/K64-1</f>
        <v>-2.5918587896253786E-2</v>
      </c>
      <c r="N148" s="22">
        <f>东航自动更新!F232</f>
        <v>22820.29</v>
      </c>
      <c r="O148" s="141">
        <f t="shared" si="373"/>
        <v>-1.0210919550948439E-2</v>
      </c>
      <c r="P148" s="138">
        <f>N148/N64-1</f>
        <v>0.24416376301871079</v>
      </c>
      <c r="Q148" s="22">
        <f>东航自动更新!G232</f>
        <v>14587.96</v>
      </c>
      <c r="R148" s="141">
        <f t="shared" si="374"/>
        <v>-4.3347845788928696E-2</v>
      </c>
      <c r="S148" s="138">
        <f>Q148/Q64-1</f>
        <v>0.24915740728054914</v>
      </c>
      <c r="T148" s="22">
        <f>东航自动更新!H232</f>
        <v>7782.55</v>
      </c>
      <c r="U148" s="141">
        <f t="shared" si="375"/>
        <v>5.9699541537368006E-2</v>
      </c>
      <c r="V148" s="138">
        <f>T148/T64-1</f>
        <v>0.25339820523226986</v>
      </c>
      <c r="W148" s="22">
        <f>东航自动更新!I232</f>
        <v>449.77</v>
      </c>
      <c r="X148" s="141">
        <f t="shared" si="376"/>
        <v>-2.7797592028186657E-2</v>
      </c>
      <c r="Y148" s="138">
        <f>W148/W64-1</f>
        <v>-1.031994014874793E-2</v>
      </c>
      <c r="Z148" s="22">
        <f>东航自动更新!J232</f>
        <v>12200.57</v>
      </c>
      <c r="AA148" s="141">
        <f t="shared" si="377"/>
        <v>-3.8164177704268276E-2</v>
      </c>
      <c r="AB148" s="138">
        <f>Z148/Z64-1</f>
        <v>0.14154923449600609</v>
      </c>
      <c r="AC148" s="22">
        <f>东航自动更新!K232</f>
        <v>10112.549999999999</v>
      </c>
      <c r="AD148" s="141">
        <f t="shared" si="378"/>
        <v>-4.269216824300226E-2</v>
      </c>
      <c r="AE148" s="138">
        <f>AC148/AC64-1</f>
        <v>0.1402889582236273</v>
      </c>
      <c r="AF148" s="22">
        <f>东航自动更新!L232</f>
        <v>1765.45</v>
      </c>
      <c r="AG148" s="141">
        <f t="shared" si="379"/>
        <v>-1.5656275612897397E-2</v>
      </c>
      <c r="AH148" s="138">
        <f>AF148/AF64-1</f>
        <v>0.18999312473880758</v>
      </c>
      <c r="AI148" s="22">
        <f>东航自动更新!M232</f>
        <v>322.57</v>
      </c>
      <c r="AJ148" s="141">
        <f t="shared" si="380"/>
        <v>-1.5384145783095771E-2</v>
      </c>
      <c r="AK148" s="138">
        <f>AI148/AI64-1</f>
        <v>-3.9255398361876415E-2</v>
      </c>
      <c r="AL148" s="22">
        <f>东航自动更新!N232</f>
        <v>85.01</v>
      </c>
      <c r="AM148" s="148">
        <f t="shared" si="381"/>
        <v>2.1600000000000108</v>
      </c>
      <c r="AN148" s="174">
        <f>AL148-AL64</f>
        <v>4.3200000000000074</v>
      </c>
      <c r="AO148" s="22">
        <f>东航自动更新!O232</f>
        <v>86.18</v>
      </c>
      <c r="AP148" s="148">
        <f t="shared" si="382"/>
        <v>2.3800000000000097</v>
      </c>
      <c r="AQ148" s="174">
        <f>AO148-AO64</f>
        <v>6.0300000000000011</v>
      </c>
      <c r="AR148" s="22">
        <f>东航自动更新!P232</f>
        <v>83</v>
      </c>
      <c r="AS148" s="148">
        <f t="shared" si="383"/>
        <v>1.9500000000000028</v>
      </c>
      <c r="AT148" s="174">
        <f>AR148-AR64</f>
        <v>1.3599999999999994</v>
      </c>
      <c r="AU148" s="22">
        <f>东航自动更新!Q232</f>
        <v>83.17</v>
      </c>
      <c r="AV148" s="148">
        <f t="shared" si="384"/>
        <v>2.3100000000000023</v>
      </c>
      <c r="AW148" s="174">
        <f>AU148-AU64</f>
        <v>1.3100000000000023</v>
      </c>
      <c r="AX148" s="22">
        <f>东航自动更新!R232</f>
        <v>825</v>
      </c>
      <c r="AY148" s="138">
        <f t="shared" si="385"/>
        <v>2.1039603960395947E-2</v>
      </c>
      <c r="AZ148" s="138">
        <f>AX148/AX64-1</f>
        <v>0.21145374449339216</v>
      </c>
      <c r="BA148" s="125"/>
      <c r="BB148" s="125"/>
      <c r="BC148" s="125"/>
      <c r="BD148" s="125"/>
      <c r="BE148" s="125"/>
      <c r="BF148" s="125"/>
      <c r="BG148" s="125"/>
      <c r="BH148" s="125"/>
      <c r="BI148" s="125"/>
      <c r="BJ148" s="125"/>
      <c r="BK148" s="51"/>
      <c r="BL148" s="125"/>
      <c r="BM148" s="125"/>
      <c r="BN148" s="125"/>
      <c r="BO148" s="125"/>
      <c r="BP148" s="125"/>
      <c r="BQ148" s="125"/>
      <c r="BR148" s="125"/>
      <c r="BS148" s="125"/>
      <c r="BT148" s="125"/>
      <c r="BU148" s="125"/>
      <c r="BV148" s="125"/>
      <c r="BW148" s="125"/>
      <c r="BX148" s="125"/>
      <c r="BY148" s="125"/>
      <c r="BZ148" s="125"/>
      <c r="CA148" s="125"/>
      <c r="CB148" s="125"/>
      <c r="CC148" s="125"/>
      <c r="CD148" s="125"/>
      <c r="CE148" s="125"/>
      <c r="CF148" s="125"/>
      <c r="CG148" s="125"/>
      <c r="CH148" s="125"/>
      <c r="CI148" s="125"/>
      <c r="CJ148" s="125"/>
      <c r="CK148" s="125"/>
      <c r="CL148" s="125"/>
      <c r="CM148" s="125"/>
      <c r="CN148" s="125"/>
      <c r="CW148" s="125"/>
      <c r="CX148" s="125"/>
      <c r="CY148" s="125"/>
      <c r="CZ148" s="125"/>
      <c r="DA148" s="125"/>
      <c r="DB148" s="125"/>
      <c r="DC148" s="125"/>
      <c r="DD148" s="125"/>
      <c r="DE148" s="127"/>
      <c r="DF148" s="127"/>
    </row>
    <row r="149" spans="1:110" s="126" customFormat="1">
      <c r="A149" s="7">
        <v>46054</v>
      </c>
      <c r="B149" s="22">
        <f>东航自动更新!B233</f>
        <v>28483.64</v>
      </c>
      <c r="C149" s="141">
        <f t="shared" ref="C149:C150" si="386">B149/B137-1</f>
        <v>0.12794255197653781</v>
      </c>
      <c r="D149" s="138">
        <f>B149/B65-1</f>
        <v>0.32601202569006182</v>
      </c>
      <c r="E149" s="22">
        <f>东航自动更新!C233</f>
        <v>18416.580000000002</v>
      </c>
      <c r="F149" s="141">
        <f t="shared" ref="F149:F150" si="387">E149/E137-1</f>
        <v>9.2762633631654046E-2</v>
      </c>
      <c r="G149" s="138">
        <f>E149/E65-1</f>
        <v>0.34495133322427618</v>
      </c>
      <c r="H149" s="22">
        <f>东航自动更新!D233</f>
        <v>9513.9500000000007</v>
      </c>
      <c r="I149" s="141">
        <f t="shared" ref="I149:I150" si="388">H149/H137-1</f>
        <v>0.20108797883124985</v>
      </c>
      <c r="J149" s="138">
        <f>H149/H65-1</f>
        <v>0.31363151848538084</v>
      </c>
      <c r="K149" s="22">
        <f>东航自动更新!E233</f>
        <v>553.11</v>
      </c>
      <c r="L149" s="141">
        <f t="shared" ref="L149:L150" si="389">K149/K137-1</f>
        <v>0.15616638795986626</v>
      </c>
      <c r="M149" s="138">
        <f>K149/K65-1</f>
        <v>1.4731782490643441E-2</v>
      </c>
      <c r="N149" s="22">
        <f>东航自动更新!F233</f>
        <v>24650.48</v>
      </c>
      <c r="O149" s="141">
        <f t="shared" ref="O149:O150" si="390">N149/N137-1</f>
        <v>0.14679211506218137</v>
      </c>
      <c r="P149" s="138">
        <f>N149/N65-1</f>
        <v>0.35915062734745273</v>
      </c>
      <c r="Q149" s="22">
        <f>东航自动更新!G233</f>
        <v>16171.82</v>
      </c>
      <c r="R149" s="141">
        <f t="shared" ref="R149:R150" si="391">Q149/Q137-1</f>
        <v>9.1937988683474803E-2</v>
      </c>
      <c r="S149" s="138">
        <f>Q149/Q65-1</f>
        <v>0.38149601657950338</v>
      </c>
      <c r="T149" s="22">
        <f>东航自动更新!H233</f>
        <v>8005.26</v>
      </c>
      <c r="U149" s="141">
        <f t="shared" ref="U149:U150" si="392">T149/T137-1</f>
        <v>0.27100907380504413</v>
      </c>
      <c r="V149" s="138">
        <f>T149/T65-1</f>
        <v>0.33560793630666752</v>
      </c>
      <c r="W149" s="22">
        <f>东航自动更新!I233</f>
        <v>473.4</v>
      </c>
      <c r="X149" s="141">
        <f t="shared" ref="X149:X150" si="393">W149/W137-1</f>
        <v>0.22448979591836715</v>
      </c>
      <c r="Y149" s="138">
        <f>W149/W65-1</f>
        <v>8.3419155509783627E-2</v>
      </c>
      <c r="Z149" s="22">
        <f>东航自动更新!J233</f>
        <v>13026.9</v>
      </c>
      <c r="AA149" s="141">
        <f t="shared" ref="AA149:AA150" si="394">Z149/Z137-1</f>
        <v>8.1083996896226918E-2</v>
      </c>
      <c r="AB149" s="138">
        <f>Z149/Z65-1</f>
        <v>0.23550215718985834</v>
      </c>
      <c r="AC149" s="22">
        <f>东航自动更新!K233</f>
        <v>10897.14</v>
      </c>
      <c r="AD149" s="141">
        <f t="shared" ref="AD149:AD150" si="395">AC149/AC137-1</f>
        <v>6.539424555667761E-2</v>
      </c>
      <c r="AE149" s="138">
        <f>AC149/AC65-1</f>
        <v>0.24774602505765198</v>
      </c>
      <c r="AF149" s="22">
        <f>东航自动更新!L233</f>
        <v>1795.81</v>
      </c>
      <c r="AG149" s="141">
        <f t="shared" ref="AG149:AG150" si="396">AF149/AF137-1</f>
        <v>0.16075883911835054</v>
      </c>
      <c r="AH149" s="138">
        <f>AF149/AF65-1</f>
        <v>0.21044897849136213</v>
      </c>
      <c r="AI149" s="22">
        <f>东航自动更新!M233</f>
        <v>333.95</v>
      </c>
      <c r="AJ149" s="141">
        <f t="shared" ref="AJ149:AJ150" si="397">AI149/AI137-1</f>
        <v>0.21670856559915452</v>
      </c>
      <c r="AK149" s="138">
        <f>AI149/AI65-1</f>
        <v>2.200391724813322E-2</v>
      </c>
      <c r="AL149" s="22">
        <f>东航自动更新!N233</f>
        <v>86.54</v>
      </c>
      <c r="AM149" s="148">
        <f t="shared" ref="AM149:AM150" si="398">AL149-AL137</f>
        <v>1.4200000000000017</v>
      </c>
      <c r="AN149" s="174">
        <f>AL149-AL65</f>
        <v>2.1099999999999994</v>
      </c>
      <c r="AO149" s="22">
        <f>东航自动更新!O233</f>
        <v>87.81</v>
      </c>
      <c r="AP149" s="148">
        <f t="shared" ref="AP149:AP150" si="399">AO149-AO137</f>
        <v>-6.9999999999993179E-2</v>
      </c>
      <c r="AQ149" s="174">
        <f>AO149-AO65</f>
        <v>2.3200000000000074</v>
      </c>
      <c r="AR149" s="22">
        <f>东航自动更新!P233</f>
        <v>84.14</v>
      </c>
      <c r="AS149" s="148">
        <f t="shared" ref="AS149:AS150" si="400">AR149-AR137</f>
        <v>4.6299999999999955</v>
      </c>
      <c r="AT149" s="174">
        <f>AR149-AR65</f>
        <v>1.3799999999999955</v>
      </c>
      <c r="AU149" s="22">
        <f>东航自动更新!Q233</f>
        <v>85.59</v>
      </c>
      <c r="AV149" s="148">
        <f t="shared" ref="AV149:AV150" si="401">AU149-AU137</f>
        <v>4.7800000000000011</v>
      </c>
      <c r="AW149" s="174">
        <f>AU149-AU65</f>
        <v>5.4300000000000068</v>
      </c>
      <c r="AX149" s="22">
        <f>东航自动更新!R233</f>
        <v>823</v>
      </c>
      <c r="AY149" s="138">
        <f t="shared" ref="AY149:AY150" si="402">AX149/AX137-1</f>
        <v>1.3546798029556717E-2</v>
      </c>
      <c r="AZ149" s="138">
        <f>AX149/AX65-1</f>
        <v>0.19970845481049571</v>
      </c>
      <c r="BA149" s="125"/>
      <c r="BB149" s="125"/>
      <c r="BC149" s="125"/>
      <c r="BD149" s="125"/>
      <c r="BE149" s="125"/>
      <c r="BF149" s="125"/>
      <c r="BG149" s="125"/>
      <c r="BH149" s="125"/>
      <c r="BI149" s="125"/>
      <c r="BJ149" s="125"/>
      <c r="BK149" s="51"/>
      <c r="BL149" s="125"/>
      <c r="BM149" s="125"/>
      <c r="BN149" s="125"/>
      <c r="BO149" s="125"/>
      <c r="BP149" s="125"/>
      <c r="BQ149" s="125"/>
      <c r="BR149" s="125"/>
      <c r="BS149" s="125"/>
      <c r="BT149" s="125"/>
      <c r="BU149" s="125"/>
      <c r="BV149" s="125"/>
      <c r="BW149" s="125"/>
      <c r="BX149" s="125"/>
      <c r="BY149" s="125"/>
      <c r="BZ149" s="125"/>
      <c r="CA149" s="125"/>
      <c r="CB149" s="125"/>
      <c r="CC149" s="125"/>
      <c r="CD149" s="125"/>
      <c r="CE149" s="125"/>
      <c r="CF149" s="125"/>
      <c r="CG149" s="125"/>
      <c r="CH149" s="125"/>
      <c r="CI149" s="125"/>
      <c r="CJ149" s="125"/>
      <c r="CK149" s="125"/>
      <c r="CL149" s="125"/>
      <c r="CM149" s="125"/>
      <c r="CN149" s="125"/>
      <c r="CW149" s="125"/>
      <c r="CX149" s="125"/>
      <c r="CY149" s="125"/>
      <c r="CZ149" s="125"/>
      <c r="DA149" s="125"/>
      <c r="DB149" s="125"/>
      <c r="DC149" s="125"/>
      <c r="DD149" s="125"/>
      <c r="DE149" s="127"/>
      <c r="DF149" s="127"/>
    </row>
    <row r="150" spans="1:110" s="126" customFormat="1">
      <c r="A150" s="7">
        <v>46082</v>
      </c>
      <c r="B150" s="22">
        <v>27502.31</v>
      </c>
      <c r="C150" s="141">
        <f t="shared" si="386"/>
        <v>0.10634457445918377</v>
      </c>
      <c r="D150" s="138">
        <f>B150/B66-1</f>
        <v>0.27336592258955883</v>
      </c>
      <c r="E150" s="22">
        <v>17978.13</v>
      </c>
      <c r="F150" s="141">
        <f t="shared" si="387"/>
        <v>0.11296052912601229</v>
      </c>
      <c r="G150" s="138">
        <f>E150/E66-1</f>
        <v>0.29532524835653828</v>
      </c>
      <c r="H150" s="22">
        <v>8989.5</v>
      </c>
      <c r="I150" s="141">
        <f t="shared" si="388"/>
        <v>9.7931401729673961E-2</v>
      </c>
      <c r="J150" s="138">
        <f>H150/H66-1</f>
        <v>0.25432375073428748</v>
      </c>
      <c r="K150" s="22">
        <v>534.67999999999995</v>
      </c>
      <c r="L150" s="141">
        <f t="shared" si="389"/>
        <v>3.2958541014643794E-2</v>
      </c>
      <c r="M150" s="138">
        <f>K150/K66-1</f>
        <v>-3.1499628670277446E-2</v>
      </c>
      <c r="N150" s="22">
        <v>24385.14</v>
      </c>
      <c r="O150" s="141">
        <f t="shared" si="390"/>
        <v>0.16556022329300291</v>
      </c>
      <c r="P150" s="138">
        <f>N150/N66-1</f>
        <v>0.36500240140524176</v>
      </c>
      <c r="Q150" s="22">
        <v>15784.94</v>
      </c>
      <c r="R150" s="141">
        <f t="shared" si="391"/>
        <v>0.14001717434998562</v>
      </c>
      <c r="S150" s="138">
        <f>Q150/Q66-1</f>
        <v>0.35240095992131448</v>
      </c>
      <c r="T150" s="22">
        <v>8141.83</v>
      </c>
      <c r="U150" s="141">
        <f t="shared" si="392"/>
        <v>0.22299280489087159</v>
      </c>
      <c r="V150" s="138">
        <f>T150/T66-1</f>
        <v>0.42138901691317154</v>
      </c>
      <c r="W150" s="22">
        <v>458.37</v>
      </c>
      <c r="X150" s="141">
        <f t="shared" si="393"/>
        <v>9.6946345666012457E-2</v>
      </c>
      <c r="Y150" s="138">
        <f>W150/W66-1</f>
        <v>-1.3558008909548724E-2</v>
      </c>
      <c r="Z150" s="22">
        <v>13006.57</v>
      </c>
      <c r="AA150" s="141">
        <f t="shared" si="394"/>
        <v>0.11020186931842435</v>
      </c>
      <c r="AB150" s="138">
        <f>Z150/Z66-1</f>
        <v>0.22171238885684819</v>
      </c>
      <c r="AC150" s="22">
        <v>10835.24</v>
      </c>
      <c r="AD150" s="141">
        <f t="shared" si="395"/>
        <v>0.10718227076163456</v>
      </c>
      <c r="AE150" s="138">
        <f>AC150/AC66-1</f>
        <v>0.22074419243955279</v>
      </c>
      <c r="AF150" s="22">
        <v>1839.55</v>
      </c>
      <c r="AG150" s="141">
        <f t="shared" si="396"/>
        <v>0.13102155000153703</v>
      </c>
      <c r="AH150" s="138">
        <f>AF150/AF66-1</f>
        <v>0.28965430211933607</v>
      </c>
      <c r="AI150" s="22">
        <v>331.78</v>
      </c>
      <c r="AJ150" s="141">
        <f t="shared" si="397"/>
        <v>9.596009645558734E-2</v>
      </c>
      <c r="AK150" s="138">
        <f>AI150/AI66-1</f>
        <v>-3.5158635530869287E-2</v>
      </c>
      <c r="AL150" s="22">
        <v>88.67</v>
      </c>
      <c r="AM150" s="148">
        <f t="shared" si="398"/>
        <v>4.5100000000000051</v>
      </c>
      <c r="AN150" s="174">
        <f>AL150-AL66</f>
        <v>5.960000000000008</v>
      </c>
      <c r="AO150" s="22">
        <v>87.8</v>
      </c>
      <c r="AP150" s="148">
        <f t="shared" si="399"/>
        <v>2.0799999999999983</v>
      </c>
      <c r="AQ150" s="174">
        <f>AO150-AO66</f>
        <v>3.7000000000000028</v>
      </c>
      <c r="AR150" s="22">
        <v>90.57</v>
      </c>
      <c r="AS150" s="148">
        <f t="shared" si="400"/>
        <v>9.2599999999999909</v>
      </c>
      <c r="AT150" s="174">
        <f>AR150-AR66</f>
        <v>10.639999999999986</v>
      </c>
      <c r="AU150" s="22">
        <v>85.73</v>
      </c>
      <c r="AV150" s="197">
        <f t="shared" si="401"/>
        <v>5</v>
      </c>
      <c r="AW150" s="174">
        <f>AU150-AU66</f>
        <v>1.5600000000000023</v>
      </c>
      <c r="AX150" s="22">
        <v>823</v>
      </c>
      <c r="AY150" s="138">
        <f t="shared" si="402"/>
        <v>8.5784313725489891E-3</v>
      </c>
      <c r="AZ150" s="138">
        <f>AX150/AX66-1</f>
        <v>0.18759018759018753</v>
      </c>
      <c r="BA150" s="125"/>
      <c r="BB150" s="125"/>
      <c r="BC150" s="125"/>
      <c r="BD150" s="125"/>
      <c r="BE150" s="125"/>
      <c r="BF150" s="125"/>
      <c r="BG150" s="125"/>
      <c r="BH150" s="125"/>
      <c r="BI150" s="125"/>
      <c r="BJ150" s="125"/>
      <c r="BK150" s="51"/>
      <c r="BL150" s="125"/>
      <c r="BM150" s="125"/>
      <c r="BN150" s="125"/>
      <c r="BO150" s="125"/>
      <c r="BP150" s="125"/>
      <c r="BQ150" s="125"/>
      <c r="BR150" s="125"/>
      <c r="BS150" s="125"/>
      <c r="BT150" s="125"/>
      <c r="BU150" s="125"/>
      <c r="BV150" s="125"/>
      <c r="BW150" s="125"/>
      <c r="BX150" s="125"/>
      <c r="BY150" s="125"/>
      <c r="BZ150" s="125"/>
      <c r="CA150" s="125"/>
      <c r="CB150" s="125"/>
      <c r="CC150" s="125"/>
      <c r="CD150" s="125"/>
      <c r="CE150" s="125"/>
      <c r="CF150" s="125"/>
      <c r="CG150" s="125"/>
      <c r="CH150" s="125"/>
      <c r="CI150" s="125"/>
      <c r="CJ150" s="125"/>
      <c r="CK150" s="125"/>
      <c r="CL150" s="125"/>
      <c r="CM150" s="125"/>
      <c r="CN150" s="125"/>
      <c r="CW150" s="125"/>
      <c r="CX150" s="125"/>
      <c r="CY150" s="125"/>
      <c r="CZ150" s="125"/>
      <c r="DA150" s="125"/>
      <c r="DB150" s="125"/>
      <c r="DC150" s="125"/>
      <c r="DD150" s="125"/>
      <c r="DE150" s="127"/>
      <c r="DF150" s="127"/>
    </row>
    <row r="151" spans="1:110" s="126" customFormat="1">
      <c r="A151" s="7"/>
      <c r="B151" s="22"/>
      <c r="C151" s="145"/>
      <c r="D151" s="145"/>
      <c r="E151" s="22"/>
      <c r="F151" s="145"/>
      <c r="G151" s="145"/>
      <c r="H151" s="22"/>
      <c r="I151" s="145"/>
      <c r="J151" s="145"/>
      <c r="K151" s="22"/>
      <c r="L151" s="145"/>
      <c r="M151" s="145"/>
      <c r="N151" s="22"/>
      <c r="O151" s="145"/>
      <c r="P151" s="145"/>
      <c r="Q151" s="22"/>
      <c r="R151" s="145"/>
      <c r="S151" s="145"/>
      <c r="T151" s="22"/>
      <c r="U151" s="145"/>
      <c r="V151" s="145"/>
      <c r="W151" s="22"/>
      <c r="X151" s="145"/>
      <c r="Y151" s="145"/>
      <c r="Z151" s="22"/>
      <c r="AA151" s="145"/>
      <c r="AB151" s="145"/>
      <c r="AC151" s="22"/>
      <c r="AD151" s="145"/>
      <c r="AE151" s="145"/>
      <c r="AF151" s="22"/>
      <c r="AG151" s="145"/>
      <c r="AH151" s="145"/>
      <c r="AI151" s="22"/>
      <c r="AJ151" s="145"/>
      <c r="AK151" s="145"/>
      <c r="AL151" s="22"/>
      <c r="AM151" s="146"/>
      <c r="AN151" s="146"/>
      <c r="AO151" s="22"/>
      <c r="AP151" s="146"/>
      <c r="AQ151" s="146"/>
      <c r="AR151" s="22"/>
      <c r="AS151" s="147"/>
      <c r="AT151" s="147"/>
      <c r="AU151" s="22"/>
      <c r="AV151" s="146"/>
      <c r="AW151" s="146"/>
      <c r="AX151" s="22"/>
      <c r="AY151" s="125"/>
      <c r="AZ151" s="125"/>
      <c r="BA151" s="125"/>
      <c r="BB151" s="125"/>
      <c r="BC151" s="125"/>
      <c r="BD151" s="125"/>
      <c r="BE151" s="125"/>
      <c r="BF151" s="125"/>
      <c r="BG151" s="125"/>
      <c r="BH151" s="125"/>
      <c r="BI151" s="125"/>
      <c r="BJ151" s="125"/>
      <c r="BK151" s="51"/>
      <c r="BL151" s="125"/>
      <c r="BM151" s="125"/>
      <c r="BN151" s="125"/>
      <c r="BO151" s="125"/>
      <c r="BP151" s="125"/>
      <c r="BQ151" s="125"/>
      <c r="BR151" s="125"/>
      <c r="BS151" s="125"/>
      <c r="BT151" s="125"/>
      <c r="BU151" s="125"/>
      <c r="BV151" s="125"/>
      <c r="BW151" s="125"/>
      <c r="BX151" s="125"/>
      <c r="BY151" s="125"/>
      <c r="BZ151" s="125"/>
      <c r="CA151" s="125"/>
      <c r="CB151" s="125"/>
      <c r="CC151" s="125"/>
      <c r="CD151" s="125"/>
      <c r="CE151" s="125"/>
      <c r="CF151" s="125"/>
      <c r="CG151" s="125"/>
      <c r="CH151" s="125"/>
      <c r="CI151" s="125"/>
      <c r="CJ151" s="125"/>
      <c r="CK151" s="125"/>
      <c r="CL151" s="125"/>
      <c r="CM151" s="125"/>
      <c r="CN151" s="125"/>
      <c r="CW151" s="125"/>
      <c r="CX151" s="125"/>
      <c r="CY151" s="125"/>
      <c r="CZ151" s="125"/>
      <c r="DA151" s="125"/>
      <c r="DB151" s="125"/>
      <c r="DC151" s="125"/>
      <c r="DD151" s="125"/>
      <c r="DE151" s="127"/>
      <c r="DF151" s="127"/>
    </row>
    <row r="152" spans="1:110" s="11" customFormat="1">
      <c r="A152" s="23" t="s">
        <v>40</v>
      </c>
      <c r="B152" s="10"/>
      <c r="C152" s="9"/>
      <c r="D152" s="9"/>
      <c r="E152" s="10"/>
      <c r="F152" s="9"/>
      <c r="G152" s="9"/>
      <c r="H152" s="10"/>
      <c r="I152" s="9"/>
      <c r="J152" s="9"/>
      <c r="K152" s="10"/>
      <c r="L152" s="9"/>
      <c r="M152" s="9"/>
      <c r="N152" s="10"/>
      <c r="O152" s="9"/>
      <c r="P152" s="9"/>
      <c r="Q152" s="10"/>
      <c r="R152" s="9"/>
      <c r="S152" s="9"/>
      <c r="T152" s="10"/>
      <c r="U152" s="9"/>
      <c r="V152" s="9"/>
      <c r="W152" s="10"/>
      <c r="X152" s="9"/>
      <c r="Y152" s="9"/>
      <c r="Z152" s="10"/>
      <c r="AA152" s="24"/>
      <c r="AB152" s="24"/>
      <c r="AC152" s="10"/>
      <c r="AD152" s="24"/>
      <c r="AE152" s="24"/>
      <c r="AF152" s="10"/>
      <c r="AG152" s="24"/>
      <c r="AH152" s="24"/>
      <c r="AI152" s="10"/>
      <c r="AJ152" s="24"/>
      <c r="AK152" s="24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51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W152" s="10"/>
      <c r="CX152" s="10"/>
      <c r="CY152" s="10"/>
      <c r="CZ152" s="10"/>
      <c r="DA152" s="10"/>
      <c r="DB152" s="10"/>
      <c r="DC152" s="10"/>
      <c r="DD152" s="10"/>
      <c r="DE152" s="88"/>
      <c r="DF152" s="88"/>
    </row>
    <row r="153" spans="1:110" s="11" customFormat="1" ht="12.75">
      <c r="A153" s="7" t="s">
        <v>41</v>
      </c>
      <c r="B153" s="10">
        <f>SUM(B52:B54)</f>
        <v>59171.990000000005</v>
      </c>
      <c r="C153" s="24"/>
      <c r="D153" s="24"/>
      <c r="E153" s="10">
        <f>SUM(E52:E54)</f>
        <v>36898.240000000005</v>
      </c>
      <c r="F153" s="24">
        <f>E153/SUM(E40:E42)-1</f>
        <v>8.6925168849654399E-2</v>
      </c>
      <c r="G153" s="24"/>
      <c r="H153" s="10">
        <f>SUM(H52:H54)</f>
        <v>20755.68</v>
      </c>
      <c r="I153" s="24">
        <f>H153/SUM(H40:H42)-1</f>
        <v>0.10239129545721304</v>
      </c>
      <c r="J153" s="24"/>
      <c r="K153" s="10">
        <f>SUM(K52:K54)</f>
        <v>1518.07</v>
      </c>
      <c r="L153" s="24">
        <f>K153/SUM(K40:K42)-1</f>
        <v>5.3988377502065532E-2</v>
      </c>
      <c r="M153" s="24"/>
      <c r="N153" s="10">
        <f>SUM(N52:N54)</f>
        <v>48336.32</v>
      </c>
      <c r="O153" s="24">
        <f>N153/SUM(N40:N42)-1</f>
        <v>9.1966185779412513E-2</v>
      </c>
      <c r="P153" s="24"/>
      <c r="Q153" s="10">
        <f>SUM(Q52:Q54)</f>
        <v>30493.059999999998</v>
      </c>
      <c r="R153" s="24">
        <f>Q153/SUM(Q40:Q42)-1</f>
        <v>8.4482257033134278E-2</v>
      </c>
      <c r="S153" s="24"/>
      <c r="T153" s="10">
        <f>SUM(T52:T54)</f>
        <v>16608.689999999999</v>
      </c>
      <c r="U153" s="24">
        <f>T153/SUM(T40:T42)-1</f>
        <v>0.10520137745171421</v>
      </c>
      <c r="V153" s="24"/>
      <c r="W153" s="10">
        <f>SUM(W52:W54)</f>
        <v>1234.58</v>
      </c>
      <c r="X153" s="24">
        <f>W153/SUM(W40:W42)-1</f>
        <v>0.10227404623090441</v>
      </c>
      <c r="Y153" s="24"/>
      <c r="Z153" s="10">
        <f>SUM(Z52:Z54)</f>
        <v>28716.06</v>
      </c>
      <c r="AA153" s="24">
        <f>Z153/SUM(Z40:Z42)-1</f>
        <v>7.8382339742302021E-2</v>
      </c>
      <c r="AB153" s="24"/>
      <c r="AC153" s="10">
        <f>SUM(AC52:AC54)</f>
        <v>23758.93</v>
      </c>
      <c r="AD153" s="24">
        <f>AC153/SUM(AC40:AC42)-1</f>
        <v>7.911504947302217E-2</v>
      </c>
      <c r="AE153" s="24"/>
      <c r="AF153" s="10">
        <f>SUM(AF52:AF54)</f>
        <v>4051.21</v>
      </c>
      <c r="AG153" s="24">
        <f>AF153/SUM(AF40:AF42)-1</f>
        <v>7.2827180763730848E-2</v>
      </c>
      <c r="AH153" s="24"/>
      <c r="AI153" s="10">
        <f>SUM(AI52:AI54)</f>
        <v>905.93000000000006</v>
      </c>
      <c r="AJ153" s="24">
        <f>AI153/SUM(AI40:AI42)-1</f>
        <v>8.4193015629861812E-2</v>
      </c>
      <c r="AK153" s="24"/>
      <c r="AL153" s="10">
        <f>AVERAGE(AL52:AL54)</f>
        <v>81.666666666666671</v>
      </c>
      <c r="AM153" s="10">
        <f>AL153-AVERAGE(AL40:AL42)</f>
        <v>-3.3333333333303017E-3</v>
      </c>
      <c r="AN153" s="10"/>
      <c r="AO153" s="10">
        <f>AVERAGE(AO52:AO54)</f>
        <v>82.603333333333339</v>
      </c>
      <c r="AP153" s="10">
        <f>AO153-AVERAGE(AO40:AO42)</f>
        <v>-0.24666666666665549</v>
      </c>
      <c r="AQ153" s="10"/>
      <c r="AR153" s="10">
        <f>AVERAGE(AR52:AR54)</f>
        <v>80.023333333333326</v>
      </c>
      <c r="AS153" s="10">
        <f>AR153-AVERAGE(AR40:AR42)</f>
        <v>0.25</v>
      </c>
      <c r="AT153" s="10"/>
      <c r="AU153" s="10">
        <f>AVERAGE(AU52:AU54)</f>
        <v>81.306666666666672</v>
      </c>
      <c r="AV153" s="10"/>
      <c r="AW153" s="10"/>
      <c r="AX153" s="10"/>
      <c r="AY153" s="10"/>
      <c r="AZ153" s="24"/>
      <c r="BA153" s="10"/>
      <c r="BB153" s="93"/>
      <c r="BC153" s="10"/>
      <c r="BD153" s="93"/>
      <c r="BE153" s="10"/>
      <c r="BF153" s="93"/>
      <c r="BG153" s="10"/>
      <c r="BH153" s="93"/>
      <c r="BI153" s="10"/>
      <c r="BJ153" s="93"/>
      <c r="BK153" s="10"/>
      <c r="BL153" s="93"/>
      <c r="BM153" s="10"/>
      <c r="BN153" s="93"/>
      <c r="BO153" s="10"/>
      <c r="BP153" s="10"/>
      <c r="BQ153" s="93"/>
      <c r="BR153" s="10"/>
      <c r="BS153" s="93"/>
      <c r="BT153" s="10"/>
      <c r="BU153" s="93"/>
      <c r="BV153" s="10"/>
      <c r="BW153" s="93"/>
      <c r="BX153" s="10"/>
      <c r="BY153" s="93"/>
      <c r="BZ153" s="10"/>
      <c r="CA153" s="93"/>
      <c r="CB153" s="10"/>
      <c r="CC153" s="93"/>
      <c r="CD153" s="10"/>
      <c r="CE153" s="93"/>
      <c r="CF153" s="10"/>
      <c r="CG153" s="30"/>
      <c r="CH153" s="10"/>
      <c r="CI153" s="30"/>
      <c r="CJ153" s="10"/>
      <c r="CK153" s="30"/>
      <c r="CL153" s="10"/>
      <c r="CM153" s="30"/>
      <c r="CN153" s="10"/>
      <c r="CW153" s="10"/>
      <c r="CX153" s="93"/>
      <c r="CY153" s="10"/>
      <c r="CZ153" s="93"/>
      <c r="DA153" s="10"/>
      <c r="DB153" s="93"/>
      <c r="DC153" s="10"/>
      <c r="DD153" s="93"/>
      <c r="DE153" s="88"/>
      <c r="DF153" s="88"/>
    </row>
    <row r="154" spans="1:110" s="11" customFormat="1" ht="12.75">
      <c r="A154" s="7" t="s">
        <v>42</v>
      </c>
      <c r="B154" s="10">
        <f>SUM(B55:B57)</f>
        <v>59658.720000000001</v>
      </c>
      <c r="C154" s="24">
        <f>B154/SUM(B43:B45)-1</f>
        <v>0.10094961248178125</v>
      </c>
      <c r="D154" s="24"/>
      <c r="E154" s="10">
        <f>SUM(E55:E57)</f>
        <v>37390.54</v>
      </c>
      <c r="F154" s="24">
        <f>E154/SUM(E43:E45)-1</f>
        <v>0.11263255654511006</v>
      </c>
      <c r="G154" s="24"/>
      <c r="H154" s="10">
        <f>SUM(H55:H57)</f>
        <v>20654.32</v>
      </c>
      <c r="I154" s="24">
        <f>H154/SUM(H43:H45)-1</f>
        <v>8.0428816986961138E-2</v>
      </c>
      <c r="J154" s="24"/>
      <c r="K154" s="10">
        <f>SUM(K55:K57)</f>
        <v>1613.8600000000001</v>
      </c>
      <c r="L154" s="24">
        <f>K154/SUM(K43:K45)-1</f>
        <v>0.10072433125537117</v>
      </c>
      <c r="M154" s="24"/>
      <c r="N154" s="10">
        <f>SUM(N55:N57)</f>
        <v>49621.009999999995</v>
      </c>
      <c r="O154" s="24">
        <f>N154/SUM(N43:N45)-1</f>
        <v>0.13078175034706674</v>
      </c>
      <c r="P154" s="24"/>
      <c r="Q154" s="10">
        <f>SUM(Q55:Q57)</f>
        <v>31730.639999999999</v>
      </c>
      <c r="R154" s="24">
        <f>Q154/SUM(Q43:Q45)-1</f>
        <v>0.13135343938057398</v>
      </c>
      <c r="S154" s="24"/>
      <c r="T154" s="10">
        <f>SUM(T55:T57)</f>
        <v>16560.759999999998</v>
      </c>
      <c r="U154" s="24">
        <f>T154/SUM(T43:T45)-1</f>
        <v>0.12963694343548027</v>
      </c>
      <c r="V154" s="24"/>
      <c r="W154" s="10">
        <f>SUM(W55:W57)</f>
        <v>1329.6200000000001</v>
      </c>
      <c r="X154" s="24">
        <f>W154/SUM(W43:W45)-1</f>
        <v>0.13140853819382392</v>
      </c>
      <c r="Y154" s="24"/>
      <c r="Z154" s="10">
        <f>SUM(Z55:Z57)</f>
        <v>30183.919999999998</v>
      </c>
      <c r="AA154" s="24">
        <f>Z154/SUM(Z43:Z45)-1</f>
        <v>0.13082780231291324</v>
      </c>
      <c r="AB154" s="24"/>
      <c r="AC154" s="10">
        <f>SUM(AC55:AC57)</f>
        <v>25245.58</v>
      </c>
      <c r="AD154" s="24">
        <f>AC154/SUM(AC43:AC45)-1</f>
        <v>0.12420523699723662</v>
      </c>
      <c r="AE154" s="24"/>
      <c r="AF154" s="10">
        <f>SUM(AF55:AF57)</f>
        <v>3973.86</v>
      </c>
      <c r="AG154" s="24">
        <f>AF154/SUM(AF43:AF45)-1</f>
        <v>0.17850851438637716</v>
      </c>
      <c r="AH154" s="24"/>
      <c r="AI154" s="10">
        <f>SUM(AI55:AI57)</f>
        <v>964.49</v>
      </c>
      <c r="AJ154" s="24">
        <f>AI154/SUM(AI43:AI45)-1</f>
        <v>0.11688958369521174</v>
      </c>
      <c r="AK154" s="24"/>
      <c r="AL154" s="10">
        <f>AVERAGE(AL55:AL57)</f>
        <v>83.186666666666667</v>
      </c>
      <c r="AM154" s="10">
        <f>AL154-AVERAGE(AL43:AL45)</f>
        <v>2.1966666666666583</v>
      </c>
      <c r="AN154" s="10"/>
      <c r="AO154" s="10">
        <f>AVERAGE(AO55:AO57)</f>
        <v>84.873333333333335</v>
      </c>
      <c r="AP154" s="10">
        <f>AO154-AVERAGE(AO43:AO45)</f>
        <v>1.3966666666666612</v>
      </c>
      <c r="AQ154" s="10"/>
      <c r="AR154" s="10">
        <f>AVERAGE(AR55:AR57)</f>
        <v>80.19</v>
      </c>
      <c r="AS154" s="10">
        <f>AR154-AVERAGE(AR43:AR45)</f>
        <v>3.5</v>
      </c>
      <c r="AT154" s="10"/>
      <c r="AU154" s="10">
        <f>AVERAGE(AU55:AU57)</f>
        <v>82.40666666666668</v>
      </c>
      <c r="AV154" s="10"/>
      <c r="AW154" s="10"/>
      <c r="AX154" s="10"/>
      <c r="AY154" s="10"/>
      <c r="AZ154" s="24"/>
      <c r="BA154" s="10"/>
      <c r="BB154" s="93"/>
      <c r="BC154" s="10"/>
      <c r="BD154" s="93"/>
      <c r="BE154" s="10"/>
      <c r="BF154" s="93"/>
      <c r="BG154" s="10"/>
      <c r="BH154" s="93"/>
      <c r="BI154" s="10"/>
      <c r="BJ154" s="93"/>
      <c r="BK154" s="10"/>
      <c r="BL154" s="93"/>
      <c r="BM154" s="10"/>
      <c r="BN154" s="93"/>
      <c r="BO154" s="10"/>
      <c r="BP154" s="10"/>
      <c r="BQ154" s="93"/>
      <c r="BR154" s="10"/>
      <c r="BS154" s="93"/>
      <c r="BT154" s="10"/>
      <c r="BU154" s="93"/>
      <c r="BV154" s="10"/>
      <c r="BW154" s="93"/>
      <c r="BX154" s="10"/>
      <c r="BY154" s="93"/>
      <c r="BZ154" s="10"/>
      <c r="CA154" s="93"/>
      <c r="CB154" s="10"/>
      <c r="CC154" s="93"/>
      <c r="CD154" s="10"/>
      <c r="CE154" s="93"/>
      <c r="CF154" s="10"/>
      <c r="CG154" s="10"/>
      <c r="CH154" s="10"/>
      <c r="CI154" s="10"/>
      <c r="CJ154" s="10"/>
      <c r="CK154" s="10"/>
      <c r="CL154" s="10"/>
      <c r="CM154" s="10"/>
      <c r="CN154" s="10"/>
      <c r="CW154" s="10"/>
      <c r="CX154" s="93"/>
      <c r="CY154" s="10"/>
      <c r="CZ154" s="93"/>
      <c r="DA154" s="10"/>
      <c r="DB154" s="93"/>
      <c r="DC154" s="10"/>
      <c r="DD154" s="93"/>
      <c r="DE154" s="88"/>
      <c r="DF154" s="88"/>
    </row>
    <row r="155" spans="1:110" s="11" customFormat="1" ht="12.75">
      <c r="A155" s="7" t="s">
        <v>43</v>
      </c>
      <c r="B155" s="10">
        <f>SUM(B58:B60)</f>
        <v>62670.69</v>
      </c>
      <c r="C155" s="24">
        <f>B155/SUM(B46:B48)-1</f>
        <v>4.7323388744882067E-2</v>
      </c>
      <c r="D155" s="24"/>
      <c r="E155" s="10">
        <f>SUM(E58:E60)</f>
        <v>39254.97</v>
      </c>
      <c r="F155" s="24">
        <f>E155/SUM(E46:E48)-1</f>
        <v>5.730429351252897E-2</v>
      </c>
      <c r="G155" s="24"/>
      <c r="H155" s="10">
        <f>SUM(H58:H60)</f>
        <v>21777.379999999997</v>
      </c>
      <c r="I155" s="24">
        <f>H155/SUM(H46:H48)-1</f>
        <v>2.7331823756957974E-2</v>
      </c>
      <c r="J155" s="24"/>
      <c r="K155" s="10">
        <f>SUM(K58:K60)</f>
        <v>1638.3400000000001</v>
      </c>
      <c r="L155" s="24">
        <f>K155/SUM(K46:K48)-1</f>
        <v>8.2484307895606346E-2</v>
      </c>
      <c r="M155" s="24"/>
      <c r="N155" s="10">
        <f>SUM(N58:N60)</f>
        <v>52445.32</v>
      </c>
      <c r="O155" s="24">
        <f>N155/SUM(N46:N48)-1</f>
        <v>7.4508499106511028E-2</v>
      </c>
      <c r="P155" s="24"/>
      <c r="Q155" s="10">
        <f>SUM(Q58:Q60)</f>
        <v>33479.160000000003</v>
      </c>
      <c r="R155" s="24">
        <f>Q155/SUM(Q46:Q48)-1</f>
        <v>8.3652778321739785E-2</v>
      </c>
      <c r="S155" s="24"/>
      <c r="T155" s="10">
        <f>SUM(T58:T60)</f>
        <v>17568.23</v>
      </c>
      <c r="U155" s="24">
        <f>T155/SUM(T46:T48)-1</f>
        <v>5.3263828103454314E-2</v>
      </c>
      <c r="V155" s="24"/>
      <c r="W155" s="10">
        <f>SUM(W58:W60)</f>
        <v>1397.93</v>
      </c>
      <c r="X155" s="24">
        <f>W155/SUM(W46:W48)-1</f>
        <v>0.13272507758501928</v>
      </c>
      <c r="Y155" s="24"/>
      <c r="Z155" s="10">
        <f>SUM(Z58:Z60)</f>
        <v>31664.160000000003</v>
      </c>
      <c r="AA155" s="24">
        <f>Z155/SUM(Z46:Z48)-1</f>
        <v>8.2416226316282426E-2</v>
      </c>
      <c r="AB155" s="24"/>
      <c r="AC155" s="10">
        <f>SUM(AC58:AC60)</f>
        <v>26515.58</v>
      </c>
      <c r="AD155" s="24">
        <f>AC155/SUM(AC46:AC48)-1</f>
        <v>8.5437606202926286E-2</v>
      </c>
      <c r="AE155" s="24"/>
      <c r="AF155" s="10">
        <f>SUM(AF58:AF60)</f>
        <v>4132.7800000000007</v>
      </c>
      <c r="AG155" s="24">
        <f>AF155/SUM(AF46:AF48)-1</f>
        <v>5.4950721248956835E-2</v>
      </c>
      <c r="AH155" s="24"/>
      <c r="AI155" s="10">
        <f>SUM(AI58:AI60)</f>
        <v>1015.79</v>
      </c>
      <c r="AJ155" s="24">
        <f>AI155/SUM(AI46:AI48)-1</f>
        <v>0.11964860455888182</v>
      </c>
      <c r="AK155" s="24"/>
      <c r="AL155" s="10">
        <f>AVERAGE(AL58:AL60)</f>
        <v>83.633333333333326</v>
      </c>
      <c r="AM155" s="10">
        <f>AL155-AVERAGE(AL46:AL48)</f>
        <v>2.0966666666666498</v>
      </c>
      <c r="AN155" s="10"/>
      <c r="AO155" s="10">
        <f>AVERAGE(AO58:AO60)</f>
        <v>85.23</v>
      </c>
      <c r="AP155" s="10">
        <f>AO155-AVERAGE(AO46:AO48)</f>
        <v>2.036666666666676</v>
      </c>
      <c r="AQ155" s="10"/>
      <c r="AR155" s="10">
        <f>AVERAGE(AR58:AR60)</f>
        <v>80.63333333333334</v>
      </c>
      <c r="AS155" s="10">
        <f>AR155-AVERAGE(AR46:AR48)</f>
        <v>1.9966666666666697</v>
      </c>
      <c r="AT155" s="10"/>
      <c r="AU155" s="10">
        <f>AVERAGE(AU58:AU60)</f>
        <v>85.259999999999991</v>
      </c>
      <c r="AV155" s="10"/>
      <c r="AW155" s="10"/>
      <c r="AX155" s="10"/>
      <c r="AY155" s="10"/>
      <c r="AZ155" s="24"/>
      <c r="BA155" s="10"/>
      <c r="BB155" s="93"/>
      <c r="BC155" s="10"/>
      <c r="BD155" s="93"/>
      <c r="BE155" s="10"/>
      <c r="BF155" s="93"/>
      <c r="BG155" s="10"/>
      <c r="BH155" s="93"/>
      <c r="BI155" s="10"/>
      <c r="BJ155" s="93"/>
      <c r="BK155" s="10"/>
      <c r="BL155" s="93"/>
      <c r="BM155" s="10"/>
      <c r="BN155" s="93"/>
      <c r="BO155" s="10"/>
      <c r="BP155" s="10"/>
      <c r="BQ155" s="93"/>
      <c r="BR155" s="10"/>
      <c r="BS155" s="93"/>
      <c r="BT155" s="10"/>
      <c r="BU155" s="93"/>
      <c r="BV155" s="10"/>
      <c r="BW155" s="93"/>
      <c r="BX155" s="10"/>
      <c r="BY155" s="93"/>
      <c r="BZ155" s="10"/>
      <c r="CA155" s="93"/>
      <c r="CB155" s="10"/>
      <c r="CC155" s="93"/>
      <c r="CD155" s="10"/>
      <c r="CE155" s="93"/>
      <c r="CF155" s="10"/>
      <c r="CG155" s="10"/>
      <c r="CH155" s="10"/>
      <c r="CI155" s="10"/>
      <c r="CJ155" s="10"/>
      <c r="CK155" s="10"/>
      <c r="CL155" s="10"/>
      <c r="CM155" s="10"/>
      <c r="CN155" s="10"/>
      <c r="CW155" s="10"/>
      <c r="CX155" s="93"/>
      <c r="CY155" s="10"/>
      <c r="CZ155" s="93"/>
      <c r="DA155" s="10"/>
      <c r="DB155" s="93"/>
      <c r="DC155" s="10"/>
      <c r="DD155" s="93"/>
      <c r="DE155" s="88"/>
      <c r="DF155" s="88"/>
    </row>
    <row r="156" spans="1:110" s="11" customFormat="1" ht="12.75">
      <c r="A156" s="7" t="s">
        <v>44</v>
      </c>
      <c r="B156" s="10">
        <f>SUM(B61:B63)</f>
        <v>62766.94</v>
      </c>
      <c r="C156" s="24">
        <f>B156/SUM(B49:B51)-1</f>
        <v>8.8248098680497655E-2</v>
      </c>
      <c r="D156" s="24"/>
      <c r="E156" s="10">
        <f>SUM(E61:E63)</f>
        <v>40005.83</v>
      </c>
      <c r="F156" s="24">
        <f>E156/SUM(E49:E51)-1</f>
        <v>0.10272145070533578</v>
      </c>
      <c r="G156" s="24"/>
      <c r="H156" s="10">
        <f>SUM(H61:H63)</f>
        <v>21147.95</v>
      </c>
      <c r="I156" s="24">
        <f>H156/SUM(H49:H51)-1</f>
        <v>6.4030131826741998E-2</v>
      </c>
      <c r="J156" s="24"/>
      <c r="K156" s="10">
        <f>SUM(K61:K63)</f>
        <v>1613.17</v>
      </c>
      <c r="L156" s="24">
        <f>K156/SUM(K49:K51)-1</f>
        <v>5.9532488686593998E-2</v>
      </c>
      <c r="M156" s="24"/>
      <c r="N156" s="10">
        <f>SUM(N61:N63)</f>
        <v>50527.17</v>
      </c>
      <c r="O156" s="24">
        <f>N156/SUM(N49:N51)-1</f>
        <v>9.5603182522795205E-2</v>
      </c>
      <c r="P156" s="24"/>
      <c r="Q156" s="10">
        <f>SUM(Q61:Q63)</f>
        <v>32716.9</v>
      </c>
      <c r="R156" s="24">
        <f>Q156/SUM(Q49:Q51)-1</f>
        <v>9.6538003401198891E-2</v>
      </c>
      <c r="S156" s="24"/>
      <c r="T156" s="10">
        <f>SUM(T61:T63)</f>
        <v>16478.61</v>
      </c>
      <c r="U156" s="24">
        <f>T156/SUM(T49:T51)-1</f>
        <v>9.4462469323574494E-2</v>
      </c>
      <c r="V156" s="24"/>
      <c r="W156" s="10">
        <f>SUM(W61:W63)</f>
        <v>1331.6399999999999</v>
      </c>
      <c r="X156" s="24">
        <f>W156/SUM(W49:W51)-1</f>
        <v>8.6848999779633118E-2</v>
      </c>
      <c r="Y156" s="24"/>
      <c r="Z156" s="10">
        <f>SUM(Z61:Z63)</f>
        <v>30561.48</v>
      </c>
      <c r="AA156" s="24">
        <f>Z156/SUM(Z49:Z51)-1</f>
        <v>8.609208449216621E-2</v>
      </c>
      <c r="AB156" s="24"/>
      <c r="AC156" s="10">
        <f>SUM(AC61:AC63)</f>
        <v>25641.75</v>
      </c>
      <c r="AD156" s="24">
        <f>AC156/SUM(AC49:AC51)-1</f>
        <v>8.5408725430228927E-2</v>
      </c>
      <c r="AE156" s="24"/>
      <c r="AF156" s="10">
        <f>SUM(AF61:AF63)</f>
        <v>3937.8199999999997</v>
      </c>
      <c r="AG156" s="24">
        <f>AF156/SUM(AF49:AF51)-1</f>
        <v>9.0772605896756842E-2</v>
      </c>
      <c r="AH156" s="24"/>
      <c r="AI156" s="10">
        <f>SUM(AI61:AI63)</f>
        <v>981.91999999999985</v>
      </c>
      <c r="AJ156" s="24">
        <f>AI156/SUM(AI49:AI51)-1</f>
        <v>8.5258294834103188E-2</v>
      </c>
      <c r="AK156" s="24"/>
      <c r="AL156" s="10">
        <f>AVERAGE(AL61:AL63)</f>
        <v>80.49666666666667</v>
      </c>
      <c r="AM156" s="10">
        <f>AL156-AVERAGE(AL49:AL51)</f>
        <v>0.53000000000000114</v>
      </c>
      <c r="AN156" s="10"/>
      <c r="AO156" s="10">
        <f>AVERAGE(AO61:AO63)</f>
        <v>81.783333333333346</v>
      </c>
      <c r="AP156" s="10">
        <f>AO156-AVERAGE(AO49:AO51)</f>
        <v>-0.45999999999997954</v>
      </c>
      <c r="AQ156" s="10"/>
      <c r="AR156" s="10">
        <f>AVERAGE(AR61:AR63)</f>
        <v>77.900000000000006</v>
      </c>
      <c r="AS156" s="10">
        <f>AR156-AVERAGE(AR49:AR51)</f>
        <v>2.1666666666666714</v>
      </c>
      <c r="AT156" s="10"/>
      <c r="AU156" s="10">
        <f>AVERAGE(AU61:AU63)</f>
        <v>82.59333333333332</v>
      </c>
      <c r="AV156" s="10"/>
      <c r="AW156" s="10"/>
      <c r="AX156" s="10"/>
      <c r="AY156" s="10"/>
      <c r="AZ156" s="24"/>
      <c r="BA156" s="10"/>
      <c r="BB156" s="93"/>
      <c r="BC156" s="10"/>
      <c r="BD156" s="93"/>
      <c r="BE156" s="10"/>
      <c r="BF156" s="93"/>
      <c r="BG156" s="10"/>
      <c r="BH156" s="93"/>
      <c r="BI156" s="10"/>
      <c r="BJ156" s="93"/>
      <c r="BK156" s="10"/>
      <c r="BL156" s="93"/>
      <c r="BM156" s="10"/>
      <c r="BN156" s="93"/>
      <c r="BO156" s="10"/>
      <c r="BP156" s="10"/>
      <c r="BQ156" s="93"/>
      <c r="BR156" s="10"/>
      <c r="BS156" s="93"/>
      <c r="BT156" s="10"/>
      <c r="BU156" s="93"/>
      <c r="BV156" s="10"/>
      <c r="BW156" s="93"/>
      <c r="BX156" s="10"/>
      <c r="BY156" s="93"/>
      <c r="BZ156" s="10"/>
      <c r="CA156" s="93"/>
      <c r="CB156" s="10"/>
      <c r="CC156" s="93"/>
      <c r="CD156" s="10"/>
      <c r="CE156" s="93"/>
      <c r="CF156" s="10"/>
      <c r="CG156" s="10"/>
      <c r="CH156" s="10"/>
      <c r="CI156" s="10"/>
      <c r="CJ156" s="10"/>
      <c r="CK156" s="10"/>
      <c r="CL156" s="10"/>
      <c r="CM156" s="10"/>
      <c r="CN156" s="10"/>
      <c r="CW156" s="10"/>
      <c r="CX156" s="93"/>
      <c r="CY156" s="10"/>
      <c r="CZ156" s="93"/>
      <c r="DA156" s="10"/>
      <c r="DB156" s="93"/>
      <c r="DC156" s="10"/>
      <c r="DD156" s="93"/>
      <c r="DE156" s="88"/>
      <c r="DF156" s="88"/>
    </row>
    <row r="157" spans="1:110" s="11" customFormat="1" ht="12.75">
      <c r="A157" s="7"/>
      <c r="B157" s="10"/>
      <c r="C157" s="9"/>
      <c r="D157" s="9"/>
      <c r="E157" s="10"/>
      <c r="F157" s="9"/>
      <c r="G157" s="9"/>
      <c r="H157" s="10"/>
      <c r="I157" s="9"/>
      <c r="J157" s="9"/>
      <c r="K157" s="10"/>
      <c r="L157" s="9"/>
      <c r="M157" s="9"/>
      <c r="N157" s="10"/>
      <c r="O157" s="9"/>
      <c r="P157" s="9"/>
      <c r="Q157" s="10"/>
      <c r="R157" s="9"/>
      <c r="S157" s="9"/>
      <c r="T157" s="10"/>
      <c r="U157" s="9"/>
      <c r="V157" s="9"/>
      <c r="W157" s="10"/>
      <c r="X157" s="9"/>
      <c r="Y157" s="9"/>
      <c r="Z157" s="10"/>
      <c r="AA157" s="24"/>
      <c r="AB157" s="24"/>
      <c r="AC157" s="10"/>
      <c r="AD157" s="24"/>
      <c r="AE157" s="24"/>
      <c r="AF157" s="10"/>
      <c r="AG157" s="24"/>
      <c r="AH157" s="24"/>
      <c r="AI157" s="10"/>
      <c r="AJ157" s="24"/>
      <c r="AK157" s="24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W157" s="10"/>
      <c r="CX157" s="10"/>
      <c r="CY157" s="10"/>
      <c r="CZ157" s="10"/>
      <c r="DA157" s="10"/>
      <c r="DB157" s="10"/>
      <c r="DC157" s="10"/>
      <c r="DD157" s="10"/>
      <c r="DE157" s="88"/>
      <c r="DF157" s="88"/>
    </row>
    <row r="158" spans="1:110" s="11" customFormat="1" ht="12.75">
      <c r="A158" s="7" t="s">
        <v>45</v>
      </c>
      <c r="B158" s="10">
        <f>SUM(B64:B66)</f>
        <v>65809.119999999995</v>
      </c>
      <c r="C158" s="24">
        <f>B158/B153-1</f>
        <v>0.11216675322225922</v>
      </c>
      <c r="D158" s="24"/>
      <c r="E158" s="10">
        <f>SUM(E64:E66)</f>
        <v>42142.239999999998</v>
      </c>
      <c r="F158" s="24">
        <f>E158/E153-1</f>
        <v>0.14212059979012537</v>
      </c>
      <c r="G158" s="24"/>
      <c r="H158" s="10">
        <f>SUM(H64:H66)</f>
        <v>22014.52</v>
      </c>
      <c r="I158" s="24">
        <f>H158/H153-1</f>
        <v>6.0650385822097919E-2</v>
      </c>
      <c r="J158" s="24"/>
      <c r="K158" s="10">
        <f>SUM(K64:K66)</f>
        <v>1652.3500000000004</v>
      </c>
      <c r="L158" s="24">
        <f>K158/K153-1</f>
        <v>8.8454419097933945E-2</v>
      </c>
      <c r="M158" s="24"/>
      <c r="N158" s="10">
        <f>SUM(N64:N66)</f>
        <v>54343.090000000004</v>
      </c>
      <c r="O158" s="24">
        <f>N158/N153-1</f>
        <v>0.12427032095120194</v>
      </c>
      <c r="P158" s="24"/>
      <c r="Q158" s="10">
        <f>SUM(Q64:Q66)</f>
        <v>35056.050000000003</v>
      </c>
      <c r="R158" s="24">
        <f>Q158/Q153-1</f>
        <v>0.14964027880442332</v>
      </c>
      <c r="S158" s="24"/>
      <c r="T158" s="10">
        <f>SUM(T64:T66)</f>
        <v>17930.96</v>
      </c>
      <c r="U158" s="24">
        <f>T158/T153-1</f>
        <v>7.9613142276723892E-2</v>
      </c>
      <c r="V158" s="24"/>
      <c r="W158" s="10">
        <f>SUM(W64:W66)</f>
        <v>1356.08</v>
      </c>
      <c r="X158" s="24">
        <f>W158/W153-1</f>
        <v>9.841403554245165E-2</v>
      </c>
      <c r="Y158" s="24"/>
      <c r="Z158" s="10">
        <f>SUM(Z64:Z66)</f>
        <v>31877.72</v>
      </c>
      <c r="AA158" s="24">
        <f>Z158/Z153-1</f>
        <v>0.11010075894812865</v>
      </c>
      <c r="AB158" s="24"/>
      <c r="AC158" s="10">
        <f>SUM(AC64:AC66)</f>
        <v>26477.8</v>
      </c>
      <c r="AD158" s="24">
        <f>AC158/AC153-1</f>
        <v>0.11443570901551547</v>
      </c>
      <c r="AE158" s="24"/>
      <c r="AF158" s="10">
        <f>SUM(AF64:AF66)</f>
        <v>4393.5600000000004</v>
      </c>
      <c r="AG158" s="24">
        <f>AF158/AF153-1</f>
        <v>8.450561684040081E-2</v>
      </c>
      <c r="AH158" s="24"/>
      <c r="AI158" s="10">
        <f>SUM(AI64:AI66)</f>
        <v>1006.38</v>
      </c>
      <c r="AJ158" s="24">
        <f>AI158/AI153-1</f>
        <v>0.11088053160840228</v>
      </c>
      <c r="AK158" s="24"/>
      <c r="AL158" s="10">
        <f>AVERAGE(AL64:AL66)</f>
        <v>82.61</v>
      </c>
      <c r="AM158" s="10">
        <f>AL158-AL153</f>
        <v>0.94333333333332803</v>
      </c>
      <c r="AN158" s="10"/>
      <c r="AO158" s="10">
        <f>AVERAGE(AO64:AO66)</f>
        <v>83.246666666666655</v>
      </c>
      <c r="AP158" s="10">
        <f>AO158-AO153</f>
        <v>0.64333333333331666</v>
      </c>
      <c r="AQ158" s="10"/>
      <c r="AR158" s="10">
        <f>AVERAGE(AR64:AR66)</f>
        <v>81.443333333333342</v>
      </c>
      <c r="AS158" s="10">
        <f>AR158-AR153</f>
        <v>1.4200000000000159</v>
      </c>
      <c r="AT158" s="10"/>
      <c r="AU158" s="10">
        <f>AVERAGE(AU64:AU66)</f>
        <v>82.063333333333333</v>
      </c>
      <c r="AV158" s="10"/>
      <c r="AW158" s="10"/>
      <c r="AX158" s="10"/>
      <c r="AY158" s="10"/>
      <c r="AZ158" s="24"/>
      <c r="BA158" s="10"/>
      <c r="BB158" s="93"/>
      <c r="BC158" s="10"/>
      <c r="BD158" s="93"/>
      <c r="BE158" s="10"/>
      <c r="BF158" s="93"/>
      <c r="BG158" s="10"/>
      <c r="BH158" s="93"/>
      <c r="BI158" s="10"/>
      <c r="BJ158" s="93"/>
      <c r="BK158" s="10"/>
      <c r="BL158" s="93"/>
      <c r="BM158" s="10"/>
      <c r="BN158" s="93"/>
      <c r="BO158" s="10"/>
      <c r="BP158" s="10"/>
      <c r="BQ158" s="93"/>
      <c r="BR158" s="10"/>
      <c r="BS158" s="93"/>
      <c r="BT158" s="10"/>
      <c r="BU158" s="93"/>
      <c r="BV158" s="10"/>
      <c r="BW158" s="93"/>
      <c r="BX158" s="10"/>
      <c r="BY158" s="93"/>
      <c r="BZ158" s="10"/>
      <c r="CA158" s="93"/>
      <c r="CB158" s="10"/>
      <c r="CC158" s="93"/>
      <c r="CD158" s="10"/>
      <c r="CE158" s="93"/>
      <c r="CF158" s="10"/>
      <c r="CG158" s="10"/>
      <c r="CH158" s="10"/>
      <c r="CI158" s="10"/>
      <c r="CJ158" s="10"/>
      <c r="CK158" s="10"/>
      <c r="CL158" s="10"/>
      <c r="CM158" s="10"/>
      <c r="CN158" s="10"/>
      <c r="CW158" s="10"/>
      <c r="CX158" s="93"/>
      <c r="CY158" s="10"/>
      <c r="CZ158" s="93"/>
      <c r="DA158" s="10"/>
      <c r="DB158" s="93"/>
      <c r="DC158" s="10"/>
      <c r="DD158" s="93"/>
      <c r="DE158" s="88"/>
      <c r="DF158" s="88"/>
    </row>
    <row r="159" spans="1:110" s="11" customFormat="1" ht="12.75">
      <c r="A159" s="7" t="s">
        <v>46</v>
      </c>
      <c r="B159" s="10">
        <f>SUM(B67:B69)</f>
        <v>65667.350000000006</v>
      </c>
      <c r="C159" s="24">
        <f>B159/B154-1</f>
        <v>0.10071670997969795</v>
      </c>
      <c r="D159" s="24"/>
      <c r="E159" s="10">
        <f>SUM(E67:E69)</f>
        <v>41536.329999999994</v>
      </c>
      <c r="F159" s="24">
        <f>E159/E154-1</f>
        <v>0.1108780456233045</v>
      </c>
      <c r="G159" s="24"/>
      <c r="H159" s="10">
        <f>SUM(H67:H69)</f>
        <v>22371.13</v>
      </c>
      <c r="I159" s="24">
        <f>H159/H154-1</f>
        <v>8.3121109772677171E-2</v>
      </c>
      <c r="J159" s="24"/>
      <c r="K159" s="10">
        <f>SUM(K67:K69)</f>
        <v>1759.89</v>
      </c>
      <c r="L159" s="24">
        <f>K159/K154-1</f>
        <v>9.0484924342879802E-2</v>
      </c>
      <c r="M159" s="24"/>
      <c r="N159" s="10">
        <f>SUM(N67:N69)</f>
        <v>54338.579999999994</v>
      </c>
      <c r="O159" s="24">
        <f>N159/N154-1</f>
        <v>9.50720269498746E-2</v>
      </c>
      <c r="P159" s="24"/>
      <c r="Q159" s="10">
        <f>SUM(Q67:Q69)</f>
        <v>34748.130000000005</v>
      </c>
      <c r="R159" s="24">
        <f>Q159/Q154-1</f>
        <v>9.5097041849770525E-2</v>
      </c>
      <c r="S159" s="24"/>
      <c r="T159" s="10">
        <f>SUM(T67:T69)</f>
        <v>18136.36</v>
      </c>
      <c r="U159" s="24">
        <f>T159/T154-1</f>
        <v>9.5140561181974892E-2</v>
      </c>
      <c r="V159" s="24"/>
      <c r="W159" s="10">
        <f>SUM(W67:W69)</f>
        <v>1454.09</v>
      </c>
      <c r="X159" s="24">
        <f>W159/W154-1</f>
        <v>9.3613212797641232E-2</v>
      </c>
      <c r="Y159" s="24"/>
      <c r="Z159" s="10">
        <f>SUM(Z67:Z69)</f>
        <v>32130.020000000004</v>
      </c>
      <c r="AA159" s="24">
        <f>Z159/Z154-1</f>
        <v>6.4474726940702443E-2</v>
      </c>
      <c r="AB159" s="24"/>
      <c r="AC159" s="10">
        <f>SUM(AC67:AC69)</f>
        <v>26736.199999999997</v>
      </c>
      <c r="AD159" s="24">
        <f>AC159/AC154-1</f>
        <v>5.9044791207015113E-2</v>
      </c>
      <c r="AE159" s="24"/>
      <c r="AF159" s="10">
        <f>SUM(AF67:AF69)</f>
        <v>4331.4400000000005</v>
      </c>
      <c r="AG159" s="24">
        <f>AF159/AF154-1</f>
        <v>8.9983039160916656E-2</v>
      </c>
      <c r="AH159" s="24"/>
      <c r="AI159" s="10">
        <f>SUM(AI67:AI69)</f>
        <v>1062.3799999999999</v>
      </c>
      <c r="AJ159" s="24">
        <f>AI159/AI154-1</f>
        <v>0.10149405385229482</v>
      </c>
      <c r="AK159" s="24"/>
      <c r="AL159" s="10">
        <f>AVERAGE(AL67:AL69)</f>
        <v>82.763333333333335</v>
      </c>
      <c r="AM159" s="10">
        <f>AL159-AL154</f>
        <v>-0.42333333333333201</v>
      </c>
      <c r="AN159" s="10"/>
      <c r="AO159" s="10">
        <f>AVERAGE(AO67:AO69)</f>
        <v>83.676666666666662</v>
      </c>
      <c r="AP159" s="10">
        <f>AO159-AO154</f>
        <v>-1.1966666666666725</v>
      </c>
      <c r="AQ159" s="10"/>
      <c r="AR159" s="10">
        <f>AVERAGE(AR67:AR69)</f>
        <v>81.073333333333338</v>
      </c>
      <c r="AS159" s="10">
        <f>AR159-AR154</f>
        <v>0.88333333333333997</v>
      </c>
      <c r="AT159" s="10"/>
      <c r="AU159" s="10">
        <f>AVERAGE(AU67:AU69)</f>
        <v>82.623333333333335</v>
      </c>
      <c r="AV159" s="10"/>
      <c r="AW159" s="10"/>
      <c r="AX159" s="10"/>
      <c r="AY159" s="10"/>
      <c r="AZ159" s="24"/>
      <c r="BA159" s="10"/>
      <c r="BB159" s="93"/>
      <c r="BC159" s="10"/>
      <c r="BD159" s="93"/>
      <c r="BE159" s="10"/>
      <c r="BF159" s="93"/>
      <c r="BG159" s="10"/>
      <c r="BH159" s="93"/>
      <c r="BI159" s="10"/>
      <c r="BJ159" s="93"/>
      <c r="BK159" s="10"/>
      <c r="BL159" s="93"/>
      <c r="BM159" s="10"/>
      <c r="BN159" s="93"/>
      <c r="BO159" s="10"/>
      <c r="BP159" s="10"/>
      <c r="BQ159" s="93"/>
      <c r="BR159" s="10"/>
      <c r="BS159" s="93"/>
      <c r="BT159" s="10"/>
      <c r="BU159" s="93"/>
      <c r="BV159" s="10"/>
      <c r="BW159" s="93"/>
      <c r="BX159" s="10"/>
      <c r="BY159" s="93"/>
      <c r="BZ159" s="10"/>
      <c r="CA159" s="93"/>
      <c r="CB159" s="10"/>
      <c r="CC159" s="93"/>
      <c r="CD159" s="10"/>
      <c r="CE159" s="93"/>
      <c r="CF159" s="10"/>
      <c r="CG159" s="10"/>
      <c r="CH159" s="10"/>
      <c r="CI159" s="10"/>
      <c r="CJ159" s="10"/>
      <c r="CK159" s="10"/>
      <c r="CL159" s="10"/>
      <c r="CM159" s="10"/>
      <c r="CN159" s="10"/>
      <c r="CW159" s="10"/>
      <c r="CX159" s="93"/>
      <c r="CY159" s="10"/>
      <c r="CZ159" s="93"/>
      <c r="DA159" s="10"/>
      <c r="DB159" s="93"/>
      <c r="DC159" s="10"/>
      <c r="DD159" s="93"/>
      <c r="DE159" s="88"/>
      <c r="DF159" s="88"/>
    </row>
    <row r="160" spans="1:110" s="11" customFormat="1" ht="12.75">
      <c r="A160" s="7" t="s">
        <v>47</v>
      </c>
      <c r="B160" s="10">
        <f>SUM(B70:B72)</f>
        <v>70238.69</v>
      </c>
      <c r="C160" s="24">
        <f>B160/B155-1</f>
        <v>0.12075820451314634</v>
      </c>
      <c r="D160" s="24"/>
      <c r="E160" s="10">
        <f>SUM(E70:E72)</f>
        <v>44704.979999999996</v>
      </c>
      <c r="F160" s="24">
        <f>E160/E155-1</f>
        <v>0.13883617794128988</v>
      </c>
      <c r="G160" s="24"/>
      <c r="H160" s="10">
        <f>SUM(H70:H72)</f>
        <v>23882.73</v>
      </c>
      <c r="I160" s="24">
        <f>H160/H155-1</f>
        <v>9.6676000510621751E-2</v>
      </c>
      <c r="J160" s="24"/>
      <c r="K160" s="10">
        <f>SUM(K70:K72)</f>
        <v>1650.99</v>
      </c>
      <c r="L160" s="24">
        <f>K160/K155-1</f>
        <v>7.7212300255136146E-3</v>
      </c>
      <c r="M160" s="24"/>
      <c r="N160" s="10">
        <f>SUM(N70:N72)</f>
        <v>57881.17</v>
      </c>
      <c r="O160" s="24">
        <f>N160/N155-1</f>
        <v>0.10364795180961806</v>
      </c>
      <c r="P160" s="24"/>
      <c r="Q160" s="10">
        <f>SUM(Q70:Q72)</f>
        <v>37378.050000000003</v>
      </c>
      <c r="R160" s="24">
        <f>Q160/Q155-1</f>
        <v>0.11645722294107741</v>
      </c>
      <c r="S160" s="24"/>
      <c r="T160" s="10">
        <f>SUM(T70:T72)</f>
        <v>19256.38</v>
      </c>
      <c r="U160" s="24">
        <f>T160/T155-1</f>
        <v>9.609106893523145E-2</v>
      </c>
      <c r="V160" s="24"/>
      <c r="W160" s="10">
        <f>SUM(W70:W72)</f>
        <v>1246.72</v>
      </c>
      <c r="X160" s="24">
        <f>W160/W155-1</f>
        <v>-0.108167075604644</v>
      </c>
      <c r="Y160" s="24"/>
      <c r="Z160" s="10">
        <f>SUM(Z70:Z72)</f>
        <v>33912.36</v>
      </c>
      <c r="AA160" s="24">
        <f>Z160/Z155-1</f>
        <v>7.1001409795806936E-2</v>
      </c>
      <c r="AB160" s="24"/>
      <c r="AC160" s="10">
        <f>SUM(AC70:AC72)</f>
        <v>28474.34</v>
      </c>
      <c r="AD160" s="24">
        <f>AC160/AC155-1</f>
        <v>7.3872040513539572E-2</v>
      </c>
      <c r="AE160" s="24"/>
      <c r="AF160" s="10">
        <f>SUM(AF70:AF72)</f>
        <v>4527.55</v>
      </c>
      <c r="AG160" s="24">
        <f>AF160/AF155-1</f>
        <v>9.5521658544611476E-2</v>
      </c>
      <c r="AH160" s="24"/>
      <c r="AI160" s="10">
        <f>SUM(AI70:AI72)</f>
        <v>910.49</v>
      </c>
      <c r="AJ160" s="24">
        <f>AI160/AI155-1</f>
        <v>-0.10366315872375187</v>
      </c>
      <c r="AK160" s="24"/>
      <c r="AL160" s="10">
        <f>AVERAGE(AL70:AL72)</f>
        <v>82.36333333333333</v>
      </c>
      <c r="AM160" s="10">
        <f>AL160-AL155</f>
        <v>-1.269999999999996</v>
      </c>
      <c r="AN160" s="10"/>
      <c r="AO160" s="10">
        <f>AVERAGE(AO70:AO72)</f>
        <v>83.566666666666677</v>
      </c>
      <c r="AP160" s="10">
        <f>AO160-AO155</f>
        <v>-1.6633333333333269</v>
      </c>
      <c r="AQ160" s="10"/>
      <c r="AR160" s="10">
        <f>AVERAGE(AR70:AR72)</f>
        <v>80.606666666666669</v>
      </c>
      <c r="AS160" s="10">
        <f>AR160-AR155</f>
        <v>-2.6666666666670835E-2</v>
      </c>
      <c r="AT160" s="10"/>
      <c r="AU160" s="10">
        <f>AVERAGE(AU70:AU72)</f>
        <v>74.973333333333343</v>
      </c>
      <c r="AV160" s="10"/>
      <c r="AW160" s="10"/>
      <c r="AX160" s="10"/>
      <c r="AY160" s="10"/>
      <c r="AZ160" s="24"/>
      <c r="BA160" s="10"/>
      <c r="BB160" s="93"/>
      <c r="BC160" s="10"/>
      <c r="BD160" s="93"/>
      <c r="BE160" s="10"/>
      <c r="BF160" s="93"/>
      <c r="BG160" s="10"/>
      <c r="BH160" s="93"/>
      <c r="BI160" s="10"/>
      <c r="BJ160" s="93"/>
      <c r="BK160" s="10"/>
      <c r="BL160" s="93"/>
      <c r="BM160" s="10"/>
      <c r="BN160" s="93"/>
      <c r="BO160" s="10"/>
      <c r="BP160" s="10"/>
      <c r="BQ160" s="93"/>
      <c r="BR160" s="10"/>
      <c r="BS160" s="93"/>
      <c r="BT160" s="10"/>
      <c r="BU160" s="93"/>
      <c r="BV160" s="10"/>
      <c r="BW160" s="93"/>
      <c r="BX160" s="10"/>
      <c r="BY160" s="93"/>
      <c r="BZ160" s="10"/>
      <c r="CA160" s="93"/>
      <c r="CB160" s="10"/>
      <c r="CC160" s="93"/>
      <c r="CD160" s="10"/>
      <c r="CE160" s="93"/>
      <c r="CF160" s="10"/>
      <c r="CG160" s="10"/>
      <c r="CH160" s="10"/>
      <c r="CI160" s="10"/>
      <c r="CJ160" s="10"/>
      <c r="CK160" s="10"/>
      <c r="CL160" s="10"/>
      <c r="CM160" s="10"/>
      <c r="CN160" s="10"/>
      <c r="CW160" s="10"/>
      <c r="CX160" s="93"/>
      <c r="CY160" s="10"/>
      <c r="CZ160" s="93"/>
      <c r="DA160" s="10"/>
      <c r="DB160" s="93"/>
      <c r="DC160" s="10"/>
      <c r="DD160" s="93"/>
      <c r="DE160" s="88"/>
      <c r="DF160" s="88"/>
    </row>
    <row r="161" spans="1:110" s="11" customFormat="1" ht="12.75">
      <c r="A161" s="7" t="s">
        <v>48</v>
      </c>
      <c r="B161" s="10">
        <f>SUM(B73:B75)</f>
        <v>68446.040000000008</v>
      </c>
      <c r="C161" s="24">
        <f>B161/B156-1</f>
        <v>9.0479159888948057E-2</v>
      </c>
      <c r="D161" s="24"/>
      <c r="E161" s="10">
        <f>SUM(E73:E75)</f>
        <v>43278.75</v>
      </c>
      <c r="F161" s="24">
        <f>E161/E156-1</f>
        <v>8.181107603566784E-2</v>
      </c>
      <c r="G161" s="24"/>
      <c r="H161" s="10">
        <f>SUM(H73:H75)</f>
        <v>23823.42</v>
      </c>
      <c r="I161" s="24">
        <f>H161/H156-1</f>
        <v>0.12651202598833455</v>
      </c>
      <c r="J161" s="24"/>
      <c r="K161" s="10">
        <f>SUM(K73:K75)</f>
        <v>1343.8700000000001</v>
      </c>
      <c r="L161" s="24">
        <f>K161/K156-1</f>
        <v>-0.16693838839056019</v>
      </c>
      <c r="M161" s="24"/>
      <c r="N161" s="10">
        <f>SUM(N73:N75)</f>
        <v>54994.57</v>
      </c>
      <c r="O161" s="24">
        <f>N161/N156-1</f>
        <v>8.8415796887100662E-2</v>
      </c>
      <c r="P161" s="24"/>
      <c r="Q161" s="10">
        <f>SUM(Q73:Q75)</f>
        <v>35652.720000000001</v>
      </c>
      <c r="R161" s="24">
        <f>Q161/Q156-1</f>
        <v>8.9734051820313132E-2</v>
      </c>
      <c r="S161" s="24"/>
      <c r="T161" s="10">
        <f>SUM(T73:T75)</f>
        <v>18352.91</v>
      </c>
      <c r="U161" s="24">
        <f>T161/T156-1</f>
        <v>0.11374138959536029</v>
      </c>
      <c r="V161" s="24"/>
      <c r="W161" s="10">
        <f>SUM(W73:W75)</f>
        <v>988.93000000000006</v>
      </c>
      <c r="X161" s="24">
        <f>W161/W156-1</f>
        <v>-0.25735934636988966</v>
      </c>
      <c r="Y161" s="24"/>
      <c r="Z161" s="10">
        <f>SUM(Z73:Z75)</f>
        <v>32291.82</v>
      </c>
      <c r="AA161" s="24">
        <f>Z161/Z156-1</f>
        <v>5.6618331311179881E-2</v>
      </c>
      <c r="AB161" s="24"/>
      <c r="AC161" s="10">
        <f>SUM(AC73:AC75)</f>
        <v>27262.440000000002</v>
      </c>
      <c r="AD161" s="24">
        <f>AC161/AC156-1</f>
        <v>6.3205124455234296E-2</v>
      </c>
      <c r="AE161" s="24"/>
      <c r="AF161" s="10">
        <f>SUM(AF73:AF75)</f>
        <v>4298.7900000000009</v>
      </c>
      <c r="AG161" s="24">
        <f>AF161/AF156-1</f>
        <v>9.1667470834116749E-2</v>
      </c>
      <c r="AH161" s="24"/>
      <c r="AI161" s="10">
        <f>SUM(AI73:AI75)</f>
        <v>730.61</v>
      </c>
      <c r="AJ161" s="24">
        <f>AI161/AI156-1</f>
        <v>-0.25593734723806405</v>
      </c>
      <c r="AK161" s="24"/>
      <c r="AL161" s="10">
        <f>AVERAGE(AL73:AL75)</f>
        <v>80.346666666666664</v>
      </c>
      <c r="AM161" s="10">
        <f>AL161-AL156</f>
        <v>-0.15000000000000568</v>
      </c>
      <c r="AN161" s="10"/>
      <c r="AO161" s="10">
        <f>AVERAGE(AO73:AO75)</f>
        <v>82.36999999999999</v>
      </c>
      <c r="AP161" s="10">
        <f>AO161-AO156</f>
        <v>0.58666666666664469</v>
      </c>
      <c r="AQ161" s="10"/>
      <c r="AR161" s="10">
        <f>AVERAGE(AR73:AR75)</f>
        <v>77.033333333333317</v>
      </c>
      <c r="AS161" s="10">
        <f>AR161-AR156</f>
        <v>-0.86666666666668846</v>
      </c>
      <c r="AT161" s="10"/>
      <c r="AU161" s="10">
        <f>AVERAGE(AU73:AU75)</f>
        <v>73.743333333333325</v>
      </c>
      <c r="AV161" s="10"/>
      <c r="AW161" s="10"/>
      <c r="AX161" s="10"/>
      <c r="AY161" s="10"/>
      <c r="AZ161" s="24"/>
      <c r="BA161" s="10"/>
      <c r="BB161" s="93"/>
      <c r="BC161" s="10"/>
      <c r="BD161" s="93"/>
      <c r="BE161" s="10"/>
      <c r="BF161" s="93"/>
      <c r="BG161" s="10"/>
      <c r="BH161" s="93"/>
      <c r="BI161" s="10"/>
      <c r="BJ161" s="93"/>
      <c r="BK161" s="10"/>
      <c r="BL161" s="93"/>
      <c r="BM161" s="10"/>
      <c r="BN161" s="93"/>
      <c r="BO161" s="10"/>
      <c r="BP161" s="10"/>
      <c r="BQ161" s="93"/>
      <c r="BR161" s="10"/>
      <c r="BS161" s="93"/>
      <c r="BT161" s="10"/>
      <c r="BU161" s="93"/>
      <c r="BV161" s="10"/>
      <c r="BW161" s="93"/>
      <c r="BX161" s="10"/>
      <c r="BY161" s="93"/>
      <c r="BZ161" s="10"/>
      <c r="CA161" s="93"/>
      <c r="CB161" s="10"/>
      <c r="CC161" s="93"/>
      <c r="CD161" s="10"/>
      <c r="CE161" s="93"/>
      <c r="CF161" s="10"/>
      <c r="CG161" s="10"/>
      <c r="CH161" s="10"/>
      <c r="CI161" s="10"/>
      <c r="CJ161" s="10"/>
      <c r="CK161" s="10"/>
      <c r="CL161" s="10"/>
      <c r="CM161" s="10"/>
      <c r="CN161" s="10"/>
      <c r="CW161" s="10"/>
      <c r="CX161" s="93"/>
      <c r="CY161" s="10"/>
      <c r="CZ161" s="93"/>
      <c r="DA161" s="10"/>
      <c r="DB161" s="93"/>
      <c r="DC161" s="10"/>
      <c r="DD161" s="93"/>
      <c r="DE161" s="88"/>
      <c r="DF161" s="88"/>
    </row>
    <row r="162" spans="1:110" s="11" customFormat="1" ht="12.75">
      <c r="A162" s="7"/>
      <c r="B162" s="10"/>
      <c r="C162" s="9"/>
      <c r="D162" s="9"/>
      <c r="E162" s="10"/>
      <c r="F162" s="9"/>
      <c r="G162" s="9"/>
      <c r="H162" s="10"/>
      <c r="I162" s="9"/>
      <c r="J162" s="9"/>
      <c r="K162" s="10"/>
      <c r="L162" s="9"/>
      <c r="M162" s="9"/>
      <c r="N162" s="10"/>
      <c r="O162" s="9"/>
      <c r="P162" s="9"/>
      <c r="Q162" s="10"/>
      <c r="R162" s="9"/>
      <c r="S162" s="9"/>
      <c r="T162" s="10"/>
      <c r="U162" s="9"/>
      <c r="V162" s="9"/>
      <c r="W162" s="10"/>
      <c r="X162" s="9"/>
      <c r="Y162" s="9"/>
      <c r="Z162" s="10"/>
      <c r="AA162" s="24"/>
      <c r="AB162" s="24"/>
      <c r="AC162" s="10"/>
      <c r="AD162" s="24"/>
      <c r="AE162" s="24"/>
      <c r="AF162" s="10"/>
      <c r="AG162" s="24"/>
      <c r="AH162" s="24"/>
      <c r="AI162" s="10"/>
      <c r="AJ162" s="24"/>
      <c r="AK162" s="24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W162" s="10"/>
      <c r="CX162" s="10"/>
      <c r="CY162" s="10"/>
      <c r="CZ162" s="10"/>
      <c r="DA162" s="10"/>
      <c r="DB162" s="10"/>
      <c r="DC162" s="10"/>
      <c r="DD162" s="10"/>
      <c r="DE162" s="88"/>
      <c r="DF162" s="88"/>
    </row>
    <row r="163" spans="1:110" s="11" customFormat="1" ht="12.75">
      <c r="A163" s="7" t="s">
        <v>49</v>
      </c>
      <c r="B163" s="10">
        <f>SUM(B76:B78)</f>
        <v>36647.31</v>
      </c>
      <c r="C163" s="24">
        <f>B163/B158-1</f>
        <v>-0.44312718358792824</v>
      </c>
      <c r="D163" s="24"/>
      <c r="E163" s="10">
        <f>SUM(E76:E78)</f>
        <v>22902.67</v>
      </c>
      <c r="F163" s="24">
        <f>E163/E158-1</f>
        <v>-0.45653885507747094</v>
      </c>
      <c r="G163" s="24"/>
      <c r="H163" s="10">
        <f>SUM(H76:H78)</f>
        <v>13152.91</v>
      </c>
      <c r="I163" s="24">
        <f>H163/H158-1</f>
        <v>-0.40253478158960543</v>
      </c>
      <c r="J163" s="24"/>
      <c r="K163" s="10">
        <f>SUM(K76:K78)</f>
        <v>591.73</v>
      </c>
      <c r="L163" s="24">
        <f>K163/K158-1</f>
        <v>-0.64188579901352627</v>
      </c>
      <c r="M163" s="24"/>
      <c r="N163" s="10">
        <f>SUM(N76:N78)</f>
        <v>24837.089999999997</v>
      </c>
      <c r="O163" s="24">
        <f>N163/N158-1</f>
        <v>-0.54295771550716032</v>
      </c>
      <c r="P163" s="24"/>
      <c r="Q163" s="10">
        <f>SUM(Q76:Q78)</f>
        <v>15416.92</v>
      </c>
      <c r="R163" s="24">
        <f>Q163/Q158-1</f>
        <v>-0.56022084633037661</v>
      </c>
      <c r="S163" s="24"/>
      <c r="T163" s="10">
        <f>SUM(T76:T78)</f>
        <v>9058.35</v>
      </c>
      <c r="U163" s="24">
        <f>T163/T158-1</f>
        <v>-0.49482069002440465</v>
      </c>
      <c r="V163" s="24"/>
      <c r="W163" s="10">
        <f>SUM(W76:W78)</f>
        <v>361.81</v>
      </c>
      <c r="X163" s="24">
        <f>W163/W158-1</f>
        <v>-0.73319420683145542</v>
      </c>
      <c r="Y163" s="24"/>
      <c r="Z163" s="10">
        <f>SUM(Z76:Z78)</f>
        <v>13702.779999999999</v>
      </c>
      <c r="AA163" s="24">
        <f>Z163/Z158-1</f>
        <v>-0.57014554365870596</v>
      </c>
      <c r="AB163" s="24"/>
      <c r="AC163" s="10">
        <f>SUM(AC76:AC78)</f>
        <v>11421.05</v>
      </c>
      <c r="AD163" s="24">
        <f>AC163/AC158-1</f>
        <v>-0.56865562848877171</v>
      </c>
      <c r="AE163" s="24"/>
      <c r="AF163" s="10">
        <f>SUM(AF76:AF78)</f>
        <v>2006.66</v>
      </c>
      <c r="AG163" s="24">
        <f>AF163/AF158-1</f>
        <v>-0.5432724260053351</v>
      </c>
      <c r="AH163" s="24"/>
      <c r="AI163" s="10">
        <f>SUM(AI76:AI78)</f>
        <v>275.06</v>
      </c>
      <c r="AJ163" s="24">
        <f>AI163/AI158-1</f>
        <v>-0.72668375762634385</v>
      </c>
      <c r="AK163" s="24"/>
      <c r="AL163" s="10">
        <f>AVERAGE(AL76:AL78)</f>
        <v>60.48</v>
      </c>
      <c r="AM163" s="10">
        <f>AL163-AL158</f>
        <v>-22.130000000000003</v>
      </c>
      <c r="AN163" s="10"/>
      <c r="AO163" s="10">
        <f>AVERAGE(AO76:AO78)</f>
        <v>59.416666666666664</v>
      </c>
      <c r="AP163" s="10">
        <f>AO163-AO158</f>
        <v>-23.829999999999991</v>
      </c>
      <c r="AQ163" s="10"/>
      <c r="AR163" s="10">
        <f>AVERAGE(AR76:AR78)</f>
        <v>60.356666666666662</v>
      </c>
      <c r="AS163" s="10">
        <f>AR163-AR158</f>
        <v>-21.08666666666668</v>
      </c>
      <c r="AT163" s="10"/>
      <c r="AU163" s="10">
        <f>AVERAGE(AU76:AU78)</f>
        <v>43.94</v>
      </c>
      <c r="AV163" s="10"/>
      <c r="AW163" s="10"/>
      <c r="AX163" s="10"/>
      <c r="AY163" s="10"/>
      <c r="AZ163" s="24"/>
      <c r="BA163" s="10"/>
      <c r="BB163" s="93"/>
      <c r="BC163" s="10"/>
      <c r="BD163" s="93"/>
      <c r="BE163" s="10"/>
      <c r="BF163" s="93"/>
      <c r="BG163" s="10"/>
      <c r="BH163" s="93"/>
      <c r="BI163" s="10"/>
      <c r="BJ163" s="93"/>
      <c r="BK163" s="10"/>
      <c r="BL163" s="93"/>
      <c r="BM163" s="10"/>
      <c r="BN163" s="93"/>
      <c r="BO163" s="10"/>
      <c r="BP163" s="10"/>
      <c r="BQ163" s="93"/>
      <c r="BR163" s="10"/>
      <c r="BS163" s="93"/>
      <c r="BT163" s="10"/>
      <c r="BU163" s="93"/>
      <c r="BV163" s="10"/>
      <c r="BW163" s="93"/>
      <c r="BX163" s="10"/>
      <c r="BY163" s="93"/>
      <c r="BZ163" s="10"/>
      <c r="CA163" s="93"/>
      <c r="CB163" s="10"/>
      <c r="CC163" s="93"/>
      <c r="CD163" s="10"/>
      <c r="CE163" s="93"/>
      <c r="CF163" s="10"/>
      <c r="CG163" s="10"/>
      <c r="CH163" s="10"/>
      <c r="CI163" s="10"/>
      <c r="CJ163" s="10"/>
      <c r="CK163" s="10"/>
      <c r="CL163" s="10"/>
      <c r="CM163" s="10"/>
      <c r="CN163" s="10"/>
      <c r="CW163" s="10"/>
      <c r="CX163" s="93"/>
      <c r="CY163" s="10"/>
      <c r="CZ163" s="93"/>
      <c r="DA163" s="10"/>
      <c r="DB163" s="93"/>
      <c r="DC163" s="10"/>
      <c r="DD163" s="93"/>
      <c r="DE163" s="88"/>
      <c r="DF163" s="88"/>
    </row>
    <row r="164" spans="1:110" s="11" customFormat="1" ht="12.75">
      <c r="A164" s="7" t="s">
        <v>50</v>
      </c>
      <c r="B164" s="10">
        <f>SUM(B79:B81)</f>
        <v>25071.91</v>
      </c>
      <c r="C164" s="24">
        <f>B164/B159-1</f>
        <v>-0.6181982370234218</v>
      </c>
      <c r="D164" s="24"/>
      <c r="E164" s="10">
        <f>SUM(E79:E81)</f>
        <v>24024.83</v>
      </c>
      <c r="F164" s="24">
        <f>E164/E159-1</f>
        <v>-0.42159478220632385</v>
      </c>
      <c r="G164" s="24"/>
      <c r="H164" s="10">
        <f>SUM(H79:H81)</f>
        <v>972.73</v>
      </c>
      <c r="I164" s="24">
        <f>H164/H159-1</f>
        <v>-0.95651851292268208</v>
      </c>
      <c r="J164" s="24"/>
      <c r="K164" s="10">
        <f>SUM(K79:K81)</f>
        <v>74.34</v>
      </c>
      <c r="L164" s="24">
        <f>K164/K159-1</f>
        <v>-0.95775872355658587</v>
      </c>
      <c r="M164" s="24"/>
      <c r="N164" s="10">
        <f>SUM(N79:N81)</f>
        <v>16368.84</v>
      </c>
      <c r="O164" s="24">
        <f>N164/N159-1</f>
        <v>-0.69876209499769781</v>
      </c>
      <c r="P164" s="24"/>
      <c r="Q164" s="10">
        <f>SUM(Q79:Q81)</f>
        <v>15880.32</v>
      </c>
      <c r="R164" s="24">
        <f>Q164/Q159-1</f>
        <v>-0.5429877809251894</v>
      </c>
      <c r="S164" s="24"/>
      <c r="T164" s="10">
        <f>SUM(T79:T81)</f>
        <v>477.17</v>
      </c>
      <c r="U164" s="24">
        <f>T164/T159-1</f>
        <v>-0.9736898694115026</v>
      </c>
      <c r="V164" s="24"/>
      <c r="W164" s="10">
        <f>SUM(W79:W81)</f>
        <v>11.34</v>
      </c>
      <c r="X164" s="24">
        <f>W164/W159-1</f>
        <v>-0.99220130803457829</v>
      </c>
      <c r="Y164" s="24"/>
      <c r="Z164" s="10">
        <f>SUM(Z79:Z81)</f>
        <v>12034.09</v>
      </c>
      <c r="AA164" s="24">
        <f>Z164/Z159-1</f>
        <v>-0.62545650453999091</v>
      </c>
      <c r="AB164" s="24"/>
      <c r="AC164" s="10">
        <f>SUM(AC79:AC81)</f>
        <v>11955.44</v>
      </c>
      <c r="AD164" s="24">
        <f>AC164/AC159-1</f>
        <v>-0.55283697758095762</v>
      </c>
      <c r="AE164" s="24"/>
      <c r="AF164" s="10">
        <f>SUM(AF79:AF81)</f>
        <v>68.11</v>
      </c>
      <c r="AG164" s="24">
        <f>AF164/AF159-1</f>
        <v>-0.98427543726797551</v>
      </c>
      <c r="AH164" s="24"/>
      <c r="AI164" s="10">
        <f>SUM(AI79:AI81)</f>
        <v>10.540000000000001</v>
      </c>
      <c r="AJ164" s="24">
        <f>AI164/AI159-1</f>
        <v>-0.99007887949697848</v>
      </c>
      <c r="AK164" s="24"/>
      <c r="AL164" s="10">
        <f>AVERAGE(AL79:AL81)</f>
        <v>65.086666666666659</v>
      </c>
      <c r="AM164" s="10">
        <f>AL164-AL159</f>
        <v>-17.676666666666677</v>
      </c>
      <c r="AN164" s="10"/>
      <c r="AO164" s="10">
        <f>AVERAGE(AO79:AO81)</f>
        <v>65.99666666666667</v>
      </c>
      <c r="AP164" s="10">
        <f>AO164-AO159</f>
        <v>-17.679999999999993</v>
      </c>
      <c r="AQ164" s="10"/>
      <c r="AR164" s="10">
        <f>AVERAGE(AR79:AR81)</f>
        <v>49.096666666666671</v>
      </c>
      <c r="AS164" s="10">
        <f>AR164-AR159</f>
        <v>-31.976666666666667</v>
      </c>
      <c r="AT164" s="10"/>
      <c r="AU164" s="10">
        <f>AVERAGE(AU79:AU81)</f>
        <v>15.253333333333332</v>
      </c>
      <c r="AV164" s="10"/>
      <c r="AW164" s="10"/>
      <c r="AX164" s="10"/>
      <c r="AY164" s="10"/>
      <c r="AZ164" s="24"/>
      <c r="BA164" s="10"/>
      <c r="BB164" s="93"/>
      <c r="BC164" s="10"/>
      <c r="BD164" s="93"/>
      <c r="BE164" s="10"/>
      <c r="BF164" s="93"/>
      <c r="BG164" s="10"/>
      <c r="BH164" s="93"/>
      <c r="BI164" s="10"/>
      <c r="BJ164" s="93"/>
      <c r="BK164" s="10"/>
      <c r="BL164" s="93"/>
      <c r="BM164" s="10"/>
      <c r="BN164" s="93"/>
      <c r="BO164" s="10"/>
      <c r="BP164" s="10"/>
      <c r="BQ164" s="93"/>
      <c r="BR164" s="10"/>
      <c r="BS164" s="93"/>
      <c r="BT164" s="10"/>
      <c r="BU164" s="93"/>
      <c r="BV164" s="10"/>
      <c r="BW164" s="93"/>
      <c r="BX164" s="10"/>
      <c r="BY164" s="93"/>
      <c r="BZ164" s="10"/>
      <c r="CA164" s="93"/>
      <c r="CB164" s="10"/>
      <c r="CC164" s="93"/>
      <c r="CD164" s="10"/>
      <c r="CE164" s="93"/>
      <c r="CF164" s="10"/>
      <c r="CG164" s="10"/>
      <c r="CH164" s="10"/>
      <c r="CI164" s="10"/>
      <c r="CJ164" s="10"/>
      <c r="CK164" s="10"/>
      <c r="CL164" s="10"/>
      <c r="CM164" s="10"/>
      <c r="CN164" s="10"/>
      <c r="CW164" s="10"/>
      <c r="CX164" s="93"/>
      <c r="CY164" s="10"/>
      <c r="CZ164" s="93"/>
      <c r="DA164" s="10"/>
      <c r="DB164" s="93"/>
      <c r="DC164" s="10"/>
      <c r="DD164" s="93"/>
      <c r="DE164" s="88"/>
      <c r="DF164" s="88"/>
    </row>
    <row r="165" spans="1:110" s="11" customFormat="1" ht="12.75">
      <c r="A165" s="7" t="s">
        <v>51</v>
      </c>
      <c r="B165" s="10">
        <f>SUM(B82:B84)</f>
        <v>44815.7</v>
      </c>
      <c r="C165" s="24">
        <f>B165/B160-1</f>
        <v>-0.36195136896772995</v>
      </c>
      <c r="D165" s="24"/>
      <c r="E165" s="10">
        <f>SUM(E82:E84)</f>
        <v>43590.080000000002</v>
      </c>
      <c r="F165" s="24">
        <f>E165/E160-1</f>
        <v>-2.4939056006735627E-2</v>
      </c>
      <c r="G165" s="24"/>
      <c r="H165" s="10">
        <f>SUM(H82:H84)</f>
        <v>1136.23</v>
      </c>
      <c r="I165" s="24">
        <f>H165/H160-1</f>
        <v>-0.95242461812363999</v>
      </c>
      <c r="J165" s="24"/>
      <c r="K165" s="10">
        <f>SUM(K82:K84)</f>
        <v>89.38</v>
      </c>
      <c r="L165" s="24">
        <f>K165/K160-1</f>
        <v>-0.94586278535908763</v>
      </c>
      <c r="M165" s="24"/>
      <c r="N165" s="10">
        <f>SUM(N82:N84)</f>
        <v>33356.36</v>
      </c>
      <c r="O165" s="24">
        <f>N165/N160-1</f>
        <v>-0.4237096451229303</v>
      </c>
      <c r="P165" s="24"/>
      <c r="Q165" s="10">
        <f>SUM(Q82:Q84)</f>
        <v>32741.149999999998</v>
      </c>
      <c r="R165" s="24">
        <f>Q165/Q160-1</f>
        <v>-0.12405409056919781</v>
      </c>
      <c r="S165" s="24"/>
      <c r="T165" s="10">
        <f>SUM(T82:T84)</f>
        <v>590.27</v>
      </c>
      <c r="U165" s="24">
        <f>T165/T160-1</f>
        <v>-0.96934678272863328</v>
      </c>
      <c r="V165" s="24"/>
      <c r="W165" s="10">
        <f>SUM(W82:W84)</f>
        <v>24.939999999999998</v>
      </c>
      <c r="X165" s="24">
        <f>W165/W160-1</f>
        <v>-0.97999550821355241</v>
      </c>
      <c r="Y165" s="24"/>
      <c r="Z165" s="10">
        <f>SUM(Z82:Z84)</f>
        <v>24769.660000000003</v>
      </c>
      <c r="AA165" s="24">
        <f>Z165/Z160-1</f>
        <v>-0.26959786933141772</v>
      </c>
      <c r="AB165" s="24"/>
      <c r="AC165" s="10">
        <f>SUM(AC82:AC84)</f>
        <v>24655.23</v>
      </c>
      <c r="AD165" s="24">
        <f>AC165/AC160-1</f>
        <v>-0.13412461886737326</v>
      </c>
      <c r="AE165" s="24"/>
      <c r="AF165" s="10">
        <f>SUM(AF82:AF84)</f>
        <v>92.25</v>
      </c>
      <c r="AG165" s="24">
        <f>AF165/AF160-1</f>
        <v>-0.97962474185817938</v>
      </c>
      <c r="AH165" s="24"/>
      <c r="AI165" s="10">
        <f>SUM(AI82:AI84)</f>
        <v>22.2</v>
      </c>
      <c r="AJ165" s="24">
        <f>AI165/AI160-1</f>
        <v>-0.97561752462959506</v>
      </c>
      <c r="AK165" s="24"/>
      <c r="AL165" s="10">
        <f>AVERAGE(AL82:AL84)</f>
        <v>74.339999999999989</v>
      </c>
      <c r="AM165" s="10">
        <f>AL165-AL160</f>
        <v>-8.0233333333333405</v>
      </c>
      <c r="AN165" s="10"/>
      <c r="AO165" s="10">
        <f>AVERAGE(AO82:AO84)</f>
        <v>75.010000000000005</v>
      </c>
      <c r="AP165" s="10">
        <f>AO165-AO160</f>
        <v>-8.556666666666672</v>
      </c>
      <c r="AQ165" s="10"/>
      <c r="AR165" s="10">
        <f>AVERAGE(AR82:AR84)</f>
        <v>52.266666666666673</v>
      </c>
      <c r="AS165" s="10">
        <f>AR165-AR160</f>
        <v>-28.339999999999996</v>
      </c>
      <c r="AT165" s="10"/>
      <c r="AU165" s="10">
        <f>AVERAGE(AU82:AU84)</f>
        <v>27.810000000000002</v>
      </c>
      <c r="AV165" s="10"/>
      <c r="AW165" s="10"/>
      <c r="AX165" s="10"/>
      <c r="AY165" s="10"/>
      <c r="AZ165" s="24"/>
      <c r="BA165" s="10"/>
      <c r="BB165" s="93"/>
      <c r="BC165" s="10"/>
      <c r="BD165" s="93"/>
      <c r="BE165" s="10"/>
      <c r="BF165" s="93"/>
      <c r="BG165" s="10"/>
      <c r="BH165" s="93"/>
      <c r="BI165" s="10"/>
      <c r="BJ165" s="93"/>
      <c r="BK165" s="10"/>
      <c r="BL165" s="93"/>
      <c r="BM165" s="10"/>
      <c r="BN165" s="93"/>
      <c r="BO165" s="10"/>
      <c r="BP165" s="10"/>
      <c r="BQ165" s="93"/>
      <c r="BR165" s="10"/>
      <c r="BS165" s="93"/>
      <c r="BT165" s="10"/>
      <c r="BU165" s="93"/>
      <c r="BV165" s="10"/>
      <c r="BW165" s="93"/>
      <c r="BX165" s="10"/>
      <c r="BY165" s="93"/>
      <c r="BZ165" s="10"/>
      <c r="CA165" s="93"/>
      <c r="CB165" s="10"/>
      <c r="CC165" s="93"/>
      <c r="CD165" s="10"/>
      <c r="CE165" s="93"/>
      <c r="CF165" s="10"/>
      <c r="CG165" s="10"/>
      <c r="CH165" s="10"/>
      <c r="CI165" s="10"/>
      <c r="CJ165" s="10"/>
      <c r="CK165" s="10"/>
      <c r="CL165" s="10"/>
      <c r="CM165" s="10"/>
      <c r="CN165" s="10"/>
      <c r="CW165" s="10"/>
      <c r="CX165" s="93"/>
      <c r="CY165" s="10"/>
      <c r="CZ165" s="93"/>
      <c r="DA165" s="10"/>
      <c r="DB165" s="93"/>
      <c r="DC165" s="10"/>
      <c r="DD165" s="93"/>
      <c r="DE165" s="88"/>
      <c r="DF165" s="88"/>
    </row>
    <row r="166" spans="1:110" s="11" customFormat="1" ht="12.75">
      <c r="A166" s="7" t="s">
        <v>52</v>
      </c>
      <c r="B166" s="10">
        <f>SUM(B85:B87)</f>
        <v>45536.009999999995</v>
      </c>
      <c r="C166" s="24">
        <f>B166/B161-1</f>
        <v>-0.33471666147522938</v>
      </c>
      <c r="D166" s="24"/>
      <c r="E166" s="10">
        <f>SUM(E85:E87)</f>
        <v>44212.9</v>
      </c>
      <c r="F166" s="24">
        <f>E166/E161-1</f>
        <v>2.1584495855356378E-2</v>
      </c>
      <c r="G166" s="24"/>
      <c r="H166" s="10">
        <f>SUM(H85:H87)</f>
        <v>1172.76</v>
      </c>
      <c r="I166" s="24">
        <f>H166/H161-1</f>
        <v>-0.95077281095661326</v>
      </c>
      <c r="J166" s="24"/>
      <c r="K166" s="10">
        <f>SUM(K85:K87)</f>
        <v>150.35</v>
      </c>
      <c r="L166" s="24">
        <f>K166/K161-1</f>
        <v>-0.88812161890659069</v>
      </c>
      <c r="M166" s="24"/>
      <c r="N166" s="10">
        <f>SUM(N85:N87)</f>
        <v>32739.260000000002</v>
      </c>
      <c r="O166" s="24">
        <f>N166/N161-1</f>
        <v>-0.40468195314555599</v>
      </c>
      <c r="P166" s="24"/>
      <c r="Q166" s="10">
        <f>SUM(Q85:Q87)</f>
        <v>32195.5</v>
      </c>
      <c r="R166" s="24">
        <f>Q166/Q161-1</f>
        <v>-9.6969319591885261E-2</v>
      </c>
      <c r="S166" s="24"/>
      <c r="T166" s="10">
        <f>SUM(T85:T87)</f>
        <v>483.90999999999997</v>
      </c>
      <c r="U166" s="24">
        <f>T166/T161-1</f>
        <v>-0.9736330641843719</v>
      </c>
      <c r="V166" s="24"/>
      <c r="W166" s="10">
        <f>SUM(W85:W87)</f>
        <v>59.86</v>
      </c>
      <c r="X166" s="24">
        <f>W166/W161-1</f>
        <v>-0.93946993214888819</v>
      </c>
      <c r="Y166" s="24"/>
      <c r="Z166" s="10">
        <f>SUM(Z85:Z87)</f>
        <v>23981.260000000002</v>
      </c>
      <c r="AA166" s="24">
        <f>Z166/Z161-1</f>
        <v>-0.25735805538368528</v>
      </c>
      <c r="AB166" s="24"/>
      <c r="AC166" s="10">
        <f>SUM(AC85:AC87)</f>
        <v>23865.54</v>
      </c>
      <c r="AD166" s="24">
        <f>AC166/AC161-1</f>
        <v>-0.12459999911966801</v>
      </c>
      <c r="AE166" s="24"/>
      <c r="AF166" s="10">
        <f>SUM(AF85:AF87)</f>
        <v>74.239999999999995</v>
      </c>
      <c r="AG166" s="24">
        <f>AF166/AF161-1</f>
        <v>-0.98273002403001775</v>
      </c>
      <c r="AH166" s="24"/>
      <c r="AI166" s="10">
        <f>SUM(AI85:AI87)</f>
        <v>41.5</v>
      </c>
      <c r="AJ166" s="24">
        <f>AI166/AI161-1</f>
        <v>-0.94319814949152081</v>
      </c>
      <c r="AK166" s="24"/>
      <c r="AL166" s="10">
        <f>AVERAGE(AL85:AL87)</f>
        <v>71.7</v>
      </c>
      <c r="AM166" s="10">
        <f>AL166-AL161</f>
        <v>-8.6466666666666612</v>
      </c>
      <c r="AN166" s="10"/>
      <c r="AO166" s="10">
        <f>AVERAGE(AO85:AO87)</f>
        <v>72.623333333333321</v>
      </c>
      <c r="AP166" s="10">
        <f>AO166-AO161</f>
        <v>-9.7466666666666697</v>
      </c>
      <c r="AQ166" s="10"/>
      <c r="AR166" s="10">
        <f>AVERAGE(AR85:AR87)</f>
        <v>41.286666666666662</v>
      </c>
      <c r="AS166" s="10">
        <f>AR166-AR161</f>
        <v>-35.746666666666655</v>
      </c>
      <c r="AT166" s="10"/>
      <c r="AU166" s="10">
        <f>AVERAGE(AU85:AU87)</f>
        <v>39.856666666666662</v>
      </c>
      <c r="AV166" s="10"/>
      <c r="AW166" s="10"/>
      <c r="AX166" s="10"/>
      <c r="AY166" s="10"/>
      <c r="AZ166" s="24"/>
      <c r="BA166" s="10"/>
      <c r="BB166" s="93"/>
      <c r="BC166" s="10"/>
      <c r="BD166" s="93"/>
      <c r="BE166" s="10"/>
      <c r="BF166" s="93"/>
      <c r="BG166" s="10"/>
      <c r="BH166" s="93"/>
      <c r="BI166" s="10"/>
      <c r="BJ166" s="93"/>
      <c r="BK166" s="10"/>
      <c r="BL166" s="93"/>
      <c r="BM166" s="10"/>
      <c r="BN166" s="93"/>
      <c r="BO166" s="10"/>
      <c r="BP166" s="10"/>
      <c r="BQ166" s="93"/>
      <c r="BR166" s="10"/>
      <c r="BS166" s="93"/>
      <c r="BT166" s="10"/>
      <c r="BU166" s="93"/>
      <c r="BV166" s="10"/>
      <c r="BW166" s="93"/>
      <c r="BX166" s="10"/>
      <c r="BY166" s="93"/>
      <c r="BZ166" s="10"/>
      <c r="CA166" s="93"/>
      <c r="CB166" s="10"/>
      <c r="CC166" s="93"/>
      <c r="CD166" s="10"/>
      <c r="CE166" s="93"/>
      <c r="CF166" s="10"/>
      <c r="CG166" s="10"/>
      <c r="CH166" s="10"/>
      <c r="CI166" s="10"/>
      <c r="CJ166" s="10"/>
      <c r="CK166" s="10"/>
      <c r="CL166" s="10"/>
      <c r="CM166" s="10"/>
      <c r="CN166" s="10"/>
      <c r="CW166" s="10"/>
      <c r="CX166" s="93"/>
      <c r="CY166" s="10"/>
      <c r="CZ166" s="93"/>
      <c r="DA166" s="10"/>
      <c r="DB166" s="93"/>
      <c r="DC166" s="10"/>
      <c r="DD166" s="93"/>
      <c r="DE166" s="88"/>
      <c r="DF166" s="88"/>
    </row>
    <row r="167" spans="1:110" s="11" customFormat="1" ht="12.75">
      <c r="A167" s="7"/>
      <c r="B167" s="10"/>
      <c r="C167" s="9"/>
      <c r="D167" s="9"/>
      <c r="E167" s="10"/>
      <c r="F167" s="9"/>
      <c r="G167" s="9"/>
      <c r="H167" s="10"/>
      <c r="I167" s="9"/>
      <c r="J167" s="9"/>
      <c r="K167" s="10"/>
      <c r="L167" s="9"/>
      <c r="M167" s="9"/>
      <c r="N167" s="10"/>
      <c r="O167" s="9"/>
      <c r="P167" s="9"/>
      <c r="Q167" s="10"/>
      <c r="R167" s="9"/>
      <c r="S167" s="9"/>
      <c r="T167" s="10"/>
      <c r="U167" s="9"/>
      <c r="V167" s="9"/>
      <c r="W167" s="10"/>
      <c r="X167" s="9"/>
      <c r="Y167" s="9"/>
      <c r="Z167" s="10"/>
      <c r="AA167" s="24"/>
      <c r="AB167" s="24"/>
      <c r="AC167" s="10"/>
      <c r="AD167" s="24"/>
      <c r="AE167" s="24"/>
      <c r="AF167" s="10"/>
      <c r="AG167" s="24"/>
      <c r="AH167" s="24"/>
      <c r="AI167" s="10"/>
      <c r="AJ167" s="24"/>
      <c r="AK167" s="24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W167" s="10"/>
      <c r="CX167" s="10"/>
      <c r="CY167" s="10"/>
      <c r="CZ167" s="10"/>
      <c r="DA167" s="10"/>
      <c r="DB167" s="10"/>
      <c r="DC167" s="10"/>
      <c r="DD167" s="10"/>
      <c r="DE167" s="88"/>
      <c r="DF167" s="88"/>
    </row>
    <row r="168" spans="1:110" s="11" customFormat="1" ht="12.75">
      <c r="A168" s="7" t="s">
        <v>53</v>
      </c>
      <c r="B168" s="10">
        <f>SUM(B88:B90)</f>
        <v>37225.43</v>
      </c>
      <c r="C168" s="24">
        <f>B168/B163-1</f>
        <v>1.5775236981923069E-2</v>
      </c>
      <c r="D168" s="24"/>
      <c r="E168" s="10">
        <f>SUM(E88:E90)</f>
        <v>35992.97</v>
      </c>
      <c r="F168" s="24">
        <f>E168/E163-1</f>
        <v>0.57156218030474193</v>
      </c>
      <c r="G168" s="24"/>
      <c r="H168" s="10">
        <f>SUM(H88:H90)</f>
        <v>1093</v>
      </c>
      <c r="I168" s="24">
        <f>H168/H163-1</f>
        <v>-0.91690051859246358</v>
      </c>
      <c r="J168" s="24"/>
      <c r="K168" s="10">
        <f>SUM(K88:K90)</f>
        <v>139.46999999999997</v>
      </c>
      <c r="L168" s="24">
        <f>K168/K163-1</f>
        <v>-0.76430128605952041</v>
      </c>
      <c r="M168" s="24"/>
      <c r="N168" s="10">
        <f>SUM(N88:N90)</f>
        <v>24518.699999999997</v>
      </c>
      <c r="O168" s="24">
        <f>N168/N163-1</f>
        <v>-1.2819134608764493E-2</v>
      </c>
      <c r="P168" s="24"/>
      <c r="Q168" s="10">
        <f>SUM(Q88:Q90)</f>
        <v>24081.379999999997</v>
      </c>
      <c r="R168" s="24">
        <f>Q168/Q163-1</f>
        <v>0.56200979183909605</v>
      </c>
      <c r="S168" s="24"/>
      <c r="T168" s="10">
        <f>SUM(T88:T90)</f>
        <v>371.9</v>
      </c>
      <c r="U168" s="24">
        <f>T168/T163-1</f>
        <v>-0.95894395778480623</v>
      </c>
      <c r="V168" s="24"/>
      <c r="W168" s="10">
        <f>SUM(W88:W90)</f>
        <v>65.430000000000007</v>
      </c>
      <c r="X168" s="24">
        <f>W168/W163-1</f>
        <v>-0.81915922721870593</v>
      </c>
      <c r="Y168" s="24"/>
      <c r="Z168" s="10">
        <f>SUM(Z88:Z90)</f>
        <v>17635.48</v>
      </c>
      <c r="AA168" s="24">
        <f>Z168/Z163-1</f>
        <v>0.28700015617268915</v>
      </c>
      <c r="AB168" s="24"/>
      <c r="AC168" s="10">
        <f>SUM(AC88:AC90)</f>
        <v>17529.23</v>
      </c>
      <c r="AD168" s="24">
        <f>AC168/AC163-1</f>
        <v>0.53481772691652707</v>
      </c>
      <c r="AE168" s="24"/>
      <c r="AF168" s="10">
        <f>SUM(AF88:AF90)</f>
        <v>61.48</v>
      </c>
      <c r="AG168" s="24">
        <f>AF168/AF163-1</f>
        <v>-0.96936202445855302</v>
      </c>
      <c r="AH168" s="24"/>
      <c r="AI168" s="10">
        <f>SUM(AI88:AI90)</f>
        <v>44.75</v>
      </c>
      <c r="AJ168" s="24">
        <f>AI168/AI163-1</f>
        <v>-0.83730822366029234</v>
      </c>
      <c r="AK168" s="24"/>
      <c r="AL168" s="10">
        <f>AVERAGE(AL88:AL90)</f>
        <v>64.63</v>
      </c>
      <c r="AM168" s="10">
        <f>AL168-AL163</f>
        <v>4.1499999999999986</v>
      </c>
      <c r="AN168" s="10"/>
      <c r="AO168" s="10">
        <f>AVERAGE(AO88:AO90)</f>
        <v>65.656666666666666</v>
      </c>
      <c r="AP168" s="10">
        <f>AO168-AO163</f>
        <v>6.240000000000002</v>
      </c>
      <c r="AQ168" s="10"/>
      <c r="AR168" s="10">
        <f>AVERAGE(AR88:AR90)</f>
        <v>33.876666666666665</v>
      </c>
      <c r="AS168" s="10">
        <f>AR168-AR163</f>
        <v>-26.479999999999997</v>
      </c>
      <c r="AT168" s="10"/>
      <c r="AU168" s="10">
        <f>AVERAGE(AU88:AU90)</f>
        <v>46.396666666666668</v>
      </c>
      <c r="AV168" s="10"/>
      <c r="AW168" s="10"/>
      <c r="AX168" s="10"/>
      <c r="AY168" s="10"/>
      <c r="AZ168" s="24"/>
      <c r="BA168" s="10"/>
      <c r="BB168" s="93"/>
      <c r="BC168" s="10"/>
      <c r="BD168" s="93"/>
      <c r="BE168" s="10"/>
      <c r="BF168" s="93"/>
      <c r="BG168" s="10"/>
      <c r="BH168" s="93"/>
      <c r="BI168" s="10"/>
      <c r="BJ168" s="93"/>
      <c r="BK168" s="10"/>
      <c r="BL168" s="93"/>
      <c r="BM168" s="10"/>
      <c r="BN168" s="93"/>
      <c r="BO168" s="10"/>
      <c r="BP168" s="10"/>
      <c r="BQ168" s="93"/>
      <c r="BR168" s="10"/>
      <c r="BS168" s="93"/>
      <c r="BT168" s="10"/>
      <c r="BU168" s="93"/>
      <c r="BV168" s="10"/>
      <c r="BW168" s="93"/>
      <c r="BX168" s="10"/>
      <c r="BY168" s="93"/>
      <c r="BZ168" s="10"/>
      <c r="CA168" s="93"/>
      <c r="CB168" s="10"/>
      <c r="CC168" s="93"/>
      <c r="CD168" s="10"/>
      <c r="CE168" s="93"/>
      <c r="CF168" s="10"/>
      <c r="CG168" s="10"/>
      <c r="CH168" s="10"/>
      <c r="CI168" s="10"/>
      <c r="CJ168" s="10"/>
      <c r="CK168" s="10"/>
      <c r="CL168" s="10"/>
      <c r="CM168" s="10"/>
      <c r="CN168" s="10"/>
      <c r="CW168" s="10"/>
      <c r="CX168" s="93"/>
      <c r="CY168" s="10"/>
      <c r="CZ168" s="93"/>
      <c r="DA168" s="10"/>
      <c r="DB168" s="93"/>
      <c r="DC168" s="10"/>
      <c r="DD168" s="93"/>
      <c r="DE168" s="88"/>
      <c r="DF168" s="88"/>
    </row>
    <row r="169" spans="1:110" s="11" customFormat="1" ht="12.75">
      <c r="A169" s="7" t="s">
        <v>54</v>
      </c>
      <c r="B169" s="10">
        <f>SUM(B91:B93)</f>
        <v>48702.36</v>
      </c>
      <c r="C169" s="24">
        <f>B169/B164-1</f>
        <v>0.94250697294302666</v>
      </c>
      <c r="D169" s="24"/>
      <c r="E169" s="10">
        <f>SUM(E91:E93)</f>
        <v>47465.87</v>
      </c>
      <c r="F169" s="24">
        <f>E169/E164-1</f>
        <v>0.97570055646595621</v>
      </c>
      <c r="G169" s="24"/>
      <c r="H169" s="10">
        <f>SUM(H91:H93)</f>
        <v>1027.6399999999999</v>
      </c>
      <c r="I169" s="24">
        <f>H169/H164-1</f>
        <v>5.6449374441006173E-2</v>
      </c>
      <c r="J169" s="24"/>
      <c r="K169" s="10">
        <f>SUM(K91:K93)</f>
        <v>208.87</v>
      </c>
      <c r="L169" s="24">
        <f>K169/K164-1</f>
        <v>1.8096583266074791</v>
      </c>
      <c r="M169" s="24"/>
      <c r="N169" s="10">
        <f>SUM(N91:N93)</f>
        <v>36317.9</v>
      </c>
      <c r="O169" s="24">
        <f>N169/N164-1</f>
        <v>1.2187216687315656</v>
      </c>
      <c r="P169" s="24"/>
      <c r="Q169" s="10">
        <f>SUM(Q91:Q93)</f>
        <v>35756.800000000003</v>
      </c>
      <c r="R169" s="24">
        <f>Q169/Q164-1</f>
        <v>1.2516422842864632</v>
      </c>
      <c r="S169" s="24"/>
      <c r="T169" s="10">
        <f>SUM(T91:T93)</f>
        <v>432.82999999999993</v>
      </c>
      <c r="U169" s="24">
        <f>T169/T164-1</f>
        <v>-9.2922857681748794E-2</v>
      </c>
      <c r="V169" s="24"/>
      <c r="W169" s="10">
        <f>SUM(W91:W93)</f>
        <v>128.27000000000001</v>
      </c>
      <c r="X169" s="24">
        <f>W169/W164-1</f>
        <v>10.311287477954146</v>
      </c>
      <c r="Y169" s="24"/>
      <c r="Z169" s="10">
        <f>SUM(Z91:Z93)</f>
        <v>26673.260000000002</v>
      </c>
      <c r="AA169" s="24">
        <f>Z169/Z164-1</f>
        <v>1.2164750305174716</v>
      </c>
      <c r="AB169" s="24"/>
      <c r="AC169" s="10">
        <f>SUM(AC91:AC93)</f>
        <v>26520.05</v>
      </c>
      <c r="AD169" s="24">
        <f>AC169/AC164-1</f>
        <v>1.2182412357888959</v>
      </c>
      <c r="AE169" s="24"/>
      <c r="AF169" s="10">
        <f>SUM(AF91:AF93)</f>
        <v>69.430000000000007</v>
      </c>
      <c r="AG169" s="24">
        <f>AF169/AF164-1</f>
        <v>1.9380414036118232E-2</v>
      </c>
      <c r="AH169" s="24"/>
      <c r="AI169" s="10">
        <f>SUM(AI91:AI93)</f>
        <v>83.78</v>
      </c>
      <c r="AJ169" s="24">
        <f>AI169/AI164-1</f>
        <v>6.9487666034155593</v>
      </c>
      <c r="AK169" s="24"/>
      <c r="AL169" s="10">
        <f>AVERAGE(AL91:AL93)</f>
        <v>74.533333333333346</v>
      </c>
      <c r="AM169" s="10">
        <f>AL169-AL164</f>
        <v>9.4466666666666868</v>
      </c>
      <c r="AN169" s="10"/>
      <c r="AO169" s="10">
        <f>AVERAGE(AO91:AO93)</f>
        <v>75.290000000000006</v>
      </c>
      <c r="AP169" s="10">
        <f>AO169-AO164</f>
        <v>9.2933333333333366</v>
      </c>
      <c r="AQ169" s="10"/>
      <c r="AR169" s="10">
        <f>AVERAGE(AR91:AR93)</f>
        <v>42.253333333333337</v>
      </c>
      <c r="AS169" s="10">
        <f>AR169-AR164</f>
        <v>-6.8433333333333337</v>
      </c>
      <c r="AT169" s="10"/>
      <c r="AU169" s="10">
        <f>AVERAGE(AU91:AU93)</f>
        <v>60.839999999999996</v>
      </c>
      <c r="AV169" s="10"/>
      <c r="AW169" s="10"/>
      <c r="AX169" s="10"/>
      <c r="AY169" s="10"/>
      <c r="AZ169" s="24"/>
      <c r="BA169" s="10"/>
      <c r="BB169" s="93"/>
      <c r="BC169" s="10"/>
      <c r="BD169" s="93"/>
      <c r="BE169" s="10"/>
      <c r="BF169" s="93"/>
      <c r="BG169" s="10"/>
      <c r="BH169" s="93"/>
      <c r="BI169" s="10"/>
      <c r="BJ169" s="93"/>
      <c r="BK169" s="10"/>
      <c r="BL169" s="93"/>
      <c r="BM169" s="10"/>
      <c r="BN169" s="93"/>
      <c r="BO169" s="10"/>
      <c r="BP169" s="10"/>
      <c r="BQ169" s="93"/>
      <c r="BR169" s="10"/>
      <c r="BS169" s="93"/>
      <c r="BT169" s="10"/>
      <c r="BU169" s="93"/>
      <c r="BV169" s="10"/>
      <c r="BW169" s="93"/>
      <c r="BX169" s="10"/>
      <c r="BY169" s="93"/>
      <c r="BZ169" s="10"/>
      <c r="CA169" s="93"/>
      <c r="CB169" s="10"/>
      <c r="CC169" s="93"/>
      <c r="CD169" s="10"/>
      <c r="CE169" s="93"/>
      <c r="CF169" s="10"/>
      <c r="CG169" s="10"/>
      <c r="CH169" s="10"/>
      <c r="CI169" s="10"/>
      <c r="CJ169" s="10"/>
      <c r="CK169" s="10"/>
      <c r="CL169" s="10"/>
      <c r="CM169" s="10"/>
      <c r="CN169" s="10"/>
      <c r="CW169" s="10"/>
      <c r="CX169" s="93"/>
      <c r="CY169" s="10"/>
      <c r="CZ169" s="93"/>
      <c r="DA169" s="10"/>
      <c r="DB169" s="93"/>
      <c r="DC169" s="10"/>
      <c r="DD169" s="93"/>
      <c r="DE169" s="88"/>
      <c r="DF169" s="88"/>
    </row>
    <row r="170" spans="1:110" s="11" customFormat="1" ht="12.75">
      <c r="A170" s="7" t="s">
        <v>55</v>
      </c>
      <c r="B170" s="10">
        <f>SUM(B94:B96)</f>
        <v>38317.08</v>
      </c>
      <c r="C170" s="24">
        <f>B170/B165-1</f>
        <v>-0.14500766472463877</v>
      </c>
      <c r="D170" s="24"/>
      <c r="E170" s="10">
        <f>SUM(E94:E96)</f>
        <v>37189.990000000005</v>
      </c>
      <c r="F170" s="24">
        <f>E170/E165-1</f>
        <v>-0.1468244609782775</v>
      </c>
      <c r="G170" s="24"/>
      <c r="H170" s="10">
        <f>SUM(H94:H96)</f>
        <v>931.08000000000015</v>
      </c>
      <c r="I170" s="24">
        <f>H170/H165-1</f>
        <v>-0.18055323306020776</v>
      </c>
      <c r="J170" s="24"/>
      <c r="K170" s="10">
        <f>SUM(K94:K96)</f>
        <v>196.01</v>
      </c>
      <c r="L170" s="24">
        <f>K170/K165-1</f>
        <v>1.1929961960170061</v>
      </c>
      <c r="M170" s="24"/>
      <c r="N170" s="10">
        <f>SUM(N94:N96)</f>
        <v>25656.69</v>
      </c>
      <c r="O170" s="24">
        <f>N170/N165-1</f>
        <v>-0.23083064219237359</v>
      </c>
      <c r="P170" s="24"/>
      <c r="Q170" s="10">
        <f>SUM(Q94:Q96)</f>
        <v>25027.5</v>
      </c>
      <c r="R170" s="24">
        <f>Q170/Q165-1</f>
        <v>-0.2355949623027902</v>
      </c>
      <c r="S170" s="24"/>
      <c r="T170" s="10">
        <f>SUM(T94:T96)</f>
        <v>518.19999999999993</v>
      </c>
      <c r="U170" s="24">
        <f>T170/T165-1</f>
        <v>-0.12209666762667937</v>
      </c>
      <c r="V170" s="24"/>
      <c r="W170" s="10">
        <f>SUM(W94:W96)</f>
        <v>110.97</v>
      </c>
      <c r="X170" s="24">
        <f>W170/W165-1</f>
        <v>3.4494787489975947</v>
      </c>
      <c r="Y170" s="24"/>
      <c r="Z170" s="10">
        <f>SUM(Z94:Z96)</f>
        <v>18498.349999999999</v>
      </c>
      <c r="AA170" s="24">
        <f>Z170/Z165-1</f>
        <v>-0.25318514666733427</v>
      </c>
      <c r="AB170" s="24"/>
      <c r="AC170" s="10">
        <f>SUM(AC94:AC96)</f>
        <v>18353.2</v>
      </c>
      <c r="AD170" s="24">
        <f>AC170/AC165-1</f>
        <v>-0.25560621417849272</v>
      </c>
      <c r="AE170" s="24"/>
      <c r="AF170" s="10">
        <f>SUM(AF94:AF96)</f>
        <v>70.650000000000006</v>
      </c>
      <c r="AG170" s="24">
        <f>AF170/AF165-1</f>
        <v>-0.23414634146341462</v>
      </c>
      <c r="AH170" s="24"/>
      <c r="AI170" s="10">
        <f>SUM(AI94:AI96)</f>
        <v>74.489999999999995</v>
      </c>
      <c r="AJ170" s="24">
        <f>AI170/AI165-1</f>
        <v>2.3554054054054054</v>
      </c>
      <c r="AK170" s="24"/>
      <c r="AL170" s="10">
        <f>AVERAGE(AL94:AL96)</f>
        <v>65.146666666666661</v>
      </c>
      <c r="AM170" s="10">
        <f>AL170-AL165</f>
        <v>-9.193333333333328</v>
      </c>
      <c r="AN170" s="10"/>
      <c r="AO170" s="10">
        <f>AVERAGE(AO94:AO96)</f>
        <v>65.36333333333333</v>
      </c>
      <c r="AP170" s="10">
        <f>AO170-AO165</f>
        <v>-9.6466666666666754</v>
      </c>
      <c r="AQ170" s="10"/>
      <c r="AR170" s="10">
        <f>AVERAGE(AR94:AR96)</f>
        <v>55.633333333333333</v>
      </c>
      <c r="AS170" s="10">
        <f>AR170-AR165</f>
        <v>3.36666666666666</v>
      </c>
      <c r="AT170" s="10"/>
      <c r="AU170" s="10">
        <f>AVERAGE(AU94:AU96)</f>
        <v>53.896666666666668</v>
      </c>
      <c r="AV170" s="10"/>
      <c r="AW170" s="10"/>
      <c r="AX170" s="10"/>
      <c r="AY170" s="10"/>
      <c r="AZ170" s="24"/>
      <c r="BA170" s="10"/>
      <c r="BB170" s="93"/>
      <c r="BC170" s="10"/>
      <c r="BD170" s="93"/>
      <c r="BE170" s="10"/>
      <c r="BF170" s="93"/>
      <c r="BG170" s="10"/>
      <c r="BH170" s="93"/>
      <c r="BI170" s="10"/>
      <c r="BJ170" s="93"/>
      <c r="BK170" s="10"/>
      <c r="BL170" s="93"/>
      <c r="BM170" s="10"/>
      <c r="BN170" s="93"/>
      <c r="BO170" s="10"/>
      <c r="BP170" s="10"/>
      <c r="BQ170" s="93"/>
      <c r="BR170" s="10"/>
      <c r="BS170" s="93"/>
      <c r="BT170" s="10"/>
      <c r="BU170" s="93"/>
      <c r="BV170" s="10"/>
      <c r="BW170" s="93"/>
      <c r="BX170" s="10"/>
      <c r="BY170" s="93"/>
      <c r="BZ170" s="10"/>
      <c r="CA170" s="93"/>
      <c r="CB170" s="10"/>
      <c r="CC170" s="93"/>
      <c r="CD170" s="10"/>
      <c r="CE170" s="93"/>
      <c r="CF170" s="10"/>
      <c r="CG170" s="10"/>
      <c r="CH170" s="10"/>
      <c r="CI170" s="10"/>
      <c r="CJ170" s="10"/>
      <c r="CK170" s="10"/>
      <c r="CL170" s="10"/>
      <c r="CM170" s="10"/>
      <c r="CN170" s="10"/>
      <c r="CW170" s="10"/>
      <c r="CX170" s="93"/>
      <c r="CY170" s="10"/>
      <c r="CZ170" s="93"/>
      <c r="DA170" s="10"/>
      <c r="DB170" s="93"/>
      <c r="DC170" s="10"/>
      <c r="DD170" s="93"/>
      <c r="DE170" s="88"/>
      <c r="DF170" s="88"/>
    </row>
    <row r="171" spans="1:110" s="11" customFormat="1" ht="12.75">
      <c r="A171" s="7" t="s">
        <v>56</v>
      </c>
      <c r="B171" s="10">
        <f>SUM(B97)</f>
        <v>14988.14</v>
      </c>
      <c r="C171" s="93"/>
      <c r="D171" s="93"/>
      <c r="E171" s="10">
        <f>SUM(E97)</f>
        <v>14653.85</v>
      </c>
      <c r="F171" s="93"/>
      <c r="G171" s="93"/>
      <c r="H171" s="10">
        <f>SUM(H97)</f>
        <v>278.8</v>
      </c>
      <c r="I171" s="93"/>
      <c r="J171" s="93"/>
      <c r="K171" s="10">
        <f>SUM(K97)</f>
        <v>55.48</v>
      </c>
      <c r="L171" s="93"/>
      <c r="M171" s="93"/>
      <c r="N171" s="10">
        <f>SUM(N97)</f>
        <v>9700.6299999999992</v>
      </c>
      <c r="O171" s="93"/>
      <c r="P171" s="93"/>
      <c r="Q171" s="10">
        <f>SUM(Q97)</f>
        <v>9521.8700000000008</v>
      </c>
      <c r="R171" s="93"/>
      <c r="S171" s="93"/>
      <c r="T171" s="10">
        <f>SUM(T97)</f>
        <v>152.38</v>
      </c>
      <c r="U171" s="93"/>
      <c r="V171" s="93"/>
      <c r="W171" s="10">
        <f>SUM(W97)</f>
        <v>26.38</v>
      </c>
      <c r="X171" s="93"/>
      <c r="Y171" s="93"/>
      <c r="Z171" s="10">
        <f>SUM(Z97:Z99)</f>
        <v>16247.550000000001</v>
      </c>
      <c r="AA171" s="93"/>
      <c r="AB171" s="93"/>
      <c r="AC171" s="10">
        <f>SUM(AC97)</f>
        <v>7094.03</v>
      </c>
      <c r="AD171" s="93"/>
      <c r="AE171" s="93"/>
      <c r="AF171" s="10">
        <f>SUM(AF97)</f>
        <v>20.3</v>
      </c>
      <c r="AG171" s="93"/>
      <c r="AH171" s="93"/>
      <c r="AI171" s="10">
        <f>SUM(AI97)</f>
        <v>18.84</v>
      </c>
      <c r="AJ171" s="93"/>
      <c r="AK171" s="93"/>
      <c r="AL171" s="10">
        <f>AVERAGE(AL97)</f>
        <v>64.72</v>
      </c>
      <c r="AM171" s="10">
        <f>AL171-AL166</f>
        <v>-6.980000000000004</v>
      </c>
      <c r="AN171" s="10"/>
      <c r="AO171" s="10">
        <f>AVERAGE(AO97)</f>
        <v>64.98</v>
      </c>
      <c r="AP171" s="10">
        <f>AO171-AO166</f>
        <v>-7.6433333333333167</v>
      </c>
      <c r="AQ171" s="10"/>
      <c r="AR171" s="10">
        <f>AVERAGE(AR97)</f>
        <v>54.66</v>
      </c>
      <c r="AS171" s="10">
        <f>AR171-AR166</f>
        <v>13.373333333333335</v>
      </c>
      <c r="AT171" s="10"/>
      <c r="AU171" s="10">
        <f>AVERAGE(AU97)</f>
        <v>47.55</v>
      </c>
      <c r="AV171" s="10"/>
      <c r="AW171" s="10"/>
      <c r="AX171" s="10"/>
      <c r="AY171" s="10"/>
      <c r="AZ171" s="93"/>
      <c r="BA171" s="10"/>
      <c r="BB171" s="93"/>
      <c r="BC171" s="10"/>
      <c r="BD171" s="93"/>
      <c r="BE171" s="10"/>
      <c r="BF171" s="93"/>
      <c r="BG171" s="10"/>
      <c r="BH171" s="93"/>
      <c r="BI171" s="10"/>
      <c r="BJ171" s="93"/>
      <c r="BK171" s="10"/>
      <c r="BL171" s="93"/>
      <c r="BM171" s="10"/>
      <c r="BN171" s="93"/>
      <c r="BO171" s="10"/>
      <c r="BP171" s="10"/>
      <c r="BQ171" s="93"/>
      <c r="BR171" s="10"/>
      <c r="BS171" s="93"/>
      <c r="BT171" s="10"/>
      <c r="BU171" s="93"/>
      <c r="BV171" s="10"/>
      <c r="BW171" s="93"/>
      <c r="BX171" s="10"/>
      <c r="BY171" s="93"/>
      <c r="BZ171" s="10"/>
      <c r="CA171" s="93"/>
      <c r="CB171" s="10"/>
      <c r="CC171" s="93"/>
      <c r="CD171" s="10"/>
      <c r="CE171" s="93"/>
      <c r="CF171" s="10"/>
      <c r="CG171" s="10"/>
      <c r="CH171" s="10"/>
      <c r="CI171" s="10"/>
      <c r="CJ171" s="10"/>
      <c r="CK171" s="10"/>
      <c r="CL171" s="10"/>
      <c r="CM171" s="10"/>
      <c r="CN171" s="10"/>
      <c r="CW171" s="10"/>
      <c r="CX171" s="93"/>
      <c r="CY171" s="10"/>
      <c r="CZ171" s="93"/>
      <c r="DA171" s="10"/>
      <c r="DB171" s="93"/>
      <c r="DC171" s="10"/>
      <c r="DD171" s="93"/>
      <c r="DE171" s="88"/>
      <c r="DF171" s="88"/>
    </row>
    <row r="172" spans="1:110" s="11" customFormat="1" ht="12.75">
      <c r="C172" s="62"/>
      <c r="D172" s="62"/>
      <c r="F172" s="62"/>
      <c r="G172" s="62"/>
      <c r="I172" s="62"/>
      <c r="J172" s="62"/>
      <c r="L172" s="62"/>
      <c r="M172" s="62"/>
      <c r="O172" s="62"/>
      <c r="P172" s="62"/>
      <c r="R172" s="62"/>
      <c r="S172" s="62"/>
      <c r="U172" s="62"/>
      <c r="V172" s="62"/>
      <c r="X172" s="62"/>
      <c r="Y172" s="62"/>
      <c r="AA172" s="62"/>
      <c r="AB172" s="62"/>
      <c r="AD172" s="62"/>
      <c r="AE172" s="62"/>
      <c r="AG172" s="62"/>
      <c r="AH172" s="62"/>
      <c r="AJ172" s="62"/>
      <c r="AK172" s="62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W172" s="10"/>
      <c r="CX172" s="10"/>
      <c r="CY172" s="10"/>
      <c r="CZ172" s="10"/>
      <c r="DA172" s="10"/>
      <c r="DB172" s="10"/>
      <c r="DC172" s="10"/>
      <c r="DD172" s="10"/>
      <c r="DE172" s="88"/>
      <c r="DF172" s="88"/>
    </row>
    <row r="173" spans="1:110" s="11" customFormat="1" ht="12.75">
      <c r="A173" s="7" t="s">
        <v>57</v>
      </c>
      <c r="B173" s="10">
        <f>SUM(B100:B102)</f>
        <v>31522.23</v>
      </c>
      <c r="C173" s="24">
        <f>B173/B168-1</f>
        <v>-0.15320709525719378</v>
      </c>
      <c r="D173" s="24"/>
      <c r="E173" s="10">
        <f>SUM(E100:E102)</f>
        <v>30612.5</v>
      </c>
      <c r="F173" s="24">
        <f>E173/E168-1</f>
        <v>-0.14948669142890958</v>
      </c>
      <c r="G173" s="24"/>
      <c r="H173" s="10">
        <f>SUM(H100:H102)</f>
        <v>681.01</v>
      </c>
      <c r="I173" s="24">
        <f>H173/H168-1</f>
        <v>-0.37693504117108878</v>
      </c>
      <c r="J173" s="24"/>
      <c r="K173" s="10">
        <f>SUM(K100:K102)</f>
        <v>228.71999999999997</v>
      </c>
      <c r="L173" s="24">
        <f>K173/K168-1</f>
        <v>0.63992256399225655</v>
      </c>
      <c r="M173" s="24"/>
      <c r="N173" s="10">
        <f>SUM(N100:N102)</f>
        <v>18902.95</v>
      </c>
      <c r="O173" s="24">
        <f>N173/N168-1</f>
        <v>-0.2290394678347546</v>
      </c>
      <c r="P173" s="24"/>
      <c r="Q173" s="10">
        <f>SUM(Q100:Q102)</f>
        <v>18448.419999999998</v>
      </c>
      <c r="R173" s="24">
        <f>Q173/Q168-1</f>
        <v>-0.23391350495694185</v>
      </c>
      <c r="S173" s="24"/>
      <c r="T173" s="10">
        <f>SUM(T100:T102)</f>
        <v>325.68</v>
      </c>
      <c r="U173" s="24">
        <f>T173/T168-1</f>
        <v>-0.12428072062382356</v>
      </c>
      <c r="V173" s="24"/>
      <c r="W173" s="10">
        <f>SUM(W100:W102)</f>
        <v>128.87</v>
      </c>
      <c r="X173" s="24">
        <f>W173/W168-1</f>
        <v>0.96958581690356094</v>
      </c>
      <c r="Y173" s="24"/>
      <c r="Z173" s="10">
        <f>SUM(Z100:Z102)</f>
        <v>13134.86</v>
      </c>
      <c r="AA173" s="24">
        <f>Z173/Z168-1</f>
        <v>-0.25520258025298992</v>
      </c>
      <c r="AB173" s="24"/>
      <c r="AC173" s="10">
        <f>SUM(AC100:AC102)</f>
        <v>12997.029999999999</v>
      </c>
      <c r="AD173" s="24">
        <f>AC173/AC168-1</f>
        <v>-0.25855100309597179</v>
      </c>
      <c r="AE173" s="24"/>
      <c r="AF173" s="10">
        <f>SUM(AF100:AF102)</f>
        <v>50.97</v>
      </c>
      <c r="AG173" s="24">
        <f>AF173/AF168-1</f>
        <v>-0.17094990240728691</v>
      </c>
      <c r="AH173" s="24"/>
      <c r="AI173" s="10">
        <f>SUM(AI100:AI102)</f>
        <v>86.859999999999985</v>
      </c>
      <c r="AJ173" s="24">
        <f>AI173/AI168-1</f>
        <v>0.94100558659217848</v>
      </c>
      <c r="AK173" s="24"/>
      <c r="AL173" s="10">
        <f>AVERAGE(AL100:AL102)</f>
        <v>59.900000000000006</v>
      </c>
      <c r="AM173" s="10">
        <f>AL173-AL168</f>
        <v>-4.7299999999999898</v>
      </c>
      <c r="AN173" s="10"/>
      <c r="AO173" s="10">
        <f>AVERAGE(AO100:AO102)</f>
        <v>60.236666666666672</v>
      </c>
      <c r="AP173" s="10">
        <f>AO173-AO168</f>
        <v>-5.4199999999999946</v>
      </c>
      <c r="AQ173" s="10"/>
      <c r="AR173" s="10">
        <f>AVERAGE(AR100:AR102)</f>
        <v>47.856666666666662</v>
      </c>
      <c r="AS173" s="10">
        <f>AR173-AR168</f>
        <v>13.979999999999997</v>
      </c>
      <c r="AT173" s="10"/>
      <c r="AU173" s="10">
        <f>AVERAGE(AU100:AU102)</f>
        <v>53.163333333333334</v>
      </c>
      <c r="AV173" s="10"/>
      <c r="AW173" s="10"/>
      <c r="AX173" s="10"/>
      <c r="AY173" s="10"/>
      <c r="AZ173" s="24"/>
      <c r="BA173" s="10"/>
      <c r="BB173" s="93"/>
      <c r="BC173" s="10"/>
      <c r="BD173" s="93"/>
      <c r="BE173" s="10"/>
      <c r="BF173" s="93"/>
      <c r="BG173" s="10"/>
      <c r="BH173" s="93"/>
      <c r="BI173" s="10"/>
      <c r="BJ173" s="93"/>
      <c r="BK173" s="10"/>
      <c r="BL173" s="93"/>
      <c r="BM173" s="10"/>
      <c r="BN173" s="93"/>
      <c r="BO173" s="10"/>
      <c r="BP173" s="10"/>
      <c r="BQ173" s="93"/>
      <c r="BR173" s="10"/>
      <c r="BS173" s="93"/>
      <c r="BT173" s="10"/>
      <c r="BU173" s="93"/>
      <c r="BV173" s="10"/>
      <c r="BW173" s="93"/>
      <c r="BX173" s="10"/>
      <c r="BY173" s="93"/>
      <c r="BZ173" s="10"/>
      <c r="CA173" s="93"/>
      <c r="CB173" s="10"/>
      <c r="CC173" s="93"/>
      <c r="CD173" s="10"/>
      <c r="CE173" s="93"/>
      <c r="CF173" s="10"/>
      <c r="CG173" s="93"/>
      <c r="CH173" s="10"/>
      <c r="CI173" s="93"/>
      <c r="CJ173" s="10"/>
      <c r="CK173" s="93"/>
      <c r="CL173" s="10"/>
      <c r="CM173" s="93"/>
      <c r="CN173" s="10"/>
      <c r="CW173" s="10"/>
      <c r="CX173" s="93"/>
      <c r="CY173" s="10"/>
      <c r="CZ173" s="93"/>
      <c r="DA173" s="10"/>
      <c r="DB173" s="93"/>
      <c r="DC173" s="10"/>
      <c r="DD173" s="93"/>
      <c r="DE173" s="10"/>
      <c r="DF173" s="39"/>
    </row>
    <row r="174" spans="1:110" s="11" customFormat="1" ht="12.75">
      <c r="A174" s="7" t="s">
        <v>58</v>
      </c>
      <c r="B174" s="10">
        <f>SUM(B103:B105)</f>
        <v>13013.369999999999</v>
      </c>
      <c r="C174" s="24">
        <f>B174/B169-1</f>
        <v>-0.73279795886688037</v>
      </c>
      <c r="D174" s="24"/>
      <c r="E174" s="10">
        <f>SUM(E103:E105)</f>
        <v>12348.439999999999</v>
      </c>
      <c r="F174" s="24">
        <f>E174/E169-1</f>
        <v>-0.7398459145487063</v>
      </c>
      <c r="G174" s="24"/>
      <c r="H174" s="10">
        <f>SUM(H103:H105)</f>
        <v>661.72</v>
      </c>
      <c r="I174" s="24">
        <f>H174/H169-1</f>
        <v>-0.3560780039702619</v>
      </c>
      <c r="J174" s="24"/>
      <c r="K174" s="10">
        <f>SUM(K103:K105)</f>
        <v>3.21</v>
      </c>
      <c r="L174" s="24">
        <f>K174/K169-1</f>
        <v>-0.98463158902666725</v>
      </c>
      <c r="M174" s="24"/>
      <c r="N174" s="10">
        <f>SUM(N103:N105)</f>
        <v>8103</v>
      </c>
      <c r="O174" s="24">
        <f>N174/N169-1</f>
        <v>-0.77688687947265678</v>
      </c>
      <c r="P174" s="24"/>
      <c r="Q174" s="10">
        <f>SUM(Q103:Q105)</f>
        <v>7782.6900000000005</v>
      </c>
      <c r="R174" s="24">
        <f>Q174/Q169-1</f>
        <v>-0.7823437779667084</v>
      </c>
      <c r="S174" s="24"/>
      <c r="T174" s="10">
        <f>SUM(T103:T105)</f>
        <v>319.40999999999997</v>
      </c>
      <c r="U174" s="24">
        <f>T174/T169-1</f>
        <v>-0.26204283436915177</v>
      </c>
      <c r="V174" s="24"/>
      <c r="W174" s="10">
        <f>SUM(W103:W105)</f>
        <v>0.88</v>
      </c>
      <c r="X174" s="24">
        <f>W174/W169-1</f>
        <v>-0.99313947142745773</v>
      </c>
      <c r="Y174" s="24"/>
      <c r="Z174" s="10">
        <f>SUM(Z103:Z105)</f>
        <v>5540.76</v>
      </c>
      <c r="AA174" s="24">
        <f>Z174/Z169-1</f>
        <v>-0.79227286053523271</v>
      </c>
      <c r="AB174" s="24"/>
      <c r="AC174" s="10">
        <f>SUM(AC103:AC105)</f>
        <v>5493.5</v>
      </c>
      <c r="AD174" s="24">
        <f>AC174/AC169-1</f>
        <v>-0.79285484001726991</v>
      </c>
      <c r="AE174" s="24"/>
      <c r="AF174" s="10">
        <f>SUM(AF103:AF105)</f>
        <v>46.599999999999994</v>
      </c>
      <c r="AG174" s="24">
        <f>AF174/AF169-1</f>
        <v>-0.32882039464208568</v>
      </c>
      <c r="AH174" s="24"/>
      <c r="AI174" s="10">
        <f>SUM(AI103:AI105)</f>
        <v>0.67</v>
      </c>
      <c r="AJ174" s="24">
        <f>AI174/AI169-1</f>
        <v>-0.99200286464550014</v>
      </c>
      <c r="AK174" s="24"/>
      <c r="AL174" s="10">
        <f>AVERAGE(AL103:AL105)</f>
        <v>60.823333333333331</v>
      </c>
      <c r="AM174" s="10">
        <f>AL174-AL169</f>
        <v>-13.710000000000015</v>
      </c>
      <c r="AN174" s="10"/>
      <c r="AO174" s="10">
        <f>AVERAGE(AO103:AO105)</f>
        <v>61.680000000000007</v>
      </c>
      <c r="AP174" s="10">
        <f>AO174-AO169</f>
        <v>-13.61</v>
      </c>
      <c r="AQ174" s="10"/>
      <c r="AR174" s="10">
        <f>AVERAGE(AR103:AR105)</f>
        <v>48.233333333333327</v>
      </c>
      <c r="AS174" s="10">
        <f>AR174-AR169</f>
        <v>5.9799999999999898</v>
      </c>
      <c r="AT174" s="10"/>
      <c r="AU174" s="10">
        <f>AVERAGE(AU103:AU105)</f>
        <v>28.456666666666667</v>
      </c>
      <c r="AV174" s="10"/>
      <c r="AW174" s="10"/>
      <c r="AX174" s="10"/>
      <c r="AY174" s="10"/>
      <c r="AZ174" s="24"/>
      <c r="BA174" s="10"/>
      <c r="BB174" s="93"/>
      <c r="BC174" s="10"/>
      <c r="BD174" s="93"/>
      <c r="BE174" s="10"/>
      <c r="BF174" s="93"/>
      <c r="BG174" s="10"/>
      <c r="BH174" s="93"/>
      <c r="BI174" s="10"/>
      <c r="BJ174" s="93"/>
      <c r="BK174" s="10"/>
      <c r="BL174" s="93"/>
      <c r="BM174" s="10"/>
      <c r="BN174" s="93"/>
      <c r="BO174" s="10"/>
      <c r="BP174" s="10"/>
      <c r="BQ174" s="93"/>
      <c r="BR174" s="10"/>
      <c r="BS174" s="93"/>
      <c r="BT174" s="10"/>
      <c r="BU174" s="93"/>
      <c r="BV174" s="10"/>
      <c r="BW174" s="93"/>
      <c r="BX174" s="10"/>
      <c r="BY174" s="93"/>
      <c r="BZ174" s="10"/>
      <c r="CA174" s="93"/>
      <c r="CB174" s="10"/>
      <c r="CC174" s="93"/>
      <c r="CD174" s="10"/>
      <c r="CE174" s="93"/>
      <c r="CF174" s="10"/>
      <c r="CG174" s="93"/>
      <c r="CH174" s="10"/>
      <c r="CI174" s="93"/>
      <c r="CJ174" s="10"/>
      <c r="CK174" s="93"/>
      <c r="CL174" s="10"/>
      <c r="CM174" s="93"/>
      <c r="CN174" s="10"/>
      <c r="CW174" s="10"/>
      <c r="CX174" s="93"/>
      <c r="CY174" s="10"/>
      <c r="CZ174" s="93"/>
      <c r="DA174" s="10"/>
      <c r="DB174" s="93"/>
      <c r="DC174" s="10"/>
      <c r="DD174" s="93"/>
      <c r="DE174" s="10"/>
      <c r="DF174" s="39"/>
    </row>
    <row r="175" spans="1:110" s="11" customFormat="1" ht="12.75">
      <c r="A175" s="7" t="s">
        <v>59</v>
      </c>
      <c r="B175" s="10">
        <f>SUM(B106:B108)</f>
        <v>31789.600000000002</v>
      </c>
      <c r="C175" s="24">
        <f>B175/B170-1</f>
        <v>-0.170354317187009</v>
      </c>
      <c r="D175" s="24"/>
      <c r="E175" s="10">
        <f>SUM(E106:E108)</f>
        <v>30882.21</v>
      </c>
      <c r="F175" s="24">
        <f>E175/E170-1</f>
        <v>-0.16960961807195984</v>
      </c>
      <c r="G175" s="24"/>
      <c r="H175" s="10">
        <f>SUM(H106:H108)</f>
        <v>881.05</v>
      </c>
      <c r="I175" s="24">
        <f>H175/H170-1</f>
        <v>-5.3733298964643406E-2</v>
      </c>
      <c r="J175" s="24"/>
      <c r="K175" s="10">
        <f>SUM(K106:K108)</f>
        <v>26.36</v>
      </c>
      <c r="L175" s="24">
        <f>K175/K170-1</f>
        <v>-0.86551706545584406</v>
      </c>
      <c r="M175" s="24"/>
      <c r="N175" s="10">
        <f>SUM(N106:N108)</f>
        <v>21432.29</v>
      </c>
      <c r="O175" s="24">
        <f>N175/N170-1</f>
        <v>-0.16465101304961782</v>
      </c>
      <c r="P175" s="24"/>
      <c r="Q175" s="10">
        <f>SUM(Q106:Q108)</f>
        <v>20885.830000000002</v>
      </c>
      <c r="R175" s="24">
        <f>Q175/Q170-1</f>
        <v>-0.16548476675656776</v>
      </c>
      <c r="S175" s="24"/>
      <c r="T175" s="10">
        <f>SUM(T106:T108)</f>
        <v>532.71</v>
      </c>
      <c r="U175" s="24">
        <f>T175/T170-1</f>
        <v>2.8000771902740418E-2</v>
      </c>
      <c r="V175" s="24"/>
      <c r="W175" s="10">
        <f>SUM(W106:W108)</f>
        <v>13.75</v>
      </c>
      <c r="X175" s="24">
        <f>W175/W170-1</f>
        <v>-0.87609263764981526</v>
      </c>
      <c r="Y175" s="24"/>
      <c r="Z175" s="10">
        <f>SUM(Z106:Z108)</f>
        <v>15125.740000000002</v>
      </c>
      <c r="AA175" s="24">
        <f>Z175/Z170-1</f>
        <v>-0.18231950417199361</v>
      </c>
      <c r="AB175" s="24"/>
      <c r="AC175" s="10">
        <f>SUM(AC106:AC108)</f>
        <v>15033.5</v>
      </c>
      <c r="AD175" s="24">
        <f>AC175/AC170-1</f>
        <v>-0.18087853889240024</v>
      </c>
      <c r="AE175" s="24"/>
      <c r="AF175" s="10">
        <f>SUM(AF106:AF108)</f>
        <v>83.11</v>
      </c>
      <c r="AG175" s="24">
        <f>AF175/AF170-1</f>
        <v>0.17636234961075714</v>
      </c>
      <c r="AH175" s="24"/>
      <c r="AI175" s="10">
        <f>SUM(AI106:AI108)</f>
        <v>9.1300000000000008</v>
      </c>
      <c r="AJ175" s="24">
        <f>AI175/AI170-1</f>
        <v>-0.87743321251174655</v>
      </c>
      <c r="AK175" s="24"/>
      <c r="AL175" s="10">
        <f>AVERAGE(AL106:AL108)</f>
        <v>67.516666666666666</v>
      </c>
      <c r="AM175" s="10">
        <f>AL175-AL170</f>
        <v>2.3700000000000045</v>
      </c>
      <c r="AN175" s="10"/>
      <c r="AO175" s="10">
        <f>AVERAGE(AO106:AO108)</f>
        <v>67.726666666666659</v>
      </c>
      <c r="AP175" s="10">
        <f>AO175-AO170</f>
        <v>2.3633333333333297</v>
      </c>
      <c r="AQ175" s="10"/>
      <c r="AR175" s="10">
        <f>AVERAGE(AR106:AR108)</f>
        <v>60.083333333333336</v>
      </c>
      <c r="AS175" s="10">
        <f>AR175-AR170</f>
        <v>4.4500000000000028</v>
      </c>
      <c r="AT175" s="10"/>
      <c r="AU175" s="10">
        <f>AVERAGE(AU106:AU108)</f>
        <v>53.093333333333334</v>
      </c>
      <c r="AV175" s="10"/>
      <c r="AW175" s="10"/>
      <c r="AX175" s="10"/>
      <c r="AY175" s="10"/>
      <c r="AZ175" s="24"/>
      <c r="BA175" s="10"/>
      <c r="BB175" s="93"/>
      <c r="BC175" s="10"/>
      <c r="BD175" s="93"/>
      <c r="BE175" s="10"/>
      <c r="BF175" s="93"/>
      <c r="BG175" s="10"/>
      <c r="BH175" s="93"/>
      <c r="BI175" s="10"/>
      <c r="BJ175" s="93"/>
      <c r="BK175" s="10"/>
      <c r="BL175" s="93"/>
      <c r="BM175" s="10"/>
      <c r="BN175" s="93"/>
      <c r="BO175" s="10"/>
      <c r="BP175" s="10"/>
      <c r="BQ175" s="93"/>
      <c r="BR175" s="10"/>
      <c r="BS175" s="93"/>
      <c r="BT175" s="10"/>
      <c r="BU175" s="93"/>
      <c r="BV175" s="10"/>
      <c r="BW175" s="93"/>
      <c r="BX175" s="10"/>
      <c r="BY175" s="93"/>
      <c r="BZ175" s="10"/>
      <c r="CA175" s="93"/>
      <c r="CB175" s="10"/>
      <c r="CC175" s="93"/>
      <c r="CD175" s="10"/>
      <c r="CE175" s="93"/>
      <c r="CF175" s="10"/>
      <c r="CG175" s="93"/>
      <c r="CH175" s="10"/>
      <c r="CI175" s="93"/>
      <c r="CJ175" s="10"/>
      <c r="CK175" s="93"/>
      <c r="CL175" s="10"/>
      <c r="CM175" s="93"/>
      <c r="CN175" s="10"/>
      <c r="CW175" s="10"/>
      <c r="CX175" s="93"/>
      <c r="CY175" s="10"/>
      <c r="CZ175" s="93"/>
      <c r="DA175" s="10"/>
      <c r="DB175" s="93"/>
      <c r="DC175" s="10"/>
      <c r="DD175" s="93"/>
      <c r="DE175" s="10"/>
      <c r="DF175" s="39"/>
    </row>
    <row r="176" spans="1:110" s="11" customFormat="1" ht="12.75">
      <c r="A176" s="7" t="s">
        <v>60</v>
      </c>
      <c r="B176" s="10">
        <f>SUM(B109:B111)</f>
        <v>19854.45</v>
      </c>
      <c r="C176" s="24">
        <f>B176/B171-1</f>
        <v>0.32467737824706755</v>
      </c>
      <c r="D176" s="24"/>
      <c r="E176" s="10">
        <f>SUM(E109:E111)</f>
        <v>18338.13</v>
      </c>
      <c r="F176" s="24">
        <f>E176/E171-1</f>
        <v>0.25142061642503499</v>
      </c>
      <c r="G176" s="24"/>
      <c r="H176" s="10">
        <f>SUM(H109:H111)</f>
        <v>1347.35</v>
      </c>
      <c r="I176" s="24">
        <f>H176/H171-1</f>
        <v>3.8326757532281199</v>
      </c>
      <c r="J176" s="24"/>
      <c r="K176" s="10">
        <f>SUM(K109:K111)</f>
        <v>168.97</v>
      </c>
      <c r="L176" s="24">
        <f>K176/K171-1</f>
        <v>2.0456020187454942</v>
      </c>
      <c r="M176" s="24"/>
      <c r="N176" s="10">
        <f>SUM(N109:N111)</f>
        <v>12833.36</v>
      </c>
      <c r="O176" s="24">
        <f>N176/N171-1</f>
        <v>0.32294088115926511</v>
      </c>
      <c r="P176" s="24"/>
      <c r="Q176" s="10">
        <f>SUM(Q109:Q111)</f>
        <v>11902.07</v>
      </c>
      <c r="R176" s="24">
        <f>Q176/Q171-1</f>
        <v>0.24997190677881531</v>
      </c>
      <c r="S176" s="24"/>
      <c r="T176" s="10">
        <f>SUM(T109:T111)</f>
        <v>836.3900000000001</v>
      </c>
      <c r="U176" s="24">
        <f>T176/T171-1</f>
        <v>4.4888436802730025</v>
      </c>
      <c r="V176" s="24"/>
      <c r="W176" s="10">
        <f>SUM(W109:W111)</f>
        <v>94.91</v>
      </c>
      <c r="X176" s="24">
        <f>W176/W171-1</f>
        <v>2.5978013646702047</v>
      </c>
      <c r="Y176" s="24"/>
      <c r="Z176" s="10">
        <f>SUM(Z109:Z111)</f>
        <v>8726.25</v>
      </c>
      <c r="AA176" s="24">
        <f>Z176/Z171-1</f>
        <v>-0.46291902471449542</v>
      </c>
      <c r="AB176" s="24"/>
      <c r="AC176" s="10">
        <f>SUM(AC109:AC111)</f>
        <v>8520.89</v>
      </c>
      <c r="AD176" s="24">
        <f>AC176/AC171-1</f>
        <v>0.20113532082610308</v>
      </c>
      <c r="AE176" s="24"/>
      <c r="AF176" s="10">
        <f>SUM(AF109:AF111)</f>
        <v>141.38999999999999</v>
      </c>
      <c r="AG176" s="24">
        <f>AF176/AF171-1</f>
        <v>5.9650246305418708</v>
      </c>
      <c r="AH176" s="24"/>
      <c r="AI176" s="10">
        <f>SUM(AI109:AI111)</f>
        <v>63.960000000000008</v>
      </c>
      <c r="AJ176" s="24">
        <f>AI176/AI171-1</f>
        <v>2.3949044585987265</v>
      </c>
      <c r="AK176" s="24"/>
      <c r="AL176" s="10">
        <f>AVERAGE(AL109:AL111)</f>
        <v>64.716666666666669</v>
      </c>
      <c r="AM176" s="10">
        <f>AL176-AL171</f>
        <v>-3.3333333333303017E-3</v>
      </c>
      <c r="AN176" s="10"/>
      <c r="AO176" s="10">
        <f>AVERAGE(AO109:AO111)</f>
        <v>64.98</v>
      </c>
      <c r="AP176" s="10">
        <f>AO176-AO171</f>
        <v>0</v>
      </c>
      <c r="AQ176" s="10"/>
      <c r="AR176" s="10">
        <f>AVERAGE(AR109:AR111)</f>
        <v>62.04</v>
      </c>
      <c r="AS176" s="10">
        <f>AR176-AR171</f>
        <v>7.3800000000000026</v>
      </c>
      <c r="AT176" s="10"/>
      <c r="AU176" s="10">
        <f>AVERAGE(AU109:AU111)</f>
        <v>55.893333333333338</v>
      </c>
      <c r="AV176" s="10"/>
      <c r="AW176" s="10"/>
      <c r="AX176" s="10"/>
      <c r="AY176" s="10"/>
      <c r="AZ176" s="24"/>
      <c r="BA176" s="10"/>
      <c r="BB176" s="93"/>
      <c r="BC176" s="10"/>
      <c r="BD176" s="93"/>
      <c r="BE176" s="10"/>
      <c r="BF176" s="93"/>
      <c r="BG176" s="10"/>
      <c r="BH176" s="93"/>
      <c r="BI176" s="10"/>
      <c r="BJ176" s="93"/>
      <c r="BK176" s="10"/>
      <c r="BL176" s="93"/>
      <c r="BM176" s="10"/>
      <c r="BN176" s="93"/>
      <c r="BO176" s="10"/>
      <c r="BP176" s="10"/>
      <c r="BQ176" s="93"/>
      <c r="BR176" s="10"/>
      <c r="BS176" s="93"/>
      <c r="BT176" s="10"/>
      <c r="BU176" s="93"/>
      <c r="BV176" s="10"/>
      <c r="BW176" s="93"/>
      <c r="BX176" s="10"/>
      <c r="BY176" s="93"/>
      <c r="BZ176" s="10"/>
      <c r="CA176" s="93"/>
      <c r="CB176" s="10"/>
      <c r="CC176" s="93"/>
      <c r="CD176" s="10"/>
      <c r="CE176" s="93"/>
      <c r="CF176" s="10"/>
      <c r="CG176" s="93"/>
      <c r="CH176" s="10"/>
      <c r="CI176" s="93"/>
      <c r="CJ176" s="10"/>
      <c r="CK176" s="93"/>
      <c r="CL176" s="10"/>
      <c r="CM176" s="93"/>
      <c r="CN176" s="10"/>
      <c r="CW176" s="10"/>
      <c r="CX176" s="93"/>
      <c r="CY176" s="10"/>
      <c r="CZ176" s="93"/>
      <c r="DA176" s="10"/>
      <c r="DB176" s="93"/>
      <c r="DC176" s="10"/>
      <c r="DD176" s="93"/>
      <c r="DE176" s="10"/>
      <c r="DF176" s="39"/>
    </row>
    <row r="177" spans="1:110" s="11" customFormat="1" ht="12.75">
      <c r="C177" s="62"/>
      <c r="D177" s="62"/>
      <c r="F177" s="62"/>
      <c r="G177" s="62"/>
      <c r="I177" s="62"/>
      <c r="J177" s="62"/>
      <c r="L177" s="62"/>
      <c r="M177" s="62"/>
      <c r="O177" s="62"/>
      <c r="P177" s="62"/>
      <c r="R177" s="62"/>
      <c r="S177" s="62"/>
      <c r="U177" s="62"/>
      <c r="V177" s="62"/>
      <c r="X177" s="62"/>
      <c r="Y177" s="62"/>
      <c r="AA177" s="62"/>
      <c r="AB177" s="62"/>
      <c r="AD177" s="62"/>
      <c r="AE177" s="62"/>
      <c r="AG177" s="62"/>
      <c r="AH177" s="62"/>
      <c r="AJ177" s="62"/>
      <c r="AK177" s="62"/>
      <c r="AP177" s="10"/>
      <c r="AQ177" s="10"/>
      <c r="AS177" s="10"/>
      <c r="AT177" s="10"/>
      <c r="AV177" s="10"/>
      <c r="AW177" s="10"/>
      <c r="AY177" s="10"/>
      <c r="AZ177" s="24"/>
      <c r="BA177" s="10"/>
      <c r="BB177" s="93"/>
      <c r="BC177" s="10"/>
      <c r="BD177" s="24"/>
      <c r="BE177" s="10"/>
      <c r="BF177" s="24"/>
      <c r="BG177" s="10"/>
      <c r="BH177" s="24"/>
      <c r="BI177" s="10"/>
      <c r="BJ177" s="24"/>
      <c r="BK177" s="10"/>
      <c r="BL177" s="24"/>
      <c r="BM177" s="10"/>
      <c r="BN177" s="24"/>
      <c r="BO177" s="10"/>
      <c r="BP177" s="10"/>
      <c r="BQ177" s="24"/>
      <c r="BR177" s="10"/>
      <c r="BS177" s="24"/>
      <c r="BT177" s="10"/>
      <c r="BU177" s="24"/>
      <c r="BV177" s="10"/>
      <c r="BW177" s="24"/>
      <c r="BX177" s="10"/>
      <c r="BY177" s="24"/>
      <c r="BZ177" s="10"/>
      <c r="CA177" s="24"/>
      <c r="CB177" s="10"/>
      <c r="CC177" s="24"/>
      <c r="CD177" s="10"/>
      <c r="CE177" s="24"/>
      <c r="CF177" s="10"/>
      <c r="CG177" s="24"/>
      <c r="CH177" s="10"/>
      <c r="CI177" s="24"/>
      <c r="CJ177" s="10"/>
      <c r="CK177" s="24"/>
      <c r="CL177" s="10"/>
      <c r="CM177" s="24"/>
      <c r="CN177" s="10"/>
      <c r="CW177" s="10"/>
      <c r="CX177" s="24"/>
      <c r="CY177" s="10"/>
      <c r="CZ177" s="24"/>
      <c r="DA177" s="10"/>
      <c r="DB177" s="24"/>
      <c r="DC177" s="10"/>
      <c r="DD177" s="24"/>
      <c r="DE177" s="10"/>
      <c r="DF177" s="39"/>
    </row>
    <row r="178" spans="1:110" s="11" customFormat="1" ht="12.75">
      <c r="A178" s="7" t="s">
        <v>61</v>
      </c>
      <c r="B178" s="10">
        <f>SUM(B112:B114)</f>
        <v>48089.66</v>
      </c>
      <c r="C178" s="24">
        <f>B178/B173-1</f>
        <v>0.52557924994519745</v>
      </c>
      <c r="D178" s="24">
        <f>B178/B158-1</f>
        <v>-0.26925538587964692</v>
      </c>
      <c r="E178" s="10">
        <f>SUM(E112:E114)</f>
        <v>44369.79</v>
      </c>
      <c r="F178" s="24">
        <f>E178/E173-1</f>
        <v>0.44940106165781946</v>
      </c>
      <c r="G178" s="24">
        <f>E178/E158-1</f>
        <v>5.2857892698632059E-2</v>
      </c>
      <c r="H178" s="10">
        <f>SUM(H112:H114)</f>
        <v>3091.36</v>
      </c>
      <c r="I178" s="24">
        <f>H178/H173-1</f>
        <v>3.5393753395691698</v>
      </c>
      <c r="J178" s="24">
        <f>H178/H158-1</f>
        <v>-0.85957631599507955</v>
      </c>
      <c r="K178" s="10">
        <f>SUM(K112:K114)</f>
        <v>628.52</v>
      </c>
      <c r="L178" s="24">
        <f>K178/K173-1</f>
        <v>1.7479888072752714</v>
      </c>
      <c r="M178" s="24">
        <f>K178/K158-1</f>
        <v>-0.61962054044240034</v>
      </c>
      <c r="N178" s="10">
        <f>SUM(N112:N114)</f>
        <v>33954.11</v>
      </c>
      <c r="O178" s="24">
        <f>N178/N173-1</f>
        <v>0.79623339214249622</v>
      </c>
      <c r="P178" s="24">
        <f>N178/N158-1</f>
        <v>-0.37518992755104652</v>
      </c>
      <c r="Q178" s="10">
        <f>SUM(Q112:Q114)</f>
        <v>31546.590000000004</v>
      </c>
      <c r="R178" s="24">
        <f>Q178/Q173-1</f>
        <v>0.70998871448069845</v>
      </c>
      <c r="S178" s="24">
        <f>Q178/Q158-1</f>
        <v>-0.10010996675324224</v>
      </c>
      <c r="T178" s="10">
        <f>SUM(T112:T114)</f>
        <v>1948.5099999999998</v>
      </c>
      <c r="U178" s="24">
        <f>T178/T173-1</f>
        <v>4.9828973225251776</v>
      </c>
      <c r="V178" s="24">
        <f>T178/T158-1</f>
        <v>-0.89133264476637053</v>
      </c>
      <c r="W178" s="10">
        <f>SUM(W112:W114)</f>
        <v>459.02</v>
      </c>
      <c r="X178" s="24">
        <f>W178/W173-1</f>
        <v>2.5618840692170401</v>
      </c>
      <c r="Y178" s="24">
        <f>W178/W158-1</f>
        <v>-0.6615096454486461</v>
      </c>
      <c r="Z178" s="10">
        <f>SUM(Z112:Z114)</f>
        <v>22935.79</v>
      </c>
      <c r="AA178" s="24">
        <f>Z178/Z173-1</f>
        <v>0.74617696724593952</v>
      </c>
      <c r="AB178" s="24">
        <f>Z178/Z158-1</f>
        <v>-0.28050720064044732</v>
      </c>
      <c r="AC178" s="10">
        <f>SUM(AC112:AC114)</f>
        <v>22249.200000000001</v>
      </c>
      <c r="AD178" s="24">
        <f>AC178/AC173-1</f>
        <v>0.71186801907820496</v>
      </c>
      <c r="AE178" s="24">
        <f>AC178/AC158-1</f>
        <v>-0.15970360075232837</v>
      </c>
      <c r="AF178" s="10">
        <f>SUM(AF112:AF114)</f>
        <v>373.07000000000005</v>
      </c>
      <c r="AG178" s="24">
        <f>AF178/AF173-1</f>
        <v>6.3194035707278804</v>
      </c>
      <c r="AH178" s="24">
        <f>AF178/AF158-1</f>
        <v>-0.91508708200183908</v>
      </c>
      <c r="AI178" s="10">
        <f>SUM(AI112:AI114)</f>
        <v>313.52</v>
      </c>
      <c r="AJ178" s="24">
        <f>AI178/AI173-1</f>
        <v>2.6094865300483541</v>
      </c>
      <c r="AK178" s="24">
        <f>AI178/AI158-1</f>
        <v>-0.68846757685963555</v>
      </c>
      <c r="AL178" s="10">
        <f>AVERAGE(AL112:AL114)</f>
        <v>70.570000000000007</v>
      </c>
      <c r="AM178" s="47">
        <f>AL178-AL173</f>
        <v>10.670000000000002</v>
      </c>
      <c r="AN178" s="167">
        <f>AL178-AL158</f>
        <v>-12.039999999999992</v>
      </c>
      <c r="AO178" s="10">
        <f>AVERAGE(AO112:AO114)</f>
        <v>71.066666666666663</v>
      </c>
      <c r="AP178" s="10">
        <f>AO178-AO173</f>
        <v>10.829999999999991</v>
      </c>
      <c r="AQ178" s="167">
        <f>AO178-AO158</f>
        <v>-12.179999999999993</v>
      </c>
      <c r="AR178" s="10">
        <f>AVERAGE(AR112:AR114)</f>
        <v>63.646666666666668</v>
      </c>
      <c r="AS178" s="10">
        <f>AR178-AR173</f>
        <v>15.790000000000006</v>
      </c>
      <c r="AT178" s="167">
        <f>AR178-AR158</f>
        <v>-17.796666666666674</v>
      </c>
      <c r="AU178" s="10">
        <f>AVERAGE(AU112:AU114)</f>
        <v>72.956666666666663</v>
      </c>
      <c r="AV178" s="10">
        <f>AU178-AU173</f>
        <v>19.793333333333329</v>
      </c>
      <c r="AW178" s="167">
        <f>AU178-AU158</f>
        <v>-9.1066666666666691</v>
      </c>
      <c r="AX178" s="10"/>
      <c r="AY178" s="10"/>
      <c r="AZ178" s="24"/>
      <c r="BA178" s="10"/>
      <c r="BB178" s="93"/>
      <c r="BC178" s="10"/>
      <c r="BD178" s="24"/>
      <c r="BE178" s="10"/>
      <c r="BF178" s="24"/>
      <c r="BG178" s="10"/>
      <c r="BH178" s="24"/>
      <c r="BI178" s="10"/>
      <c r="BJ178" s="24"/>
      <c r="BK178" s="10"/>
      <c r="BL178" s="24"/>
      <c r="BM178" s="10"/>
      <c r="BN178" s="24"/>
      <c r="BO178" s="10"/>
      <c r="BP178" s="10"/>
      <c r="BQ178" s="24"/>
      <c r="BR178" s="10"/>
      <c r="BS178" s="24"/>
      <c r="BT178" s="10"/>
      <c r="BU178" s="24"/>
      <c r="BV178" s="10"/>
      <c r="BW178" s="24"/>
      <c r="BX178" s="10"/>
      <c r="BY178" s="24"/>
      <c r="BZ178" s="10"/>
      <c r="CA178" s="24"/>
      <c r="CB178" s="10"/>
      <c r="CC178" s="24"/>
      <c r="CD178" s="10"/>
      <c r="CE178" s="24"/>
      <c r="CF178" s="10"/>
      <c r="CG178" s="24"/>
      <c r="CH178" s="10"/>
      <c r="CI178" s="24"/>
      <c r="CJ178" s="10"/>
      <c r="CK178" s="24"/>
      <c r="CL178" s="10"/>
      <c r="CM178" s="24"/>
      <c r="CN178" s="10"/>
      <c r="CW178" s="10"/>
      <c r="CX178" s="24"/>
      <c r="CY178" s="10"/>
      <c r="CZ178" s="24"/>
      <c r="DA178" s="10"/>
      <c r="DB178" s="24"/>
      <c r="DC178" s="10"/>
      <c r="DD178" s="24"/>
      <c r="DE178" s="10"/>
      <c r="DF178" s="39"/>
    </row>
    <row r="179" spans="1:110" s="11" customFormat="1" ht="12.75">
      <c r="A179" s="7" t="s">
        <v>62</v>
      </c>
      <c r="B179" s="10">
        <f>SUM(B115:B117)</f>
        <v>60515.630000000005</v>
      </c>
      <c r="C179" s="24">
        <f>B179/B174-1</f>
        <v>3.6502658419763678</v>
      </c>
      <c r="D179" s="24">
        <f t="shared" ref="D179:D181" si="403">B179/B159-1</f>
        <v>-7.8451772456174962E-2</v>
      </c>
      <c r="E179" s="10">
        <f>SUM(E115:E117)</f>
        <v>51409.39</v>
      </c>
      <c r="F179" s="24">
        <f>E179/E174-1</f>
        <v>3.1632295253489513</v>
      </c>
      <c r="G179" s="24">
        <f t="shared" ref="G179:G181" si="404">E179/E159-1</f>
        <v>0.23769697515404009</v>
      </c>
      <c r="H179" s="10">
        <f>SUM(H115:H117)</f>
        <v>7850.4</v>
      </c>
      <c r="I179" s="24">
        <f>H179/H174-1</f>
        <v>10.86362812065526</v>
      </c>
      <c r="J179" s="24">
        <f t="shared" ref="J179:J181" si="405">H179/H159-1</f>
        <v>-0.64908343923619416</v>
      </c>
      <c r="K179" s="10">
        <f>SUM(K115:K117)</f>
        <v>1255.8499999999999</v>
      </c>
      <c r="L179" s="24">
        <f>K179/K174-1</f>
        <v>390.23052959501553</v>
      </c>
      <c r="M179" s="24">
        <f t="shared" ref="M179:M181" si="406">K179/K159-1</f>
        <v>-0.28640426390285767</v>
      </c>
      <c r="N179" s="10">
        <f>SUM(N115:N117)</f>
        <v>43980.480000000003</v>
      </c>
      <c r="O179" s="24">
        <f>N179/N174-1</f>
        <v>4.4276786375416517</v>
      </c>
      <c r="P179" s="24">
        <f t="shared" ref="P179:P181" si="407">N179/N159-1</f>
        <v>-0.1906214700494564</v>
      </c>
      <c r="Q179" s="10">
        <f>SUM(Q115:Q117)</f>
        <v>37889.57</v>
      </c>
      <c r="R179" s="24">
        <f>Q179/Q174-1</f>
        <v>3.8684413743834067</v>
      </c>
      <c r="S179" s="24">
        <f t="shared" ref="S179:S181" si="408">Q179/Q159-1</f>
        <v>9.040601609352783E-2</v>
      </c>
      <c r="T179" s="10">
        <f>SUM(T115:T117)</f>
        <v>5207.82</v>
      </c>
      <c r="U179" s="24">
        <f>T179/T174-1</f>
        <v>15.304498919883535</v>
      </c>
      <c r="V179" s="24">
        <f t="shared" ref="V179:V181" si="409">T179/T159-1</f>
        <v>-0.71285197250164867</v>
      </c>
      <c r="W179" s="10">
        <f>SUM(W115:W117)</f>
        <v>883.09999999999991</v>
      </c>
      <c r="X179" s="24">
        <f>W179/W174-1</f>
        <v>1002.5227272727271</v>
      </c>
      <c r="Y179" s="24">
        <f t="shared" ref="Y179:Y181" si="410">W179/W159-1</f>
        <v>-0.3926785824811394</v>
      </c>
      <c r="Z179" s="10">
        <f>SUM(Z115:Z117)</f>
        <v>29010.01</v>
      </c>
      <c r="AA179" s="24">
        <f>Z179/Z174-1</f>
        <v>4.235745637782542</v>
      </c>
      <c r="AB179" s="24">
        <f t="shared" ref="AB179:AB181" si="411">Z179/Z159-1</f>
        <v>-9.7105759660280455E-2</v>
      </c>
      <c r="AC179" s="10">
        <f>SUM(AC115:AC117)</f>
        <v>27156.14</v>
      </c>
      <c r="AD179" s="24">
        <f>AC179/AC174-1</f>
        <v>3.9433221079457539</v>
      </c>
      <c r="AE179" s="24">
        <f t="shared" ref="AE179:AE181" si="412">AC179/AC159-1</f>
        <v>1.570679453325452E-2</v>
      </c>
      <c r="AF179" s="10">
        <f>SUM(AF115:AF117)</f>
        <v>1222.8900000000001</v>
      </c>
      <c r="AG179" s="24">
        <f>AF179/AF174-1</f>
        <v>25.242274678111592</v>
      </c>
      <c r="AH179" s="24">
        <f t="shared" ref="AH179:AH181" si="413">AF179/AF159-1</f>
        <v>-0.71767125944258725</v>
      </c>
      <c r="AI179" s="10">
        <f>SUM(AI115:AI117)</f>
        <v>630.98</v>
      </c>
      <c r="AJ179" s="24">
        <f>AI179/AI174-1</f>
        <v>940.76119402985069</v>
      </c>
      <c r="AK179" s="24">
        <f t="shared" ref="AK179:AK181" si="414">AI179/AI159-1</f>
        <v>-0.40606939136655429</v>
      </c>
      <c r="AL179" s="10">
        <f>AVERAGE(AL115:AL117)</f>
        <v>72.676666666666662</v>
      </c>
      <c r="AM179" s="47">
        <f>AL179-AL174</f>
        <v>11.853333333333332</v>
      </c>
      <c r="AN179" s="167">
        <f t="shared" ref="AN179:AN181" si="415">AL179-AL159</f>
        <v>-10.086666666666673</v>
      </c>
      <c r="AO179" s="10">
        <f>AVERAGE(AO115:AO117)</f>
        <v>73.733333333333334</v>
      </c>
      <c r="AP179" s="10">
        <f>AO179-AO174</f>
        <v>12.053333333333327</v>
      </c>
      <c r="AQ179" s="167">
        <f t="shared" ref="AQ179:AQ181" si="416">AO179-AO159</f>
        <v>-9.943333333333328</v>
      </c>
      <c r="AR179" s="10">
        <f>AVERAGE(AR115:AR117)</f>
        <v>65.463333333333324</v>
      </c>
      <c r="AS179" s="10">
        <f>AR179-AR174</f>
        <v>17.229999999999997</v>
      </c>
      <c r="AT179" s="167">
        <f t="shared" ref="AT179:AT181" si="417">AR179-AR159</f>
        <v>-15.610000000000014</v>
      </c>
      <c r="AU179" s="10">
        <f>AVERAGE(AU115:AU117)</f>
        <v>70.300000000000011</v>
      </c>
      <c r="AV179" s="10">
        <f>AU179-AU174</f>
        <v>41.843333333333348</v>
      </c>
      <c r="AW179" s="167">
        <f t="shared" ref="AW179:AW181" si="418">AU179-AU159</f>
        <v>-12.323333333333323</v>
      </c>
      <c r="AX179" s="10"/>
      <c r="BN179" s="24"/>
      <c r="BO179" s="10"/>
      <c r="BP179" s="10"/>
      <c r="BQ179" s="24"/>
      <c r="BR179" s="10"/>
      <c r="BS179" s="24"/>
      <c r="BT179" s="10"/>
      <c r="BU179" s="24"/>
      <c r="BV179" s="10"/>
      <c r="BW179" s="24"/>
      <c r="BX179" s="10"/>
      <c r="BY179" s="24"/>
      <c r="BZ179" s="10"/>
      <c r="CA179" s="24"/>
      <c r="CB179" s="10"/>
      <c r="CC179" s="24"/>
      <c r="CD179" s="10"/>
      <c r="CE179" s="24"/>
      <c r="CF179" s="10"/>
      <c r="CG179" s="24"/>
      <c r="CH179" s="10"/>
      <c r="CI179" s="24"/>
      <c r="CJ179" s="10"/>
      <c r="CK179" s="24"/>
      <c r="CL179" s="10"/>
      <c r="CM179" s="24"/>
      <c r="CN179" s="10"/>
      <c r="CW179" s="10"/>
      <c r="CX179" s="24"/>
      <c r="CY179" s="10"/>
      <c r="CZ179" s="24"/>
      <c r="DA179" s="10"/>
      <c r="DB179" s="24"/>
      <c r="DC179" s="10"/>
      <c r="DD179" s="24"/>
      <c r="DE179" s="10"/>
      <c r="DF179" s="39"/>
    </row>
    <row r="180" spans="1:110" s="11" customFormat="1" ht="12.75">
      <c r="A180" s="7" t="s">
        <v>63</v>
      </c>
      <c r="B180" s="10">
        <f>SUM(B118:B120)</f>
        <v>69862.760000000009</v>
      </c>
      <c r="C180" s="24">
        <f>B180/B175-1</f>
        <v>1.197660870221708</v>
      </c>
      <c r="D180" s="24">
        <f t="shared" si="403"/>
        <v>-5.3521784076552281E-3</v>
      </c>
      <c r="E180" s="10">
        <f>SUM(E118:E120)</f>
        <v>55158.45</v>
      </c>
      <c r="F180" s="24">
        <f>E180/E175-1</f>
        <v>0.78609140990881143</v>
      </c>
      <c r="G180" s="24">
        <f t="shared" si="404"/>
        <v>0.23383233814219362</v>
      </c>
      <c r="H180" s="10">
        <f>SUM(H118:H120)</f>
        <v>13371.279999999999</v>
      </c>
      <c r="I180" s="24">
        <f>H180/H175-1</f>
        <v>14.176528006356051</v>
      </c>
      <c r="J180" s="24">
        <f t="shared" si="405"/>
        <v>-0.44012765709782764</v>
      </c>
      <c r="K180" s="10">
        <f>SUM(K118:K120)</f>
        <v>1333.04</v>
      </c>
      <c r="L180" s="24">
        <f>K180/K175-1</f>
        <v>49.570561456752657</v>
      </c>
      <c r="M180" s="24">
        <f t="shared" si="406"/>
        <v>-0.19258142084446306</v>
      </c>
      <c r="N180" s="10">
        <f>SUM(N118:N120)</f>
        <v>53520.14</v>
      </c>
      <c r="O180" s="24">
        <f>N180/N175-1</f>
        <v>1.4971731905456673</v>
      </c>
      <c r="P180" s="24">
        <f t="shared" si="407"/>
        <v>-7.5344537783185728E-2</v>
      </c>
      <c r="Q180" s="10">
        <f>SUM(Q118:Q120)</f>
        <v>42302.34</v>
      </c>
      <c r="R180" s="24">
        <f>Q180/Q175-1</f>
        <v>1.0254086143571977</v>
      </c>
      <c r="S180" s="24">
        <f t="shared" si="408"/>
        <v>0.13174282767560097</v>
      </c>
      <c r="T180" s="10">
        <f>SUM(T118:T120)</f>
        <v>10161.33</v>
      </c>
      <c r="U180" s="24">
        <f>T180/T175-1</f>
        <v>18.074787407782846</v>
      </c>
      <c r="V180" s="24">
        <f t="shared" si="409"/>
        <v>-0.4723135916511827</v>
      </c>
      <c r="W180" s="10">
        <f>SUM(W118:W120)</f>
        <v>1056.47</v>
      </c>
      <c r="X180" s="24">
        <f>W180/W175-1</f>
        <v>75.834181818181818</v>
      </c>
      <c r="Y180" s="24">
        <f t="shared" si="410"/>
        <v>-0.15260042351129366</v>
      </c>
      <c r="Z180" s="10">
        <f>SUM(Z118:Z120)</f>
        <v>33049.79</v>
      </c>
      <c r="AA180" s="24">
        <f>Z180/Z175-1</f>
        <v>1.1850031800097049</v>
      </c>
      <c r="AB180" s="24">
        <f t="shared" si="411"/>
        <v>-2.5435269028755259E-2</v>
      </c>
      <c r="AC180" s="10">
        <f>SUM(AC118:AC120)</f>
        <v>29842.55</v>
      </c>
      <c r="AD180" s="24">
        <f>AC180/AC175-1</f>
        <v>0.98507001031030694</v>
      </c>
      <c r="AE180" s="24">
        <f t="shared" si="412"/>
        <v>4.8050630848686993E-2</v>
      </c>
      <c r="AF180" s="10">
        <f>SUM(AF118:AF120)</f>
        <v>2447.04</v>
      </c>
      <c r="AG180" s="24">
        <f>AF180/AF175-1</f>
        <v>28.443388280591986</v>
      </c>
      <c r="AH180" s="24">
        <f t="shared" si="413"/>
        <v>-0.45952225817495118</v>
      </c>
      <c r="AI180" s="10">
        <f>SUM(AI118:AI120)</f>
        <v>760.21</v>
      </c>
      <c r="AJ180" s="24">
        <f>AI180/AI175-1</f>
        <v>82.265060240963848</v>
      </c>
      <c r="AK180" s="24">
        <f t="shared" si="414"/>
        <v>-0.1650539819218223</v>
      </c>
      <c r="AL180" s="10">
        <f>AVERAGE(AL118:AL120)</f>
        <v>76.529999999999987</v>
      </c>
      <c r="AM180" s="47">
        <f>AL180-AL175</f>
        <v>9.0133333333333212</v>
      </c>
      <c r="AN180" s="167">
        <f t="shared" si="415"/>
        <v>-5.8333333333333428</v>
      </c>
      <c r="AO180" s="10">
        <f>AVERAGE(AO118:AO120)</f>
        <v>76.58</v>
      </c>
      <c r="AP180" s="10">
        <f>AO180-AO175</f>
        <v>8.8533333333333388</v>
      </c>
      <c r="AQ180" s="167">
        <f t="shared" si="416"/>
        <v>-6.9866666666666788</v>
      </c>
      <c r="AR180" s="10">
        <f>AVERAGE(AR118:AR120)</f>
        <v>76.046666666666667</v>
      </c>
      <c r="AS180" s="10">
        <f>AR180-AR175</f>
        <v>15.963333333333331</v>
      </c>
      <c r="AT180" s="167">
        <f t="shared" si="417"/>
        <v>-4.5600000000000023</v>
      </c>
      <c r="AU180" s="10">
        <f>AVERAGE(AU118:AU120)</f>
        <v>79.076666666666668</v>
      </c>
      <c r="AV180" s="10">
        <f>AU180-AU175</f>
        <v>25.983333333333334</v>
      </c>
      <c r="AW180" s="167">
        <f t="shared" si="418"/>
        <v>4.1033333333333246</v>
      </c>
      <c r="AX180" s="10"/>
      <c r="AY180" s="10"/>
      <c r="AZ180" s="24"/>
      <c r="BA180" s="10"/>
      <c r="BB180" s="93"/>
      <c r="BC180" s="10"/>
      <c r="BD180" s="24"/>
      <c r="BE180" s="10"/>
      <c r="BF180" s="24"/>
      <c r="BG180" s="10"/>
      <c r="BH180" s="24"/>
      <c r="BI180" s="10"/>
      <c r="BJ180" s="24"/>
      <c r="BK180" s="10"/>
      <c r="BL180" s="24"/>
      <c r="BM180" s="10"/>
      <c r="BN180" s="24"/>
      <c r="BO180" s="10"/>
      <c r="BP180" s="10"/>
      <c r="BQ180" s="24"/>
      <c r="BR180" s="10"/>
      <c r="BS180" s="24"/>
      <c r="BT180" s="10"/>
      <c r="BU180" s="24"/>
      <c r="BV180" s="10"/>
      <c r="BW180" s="24"/>
      <c r="BX180" s="10"/>
      <c r="BY180" s="24"/>
      <c r="BZ180" s="10"/>
      <c r="CA180" s="24"/>
      <c r="CB180" s="10"/>
      <c r="CC180" s="24"/>
      <c r="CD180" s="10"/>
      <c r="CE180" s="24"/>
      <c r="CF180" s="10"/>
      <c r="CG180" s="24"/>
      <c r="CH180" s="10"/>
      <c r="CI180" s="24"/>
      <c r="CJ180" s="10"/>
      <c r="CK180" s="24"/>
      <c r="CL180" s="10"/>
      <c r="CM180" s="24"/>
      <c r="CN180" s="10"/>
      <c r="CW180" s="10"/>
      <c r="CX180" s="24"/>
      <c r="CY180" s="10"/>
      <c r="CZ180" s="24"/>
      <c r="DA180" s="10"/>
      <c r="DB180" s="24"/>
      <c r="DC180" s="10"/>
      <c r="DD180" s="24"/>
      <c r="DE180" s="10"/>
      <c r="DF180" s="39"/>
    </row>
    <row r="181" spans="1:110" s="64" customFormat="1" ht="12.75">
      <c r="A181" s="91" t="s">
        <v>64</v>
      </c>
      <c r="B181" s="77">
        <f>SUM(B121:B123)</f>
        <v>66506.69</v>
      </c>
      <c r="C181" s="24">
        <f>B181/B176-1</f>
        <v>2.349712029293181</v>
      </c>
      <c r="D181" s="24">
        <f t="shared" si="403"/>
        <v>-2.8333998577565689E-2</v>
      </c>
      <c r="E181" s="77">
        <f>SUM(E121:E123)</f>
        <v>48891.82</v>
      </c>
      <c r="F181" s="24">
        <f>E181/E176-1</f>
        <v>1.666128989160836</v>
      </c>
      <c r="G181" s="24">
        <f t="shared" si="404"/>
        <v>0.12969575137914102</v>
      </c>
      <c r="H181" s="77">
        <f>SUM(H121:H123)</f>
        <v>16028.66</v>
      </c>
      <c r="I181" s="24">
        <f>H181/H176-1</f>
        <v>10.896433740305044</v>
      </c>
      <c r="J181" s="24">
        <f t="shared" si="405"/>
        <v>-0.32718895943571491</v>
      </c>
      <c r="K181" s="77">
        <f>SUM(K121:K123)</f>
        <v>1586.21</v>
      </c>
      <c r="L181" s="24">
        <f>K181/K176-1</f>
        <v>8.3875244126176245</v>
      </c>
      <c r="M181" s="24">
        <f t="shared" si="406"/>
        <v>0.18032994262837909</v>
      </c>
      <c r="N181" s="77">
        <f>SUM(N121:N123)</f>
        <v>50839.990000000005</v>
      </c>
      <c r="O181" s="24">
        <f>N181/N176-1</f>
        <v>2.9615494305466381</v>
      </c>
      <c r="P181" s="24">
        <f t="shared" si="407"/>
        <v>-7.5545276560940344E-2</v>
      </c>
      <c r="Q181" s="77">
        <f>SUM(Q121:Q123)</f>
        <v>38190.080000000002</v>
      </c>
      <c r="R181" s="24">
        <f>Q181/Q176-1</f>
        <v>2.2086922694959785</v>
      </c>
      <c r="S181" s="24">
        <f t="shared" si="408"/>
        <v>7.1168763561377579E-2</v>
      </c>
      <c r="T181" s="77">
        <f>SUM(T121:T123)</f>
        <v>11526.26</v>
      </c>
      <c r="U181" s="24">
        <f>T181/T176-1</f>
        <v>12.780963426152869</v>
      </c>
      <c r="V181" s="24">
        <f t="shared" si="409"/>
        <v>-0.37196553571068569</v>
      </c>
      <c r="W181" s="77">
        <f>SUM(W121:W123)</f>
        <v>1123.6500000000001</v>
      </c>
      <c r="X181" s="24">
        <f>W181/W176-1</f>
        <v>10.8391107364872</v>
      </c>
      <c r="Y181" s="24">
        <f t="shared" si="410"/>
        <v>0.1362280444520847</v>
      </c>
      <c r="Z181" s="77">
        <f>SUM(Z121:Z123)</f>
        <v>30644.289999999997</v>
      </c>
      <c r="AA181" s="24">
        <f>Z181/Z176-1</f>
        <v>2.5117364274459244</v>
      </c>
      <c r="AB181" s="24">
        <f t="shared" si="411"/>
        <v>-5.1020041608060618E-2</v>
      </c>
      <c r="AC181" s="77">
        <f>SUM(AC121:AC123)</f>
        <v>27060.57</v>
      </c>
      <c r="AD181" s="24">
        <f>AC181/AC176-1</f>
        <v>2.1757914959587557</v>
      </c>
      <c r="AE181" s="24">
        <f t="shared" si="412"/>
        <v>-7.4046930502186248E-3</v>
      </c>
      <c r="AF181" s="77">
        <f>SUM(AF121:AF123)</f>
        <v>2777.6</v>
      </c>
      <c r="AG181" s="24">
        <f>AF181/AF176-1</f>
        <v>18.644953674234387</v>
      </c>
      <c r="AH181" s="24">
        <f t="shared" si="413"/>
        <v>-0.35386469215756078</v>
      </c>
      <c r="AI181" s="77">
        <f>SUM(AI121:AI123)</f>
        <v>806.15</v>
      </c>
      <c r="AJ181" s="24">
        <f>AI181/AI176-1</f>
        <v>11.60397123202001</v>
      </c>
      <c r="AK181" s="24">
        <f t="shared" si="414"/>
        <v>0.10339305511832575</v>
      </c>
      <c r="AL181" s="77">
        <f>AVERAGE(AL121:AL123)</f>
        <v>76.44</v>
      </c>
      <c r="AM181" s="47">
        <f>AL181-AL176</f>
        <v>11.723333333333329</v>
      </c>
      <c r="AN181" s="167">
        <f t="shared" si="415"/>
        <v>-3.9066666666666663</v>
      </c>
      <c r="AO181" s="77">
        <f>AVERAGE(AO121:AO123)</f>
        <v>78.093333333333348</v>
      </c>
      <c r="AP181" s="77">
        <f>AO181-AO176</f>
        <v>13.113333333333344</v>
      </c>
      <c r="AQ181" s="167">
        <f t="shared" si="416"/>
        <v>-4.2766666666666424</v>
      </c>
      <c r="AR181" s="77">
        <f>AVERAGE(AR121:AR123)</f>
        <v>71.81</v>
      </c>
      <c r="AS181" s="77">
        <f>AR181-AR176</f>
        <v>9.7700000000000031</v>
      </c>
      <c r="AT181" s="167">
        <f t="shared" si="417"/>
        <v>-5.223333333333315</v>
      </c>
      <c r="AU181" s="77">
        <f>AVERAGE(AU121:AU123)</f>
        <v>70.87</v>
      </c>
      <c r="AV181" s="77">
        <f>AU181-AU176</f>
        <v>14.976666666666667</v>
      </c>
      <c r="AW181" s="167">
        <f t="shared" si="418"/>
        <v>-2.8733333333333206</v>
      </c>
      <c r="AX181" s="77"/>
      <c r="AY181" s="95"/>
      <c r="AZ181" s="61"/>
      <c r="BA181" s="95"/>
      <c r="BB181" s="94"/>
      <c r="BC181" s="95"/>
      <c r="BD181" s="61"/>
      <c r="BE181" s="95"/>
      <c r="BF181" s="61"/>
      <c r="BG181" s="95"/>
      <c r="BH181" s="61"/>
      <c r="BI181" s="95"/>
      <c r="BJ181" s="61"/>
      <c r="BK181" s="95"/>
      <c r="BL181" s="61"/>
      <c r="BM181" s="95"/>
      <c r="BN181" s="95"/>
      <c r="BO181" s="95"/>
      <c r="BP181" s="95"/>
      <c r="BQ181" s="95"/>
      <c r="BR181" s="95"/>
      <c r="BS181" s="95"/>
      <c r="BT181" s="95"/>
      <c r="BU181" s="95"/>
      <c r="BV181" s="95"/>
      <c r="BW181" s="95"/>
      <c r="BX181" s="95"/>
      <c r="BY181" s="95"/>
      <c r="BZ181" s="95"/>
      <c r="CA181" s="95"/>
      <c r="CB181" s="95"/>
      <c r="CC181" s="95"/>
      <c r="CD181" s="95"/>
      <c r="CE181" s="95"/>
      <c r="CF181" s="95"/>
      <c r="CG181" s="95"/>
      <c r="CH181" s="95"/>
      <c r="CI181" s="95"/>
      <c r="CJ181" s="95"/>
      <c r="CK181" s="95"/>
      <c r="CL181" s="95"/>
      <c r="CM181" s="95"/>
      <c r="CN181" s="95"/>
      <c r="CO181" s="95"/>
      <c r="CP181" s="95"/>
      <c r="CQ181" s="95"/>
      <c r="CR181" s="95"/>
      <c r="CS181" s="95"/>
      <c r="CT181" s="95"/>
      <c r="CU181" s="95"/>
      <c r="CV181" s="95"/>
      <c r="CW181" s="95"/>
      <c r="CX181" s="95"/>
      <c r="CY181" s="95"/>
      <c r="CZ181" s="95"/>
      <c r="DA181" s="95"/>
      <c r="DB181" s="95"/>
      <c r="DC181" s="95"/>
      <c r="DD181" s="95"/>
      <c r="DE181" s="100"/>
      <c r="DF181" s="100"/>
    </row>
    <row r="182" spans="1:110" s="64" customFormat="1" ht="12.75">
      <c r="A182" s="91"/>
      <c r="B182" s="77"/>
      <c r="C182" s="24"/>
      <c r="D182" s="24"/>
      <c r="E182" s="77"/>
      <c r="F182" s="24"/>
      <c r="G182" s="24"/>
      <c r="H182" s="77"/>
      <c r="I182" s="24"/>
      <c r="J182" s="24"/>
      <c r="K182" s="77"/>
      <c r="L182" s="24"/>
      <c r="M182" s="24"/>
      <c r="N182" s="77"/>
      <c r="O182" s="24"/>
      <c r="P182" s="24"/>
      <c r="Q182" s="77"/>
      <c r="R182" s="24"/>
      <c r="S182" s="24"/>
      <c r="T182" s="77"/>
      <c r="U182" s="24"/>
      <c r="V182" s="24"/>
      <c r="W182" s="77"/>
      <c r="X182" s="24"/>
      <c r="Y182" s="24"/>
      <c r="Z182" s="77"/>
      <c r="AA182" s="24"/>
      <c r="AB182" s="24"/>
      <c r="AC182" s="77"/>
      <c r="AD182" s="24"/>
      <c r="AE182" s="24"/>
      <c r="AF182" s="77"/>
      <c r="AG182" s="24"/>
      <c r="AH182" s="24"/>
      <c r="AI182" s="77"/>
      <c r="AJ182" s="24"/>
      <c r="AK182" s="24"/>
      <c r="AL182" s="77"/>
      <c r="AM182" s="47"/>
      <c r="AN182" s="24"/>
      <c r="AO182" s="77"/>
      <c r="AP182" s="77"/>
      <c r="AQ182" s="24"/>
      <c r="AR182" s="77"/>
      <c r="AS182" s="77"/>
      <c r="AT182" s="24"/>
      <c r="AU182" s="77"/>
      <c r="AV182" s="77"/>
      <c r="AW182" s="24"/>
      <c r="AX182" s="77"/>
      <c r="AY182" s="95"/>
      <c r="AZ182" s="61"/>
      <c r="BA182" s="95"/>
      <c r="BB182" s="94"/>
      <c r="BC182" s="95"/>
      <c r="BD182" s="61"/>
      <c r="BE182" s="95"/>
      <c r="BF182" s="61"/>
      <c r="BG182" s="95"/>
      <c r="BH182" s="61"/>
      <c r="BI182" s="95"/>
      <c r="BJ182" s="61"/>
      <c r="BK182" s="95"/>
      <c r="BL182" s="61"/>
      <c r="BM182" s="95"/>
      <c r="BN182" s="95"/>
      <c r="BO182" s="95"/>
      <c r="BP182" s="95"/>
      <c r="BQ182" s="95"/>
      <c r="BR182" s="95"/>
      <c r="BS182" s="95"/>
      <c r="BT182" s="95"/>
      <c r="BU182" s="95"/>
      <c r="BV182" s="95"/>
      <c r="BW182" s="95"/>
      <c r="BX182" s="95"/>
      <c r="BY182" s="95"/>
      <c r="BZ182" s="95"/>
      <c r="CA182" s="95"/>
      <c r="CB182" s="95"/>
      <c r="CC182" s="95"/>
      <c r="CD182" s="95"/>
      <c r="CE182" s="95"/>
      <c r="CF182" s="95"/>
      <c r="CG182" s="95"/>
      <c r="CH182" s="95"/>
      <c r="CI182" s="95"/>
      <c r="CJ182" s="95"/>
      <c r="CK182" s="95"/>
      <c r="CL182" s="95"/>
      <c r="CM182" s="95"/>
      <c r="CN182" s="95"/>
      <c r="CO182" s="95"/>
      <c r="CP182" s="95"/>
      <c r="CQ182" s="95"/>
      <c r="CR182" s="95"/>
      <c r="CS182" s="95"/>
      <c r="CT182" s="95"/>
      <c r="CU182" s="95"/>
      <c r="CV182" s="95"/>
      <c r="CW182" s="95"/>
      <c r="CX182" s="95"/>
      <c r="CY182" s="95"/>
      <c r="CZ182" s="95"/>
      <c r="DA182" s="95"/>
      <c r="DB182" s="95"/>
      <c r="DC182" s="95"/>
      <c r="DD182" s="95"/>
      <c r="DE182" s="100"/>
      <c r="DF182" s="100"/>
    </row>
    <row r="183" spans="1:110" s="64" customFormat="1" ht="12.75">
      <c r="A183" s="91" t="s">
        <v>65</v>
      </c>
      <c r="B183" s="77">
        <f>SUM(B124:B126)</f>
        <v>73190.67</v>
      </c>
      <c r="C183" s="92">
        <f>B183/B178-1</f>
        <v>0.52196272545906952</v>
      </c>
      <c r="D183" s="92">
        <f>B183/B158-1</f>
        <v>0.11216606452114841</v>
      </c>
      <c r="E183" s="77">
        <f>SUM(E124:E126)</f>
        <v>51957.79</v>
      </c>
      <c r="F183" s="92">
        <f>E183/E178-1</f>
        <v>0.17101726197036315</v>
      </c>
      <c r="G183" s="92">
        <f>E183/E158-1</f>
        <v>0.23291476675183853</v>
      </c>
      <c r="H183" s="77">
        <f>SUM(H124:H126)</f>
        <v>19554.519999999997</v>
      </c>
      <c r="I183" s="92">
        <f>H183/H178-1</f>
        <v>5.3255395683453228</v>
      </c>
      <c r="J183" s="92">
        <f>H183/H158-1</f>
        <v>-0.11174443049405591</v>
      </c>
      <c r="K183" s="77">
        <f>SUM(K124:K126)</f>
        <v>1678.35</v>
      </c>
      <c r="L183" s="92">
        <f>K183/K178-1</f>
        <v>1.6703207535161968</v>
      </c>
      <c r="M183" s="92">
        <f>K183/K158-1</f>
        <v>1.5735165067933377E-2</v>
      </c>
      <c r="N183" s="77">
        <f>SUM(N124:N126)</f>
        <v>59042.520000000004</v>
      </c>
      <c r="O183" s="92">
        <f>N183/N178-1</f>
        <v>0.73889169823623724</v>
      </c>
      <c r="P183" s="92">
        <f>N183/N158-1</f>
        <v>8.647704795586697E-2</v>
      </c>
      <c r="Q183" s="77">
        <f>SUM(Q124:Q126)</f>
        <v>42436.9</v>
      </c>
      <c r="R183" s="92">
        <f>Q183/Q178-1</f>
        <v>0.34521353972014079</v>
      </c>
      <c r="S183" s="92">
        <f>Q183/Q158-1</f>
        <v>0.21054425698274604</v>
      </c>
      <c r="T183" s="77">
        <f>SUM(T124:T126)</f>
        <v>15365.650000000001</v>
      </c>
      <c r="U183" s="92">
        <f>T183/T178-1</f>
        <v>6.885846108051795</v>
      </c>
      <c r="V183" s="92">
        <f>T183/T158-1</f>
        <v>-0.14306595965860158</v>
      </c>
      <c r="W183" s="77">
        <f>SUM(W124:W126)</f>
        <v>1239.97</v>
      </c>
      <c r="X183" s="92">
        <f>W183/W178-1</f>
        <v>1.7013419894557975</v>
      </c>
      <c r="Y183" s="92">
        <f>W183/W158-1</f>
        <v>-8.5621792224647497E-2</v>
      </c>
      <c r="Z183" s="77">
        <f>SUM(Z124:Z126)</f>
        <v>34217.25</v>
      </c>
      <c r="AA183" s="92">
        <f>Z183/Z178-1</f>
        <v>0.49187143760908159</v>
      </c>
      <c r="AB183" s="92">
        <f>Z183/Z158-1</f>
        <v>7.3390756929918366E-2</v>
      </c>
      <c r="AC183" s="77">
        <f>SUM(AC124:AC126)</f>
        <v>29622.880000000005</v>
      </c>
      <c r="AD183" s="92">
        <f>AC183/AC178-1</f>
        <v>0.33141326429714346</v>
      </c>
      <c r="AE183" s="92">
        <f>AC183/AC158-1</f>
        <v>0.11878177189947836</v>
      </c>
      <c r="AF183" s="77">
        <f>SUM(AF124:AF126)</f>
        <v>3714.19</v>
      </c>
      <c r="AG183" s="92">
        <f>AF183/AF178-1</f>
        <v>8.9557455705363598</v>
      </c>
      <c r="AH183" s="92">
        <f>AF183/AF158-1</f>
        <v>-0.15462859275849206</v>
      </c>
      <c r="AI183" s="77">
        <f>SUM(AI124:AI126)</f>
        <v>880.18000000000006</v>
      </c>
      <c r="AJ183" s="92">
        <f>AI183/AI178-1</f>
        <v>1.8074126052564434</v>
      </c>
      <c r="AK183" s="92">
        <f>AI183/AI158-1</f>
        <v>-0.12539994832965673</v>
      </c>
      <c r="AL183" s="77">
        <f>AVERAGE(AL124:AL126)</f>
        <v>80.676666666666677</v>
      </c>
      <c r="AM183" s="77">
        <f>AL183-AL178</f>
        <v>10.106666666666669</v>
      </c>
      <c r="AN183" s="169">
        <f>AL183-AL158</f>
        <v>-1.9333333333333229</v>
      </c>
      <c r="AO183" s="77">
        <f>AVERAGE(AO124:AO126)</f>
        <v>81.676666666666677</v>
      </c>
      <c r="AP183" s="77">
        <f>AO183-AO178</f>
        <v>10.610000000000014</v>
      </c>
      <c r="AQ183" s="169">
        <f>AO183-AO158</f>
        <v>-1.569999999999979</v>
      </c>
      <c r="AR183" s="77">
        <f>AVERAGE(AR124:AR126)</f>
        <v>78.573333333333338</v>
      </c>
      <c r="AS183" s="77">
        <f>AR183-AR178</f>
        <v>14.926666666666669</v>
      </c>
      <c r="AT183" s="169">
        <f>AR183-AR158</f>
        <v>-2.8700000000000045</v>
      </c>
      <c r="AU183" s="77">
        <f>AVERAGE(AU124:AU126)</f>
        <v>73.953333333333333</v>
      </c>
      <c r="AV183" s="77">
        <f>AU183-AU178</f>
        <v>0.9966666666666697</v>
      </c>
      <c r="AW183" s="169">
        <f>AU183-AU158</f>
        <v>-8.11</v>
      </c>
      <c r="AX183" s="77"/>
      <c r="AY183" s="95"/>
      <c r="AZ183" s="61"/>
      <c r="BA183" s="95"/>
      <c r="BB183" s="94"/>
      <c r="BC183" s="95"/>
      <c r="BD183" s="61"/>
      <c r="BE183" s="95"/>
      <c r="BF183" s="61"/>
      <c r="BG183" s="95"/>
      <c r="BH183" s="61"/>
      <c r="BI183" s="95"/>
      <c r="BJ183" s="61"/>
      <c r="BK183" s="95"/>
      <c r="BL183" s="61"/>
      <c r="BM183" s="95"/>
      <c r="BN183" s="95"/>
      <c r="BO183" s="95"/>
      <c r="BP183" s="95"/>
      <c r="BQ183" s="95"/>
      <c r="BR183" s="95"/>
      <c r="BS183" s="95"/>
      <c r="BT183" s="95"/>
      <c r="BU183" s="95"/>
      <c r="BV183" s="95"/>
      <c r="BW183" s="95"/>
      <c r="BX183" s="95"/>
      <c r="BY183" s="95"/>
      <c r="BZ183" s="95"/>
      <c r="CA183" s="95"/>
      <c r="CB183" s="95"/>
      <c r="CC183" s="95"/>
      <c r="CD183" s="95"/>
      <c r="CE183" s="95"/>
      <c r="CF183" s="95"/>
      <c r="CG183" s="95"/>
      <c r="CH183" s="95"/>
      <c r="CI183" s="95"/>
      <c r="CJ183" s="95"/>
      <c r="CK183" s="95"/>
      <c r="CL183" s="95"/>
      <c r="CM183" s="95"/>
      <c r="CN183" s="95"/>
      <c r="CO183" s="95"/>
      <c r="CP183" s="95"/>
      <c r="CQ183" s="95"/>
      <c r="CR183" s="95"/>
      <c r="CS183" s="95"/>
      <c r="CT183" s="95"/>
      <c r="CU183" s="95"/>
      <c r="CV183" s="95"/>
      <c r="CW183" s="95"/>
      <c r="CX183" s="95"/>
      <c r="CY183" s="95"/>
      <c r="CZ183" s="95"/>
      <c r="DA183" s="95"/>
      <c r="DB183" s="95"/>
      <c r="DC183" s="95"/>
      <c r="DD183" s="95"/>
      <c r="DE183" s="100"/>
      <c r="DF183" s="100"/>
    </row>
    <row r="184" spans="1:110" s="64" customFormat="1" ht="12.75">
      <c r="A184" s="123" t="s">
        <v>78</v>
      </c>
      <c r="B184" s="77">
        <f>SUM(B127:B129)</f>
        <v>71060.849999999991</v>
      </c>
      <c r="C184" s="92">
        <f>B184/B179-1</f>
        <v>0.17425613845546994</v>
      </c>
      <c r="D184" s="92">
        <f>B184/B159-1</f>
        <v>8.213366307609471E-2</v>
      </c>
      <c r="E184" s="77">
        <f>SUM(E127:E129)</f>
        <v>48503.619999999995</v>
      </c>
      <c r="F184" s="92">
        <f>E184/E179-1</f>
        <v>-5.6522164530643182E-2</v>
      </c>
      <c r="G184" s="92">
        <f>E184/E159-1</f>
        <v>0.16773966308530386</v>
      </c>
      <c r="H184" s="77">
        <f>SUM(H127:H129)</f>
        <v>20892.240000000002</v>
      </c>
      <c r="I184" s="92">
        <f>H184/H179-1</f>
        <v>1.6612962396820548</v>
      </c>
      <c r="J184" s="92">
        <f>H184/H159-1</f>
        <v>-6.610707639712432E-2</v>
      </c>
      <c r="K184" s="77">
        <f>SUM(K127:K129)</f>
        <v>1664.9999999999998</v>
      </c>
      <c r="L184" s="92">
        <f>K184/K179-1</f>
        <v>0.32579527809849895</v>
      </c>
      <c r="M184" s="92">
        <f>K184/K159-1</f>
        <v>-5.3918142611186104E-2</v>
      </c>
      <c r="N184" s="77">
        <f>SUM(N127:N129)</f>
        <v>58100.130000000005</v>
      </c>
      <c r="O184" s="92">
        <f>N184/N179-1</f>
        <v>0.32104356296247794</v>
      </c>
      <c r="P184" s="92">
        <f>N184/N159-1</f>
        <v>6.9224296991198697E-2</v>
      </c>
      <c r="Q184" s="77">
        <f>SUM(Q127:Q129)</f>
        <v>40232.880000000005</v>
      </c>
      <c r="R184" s="92">
        <f>Q184/Q179-1</f>
        <v>6.184577972249361E-2</v>
      </c>
      <c r="S184" s="92">
        <f>Q184/Q159-1</f>
        <v>0.15784302637293002</v>
      </c>
      <c r="T184" s="77">
        <f>SUM(T127:T129)</f>
        <v>16594.009999999998</v>
      </c>
      <c r="U184" s="92">
        <f>T184/T179-1</f>
        <v>2.1863639680326892</v>
      </c>
      <c r="V184" s="92">
        <f>T184/T159-1</f>
        <v>-8.5041871687593473E-2</v>
      </c>
      <c r="W184" s="77">
        <f>SUM(W127:W129)</f>
        <v>1273.25</v>
      </c>
      <c r="X184" s="92">
        <f>W184/W179-1</f>
        <v>0.44179594609896977</v>
      </c>
      <c r="Y184" s="92">
        <f>W184/W159-1</f>
        <v>-0.12436644224222704</v>
      </c>
      <c r="Z184" s="77">
        <f>SUM(Z127:Z129)</f>
        <v>33519.949999999997</v>
      </c>
      <c r="AA184" s="92">
        <f>Z184/Z179-1</f>
        <v>0.15546151138865505</v>
      </c>
      <c r="AB184" s="92">
        <f>Z184/Z159-1</f>
        <v>4.3259543567043979E-2</v>
      </c>
      <c r="AC184" s="77">
        <f>SUM(AC127:AC129)</f>
        <v>28499.17</v>
      </c>
      <c r="AD184" s="92">
        <f>AC184/AC179-1</f>
        <v>4.9455850500107923E-2</v>
      </c>
      <c r="AE184" s="92">
        <f>AC184/AC159-1</f>
        <v>6.5939437915635057E-2</v>
      </c>
      <c r="AF184" s="77">
        <f>SUM(AF127:AF129)</f>
        <v>4108.3900000000003</v>
      </c>
      <c r="AG184" s="92">
        <f>AF184/AF179-1</f>
        <v>2.3595744506864884</v>
      </c>
      <c r="AH184" s="92">
        <f>AF184/AF159-1</f>
        <v>-5.1495576528821863E-2</v>
      </c>
      <c r="AI184" s="77">
        <f>SUM(AI127:AI129)</f>
        <v>912.4</v>
      </c>
      <c r="AJ184" s="92">
        <f>AI184/AI179-1</f>
        <v>0.44600462772195626</v>
      </c>
      <c r="AK184" s="92">
        <f>AI184/AI159-1</f>
        <v>-0.14117359137031937</v>
      </c>
      <c r="AL184" s="77">
        <f>AVERAGE(AL127:AL129)</f>
        <v>81.756666666666661</v>
      </c>
      <c r="AM184" s="77">
        <f>AL184-AL179</f>
        <v>9.0799999999999983</v>
      </c>
      <c r="AN184" s="169">
        <f>AL184-AL159</f>
        <v>-1.0066666666666748</v>
      </c>
      <c r="AO184" s="77">
        <f>AVERAGE(AO127:AO129)</f>
        <v>82.94</v>
      </c>
      <c r="AP184" s="77">
        <f>AO184-AO179</f>
        <v>9.2066666666666634</v>
      </c>
      <c r="AQ184" s="169">
        <f>AO184-AO159</f>
        <v>-0.73666666666666458</v>
      </c>
      <c r="AR184" s="77">
        <f>AVERAGE(AR127:AR129)</f>
        <v>79.44</v>
      </c>
      <c r="AS184" s="77">
        <f>AR184-AR179</f>
        <v>13.976666666666674</v>
      </c>
      <c r="AT184" s="169">
        <f>AR184-AR159</f>
        <v>-1.63333333333334</v>
      </c>
      <c r="AU184" s="77">
        <f>AVERAGE(AU127:AU129)</f>
        <v>76.493333333333339</v>
      </c>
      <c r="AV184" s="77">
        <f>AU184-AU179</f>
        <v>6.193333333333328</v>
      </c>
      <c r="AW184" s="169">
        <f>AU184-AU159</f>
        <v>-6.1299999999999955</v>
      </c>
      <c r="AX184" s="77"/>
      <c r="AY184" s="95"/>
      <c r="AZ184" s="61"/>
      <c r="BA184" s="95"/>
      <c r="BB184" s="94"/>
      <c r="BC184" s="95"/>
      <c r="BD184" s="61"/>
      <c r="BE184" s="95"/>
      <c r="BF184" s="61"/>
      <c r="BG184" s="95"/>
      <c r="BH184" s="61"/>
      <c r="BI184" s="95"/>
      <c r="BJ184" s="61"/>
      <c r="BK184" s="95"/>
      <c r="BL184" s="61"/>
      <c r="BM184" s="95"/>
      <c r="BN184" s="95"/>
      <c r="BO184" s="95"/>
      <c r="BP184" s="95"/>
      <c r="BQ184" s="95"/>
      <c r="BR184" s="95"/>
      <c r="BS184" s="95"/>
      <c r="BT184" s="95"/>
      <c r="BU184" s="95"/>
      <c r="BV184" s="95"/>
      <c r="BW184" s="95"/>
      <c r="BX184" s="95"/>
      <c r="BY184" s="95"/>
      <c r="BZ184" s="95"/>
      <c r="CA184" s="95"/>
      <c r="CB184" s="95"/>
      <c r="CC184" s="95"/>
      <c r="CD184" s="95"/>
      <c r="CE184" s="95"/>
      <c r="CF184" s="95"/>
      <c r="CG184" s="95"/>
      <c r="CH184" s="95"/>
      <c r="CI184" s="95"/>
      <c r="CJ184" s="95"/>
      <c r="CK184" s="95"/>
      <c r="CL184" s="95"/>
      <c r="CM184" s="95"/>
      <c r="CN184" s="95"/>
      <c r="CO184" s="95"/>
      <c r="CP184" s="95"/>
      <c r="CQ184" s="95"/>
      <c r="CR184" s="95"/>
      <c r="CS184" s="95"/>
      <c r="CT184" s="95"/>
      <c r="CU184" s="95"/>
      <c r="CV184" s="95"/>
      <c r="CW184" s="95"/>
      <c r="CX184" s="95"/>
      <c r="CY184" s="95"/>
      <c r="CZ184" s="95"/>
      <c r="DA184" s="95"/>
      <c r="DB184" s="95"/>
      <c r="DC184" s="95"/>
      <c r="DD184" s="95"/>
      <c r="DE184" s="100"/>
      <c r="DF184" s="100"/>
    </row>
    <row r="185" spans="1:110" s="64" customFormat="1" ht="12.75">
      <c r="A185" s="91" t="s">
        <v>179</v>
      </c>
      <c r="B185" s="77">
        <f>SUM(B130:B132)</f>
        <v>79856.100000000006</v>
      </c>
      <c r="C185" s="92">
        <f>B185/B180-1</f>
        <v>0.14304244493060381</v>
      </c>
      <c r="D185" s="92">
        <f>B185/B160-1</f>
        <v>0.13692467783781281</v>
      </c>
      <c r="E185" s="77">
        <f>SUM(E130:E132)</f>
        <v>54125.39</v>
      </c>
      <c r="F185" s="92">
        <f>E185/E180-1</f>
        <v>-1.8728952680867494E-2</v>
      </c>
      <c r="G185" s="92">
        <f>E185/E160-1</f>
        <v>0.21072395066500427</v>
      </c>
      <c r="H185" s="77">
        <f>SUM(H130:H132)</f>
        <v>24047.829999999998</v>
      </c>
      <c r="I185" s="92">
        <f>H185/H180-1</f>
        <v>0.79846880777307794</v>
      </c>
      <c r="J185" s="92">
        <f>H185/H160-1</f>
        <v>6.9129450443896623E-3</v>
      </c>
      <c r="K185" s="77">
        <f>SUM(K130:K132)</f>
        <v>1682.8799999999999</v>
      </c>
      <c r="L185" s="92">
        <f>K185/K180-1</f>
        <v>0.2624377363019863</v>
      </c>
      <c r="M185" s="92">
        <f>K185/K160-1</f>
        <v>1.9315683317282284E-2</v>
      </c>
      <c r="N185" s="77">
        <f>SUM(N130:N132)</f>
        <v>67498.25</v>
      </c>
      <c r="O185" s="92">
        <f>N185/N180-1</f>
        <v>0.26117476523790861</v>
      </c>
      <c r="P185" s="92">
        <f>N185/N160-1</f>
        <v>0.16615213548724062</v>
      </c>
      <c r="Q185" s="77">
        <f>SUM(Q130:Q132)</f>
        <v>46518.01</v>
      </c>
      <c r="R185" s="92">
        <f>Q185/Q180-1</f>
        <v>9.9655716445000486E-2</v>
      </c>
      <c r="S185" s="92">
        <f>Q185/Q160-1</f>
        <v>0.2445274699991038</v>
      </c>
      <c r="T185" s="77">
        <f>SUM(T130:T132)</f>
        <v>19610.66</v>
      </c>
      <c r="U185" s="92">
        <f>T185/T180-1</f>
        <v>0.92993043233513717</v>
      </c>
      <c r="V185" s="92">
        <f>T185/T160-1</f>
        <v>1.8398058202008905E-2</v>
      </c>
      <c r="W185" s="77">
        <f>SUM(W130:W132)</f>
        <v>1369.58</v>
      </c>
      <c r="X185" s="92">
        <f>W185/W180-1</f>
        <v>0.29637377303662182</v>
      </c>
      <c r="Y185" s="92">
        <f>W185/W160-1</f>
        <v>9.8546586242299616E-2</v>
      </c>
      <c r="Z185" s="77">
        <f>SUM(Z130:Z132)</f>
        <v>38224.92</v>
      </c>
      <c r="AA185" s="92">
        <f>Z185/Z180-1</f>
        <v>0.15658586635497529</v>
      </c>
      <c r="AB185" s="92">
        <f>Z185/Z160-1</f>
        <v>0.12716779368938047</v>
      </c>
      <c r="AC185" s="77">
        <f>SUM(AC130:AC132)</f>
        <v>32535.5</v>
      </c>
      <c r="AD185" s="92">
        <f>AC185/AC180-1</f>
        <v>9.0238602264216761E-2</v>
      </c>
      <c r="AE185" s="92">
        <f>AC185/AC160-1</f>
        <v>0.14262525487860289</v>
      </c>
      <c r="AF185" s="77">
        <f>SUM(AF130:AF132)</f>
        <v>4714.93</v>
      </c>
      <c r="AG185" s="92">
        <f>AF185/AF180-1</f>
        <v>0.92678910030077177</v>
      </c>
      <c r="AH185" s="92">
        <f>AF185/AF160-1</f>
        <v>4.13866219036787E-2</v>
      </c>
      <c r="AI185" s="77">
        <f>SUM(AI130:AI132)</f>
        <v>974.5</v>
      </c>
      <c r="AJ185" s="92">
        <f>AI185/AI180-1</f>
        <v>0.28188263769221655</v>
      </c>
      <c r="AK185" s="92">
        <f>AI185/AI160-1</f>
        <v>7.0302803984667595E-2</v>
      </c>
      <c r="AL185" s="77">
        <f>AVERAGE(AL130:AL132)</f>
        <v>84.476666666666674</v>
      </c>
      <c r="AM185" s="77">
        <f>AL185-AL180</f>
        <v>7.9466666666666868</v>
      </c>
      <c r="AN185" s="169">
        <f>AL185-AL160</f>
        <v>2.1133333333333439</v>
      </c>
      <c r="AO185" s="77">
        <f>AVERAGE(AO130:AO132)</f>
        <v>85.893333333333331</v>
      </c>
      <c r="AP185" s="77">
        <f>AO185-AO180</f>
        <v>9.3133333333333326</v>
      </c>
      <c r="AQ185" s="169">
        <f>AO185-AO160</f>
        <v>2.3266666666666538</v>
      </c>
      <c r="AR185" s="77">
        <f>AVERAGE(AR130:AR132)</f>
        <v>81.540000000000006</v>
      </c>
      <c r="AS185" s="77">
        <f>AR185-AR180</f>
        <v>5.4933333333333394</v>
      </c>
      <c r="AT185" s="169">
        <f>AR185-AR160</f>
        <v>0.93333333333333712</v>
      </c>
      <c r="AU185" s="77">
        <f>AVERAGE(AU130:AU132)</f>
        <v>81.319999999999993</v>
      </c>
      <c r="AV185" s="77">
        <f>AU185-AU180</f>
        <v>2.2433333333333252</v>
      </c>
      <c r="AW185" s="169">
        <f>AU185-AU160</f>
        <v>6.3466666666666498</v>
      </c>
      <c r="AX185" s="157"/>
      <c r="AY185" s="95"/>
      <c r="AZ185" s="61"/>
      <c r="BA185" s="95"/>
      <c r="BB185" s="94"/>
      <c r="BC185" s="95"/>
      <c r="BD185" s="61"/>
      <c r="BE185" s="95"/>
      <c r="BF185" s="61"/>
      <c r="BG185" s="95"/>
      <c r="BH185" s="61"/>
      <c r="BI185" s="95"/>
      <c r="BJ185" s="61"/>
      <c r="BK185" s="95"/>
      <c r="BL185" s="61"/>
      <c r="BM185" s="95"/>
      <c r="BN185" s="95"/>
      <c r="BO185" s="95"/>
      <c r="BP185" s="95"/>
      <c r="BQ185" s="95"/>
      <c r="BR185" s="95"/>
      <c r="BS185" s="95"/>
      <c r="BT185" s="95"/>
      <c r="BU185" s="95"/>
      <c r="BV185" s="95"/>
      <c r="BW185" s="95"/>
      <c r="BX185" s="95"/>
      <c r="BY185" s="95"/>
      <c r="BZ185" s="95"/>
      <c r="CA185" s="95"/>
      <c r="CB185" s="95"/>
      <c r="CC185" s="95"/>
      <c r="CD185" s="95"/>
      <c r="CE185" s="95"/>
      <c r="CF185" s="95"/>
      <c r="CG185" s="95"/>
      <c r="CH185" s="95"/>
      <c r="CI185" s="95"/>
      <c r="CJ185" s="95"/>
      <c r="CK185" s="95"/>
      <c r="CL185" s="95"/>
      <c r="CM185" s="95"/>
      <c r="CN185" s="95"/>
      <c r="CO185" s="95"/>
      <c r="CP185" s="95"/>
      <c r="CQ185" s="95"/>
      <c r="CR185" s="95"/>
      <c r="CS185" s="95"/>
      <c r="CT185" s="95"/>
      <c r="CU185" s="95"/>
      <c r="CV185" s="95"/>
      <c r="CW185" s="95"/>
      <c r="CX185" s="95"/>
      <c r="CY185" s="95"/>
      <c r="CZ185" s="95"/>
      <c r="DA185" s="95"/>
      <c r="DB185" s="95"/>
      <c r="DC185" s="95"/>
      <c r="DD185" s="95"/>
      <c r="DE185" s="100"/>
      <c r="DF185" s="100"/>
    </row>
    <row r="186" spans="1:110" s="64" customFormat="1" ht="12.75">
      <c r="A186" s="91" t="s">
        <v>252</v>
      </c>
      <c r="B186" s="77">
        <f>SUM(B133:B135)</f>
        <v>72801.58</v>
      </c>
      <c r="C186" s="92">
        <f>B186/B181-1</f>
        <v>9.4650478019579598E-2</v>
      </c>
      <c r="D186" s="92">
        <f>B186/B161-1</f>
        <v>6.3634652932441194E-2</v>
      </c>
      <c r="E186" s="77">
        <f t="shared" ref="E186" si="419">SUM(E133:E135)</f>
        <v>47858.28</v>
      </c>
      <c r="F186" s="92">
        <f t="shared" ref="F186" si="420">E186/E181-1</f>
        <v>-2.1139323510558583E-2</v>
      </c>
      <c r="G186" s="92">
        <f t="shared" ref="G186" si="421">E186/E161-1</f>
        <v>0.10581474742223373</v>
      </c>
      <c r="H186" s="77">
        <f t="shared" ref="H186" si="422">SUM(H133:H135)</f>
        <v>23308.400000000001</v>
      </c>
      <c r="I186" s="92">
        <f t="shared" ref="I186" si="423">H186/H181-1</f>
        <v>0.45417021759772824</v>
      </c>
      <c r="J186" s="92">
        <f t="shared" ref="J186" si="424">H186/H161-1</f>
        <v>-2.1618222740479642E-2</v>
      </c>
      <c r="K186" s="77">
        <f t="shared" ref="K186" si="425">SUM(K133:K135)</f>
        <v>1634.8899999999999</v>
      </c>
      <c r="L186" s="92">
        <f t="shared" ref="L186" si="426">K186/K181-1</f>
        <v>3.0689505172707188E-2</v>
      </c>
      <c r="M186" s="92">
        <f t="shared" ref="M186" si="427">K186/K161-1</f>
        <v>0.21655368450817392</v>
      </c>
      <c r="N186" s="77">
        <f t="shared" ref="N186" si="428">SUM(N133:N135)</f>
        <v>61253.570000000007</v>
      </c>
      <c r="O186" s="92">
        <f t="shared" ref="O186" si="429">N186/N181-1</f>
        <v>0.20483048875501364</v>
      </c>
      <c r="P186" s="92">
        <f t="shared" ref="P186" si="430">N186/N161-1</f>
        <v>0.11381123627296308</v>
      </c>
      <c r="Q186" s="77">
        <f t="shared" ref="Q186" si="431">SUM(Q133:Q135)</f>
        <v>40933.97</v>
      </c>
      <c r="R186" s="92">
        <f t="shared" ref="R186" si="432">Q186/Q181-1</f>
        <v>7.1848239123877278E-2</v>
      </c>
      <c r="S186" s="92">
        <f t="shared" ref="S186" si="433">Q186/Q161-1</f>
        <v>0.14813035302776334</v>
      </c>
      <c r="T186" s="77">
        <f t="shared" ref="T186" si="434">SUM(T133:T135)</f>
        <v>18972.72</v>
      </c>
      <c r="U186" s="92">
        <f t="shared" ref="U186" si="435">T186/T181-1</f>
        <v>0.64604303564209031</v>
      </c>
      <c r="V186" s="92">
        <f t="shared" ref="V186" si="436">T186/T161-1</f>
        <v>3.3771756086637073E-2</v>
      </c>
      <c r="W186" s="77">
        <f t="shared" ref="W186" si="437">SUM(W133:W135)</f>
        <v>1346.87</v>
      </c>
      <c r="X186" s="92">
        <f t="shared" ref="X186" si="438">W186/W181-1</f>
        <v>0.19865616517598883</v>
      </c>
      <c r="Y186" s="92">
        <f t="shared" ref="Y186" si="439">W186/W161-1</f>
        <v>0.36194675052834868</v>
      </c>
      <c r="Z186" s="77">
        <f t="shared" ref="Z186" si="440">SUM(Z133:Z135)</f>
        <v>34621.08</v>
      </c>
      <c r="AA186" s="92">
        <f t="shared" ref="AA186" si="441">Z186/Z181-1</f>
        <v>0.12977262648278054</v>
      </c>
      <c r="AB186" s="92">
        <f t="shared" ref="AB186" si="442">Z186/Z161-1</f>
        <v>7.2131580071981061E-2</v>
      </c>
      <c r="AC186" s="77">
        <f t="shared" ref="AC186" si="443">SUM(AC133:AC135)</f>
        <v>29031.589999999997</v>
      </c>
      <c r="AD186" s="92">
        <f t="shared" ref="AD186" si="444">AC186/AC181-1</f>
        <v>7.2837342302841224E-2</v>
      </c>
      <c r="AE186" s="92">
        <f t="shared" ref="AE186" si="445">AC186/AC161-1</f>
        <v>6.4893311090276296E-2</v>
      </c>
      <c r="AF186" s="77">
        <f t="shared" ref="AF186" si="446">SUM(AF133:AF135)</f>
        <v>4629.33</v>
      </c>
      <c r="AG186" s="92">
        <f t="shared" ref="AG186" si="447">AF186/AF181-1</f>
        <v>0.6666654665898617</v>
      </c>
      <c r="AH186" s="92">
        <f t="shared" ref="AH186" si="448">AF186/AF161-1</f>
        <v>7.6891404325402979E-2</v>
      </c>
      <c r="AI186" s="77">
        <f t="shared" ref="AI186" si="449">SUM(AI133:AI135)</f>
        <v>960.16000000000008</v>
      </c>
      <c r="AJ186" s="92">
        <f t="shared" ref="AJ186" si="450">AI186/AI181-1</f>
        <v>0.19104385040004979</v>
      </c>
      <c r="AK186" s="92">
        <f t="shared" ref="AK186" si="451">AI186/AI161-1</f>
        <v>0.31418951287280494</v>
      </c>
      <c r="AL186" s="77">
        <f>AVERAGE(AL133:AL135)</f>
        <v>84.13</v>
      </c>
      <c r="AM186" s="77">
        <f>AL186-AL181</f>
        <v>7.6899999999999977</v>
      </c>
      <c r="AN186" s="169">
        <f>AL186-AL161</f>
        <v>3.7833333333333314</v>
      </c>
      <c r="AO186" s="77">
        <f t="shared" ref="AO186" si="452">AVERAGE(AO133:AO135)</f>
        <v>85.483333333333334</v>
      </c>
      <c r="AP186" s="77">
        <f t="shared" ref="AP186" si="453">AO186-AO181</f>
        <v>7.3899999999999864</v>
      </c>
      <c r="AQ186" s="169">
        <f t="shared" ref="AQ186" si="454">AO186-AO161</f>
        <v>3.1133333333333439</v>
      </c>
      <c r="AR186" s="77">
        <f t="shared" ref="AR186" si="455">AVERAGE(AR133:AR135)</f>
        <v>81.413333333333341</v>
      </c>
      <c r="AS186" s="77">
        <f t="shared" ref="AS186" si="456">AR186-AR181</f>
        <v>9.6033333333333388</v>
      </c>
      <c r="AT186" s="169">
        <f t="shared" ref="AT186" si="457">AR186-AR161</f>
        <v>4.3800000000000239</v>
      </c>
      <c r="AU186" s="77">
        <f t="shared" ref="AU186" si="458">AVERAGE(AU133:AU135)</f>
        <v>82.393333333333331</v>
      </c>
      <c r="AV186" s="77">
        <f t="shared" ref="AV186" si="459">AU186-AU181</f>
        <v>11.523333333333326</v>
      </c>
      <c r="AW186" s="169">
        <f t="shared" ref="AW186" si="460">AU186-AU161</f>
        <v>8.6500000000000057</v>
      </c>
      <c r="AX186" s="157"/>
      <c r="AY186" s="95"/>
      <c r="AZ186" s="61"/>
      <c r="BA186" s="95"/>
      <c r="BB186" s="94"/>
      <c r="BC186" s="95"/>
      <c r="BD186" s="61"/>
      <c r="BE186" s="95"/>
      <c r="BF186" s="61"/>
      <c r="BG186" s="95"/>
      <c r="BH186" s="61"/>
      <c r="BI186" s="95"/>
      <c r="BJ186" s="61"/>
      <c r="BK186" s="95"/>
      <c r="BL186" s="61"/>
      <c r="BM186" s="95"/>
      <c r="BN186" s="95"/>
      <c r="BO186" s="95"/>
      <c r="BP186" s="95"/>
      <c r="BQ186" s="95"/>
      <c r="BR186" s="95"/>
      <c r="BS186" s="95"/>
      <c r="BT186" s="95"/>
      <c r="BU186" s="95"/>
      <c r="BV186" s="95"/>
      <c r="BW186" s="95"/>
      <c r="BX186" s="95"/>
      <c r="BY186" s="95"/>
      <c r="BZ186" s="95"/>
      <c r="CA186" s="95"/>
      <c r="CB186" s="95"/>
      <c r="CC186" s="95"/>
      <c r="CD186" s="95"/>
      <c r="CE186" s="95"/>
      <c r="CF186" s="95"/>
      <c r="CG186" s="95"/>
      <c r="CH186" s="95"/>
      <c r="CI186" s="95"/>
      <c r="CJ186" s="95"/>
      <c r="CK186" s="95"/>
      <c r="CL186" s="95"/>
      <c r="CM186" s="95"/>
      <c r="CN186" s="95"/>
      <c r="CO186" s="95"/>
      <c r="CP186" s="95"/>
      <c r="CQ186" s="95"/>
      <c r="CR186" s="95"/>
      <c r="CS186" s="95"/>
      <c r="CT186" s="95"/>
      <c r="CU186" s="95"/>
      <c r="CV186" s="95"/>
      <c r="CW186" s="95"/>
      <c r="CX186" s="95"/>
      <c r="CY186" s="95"/>
      <c r="CZ186" s="95"/>
      <c r="DA186" s="95"/>
      <c r="DB186" s="95"/>
      <c r="DC186" s="95"/>
      <c r="DD186" s="95"/>
      <c r="DE186" s="100"/>
      <c r="DF186" s="100"/>
    </row>
    <row r="187" spans="1:110" s="64" customFormat="1" ht="12.75">
      <c r="A187" s="123"/>
      <c r="B187" s="77"/>
      <c r="C187" s="92"/>
      <c r="D187" s="92"/>
      <c r="E187" s="77"/>
      <c r="F187" s="92"/>
      <c r="G187" s="92"/>
      <c r="H187" s="77"/>
      <c r="I187" s="92"/>
      <c r="J187" s="92"/>
      <c r="K187" s="77"/>
      <c r="L187" s="92"/>
      <c r="M187" s="92"/>
      <c r="N187" s="77"/>
      <c r="O187" s="92"/>
      <c r="P187" s="92"/>
      <c r="Q187" s="77"/>
      <c r="R187" s="92"/>
      <c r="S187" s="92"/>
      <c r="T187" s="77"/>
      <c r="U187" s="92"/>
      <c r="V187" s="92"/>
      <c r="W187" s="77"/>
      <c r="X187" s="92"/>
      <c r="Y187" s="92"/>
      <c r="Z187" s="77"/>
      <c r="AA187" s="92"/>
      <c r="AB187" s="92"/>
      <c r="AC187" s="77"/>
      <c r="AD187" s="92"/>
      <c r="AE187" s="92"/>
      <c r="AF187" s="77"/>
      <c r="AG187" s="92"/>
      <c r="AH187" s="92"/>
      <c r="AI187" s="77"/>
      <c r="AJ187" s="92"/>
      <c r="AK187" s="92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77"/>
      <c r="AY187" s="95"/>
      <c r="AZ187" s="61"/>
      <c r="BA187" s="95"/>
      <c r="BB187" s="94"/>
      <c r="BC187" s="95"/>
      <c r="BD187" s="61"/>
      <c r="BE187" s="95"/>
      <c r="BF187" s="61"/>
      <c r="BG187" s="95"/>
      <c r="BH187" s="61"/>
      <c r="BI187" s="95"/>
      <c r="BJ187" s="61"/>
      <c r="BK187" s="95"/>
      <c r="BL187" s="61"/>
      <c r="BM187" s="95"/>
      <c r="BN187" s="95"/>
      <c r="BO187" s="95"/>
      <c r="BP187" s="95"/>
      <c r="BQ187" s="95"/>
      <c r="BR187" s="95"/>
      <c r="BS187" s="95"/>
      <c r="BT187" s="95"/>
      <c r="BU187" s="95"/>
      <c r="BV187" s="95"/>
      <c r="BW187" s="95"/>
      <c r="BX187" s="95"/>
      <c r="BY187" s="95"/>
      <c r="BZ187" s="95"/>
      <c r="CA187" s="95"/>
      <c r="CB187" s="95"/>
      <c r="CC187" s="95"/>
      <c r="CD187" s="95"/>
      <c r="CE187" s="95"/>
      <c r="CF187" s="95"/>
      <c r="CG187" s="95"/>
      <c r="CH187" s="95"/>
      <c r="CI187" s="95"/>
      <c r="CJ187" s="95"/>
      <c r="CK187" s="95"/>
      <c r="CL187" s="95"/>
      <c r="CM187" s="95"/>
      <c r="CN187" s="95"/>
      <c r="CO187" s="95"/>
      <c r="CP187" s="95"/>
      <c r="CQ187" s="95"/>
      <c r="CR187" s="95"/>
      <c r="CS187" s="95"/>
      <c r="CT187" s="95"/>
      <c r="CU187" s="95"/>
      <c r="CV187" s="95"/>
      <c r="CW187" s="95"/>
      <c r="CX187" s="95"/>
      <c r="CY187" s="95"/>
      <c r="CZ187" s="95"/>
      <c r="DA187" s="95"/>
      <c r="DB187" s="95"/>
      <c r="DC187" s="95"/>
      <c r="DD187" s="95"/>
      <c r="DE187" s="100"/>
      <c r="DF187" s="100"/>
    </row>
    <row r="188" spans="1:110" s="64" customFormat="1" ht="12.75">
      <c r="A188" s="91" t="s">
        <v>254</v>
      </c>
      <c r="B188" s="77">
        <f>SUM(B136:B138)</f>
        <v>77941.33</v>
      </c>
      <c r="C188" s="92">
        <f>B188/B183-1</f>
        <v>6.4907999885777778E-2</v>
      </c>
      <c r="D188" s="92">
        <f>B188/B158-1</f>
        <v>0.18435453931005319</v>
      </c>
      <c r="E188" s="77">
        <f>SUM(E136:E138)</f>
        <v>51202.93</v>
      </c>
      <c r="F188" s="92">
        <f>E188/E183-1</f>
        <v>-1.4528331555287433E-2</v>
      </c>
      <c r="G188" s="92">
        <f>E188/E158-1</f>
        <v>0.21500257224105801</v>
      </c>
      <c r="H188" s="77">
        <f>SUM(H136:H138)</f>
        <v>25170.22</v>
      </c>
      <c r="I188" s="92">
        <f>H188/H183-1</f>
        <v>0.28718168484831152</v>
      </c>
      <c r="J188" s="92">
        <f>H188/H158-1</f>
        <v>0.1433463005325577</v>
      </c>
      <c r="K188" s="77">
        <f>SUM(K136:K138)</f>
        <v>1568.1799999999998</v>
      </c>
      <c r="L188" s="92">
        <f>K188/K183-1</f>
        <v>-6.5641850627104037E-2</v>
      </c>
      <c r="M188" s="92">
        <f>K188/K158-1</f>
        <v>-5.093957091415291E-2</v>
      </c>
      <c r="N188" s="77">
        <f>SUM(N136:N138)</f>
        <v>65472.259999999995</v>
      </c>
      <c r="O188" s="92">
        <f>N188/N183-1</f>
        <v>0.10890016212045128</v>
      </c>
      <c r="P188" s="92">
        <f>N188/N158-1</f>
        <v>0.20479457461841033</v>
      </c>
      <c r="Q188" s="77">
        <f>SUM(Q136:Q138)</f>
        <v>43905.399999999994</v>
      </c>
      <c r="R188" s="92">
        <f>Q188/Q183-1</f>
        <v>3.4604318411570967E-2</v>
      </c>
      <c r="S188" s="92">
        <f>Q188/Q158-1</f>
        <v>0.25243431590267562</v>
      </c>
      <c r="T188" s="77">
        <f>SUM(T136:T138)</f>
        <v>20299.759999999998</v>
      </c>
      <c r="U188" s="92">
        <f>T188/T183-1</f>
        <v>0.32111300205328086</v>
      </c>
      <c r="V188" s="92">
        <f>T188/T158-1</f>
        <v>0.13210670259707236</v>
      </c>
      <c r="W188" s="77">
        <f>SUM(W136:W138)</f>
        <v>1267.0999999999999</v>
      </c>
      <c r="X188" s="92">
        <f>W188/W183-1</f>
        <v>2.1879561602296649E-2</v>
      </c>
      <c r="Y188" s="92">
        <f>W188/W158-1</f>
        <v>-6.5615597899828959E-2</v>
      </c>
      <c r="Z188" s="77">
        <f>SUM(Z136:Z138)</f>
        <v>36450.020000000004</v>
      </c>
      <c r="AA188" s="92">
        <f>Z188/Z183-1</f>
        <v>6.5252759938335236E-2</v>
      </c>
      <c r="AB188" s="92">
        <f>Z188/Z158-1</f>
        <v>0.14343246631189444</v>
      </c>
      <c r="AC188" s="77">
        <f>SUM(AC136:AC138)</f>
        <v>30578.120000000003</v>
      </c>
      <c r="AD188" s="92">
        <f>AC188/AC183-1</f>
        <v>3.224669579730266E-2</v>
      </c>
      <c r="AE188" s="92">
        <f>AC188/AC158-1</f>
        <v>0.15485878736148795</v>
      </c>
      <c r="AF188" s="77">
        <f>SUM(AF136:AF138)</f>
        <v>4967.08</v>
      </c>
      <c r="AG188" s="92">
        <f>AF188/AF183-1</f>
        <v>0.33732523107326218</v>
      </c>
      <c r="AH188" s="92">
        <f>AF188/AF158-1</f>
        <v>0.1305365125319784</v>
      </c>
      <c r="AI188" s="77">
        <f>SUM(AI136:AI138)</f>
        <v>904.81000000000006</v>
      </c>
      <c r="AJ188" s="92">
        <f>AI188/AI183-1</f>
        <v>2.7982912586062003E-2</v>
      </c>
      <c r="AK188" s="92">
        <f>AI188/AI158-1</f>
        <v>-0.1009260915360003</v>
      </c>
      <c r="AL188" s="77">
        <f>AVERAGE(AL136:AL138)</f>
        <v>84.043333333333337</v>
      </c>
      <c r="AM188" s="77">
        <f>AL188-AL183</f>
        <v>3.36666666666666</v>
      </c>
      <c r="AN188" s="169">
        <f>AL188-AL158</f>
        <v>1.4333333333333371</v>
      </c>
      <c r="AO188" s="77">
        <f>AVERAGE(AO136:AO138)</f>
        <v>85.8</v>
      </c>
      <c r="AP188" s="77">
        <f>AO188-AO183</f>
        <v>4.1233333333333206</v>
      </c>
      <c r="AQ188" s="169">
        <f>AO188-AO158</f>
        <v>2.5533333333333417</v>
      </c>
      <c r="AR188" s="77">
        <f>AVERAGE(AR136:AR138)</f>
        <v>80.623333333333335</v>
      </c>
      <c r="AS188" s="77">
        <f>AR188-AR183</f>
        <v>2.0499999999999972</v>
      </c>
      <c r="AT188" s="169">
        <f>AR188-AR158</f>
        <v>-0.82000000000000739</v>
      </c>
      <c r="AU188" s="77">
        <f>AVERAGE(AU136:AU138)</f>
        <v>80.800000000000011</v>
      </c>
      <c r="AV188" s="77">
        <f>AU188-AU183</f>
        <v>6.8466666666666782</v>
      </c>
      <c r="AW188" s="169">
        <f>AU188-AU158</f>
        <v>-1.2633333333333212</v>
      </c>
      <c r="AX188" s="77"/>
      <c r="AY188" s="95"/>
      <c r="AZ188" s="61"/>
      <c r="BA188" s="95"/>
      <c r="BB188" s="94"/>
      <c r="BC188" s="95"/>
      <c r="BD188" s="61"/>
      <c r="BE188" s="95"/>
      <c r="BF188" s="61"/>
      <c r="BG188" s="95"/>
      <c r="BH188" s="61"/>
      <c r="BI188" s="95"/>
      <c r="BJ188" s="61"/>
      <c r="BK188" s="95"/>
      <c r="BL188" s="61"/>
      <c r="BM188" s="95"/>
      <c r="BN188" s="95"/>
      <c r="BO188" s="95"/>
      <c r="BP188" s="95"/>
      <c r="BQ188" s="95"/>
      <c r="BR188" s="95"/>
      <c r="BS188" s="95"/>
      <c r="BT188" s="95"/>
      <c r="BU188" s="95"/>
      <c r="BV188" s="95"/>
      <c r="BW188" s="95"/>
      <c r="BX188" s="95"/>
      <c r="BY188" s="95"/>
      <c r="BZ188" s="95"/>
      <c r="CA188" s="95"/>
      <c r="CB188" s="95"/>
      <c r="CC188" s="95"/>
      <c r="CD188" s="95"/>
      <c r="CE188" s="95"/>
      <c r="CF188" s="95"/>
      <c r="CG188" s="95"/>
      <c r="CH188" s="95"/>
      <c r="CI188" s="95"/>
      <c r="CJ188" s="95"/>
      <c r="CK188" s="95"/>
      <c r="CL188" s="95"/>
      <c r="CM188" s="95"/>
      <c r="CN188" s="95"/>
      <c r="CO188" s="95"/>
      <c r="CP188" s="95"/>
      <c r="CQ188" s="95"/>
      <c r="CR188" s="95"/>
      <c r="CS188" s="95"/>
      <c r="CT188" s="95"/>
      <c r="CU188" s="95"/>
      <c r="CV188" s="95"/>
      <c r="CW188" s="95"/>
      <c r="CX188" s="95"/>
      <c r="CY188" s="95"/>
      <c r="CZ188" s="95"/>
      <c r="DA188" s="95"/>
      <c r="DB188" s="95"/>
      <c r="DC188" s="95"/>
      <c r="DD188" s="95"/>
      <c r="DE188" s="100"/>
      <c r="DF188" s="100"/>
    </row>
    <row r="189" spans="1:110" s="64" customFormat="1" ht="12.75">
      <c r="A189" s="91" t="s">
        <v>257</v>
      </c>
      <c r="B189" s="77">
        <f>SUM(B139:B141)</f>
        <v>77080.97</v>
      </c>
      <c r="C189" s="92">
        <f>B189/B184-1</f>
        <v>8.4717815787455519E-2</v>
      </c>
      <c r="D189" s="92">
        <f>B189/B159-1</f>
        <v>0.17380966340197967</v>
      </c>
      <c r="E189" s="77">
        <f>SUM(E139:E141)</f>
        <v>50325.39</v>
      </c>
      <c r="F189" s="92">
        <f>E189/E184-1</f>
        <v>3.7559464633773798E-2</v>
      </c>
      <c r="G189" s="92">
        <f>E189/E159-1</f>
        <v>0.2115993396624114</v>
      </c>
      <c r="H189" s="77">
        <f>SUM(H139:H141)</f>
        <v>25133.25</v>
      </c>
      <c r="I189" s="92">
        <f>H189/H184-1</f>
        <v>0.20299450896600835</v>
      </c>
      <c r="J189" s="92">
        <f>H189/H159-1</f>
        <v>0.1234680590564714</v>
      </c>
      <c r="K189" s="77">
        <f>SUM(K139:K141)</f>
        <v>1622.33</v>
      </c>
      <c r="L189" s="92">
        <f>K189/K184-1</f>
        <v>-2.5627627627627492E-2</v>
      </c>
      <c r="M189" s="92">
        <f>K189/K159-1</f>
        <v>-7.8163976157600845E-2</v>
      </c>
      <c r="N189" s="77">
        <f>SUM(N139:N141)</f>
        <v>66005.64</v>
      </c>
      <c r="O189" s="92">
        <f>N189/N184-1</f>
        <v>0.13606699330965344</v>
      </c>
      <c r="P189" s="92">
        <f>N189/N159-1</f>
        <v>0.21471043225641906</v>
      </c>
      <c r="Q189" s="77">
        <f>SUM(Q139:Q141)</f>
        <v>43812.480000000003</v>
      </c>
      <c r="R189" s="92">
        <f>Q189/Q184-1</f>
        <v>8.897200498696578E-2</v>
      </c>
      <c r="S189" s="92">
        <f>Q189/Q159-1</f>
        <v>0.26085864188950603</v>
      </c>
      <c r="T189" s="77">
        <f>SUM(T139:T141)</f>
        <v>20845.440000000002</v>
      </c>
      <c r="U189" s="92">
        <f>T189/T184-1</f>
        <v>0.25620269000681595</v>
      </c>
      <c r="V189" s="92">
        <f>T189/T159-1</f>
        <v>0.14937286202964661</v>
      </c>
      <c r="W189" s="77">
        <f>SUM(W139:W141)</f>
        <v>1347.7199999999998</v>
      </c>
      <c r="X189" s="92">
        <f>W189/W184-1</f>
        <v>5.8488120950323852E-2</v>
      </c>
      <c r="Y189" s="92">
        <f>W189/W159-1</f>
        <v>-7.3152280807928016E-2</v>
      </c>
      <c r="Z189" s="77">
        <f>SUM(Z139:Z141)</f>
        <v>36719.61</v>
      </c>
      <c r="AA189" s="92">
        <f>Z189/Z184-1</f>
        <v>9.5455392982388254E-2</v>
      </c>
      <c r="AB189" s="92">
        <f>Z189/Z159-1</f>
        <v>0.14284429328086312</v>
      </c>
      <c r="AC189" s="77">
        <f>SUM(AC139:AC141)</f>
        <v>30706.649999999994</v>
      </c>
      <c r="AD189" s="92">
        <f>AC189/AC184-1</f>
        <v>7.7457694381976694E-2</v>
      </c>
      <c r="AE189" s="92">
        <f>AC189/AC159-1</f>
        <v>0.14850464912740025</v>
      </c>
      <c r="AF189" s="77">
        <f>SUM(AF139:AF141)</f>
        <v>5045.2700000000004</v>
      </c>
      <c r="AG189" s="92">
        <f>AF189/AF184-1</f>
        <v>0.22804066799889977</v>
      </c>
      <c r="AH189" s="92">
        <f>AF189/AF159-1</f>
        <v>0.16480200579945703</v>
      </c>
      <c r="AI189" s="77">
        <f>SUM(AI139:AI141)</f>
        <v>967.7</v>
      </c>
      <c r="AJ189" s="92">
        <f>AI189/AI184-1</f>
        <v>6.0609381850065924E-2</v>
      </c>
      <c r="AK189" s="92">
        <f>AI189/AI159-1</f>
        <v>-8.9120653626762358E-2</v>
      </c>
      <c r="AL189" s="77">
        <f>AVERAGE(AL139:AL141)</f>
        <v>85.633333333333326</v>
      </c>
      <c r="AM189" s="77">
        <f>AL189-AL184</f>
        <v>3.8766666666666652</v>
      </c>
      <c r="AN189" s="169">
        <f>AL189-AL159</f>
        <v>2.8699999999999903</v>
      </c>
      <c r="AO189" s="77">
        <f>AVERAGE(AO139:AO141)</f>
        <v>87.056666666666672</v>
      </c>
      <c r="AP189" s="77">
        <f>AO189-AO184</f>
        <v>4.1166666666666742</v>
      </c>
      <c r="AQ189" s="169">
        <f>AO189-AO159</f>
        <v>3.3800000000000097</v>
      </c>
      <c r="AR189" s="77">
        <f>AVERAGE(AR139:AR141)</f>
        <v>82.95</v>
      </c>
      <c r="AS189" s="77">
        <f>AR189-AR184</f>
        <v>3.5100000000000051</v>
      </c>
      <c r="AT189" s="169">
        <f>AR189-AR159</f>
        <v>1.8766666666666652</v>
      </c>
      <c r="AU189" s="77">
        <f>AVERAGE(AU139:AU141)</f>
        <v>83.126666666666665</v>
      </c>
      <c r="AV189" s="77">
        <f>AU189-AU184</f>
        <v>6.6333333333333258</v>
      </c>
      <c r="AW189" s="169">
        <f>AU189-AU159</f>
        <v>0.5033333333333303</v>
      </c>
      <c r="AX189" s="77"/>
      <c r="AY189" s="95"/>
      <c r="AZ189" s="61"/>
      <c r="BA189" s="95"/>
      <c r="BB189" s="94"/>
      <c r="BC189" s="95"/>
      <c r="BD189" s="61"/>
      <c r="BE189" s="95"/>
      <c r="BF189" s="61"/>
      <c r="BG189" s="95"/>
      <c r="BH189" s="61"/>
      <c r="BI189" s="95"/>
      <c r="BJ189" s="61"/>
      <c r="BK189" s="95"/>
      <c r="BL189" s="61"/>
      <c r="BM189" s="95"/>
      <c r="BN189" s="95"/>
      <c r="BO189" s="95"/>
      <c r="BP189" s="95"/>
      <c r="BQ189" s="95"/>
      <c r="BR189" s="95"/>
      <c r="BS189" s="95"/>
      <c r="BT189" s="95"/>
      <c r="BU189" s="95"/>
      <c r="BV189" s="95"/>
      <c r="BW189" s="95"/>
      <c r="BX189" s="95"/>
      <c r="BY189" s="95"/>
      <c r="BZ189" s="95"/>
      <c r="CA189" s="95"/>
      <c r="CB189" s="95"/>
      <c r="CC189" s="95"/>
      <c r="CD189" s="95"/>
      <c r="CE189" s="95"/>
      <c r="CF189" s="95"/>
      <c r="CG189" s="95"/>
      <c r="CH189" s="95"/>
      <c r="CI189" s="95"/>
      <c r="CJ189" s="95"/>
      <c r="CK189" s="95"/>
      <c r="CL189" s="95"/>
      <c r="CM189" s="95"/>
      <c r="CN189" s="95"/>
      <c r="CO189" s="95"/>
      <c r="CP189" s="95"/>
      <c r="CQ189" s="95"/>
      <c r="CR189" s="95"/>
      <c r="CS189" s="95"/>
      <c r="CT189" s="95"/>
      <c r="CU189" s="95"/>
      <c r="CV189" s="95"/>
      <c r="CW189" s="95"/>
      <c r="CX189" s="95"/>
      <c r="CY189" s="95"/>
      <c r="CZ189" s="95"/>
      <c r="DA189" s="95"/>
      <c r="DB189" s="95"/>
      <c r="DC189" s="95"/>
      <c r="DD189" s="95"/>
      <c r="DE189" s="100"/>
      <c r="DF189" s="100"/>
    </row>
    <row r="190" spans="1:110" s="64" customFormat="1" ht="12.75">
      <c r="A190" s="91" t="s">
        <v>258</v>
      </c>
      <c r="B190" s="77">
        <f>SUM(B142:B144)</f>
        <v>84667.1</v>
      </c>
      <c r="C190" s="92">
        <f>B190/B185-1</f>
        <v>6.0245867253722718E-2</v>
      </c>
      <c r="D190" s="92">
        <f>B190/B160-1</f>
        <v>0.20541969105631108</v>
      </c>
      <c r="E190" s="77">
        <f>SUM(E142:E144)</f>
        <v>55944.06</v>
      </c>
      <c r="F190" s="92">
        <f>E190/E185-1</f>
        <v>3.3601051188730358E-2</v>
      </c>
      <c r="G190" s="92">
        <f>E190/E160-1</f>
        <v>0.251405548106721</v>
      </c>
      <c r="H190" s="77">
        <f>SUM(H142:H144)</f>
        <v>27137.52</v>
      </c>
      <c r="I190" s="92">
        <f>H190/H185-1</f>
        <v>0.1284810313446163</v>
      </c>
      <c r="J190" s="92">
        <f>H190/H160-1</f>
        <v>0.13628215869793792</v>
      </c>
      <c r="K190" s="77">
        <f>SUM(K142:K144)</f>
        <v>1585.53</v>
      </c>
      <c r="L190" s="92">
        <f>K190/K185-1</f>
        <v>-5.7847261836851072E-2</v>
      </c>
      <c r="M190" s="92">
        <f>K190/K160-1</f>
        <v>-3.9648937909981252E-2</v>
      </c>
      <c r="N190" s="77">
        <f>SUM(N142:N144)</f>
        <v>73536.479999999996</v>
      </c>
      <c r="O190" s="92">
        <f>N190/N185-1</f>
        <v>8.945757852981373E-2</v>
      </c>
      <c r="P190" s="92">
        <f>N190/N160-1</f>
        <v>0.27047328172530016</v>
      </c>
      <c r="Q190" s="77">
        <f>SUM(Q142:Q144)</f>
        <v>49325.79</v>
      </c>
      <c r="R190" s="92">
        <f>Q190/Q185-1</f>
        <v>6.0358987841483414E-2</v>
      </c>
      <c r="S190" s="92">
        <f>Q190/Q160-1</f>
        <v>0.31964588842917152</v>
      </c>
      <c r="T190" s="77">
        <f>SUM(T142:T144)</f>
        <v>22883.39</v>
      </c>
      <c r="U190" s="92">
        <f>T190/T185-1</f>
        <v>0.16688525526422882</v>
      </c>
      <c r="V190" s="92">
        <f>T190/T160-1</f>
        <v>0.18835367810564585</v>
      </c>
      <c r="W190" s="77">
        <f>SUM(W142:W144)</f>
        <v>1327.3</v>
      </c>
      <c r="X190" s="92">
        <f>W190/W185-1</f>
        <v>-3.0870777902714641E-2</v>
      </c>
      <c r="Y190" s="92">
        <f>W190/W160-1</f>
        <v>6.4633598562628292E-2</v>
      </c>
      <c r="Z190" s="77">
        <f>SUM(Z142:Z144)</f>
        <v>40151.380000000005</v>
      </c>
      <c r="AA190" s="92">
        <f>Z190/Z185-1</f>
        <v>5.0398012605389564E-2</v>
      </c>
      <c r="AB190" s="92">
        <f>Z190/Z160-1</f>
        <v>0.18397481036412699</v>
      </c>
      <c r="AC190" s="77">
        <f>SUM(AC142:AC144)</f>
        <v>33709.69</v>
      </c>
      <c r="AD190" s="92">
        <f>AC190/AC185-1</f>
        <v>3.6089502236019255E-2</v>
      </c>
      <c r="AE190" s="92">
        <f>AC190/AC160-1</f>
        <v>0.18386203156947634</v>
      </c>
      <c r="AF190" s="77">
        <f>SUM(AF142:AF144)</f>
        <v>5484.16</v>
      </c>
      <c r="AG190" s="92">
        <f>AF190/AF185-1</f>
        <v>0.16314770314723637</v>
      </c>
      <c r="AH190" s="92">
        <f>AF190/AF160-1</f>
        <v>0.21128645735552332</v>
      </c>
      <c r="AI190" s="77">
        <f>SUM(AI142:AI144)</f>
        <v>957.53</v>
      </c>
      <c r="AJ190" s="92">
        <f>AI190/AI185-1</f>
        <v>-1.7414058491534101E-2</v>
      </c>
      <c r="AK190" s="92">
        <f>AI190/AI160-1</f>
        <v>5.1664488352425542E-2</v>
      </c>
      <c r="AL190" s="77">
        <f>AVERAGE(AL142:AL144)</f>
        <v>86.89</v>
      </c>
      <c r="AM190" s="77">
        <f>AL190-AL185</f>
        <v>2.4133333333333269</v>
      </c>
      <c r="AN190" s="169">
        <f>AL190-AL160</f>
        <v>4.5266666666666708</v>
      </c>
      <c r="AO190" s="77">
        <f>AVERAGE(AO142:AO144)</f>
        <v>88.183333333333337</v>
      </c>
      <c r="AP190" s="77">
        <f>AO190-AO185</f>
        <v>2.2900000000000063</v>
      </c>
      <c r="AQ190" s="169">
        <f>AO190-AO160</f>
        <v>4.61666666666666</v>
      </c>
      <c r="AR190" s="77">
        <f>AVERAGE(AR142:AR144)</f>
        <v>84.406666666666652</v>
      </c>
      <c r="AS190" s="77">
        <f>AR190-AR185</f>
        <v>2.8666666666666458</v>
      </c>
      <c r="AT190" s="169">
        <f>AR190-AR160</f>
        <v>3.7999999999999829</v>
      </c>
      <c r="AU190" s="77">
        <f>AVERAGE(AU142:AU144)</f>
        <v>83.526666666666671</v>
      </c>
      <c r="AV190" s="77">
        <f>AU190-AU185</f>
        <v>2.2066666666666777</v>
      </c>
      <c r="AW190" s="169">
        <f>AU190-AU160</f>
        <v>8.5533333333333275</v>
      </c>
      <c r="AX190" s="77"/>
      <c r="AY190" s="95"/>
      <c r="AZ190" s="61"/>
      <c r="BA190" s="95"/>
      <c r="BB190" s="94"/>
      <c r="BC190" s="95"/>
      <c r="BD190" s="61"/>
      <c r="BE190" s="95"/>
      <c r="BF190" s="61"/>
      <c r="BG190" s="95"/>
      <c r="BH190" s="61"/>
      <c r="BI190" s="95"/>
      <c r="BJ190" s="61"/>
      <c r="BK190" s="95"/>
      <c r="BL190" s="61"/>
      <c r="BM190" s="95"/>
      <c r="BN190" s="95"/>
      <c r="BO190" s="95"/>
      <c r="BP190" s="95"/>
      <c r="BQ190" s="95"/>
      <c r="BR190" s="95"/>
      <c r="BS190" s="95"/>
      <c r="BT190" s="95"/>
      <c r="BU190" s="95"/>
      <c r="BV190" s="95"/>
      <c r="BW190" s="95"/>
      <c r="BX190" s="95"/>
      <c r="BY190" s="95"/>
      <c r="BZ190" s="95"/>
      <c r="CA190" s="95"/>
      <c r="CB190" s="95"/>
      <c r="CC190" s="95"/>
      <c r="CD190" s="95"/>
      <c r="CE190" s="95"/>
      <c r="CF190" s="95"/>
      <c r="CG190" s="95"/>
      <c r="CH190" s="95"/>
      <c r="CI190" s="95"/>
      <c r="CJ190" s="95"/>
      <c r="CK190" s="95"/>
      <c r="CL190" s="95"/>
      <c r="CM190" s="95"/>
      <c r="CN190" s="95"/>
      <c r="CO190" s="95"/>
      <c r="CP190" s="95"/>
      <c r="CQ190" s="95"/>
      <c r="CR190" s="95"/>
      <c r="CS190" s="95"/>
      <c r="CT190" s="95"/>
      <c r="CU190" s="95"/>
      <c r="CV190" s="95"/>
      <c r="CW190" s="95"/>
      <c r="CX190" s="95"/>
      <c r="CY190" s="95"/>
      <c r="CZ190" s="95"/>
      <c r="DA190" s="95"/>
      <c r="DB190" s="95"/>
      <c r="DC190" s="95"/>
      <c r="DD190" s="95"/>
      <c r="DE190" s="100"/>
      <c r="DF190" s="100"/>
    </row>
    <row r="191" spans="1:110" s="64" customFormat="1" ht="12.75">
      <c r="A191" s="91" t="s">
        <v>259</v>
      </c>
      <c r="B191" s="77">
        <f>SUM(B145:B147)</f>
        <v>77238.959999999992</v>
      </c>
      <c r="C191" s="92">
        <f>B191/B186-1</f>
        <v>6.0951699125211256E-2</v>
      </c>
      <c r="D191" s="92">
        <f>B191/B161-1</f>
        <v>0.12846499227712793</v>
      </c>
      <c r="E191" s="77">
        <f>SUM(E145:E147)</f>
        <v>49042.16</v>
      </c>
      <c r="F191" s="92">
        <f>E191/E186-1</f>
        <v>2.4737203259289853E-2</v>
      </c>
      <c r="G191" s="92">
        <f>E191/E161-1</f>
        <v>0.13316951159633783</v>
      </c>
      <c r="H191" s="77">
        <f>SUM(H145:H147)</f>
        <v>26555.599999999999</v>
      </c>
      <c r="I191" s="92">
        <f>H191/H186-1</f>
        <v>0.13931458186748102</v>
      </c>
      <c r="J191" s="92">
        <f>H191/H161-1</f>
        <v>0.11468462546519342</v>
      </c>
      <c r="K191" s="77">
        <f>SUM(K145:K147)</f>
        <v>1641.19</v>
      </c>
      <c r="L191" s="92">
        <f>K191/K186-1</f>
        <v>3.8534702640544705E-3</v>
      </c>
      <c r="M191" s="92">
        <f>K191/K161-1</f>
        <v>0.22124163795605223</v>
      </c>
      <c r="N191" s="77">
        <f>SUM(N145:N147)</f>
        <v>67088.040000000008</v>
      </c>
      <c r="O191" s="92">
        <f>N191/N186-1</f>
        <v>9.5251101282749717E-2</v>
      </c>
      <c r="P191" s="92">
        <f>N191/N161-1</f>
        <v>0.21990298314906376</v>
      </c>
      <c r="Q191" s="77">
        <f>SUM(Q145:Q147)</f>
        <v>43201.83</v>
      </c>
      <c r="R191" s="92">
        <f>Q191/Q186-1</f>
        <v>5.5402884205954184E-2</v>
      </c>
      <c r="S191" s="92">
        <f>Q191/Q161-1</f>
        <v>0.21174008602990169</v>
      </c>
      <c r="T191" s="77">
        <f>SUM(T145:T147)</f>
        <v>22513.54</v>
      </c>
      <c r="U191" s="92">
        <f>T191/T186-1</f>
        <v>0.18662690431314011</v>
      </c>
      <c r="V191" s="92">
        <f>T191/T161-1</f>
        <v>0.22670137869144469</v>
      </c>
      <c r="W191" s="77">
        <f>SUM(W145:W147)</f>
        <v>1372.66</v>
      </c>
      <c r="X191" s="92">
        <f>W191/W186-1</f>
        <v>1.9148098925657386E-2</v>
      </c>
      <c r="Y191" s="92">
        <f>W191/W161-1</f>
        <v>0.38802544163894304</v>
      </c>
      <c r="Z191" s="77">
        <f>SUM(Z145:Z147)</f>
        <v>36635.03</v>
      </c>
      <c r="AA191" s="92">
        <f>Z191/Z186-1</f>
        <v>5.817120667523934E-2</v>
      </c>
      <c r="AB191" s="92">
        <f>Z191/Z161-1</f>
        <v>0.1344987677993994</v>
      </c>
      <c r="AC191" s="77">
        <f>SUM(AC145:AC147)</f>
        <v>30300.140000000003</v>
      </c>
      <c r="AD191" s="92">
        <f>AC191/AC186-1</f>
        <v>4.3695505482131969E-2</v>
      </c>
      <c r="AE191" s="92">
        <f>AC191/AC161-1</f>
        <v>0.11142436260290722</v>
      </c>
      <c r="AF191" s="77">
        <f>SUM(AF145:AF147)</f>
        <v>5340.2</v>
      </c>
      <c r="AG191" s="92">
        <f>AF191/AF186-1</f>
        <v>0.1535578582645869</v>
      </c>
      <c r="AH191" s="92">
        <f>AF191/AF161-1</f>
        <v>0.24225654195715518</v>
      </c>
      <c r="AI191" s="77">
        <f>SUM(AI145:AI147)</f>
        <v>994.69</v>
      </c>
      <c r="AJ191" s="92">
        <f>AI191/AI186-1</f>
        <v>3.5962756207298829E-2</v>
      </c>
      <c r="AK191" s="92">
        <f>AI191/AI161-1</f>
        <v>0.36145138993443848</v>
      </c>
      <c r="AL191" s="77">
        <f>AVERAGE(AL145:AL147)</f>
        <v>86.84666666666665</v>
      </c>
      <c r="AM191" s="77">
        <f>AL191-AL186</f>
        <v>2.7166666666666544</v>
      </c>
      <c r="AN191" s="169">
        <f>AL191-AL161</f>
        <v>6.4999999999999858</v>
      </c>
      <c r="AO191" s="77">
        <f>AVERAGE(AO145:AO147)</f>
        <v>88.043333333333337</v>
      </c>
      <c r="AP191" s="77">
        <f>AO191-AO186</f>
        <v>2.5600000000000023</v>
      </c>
      <c r="AQ191" s="169">
        <f>AO191-AO161</f>
        <v>5.6733333333333462</v>
      </c>
      <c r="AR191" s="77">
        <f>AVERAGE(AR145:AR147)</f>
        <v>84.823333333333338</v>
      </c>
      <c r="AS191" s="77">
        <f>AR191-AR186</f>
        <v>3.4099999999999966</v>
      </c>
      <c r="AT191" s="169">
        <f>AR191-AR161</f>
        <v>7.7900000000000205</v>
      </c>
      <c r="AU191" s="77">
        <f>AVERAGE(AU145:AU147)</f>
        <v>83.68</v>
      </c>
      <c r="AV191" s="77">
        <f>AU191-AU186</f>
        <v>1.286666666666676</v>
      </c>
      <c r="AW191" s="169">
        <f>AU191-AU161</f>
        <v>9.9366666666666816</v>
      </c>
      <c r="AX191" s="77"/>
      <c r="AY191" s="95"/>
      <c r="AZ191" s="61"/>
      <c r="BA191" s="95"/>
      <c r="BB191" s="94"/>
      <c r="BC191" s="95"/>
      <c r="BD191" s="61"/>
      <c r="BE191" s="95"/>
      <c r="BF191" s="61"/>
      <c r="BG191" s="95"/>
      <c r="BH191" s="61"/>
      <c r="BI191" s="95"/>
      <c r="BJ191" s="61"/>
      <c r="BK191" s="95"/>
      <c r="BL191" s="61"/>
      <c r="BM191" s="95"/>
      <c r="BN191" s="95"/>
      <c r="BO191" s="95"/>
      <c r="BP191" s="95"/>
      <c r="BQ191" s="95"/>
      <c r="BR191" s="95"/>
      <c r="BS191" s="95"/>
      <c r="BT191" s="95"/>
      <c r="BU191" s="95"/>
      <c r="BV191" s="95"/>
      <c r="BW191" s="95"/>
      <c r="BX191" s="95"/>
      <c r="BY191" s="95"/>
      <c r="BZ191" s="95"/>
      <c r="CA191" s="95"/>
      <c r="CB191" s="95"/>
      <c r="CC191" s="95"/>
      <c r="CD191" s="95"/>
      <c r="CE191" s="95"/>
      <c r="CF191" s="95"/>
      <c r="CG191" s="95"/>
      <c r="CH191" s="95"/>
      <c r="CI191" s="95"/>
      <c r="CJ191" s="95"/>
      <c r="CK191" s="95"/>
      <c r="CL191" s="95"/>
      <c r="CM191" s="95"/>
      <c r="CN191" s="95"/>
      <c r="CO191" s="95"/>
      <c r="CP191" s="95"/>
      <c r="CQ191" s="95"/>
      <c r="CR191" s="95"/>
      <c r="CS191" s="95"/>
      <c r="CT191" s="95"/>
      <c r="CU191" s="95"/>
      <c r="CV191" s="95"/>
      <c r="CW191" s="95"/>
      <c r="CX191" s="95"/>
      <c r="CY191" s="95"/>
      <c r="CZ191" s="95"/>
      <c r="DA191" s="95"/>
      <c r="DB191" s="95"/>
      <c r="DC191" s="95"/>
      <c r="DD191" s="95"/>
      <c r="DE191" s="100"/>
      <c r="DF191" s="100"/>
    </row>
    <row r="192" spans="1:110" s="64" customFormat="1" ht="12.75">
      <c r="A192" s="91"/>
      <c r="B192" s="77"/>
      <c r="C192" s="92"/>
      <c r="D192" s="92"/>
      <c r="E192" s="77"/>
      <c r="F192" s="92"/>
      <c r="G192" s="92"/>
      <c r="H192" s="77"/>
      <c r="I192" s="92"/>
      <c r="J192" s="92"/>
      <c r="K192" s="77"/>
      <c r="L192" s="92"/>
      <c r="M192" s="92"/>
      <c r="N192" s="77"/>
      <c r="O192" s="92"/>
      <c r="P192" s="92"/>
      <c r="Q192" s="77"/>
      <c r="R192" s="92"/>
      <c r="S192" s="92"/>
      <c r="T192" s="77"/>
      <c r="U192" s="92"/>
      <c r="V192" s="92"/>
      <c r="W192" s="77"/>
      <c r="X192" s="92"/>
      <c r="Y192" s="92"/>
      <c r="Z192" s="77"/>
      <c r="AA192" s="92"/>
      <c r="AB192" s="92"/>
      <c r="AC192" s="77"/>
      <c r="AD192" s="92"/>
      <c r="AE192" s="92"/>
      <c r="AF192" s="77"/>
      <c r="AG192" s="92"/>
      <c r="AH192" s="92"/>
      <c r="AI192" s="77"/>
      <c r="AJ192" s="92"/>
      <c r="AK192" s="92"/>
      <c r="AL192" s="77"/>
      <c r="AM192" s="77"/>
      <c r="AN192" s="169"/>
      <c r="AO192" s="77"/>
      <c r="AP192" s="77"/>
      <c r="AQ192" s="169"/>
      <c r="AR192" s="77"/>
      <c r="AS192" s="77"/>
      <c r="AT192" s="169"/>
      <c r="AU192" s="77"/>
      <c r="AV192" s="77"/>
      <c r="AW192" s="169"/>
      <c r="AX192" s="77"/>
      <c r="AY192" s="95"/>
      <c r="AZ192" s="61"/>
      <c r="BA192" s="95"/>
      <c r="BB192" s="94"/>
      <c r="BC192" s="95"/>
      <c r="BD192" s="61"/>
      <c r="BE192" s="95"/>
      <c r="BF192" s="61"/>
      <c r="BG192" s="95"/>
      <c r="BH192" s="61"/>
      <c r="BI192" s="95"/>
      <c r="BJ192" s="61"/>
      <c r="BK192" s="95"/>
      <c r="BL192" s="61"/>
      <c r="BM192" s="95"/>
      <c r="BN192" s="95"/>
      <c r="BO192" s="95"/>
      <c r="BP192" s="95"/>
      <c r="BQ192" s="95"/>
      <c r="BR192" s="95"/>
      <c r="BS192" s="95"/>
      <c r="BT192" s="95"/>
      <c r="BU192" s="95"/>
      <c r="BV192" s="95"/>
      <c r="BW192" s="95"/>
      <c r="BX192" s="95"/>
      <c r="BY192" s="95"/>
      <c r="BZ192" s="95"/>
      <c r="CA192" s="95"/>
      <c r="CB192" s="95"/>
      <c r="CC192" s="95"/>
      <c r="CD192" s="95"/>
      <c r="CE192" s="95"/>
      <c r="CF192" s="95"/>
      <c r="CG192" s="95"/>
      <c r="CH192" s="95"/>
      <c r="CI192" s="95"/>
      <c r="CJ192" s="95"/>
      <c r="CK192" s="95"/>
      <c r="CL192" s="95"/>
      <c r="CM192" s="95"/>
      <c r="CN192" s="95"/>
      <c r="CO192" s="95"/>
      <c r="CP192" s="95"/>
      <c r="CQ192" s="95"/>
      <c r="CR192" s="95"/>
      <c r="CS192" s="95"/>
      <c r="CT192" s="95"/>
      <c r="CU192" s="95"/>
      <c r="CV192" s="95"/>
      <c r="CW192" s="95"/>
      <c r="CX192" s="95"/>
      <c r="CY192" s="95"/>
      <c r="CZ192" s="95"/>
      <c r="DA192" s="95"/>
      <c r="DB192" s="95"/>
      <c r="DC192" s="95"/>
      <c r="DD192" s="95"/>
      <c r="DE192" s="100"/>
      <c r="DF192" s="100"/>
    </row>
    <row r="193" spans="1:110" s="64" customFormat="1" ht="12.75">
      <c r="A193" s="91" t="s">
        <v>262</v>
      </c>
      <c r="B193" s="77"/>
      <c r="C193" s="92"/>
      <c r="D193" s="92"/>
      <c r="E193" s="77"/>
      <c r="F193" s="92"/>
      <c r="G193" s="92"/>
      <c r="H193" s="77"/>
      <c r="I193" s="92"/>
      <c r="J193" s="92"/>
      <c r="K193" s="77"/>
      <c r="L193" s="92"/>
      <c r="M193" s="92"/>
      <c r="N193" s="77"/>
      <c r="O193" s="92"/>
      <c r="P193" s="92"/>
      <c r="Q193" s="77"/>
      <c r="R193" s="92"/>
      <c r="S193" s="92"/>
      <c r="T193" s="77"/>
      <c r="U193" s="92"/>
      <c r="V193" s="92"/>
      <c r="W193" s="77"/>
      <c r="X193" s="92"/>
      <c r="Y193" s="92"/>
      <c r="Z193" s="77"/>
      <c r="AA193" s="92"/>
      <c r="AB193" s="92"/>
      <c r="AC193" s="77"/>
      <c r="AD193" s="92"/>
      <c r="AE193" s="92"/>
      <c r="AF193" s="77"/>
      <c r="AG193" s="92"/>
      <c r="AH193" s="92"/>
      <c r="AI193" s="77"/>
      <c r="AJ193" s="92"/>
      <c r="AK193" s="92"/>
      <c r="AL193" s="77"/>
      <c r="AM193" s="77"/>
      <c r="AN193" s="169"/>
      <c r="AO193" s="77"/>
      <c r="AP193" s="77"/>
      <c r="AQ193" s="169"/>
      <c r="AR193" s="77"/>
      <c r="AS193" s="77"/>
      <c r="AT193" s="169"/>
      <c r="AU193" s="77"/>
      <c r="AV193" s="77"/>
      <c r="AW193" s="169"/>
      <c r="AX193" s="77"/>
      <c r="AY193" s="95"/>
      <c r="AZ193" s="61"/>
      <c r="BA193" s="95"/>
      <c r="BB193" s="94"/>
      <c r="BC193" s="95"/>
      <c r="BD193" s="61"/>
      <c r="BE193" s="95"/>
      <c r="BF193" s="61"/>
      <c r="BG193" s="95"/>
      <c r="BH193" s="61"/>
      <c r="BI193" s="95"/>
      <c r="BJ193" s="61"/>
      <c r="BK193" s="95"/>
      <c r="BL193" s="61"/>
      <c r="BM193" s="95"/>
      <c r="BN193" s="95"/>
      <c r="BO193" s="95"/>
      <c r="BP193" s="95"/>
      <c r="BQ193" s="95"/>
      <c r="BR193" s="95"/>
      <c r="BS193" s="95"/>
      <c r="BT193" s="95"/>
      <c r="BU193" s="95"/>
      <c r="BV193" s="95"/>
      <c r="BW193" s="95"/>
      <c r="BX193" s="95"/>
      <c r="BY193" s="95"/>
      <c r="BZ193" s="95"/>
      <c r="CA193" s="95"/>
      <c r="CB193" s="95"/>
      <c r="CC193" s="95"/>
      <c r="CD193" s="95"/>
      <c r="CE193" s="95"/>
      <c r="CF193" s="95"/>
      <c r="CG193" s="95"/>
      <c r="CH193" s="95"/>
      <c r="CI193" s="95"/>
      <c r="CJ193" s="95"/>
      <c r="CK193" s="95"/>
      <c r="CL193" s="95"/>
      <c r="CM193" s="95"/>
      <c r="CN193" s="95"/>
      <c r="CO193" s="95"/>
      <c r="CP193" s="95"/>
      <c r="CQ193" s="95"/>
      <c r="CR193" s="95"/>
      <c r="CS193" s="95"/>
      <c r="CT193" s="95"/>
      <c r="CU193" s="95"/>
      <c r="CV193" s="95"/>
      <c r="CW193" s="95"/>
      <c r="CX193" s="95"/>
      <c r="CY193" s="95"/>
      <c r="CZ193" s="95"/>
      <c r="DA193" s="95"/>
      <c r="DB193" s="95"/>
      <c r="DC193" s="95"/>
      <c r="DD193" s="95"/>
      <c r="DE193" s="100"/>
      <c r="DF193" s="100"/>
    </row>
    <row r="194" spans="1:110" s="64" customFormat="1" ht="12.75">
      <c r="A194" s="123"/>
      <c r="B194" s="77"/>
      <c r="C194" s="92"/>
      <c r="D194" s="92"/>
      <c r="E194" s="77"/>
      <c r="F194" s="92"/>
      <c r="G194" s="92"/>
      <c r="H194" s="77"/>
      <c r="I194" s="92"/>
      <c r="J194" s="92"/>
      <c r="K194" s="77"/>
      <c r="L194" s="92"/>
      <c r="M194" s="92"/>
      <c r="N194" s="77"/>
      <c r="O194" s="92"/>
      <c r="P194" s="92"/>
      <c r="Q194" s="77"/>
      <c r="R194" s="92"/>
      <c r="S194" s="92"/>
      <c r="T194" s="77"/>
      <c r="U194" s="92"/>
      <c r="V194" s="92"/>
      <c r="W194" s="77"/>
      <c r="X194" s="92"/>
      <c r="Y194" s="92"/>
      <c r="Z194" s="77"/>
      <c r="AA194" s="92"/>
      <c r="AB194" s="92"/>
      <c r="AC194" s="77"/>
      <c r="AD194" s="92"/>
      <c r="AE194" s="92"/>
      <c r="AF194" s="77"/>
      <c r="AG194" s="92"/>
      <c r="AH194" s="92"/>
      <c r="AI194" s="77"/>
      <c r="AJ194" s="92"/>
      <c r="AK194" s="92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77"/>
      <c r="AY194" s="95"/>
      <c r="AZ194" s="61"/>
      <c r="BA194" s="95"/>
      <c r="BB194" s="94"/>
      <c r="BC194" s="95"/>
      <c r="BD194" s="61"/>
      <c r="BE194" s="95"/>
      <c r="BF194" s="61"/>
      <c r="BG194" s="95"/>
      <c r="BH194" s="61"/>
      <c r="BI194" s="95"/>
      <c r="BJ194" s="61"/>
      <c r="BK194" s="95"/>
      <c r="BL194" s="61"/>
      <c r="BM194" s="95"/>
      <c r="BN194" s="95"/>
      <c r="BO194" s="95"/>
      <c r="BP194" s="95"/>
      <c r="BQ194" s="95"/>
      <c r="BR194" s="95"/>
      <c r="BS194" s="95"/>
      <c r="BT194" s="95"/>
      <c r="BU194" s="95"/>
      <c r="BV194" s="95"/>
      <c r="BW194" s="95"/>
      <c r="BX194" s="95"/>
      <c r="BY194" s="95"/>
      <c r="BZ194" s="95"/>
      <c r="CA194" s="95"/>
      <c r="CB194" s="95"/>
      <c r="CC194" s="95"/>
      <c r="CD194" s="95"/>
      <c r="CE194" s="95"/>
      <c r="CF194" s="95"/>
      <c r="CG194" s="95"/>
      <c r="CH194" s="95"/>
      <c r="CI194" s="95"/>
      <c r="CJ194" s="95"/>
      <c r="CK194" s="95"/>
      <c r="CL194" s="95"/>
      <c r="CM194" s="95"/>
      <c r="CN194" s="95"/>
      <c r="CO194" s="95"/>
      <c r="CP194" s="95"/>
      <c r="CQ194" s="95"/>
      <c r="CR194" s="95"/>
      <c r="CS194" s="95"/>
      <c r="CT194" s="95"/>
      <c r="CU194" s="95"/>
      <c r="CV194" s="95"/>
      <c r="CW194" s="95"/>
      <c r="CX194" s="95"/>
      <c r="CY194" s="95"/>
      <c r="CZ194" s="95"/>
      <c r="DA194" s="95"/>
      <c r="DB194" s="95"/>
      <c r="DC194" s="95"/>
      <c r="DD194" s="95"/>
      <c r="DE194" s="100"/>
      <c r="DF194" s="100"/>
    </row>
    <row r="195" spans="1:110" s="11" customFormat="1" ht="12.75">
      <c r="A195" s="23" t="s">
        <v>66</v>
      </c>
      <c r="B195" s="10"/>
      <c r="C195" s="9"/>
      <c r="D195" s="9"/>
      <c r="E195" s="10"/>
      <c r="F195" s="9"/>
      <c r="G195" s="9"/>
      <c r="H195" s="10"/>
      <c r="I195" s="9"/>
      <c r="J195" s="9"/>
      <c r="K195" s="10"/>
      <c r="L195" s="9"/>
      <c r="M195" s="9"/>
      <c r="N195" s="10"/>
      <c r="O195" s="9"/>
      <c r="P195" s="9"/>
      <c r="Q195" s="10"/>
      <c r="R195" s="9"/>
      <c r="S195" s="9"/>
      <c r="T195" s="10"/>
      <c r="U195" s="9"/>
      <c r="V195" s="9"/>
      <c r="W195" s="10"/>
      <c r="X195" s="9"/>
      <c r="Y195" s="9"/>
      <c r="Z195" s="10"/>
      <c r="AA195" s="9"/>
      <c r="AB195" s="9"/>
      <c r="AC195" s="10"/>
      <c r="AD195" s="9"/>
      <c r="AE195" s="9"/>
      <c r="AF195" s="10"/>
      <c r="AG195" s="9"/>
      <c r="AH195" s="9"/>
      <c r="AI195" s="10"/>
      <c r="AJ195" s="9"/>
      <c r="AK195" s="9"/>
      <c r="AL195" s="10">
        <f>AVERAGE(AL188:AL190)</f>
        <v>85.522222222222226</v>
      </c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43"/>
      <c r="CQ195" s="10"/>
      <c r="CR195" s="43"/>
      <c r="CS195" s="10"/>
      <c r="CT195" s="43"/>
      <c r="CU195" s="10"/>
      <c r="CV195" s="43"/>
      <c r="CW195" s="10"/>
      <c r="CX195" s="10"/>
      <c r="CY195" s="10"/>
      <c r="CZ195" s="10"/>
      <c r="DA195" s="10"/>
      <c r="DB195" s="10"/>
      <c r="DC195" s="10"/>
      <c r="DD195" s="10"/>
      <c r="DE195" s="88"/>
      <c r="DF195" s="88"/>
    </row>
    <row r="196" spans="1:110" s="11" customFormat="1" ht="12.75">
      <c r="A196" s="11" t="s">
        <v>67</v>
      </c>
      <c r="B196" s="10"/>
      <c r="C196" s="9"/>
      <c r="D196" s="9"/>
      <c r="E196" s="10"/>
      <c r="F196" s="9"/>
      <c r="G196" s="9"/>
      <c r="H196" s="10"/>
      <c r="I196" s="9"/>
      <c r="J196" s="9"/>
      <c r="K196" s="10"/>
      <c r="L196" s="9"/>
      <c r="M196" s="9"/>
      <c r="N196" s="10"/>
      <c r="O196" s="9"/>
      <c r="P196" s="9"/>
      <c r="Q196" s="10"/>
      <c r="R196" s="9"/>
      <c r="S196" s="9"/>
      <c r="T196" s="10"/>
      <c r="U196" s="9"/>
      <c r="V196" s="9"/>
      <c r="W196" s="10"/>
      <c r="X196" s="9"/>
      <c r="Y196" s="9"/>
      <c r="Z196" s="10"/>
      <c r="AA196" s="9"/>
      <c r="AB196" s="9"/>
      <c r="AC196" s="10"/>
      <c r="AD196" s="9"/>
      <c r="AE196" s="9"/>
      <c r="AF196" s="10"/>
      <c r="AG196" s="9"/>
      <c r="AH196" s="9"/>
      <c r="AI196" s="10"/>
      <c r="AJ196" s="9"/>
      <c r="AK196" s="9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43"/>
      <c r="CQ196" s="10"/>
      <c r="CR196" s="43"/>
      <c r="CS196" s="10"/>
      <c r="CT196" s="43"/>
      <c r="CU196" s="10"/>
      <c r="CV196" s="43"/>
      <c r="CW196" s="10"/>
      <c r="CX196" s="10"/>
      <c r="CY196" s="10"/>
      <c r="CZ196" s="10"/>
      <c r="DA196" s="10"/>
      <c r="DB196" s="10"/>
      <c r="DC196" s="10"/>
      <c r="DD196" s="10"/>
      <c r="DE196" s="88"/>
      <c r="DF196" s="88"/>
    </row>
    <row r="197" spans="1:110" s="11" customFormat="1" ht="12.75">
      <c r="A197" s="172">
        <v>12</v>
      </c>
      <c r="B197" s="10"/>
      <c r="C197" s="9"/>
      <c r="D197" s="9"/>
      <c r="E197" s="10"/>
      <c r="F197" s="9"/>
      <c r="G197" s="9"/>
      <c r="H197" s="10"/>
      <c r="I197" s="9"/>
      <c r="J197" s="9"/>
      <c r="K197" s="10"/>
      <c r="L197" s="9"/>
      <c r="M197" s="9"/>
      <c r="N197" s="10"/>
      <c r="O197" s="9"/>
      <c r="P197" s="9"/>
      <c r="Q197" s="10"/>
      <c r="R197" s="9"/>
      <c r="S197" s="9"/>
      <c r="T197" s="10"/>
      <c r="U197" s="9"/>
      <c r="V197" s="9"/>
      <c r="W197" s="10"/>
      <c r="X197" s="9"/>
      <c r="Y197" s="9"/>
      <c r="Z197" s="10"/>
      <c r="AA197" s="9"/>
      <c r="AB197" s="9"/>
      <c r="AC197" s="10"/>
      <c r="AD197" s="9"/>
      <c r="AE197" s="9"/>
      <c r="AF197" s="10"/>
      <c r="AG197" s="9"/>
      <c r="AH197" s="9"/>
      <c r="AI197" s="10"/>
      <c r="AJ197" s="9"/>
      <c r="AK197" s="9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43"/>
      <c r="CQ197" s="10"/>
      <c r="CR197" s="43"/>
      <c r="CS197" s="10"/>
      <c r="CT197" s="43"/>
      <c r="CU197" s="10"/>
      <c r="CV197" s="43"/>
      <c r="CW197" s="10"/>
      <c r="CX197" s="10"/>
      <c r="CY197" s="10"/>
      <c r="CZ197" s="10"/>
      <c r="DA197" s="10"/>
      <c r="DB197" s="10"/>
      <c r="DC197" s="10"/>
      <c r="DD197" s="10"/>
      <c r="DE197" s="88"/>
      <c r="DF197" s="88"/>
    </row>
    <row r="198" spans="1:110" s="11" customFormat="1" ht="12.75">
      <c r="A198" s="12" t="s">
        <v>68</v>
      </c>
      <c r="B198" s="10">
        <f>SUM(B52:INDEX(B:B,52+$A197-1))</f>
        <v>244268.34</v>
      </c>
      <c r="C198" s="25"/>
      <c r="D198" s="25"/>
      <c r="E198" s="10">
        <f>SUM(E52:INDEX(E:E,52+$A197-1))</f>
        <v>153549.57999999999</v>
      </c>
      <c r="F198" s="25"/>
      <c r="G198" s="25"/>
      <c r="H198" s="10">
        <f>SUM(H52:INDEX(H:H,52+$A197-1))</f>
        <v>84335.33</v>
      </c>
      <c r="I198" s="25"/>
      <c r="J198" s="25"/>
      <c r="K198" s="10">
        <f>SUM(K52:INDEX(K:K,52+$A197-1))</f>
        <v>6383.44</v>
      </c>
      <c r="L198" s="25"/>
      <c r="M198" s="25"/>
      <c r="N198" s="10">
        <f>SUM(N52:INDEX(N:N,52+$A197-1))</f>
        <v>200929.82</v>
      </c>
      <c r="O198" s="25"/>
      <c r="P198" s="25"/>
      <c r="Q198" s="10">
        <f>SUM(Q52:INDEX(Q:Q,52+$A197-1))</f>
        <v>128419.76000000001</v>
      </c>
      <c r="R198" s="25"/>
      <c r="S198" s="25"/>
      <c r="T198" s="10">
        <f>SUM(T52:INDEX(T:T,52+$A197-1))</f>
        <v>67216.290000000008</v>
      </c>
      <c r="U198" s="25"/>
      <c r="V198" s="25"/>
      <c r="W198" s="10">
        <f>SUM(W52:INDEX(W:W,52+$A197-1))</f>
        <v>5293.7699999999995</v>
      </c>
      <c r="X198" s="25"/>
      <c r="Y198" s="25"/>
      <c r="Z198" s="10">
        <f>SUM(Z52:INDEX(Z:Z,52+$A197-1))</f>
        <v>121125.62000000002</v>
      </c>
      <c r="AA198" s="25"/>
      <c r="AB198" s="25"/>
      <c r="AC198" s="10">
        <f>SUM(AC52:INDEX(AC:AC,52+$A197-1))</f>
        <v>101161.84</v>
      </c>
      <c r="AD198" s="25"/>
      <c r="AE198" s="25"/>
      <c r="AF198" s="10">
        <f>SUM(AF52:INDEX(AF:AF,52+$A197-1))</f>
        <v>16095.67</v>
      </c>
      <c r="AG198" s="25"/>
      <c r="AH198" s="25"/>
      <c r="AI198" s="10">
        <f>SUM(AI52:INDEX(AI:AI,52+$A197-1))</f>
        <v>3868.1300000000006</v>
      </c>
      <c r="AJ198" s="25"/>
      <c r="AK198" s="25"/>
      <c r="AL198" s="10">
        <f>AVERAGE(AL52:INDEX(AL:AL,52+$A197-1))</f>
        <v>82.245833333333337</v>
      </c>
      <c r="AM198" s="170"/>
      <c r="AN198" s="25"/>
      <c r="AO198" s="10">
        <f>AVERAGE(AO52:INDEX(AO:AO,52+$A197-1))</f>
        <v>83.622500000000002</v>
      </c>
      <c r="AP198" s="170"/>
      <c r="AQ198" s="25"/>
      <c r="AR198" s="10">
        <f>AVERAGE(AR52:INDEX(AR:AR,52+$A197-1))</f>
        <v>79.686666666666682</v>
      </c>
      <c r="AS198" s="170"/>
      <c r="AT198" s="25"/>
      <c r="AU198" s="10">
        <f>AVERAGE(AU52:INDEX(AU:AU,52+$A197-1))</f>
        <v>82.891666666666666</v>
      </c>
      <c r="AV198" s="170"/>
      <c r="AW198" s="25"/>
      <c r="AX198" s="10"/>
      <c r="AY198" s="10"/>
      <c r="AZ198" s="25"/>
      <c r="BA198" s="10"/>
      <c r="BB198" s="96"/>
      <c r="BC198" s="10"/>
      <c r="BD198" s="25"/>
      <c r="BE198" s="10"/>
      <c r="BF198" s="25"/>
      <c r="BG198" s="10"/>
      <c r="BH198" s="25"/>
      <c r="BI198" s="10"/>
      <c r="BJ198" s="25"/>
      <c r="BK198" s="10"/>
      <c r="BL198" s="25"/>
      <c r="BM198" s="10"/>
      <c r="BN198" s="25"/>
      <c r="BO198" s="10"/>
      <c r="BP198" s="10"/>
      <c r="BQ198" s="25"/>
      <c r="BR198" s="10"/>
      <c r="BS198" s="25"/>
      <c r="BT198" s="10"/>
      <c r="BU198" s="25"/>
      <c r="BV198" s="10"/>
      <c r="BW198" s="25"/>
      <c r="BX198" s="10"/>
      <c r="BY198" s="25"/>
      <c r="BZ198" s="10"/>
      <c r="CA198" s="25"/>
      <c r="CB198" s="10"/>
      <c r="CC198" s="25"/>
      <c r="CD198" s="10"/>
      <c r="CE198" s="25"/>
      <c r="CF198" s="10"/>
      <c r="CG198" s="25"/>
      <c r="CH198" s="10"/>
      <c r="CI198" s="25"/>
      <c r="CJ198" s="10"/>
      <c r="CK198" s="25"/>
      <c r="CL198" s="10"/>
      <c r="CM198" s="25"/>
      <c r="CN198" s="10"/>
      <c r="CO198" s="25"/>
      <c r="CP198" s="10"/>
      <c r="CQ198" s="25"/>
      <c r="CR198" s="10"/>
      <c r="CS198" s="25"/>
      <c r="CT198" s="10"/>
      <c r="CU198" s="25"/>
      <c r="CV198" s="98"/>
      <c r="CW198" s="10"/>
      <c r="CX198" s="25"/>
      <c r="CY198" s="10"/>
      <c r="CZ198" s="25"/>
      <c r="DA198" s="10"/>
      <c r="DB198" s="25"/>
      <c r="DC198" s="10"/>
      <c r="DD198" s="25"/>
      <c r="DE198" s="88"/>
      <c r="DF198" s="88"/>
    </row>
    <row r="199" spans="1:110" s="11" customFormat="1" ht="12.75">
      <c r="A199" s="1"/>
      <c r="B199" s="10"/>
      <c r="C199" s="24"/>
      <c r="D199" s="24"/>
      <c r="E199" s="10"/>
      <c r="F199" s="24"/>
      <c r="G199" s="24"/>
      <c r="H199" s="10"/>
      <c r="I199" s="24"/>
      <c r="J199" s="24"/>
      <c r="K199" s="10"/>
      <c r="L199" s="24"/>
      <c r="M199" s="24"/>
      <c r="N199" s="10"/>
      <c r="O199" s="24"/>
      <c r="P199" s="24"/>
      <c r="Q199" s="10"/>
      <c r="R199" s="24"/>
      <c r="S199" s="24"/>
      <c r="T199" s="10"/>
      <c r="U199" s="24"/>
      <c r="V199" s="24"/>
      <c r="W199" s="10"/>
      <c r="X199" s="24"/>
      <c r="Y199" s="24"/>
      <c r="Z199" s="10"/>
      <c r="AA199" s="24"/>
      <c r="AB199" s="24"/>
      <c r="AC199" s="10"/>
      <c r="AD199" s="24"/>
      <c r="AE199" s="24"/>
      <c r="AF199" s="10"/>
      <c r="AG199" s="24"/>
      <c r="AH199" s="24"/>
      <c r="AI199" s="10"/>
      <c r="AJ199" s="24"/>
      <c r="AK199" s="24"/>
      <c r="AL199" s="10"/>
      <c r="AM199" s="30"/>
      <c r="AN199" s="10"/>
      <c r="AO199" s="10"/>
      <c r="AP199" s="30"/>
      <c r="AQ199" s="10"/>
      <c r="AR199" s="10"/>
      <c r="AS199" s="30"/>
      <c r="AT199" s="10"/>
      <c r="AU199" s="10"/>
      <c r="AV199" s="30"/>
      <c r="AW199" s="10"/>
      <c r="AX199" s="10"/>
      <c r="AY199" s="10"/>
      <c r="AZ199" s="24"/>
      <c r="BA199" s="10"/>
      <c r="BB199" s="93"/>
      <c r="BC199" s="10"/>
      <c r="BD199" s="24"/>
      <c r="BE199" s="10"/>
      <c r="BF199" s="24"/>
      <c r="BG199" s="10"/>
      <c r="BH199" s="24"/>
      <c r="BI199" s="10"/>
      <c r="BJ199" s="24"/>
      <c r="BK199" s="10"/>
      <c r="BL199" s="24"/>
      <c r="BM199" s="10"/>
      <c r="BN199" s="24"/>
      <c r="BO199" s="10"/>
      <c r="BP199" s="10"/>
      <c r="BQ199" s="24"/>
      <c r="BR199" s="10"/>
      <c r="BS199" s="24"/>
      <c r="BT199" s="10"/>
      <c r="BU199" s="24"/>
      <c r="BV199" s="10"/>
      <c r="BW199" s="24"/>
      <c r="BX199" s="10"/>
      <c r="BY199" s="24"/>
      <c r="BZ199" s="10"/>
      <c r="CA199" s="24"/>
      <c r="CB199" s="10"/>
      <c r="CC199" s="24"/>
      <c r="CD199" s="10"/>
      <c r="CE199" s="24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43"/>
      <c r="CW199" s="10"/>
      <c r="CX199" s="24"/>
      <c r="CY199" s="10"/>
      <c r="CZ199" s="24"/>
      <c r="DA199" s="10"/>
      <c r="DB199" s="24"/>
      <c r="DC199" s="10"/>
      <c r="DD199" s="24"/>
      <c r="DE199" s="88"/>
      <c r="DF199" s="88"/>
    </row>
    <row r="200" spans="1:110" s="11" customFormat="1" ht="12.75">
      <c r="A200" s="12" t="s">
        <v>69</v>
      </c>
      <c r="B200" s="10">
        <f>SUM(B64:INDEX(B:B,64+$A197-1))</f>
        <v>270161.20000000007</v>
      </c>
      <c r="C200" s="24">
        <f>B200/B198-1</f>
        <v>0.10600170288134803</v>
      </c>
      <c r="D200" s="24"/>
      <c r="E200" s="10">
        <f>SUM(E64:INDEX(E:E,64+$A197-1))</f>
        <v>171662.30000000002</v>
      </c>
      <c r="F200" s="24">
        <f>E200/E198-1</f>
        <v>0.1179600751757186</v>
      </c>
      <c r="G200" s="24"/>
      <c r="H200" s="10">
        <f>SUM(H64:INDEX(H:H,64+$A197-1))</f>
        <v>92091.800000000017</v>
      </c>
      <c r="I200" s="24">
        <f>H200/H198-1</f>
        <v>9.1971775055602611E-2</v>
      </c>
      <c r="J200" s="24"/>
      <c r="K200" s="10">
        <f>SUM(K64:INDEX(K:K,64+$A197-1))</f>
        <v>6407.1</v>
      </c>
      <c r="L200" s="24">
        <f>K200/K198-1</f>
        <v>3.7064654794281005E-3</v>
      </c>
      <c r="M200" s="24"/>
      <c r="N200" s="10">
        <f>SUM(N64:INDEX(N:N,64+$A197-1))</f>
        <v>221557.41000000003</v>
      </c>
      <c r="O200" s="24">
        <f>N200/N198-1</f>
        <v>0.10266067027781145</v>
      </c>
      <c r="P200" s="24"/>
      <c r="Q200" s="10">
        <f>SUM(Q64:INDEX(Q:Q,64+$A197-1))</f>
        <v>142834.95000000001</v>
      </c>
      <c r="R200" s="24">
        <f>Q200/Q198-1</f>
        <v>0.11225056019416324</v>
      </c>
      <c r="S200" s="24"/>
      <c r="T200" s="10">
        <f>SUM(T64:INDEX(T:T,64+$A197-1))</f>
        <v>73676.61</v>
      </c>
      <c r="U200" s="24">
        <f>T200/T198-1</f>
        <v>9.6112415606395274E-2</v>
      </c>
      <c r="V200" s="24"/>
      <c r="W200" s="10">
        <f>SUM(W64:INDEX(W:W,64+$A197-1))</f>
        <v>5045.82</v>
      </c>
      <c r="X200" s="24">
        <f>W200/W198-1</f>
        <v>-4.6838075700304294E-2</v>
      </c>
      <c r="Y200" s="24"/>
      <c r="Z200" s="10">
        <f>SUM(Z64:INDEX(Z:Z,64+$A197-1))</f>
        <v>130211.92000000001</v>
      </c>
      <c r="AA200" s="24">
        <f>Z200/Z198-1</f>
        <v>7.5015508692545696E-2</v>
      </c>
      <c r="AB200" s="24"/>
      <c r="AC200" s="10">
        <f>SUM(AC64:INDEX(AC:AC,64+$A197-1))</f>
        <v>108950.78</v>
      </c>
      <c r="AD200" s="24">
        <f>AC200/AC198-1</f>
        <v>7.6994843114755573E-2</v>
      </c>
      <c r="AE200" s="24"/>
      <c r="AF200" s="10">
        <f>SUM(AF64:INDEX(AF:AF,64+$A197-1))</f>
        <v>17551.34</v>
      </c>
      <c r="AG200" s="24">
        <f>AF200/AF198-1</f>
        <v>9.0438608644436647E-2</v>
      </c>
      <c r="AH200" s="24"/>
      <c r="AI200" s="10">
        <f>SUM(AI64:INDEX(AI:AI,64+$A197-1))</f>
        <v>3709.86</v>
      </c>
      <c r="AJ200" s="24">
        <f>AI200/AI198-1</f>
        <v>-4.0916411806221742E-2</v>
      </c>
      <c r="AK200" s="24"/>
      <c r="AL200" s="10">
        <f>AVERAGE(AL64:INDEX(AL:AL,64+$A197-1))</f>
        <v>82.020833333333329</v>
      </c>
      <c r="AM200" s="168">
        <f>AL200-AL198</f>
        <v>-0.22500000000000853</v>
      </c>
      <c r="AN200" s="24"/>
      <c r="AO200" s="10">
        <f>AVERAGE(AO64:INDEX(AO:AO,64+$A197-1))</f>
        <v>83.214999999999989</v>
      </c>
      <c r="AP200" s="168">
        <f>AO200-AO198</f>
        <v>-0.40750000000001307</v>
      </c>
      <c r="AQ200" s="24"/>
      <c r="AR200" s="10">
        <f>AVERAGE(AR64:INDEX(AR:AR,64+$A197-1))</f>
        <v>80.039166666666674</v>
      </c>
      <c r="AS200" s="168">
        <f>AR200-AR198</f>
        <v>0.35249999999999204</v>
      </c>
      <c r="AT200" s="24"/>
      <c r="AU200" s="10">
        <f>AVERAGE(AU64:INDEX(AU:AU,64+$A197-1))</f>
        <v>78.350833333333341</v>
      </c>
      <c r="AV200" s="168">
        <f>AU200-AU198</f>
        <v>-4.5408333333333246</v>
      </c>
      <c r="AW200" s="24"/>
      <c r="AX200" s="10"/>
      <c r="AY200" s="10"/>
      <c r="AZ200" s="24"/>
      <c r="BA200" s="10"/>
      <c r="BB200" s="93"/>
      <c r="BC200" s="10"/>
      <c r="BD200" s="24"/>
      <c r="BE200" s="10"/>
      <c r="BF200" s="24"/>
      <c r="BG200" s="10"/>
      <c r="BH200" s="24"/>
      <c r="BI200" s="10"/>
      <c r="BJ200" s="24"/>
      <c r="BK200" s="10"/>
      <c r="BL200" s="24"/>
      <c r="BM200" s="10"/>
      <c r="BN200" s="24"/>
      <c r="BO200" s="10"/>
      <c r="BP200" s="10"/>
      <c r="BQ200" s="24"/>
      <c r="BR200" s="10"/>
      <c r="BS200" s="24"/>
      <c r="BT200" s="10"/>
      <c r="BU200" s="24"/>
      <c r="BV200" s="10"/>
      <c r="BW200" s="24"/>
      <c r="BX200" s="10"/>
      <c r="BY200" s="24"/>
      <c r="BZ200" s="10"/>
      <c r="CA200" s="24"/>
      <c r="CB200" s="10"/>
      <c r="CC200" s="24"/>
      <c r="CD200" s="10"/>
      <c r="CE200" s="24"/>
      <c r="CF200" s="10"/>
      <c r="CG200" s="24"/>
      <c r="CH200" s="10"/>
      <c r="CI200" s="24"/>
      <c r="CJ200" s="10"/>
      <c r="CK200" s="24"/>
      <c r="CL200" s="10"/>
      <c r="CM200" s="24"/>
      <c r="CN200" s="10"/>
      <c r="CO200" s="24"/>
      <c r="CP200" s="10"/>
      <c r="CQ200" s="24"/>
      <c r="CR200" s="10"/>
      <c r="CS200" s="24"/>
      <c r="CT200" s="10"/>
      <c r="CU200" s="24"/>
      <c r="CV200" s="43"/>
      <c r="CW200" s="10"/>
      <c r="CX200" s="24"/>
      <c r="CY200" s="10"/>
      <c r="CZ200" s="24"/>
      <c r="DA200" s="10"/>
      <c r="DB200" s="24"/>
      <c r="DC200" s="10"/>
      <c r="DD200" s="24"/>
      <c r="DE200" s="88"/>
      <c r="DF200" s="88"/>
    </row>
    <row r="201" spans="1:110" s="11" customFormat="1" ht="12.75">
      <c r="A201" s="1"/>
      <c r="B201" s="10"/>
      <c r="C201" s="24"/>
      <c r="D201" s="24"/>
      <c r="E201" s="10"/>
      <c r="F201" s="24"/>
      <c r="G201" s="24"/>
      <c r="H201" s="10"/>
      <c r="I201" s="24"/>
      <c r="J201" s="24"/>
      <c r="K201" s="10"/>
      <c r="L201" s="24"/>
      <c r="M201" s="24"/>
      <c r="N201" s="10"/>
      <c r="O201" s="24"/>
      <c r="P201" s="24"/>
      <c r="Q201" s="10"/>
      <c r="R201" s="24"/>
      <c r="S201" s="24"/>
      <c r="T201" s="10"/>
      <c r="U201" s="24"/>
      <c r="V201" s="24"/>
      <c r="W201" s="10"/>
      <c r="X201" s="24"/>
      <c r="Y201" s="24"/>
      <c r="Z201" s="10"/>
      <c r="AA201" s="24"/>
      <c r="AB201" s="24"/>
      <c r="AC201" s="10"/>
      <c r="AD201" s="24"/>
      <c r="AE201" s="24"/>
      <c r="AF201" s="10"/>
      <c r="AG201" s="24"/>
      <c r="AH201" s="24"/>
      <c r="AI201" s="10"/>
      <c r="AJ201" s="24"/>
      <c r="AK201" s="24"/>
      <c r="AL201" s="10"/>
      <c r="AM201" s="168"/>
      <c r="AN201" s="24"/>
      <c r="AO201" s="10"/>
      <c r="AP201" s="168"/>
      <c r="AQ201" s="24"/>
      <c r="AR201" s="10"/>
      <c r="AS201" s="168"/>
      <c r="AT201" s="24"/>
      <c r="AU201" s="10"/>
      <c r="AV201" s="168"/>
      <c r="AW201" s="24"/>
      <c r="AX201" s="10"/>
      <c r="AY201" s="10"/>
      <c r="AZ201" s="24"/>
      <c r="BA201" s="10"/>
      <c r="BB201" s="93"/>
      <c r="BC201" s="10"/>
      <c r="BD201" s="24"/>
      <c r="BE201" s="10"/>
      <c r="BF201" s="24"/>
      <c r="BG201" s="10"/>
      <c r="BH201" s="24"/>
      <c r="BI201" s="10"/>
      <c r="BJ201" s="24"/>
      <c r="BK201" s="10"/>
      <c r="BL201" s="24"/>
      <c r="BM201" s="10"/>
      <c r="BN201" s="24"/>
      <c r="BO201" s="10"/>
      <c r="BP201" s="10"/>
      <c r="BQ201" s="24"/>
      <c r="BR201" s="10"/>
      <c r="BS201" s="24"/>
      <c r="BT201" s="10"/>
      <c r="BU201" s="24"/>
      <c r="BV201" s="10"/>
      <c r="BW201" s="24"/>
      <c r="BX201" s="10"/>
      <c r="BY201" s="24"/>
      <c r="BZ201" s="10"/>
      <c r="CA201" s="24"/>
      <c r="CB201" s="10"/>
      <c r="CC201" s="24"/>
      <c r="CD201" s="10"/>
      <c r="CE201" s="24"/>
      <c r="CF201" s="10"/>
      <c r="CG201" s="24"/>
      <c r="CH201" s="10"/>
      <c r="CI201" s="24"/>
      <c r="CJ201" s="10"/>
      <c r="CK201" s="24"/>
      <c r="CL201" s="10"/>
      <c r="CM201" s="24"/>
      <c r="CN201" s="10"/>
      <c r="CO201" s="24"/>
      <c r="CP201" s="10"/>
      <c r="CQ201" s="24"/>
      <c r="CR201" s="10"/>
      <c r="CS201" s="24"/>
      <c r="CT201" s="10"/>
      <c r="CU201" s="24"/>
      <c r="CV201" s="43"/>
      <c r="CW201" s="10"/>
      <c r="CX201" s="24"/>
      <c r="CY201" s="10"/>
      <c r="CZ201" s="24"/>
      <c r="DA201" s="10"/>
      <c r="DB201" s="24"/>
      <c r="DC201" s="10"/>
      <c r="DD201" s="24"/>
      <c r="DE201" s="88"/>
      <c r="DF201" s="88"/>
    </row>
    <row r="202" spans="1:110" s="11" customFormat="1" ht="12.75">
      <c r="A202" s="12" t="s">
        <v>70</v>
      </c>
      <c r="B202" s="10">
        <f>SUM(B76:INDEX(B:B,76+$A197-1))</f>
        <v>152070.93</v>
      </c>
      <c r="C202" s="24">
        <f>B202/B200-1</f>
        <v>-0.43711039927273065</v>
      </c>
      <c r="D202" s="24"/>
      <c r="E202" s="10">
        <f>SUM(E76:INDEX(E:E,76+$A197-1))</f>
        <v>134730.48000000001</v>
      </c>
      <c r="F202" s="24">
        <f>E202/E200-1</f>
        <v>-0.21514228808538627</v>
      </c>
      <c r="G202" s="24"/>
      <c r="H202" s="10">
        <f>SUM(H76:INDEX(H:H,76+$A197-1))</f>
        <v>16434.63</v>
      </c>
      <c r="I202" s="24">
        <f>H202/H200-1</f>
        <v>-0.82154078864784919</v>
      </c>
      <c r="J202" s="24"/>
      <c r="K202" s="10">
        <f>SUM(K76:INDEX(K:K,76+$A197-1))</f>
        <v>905.8</v>
      </c>
      <c r="L202" s="24">
        <f>K202/K200-1</f>
        <v>-0.85862558723915661</v>
      </c>
      <c r="M202" s="24"/>
      <c r="N202" s="10">
        <f>SUM(N76:INDEX(N:N,76+$A197-1))</f>
        <v>107301.55</v>
      </c>
      <c r="O202" s="24">
        <f>N202/N200-1</f>
        <v>-0.51569414897926458</v>
      </c>
      <c r="P202" s="24"/>
      <c r="Q202" s="10">
        <f>SUM(Q76:INDEX(Q:Q,76+$A197-1))</f>
        <v>96233.889999999985</v>
      </c>
      <c r="R202" s="24">
        <f>Q202/Q200-1</f>
        <v>-0.32625810419648704</v>
      </c>
      <c r="S202" s="24"/>
      <c r="T202" s="10">
        <f>SUM(T76:INDEX(T:T,76+$A197-1))</f>
        <v>10609.699999999999</v>
      </c>
      <c r="U202" s="24">
        <f>T202/T200-1</f>
        <v>-0.85599636031028026</v>
      </c>
      <c r="V202" s="24"/>
      <c r="W202" s="10">
        <f>SUM(W76:INDEX(W:W,76+$A197-1))</f>
        <v>457.94999999999993</v>
      </c>
      <c r="X202" s="24">
        <f>W202/W200-1</f>
        <v>-0.90924170897891721</v>
      </c>
      <c r="Y202" s="24"/>
      <c r="Z202" s="10">
        <f>SUM(Z76:INDEX(Z:Z,76+$A197-1))</f>
        <v>74487.790000000008</v>
      </c>
      <c r="AA202" s="24">
        <f>Z202/Z200-1</f>
        <v>-0.42794953027341887</v>
      </c>
      <c r="AB202" s="24"/>
      <c r="AC202" s="10">
        <f>SUM(AC76:INDEX(AC:AC,76+$A197-1))</f>
        <v>71897.259999999995</v>
      </c>
      <c r="AD202" s="24">
        <f>AC202/AC200-1</f>
        <v>-0.34009412323619903</v>
      </c>
      <c r="AE202" s="24"/>
      <c r="AF202" s="10">
        <f>SUM(AF76:INDEX(AF:AF,76+$A197-1))</f>
        <v>2241.2599999999998</v>
      </c>
      <c r="AG202" s="24">
        <f>AF202/AF200-1</f>
        <v>-0.87230262760564159</v>
      </c>
      <c r="AH202" s="24"/>
      <c r="AI202" s="10">
        <f>SUM(AI76:INDEX(AI:AI,76+$A197-1))</f>
        <v>349.30000000000007</v>
      </c>
      <c r="AJ202" s="24">
        <f>AI202/AI200-1</f>
        <v>-0.90584550360390959</v>
      </c>
      <c r="AK202" s="24"/>
      <c r="AL202" s="10">
        <f>AVERAGE(AL76:INDEX(AL:AL,76+$A197-1))</f>
        <v>67.901666666666657</v>
      </c>
      <c r="AM202" s="168">
        <f>AL202-AL200</f>
        <v>-14.119166666666672</v>
      </c>
      <c r="AN202" s="24"/>
      <c r="AO202" s="10">
        <f>AVERAGE(AO76:INDEX(AO:AO,76+$A197-1))</f>
        <v>68.261666666666656</v>
      </c>
      <c r="AP202" s="168">
        <f>AO202-AO200</f>
        <v>-14.953333333333333</v>
      </c>
      <c r="AQ202" s="24"/>
      <c r="AR202" s="10">
        <f>AVERAGE(AR76:INDEX(AR:AR,76+$A197-1))</f>
        <v>50.751666666666672</v>
      </c>
      <c r="AS202" s="168">
        <f>AR202-AR200</f>
        <v>-29.287500000000001</v>
      </c>
      <c r="AT202" s="24"/>
      <c r="AU202" s="10">
        <f>AVERAGE(AU76:INDEX(AU:AU,76+$A197-1))</f>
        <v>31.715</v>
      </c>
      <c r="AV202" s="168">
        <f>AU202-AU200</f>
        <v>-46.635833333333338</v>
      </c>
      <c r="AW202" s="24"/>
      <c r="AX202" s="10"/>
      <c r="AY202" s="10"/>
      <c r="AZ202" s="24"/>
      <c r="BA202" s="10"/>
      <c r="BB202" s="93"/>
      <c r="BC202" s="10"/>
      <c r="BD202" s="24"/>
      <c r="BE202" s="10"/>
      <c r="BF202" s="24"/>
      <c r="BG202" s="10"/>
      <c r="BH202" s="24"/>
      <c r="BI202" s="10"/>
      <c r="BJ202" s="24"/>
      <c r="BK202" s="10"/>
      <c r="BL202" s="24"/>
      <c r="BM202" s="10"/>
      <c r="BN202" s="24"/>
      <c r="BO202" s="10"/>
      <c r="BP202" s="10"/>
      <c r="BQ202" s="24"/>
      <c r="BR202" s="10"/>
      <c r="BS202" s="24"/>
      <c r="BT202" s="10"/>
      <c r="BU202" s="24"/>
      <c r="BV202" s="10"/>
      <c r="BW202" s="24"/>
      <c r="BX202" s="10"/>
      <c r="BY202" s="24"/>
      <c r="BZ202" s="10"/>
      <c r="CA202" s="24"/>
      <c r="CB202" s="10"/>
      <c r="CC202" s="24"/>
      <c r="CD202" s="10"/>
      <c r="CE202" s="24"/>
      <c r="CF202" s="10"/>
      <c r="CG202" s="24"/>
      <c r="CH202" s="10"/>
      <c r="CI202" s="24"/>
      <c r="CJ202" s="10"/>
      <c r="CK202" s="24"/>
      <c r="CL202" s="10"/>
      <c r="CM202" s="24"/>
      <c r="CN202" s="10"/>
      <c r="CO202" s="24"/>
      <c r="CP202" s="10"/>
      <c r="CQ202" s="24"/>
      <c r="CR202" s="10"/>
      <c r="CS202" s="24"/>
      <c r="CT202" s="10"/>
      <c r="CU202" s="24"/>
      <c r="CV202" s="43"/>
      <c r="CW202" s="10"/>
      <c r="CX202" s="24"/>
      <c r="CY202" s="10"/>
      <c r="CZ202" s="24"/>
      <c r="DA202" s="10"/>
      <c r="DB202" s="24"/>
      <c r="DC202" s="10"/>
      <c r="DD202" s="24"/>
      <c r="DE202" s="88"/>
      <c r="DF202" s="88"/>
    </row>
    <row r="203" spans="1:110" s="11" customFormat="1" ht="12.75">
      <c r="A203" s="1"/>
      <c r="B203" s="10"/>
      <c r="C203" s="24"/>
      <c r="D203" s="24"/>
      <c r="E203" s="10"/>
      <c r="F203" s="24"/>
      <c r="G203" s="24"/>
      <c r="H203" s="10"/>
      <c r="I203" s="24"/>
      <c r="J203" s="24"/>
      <c r="K203" s="10"/>
      <c r="L203" s="24"/>
      <c r="M203" s="24"/>
      <c r="N203" s="10"/>
      <c r="O203" s="24"/>
      <c r="P203" s="24"/>
      <c r="Q203" s="10"/>
      <c r="R203" s="24"/>
      <c r="S203" s="24"/>
      <c r="T203" s="10"/>
      <c r="U203" s="24"/>
      <c r="V203" s="24"/>
      <c r="W203" s="10"/>
      <c r="X203" s="24"/>
      <c r="Y203" s="24"/>
      <c r="Z203" s="10"/>
      <c r="AA203" s="24"/>
      <c r="AB203" s="24"/>
      <c r="AC203" s="10"/>
      <c r="AD203" s="24"/>
      <c r="AE203" s="24"/>
      <c r="AF203" s="10"/>
      <c r="AG203" s="24"/>
      <c r="AH203" s="24"/>
      <c r="AI203" s="10"/>
      <c r="AJ203" s="24"/>
      <c r="AK203" s="24"/>
      <c r="AL203" s="10"/>
      <c r="AM203" s="168"/>
      <c r="AN203" s="24"/>
      <c r="AO203" s="10"/>
      <c r="AP203" s="168"/>
      <c r="AQ203" s="24"/>
      <c r="AR203" s="10"/>
      <c r="AS203" s="168"/>
      <c r="AT203" s="24"/>
      <c r="AU203" s="10"/>
      <c r="AV203" s="168"/>
      <c r="AW203" s="24"/>
      <c r="AX203" s="10"/>
      <c r="AY203" s="10"/>
      <c r="AZ203" s="24"/>
      <c r="BA203" s="10"/>
      <c r="BB203" s="93"/>
      <c r="BC203" s="10"/>
      <c r="BD203" s="24"/>
      <c r="BE203" s="10"/>
      <c r="BF203" s="24"/>
      <c r="BG203" s="10"/>
      <c r="BH203" s="24"/>
      <c r="BI203" s="10"/>
      <c r="BJ203" s="24"/>
      <c r="BK203" s="10"/>
      <c r="BL203" s="24"/>
      <c r="BM203" s="10"/>
      <c r="BN203" s="24"/>
      <c r="BO203" s="10"/>
      <c r="BP203" s="10"/>
      <c r="BQ203" s="24"/>
      <c r="BR203" s="10"/>
      <c r="BS203" s="24"/>
      <c r="BT203" s="10"/>
      <c r="BU203" s="24"/>
      <c r="BV203" s="10"/>
      <c r="BW203" s="24"/>
      <c r="BX203" s="10"/>
      <c r="BY203" s="24"/>
      <c r="BZ203" s="10"/>
      <c r="CA203" s="24"/>
      <c r="CB203" s="10"/>
      <c r="CC203" s="24"/>
      <c r="CD203" s="10"/>
      <c r="CE203" s="24"/>
      <c r="CF203" s="10"/>
      <c r="CG203" s="24"/>
      <c r="CH203" s="10"/>
      <c r="CI203" s="24"/>
      <c r="CJ203" s="10"/>
      <c r="CK203" s="24"/>
      <c r="CL203" s="10"/>
      <c r="CM203" s="24"/>
      <c r="CN203" s="10"/>
      <c r="CO203" s="24"/>
      <c r="CP203" s="10"/>
      <c r="CQ203" s="24"/>
      <c r="CR203" s="10"/>
      <c r="CS203" s="24"/>
      <c r="CT203" s="10"/>
      <c r="CU203" s="24"/>
      <c r="CV203" s="43"/>
      <c r="CW203" s="10"/>
      <c r="CX203" s="24"/>
      <c r="CY203" s="10"/>
      <c r="CZ203" s="24"/>
      <c r="DA203" s="10"/>
      <c r="DB203" s="24"/>
      <c r="DC203" s="10"/>
      <c r="DD203" s="24"/>
      <c r="DE203" s="88"/>
      <c r="DF203" s="88"/>
    </row>
    <row r="204" spans="1:110" s="11" customFormat="1" ht="12.75">
      <c r="A204" s="12" t="s">
        <v>71</v>
      </c>
      <c r="B204" s="10">
        <f>SUM(B88:INDEX(B:B,88+$A197-1))</f>
        <v>160691.81</v>
      </c>
      <c r="C204" s="24">
        <f>B204/B202-1</f>
        <v>5.6689861763849381E-2</v>
      </c>
      <c r="D204" s="24"/>
      <c r="E204" s="10">
        <f>SUM(E88:INDEX(E:E,88+$A197-1))</f>
        <v>155996.77999999997</v>
      </c>
      <c r="F204" s="24">
        <f>E204/E202-1</f>
        <v>0.15784327347456917</v>
      </c>
      <c r="G204" s="24"/>
      <c r="H204" s="10">
        <f>SUM(H88:INDEX(H:H,88+$A197-1))</f>
        <v>3959.69</v>
      </c>
      <c r="I204" s="24">
        <f>H204/H202-1</f>
        <v>-0.75906424422089214</v>
      </c>
      <c r="J204" s="24"/>
      <c r="K204" s="10">
        <f>SUM(K88:INDEX(K:K,88+$A197-1))</f>
        <v>735.36999999999989</v>
      </c>
      <c r="L204" s="24">
        <f>K204/K202-1</f>
        <v>-0.18815411790682279</v>
      </c>
      <c r="M204" s="24"/>
      <c r="N204" s="10">
        <f>SUM(N88:INDEX(N:N,88+$A197-1))</f>
        <v>108787.39999999998</v>
      </c>
      <c r="O204" s="24">
        <f>N204/N202-1</f>
        <v>1.3847423452876262E-2</v>
      </c>
      <c r="P204" s="24"/>
      <c r="Q204" s="10">
        <f>SUM(Q88:INDEX(Q:Q,88+$A197-1))</f>
        <v>106588.68999999999</v>
      </c>
      <c r="R204" s="24">
        <f>Q204/Q202-1</f>
        <v>0.10760034744516722</v>
      </c>
      <c r="S204" s="24"/>
      <c r="T204" s="10">
        <f>SUM(T88:INDEX(T:T,88+$A197-1))</f>
        <v>1788.77</v>
      </c>
      <c r="U204" s="24">
        <f>T204/T202-1</f>
        <v>-0.83140239592071408</v>
      </c>
      <c r="V204" s="24"/>
      <c r="W204" s="10">
        <f>SUM(W88:INDEX(W:W,88+$A197-1))</f>
        <v>409.93</v>
      </c>
      <c r="X204" s="24">
        <f>W204/W202-1</f>
        <v>-0.10485860901845168</v>
      </c>
      <c r="Y204" s="24"/>
      <c r="Z204" s="10">
        <f>SUM(Z88:INDEX(Z:Z,88+$A197-1))</f>
        <v>79054.64</v>
      </c>
      <c r="AA204" s="24">
        <f>Z204/Z202-1</f>
        <v>6.1310048264285877E-2</v>
      </c>
      <c r="AB204" s="24"/>
      <c r="AC204" s="10">
        <f>SUM(AC88:INDEX(AC:AC,88+$A197-1))</f>
        <v>78512.740000000005</v>
      </c>
      <c r="AD204" s="24">
        <f>AC204/AC202-1</f>
        <v>9.2012964054541291E-2</v>
      </c>
      <c r="AE204" s="24"/>
      <c r="AF204" s="10">
        <f>SUM(AF88:INDEX(AF:AF,88+$A197-1))</f>
        <v>267.37</v>
      </c>
      <c r="AG204" s="24">
        <f>AF204/AF202-1</f>
        <v>-0.88070549601563408</v>
      </c>
      <c r="AH204" s="24"/>
      <c r="AI204" s="10">
        <f>SUM(AI88:INDEX(AI:AI,88+$A197-1))</f>
        <v>274.51</v>
      </c>
      <c r="AJ204" s="24">
        <f>AI204/AI202-1</f>
        <v>-0.21411394217005453</v>
      </c>
      <c r="AK204" s="24"/>
      <c r="AL204" s="10">
        <f>AVERAGE(AL88:INDEX(AL:AL,88+$A197-1))</f>
        <v>66.248333333333335</v>
      </c>
      <c r="AM204" s="168">
        <f>AL204-AL202</f>
        <v>-1.6533333333333218</v>
      </c>
      <c r="AN204" s="24"/>
      <c r="AO204" s="10">
        <f>AVERAGE(AO88:INDEX(AO:AO,88+$A197-1))</f>
        <v>66.815833333333345</v>
      </c>
      <c r="AP204" s="168">
        <f>AO204-AO202</f>
        <v>-1.4458333333333115</v>
      </c>
      <c r="AQ204" s="24"/>
      <c r="AR204" s="10">
        <f>AVERAGE(AR88:INDEX(AR:AR,88+$A197-1))</f>
        <v>45.79999999999999</v>
      </c>
      <c r="AS204" s="168">
        <f>AR204-AR202</f>
        <v>-4.9516666666666822</v>
      </c>
      <c r="AT204" s="24"/>
      <c r="AU204" s="10">
        <f>AVERAGE(AU88:INDEX(AU:AU,88+$A197-1))</f>
        <v>53.848333333333336</v>
      </c>
      <c r="AV204" s="168">
        <f>AU204-AU202</f>
        <v>22.133333333333336</v>
      </c>
      <c r="AW204" s="24"/>
      <c r="AX204" s="10"/>
      <c r="AY204" s="10"/>
      <c r="AZ204" s="24"/>
      <c r="BA204" s="10"/>
      <c r="BB204" s="93"/>
      <c r="BC204" s="10"/>
      <c r="BD204" s="24"/>
      <c r="BE204" s="10"/>
      <c r="BF204" s="24"/>
      <c r="BG204" s="10"/>
      <c r="BH204" s="24"/>
      <c r="BI204" s="10"/>
      <c r="BJ204" s="24"/>
      <c r="BK204" s="10"/>
      <c r="BL204" s="24"/>
      <c r="BM204" s="10"/>
      <c r="BN204" s="24"/>
      <c r="BO204" s="10"/>
      <c r="BP204" s="10"/>
      <c r="BQ204" s="24"/>
      <c r="BR204" s="10"/>
      <c r="BS204" s="24"/>
      <c r="BT204" s="10"/>
      <c r="BU204" s="24"/>
      <c r="BV204" s="10"/>
      <c r="BW204" s="24"/>
      <c r="BX204" s="10"/>
      <c r="BY204" s="24"/>
      <c r="BZ204" s="10"/>
      <c r="CA204" s="24"/>
      <c r="CB204" s="10"/>
      <c r="CC204" s="24"/>
      <c r="CD204" s="10"/>
      <c r="CE204" s="24"/>
      <c r="CF204" s="10"/>
      <c r="CG204" s="24"/>
      <c r="CH204" s="10"/>
      <c r="CI204" s="24"/>
      <c r="CJ204" s="10"/>
      <c r="CK204" s="24"/>
      <c r="CL204" s="10"/>
      <c r="CM204" s="24"/>
      <c r="CN204" s="10"/>
      <c r="CO204" s="24"/>
      <c r="CP204" s="10"/>
      <c r="CQ204" s="24"/>
      <c r="CR204" s="10"/>
      <c r="CS204" s="24"/>
      <c r="CT204" s="10"/>
      <c r="CU204" s="24"/>
      <c r="CV204" s="43"/>
      <c r="CW204" s="10"/>
      <c r="CX204" s="24"/>
      <c r="CY204" s="10"/>
      <c r="CZ204" s="24"/>
      <c r="DA204" s="10"/>
      <c r="DB204" s="24"/>
      <c r="DC204" s="10"/>
      <c r="DD204" s="24"/>
      <c r="DE204" s="88"/>
      <c r="DF204" s="88"/>
    </row>
    <row r="205" spans="1:110" s="11" customFormat="1" ht="12.75">
      <c r="A205" s="12"/>
      <c r="B205" s="10"/>
      <c r="C205" s="24"/>
      <c r="D205" s="24"/>
      <c r="E205" s="10"/>
      <c r="F205" s="24"/>
      <c r="G205" s="24"/>
      <c r="H205" s="10"/>
      <c r="I205" s="24"/>
      <c r="J205" s="24"/>
      <c r="K205" s="10"/>
      <c r="L205" s="24"/>
      <c r="M205" s="24"/>
      <c r="N205" s="10"/>
      <c r="O205" s="24"/>
      <c r="P205" s="24"/>
      <c r="Q205" s="10"/>
      <c r="R205" s="24"/>
      <c r="S205" s="24"/>
      <c r="T205" s="10"/>
      <c r="U205" s="24"/>
      <c r="V205" s="24"/>
      <c r="W205" s="10"/>
      <c r="X205" s="24"/>
      <c r="Y205" s="24"/>
      <c r="Z205" s="10"/>
      <c r="AA205" s="24"/>
      <c r="AB205" s="24"/>
      <c r="AC205" s="10"/>
      <c r="AD205" s="24"/>
      <c r="AE205" s="24"/>
      <c r="AF205" s="10"/>
      <c r="AG205" s="24"/>
      <c r="AH205" s="24"/>
      <c r="AI205" s="10"/>
      <c r="AJ205" s="24"/>
      <c r="AK205" s="24"/>
      <c r="AL205" s="10"/>
      <c r="AM205" s="168"/>
      <c r="AN205" s="24"/>
      <c r="AO205" s="10"/>
      <c r="AP205" s="168"/>
      <c r="AQ205" s="24"/>
      <c r="AR205" s="10"/>
      <c r="AS205" s="168"/>
      <c r="AT205" s="24"/>
      <c r="AU205" s="10"/>
      <c r="AV205" s="168"/>
      <c r="AW205" s="24"/>
      <c r="AX205" s="10"/>
      <c r="AY205" s="10"/>
      <c r="AZ205" s="24"/>
      <c r="BA205" s="10"/>
      <c r="BB205" s="93"/>
      <c r="BC205" s="10"/>
      <c r="BD205" s="24"/>
      <c r="BE205" s="10"/>
      <c r="BF205" s="24"/>
      <c r="BG205" s="10"/>
      <c r="BH205" s="24"/>
      <c r="BI205" s="10"/>
      <c r="BJ205" s="24"/>
      <c r="BK205" s="10"/>
      <c r="BL205" s="24"/>
      <c r="BM205" s="10"/>
      <c r="BN205" s="24"/>
      <c r="BO205" s="10"/>
      <c r="BP205" s="10"/>
      <c r="BQ205" s="24"/>
      <c r="BR205" s="10"/>
      <c r="BS205" s="24"/>
      <c r="BT205" s="10"/>
      <c r="BU205" s="24"/>
      <c r="BV205" s="10"/>
      <c r="BW205" s="24"/>
      <c r="BX205" s="10"/>
      <c r="BY205" s="24"/>
      <c r="BZ205" s="10"/>
      <c r="CA205" s="24"/>
      <c r="CB205" s="10"/>
      <c r="CC205" s="24"/>
      <c r="CD205" s="10"/>
      <c r="CE205" s="24"/>
      <c r="CF205" s="10"/>
      <c r="CG205" s="24"/>
      <c r="CH205" s="10"/>
      <c r="CI205" s="24"/>
      <c r="CJ205" s="10"/>
      <c r="CK205" s="24"/>
      <c r="CL205" s="10"/>
      <c r="CM205" s="24"/>
      <c r="CN205" s="10"/>
      <c r="CO205" s="24"/>
      <c r="CP205" s="10"/>
      <c r="CQ205" s="24"/>
      <c r="CR205" s="10"/>
      <c r="CS205" s="24"/>
      <c r="CT205" s="10"/>
      <c r="CU205" s="24"/>
      <c r="CV205" s="43"/>
      <c r="CW205" s="10"/>
      <c r="CX205" s="24"/>
      <c r="CY205" s="10"/>
      <c r="CZ205" s="24"/>
      <c r="DA205" s="10"/>
      <c r="DB205" s="24"/>
      <c r="DC205" s="10"/>
      <c r="DD205" s="24"/>
      <c r="DE205" s="88"/>
      <c r="DF205" s="88"/>
    </row>
    <row r="206" spans="1:110" s="11" customFormat="1">
      <c r="A206" s="12" t="s">
        <v>72</v>
      </c>
      <c r="B206" s="10">
        <f>SUM(B100:INDEX(B:B,100+$A197-1))</f>
        <v>96179.650000000009</v>
      </c>
      <c r="C206" s="24">
        <f>B206/B204-1</f>
        <v>-0.40146514000931344</v>
      </c>
      <c r="D206" s="24"/>
      <c r="E206" s="10">
        <f>SUM(E100:INDEX(E:E,100+$A197-1))</f>
        <v>92181.28</v>
      </c>
      <c r="F206" s="24">
        <f>E206/E204-1</f>
        <v>-0.40908216182410939</v>
      </c>
      <c r="G206" s="24"/>
      <c r="H206" s="10">
        <f>SUM(H100:INDEX(H:H,100+$A197-1))</f>
        <v>3571.1300000000006</v>
      </c>
      <c r="I206" s="24">
        <f>H206/H204-1</f>
        <v>-9.8128893928564942E-2</v>
      </c>
      <c r="J206" s="24"/>
      <c r="K206" s="10">
        <f>SUM(K100:INDEX(K:K,100+$A197-1))</f>
        <v>427.25999999999993</v>
      </c>
      <c r="L206" s="24">
        <f>K206/K204-1</f>
        <v>-0.41898636060758532</v>
      </c>
      <c r="M206" s="24"/>
      <c r="N206" s="10">
        <f>SUM(N100:INDEX(N:N,100+$A197-1))</f>
        <v>61271.6</v>
      </c>
      <c r="O206" s="24">
        <f>N206/N204-1</f>
        <v>-0.43677668553527327</v>
      </c>
      <c r="P206" s="24"/>
      <c r="Q206" s="10">
        <f>SUM(Q100:INDEX(Q:Q,100+$A197-1))</f>
        <v>59019.01</v>
      </c>
      <c r="R206" s="24">
        <f>Q206/Q204-1</f>
        <v>-0.44629200340111119</v>
      </c>
      <c r="S206" s="24"/>
      <c r="T206" s="10">
        <f>SUM(T100:INDEX(T:T,100+$A197-1))</f>
        <v>2014.19</v>
      </c>
      <c r="U206" s="24">
        <f>T206/T204-1</f>
        <v>0.12601955533690745</v>
      </c>
      <c r="V206" s="24"/>
      <c r="W206" s="10">
        <f>SUM(W100:INDEX(W:W,100+$A197-1))</f>
        <v>238.41000000000003</v>
      </c>
      <c r="X206" s="24">
        <f>W206/W204-1</f>
        <v>-0.41841289976337415</v>
      </c>
      <c r="Y206" s="24"/>
      <c r="Z206" s="10">
        <f>SUM(Z100:INDEX(Z:Z,100+$A197-1))</f>
        <v>42527.61</v>
      </c>
      <c r="AA206" s="24">
        <f>Z206/Z204-1</f>
        <v>-0.4620478949749186</v>
      </c>
      <c r="AB206" s="24"/>
      <c r="AC206" s="10">
        <f>SUM(AC100:INDEX(AC:AC,100+$A197-1))</f>
        <v>42044.920000000006</v>
      </c>
      <c r="AD206" s="24">
        <f>AC206/AC204-1</f>
        <v>-0.46448283425084891</v>
      </c>
      <c r="AE206" s="24"/>
      <c r="AF206" s="10">
        <f>SUM(AF100:INDEX(AF:AF,100+$A197-1))</f>
        <v>322.07000000000005</v>
      </c>
      <c r="AG206" s="24">
        <f>AF206/AF204-1</f>
        <v>0.20458540599169717</v>
      </c>
      <c r="AH206" s="24"/>
      <c r="AI206" s="10">
        <f>SUM(AI100:INDEX(AI:AI,100+$A197-1))</f>
        <v>160.61999999999998</v>
      </c>
      <c r="AJ206" s="24">
        <f>AI206/AI204-1</f>
        <v>-0.41488470365378316</v>
      </c>
      <c r="AK206" s="24"/>
      <c r="AL206" s="10">
        <f>AVERAGE(AL100:INDEX(AL:AL,100+$A197-1))</f>
        <v>63.239166666666655</v>
      </c>
      <c r="AM206" s="168">
        <f>AL206-AL204</f>
        <v>-3.0091666666666796</v>
      </c>
      <c r="AN206" s="24"/>
      <c r="AO206" s="10">
        <f>AVERAGE(AO100:INDEX(AO:AO,100+$A197-1))</f>
        <v>63.655833333333341</v>
      </c>
      <c r="AP206" s="168">
        <f>AO206-AO204</f>
        <v>-3.1600000000000037</v>
      </c>
      <c r="AQ206" s="24"/>
      <c r="AR206" s="10">
        <f>AVERAGE(AR100:INDEX(AR:AR,100+$A197-1))</f>
        <v>54.553333333333335</v>
      </c>
      <c r="AS206" s="168">
        <f>AR206-AR204</f>
        <v>8.7533333333333445</v>
      </c>
      <c r="AT206" s="24"/>
      <c r="AU206" s="10">
        <f>AVERAGE(AU100:INDEX(AU:AU,100+$A197-1))</f>
        <v>47.651666666666664</v>
      </c>
      <c r="AV206" s="168">
        <f>AU206-AU204</f>
        <v>-6.1966666666666725</v>
      </c>
      <c r="AW206" s="24"/>
      <c r="AX206" s="10"/>
      <c r="AY206" s="10"/>
      <c r="AZ206" s="24"/>
      <c r="BA206" s="10"/>
      <c r="BB206" s="24"/>
      <c r="BC206" s="10"/>
      <c r="BD206" s="24"/>
      <c r="BE206" s="10"/>
      <c r="BF206" s="24"/>
      <c r="BG206" s="10"/>
      <c r="BH206" s="24"/>
      <c r="BI206" s="10"/>
      <c r="BJ206" s="24"/>
      <c r="BK206" s="10"/>
      <c r="BL206" s="24"/>
      <c r="BM206" s="10"/>
      <c r="BN206" s="24"/>
      <c r="BO206" s="10"/>
      <c r="BP206" s="46"/>
      <c r="BQ206" s="24"/>
      <c r="BR206" s="10"/>
      <c r="BS206" s="24"/>
      <c r="BT206" s="10"/>
      <c r="BU206" s="24"/>
      <c r="BV206" s="10"/>
      <c r="BW206" s="24"/>
      <c r="BX206" s="10"/>
      <c r="BY206" s="24"/>
      <c r="BZ206" s="10"/>
      <c r="CA206" s="24"/>
      <c r="CB206" s="10"/>
      <c r="CC206" s="24"/>
      <c r="CD206" s="10"/>
      <c r="CE206" s="24"/>
      <c r="CF206" s="10"/>
      <c r="CG206" s="24"/>
      <c r="CH206" s="10"/>
      <c r="CI206" s="24"/>
      <c r="CJ206" s="10"/>
      <c r="CK206" s="24"/>
      <c r="CL206" s="10"/>
      <c r="CM206" s="24"/>
      <c r="CN206" s="10"/>
      <c r="CO206" s="24"/>
      <c r="CP206" s="10"/>
      <c r="CQ206" s="24"/>
      <c r="CR206" s="10"/>
      <c r="CS206" s="24"/>
      <c r="CT206" s="10"/>
      <c r="CU206" s="24"/>
      <c r="CV206" s="24"/>
      <c r="CW206" s="45"/>
      <c r="CX206" s="24"/>
      <c r="CY206" s="45"/>
      <c r="CZ206" s="24"/>
      <c r="DA206" s="45"/>
      <c r="DB206" s="24"/>
      <c r="DC206"/>
      <c r="DD206" s="24"/>
      <c r="DE206" s="48"/>
      <c r="DF206" s="48"/>
    </row>
    <row r="207" spans="1:110" s="11" customFormat="1">
      <c r="A207" s="12"/>
      <c r="B207" s="10"/>
      <c r="C207" s="24"/>
      <c r="D207" s="24"/>
      <c r="E207" s="10"/>
      <c r="F207" s="24"/>
      <c r="G207" s="24"/>
      <c r="H207" s="10"/>
      <c r="I207" s="24"/>
      <c r="J207" s="24"/>
      <c r="K207" s="10"/>
      <c r="L207" s="24"/>
      <c r="M207" s="24"/>
      <c r="N207" s="10"/>
      <c r="O207" s="24"/>
      <c r="P207" s="24"/>
      <c r="Q207" s="10"/>
      <c r="R207" s="24"/>
      <c r="S207" s="24"/>
      <c r="T207" s="10"/>
      <c r="U207" s="24"/>
      <c r="V207" s="24"/>
      <c r="W207" s="10"/>
      <c r="X207" s="24"/>
      <c r="Y207" s="24"/>
      <c r="Z207" s="10"/>
      <c r="AA207" s="24"/>
      <c r="AB207" s="24"/>
      <c r="AC207" s="10"/>
      <c r="AD207" s="24"/>
      <c r="AE207" s="24"/>
      <c r="AF207" s="10"/>
      <c r="AG207" s="24"/>
      <c r="AH207" s="24"/>
      <c r="AI207" s="10"/>
      <c r="AJ207" s="24"/>
      <c r="AK207" s="24"/>
      <c r="AL207" s="10"/>
      <c r="AM207" s="168"/>
      <c r="AN207" s="24"/>
      <c r="AO207" s="10"/>
      <c r="AP207" s="168"/>
      <c r="AQ207" s="24"/>
      <c r="AR207" s="10"/>
      <c r="AS207" s="168"/>
      <c r="AT207" s="24"/>
      <c r="AU207" s="10"/>
      <c r="AV207" s="168"/>
      <c r="AW207" s="24"/>
      <c r="AX207" s="10"/>
      <c r="AY207" s="10"/>
      <c r="AZ207" s="24"/>
      <c r="BA207" s="10"/>
      <c r="BB207" s="24"/>
      <c r="BC207" s="10"/>
      <c r="BD207" s="24"/>
      <c r="BE207" s="10"/>
      <c r="BF207" s="24"/>
      <c r="BG207" s="10"/>
      <c r="BH207" s="24"/>
      <c r="BI207" s="10"/>
      <c r="BJ207" s="24"/>
      <c r="BK207" s="10"/>
      <c r="BL207" s="24"/>
      <c r="BM207" s="10"/>
      <c r="BN207" s="24"/>
      <c r="BO207" s="10"/>
      <c r="BP207" s="46"/>
      <c r="BQ207" s="24"/>
      <c r="BR207" s="10"/>
      <c r="BS207" s="24"/>
      <c r="BT207" s="10"/>
      <c r="BU207" s="24"/>
      <c r="BV207" s="10"/>
      <c r="BW207" s="24"/>
      <c r="BX207" s="10"/>
      <c r="BY207" s="24"/>
      <c r="BZ207" s="10"/>
      <c r="CA207" s="24"/>
      <c r="CB207" s="10"/>
      <c r="CC207" s="24"/>
      <c r="CD207" s="10"/>
      <c r="CE207" s="24"/>
      <c r="CF207" s="10"/>
      <c r="CG207" s="24"/>
      <c r="CH207" s="10"/>
      <c r="CI207" s="24"/>
      <c r="CJ207" s="10"/>
      <c r="CK207" s="24"/>
      <c r="CL207" s="10"/>
      <c r="CM207" s="24"/>
      <c r="CN207" s="10"/>
      <c r="CO207" s="24"/>
      <c r="CP207" s="10"/>
      <c r="CQ207" s="24"/>
      <c r="CR207" s="10"/>
      <c r="CS207" s="24"/>
      <c r="CT207" s="10"/>
      <c r="CU207" s="24"/>
      <c r="CV207" s="24"/>
      <c r="CW207" s="45"/>
      <c r="CX207" s="24"/>
      <c r="CY207" s="45"/>
      <c r="CZ207" s="24"/>
      <c r="DA207" s="45"/>
      <c r="DB207" s="24"/>
      <c r="DC207"/>
      <c r="DD207" s="24"/>
      <c r="DE207" s="48"/>
      <c r="DF207" s="48"/>
    </row>
    <row r="208" spans="1:110" s="63" customFormat="1">
      <c r="A208" s="160" t="s">
        <v>73</v>
      </c>
      <c r="B208" s="77">
        <f>SUM(B112:INDEX(B:B,112+$A197-1))</f>
        <v>244974.74000000002</v>
      </c>
      <c r="C208" s="24">
        <f>B208/B206-1</f>
        <v>1.5470537686506449</v>
      </c>
      <c r="D208" s="24">
        <f>B208/B200-1</f>
        <v>-9.3227524899948788E-2</v>
      </c>
      <c r="E208" s="77">
        <f>SUM(E112:INDEX(E:E,112+$A197-1))</f>
        <v>199829.45</v>
      </c>
      <c r="F208" s="24">
        <f>E208/E206-1</f>
        <v>1.1677877547371875</v>
      </c>
      <c r="G208" s="24">
        <f>E208/E200-1</f>
        <v>0.1640846592408467</v>
      </c>
      <c r="H208" s="77">
        <f>SUM(H112:INDEX(H:H,112+$A197-1))</f>
        <v>40341.699999999997</v>
      </c>
      <c r="I208" s="24">
        <f>H208/H206-1</f>
        <v>10.296620397465226</v>
      </c>
      <c r="J208" s="24">
        <f>H208/H200-1</f>
        <v>-0.56194036819782012</v>
      </c>
      <c r="K208" s="77">
        <f>SUM(K112:INDEX(K:K,112+$A197-1))</f>
        <v>4803.62</v>
      </c>
      <c r="L208" s="24">
        <f>K208/K206-1</f>
        <v>10.242849787014935</v>
      </c>
      <c r="M208" s="24">
        <f>K208/K200-1</f>
        <v>-0.25026611103307272</v>
      </c>
      <c r="N208" s="77">
        <f>SUM(N112:INDEX(N:N,112+$A197-1))</f>
        <v>182294.71999999997</v>
      </c>
      <c r="O208" s="24">
        <f>N208/N206-1</f>
        <v>1.9751911162757292</v>
      </c>
      <c r="P208" s="24">
        <f>N208/N200-1</f>
        <v>-0.17721226295252346</v>
      </c>
      <c r="Q208" s="77">
        <f>SUM(Q112:INDEX(Q:Q,112+$A197-1))</f>
        <v>149928.57999999999</v>
      </c>
      <c r="R208" s="24">
        <f>Q208/Q206-1</f>
        <v>1.5403438654765638</v>
      </c>
      <c r="S208" s="24">
        <f>Q208/Q200-1</f>
        <v>4.9663125166494515E-2</v>
      </c>
      <c r="T208" s="77">
        <f>SUM(T112:INDEX(T:T,112+$A197-1))</f>
        <v>28843.919999999998</v>
      </c>
      <c r="U208" s="24">
        <f>T208/T206-1</f>
        <v>13.320357066612385</v>
      </c>
      <c r="V208" s="24">
        <f>T208/T200-1</f>
        <v>-0.60850641743695866</v>
      </c>
      <c r="W208" s="77">
        <f>SUM(W112:INDEX(W:W,112+$A197-1))</f>
        <v>3522.2400000000002</v>
      </c>
      <c r="X208" s="24">
        <f>W208/W206-1</f>
        <v>13.773876934692336</v>
      </c>
      <c r="Y208" s="24">
        <f>W208/W200-1</f>
        <v>-0.30194893991462235</v>
      </c>
      <c r="Z208" s="77">
        <f>SUM(Z112:INDEX(Z:Z,112+$A197-1))</f>
        <v>115639.88000000002</v>
      </c>
      <c r="AA208" s="24">
        <f>Z208/Z206-1</f>
        <v>1.7191718509457741</v>
      </c>
      <c r="AB208" s="24">
        <f>Z208/Z200-1</f>
        <v>-0.11191018456681989</v>
      </c>
      <c r="AC208" s="77">
        <f>SUM(AC112:INDEX(AC:AC,112+$A197-1))</f>
        <v>106308.46000000002</v>
      </c>
      <c r="AD208" s="24">
        <f>AC208/AC206-1</f>
        <v>1.5284495725048353</v>
      </c>
      <c r="AE208" s="24">
        <f>AC208/AC200-1</f>
        <v>-2.4252419303468775E-2</v>
      </c>
      <c r="AF208" s="77">
        <f>SUM(AF112:INDEX(AF:AF,112+$A197-1))</f>
        <v>6820.6</v>
      </c>
      <c r="AG208" s="24">
        <f>AF208/AF206-1</f>
        <v>20.177383798553109</v>
      </c>
      <c r="AH208" s="24">
        <f>AF208/AF200-1</f>
        <v>-0.61139149489440692</v>
      </c>
      <c r="AI208" s="77">
        <f>SUM(AI112:INDEX(AI:AI,112+$A197-1))</f>
        <v>2510.8599999999997</v>
      </c>
      <c r="AJ208" s="24">
        <f>AI208/AI206-1</f>
        <v>14.632299838127258</v>
      </c>
      <c r="AK208" s="24">
        <f>AI208/AI200-1</f>
        <v>-0.32319278894621373</v>
      </c>
      <c r="AL208" s="77">
        <f>AVERAGE(AL112:INDEX(AL:AL,112+$A197-1))</f>
        <v>74.054166666666674</v>
      </c>
      <c r="AM208" s="168">
        <f>AL208-AL206</f>
        <v>10.815000000000019</v>
      </c>
      <c r="AN208" s="168">
        <f>AL208-AL200</f>
        <v>-7.9666666666666544</v>
      </c>
      <c r="AO208" s="77">
        <f>AVERAGE(AO112:INDEX(AO:AO,112+$A197-1))</f>
        <v>74.868333333333339</v>
      </c>
      <c r="AP208" s="168">
        <f>AO208-AO206</f>
        <v>11.212499999999999</v>
      </c>
      <c r="AQ208" s="168">
        <f>AO208-AO200</f>
        <v>-8.3466666666666498</v>
      </c>
      <c r="AR208" s="77">
        <f>AVERAGE(AR112:INDEX(AR:AR,112+$A197-1))</f>
        <v>69.24166666666666</v>
      </c>
      <c r="AS208" s="168">
        <f>AR208-AR206</f>
        <v>14.688333333333325</v>
      </c>
      <c r="AT208" s="168">
        <f>AR208-AR200</f>
        <v>-10.797500000000014</v>
      </c>
      <c r="AU208" s="77">
        <f>AVERAGE(AU112:INDEX(AU:AU,112+$A197-1))</f>
        <v>73.30083333333333</v>
      </c>
      <c r="AV208" s="168">
        <f>AU208-AU206</f>
        <v>25.649166666666666</v>
      </c>
      <c r="AW208" s="168">
        <f>AU208-AU200</f>
        <v>-5.0500000000000114</v>
      </c>
      <c r="AX208" s="77"/>
      <c r="AY208" s="77"/>
      <c r="AZ208" s="24"/>
      <c r="BA208" s="77"/>
      <c r="BB208" s="24"/>
      <c r="BC208" s="77"/>
      <c r="BD208" s="24"/>
      <c r="BE208" s="77"/>
      <c r="BF208" s="24"/>
      <c r="BG208" s="77"/>
      <c r="BH208" s="24"/>
      <c r="BI208" s="77"/>
      <c r="BJ208" s="24"/>
      <c r="BK208" s="77"/>
      <c r="BL208" s="24"/>
      <c r="BM208" s="77"/>
      <c r="BN208" s="24"/>
      <c r="BO208" s="77"/>
      <c r="BP208" s="97"/>
      <c r="BQ208" s="24"/>
      <c r="BR208" s="77"/>
      <c r="BS208" s="24"/>
      <c r="BT208" s="77"/>
      <c r="BU208" s="24"/>
      <c r="BV208" s="77"/>
      <c r="BW208" s="24"/>
      <c r="BX208" s="77"/>
      <c r="BY208" s="24"/>
      <c r="BZ208" s="77"/>
      <c r="CA208" s="24"/>
      <c r="CB208" s="77"/>
      <c r="CC208" s="24"/>
      <c r="CD208" s="77"/>
      <c r="CE208" s="24"/>
      <c r="CF208" s="77"/>
      <c r="CG208" s="24"/>
      <c r="CH208" s="77"/>
      <c r="CI208" s="24"/>
      <c r="CJ208" s="77"/>
      <c r="CK208" s="24"/>
      <c r="CL208" s="77"/>
      <c r="CM208" s="24"/>
      <c r="CN208" s="77"/>
      <c r="CO208" s="24"/>
      <c r="CP208" s="77"/>
      <c r="CQ208" s="24"/>
      <c r="CR208" s="77"/>
      <c r="CS208" s="24"/>
      <c r="CT208" s="77"/>
      <c r="CU208" s="24"/>
      <c r="CV208" s="24"/>
      <c r="CW208" s="99"/>
      <c r="CX208" s="24"/>
      <c r="CY208" s="99"/>
      <c r="CZ208" s="24"/>
      <c r="DA208" s="99"/>
      <c r="DB208" s="24"/>
      <c r="DC208" s="101"/>
      <c r="DD208" s="24"/>
      <c r="DE208" s="102"/>
      <c r="DF208" s="102"/>
    </row>
    <row r="209" spans="1:110" s="63" customFormat="1">
      <c r="A209" s="160"/>
      <c r="B209" s="77"/>
      <c r="C209" s="24"/>
      <c r="D209" s="24"/>
      <c r="E209" s="77"/>
      <c r="F209" s="24"/>
      <c r="G209" s="24"/>
      <c r="H209" s="77"/>
      <c r="I209" s="24"/>
      <c r="J209" s="24"/>
      <c r="K209" s="77"/>
      <c r="L209" s="24"/>
      <c r="M209" s="24"/>
      <c r="N209" s="77"/>
      <c r="O209" s="24"/>
      <c r="P209" s="24"/>
      <c r="Q209" s="77"/>
      <c r="R209" s="24"/>
      <c r="S209" s="24"/>
      <c r="T209" s="77"/>
      <c r="U209" s="24"/>
      <c r="V209" s="24"/>
      <c r="W209" s="77"/>
      <c r="X209" s="24"/>
      <c r="Y209" s="24"/>
      <c r="Z209" s="77"/>
      <c r="AA209" s="24"/>
      <c r="AB209" s="24"/>
      <c r="AC209" s="77"/>
      <c r="AD209" s="24"/>
      <c r="AE209" s="24"/>
      <c r="AF209" s="77"/>
      <c r="AG209" s="24"/>
      <c r="AH209" s="24"/>
      <c r="AI209" s="77"/>
      <c r="AJ209" s="24"/>
      <c r="AK209" s="24"/>
      <c r="AL209" s="77"/>
      <c r="AM209" s="168"/>
      <c r="AN209" s="168"/>
      <c r="AO209" s="77"/>
      <c r="AP209" s="168"/>
      <c r="AQ209" s="168"/>
      <c r="AR209" s="77"/>
      <c r="AS209" s="168"/>
      <c r="AT209" s="168"/>
      <c r="AU209" s="77"/>
      <c r="AV209" s="168"/>
      <c r="AW209" s="168"/>
      <c r="AX209" s="77"/>
      <c r="AY209" s="77"/>
      <c r="AZ209" s="24"/>
      <c r="BA209" s="77"/>
      <c r="BB209" s="24"/>
      <c r="BC209" s="77"/>
      <c r="BD209" s="24"/>
      <c r="BE209" s="77"/>
      <c r="BF209" s="24"/>
      <c r="BG209" s="77"/>
      <c r="BH209" s="24"/>
      <c r="BI209" s="77"/>
      <c r="BJ209" s="24"/>
      <c r="BK209" s="77"/>
      <c r="BL209" s="24"/>
      <c r="BM209" s="77"/>
      <c r="BN209" s="24"/>
      <c r="BO209" s="77"/>
      <c r="BP209" s="97"/>
      <c r="BQ209" s="24"/>
      <c r="BR209" s="77"/>
      <c r="BS209" s="24"/>
      <c r="BT209" s="77"/>
      <c r="BU209" s="24"/>
      <c r="BV209" s="77"/>
      <c r="BW209" s="24"/>
      <c r="BX209" s="77"/>
      <c r="BY209" s="24"/>
      <c r="BZ209" s="77"/>
      <c r="CA209" s="24"/>
      <c r="CB209" s="77"/>
      <c r="CC209" s="24"/>
      <c r="CD209" s="77"/>
      <c r="CE209" s="24"/>
      <c r="CF209" s="77"/>
      <c r="CG209" s="24"/>
      <c r="CH209" s="77"/>
      <c r="CI209" s="24"/>
      <c r="CJ209" s="77"/>
      <c r="CK209" s="24"/>
      <c r="CL209" s="77"/>
      <c r="CM209" s="24"/>
      <c r="CN209" s="77"/>
      <c r="CO209" s="24"/>
      <c r="CP209" s="77"/>
      <c r="CQ209" s="24"/>
      <c r="CR209" s="77"/>
      <c r="CS209" s="24"/>
      <c r="CT209" s="77"/>
      <c r="CU209" s="24"/>
      <c r="CV209" s="24"/>
      <c r="CW209" s="99"/>
      <c r="CX209" s="24"/>
      <c r="CY209" s="99"/>
      <c r="CZ209" s="24"/>
      <c r="DA209" s="99"/>
      <c r="DB209" s="24"/>
      <c r="DC209" s="101"/>
      <c r="DD209" s="24"/>
      <c r="DE209" s="102"/>
      <c r="DF209" s="102"/>
    </row>
    <row r="210" spans="1:110" s="63" customFormat="1">
      <c r="A210" s="160" t="s">
        <v>114</v>
      </c>
      <c r="B210" s="77">
        <f>SUM(B124:INDEX(B:B,124+$A197-1))</f>
        <v>296909.20000000007</v>
      </c>
      <c r="C210" s="24">
        <f>B210/B208-1</f>
        <v>0.21199924530994529</v>
      </c>
      <c r="D210" s="24">
        <f>B210/B200-1</f>
        <v>9.9007555489093235E-2</v>
      </c>
      <c r="E210" s="77">
        <f>SUM(E124:INDEX(E:E,124+$A197-1))</f>
        <v>202445.08000000002</v>
      </c>
      <c r="F210" s="24">
        <f>E210/E208-1</f>
        <v>1.3089311910731816E-2</v>
      </c>
      <c r="G210" s="24">
        <f>E210/E200-1</f>
        <v>0.17932172643614819</v>
      </c>
      <c r="H210" s="77">
        <f>SUM(H124:INDEX(H:H,124+$A197-1))</f>
        <v>87802.99</v>
      </c>
      <c r="I210" s="24">
        <f>H210/H208-1</f>
        <v>1.1764821512231762</v>
      </c>
      <c r="J210" s="24">
        <f>H210/H200-1</f>
        <v>-4.6571030211158937E-2</v>
      </c>
      <c r="K210" s="77">
        <f>SUM(K124:INDEX(K:K,124+$A197-1))</f>
        <v>6661.12</v>
      </c>
      <c r="L210" s="24">
        <f>K210/K208-1</f>
        <v>0.38668753981372372</v>
      </c>
      <c r="M210" s="24">
        <f>K210/K200-1</f>
        <v>3.9646642006524013E-2</v>
      </c>
      <c r="N210" s="77">
        <f>SUM(N124:INDEX(N:N,124+$A197-1))</f>
        <v>245894.46999999997</v>
      </c>
      <c r="O210" s="24">
        <f>N210/N208-1</f>
        <v>0.34888421343196341</v>
      </c>
      <c r="P210" s="24">
        <f>N210/N200-1</f>
        <v>0.10984538950875056</v>
      </c>
      <c r="Q210" s="77">
        <f>SUM(Q124:INDEX(Q:Q,124+$A197-1))</f>
        <v>170121.76</v>
      </c>
      <c r="R210" s="24">
        <f>Q210/Q208-1</f>
        <v>0.13468532817425483</v>
      </c>
      <c r="S210" s="24">
        <f>Q210/Q200-1</f>
        <v>0.19103734765195779</v>
      </c>
      <c r="T210" s="77">
        <f>SUM(T124:INDEX(T:T,124+$A197-1))</f>
        <v>70543.039999999994</v>
      </c>
      <c r="U210" s="24">
        <f>T210/T208-1</f>
        <v>1.4456814469045813</v>
      </c>
      <c r="V210" s="24">
        <f>T210/T200-1</f>
        <v>-4.2531408543362792E-2</v>
      </c>
      <c r="W210" s="77">
        <f>SUM(W124:INDEX(W:W,124+$A197-1))</f>
        <v>5229.67</v>
      </c>
      <c r="X210" s="24">
        <f>W210/W208-1</f>
        <v>0.48475685927137269</v>
      </c>
      <c r="Y210" s="24">
        <f>W210/W200-1</f>
        <v>3.6436099583417647E-2</v>
      </c>
      <c r="Z210" s="77">
        <f>SUM(Z124:INDEX(Z:Z,124+$A197-1))</f>
        <v>140583.20000000001</v>
      </c>
      <c r="AA210" s="24">
        <f>Z210/Z208-1</f>
        <v>0.21569825219465799</v>
      </c>
      <c r="AB210" s="24">
        <f>Z210/Z200-1</f>
        <v>7.9649236413993352E-2</v>
      </c>
      <c r="AC210" s="77">
        <f>SUM(AC124:INDEX(AC:AC,124+$A197-1))</f>
        <v>119689.14</v>
      </c>
      <c r="AD210" s="24">
        <f>AC210/AC208-1</f>
        <v>0.12586655850343398</v>
      </c>
      <c r="AE210" s="24">
        <f>AC210/AC200-1</f>
        <v>9.8561570646855445E-2</v>
      </c>
      <c r="AF210" s="77">
        <f>SUM(AF124:INDEX(AF:AF,124+$A197-1))</f>
        <v>17166.840000000004</v>
      </c>
      <c r="AG210" s="24">
        <f>AF210/AF208-1</f>
        <v>1.5169105357299948</v>
      </c>
      <c r="AH210" s="24">
        <f>AF210/AF200-1</f>
        <v>-2.190715922544928E-2</v>
      </c>
      <c r="AI210" s="77">
        <f>SUM(AI124:INDEX(AI:AI,124+$A197-1))</f>
        <v>3727.2400000000002</v>
      </c>
      <c r="AJ210" s="24">
        <f>AI210/AI208-1</f>
        <v>0.48444755980022802</v>
      </c>
      <c r="AK210" s="24">
        <f>AI210/AI200-1</f>
        <v>4.6848129039909203E-3</v>
      </c>
      <c r="AL210" s="77">
        <f>AVERAGE(AL124:INDEX(AL:AL,124+$A197-1))</f>
        <v>82.76</v>
      </c>
      <c r="AM210" s="168">
        <f>AL210-AL208</f>
        <v>8.7058333333333309</v>
      </c>
      <c r="AN210" s="168">
        <f>AL210-AL200</f>
        <v>0.73916666666667652</v>
      </c>
      <c r="AO210" s="77">
        <f>AVERAGE(AO124:INDEX(AO:AO,124+$A197-1))</f>
        <v>83.998333333333349</v>
      </c>
      <c r="AP210" s="168">
        <f>AO210-AO208</f>
        <v>9.1300000000000097</v>
      </c>
      <c r="AQ210" s="168">
        <f>AO210-AO200</f>
        <v>0.78333333333335986</v>
      </c>
      <c r="AR210" s="77">
        <f>AVERAGE(AR124:INDEX(AR:AR,124+$A197-1))</f>
        <v>80.24166666666666</v>
      </c>
      <c r="AS210" s="168">
        <f>AR210-AR208</f>
        <v>11</v>
      </c>
      <c r="AT210" s="168">
        <f>AR210-AR200</f>
        <v>0.20249999999998636</v>
      </c>
      <c r="AU210" s="77">
        <f>AVERAGE(AU124:INDEX(AU:AU,124+$A197-1))</f>
        <v>78.540000000000006</v>
      </c>
      <c r="AV210" s="168">
        <f>AU210-AU208</f>
        <v>5.2391666666666765</v>
      </c>
      <c r="AW210" s="168">
        <f>AU210-AU200</f>
        <v>0.18916666666666515</v>
      </c>
      <c r="AX210" s="77"/>
      <c r="AY210" s="77"/>
      <c r="AZ210" s="24"/>
      <c r="BA210" s="77"/>
      <c r="BB210" s="24"/>
      <c r="BC210" s="77"/>
      <c r="BD210" s="24"/>
      <c r="BE210" s="77"/>
      <c r="BF210" s="24"/>
      <c r="BG210" s="77"/>
      <c r="BH210" s="24"/>
      <c r="BI210" s="77"/>
      <c r="BJ210" s="24"/>
      <c r="BK210" s="77"/>
      <c r="BL210" s="24"/>
      <c r="BM210" s="77"/>
      <c r="BN210" s="24"/>
      <c r="BO210" s="77"/>
      <c r="BP210" s="97"/>
      <c r="BQ210" s="24"/>
      <c r="BR210" s="77"/>
      <c r="BS210" s="24"/>
      <c r="BT210" s="77"/>
      <c r="BU210" s="24"/>
      <c r="BV210" s="77"/>
      <c r="BW210" s="24"/>
      <c r="BX210" s="77"/>
      <c r="BY210" s="24"/>
      <c r="BZ210" s="77"/>
      <c r="CA210" s="24"/>
      <c r="CB210" s="77"/>
      <c r="CC210" s="24"/>
      <c r="CD210" s="77"/>
      <c r="CE210" s="24"/>
      <c r="CF210" s="77"/>
      <c r="CG210" s="24"/>
      <c r="CH210" s="77"/>
      <c r="CI210" s="24"/>
      <c r="CJ210" s="77"/>
      <c r="CK210" s="24"/>
      <c r="CL210" s="77"/>
      <c r="CM210" s="24"/>
      <c r="CN210" s="77"/>
      <c r="CO210" s="24"/>
      <c r="CP210" s="77"/>
      <c r="CQ210" s="24"/>
      <c r="CR210" s="77"/>
      <c r="CS210" s="24"/>
      <c r="CT210" s="77"/>
      <c r="CU210" s="24"/>
      <c r="CV210" s="24"/>
      <c r="CW210" s="99"/>
      <c r="CX210" s="24"/>
      <c r="CY210" s="99"/>
      <c r="CZ210" s="24"/>
      <c r="DA210" s="99"/>
      <c r="DB210" s="24"/>
      <c r="DC210" s="101"/>
      <c r="DD210" s="24"/>
      <c r="DE210" s="102"/>
      <c r="DF210" s="102"/>
    </row>
    <row r="211" spans="1:110" s="11" customFormat="1" ht="12.75">
      <c r="A211" s="7"/>
      <c r="B211" s="10"/>
      <c r="C211" s="24"/>
      <c r="D211" s="24"/>
      <c r="E211" s="10"/>
      <c r="F211" s="24"/>
      <c r="G211" s="24"/>
      <c r="H211" s="10"/>
      <c r="I211" s="24"/>
      <c r="J211" s="24"/>
      <c r="K211" s="10"/>
      <c r="L211" s="24"/>
      <c r="M211" s="24"/>
      <c r="N211" s="10"/>
      <c r="O211" s="24"/>
      <c r="P211" s="24"/>
      <c r="Q211" s="10"/>
      <c r="R211" s="24"/>
      <c r="S211" s="24"/>
      <c r="T211" s="10"/>
      <c r="U211" s="24"/>
      <c r="V211" s="24"/>
      <c r="W211" s="10"/>
      <c r="X211" s="24"/>
      <c r="Y211" s="24"/>
      <c r="Z211" s="10"/>
      <c r="AA211" s="9"/>
      <c r="AB211" s="9"/>
      <c r="AC211" s="10"/>
      <c r="AD211" s="9"/>
      <c r="AE211" s="9"/>
      <c r="AF211" s="10"/>
      <c r="AG211" s="9"/>
      <c r="AH211" s="9"/>
      <c r="AI211" s="10"/>
      <c r="AJ211" s="9"/>
      <c r="AK211" s="9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24"/>
      <c r="BA211" s="10"/>
      <c r="BB211" s="93"/>
      <c r="BC211" s="10"/>
      <c r="BD211" s="24"/>
      <c r="BE211" s="10"/>
      <c r="BF211" s="24"/>
      <c r="BG211" s="10"/>
      <c r="BH211" s="24"/>
      <c r="BI211" s="10"/>
      <c r="BJ211" s="24"/>
      <c r="BK211" s="10"/>
      <c r="BL211" s="24"/>
      <c r="BM211" s="10"/>
      <c r="BN211" s="24"/>
      <c r="BO211" s="10"/>
      <c r="BP211" s="10"/>
      <c r="BQ211" s="24"/>
      <c r="BR211" s="10"/>
      <c r="BS211" s="24"/>
      <c r="BT211" s="10"/>
      <c r="BU211" s="24"/>
      <c r="BV211" s="10"/>
      <c r="BW211" s="24"/>
      <c r="BX211" s="10"/>
      <c r="BY211" s="24"/>
      <c r="BZ211" s="10"/>
      <c r="CA211" s="24"/>
      <c r="CB211" s="10"/>
      <c r="CC211" s="24"/>
      <c r="CD211" s="10"/>
      <c r="CE211" s="24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43"/>
      <c r="CQ211" s="10"/>
      <c r="CR211" s="43"/>
      <c r="CS211" s="10"/>
      <c r="CT211" s="43"/>
      <c r="CU211" s="10"/>
      <c r="CV211" s="43"/>
      <c r="CW211" s="10"/>
      <c r="CX211" s="24"/>
      <c r="CY211" s="10"/>
      <c r="CZ211" s="24"/>
      <c r="DA211" s="10"/>
      <c r="DB211" s="24"/>
      <c r="DC211" s="10"/>
      <c r="DD211" s="24"/>
      <c r="DE211" s="88"/>
      <c r="DF211" s="88"/>
    </row>
    <row r="212" spans="1:110" s="11" customFormat="1" ht="12.75">
      <c r="A212" s="23" t="s">
        <v>74</v>
      </c>
      <c r="B212" s="10"/>
      <c r="C212" s="9"/>
      <c r="D212" s="9"/>
      <c r="E212" s="10"/>
      <c r="F212" s="9"/>
      <c r="G212" s="9"/>
      <c r="H212" s="10"/>
      <c r="I212" s="9"/>
      <c r="J212" s="9"/>
      <c r="K212" s="10"/>
      <c r="L212" s="9"/>
      <c r="M212" s="9"/>
      <c r="N212" s="10"/>
      <c r="O212" s="9"/>
      <c r="P212" s="9"/>
      <c r="Q212" s="10"/>
      <c r="R212" s="9"/>
      <c r="S212" s="9"/>
      <c r="T212" s="10"/>
      <c r="U212" s="9"/>
      <c r="V212" s="9"/>
      <c r="W212" s="10"/>
      <c r="X212" s="9"/>
      <c r="Y212" s="9"/>
      <c r="Z212" s="10"/>
      <c r="AA212" s="9"/>
      <c r="AB212" s="9"/>
      <c r="AC212" s="10"/>
      <c r="AD212" s="9"/>
      <c r="AE212" s="9"/>
      <c r="AF212" s="10"/>
      <c r="AG212" s="9"/>
      <c r="AH212" s="9"/>
      <c r="AI212" s="10"/>
      <c r="AJ212" s="9"/>
      <c r="AK212" s="9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43"/>
      <c r="CQ212" s="10"/>
      <c r="CR212" s="43"/>
      <c r="CS212" s="10"/>
      <c r="CT212" s="43"/>
      <c r="CU212" s="10"/>
      <c r="CV212" s="43"/>
      <c r="CW212" s="10"/>
      <c r="CX212" s="10"/>
      <c r="CY212" s="10"/>
      <c r="CZ212" s="10"/>
      <c r="DA212" s="10"/>
      <c r="DB212" s="10"/>
      <c r="DC212" s="10"/>
      <c r="DD212" s="10"/>
      <c r="DE212" s="88"/>
      <c r="DF212" s="88"/>
    </row>
    <row r="213" spans="1:110" s="11" customFormat="1" ht="12.75">
      <c r="A213" s="7" t="s">
        <v>75</v>
      </c>
      <c r="B213" s="10">
        <f>SUM(B16:B27)</f>
        <v>181792.4</v>
      </c>
      <c r="C213" s="9"/>
      <c r="D213" s="9"/>
      <c r="E213" s="10">
        <f>SUM(E16:E27)</f>
        <v>121031.80710000001</v>
      </c>
      <c r="F213" s="9"/>
      <c r="G213" s="9"/>
      <c r="H213" s="10">
        <f>SUM(H16:H27)</f>
        <v>55258.366399999999</v>
      </c>
      <c r="I213" s="9"/>
      <c r="J213" s="9"/>
      <c r="K213" s="10">
        <f>SUM(K16:K27)</f>
        <v>5502.2264999999998</v>
      </c>
      <c r="L213" s="9"/>
      <c r="M213" s="9"/>
      <c r="N213" s="10">
        <f>SUM(N16:N27)</f>
        <v>146290.53810000001</v>
      </c>
      <c r="O213" s="9"/>
      <c r="P213" s="9"/>
      <c r="Q213" s="10">
        <f>SUM(Q16:Q27)</f>
        <v>98261.3652</v>
      </c>
      <c r="R213" s="9"/>
      <c r="S213" s="9"/>
      <c r="T213" s="10">
        <f>SUM(T16:T27)</f>
        <v>43843.719599999997</v>
      </c>
      <c r="U213" s="9"/>
      <c r="V213" s="9"/>
      <c r="W213" s="10">
        <f>SUM(W16:W27)</f>
        <v>4185.4532999999992</v>
      </c>
      <c r="X213" s="9"/>
      <c r="Y213" s="9"/>
      <c r="Z213" s="10">
        <f>SUM(Z16:Z27)</f>
        <v>93804.221000000005</v>
      </c>
      <c r="AA213" s="9"/>
      <c r="AB213" s="9"/>
      <c r="AC213" s="10">
        <f>SUM(AC16:AC27)</f>
        <v>78457.297000000006</v>
      </c>
      <c r="AD213" s="9"/>
      <c r="AE213" s="9"/>
      <c r="AF213" s="10">
        <f>SUM(AF16:AF27)</f>
        <v>12258.302999999998</v>
      </c>
      <c r="AG213" s="9"/>
      <c r="AH213" s="9"/>
      <c r="AI213" s="10">
        <f>SUM(AI16:AI27)</f>
        <v>3088.6209999999996</v>
      </c>
      <c r="AJ213" s="9"/>
      <c r="AK213" s="9"/>
      <c r="AL213" s="10">
        <f>AVERAGE(AL16:AL27)</f>
        <v>80.399166666666673</v>
      </c>
      <c r="AM213" s="10"/>
      <c r="AN213" s="10"/>
      <c r="AO213" s="10">
        <f>AVERAGE(AO16:AO27)</f>
        <v>81.086666666666659</v>
      </c>
      <c r="AP213" s="10"/>
      <c r="AQ213" s="10"/>
      <c r="AR213" s="10">
        <f>AVERAGE(AR16:AR27)</f>
        <v>79.344166666666666</v>
      </c>
      <c r="AS213" s="10"/>
      <c r="AT213" s="10"/>
      <c r="AU213" s="10">
        <f>AVERAGE(AU16:AU27)</f>
        <v>75.998333333333321</v>
      </c>
      <c r="AV213" s="24"/>
      <c r="AW213" s="24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43"/>
      <c r="CW213" s="10"/>
      <c r="CX213" s="10"/>
      <c r="CY213" s="10"/>
      <c r="CZ213" s="10"/>
      <c r="DA213" s="10"/>
      <c r="DB213" s="10"/>
      <c r="DC213" s="10"/>
      <c r="DD213" s="10"/>
      <c r="DE213" s="88"/>
      <c r="DF213" s="88"/>
    </row>
    <row r="214" spans="1:110" s="11" customFormat="1" ht="12.75">
      <c r="A214" s="7" t="s">
        <v>76</v>
      </c>
      <c r="B214" s="10">
        <f>SUM(B28:B39)</f>
        <v>206295.15500000003</v>
      </c>
      <c r="C214" s="9"/>
      <c r="D214" s="9"/>
      <c r="E214" s="10">
        <f>SUM(E28:E39)</f>
        <v>129468.33370000002</v>
      </c>
      <c r="F214" s="9"/>
      <c r="G214" s="9"/>
      <c r="H214" s="10">
        <f>SUM(H28:H39)</f>
        <v>71251.799700000003</v>
      </c>
      <c r="I214" s="9"/>
      <c r="J214" s="9"/>
      <c r="K214" s="10">
        <f>SUM(K28:K39)</f>
        <v>5574.9915999999994</v>
      </c>
      <c r="L214" s="9"/>
      <c r="M214" s="9"/>
      <c r="N214" s="10">
        <f>SUM(N28:N39)</f>
        <v>167489.28949999998</v>
      </c>
      <c r="O214" s="9"/>
      <c r="P214" s="9"/>
      <c r="Q214" s="10">
        <f>SUM(Q28:Q39)</f>
        <v>106299.08840000001</v>
      </c>
      <c r="R214" s="9"/>
      <c r="S214" s="9"/>
      <c r="T214" s="10">
        <f>SUM(T28:T39)</f>
        <v>56869.856</v>
      </c>
      <c r="U214" s="9"/>
      <c r="V214" s="9"/>
      <c r="W214" s="10">
        <f>SUM(W28:W39)</f>
        <v>4320.3350999999993</v>
      </c>
      <c r="X214" s="9"/>
      <c r="Y214" s="9"/>
      <c r="Z214" s="10">
        <f>SUM(Z28:Z39)</f>
        <v>101724.876</v>
      </c>
      <c r="AA214" s="9"/>
      <c r="AB214" s="9"/>
      <c r="AC214" s="10">
        <f>SUM(AC28:AC39)</f>
        <v>84192.69</v>
      </c>
      <c r="AD214" s="9"/>
      <c r="AE214" s="9"/>
      <c r="AF214" s="10">
        <f>SUM(AF28:AF39)</f>
        <v>14331.389000000001</v>
      </c>
      <c r="AG214" s="9"/>
      <c r="AH214" s="9"/>
      <c r="AI214" s="10">
        <f>SUM(AI28:AI39)</f>
        <v>3200.7969999999996</v>
      </c>
      <c r="AJ214" s="9"/>
      <c r="AK214" s="9"/>
      <c r="AL214" s="10">
        <f>AVERAGE(AL28:AL39)</f>
        <v>81.143333333333331</v>
      </c>
      <c r="AM214" s="10"/>
      <c r="AN214" s="10"/>
      <c r="AO214" s="10">
        <f>AVERAGE(AO28:AO39)</f>
        <v>82.060833333333349</v>
      </c>
      <c r="AP214" s="10"/>
      <c r="AQ214" s="10"/>
      <c r="AR214" s="10">
        <f>AVERAGE(AR28:AR39)</f>
        <v>79.754999999999995</v>
      </c>
      <c r="AS214" s="10"/>
      <c r="AT214" s="10"/>
      <c r="AU214" s="10">
        <f>AVERAGE(AU28:AU39)</f>
        <v>77.488333333333344</v>
      </c>
      <c r="AV214" s="24"/>
      <c r="AW214" s="24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43"/>
      <c r="CW214" s="10"/>
      <c r="CX214" s="10"/>
      <c r="CY214" s="10"/>
      <c r="CZ214" s="10"/>
      <c r="DA214" s="10"/>
      <c r="DB214" s="10"/>
      <c r="DC214" s="10"/>
      <c r="DD214" s="10"/>
      <c r="DE214" s="88"/>
      <c r="DF214" s="88"/>
    </row>
    <row r="215" spans="1:110" s="11" customFormat="1" ht="12.75">
      <c r="A215" s="7" t="s">
        <v>77</v>
      </c>
      <c r="B215" s="10">
        <f>SUM(B40:B51)</f>
        <v>225919.91999999998</v>
      </c>
      <c r="C215" s="9"/>
      <c r="D215" s="9"/>
      <c r="E215" s="10">
        <f>SUM(E40:E51)</f>
        <v>140959.41999999998</v>
      </c>
      <c r="F215" s="9"/>
      <c r="G215" s="9"/>
      <c r="H215" s="10">
        <f>SUM(H40:H51)</f>
        <v>79017.98000000001</v>
      </c>
      <c r="I215" s="9"/>
      <c r="J215" s="9"/>
      <c r="K215" s="10">
        <f>SUM(K40:K51)</f>
        <v>5942.52</v>
      </c>
      <c r="L215" s="9"/>
      <c r="M215" s="9"/>
      <c r="N215" s="10">
        <f>SUM(N40:N51)</f>
        <v>183074.23</v>
      </c>
      <c r="O215" s="9"/>
      <c r="P215" s="9"/>
      <c r="Q215" s="10">
        <f>SUM(Q40:Q51)</f>
        <v>116895.51000000002</v>
      </c>
      <c r="R215" s="9"/>
      <c r="S215" s="9"/>
      <c r="T215" s="10">
        <f>SUM(T40:T51)</f>
        <v>61424.15</v>
      </c>
      <c r="U215" s="9"/>
      <c r="V215" s="9"/>
      <c r="W215" s="10">
        <f>SUM(W40:W51)</f>
        <v>4754.579999999999</v>
      </c>
      <c r="X215" s="9"/>
      <c r="Y215" s="9"/>
      <c r="Z215" s="10">
        <f>SUM(Z40:Z51)</f>
        <v>110712.87</v>
      </c>
      <c r="AA215" s="9"/>
      <c r="AB215" s="9"/>
      <c r="AC215" s="10">
        <f>SUM(AC40:AC51)</f>
        <v>92525.950000000012</v>
      </c>
      <c r="AD215" s="9"/>
      <c r="AE215" s="9"/>
      <c r="AF215" s="10">
        <f>SUM(AF40:AF51)</f>
        <v>14675.770000000002</v>
      </c>
      <c r="AG215" s="9"/>
      <c r="AH215" s="9"/>
      <c r="AI215" s="10">
        <f>SUM(AI40:AI51)</f>
        <v>3511.1499999999996</v>
      </c>
      <c r="AJ215" s="9"/>
      <c r="AK215" s="9"/>
      <c r="AL215" s="10">
        <f>AVERAGE(AL40:AL51)</f>
        <v>81.04083333333331</v>
      </c>
      <c r="AM215" s="10"/>
      <c r="AN215" s="10"/>
      <c r="AO215" s="10">
        <f>AVERAGE(AO40:AO51)</f>
        <v>82.94083333333333</v>
      </c>
      <c r="AP215" s="10"/>
      <c r="AQ215" s="10"/>
      <c r="AR215" s="10">
        <f>AVERAGE(AR40:AR51)</f>
        <v>77.708333333333329</v>
      </c>
      <c r="AS215" s="10"/>
      <c r="AT215" s="10"/>
      <c r="AU215" s="10">
        <f>AVERAGE(AU40:AU51)</f>
        <v>79.984166666666667</v>
      </c>
      <c r="AV215" s="24"/>
      <c r="AW215" s="24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43"/>
      <c r="CW215" s="10"/>
      <c r="CX215" s="10"/>
      <c r="CY215" s="10"/>
      <c r="CZ215" s="10"/>
      <c r="DA215" s="10"/>
      <c r="DB215" s="10"/>
      <c r="DC215" s="10"/>
      <c r="DD215" s="10"/>
      <c r="DE215" s="88"/>
      <c r="DF215" s="88"/>
    </row>
    <row r="216" spans="1:110" s="11" customFormat="1" ht="12.75">
      <c r="A216" s="7" t="s">
        <v>68</v>
      </c>
      <c r="B216" s="10">
        <f>SUM(B52:B63)</f>
        <v>244268.34</v>
      </c>
      <c r="C216" s="24">
        <f>B216/SUM(B40:B51)-1</f>
        <v>8.1216477059659065E-2</v>
      </c>
      <c r="D216" s="24"/>
      <c r="E216" s="10">
        <f>SUM(E52:E63)</f>
        <v>153549.57999999999</v>
      </c>
      <c r="F216" s="24">
        <f>E216/SUM(E40:E51)-1</f>
        <v>8.9317620631526484E-2</v>
      </c>
      <c r="G216" s="24"/>
      <c r="H216" s="10">
        <f>SUM(H52:H63)</f>
        <v>84335.33</v>
      </c>
      <c r="I216" s="24">
        <f>H216/SUM(H40:H51)-1</f>
        <v>6.7292912321980314E-2</v>
      </c>
      <c r="J216" s="24"/>
      <c r="K216" s="10">
        <f>SUM(K52:K63)</f>
        <v>6383.44</v>
      </c>
      <c r="L216" s="24">
        <f>K216/SUM(K40:K51)-1</f>
        <v>7.4197478510799941E-2</v>
      </c>
      <c r="M216" s="24"/>
      <c r="N216" s="10">
        <f>SUM(N52:N63)</f>
        <v>200929.82</v>
      </c>
      <c r="O216" s="24">
        <f>N216/SUM(N40:N51)-1</f>
        <v>9.7531968316895368E-2</v>
      </c>
      <c r="P216" s="24"/>
      <c r="Q216" s="10">
        <f>SUM(Q52:Q63)</f>
        <v>128419.76000000001</v>
      </c>
      <c r="R216" s="24">
        <f>Q216/SUM(Q40:Q51)-1</f>
        <v>9.8585908047280624E-2</v>
      </c>
      <c r="S216" s="24"/>
      <c r="T216" s="10">
        <f>SUM(T52:T63)</f>
        <v>67216.290000000008</v>
      </c>
      <c r="U216" s="24">
        <f>T216/SUM(T40:T51)-1</f>
        <v>9.4297438385390953E-2</v>
      </c>
      <c r="V216" s="24"/>
      <c r="W216" s="10">
        <f>SUM(W52:W63)</f>
        <v>5293.7699999999995</v>
      </c>
      <c r="X216" s="24">
        <f>W216/SUM(W40:W51)-1</f>
        <v>0.11340433855356324</v>
      </c>
      <c r="Y216" s="24"/>
      <c r="Z216" s="10">
        <f>SUM(Z52:Z63)</f>
        <v>121125.62000000002</v>
      </c>
      <c r="AA216" s="24">
        <f>Z216/SUM(Z40:Z51)-1</f>
        <v>9.4051847811370326E-2</v>
      </c>
      <c r="AB216" s="24"/>
      <c r="AC216" s="10">
        <f>SUM(AC52:AC63)</f>
        <v>101161.84</v>
      </c>
      <c r="AD216" s="24">
        <f>AC216/SUM(AC40:AC51)-1</f>
        <v>9.3334788780876865E-2</v>
      </c>
      <c r="AE216" s="24"/>
      <c r="AF216" s="10">
        <f>SUM(AF52:AF63)</f>
        <v>16095.67</v>
      </c>
      <c r="AG216" s="24">
        <f>AF216/SUM(AF40:AF51)-1</f>
        <v>9.675131185620911E-2</v>
      </c>
      <c r="AH216" s="24"/>
      <c r="AI216" s="10">
        <f>SUM(AI52:AI63)</f>
        <v>3868.1300000000006</v>
      </c>
      <c r="AJ216" s="24">
        <f>AI216/SUM(AI40:AI51)-1</f>
        <v>0.10167039289121815</v>
      </c>
      <c r="AK216" s="24"/>
      <c r="AL216" s="10">
        <f>AVERAGE(AL52:AL63)</f>
        <v>82.245833333333337</v>
      </c>
      <c r="AM216" s="24">
        <f>AL216/SUM(AL40:AL51)-1</f>
        <v>-0.91542757937528063</v>
      </c>
      <c r="AN216" s="24"/>
      <c r="AO216" s="10">
        <f>AVERAGE(AO52:AO63)</f>
        <v>83.622500000000002</v>
      </c>
      <c r="AP216" s="24">
        <f>AO216/SUM(AO40:AO51)-1</f>
        <v>-0.91598177415627602</v>
      </c>
      <c r="AQ216" s="24"/>
      <c r="AR216" s="10">
        <f>AVERAGE(AR52:AR63)</f>
        <v>79.686666666666682</v>
      </c>
      <c r="AS216" s="24">
        <f>AR216/SUM(AR40:AR51)-1</f>
        <v>-0.91454512957998213</v>
      </c>
      <c r="AT216" s="24"/>
      <c r="AU216" s="10">
        <f>AVERAGE(AU52:AU63)</f>
        <v>82.891666666666666</v>
      </c>
      <c r="AV216" s="24">
        <f>AU216/SUM(AU40:AU51)-1</f>
        <v>-0.91363742129518688</v>
      </c>
      <c r="AW216" s="24"/>
      <c r="AX216" s="10"/>
      <c r="AY216" s="10"/>
      <c r="AZ216" s="24"/>
      <c r="BA216" s="10"/>
      <c r="BB216" s="93"/>
      <c r="BC216" s="10"/>
      <c r="BD216" s="24"/>
      <c r="BE216" s="10"/>
      <c r="BF216" s="24"/>
      <c r="BG216" s="10"/>
      <c r="BH216" s="24"/>
      <c r="BI216" s="10"/>
      <c r="BJ216" s="24"/>
      <c r="BK216" s="10"/>
      <c r="BL216" s="24"/>
      <c r="BM216" s="10"/>
      <c r="BN216" s="24"/>
      <c r="BO216" s="10"/>
      <c r="BP216" s="10"/>
      <c r="BQ216" s="24"/>
      <c r="BR216" s="10"/>
      <c r="BS216" s="24"/>
      <c r="BT216" s="10"/>
      <c r="BU216" s="24"/>
      <c r="BV216" s="10"/>
      <c r="BW216" s="24"/>
      <c r="BX216" s="10"/>
      <c r="BY216" s="24"/>
      <c r="BZ216" s="10"/>
      <c r="CA216" s="24"/>
      <c r="CB216" s="10"/>
      <c r="CC216" s="24"/>
      <c r="CD216" s="10"/>
      <c r="CE216" s="24"/>
      <c r="CF216" s="10"/>
      <c r="CG216" s="24"/>
      <c r="CH216" s="10"/>
      <c r="CI216" s="24"/>
      <c r="CJ216" s="10"/>
      <c r="CK216" s="24"/>
      <c r="CL216" s="10"/>
      <c r="CM216" s="24"/>
      <c r="CN216" s="10"/>
      <c r="CO216" s="24"/>
      <c r="CP216" s="10"/>
      <c r="CQ216" s="24"/>
      <c r="CR216" s="10"/>
      <c r="CS216" s="24"/>
      <c r="CT216" s="10"/>
      <c r="CU216" s="24"/>
      <c r="CV216" s="43"/>
      <c r="CW216" s="10"/>
      <c r="CX216" s="24"/>
      <c r="CY216" s="10"/>
      <c r="CZ216" s="24"/>
      <c r="DA216" s="10"/>
      <c r="DB216" s="24"/>
      <c r="DC216" s="10"/>
      <c r="DD216" s="24"/>
      <c r="DE216" s="88"/>
      <c r="DF216" s="88"/>
    </row>
    <row r="217" spans="1:110" s="11" customFormat="1" ht="12.75">
      <c r="A217" s="7" t="s">
        <v>69</v>
      </c>
      <c r="B217" s="10">
        <f>SUM(B64:B75)</f>
        <v>270161.20000000007</v>
      </c>
      <c r="C217" s="24">
        <f t="shared" ref="C217:C223" si="461">B217/B216-1</f>
        <v>0.10600170288134803</v>
      </c>
      <c r="D217" s="24"/>
      <c r="E217" s="10">
        <f>SUM(E64:E75)</f>
        <v>171662.30000000002</v>
      </c>
      <c r="F217" s="24">
        <f t="shared" ref="F217:F223" si="462">E217/E216-1</f>
        <v>0.1179600751757186</v>
      </c>
      <c r="G217" s="24"/>
      <c r="H217" s="10">
        <f>SUM(H64:H75)</f>
        <v>92091.800000000017</v>
      </c>
      <c r="I217" s="24">
        <f t="shared" ref="I217:I223" si="463">H217/H216-1</f>
        <v>9.1971775055602611E-2</v>
      </c>
      <c r="J217" s="24"/>
      <c r="K217" s="10">
        <f>SUM(K64:K75)</f>
        <v>6407.1</v>
      </c>
      <c r="L217" s="24">
        <f t="shared" ref="L217:L223" si="464">K217/K216-1</f>
        <v>3.7064654794281005E-3</v>
      </c>
      <c r="M217" s="24"/>
      <c r="N217" s="10">
        <f>SUM(N64:N75)</f>
        <v>221557.41000000003</v>
      </c>
      <c r="O217" s="24">
        <f t="shared" ref="O217:O223" si="465">N217/N216-1</f>
        <v>0.10266067027781145</v>
      </c>
      <c r="P217" s="24"/>
      <c r="Q217" s="10">
        <f>SUM(Q64:Q75)</f>
        <v>142834.95000000001</v>
      </c>
      <c r="R217" s="24">
        <f t="shared" ref="R217:R223" si="466">Q217/Q216-1</f>
        <v>0.11225056019416324</v>
      </c>
      <c r="S217" s="24"/>
      <c r="T217" s="10">
        <f>SUM(T64:T75)</f>
        <v>73676.61</v>
      </c>
      <c r="U217" s="24">
        <f t="shared" ref="U217:U223" si="467">T217/T216-1</f>
        <v>9.6112415606395274E-2</v>
      </c>
      <c r="V217" s="24"/>
      <c r="W217" s="10">
        <f>SUM(W64:W75)</f>
        <v>5045.82</v>
      </c>
      <c r="X217" s="24">
        <f t="shared" ref="X217:X223" si="468">W217/W216-1</f>
        <v>-4.6838075700304294E-2</v>
      </c>
      <c r="Y217" s="24"/>
      <c r="Z217" s="10">
        <f>SUM(Z64:Z75)</f>
        <v>130211.92000000001</v>
      </c>
      <c r="AA217" s="24">
        <f t="shared" ref="AA217:AA223" si="469">Z217/Z216-1</f>
        <v>7.5015508692545696E-2</v>
      </c>
      <c r="AB217" s="24"/>
      <c r="AC217" s="10">
        <f>SUM(AC64:AC75)</f>
        <v>108950.78</v>
      </c>
      <c r="AD217" s="24">
        <f t="shared" ref="AD217:AD223" si="470">AC217/AC216-1</f>
        <v>7.6994843114755573E-2</v>
      </c>
      <c r="AE217" s="24"/>
      <c r="AF217" s="10">
        <f>SUM(AF64:AF75)</f>
        <v>17551.34</v>
      </c>
      <c r="AG217" s="24">
        <f t="shared" ref="AG217:AG223" si="471">AF217/AF216-1</f>
        <v>9.0438608644436647E-2</v>
      </c>
      <c r="AH217" s="24"/>
      <c r="AI217" s="10">
        <f>SUM(AI64:AI75)</f>
        <v>3709.86</v>
      </c>
      <c r="AJ217" s="24">
        <f t="shared" ref="AJ217:AJ223" si="472">AI217/AI216-1</f>
        <v>-4.0916411806221742E-2</v>
      </c>
      <c r="AK217" s="24"/>
      <c r="AL217" s="10">
        <f>AVERAGE(AL64:AL75)</f>
        <v>82.020833333333329</v>
      </c>
      <c r="AM217" s="24">
        <f t="shared" ref="AM217:AM223" si="473">AL217/AL216-1</f>
        <v>-2.7357008967020535E-3</v>
      </c>
      <c r="AN217" s="24"/>
      <c r="AO217" s="10">
        <f>AVERAGE(AO64:AO75)</f>
        <v>83.214999999999989</v>
      </c>
      <c r="AP217" s="24">
        <f t="shared" ref="AP217:AP223" si="474">AO217/AO216-1</f>
        <v>-4.8730903763940514E-3</v>
      </c>
      <c r="AQ217" s="24"/>
      <c r="AR217" s="10">
        <f>AVERAGE(AR64:AR75)</f>
        <v>80.039166666666674</v>
      </c>
      <c r="AS217" s="24">
        <f t="shared" ref="AS217:AS223" si="475">AR217/AR216-1</f>
        <v>4.4235756713795205E-3</v>
      </c>
      <c r="AT217" s="24"/>
      <c r="AU217" s="10">
        <f>AVERAGE(AU64:AU75)</f>
        <v>78.350833333333341</v>
      </c>
      <c r="AV217" s="24">
        <f t="shared" ref="AV217:AV223" si="476">AU217/AU216-1</f>
        <v>-5.4780335779631928E-2</v>
      </c>
      <c r="AW217" s="24"/>
      <c r="AX217" s="10"/>
      <c r="AY217" s="10"/>
      <c r="AZ217" s="24"/>
      <c r="BA217" s="10"/>
      <c r="BB217" s="93"/>
      <c r="BC217" s="10"/>
      <c r="BD217" s="24"/>
      <c r="BE217" s="10"/>
      <c r="BF217" s="24"/>
      <c r="BG217" s="10"/>
      <c r="BH217" s="24"/>
      <c r="BI217" s="10"/>
      <c r="BJ217" s="24"/>
      <c r="BK217" s="10"/>
      <c r="BL217" s="24"/>
      <c r="BM217" s="10"/>
      <c r="BN217" s="24"/>
      <c r="BO217" s="10"/>
      <c r="BP217" s="10"/>
      <c r="BQ217" s="24"/>
      <c r="BR217" s="10"/>
      <c r="BS217" s="24"/>
      <c r="BT217" s="10"/>
      <c r="BU217" s="24"/>
      <c r="BV217" s="10"/>
      <c r="BW217" s="24"/>
      <c r="BX217" s="10"/>
      <c r="BY217" s="24"/>
      <c r="BZ217" s="10"/>
      <c r="CA217" s="24"/>
      <c r="CB217" s="10"/>
      <c r="CC217" s="24"/>
      <c r="CD217" s="10"/>
      <c r="CE217" s="24"/>
      <c r="CF217" s="10"/>
      <c r="CG217" s="24"/>
      <c r="CH217" s="10"/>
      <c r="CI217" s="24"/>
      <c r="CJ217" s="10"/>
      <c r="CK217" s="24"/>
      <c r="CL217" s="10"/>
      <c r="CM217" s="24"/>
      <c r="CN217" s="10"/>
      <c r="CO217" s="24"/>
      <c r="CP217" s="10"/>
      <c r="CQ217" s="24"/>
      <c r="CR217" s="10"/>
      <c r="CS217" s="24"/>
      <c r="CT217" s="10"/>
      <c r="CU217" s="24"/>
      <c r="CV217" s="43"/>
      <c r="CW217" s="10"/>
      <c r="CX217" s="24"/>
      <c r="CY217" s="10"/>
      <c r="CZ217" s="24"/>
      <c r="DA217" s="10"/>
      <c r="DB217" s="24"/>
      <c r="DC217" s="10"/>
      <c r="DD217" s="24"/>
      <c r="DE217" s="88"/>
      <c r="DF217" s="88"/>
    </row>
    <row r="218" spans="1:110" s="11" customFormat="1" ht="12.75">
      <c r="A218" s="7" t="s">
        <v>70</v>
      </c>
      <c r="B218" s="10">
        <f>SUM(B76:B87)</f>
        <v>152070.93</v>
      </c>
      <c r="C218" s="24">
        <f t="shared" si="461"/>
        <v>-0.43711039927273065</v>
      </c>
      <c r="D218" s="24"/>
      <c r="E218" s="10">
        <f>SUM(E76:E87)</f>
        <v>134730.48000000001</v>
      </c>
      <c r="F218" s="24">
        <f t="shared" si="462"/>
        <v>-0.21514228808538627</v>
      </c>
      <c r="G218" s="24"/>
      <c r="H218" s="10">
        <f>SUM(H76:H87)</f>
        <v>16434.63</v>
      </c>
      <c r="I218" s="24">
        <f t="shared" si="463"/>
        <v>-0.82154078864784919</v>
      </c>
      <c r="J218" s="24"/>
      <c r="K218" s="10">
        <f>SUM(K76:K87)</f>
        <v>905.8</v>
      </c>
      <c r="L218" s="24">
        <f t="shared" si="464"/>
        <v>-0.85862558723915661</v>
      </c>
      <c r="M218" s="24"/>
      <c r="N218" s="10">
        <f>SUM(N76:N87)</f>
        <v>107301.55</v>
      </c>
      <c r="O218" s="24">
        <f t="shared" si="465"/>
        <v>-0.51569414897926458</v>
      </c>
      <c r="P218" s="24"/>
      <c r="Q218" s="10">
        <f>SUM(Q76:Q87)</f>
        <v>96233.889999999985</v>
      </c>
      <c r="R218" s="24">
        <f t="shared" si="466"/>
        <v>-0.32625810419648704</v>
      </c>
      <c r="S218" s="24"/>
      <c r="T218" s="10">
        <f>SUM(T76:T87)</f>
        <v>10609.699999999999</v>
      </c>
      <c r="U218" s="24">
        <f t="shared" si="467"/>
        <v>-0.85599636031028026</v>
      </c>
      <c r="V218" s="24"/>
      <c r="W218" s="10">
        <f>SUM(W76:W87)</f>
        <v>457.94999999999993</v>
      </c>
      <c r="X218" s="24">
        <f t="shared" si="468"/>
        <v>-0.90924170897891721</v>
      </c>
      <c r="Y218" s="24"/>
      <c r="Z218" s="10">
        <f>SUM(Z76:Z87)</f>
        <v>74487.790000000008</v>
      </c>
      <c r="AA218" s="24">
        <f t="shared" si="469"/>
        <v>-0.42794953027341887</v>
      </c>
      <c r="AB218" s="24"/>
      <c r="AC218" s="10">
        <f>SUM(AC76:AC87)</f>
        <v>71897.259999999995</v>
      </c>
      <c r="AD218" s="24">
        <f t="shared" si="470"/>
        <v>-0.34009412323619903</v>
      </c>
      <c r="AE218" s="24"/>
      <c r="AF218" s="10">
        <f>SUM(AF76:AF87)</f>
        <v>2241.2599999999998</v>
      </c>
      <c r="AG218" s="24">
        <f t="shared" si="471"/>
        <v>-0.87230262760564159</v>
      </c>
      <c r="AH218" s="24"/>
      <c r="AI218" s="10">
        <f>SUM(AI76:AI87)</f>
        <v>349.30000000000007</v>
      </c>
      <c r="AJ218" s="24">
        <f t="shared" si="472"/>
        <v>-0.90584550360390959</v>
      </c>
      <c r="AK218" s="24"/>
      <c r="AL218" s="10">
        <f>AVERAGE(AL76:AL87)</f>
        <v>67.901666666666657</v>
      </c>
      <c r="AM218" s="24">
        <f t="shared" si="473"/>
        <v>-0.1721412242824486</v>
      </c>
      <c r="AN218" s="24"/>
      <c r="AO218" s="10">
        <f>AVERAGE(AO76:AO87)</f>
        <v>68.261666666666656</v>
      </c>
      <c r="AP218" s="24">
        <f t="shared" si="474"/>
        <v>-0.17969516713733502</v>
      </c>
      <c r="AQ218" s="24"/>
      <c r="AR218" s="10">
        <f>AVERAGE(AR76:AR87)</f>
        <v>50.751666666666672</v>
      </c>
      <c r="AS218" s="24">
        <f t="shared" si="475"/>
        <v>-0.36591460430830736</v>
      </c>
      <c r="AT218" s="24"/>
      <c r="AU218" s="10">
        <f>AVERAGE(AU76:AU87)</f>
        <v>31.715</v>
      </c>
      <c r="AV218" s="24">
        <f t="shared" si="476"/>
        <v>-0.59521808957573308</v>
      </c>
      <c r="AW218" s="24"/>
      <c r="AX218" s="10"/>
      <c r="AY218" s="10"/>
      <c r="AZ218" s="24"/>
      <c r="BA218" s="10"/>
      <c r="BB218" s="93"/>
      <c r="BC218" s="10"/>
      <c r="BD218" s="24"/>
      <c r="BE218" s="10"/>
      <c r="BF218" s="24"/>
      <c r="BG218" s="10"/>
      <c r="BH218" s="24"/>
      <c r="BI218" s="10"/>
      <c r="BJ218" s="24"/>
      <c r="BK218" s="10"/>
      <c r="BL218" s="24"/>
      <c r="BM218" s="10"/>
      <c r="BN218" s="24"/>
      <c r="BO218" s="10"/>
      <c r="BP218" s="10"/>
      <c r="BQ218" s="24"/>
      <c r="BR218" s="10"/>
      <c r="BS218" s="24"/>
      <c r="BT218" s="10"/>
      <c r="BU218" s="24"/>
      <c r="BV218" s="10"/>
      <c r="BW218" s="24"/>
      <c r="BX218" s="10"/>
      <c r="BY218" s="24"/>
      <c r="BZ218" s="10"/>
      <c r="CA218" s="24"/>
      <c r="CB218" s="10"/>
      <c r="CC218" s="24"/>
      <c r="CD218" s="10"/>
      <c r="CE218" s="24"/>
      <c r="CF218" s="10"/>
      <c r="CG218" s="24"/>
      <c r="CH218" s="10"/>
      <c r="CI218" s="24"/>
      <c r="CJ218" s="10"/>
      <c r="CK218" s="24"/>
      <c r="CL218" s="10"/>
      <c r="CM218" s="24"/>
      <c r="CN218" s="10"/>
      <c r="CO218" s="24"/>
      <c r="CP218" s="10"/>
      <c r="CQ218" s="24"/>
      <c r="CR218" s="10"/>
      <c r="CS218" s="24"/>
      <c r="CT218" s="10"/>
      <c r="CU218" s="24"/>
      <c r="CV218" s="43"/>
      <c r="CW218" s="10"/>
      <c r="CX218" s="24"/>
      <c r="CY218" s="10"/>
      <c r="CZ218" s="24"/>
      <c r="DA218" s="10"/>
      <c r="DB218" s="24"/>
      <c r="DC218" s="10"/>
      <c r="DD218" s="24"/>
      <c r="DE218" s="88"/>
      <c r="DF218" s="88"/>
    </row>
    <row r="219" spans="1:110" s="11" customFormat="1" ht="12.75">
      <c r="A219" s="7" t="s">
        <v>71</v>
      </c>
      <c r="B219" s="10">
        <f>SUM(B88:B99)</f>
        <v>160691.81</v>
      </c>
      <c r="C219" s="93">
        <f t="shared" si="461"/>
        <v>5.6689861763849381E-2</v>
      </c>
      <c r="D219" s="93"/>
      <c r="E219" s="10">
        <f>SUM(E88:E99)</f>
        <v>155996.77999999997</v>
      </c>
      <c r="F219" s="93">
        <f t="shared" si="462"/>
        <v>0.15784327347456917</v>
      </c>
      <c r="G219" s="93"/>
      <c r="H219" s="10">
        <f>SUM(H88:H99)</f>
        <v>3959.69</v>
      </c>
      <c r="I219" s="93">
        <f t="shared" si="463"/>
        <v>-0.75906424422089214</v>
      </c>
      <c r="J219" s="93"/>
      <c r="K219" s="10">
        <f>SUM(K88:K99)</f>
        <v>735.36999999999989</v>
      </c>
      <c r="L219" s="93">
        <f t="shared" si="464"/>
        <v>-0.18815411790682279</v>
      </c>
      <c r="M219" s="93"/>
      <c r="N219" s="10">
        <f>SUM(N88:N99)</f>
        <v>108787.39999999998</v>
      </c>
      <c r="O219" s="93">
        <f t="shared" si="465"/>
        <v>1.3847423452876262E-2</v>
      </c>
      <c r="P219" s="93"/>
      <c r="Q219" s="10">
        <f>SUM(Q88:Q99)</f>
        <v>106588.68999999999</v>
      </c>
      <c r="R219" s="93">
        <f t="shared" si="466"/>
        <v>0.10760034744516722</v>
      </c>
      <c r="S219" s="93"/>
      <c r="T219" s="10">
        <f>SUM(T88:T99)</f>
        <v>1788.77</v>
      </c>
      <c r="U219" s="93">
        <f t="shared" si="467"/>
        <v>-0.83140239592071408</v>
      </c>
      <c r="V219" s="93"/>
      <c r="W219" s="10">
        <f>SUM(W88:W99)</f>
        <v>409.93</v>
      </c>
      <c r="X219" s="93">
        <f t="shared" si="468"/>
        <v>-0.10485860901845168</v>
      </c>
      <c r="Y219" s="93"/>
      <c r="Z219" s="10">
        <f>SUM(Z88:Z99)</f>
        <v>79054.64</v>
      </c>
      <c r="AA219" s="93">
        <f t="shared" si="469"/>
        <v>6.1310048264285877E-2</v>
      </c>
      <c r="AB219" s="93"/>
      <c r="AC219" s="10">
        <f>SUM(AC88:AC99)</f>
        <v>78512.740000000005</v>
      </c>
      <c r="AD219" s="93">
        <f t="shared" si="470"/>
        <v>9.2012964054541291E-2</v>
      </c>
      <c r="AE219" s="93"/>
      <c r="AF219" s="10">
        <f>SUM(AF88:AF99)</f>
        <v>267.37</v>
      </c>
      <c r="AG219" s="93">
        <f t="shared" si="471"/>
        <v>-0.88070549601563408</v>
      </c>
      <c r="AH219" s="93"/>
      <c r="AI219" s="10">
        <f>SUM(AI88:AI99)</f>
        <v>274.51</v>
      </c>
      <c r="AJ219" s="93">
        <f t="shared" si="472"/>
        <v>-0.21411394217005453</v>
      </c>
      <c r="AK219" s="93"/>
      <c r="AL219" s="10">
        <f>AVERAGE(AL88:AL99)</f>
        <v>66.248333333333335</v>
      </c>
      <c r="AM219" s="93">
        <f t="shared" si="473"/>
        <v>-2.4348935961316487E-2</v>
      </c>
      <c r="AN219" s="93"/>
      <c r="AO219" s="10">
        <f>AVERAGE(AO88:AO99)</f>
        <v>66.815833333333345</v>
      </c>
      <c r="AP219" s="93">
        <f t="shared" si="474"/>
        <v>-2.1180750543252413E-2</v>
      </c>
      <c r="AQ219" s="93"/>
      <c r="AR219" s="10">
        <f>AVERAGE(AR88:AR99)</f>
        <v>45.79999999999999</v>
      </c>
      <c r="AS219" s="93">
        <f t="shared" si="475"/>
        <v>-9.7566582378247335E-2</v>
      </c>
      <c r="AT219" s="93"/>
      <c r="AU219" s="10">
        <f>AVERAGE(AU88:AU99)</f>
        <v>53.848333333333336</v>
      </c>
      <c r="AV219" s="93">
        <f t="shared" si="476"/>
        <v>0.6978821798307846</v>
      </c>
      <c r="AW219" s="93"/>
      <c r="AX219" s="10"/>
      <c r="AY219" s="10"/>
      <c r="AZ219" s="93"/>
      <c r="BA219" s="10"/>
      <c r="BB219" s="93"/>
      <c r="BC219" s="10"/>
      <c r="BD219" s="93"/>
      <c r="BE219" s="10"/>
      <c r="BF219" s="93"/>
      <c r="BG219" s="10"/>
      <c r="BH219" s="93"/>
      <c r="BI219" s="10"/>
      <c r="BJ219" s="93"/>
      <c r="BK219" s="10"/>
      <c r="BL219" s="93"/>
      <c r="BM219" s="10"/>
      <c r="BN219" s="93"/>
      <c r="BO219" s="10"/>
      <c r="BP219" s="10"/>
      <c r="BQ219" s="93"/>
      <c r="BR219" s="10"/>
      <c r="BS219" s="93"/>
      <c r="BT219" s="10"/>
      <c r="BU219" s="93"/>
      <c r="BV219" s="10"/>
      <c r="BW219" s="93"/>
      <c r="BX219" s="10"/>
      <c r="BY219" s="93"/>
      <c r="BZ219" s="10"/>
      <c r="CA219" s="93"/>
      <c r="CB219" s="10"/>
      <c r="CC219" s="93"/>
      <c r="CD219" s="10"/>
      <c r="CE219" s="93"/>
      <c r="CF219" s="10"/>
      <c r="CG219" s="93"/>
      <c r="CH219" s="10"/>
      <c r="CI219" s="93"/>
      <c r="CJ219" s="10"/>
      <c r="CK219" s="93"/>
      <c r="CL219" s="10"/>
      <c r="CM219" s="93"/>
      <c r="CN219" s="10"/>
      <c r="CO219" s="93"/>
      <c r="CP219" s="10"/>
      <c r="CQ219" s="93"/>
      <c r="CR219" s="10"/>
      <c r="CS219" s="93"/>
      <c r="CT219" s="10"/>
      <c r="CU219" s="93"/>
      <c r="CV219" s="171"/>
      <c r="CW219" s="10"/>
      <c r="CX219" s="93"/>
      <c r="CY219" s="10"/>
      <c r="CZ219" s="93"/>
      <c r="DA219" s="10"/>
      <c r="DB219" s="93"/>
      <c r="DC219" s="10"/>
      <c r="DD219" s="93"/>
      <c r="DE219" s="88"/>
      <c r="DF219" s="88"/>
    </row>
    <row r="220" spans="1:110" s="11" customFormat="1" ht="12.75">
      <c r="A220" s="7" t="s">
        <v>72</v>
      </c>
      <c r="B220" s="10">
        <f>SUM(B100:B111)</f>
        <v>96179.650000000009</v>
      </c>
      <c r="C220" s="93">
        <f t="shared" si="461"/>
        <v>-0.40146514000931344</v>
      </c>
      <c r="D220" s="93"/>
      <c r="E220" s="10">
        <f>SUM(E100:E111)</f>
        <v>92181.28</v>
      </c>
      <c r="F220" s="93">
        <f t="shared" si="462"/>
        <v>-0.40908216182410939</v>
      </c>
      <c r="G220" s="93"/>
      <c r="H220" s="10">
        <f>SUM(H100:H111)</f>
        <v>3571.1300000000006</v>
      </c>
      <c r="I220" s="93">
        <f t="shared" si="463"/>
        <v>-9.8128893928564942E-2</v>
      </c>
      <c r="J220" s="93"/>
      <c r="K220" s="10">
        <f>SUM(K100:K111)</f>
        <v>427.25999999999993</v>
      </c>
      <c r="L220" s="93">
        <f t="shared" si="464"/>
        <v>-0.41898636060758532</v>
      </c>
      <c r="M220" s="93"/>
      <c r="N220" s="10">
        <f>SUM(N100:N111)</f>
        <v>61271.6</v>
      </c>
      <c r="O220" s="93">
        <f t="shared" si="465"/>
        <v>-0.43677668553527327</v>
      </c>
      <c r="P220" s="93"/>
      <c r="Q220" s="10">
        <f>SUM(Q100:Q111)</f>
        <v>59019.01</v>
      </c>
      <c r="R220" s="93">
        <f t="shared" si="466"/>
        <v>-0.44629200340111119</v>
      </c>
      <c r="S220" s="93"/>
      <c r="T220" s="10">
        <f>SUM(T100:T111)</f>
        <v>2014.19</v>
      </c>
      <c r="U220" s="93">
        <f t="shared" si="467"/>
        <v>0.12601955533690745</v>
      </c>
      <c r="V220" s="93"/>
      <c r="W220" s="10">
        <f>SUM(W100:W111)</f>
        <v>238.41000000000003</v>
      </c>
      <c r="X220" s="93">
        <f t="shared" si="468"/>
        <v>-0.41841289976337415</v>
      </c>
      <c r="Y220" s="93"/>
      <c r="Z220" s="10">
        <f>SUM(Z100:Z111)</f>
        <v>42527.61</v>
      </c>
      <c r="AA220" s="93">
        <f t="shared" si="469"/>
        <v>-0.4620478949749186</v>
      </c>
      <c r="AB220" s="93"/>
      <c r="AC220" s="10">
        <f>SUM(AC100:AC111)</f>
        <v>42044.920000000006</v>
      </c>
      <c r="AD220" s="93">
        <f t="shared" si="470"/>
        <v>-0.46448283425084891</v>
      </c>
      <c r="AE220" s="93"/>
      <c r="AF220" s="10">
        <f>SUM(AF100:AF111)</f>
        <v>322.07000000000005</v>
      </c>
      <c r="AG220" s="93">
        <f t="shared" si="471"/>
        <v>0.20458540599169717</v>
      </c>
      <c r="AH220" s="93"/>
      <c r="AI220" s="10">
        <f>SUM(AI100:AI111)</f>
        <v>160.61999999999998</v>
      </c>
      <c r="AJ220" s="93">
        <f t="shared" si="472"/>
        <v>-0.41488470365378316</v>
      </c>
      <c r="AK220" s="93"/>
      <c r="AL220" s="10">
        <f>AVERAGE(AL100:AL111)</f>
        <v>63.239166666666655</v>
      </c>
      <c r="AM220" s="93">
        <f t="shared" si="473"/>
        <v>-4.5422526352864367E-2</v>
      </c>
      <c r="AN220" s="93"/>
      <c r="AO220" s="10">
        <f>AVERAGE(AO100:AO111)</f>
        <v>63.655833333333341</v>
      </c>
      <c r="AP220" s="93">
        <f t="shared" si="474"/>
        <v>-4.7294179273874803E-2</v>
      </c>
      <c r="AQ220" s="93"/>
      <c r="AR220" s="10">
        <f>AVERAGE(AR100:AR111)</f>
        <v>54.553333333333335</v>
      </c>
      <c r="AS220" s="93">
        <f t="shared" si="475"/>
        <v>0.19112081513828261</v>
      </c>
      <c r="AT220" s="93"/>
      <c r="AU220" s="10">
        <f>AVERAGE(AU100:AU111)</f>
        <v>47.651666666666664</v>
      </c>
      <c r="AV220" s="93">
        <f t="shared" si="476"/>
        <v>-0.11507629453093571</v>
      </c>
      <c r="AW220" s="93"/>
      <c r="AX220" s="10"/>
      <c r="AY220" s="10"/>
      <c r="AZ220" s="93"/>
      <c r="BA220" s="10"/>
      <c r="BB220" s="93"/>
      <c r="BC220" s="10"/>
      <c r="BD220" s="93"/>
      <c r="BE220" s="10"/>
      <c r="BF220" s="93"/>
      <c r="BG220" s="10"/>
      <c r="BH220" s="93"/>
      <c r="BI220" s="10"/>
      <c r="BJ220" s="93"/>
      <c r="BK220" s="10"/>
      <c r="BL220" s="93"/>
      <c r="BM220" s="10"/>
      <c r="BN220" s="93"/>
      <c r="BO220" s="10"/>
      <c r="BP220" s="10"/>
      <c r="BQ220" s="93"/>
      <c r="BR220" s="10"/>
      <c r="BS220" s="93"/>
      <c r="BT220" s="10"/>
      <c r="BU220" s="93"/>
      <c r="BV220" s="10"/>
      <c r="BW220" s="93"/>
      <c r="BX220" s="10"/>
      <c r="BY220" s="93"/>
      <c r="BZ220" s="10"/>
      <c r="CA220" s="93"/>
      <c r="CB220" s="10"/>
      <c r="CC220" s="93"/>
      <c r="CD220" s="10"/>
      <c r="CE220" s="93"/>
      <c r="CF220" s="10"/>
      <c r="CG220" s="93"/>
      <c r="CH220" s="10"/>
      <c r="CI220" s="93"/>
      <c r="CJ220" s="10"/>
      <c r="CK220" s="93"/>
      <c r="CL220" s="10"/>
      <c r="CM220" s="93"/>
      <c r="CN220" s="10"/>
      <c r="CO220" s="93"/>
      <c r="CP220" s="10"/>
      <c r="CQ220" s="93"/>
      <c r="CR220" s="10"/>
      <c r="CS220" s="93"/>
      <c r="CT220" s="10"/>
      <c r="CU220" s="93"/>
      <c r="CV220" s="171"/>
      <c r="CW220" s="10"/>
      <c r="CX220" s="93"/>
      <c r="CY220" s="10"/>
      <c r="CZ220" s="93"/>
      <c r="DA220" s="10"/>
      <c r="DB220" s="93"/>
      <c r="DC220" s="10"/>
      <c r="DD220" s="93"/>
      <c r="DE220" s="88"/>
      <c r="DF220" s="88"/>
    </row>
    <row r="221" spans="1:110" s="63" customFormat="1" ht="12.75">
      <c r="A221" s="91" t="s">
        <v>73</v>
      </c>
      <c r="B221" s="77">
        <f>SUM(B112:B123)</f>
        <v>244974.74000000002</v>
      </c>
      <c r="C221" s="93">
        <f t="shared" si="461"/>
        <v>1.5470537686506449</v>
      </c>
      <c r="D221" s="93">
        <f>B221/B217-1</f>
        <v>-9.3227524899948788E-2</v>
      </c>
      <c r="E221" s="77">
        <f>SUM(E112:E123)</f>
        <v>199829.45</v>
      </c>
      <c r="F221" s="93">
        <f t="shared" si="462"/>
        <v>1.1677877547371875</v>
      </c>
      <c r="G221" s="93">
        <f>E221/E217-1</f>
        <v>0.1640846592408467</v>
      </c>
      <c r="H221" s="77">
        <f>SUM(H112:H123)</f>
        <v>40341.699999999997</v>
      </c>
      <c r="I221" s="93">
        <f t="shared" si="463"/>
        <v>10.296620397465226</v>
      </c>
      <c r="J221" s="93">
        <f>H221/H217-1</f>
        <v>-0.56194036819782012</v>
      </c>
      <c r="K221" s="77">
        <f>SUM(K112:K123)</f>
        <v>4803.62</v>
      </c>
      <c r="L221" s="93">
        <f t="shared" si="464"/>
        <v>10.242849787014935</v>
      </c>
      <c r="M221" s="93">
        <f>K221/K217-1</f>
        <v>-0.25026611103307272</v>
      </c>
      <c r="N221" s="77">
        <f>SUM(N112:N123)</f>
        <v>182294.71999999997</v>
      </c>
      <c r="O221" s="93">
        <f t="shared" si="465"/>
        <v>1.9751911162757292</v>
      </c>
      <c r="P221" s="93">
        <f>N221/N217-1</f>
        <v>-0.17721226295252346</v>
      </c>
      <c r="Q221" s="77">
        <f>SUM(Q112:Q123)</f>
        <v>149928.57999999999</v>
      </c>
      <c r="R221" s="93">
        <f t="shared" si="466"/>
        <v>1.5403438654765638</v>
      </c>
      <c r="S221" s="93">
        <f>Q221/Q217-1</f>
        <v>4.9663125166494515E-2</v>
      </c>
      <c r="T221" s="77">
        <f>SUM(T112:T123)</f>
        <v>28843.919999999998</v>
      </c>
      <c r="U221" s="93">
        <f t="shared" si="467"/>
        <v>13.320357066612385</v>
      </c>
      <c r="V221" s="93">
        <f>T221/T217-1</f>
        <v>-0.60850641743695866</v>
      </c>
      <c r="W221" s="77">
        <f>SUM(W112:W123)</f>
        <v>3522.2400000000002</v>
      </c>
      <c r="X221" s="93">
        <f t="shared" si="468"/>
        <v>13.773876934692336</v>
      </c>
      <c r="Y221" s="93">
        <f>W221/W217-1</f>
        <v>-0.30194893991462235</v>
      </c>
      <c r="Z221" s="77">
        <f>SUM(Z112:Z123)</f>
        <v>115639.88000000002</v>
      </c>
      <c r="AA221" s="93">
        <f t="shared" si="469"/>
        <v>1.7191718509457741</v>
      </c>
      <c r="AB221" s="93">
        <f>Z221/Z217-1</f>
        <v>-0.11191018456681989</v>
      </c>
      <c r="AC221" s="77">
        <f>SUM(AC112:AC123)</f>
        <v>106308.46000000002</v>
      </c>
      <c r="AD221" s="93">
        <f t="shared" si="470"/>
        <v>1.5284495725048353</v>
      </c>
      <c r="AE221" s="93">
        <f>AC221/AC217-1</f>
        <v>-2.4252419303468775E-2</v>
      </c>
      <c r="AF221" s="77">
        <f>SUM(AF112:AF123)</f>
        <v>6820.6</v>
      </c>
      <c r="AG221" s="93">
        <f t="shared" si="471"/>
        <v>20.177383798553109</v>
      </c>
      <c r="AH221" s="93">
        <f>AF221/AF217-1</f>
        <v>-0.61139149489440692</v>
      </c>
      <c r="AI221" s="77">
        <f>SUM(AI112:AI123)</f>
        <v>2510.8599999999997</v>
      </c>
      <c r="AJ221" s="93">
        <f t="shared" si="472"/>
        <v>14.632299838127258</v>
      </c>
      <c r="AK221" s="93">
        <f>AI221/AI217-1</f>
        <v>-0.32319278894621373</v>
      </c>
      <c r="AL221" s="77">
        <f>AVERAGE(AL112:AL123)</f>
        <v>74.054166666666674</v>
      </c>
      <c r="AM221" s="93">
        <f t="shared" si="473"/>
        <v>0.17101743381606904</v>
      </c>
      <c r="AN221" s="93">
        <f>AL221/AL217-1</f>
        <v>-9.7129794259588342E-2</v>
      </c>
      <c r="AO221" s="77">
        <f>AVERAGE(AO112:AO123)</f>
        <v>74.868333333333339</v>
      </c>
      <c r="AP221" s="93">
        <f t="shared" si="474"/>
        <v>0.17614253734274143</v>
      </c>
      <c r="AQ221" s="93">
        <f>AO221/AO217-1</f>
        <v>-0.1003024294498186</v>
      </c>
      <c r="AR221" s="77">
        <f>AVERAGE(AR112:AR123)</f>
        <v>69.24166666666666</v>
      </c>
      <c r="AS221" s="93">
        <f t="shared" si="475"/>
        <v>0.26924721984602207</v>
      </c>
      <c r="AT221" s="93">
        <f>AR221/AR217-1</f>
        <v>-0.13490270388455672</v>
      </c>
      <c r="AU221" s="77">
        <f>AVERAGE(AU112:AU123)</f>
        <v>73.30083333333333</v>
      </c>
      <c r="AV221" s="93">
        <f t="shared" si="476"/>
        <v>0.5382637893043265</v>
      </c>
      <c r="AW221" s="93">
        <f>AU221/AU217-1</f>
        <v>-6.4453685878686828E-2</v>
      </c>
      <c r="AX221" s="77"/>
      <c r="AY221" s="77"/>
      <c r="AZ221" s="93"/>
      <c r="BA221" s="77"/>
      <c r="BB221" s="93"/>
      <c r="BC221" s="77"/>
      <c r="BD221" s="93"/>
      <c r="BE221" s="77"/>
      <c r="BF221" s="93"/>
      <c r="BG221" s="77"/>
      <c r="BH221" s="93"/>
      <c r="BI221" s="77"/>
      <c r="BJ221" s="93"/>
      <c r="BK221" s="77"/>
      <c r="BL221" s="93"/>
      <c r="BM221" s="77"/>
      <c r="BN221" s="93"/>
      <c r="BO221" s="77"/>
      <c r="BP221" s="77"/>
      <c r="BQ221" s="93"/>
      <c r="BR221" s="77"/>
      <c r="BS221" s="93"/>
      <c r="BT221" s="77"/>
      <c r="BU221" s="93"/>
      <c r="BV221" s="77"/>
      <c r="BW221" s="93"/>
      <c r="BX221" s="77"/>
      <c r="BY221" s="93"/>
      <c r="BZ221" s="77"/>
      <c r="CA221" s="93"/>
      <c r="CB221" s="77"/>
      <c r="CC221" s="93"/>
      <c r="CD221" s="77"/>
      <c r="CE221" s="93"/>
      <c r="CF221" s="77"/>
      <c r="CG221" s="93"/>
      <c r="CH221" s="77"/>
      <c r="CI221" s="93"/>
      <c r="CJ221" s="77"/>
      <c r="CK221" s="93"/>
      <c r="CL221" s="77"/>
      <c r="CM221" s="93"/>
      <c r="CN221" s="77"/>
      <c r="CO221" s="93"/>
      <c r="CP221" s="77"/>
      <c r="CQ221" s="93"/>
      <c r="CR221" s="77"/>
      <c r="CS221" s="93"/>
      <c r="CT221" s="77"/>
      <c r="CU221" s="93"/>
      <c r="CV221" s="171"/>
      <c r="CW221" s="77"/>
      <c r="CX221" s="93"/>
      <c r="CY221" s="77"/>
      <c r="CZ221" s="93"/>
      <c r="DA221" s="77"/>
      <c r="DB221" s="93"/>
      <c r="DC221" s="77"/>
      <c r="DD221" s="93"/>
      <c r="DE221" s="89"/>
      <c r="DF221" s="89"/>
    </row>
    <row r="222" spans="1:110" s="11" customFormat="1" ht="12.75">
      <c r="A222" s="7" t="s">
        <v>260</v>
      </c>
      <c r="B222" s="10">
        <f>SUM(B124:B135)</f>
        <v>296909.20000000007</v>
      </c>
      <c r="C222" s="93">
        <f t="shared" si="461"/>
        <v>0.21199924530994529</v>
      </c>
      <c r="D222" s="93"/>
      <c r="E222" s="10">
        <f>SUM(E124:E135)</f>
        <v>202445.08000000002</v>
      </c>
      <c r="F222" s="93">
        <f t="shared" si="462"/>
        <v>1.3089311910731816E-2</v>
      </c>
      <c r="G222" s="93"/>
      <c r="H222" s="10">
        <f>SUM(H124:H135)</f>
        <v>87802.99</v>
      </c>
      <c r="I222" s="93">
        <f t="shared" si="463"/>
        <v>1.1764821512231762</v>
      </c>
      <c r="J222" s="93"/>
      <c r="K222" s="10">
        <f>SUM(K124:K135)</f>
        <v>6661.12</v>
      </c>
      <c r="L222" s="93">
        <f t="shared" si="464"/>
        <v>0.38668753981372372</v>
      </c>
      <c r="M222" s="93"/>
      <c r="N222" s="10">
        <f>SUM(N124:N135)</f>
        <v>245894.46999999997</v>
      </c>
      <c r="O222" s="93">
        <f t="shared" si="465"/>
        <v>0.34888421343196341</v>
      </c>
      <c r="P222" s="93"/>
      <c r="Q222" s="10">
        <f>SUM(Q124:Q135)</f>
        <v>170121.76</v>
      </c>
      <c r="R222" s="93">
        <f t="shared" si="466"/>
        <v>0.13468532817425483</v>
      </c>
      <c r="S222" s="93"/>
      <c r="T222" s="10">
        <f>SUM(T124:T135)</f>
        <v>70543.039999999994</v>
      </c>
      <c r="U222" s="93">
        <f t="shared" si="467"/>
        <v>1.4456814469045813</v>
      </c>
      <c r="V222" s="93"/>
      <c r="W222" s="10">
        <f>SUM(W124:W135)</f>
        <v>5229.67</v>
      </c>
      <c r="X222" s="93">
        <f t="shared" si="468"/>
        <v>0.48475685927137269</v>
      </c>
      <c r="Y222" s="93"/>
      <c r="Z222" s="10">
        <f>SUM(Z124:Z135)</f>
        <v>140583.20000000001</v>
      </c>
      <c r="AA222" s="93">
        <f t="shared" si="469"/>
        <v>0.21569825219465799</v>
      </c>
      <c r="AB222" s="93"/>
      <c r="AC222" s="10">
        <f>SUM(AC124:AC135)</f>
        <v>119689.14</v>
      </c>
      <c r="AD222" s="93">
        <f t="shared" si="470"/>
        <v>0.12586655850343398</v>
      </c>
      <c r="AE222" s="93"/>
      <c r="AF222" s="10">
        <f>SUM(AF124:AF135)</f>
        <v>17166.840000000004</v>
      </c>
      <c r="AG222" s="93">
        <f t="shared" si="471"/>
        <v>1.5169105357299948</v>
      </c>
      <c r="AH222" s="93"/>
      <c r="AI222" s="10">
        <f>SUM(AI124:AI135)</f>
        <v>3727.2400000000002</v>
      </c>
      <c r="AJ222" s="93">
        <f t="shared" si="472"/>
        <v>0.48444755980022802</v>
      </c>
      <c r="AK222" s="93"/>
      <c r="AL222" s="10">
        <f>AVERAGE(AL124:AL135)</f>
        <v>82.76</v>
      </c>
      <c r="AM222" s="93">
        <f t="shared" si="473"/>
        <v>0.11756034434254192</v>
      </c>
      <c r="AN222" s="93"/>
      <c r="AO222" s="10">
        <f>AVERAGE(AO124:AO135)</f>
        <v>83.998333333333349</v>
      </c>
      <c r="AP222" s="93">
        <f t="shared" si="474"/>
        <v>0.12194741880189675</v>
      </c>
      <c r="AQ222" s="93"/>
      <c r="AR222" s="10">
        <f>AVERAGE(AR124:AR135)</f>
        <v>80.24166666666666</v>
      </c>
      <c r="AS222" s="93">
        <f t="shared" si="475"/>
        <v>0.15886388253700812</v>
      </c>
      <c r="AT222" s="93"/>
      <c r="AU222" s="10">
        <f>AVERAGE(AU124:AU135)</f>
        <v>78.540000000000006</v>
      </c>
      <c r="AV222" s="93">
        <f t="shared" si="476"/>
        <v>7.1474858175782696E-2</v>
      </c>
      <c r="AW222" s="93"/>
      <c r="AX222" s="10"/>
      <c r="AY222" s="10"/>
      <c r="AZ222" s="93"/>
      <c r="BA222" s="10"/>
      <c r="BB222" s="93"/>
      <c r="BC222" s="10"/>
      <c r="BD222" s="93"/>
      <c r="BE222" s="10"/>
      <c r="BF222" s="93"/>
      <c r="BG222" s="10"/>
      <c r="BH222" s="93"/>
      <c r="BI222" s="10"/>
      <c r="BJ222" s="93"/>
      <c r="BK222" s="10"/>
      <c r="BL222" s="93"/>
      <c r="BM222" s="10"/>
      <c r="BN222" s="93"/>
      <c r="BO222" s="10"/>
      <c r="BP222" s="10"/>
      <c r="BQ222" s="93"/>
      <c r="BR222" s="10"/>
      <c r="BS222" s="93"/>
      <c r="BT222" s="10"/>
      <c r="BU222" s="93"/>
      <c r="BV222" s="10"/>
      <c r="BW222" s="93"/>
      <c r="BX222" s="10"/>
      <c r="BY222" s="93"/>
      <c r="BZ222" s="10"/>
      <c r="CA222" s="93"/>
      <c r="CB222" s="10"/>
      <c r="CC222" s="93"/>
      <c r="CD222" s="10"/>
      <c r="CE222" s="93"/>
      <c r="CF222" s="10"/>
      <c r="CG222" s="93"/>
      <c r="CH222" s="10"/>
      <c r="CI222" s="93"/>
      <c r="CJ222" s="10"/>
      <c r="CK222" s="93"/>
      <c r="CL222" s="10"/>
      <c r="CM222" s="93"/>
      <c r="CN222" s="10"/>
      <c r="CO222" s="93"/>
      <c r="CP222" s="10"/>
      <c r="CQ222" s="93"/>
      <c r="CR222" s="10"/>
      <c r="CS222" s="93"/>
      <c r="CT222" s="10"/>
      <c r="CU222" s="93"/>
      <c r="CV222" s="171"/>
      <c r="CW222" s="10"/>
      <c r="CX222" s="93"/>
      <c r="CY222" s="10"/>
      <c r="CZ222" s="93"/>
      <c r="DA222" s="10"/>
      <c r="DB222" s="93"/>
      <c r="DC222" s="10"/>
      <c r="DD222" s="93"/>
      <c r="DE222" s="88"/>
      <c r="DF222" s="88"/>
    </row>
    <row r="223" spans="1:110" s="6" customFormat="1" ht="12.75">
      <c r="A223" s="91" t="s">
        <v>261</v>
      </c>
      <c r="B223" s="77">
        <f>SUM(B136:B147)</f>
        <v>316928.36000000004</v>
      </c>
      <c r="C223" s="93">
        <f t="shared" si="461"/>
        <v>6.7425192617810437E-2</v>
      </c>
      <c r="D223" s="93">
        <f>B223/B217-1</f>
        <v>0.17310835160637406</v>
      </c>
      <c r="E223" s="77">
        <f>SUM(E136:E147)</f>
        <v>206514.54</v>
      </c>
      <c r="F223" s="93">
        <f t="shared" si="462"/>
        <v>2.0101550504462606E-2</v>
      </c>
      <c r="G223" s="93">
        <f>E223/E217-1</f>
        <v>0.20302792168111461</v>
      </c>
      <c r="H223" s="77">
        <f>SUM(H136:H147)</f>
        <v>103996.59</v>
      </c>
      <c r="I223" s="93">
        <f t="shared" si="463"/>
        <v>0.18443107689157268</v>
      </c>
      <c r="J223" s="93">
        <f>H223/H217-1</f>
        <v>0.12927090142661979</v>
      </c>
      <c r="K223" s="77">
        <f>SUM(K136:K147)</f>
        <v>6417.23</v>
      </c>
      <c r="L223" s="93">
        <f t="shared" si="464"/>
        <v>-3.6613962817063861E-2</v>
      </c>
      <c r="M223" s="93">
        <f>K223/K217-1</f>
        <v>1.581058513211886E-3</v>
      </c>
      <c r="N223" s="77">
        <f>SUM(N136:N147)</f>
        <v>272102.42</v>
      </c>
      <c r="O223" s="93">
        <f t="shared" si="465"/>
        <v>0.10658210410343916</v>
      </c>
      <c r="P223" s="93">
        <f>N223/N217-1</f>
        <v>0.22813504635209414</v>
      </c>
      <c r="Q223" s="77">
        <f>SUM(Q136:Q147)</f>
        <v>180245.49999999997</v>
      </c>
      <c r="R223" s="93">
        <f t="shared" si="466"/>
        <v>5.9508789469377543E-2</v>
      </c>
      <c r="S223" s="93">
        <f>Q223/Q217-1</f>
        <v>0.26191453842354373</v>
      </c>
      <c r="T223" s="77">
        <f>SUM(T136:T147)</f>
        <v>86542.13</v>
      </c>
      <c r="U223" s="93">
        <f t="shared" si="467"/>
        <v>0.22679898683130206</v>
      </c>
      <c r="V223" s="93">
        <f>T223/T217-1</f>
        <v>0.17462149792179638</v>
      </c>
      <c r="W223" s="77">
        <f>SUM(W136:W147)</f>
        <v>5314.78</v>
      </c>
      <c r="X223" s="93">
        <f t="shared" si="468"/>
        <v>1.6274449439448224E-2</v>
      </c>
      <c r="Y223" s="93">
        <f>W223/W217-1</f>
        <v>5.3303526483307051E-2</v>
      </c>
      <c r="Z223" s="77">
        <f>SUM(Z136:Z147)</f>
        <v>149956.04</v>
      </c>
      <c r="AA223" s="93">
        <f t="shared" si="469"/>
        <v>6.6671124287966066E-2</v>
      </c>
      <c r="AB223" s="93">
        <f>Z223/Z217-1</f>
        <v>0.15163066484235843</v>
      </c>
      <c r="AC223" s="77">
        <f>SUM(AC136:AC147)</f>
        <v>125294.6</v>
      </c>
      <c r="AD223" s="93">
        <f t="shared" si="470"/>
        <v>4.6833488819453484E-2</v>
      </c>
      <c r="AE223" s="93">
        <f>AC223/AC217-1</f>
        <v>0.1500110416832261</v>
      </c>
      <c r="AF223" s="77">
        <f>SUM(AF136:AF147)</f>
        <v>20836.71</v>
      </c>
      <c r="AG223" s="93">
        <f t="shared" si="471"/>
        <v>0.21377667642967446</v>
      </c>
      <c r="AH223" s="93">
        <f>AF223/AF217-1</f>
        <v>0.18718627751499306</v>
      </c>
      <c r="AI223" s="77">
        <f>SUM(AI136:AI147)</f>
        <v>3824.73</v>
      </c>
      <c r="AJ223" s="93">
        <f t="shared" si="472"/>
        <v>2.6156083321707158E-2</v>
      </c>
      <c r="AK223" s="93">
        <f>AI223/AI217-1</f>
        <v>3.0963432582361561E-2</v>
      </c>
      <c r="AL223" s="77">
        <f>AVERAGE(AL136:AL147)</f>
        <v>85.853333333333339</v>
      </c>
      <c r="AM223" s="93">
        <f t="shared" si="473"/>
        <v>3.7377154825197323E-2</v>
      </c>
      <c r="AN223" s="93">
        <f>AL223/AL217-1</f>
        <v>4.6725933451867041E-2</v>
      </c>
      <c r="AO223" s="77">
        <f>AVERAGE(AO136:AO147)</f>
        <v>87.270833333333329</v>
      </c>
      <c r="AP223" s="93">
        <f t="shared" si="474"/>
        <v>3.895910633147448E-2</v>
      </c>
      <c r="AQ223" s="93">
        <f>AO223/AO217-1</f>
        <v>4.8739209677742368E-2</v>
      </c>
      <c r="AR223" s="77">
        <f>AVERAGE(AR136:AR147)</f>
        <v>83.200833333333321</v>
      </c>
      <c r="AS223" s="93">
        <f t="shared" si="475"/>
        <v>3.6878180496417112E-2</v>
      </c>
      <c r="AT223" s="93">
        <f>AR223/AR217-1</f>
        <v>3.9501494060199427E-2</v>
      </c>
      <c r="AU223" s="77">
        <f>AVERAGE(AU136:AU147)</f>
        <v>82.783333333333317</v>
      </c>
      <c r="AV223" s="93">
        <f t="shared" si="476"/>
        <v>5.4027671674730104E-2</v>
      </c>
      <c r="AW223" s="93">
        <f>AU223/AU217-1</f>
        <v>5.6572467852926245E-2</v>
      </c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</row>
    <row r="224" spans="1:110" s="6" customFormat="1" ht="12.75">
      <c r="A224" s="26"/>
      <c r="B224" s="29"/>
      <c r="C224" s="24"/>
      <c r="D224" s="24"/>
      <c r="E224" s="29"/>
      <c r="F224" s="28"/>
      <c r="G224" s="28"/>
      <c r="H224" s="29"/>
      <c r="I224" s="28"/>
      <c r="J224" s="28"/>
      <c r="K224" s="29"/>
      <c r="L224" s="28"/>
      <c r="M224" s="28"/>
      <c r="N224" s="29"/>
      <c r="O224" s="28"/>
      <c r="P224" s="28"/>
      <c r="Q224" s="29"/>
      <c r="R224" s="28"/>
      <c r="S224" s="28"/>
      <c r="T224" s="29"/>
      <c r="U224" s="28"/>
      <c r="V224" s="28"/>
      <c r="W224" s="29"/>
      <c r="X224" s="28"/>
      <c r="Y224" s="28"/>
      <c r="Z224" s="29"/>
      <c r="AA224" s="28"/>
      <c r="AB224" s="28"/>
      <c r="AC224" s="29"/>
      <c r="AD224" s="28"/>
      <c r="AE224" s="28"/>
      <c r="AF224" s="29"/>
      <c r="AG224" s="28"/>
      <c r="AH224" s="28"/>
      <c r="AI224" s="29"/>
      <c r="AJ224" s="28"/>
      <c r="AK224" s="28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</row>
    <row r="225" spans="1:126" s="11" customFormat="1" ht="12.75">
      <c r="A225" s="7"/>
      <c r="B225" s="10"/>
      <c r="C225" s="9"/>
      <c r="D225" s="9"/>
      <c r="E225" s="10"/>
      <c r="F225" s="9"/>
      <c r="G225" s="9"/>
      <c r="H225" s="10"/>
      <c r="I225" s="9"/>
      <c r="J225" s="9"/>
      <c r="K225" s="10"/>
      <c r="L225" s="9"/>
      <c r="M225" s="9"/>
      <c r="N225" s="10"/>
      <c r="O225" s="9"/>
      <c r="P225" s="9"/>
      <c r="Q225" s="10"/>
      <c r="R225" s="9"/>
      <c r="S225" s="9"/>
      <c r="T225" s="10"/>
      <c r="U225" s="9"/>
      <c r="V225" s="9"/>
      <c r="W225" s="10"/>
      <c r="X225" s="9"/>
      <c r="Y225" s="9"/>
      <c r="Z225" s="10"/>
      <c r="AA225" s="9"/>
      <c r="AB225" s="9"/>
      <c r="AC225" s="10"/>
      <c r="AD225" s="9"/>
      <c r="AE225" s="9"/>
      <c r="AF225" s="10"/>
      <c r="AG225" s="9"/>
      <c r="AH225" s="9"/>
      <c r="AI225" s="10"/>
      <c r="AJ225" s="9"/>
      <c r="AK225" s="9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8"/>
      <c r="AW225" s="8"/>
      <c r="AX225" s="10"/>
      <c r="AY225" s="10"/>
      <c r="AZ225" s="9"/>
      <c r="BA225" s="10"/>
      <c r="BB225" s="9"/>
      <c r="BC225" s="10"/>
      <c r="BD225" s="9"/>
      <c r="BE225" s="10"/>
      <c r="BF225" s="9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9"/>
      <c r="BR225" s="10"/>
      <c r="BS225" s="9"/>
      <c r="BT225" s="10"/>
      <c r="BU225" s="9"/>
      <c r="BV225" s="10"/>
      <c r="BW225" s="9"/>
      <c r="BX225" s="10"/>
      <c r="BY225" s="9"/>
      <c r="BZ225" s="10"/>
      <c r="CA225" s="9"/>
      <c r="CB225" s="10"/>
      <c r="CC225" s="9"/>
      <c r="CD225" s="10"/>
      <c r="CE225" s="9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9"/>
      <c r="CQ225" s="10"/>
      <c r="CR225" s="9"/>
      <c r="CS225" s="10"/>
      <c r="CT225" s="9"/>
      <c r="CU225" s="10"/>
      <c r="CV225" s="9"/>
      <c r="CW225" s="10"/>
      <c r="CX225" s="9"/>
      <c r="CY225" s="10"/>
      <c r="CZ225" s="9"/>
      <c r="DA225" s="10"/>
      <c r="DB225" s="9"/>
      <c r="DC225" s="10"/>
      <c r="DD225" s="9"/>
      <c r="DE225" s="10"/>
      <c r="DF225" s="10"/>
    </row>
    <row r="226" spans="1:126" s="6" customFormat="1" ht="12.75">
      <c r="A226" s="26"/>
      <c r="B226" s="29"/>
      <c r="C226" s="28"/>
      <c r="D226" s="28"/>
      <c r="E226" s="29"/>
      <c r="F226" s="28"/>
      <c r="G226" s="28"/>
      <c r="H226" s="29"/>
      <c r="I226" s="28"/>
      <c r="J226" s="28"/>
      <c r="K226" s="29"/>
      <c r="L226" s="28"/>
      <c r="M226" s="28"/>
      <c r="N226" s="29"/>
      <c r="O226" s="28"/>
      <c r="P226" s="28"/>
      <c r="Q226" s="29"/>
      <c r="R226" s="28"/>
      <c r="S226" s="28"/>
      <c r="T226" s="29"/>
      <c r="U226" s="28"/>
      <c r="V226" s="28"/>
      <c r="W226" s="29"/>
      <c r="X226" s="28"/>
      <c r="Y226" s="28"/>
      <c r="Z226" s="29"/>
      <c r="AA226" s="28"/>
      <c r="AB226" s="28"/>
      <c r="AC226" s="29"/>
      <c r="AD226" s="28"/>
      <c r="AE226" s="28"/>
      <c r="AF226" s="29"/>
      <c r="AG226" s="28"/>
      <c r="AH226" s="28"/>
      <c r="AI226" s="29"/>
      <c r="AJ226" s="28"/>
      <c r="AK226" s="28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</row>
    <row r="227" spans="1:126" s="6" customFormat="1" ht="12.75">
      <c r="A227" s="26"/>
      <c r="B227" s="29"/>
      <c r="C227" s="28"/>
      <c r="D227" s="28"/>
      <c r="E227" s="29"/>
      <c r="F227" s="28"/>
      <c r="G227" s="28"/>
      <c r="H227" s="29"/>
      <c r="I227" s="28"/>
      <c r="J227" s="28"/>
      <c r="K227" s="29"/>
      <c r="L227" s="28"/>
      <c r="M227" s="28"/>
      <c r="N227" s="29"/>
      <c r="O227" s="28"/>
      <c r="P227" s="28"/>
      <c r="Q227" s="29"/>
      <c r="R227" s="28"/>
      <c r="S227" s="28"/>
      <c r="T227" s="29"/>
      <c r="U227" s="28"/>
      <c r="V227" s="28"/>
      <c r="W227" s="29"/>
      <c r="X227" s="28"/>
      <c r="Y227" s="28"/>
      <c r="Z227" s="29"/>
      <c r="AA227" s="28"/>
      <c r="AB227" s="28"/>
      <c r="AC227" s="29"/>
      <c r="AD227" s="28"/>
      <c r="AE227" s="28"/>
      <c r="AF227" s="29"/>
      <c r="AG227" s="28"/>
      <c r="AH227" s="28"/>
      <c r="AI227" s="29"/>
      <c r="AJ227" s="28"/>
      <c r="AK227" s="28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</row>
    <row r="228" spans="1:126" s="6" customFormat="1" ht="12.75">
      <c r="A228" s="26"/>
      <c r="B228" s="29"/>
      <c r="C228" s="28"/>
      <c r="D228" s="28"/>
      <c r="E228" s="29"/>
      <c r="F228" s="28"/>
      <c r="G228" s="28"/>
      <c r="H228" s="29"/>
      <c r="I228" s="28"/>
      <c r="J228" s="28"/>
      <c r="K228" s="29"/>
      <c r="L228" s="28"/>
      <c r="M228" s="28"/>
      <c r="N228" s="29"/>
      <c r="O228" s="28"/>
      <c r="P228" s="28"/>
      <c r="Q228" s="29"/>
      <c r="R228" s="28"/>
      <c r="S228" s="28"/>
      <c r="T228" s="29"/>
      <c r="U228" s="28"/>
      <c r="V228" s="28"/>
      <c r="W228" s="29"/>
      <c r="X228" s="28"/>
      <c r="Y228" s="28"/>
      <c r="Z228" s="29"/>
      <c r="AA228" s="28"/>
      <c r="AB228" s="28"/>
      <c r="AC228" s="29"/>
      <c r="AD228" s="28"/>
      <c r="AE228" s="28"/>
      <c r="AF228" s="29"/>
      <c r="AG228" s="28"/>
      <c r="AH228" s="28"/>
      <c r="AI228" s="29"/>
      <c r="AJ228" s="28"/>
      <c r="AK228" s="28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7"/>
      <c r="AW228" s="27"/>
      <c r="AX228" s="29"/>
      <c r="AY228" s="29"/>
      <c r="AZ228" s="28"/>
      <c r="BA228" s="29"/>
      <c r="BB228" s="28"/>
      <c r="BC228" s="29"/>
      <c r="BD228" s="28"/>
      <c r="BE228" s="29"/>
      <c r="BF228" s="28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8"/>
      <c r="BR228" s="29"/>
      <c r="BS228" s="28"/>
      <c r="BT228" s="29"/>
      <c r="BU228" s="28"/>
      <c r="BV228" s="29"/>
      <c r="BW228" s="28"/>
      <c r="BX228" s="29"/>
      <c r="BY228" s="28"/>
      <c r="BZ228" s="29"/>
      <c r="CA228" s="28"/>
      <c r="CB228" s="29"/>
      <c r="CC228" s="28"/>
      <c r="CD228" s="29"/>
      <c r="CE228" s="28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  <c r="CP228" s="28"/>
      <c r="CQ228" s="29"/>
      <c r="CR228" s="28"/>
      <c r="CS228" s="29"/>
      <c r="CT228" s="28"/>
      <c r="CU228" s="29"/>
      <c r="CV228" s="28"/>
      <c r="CW228" s="29"/>
      <c r="CX228" s="28"/>
      <c r="CY228" s="29"/>
      <c r="CZ228" s="28"/>
      <c r="DA228" s="29"/>
      <c r="DB228" s="28"/>
      <c r="DC228" s="29"/>
      <c r="DD228" s="28"/>
      <c r="DE228" s="29"/>
      <c r="DF228" s="29"/>
    </row>
    <row r="229" spans="1:126" s="6" customFormat="1" ht="12.75">
      <c r="A229" s="26"/>
      <c r="B229" s="29"/>
      <c r="C229" s="28"/>
      <c r="D229" s="28"/>
      <c r="E229" s="29"/>
      <c r="F229" s="28"/>
      <c r="G229" s="28"/>
      <c r="H229" s="29"/>
      <c r="I229" s="28"/>
      <c r="J229" s="28"/>
      <c r="K229" s="29"/>
      <c r="L229" s="28"/>
      <c r="M229" s="28"/>
      <c r="N229" s="29"/>
      <c r="O229" s="28"/>
      <c r="P229" s="28"/>
      <c r="Q229" s="29"/>
      <c r="R229" s="28"/>
      <c r="S229" s="28"/>
      <c r="T229" s="29"/>
      <c r="U229" s="28"/>
      <c r="V229" s="28"/>
      <c r="W229" s="29"/>
      <c r="X229" s="28"/>
      <c r="Y229" s="28"/>
      <c r="Z229" s="29"/>
      <c r="AA229" s="28"/>
      <c r="AB229" s="28"/>
      <c r="AC229" s="29"/>
      <c r="AD229" s="28"/>
      <c r="AE229" s="28"/>
      <c r="AF229" s="29"/>
      <c r="AG229" s="28"/>
      <c r="AH229" s="28"/>
      <c r="AI229" s="29"/>
      <c r="AJ229" s="28"/>
      <c r="AK229" s="28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7"/>
      <c r="AW229" s="27"/>
      <c r="AX229" s="29"/>
      <c r="AY229" s="29"/>
      <c r="AZ229" s="28"/>
      <c r="BA229" s="29"/>
      <c r="BB229" s="28"/>
      <c r="BC229" s="29"/>
      <c r="BD229" s="28"/>
      <c r="BE229" s="29"/>
      <c r="BF229" s="28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8"/>
      <c r="BR229" s="29"/>
      <c r="BS229" s="28"/>
      <c r="BT229" s="29"/>
      <c r="BU229" s="28"/>
      <c r="BV229" s="29"/>
      <c r="BW229" s="28"/>
      <c r="BX229" s="29"/>
      <c r="BY229" s="28"/>
      <c r="BZ229" s="29"/>
      <c r="CA229" s="28"/>
      <c r="CB229" s="29"/>
      <c r="CC229" s="28"/>
      <c r="CD229" s="29"/>
      <c r="CE229" s="28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  <c r="CP229" s="28"/>
      <c r="CQ229" s="29"/>
      <c r="CR229" s="28"/>
      <c r="CS229" s="29"/>
      <c r="CT229" s="28"/>
      <c r="CU229" s="29"/>
      <c r="CV229" s="28"/>
      <c r="CW229" s="29"/>
      <c r="CX229" s="28"/>
      <c r="CY229" s="29"/>
      <c r="CZ229" s="28"/>
      <c r="DA229" s="29"/>
      <c r="DB229" s="28"/>
      <c r="DC229" s="29"/>
      <c r="DD229" s="28"/>
      <c r="DE229" s="29"/>
      <c r="DF229" s="29"/>
    </row>
    <row r="230" spans="1:126" s="6" customFormat="1" ht="12.75">
      <c r="A230" s="26"/>
      <c r="B230" s="29"/>
      <c r="C230" s="28"/>
      <c r="D230" s="28"/>
      <c r="E230" s="29"/>
      <c r="F230" s="28"/>
      <c r="G230" s="28"/>
      <c r="H230" s="29"/>
      <c r="I230" s="28"/>
      <c r="J230" s="28"/>
      <c r="K230" s="29"/>
      <c r="L230" s="28"/>
      <c r="M230" s="28"/>
      <c r="N230" s="29"/>
      <c r="O230" s="28"/>
      <c r="P230" s="28"/>
      <c r="Q230" s="29"/>
      <c r="R230" s="28"/>
      <c r="S230" s="28"/>
      <c r="T230" s="29"/>
      <c r="U230" s="28"/>
      <c r="V230" s="28"/>
      <c r="W230" s="29"/>
      <c r="X230" s="28"/>
      <c r="Y230" s="28"/>
      <c r="Z230" s="29"/>
      <c r="AA230" s="28"/>
      <c r="AB230" s="28"/>
      <c r="AC230" s="29"/>
      <c r="AD230" s="28"/>
      <c r="AE230" s="28"/>
      <c r="AF230" s="29"/>
      <c r="AG230" s="28"/>
      <c r="AH230" s="28"/>
      <c r="AI230" s="29"/>
      <c r="AJ230" s="28"/>
      <c r="AK230" s="28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  <c r="DJ230" s="29"/>
      <c r="DK230" s="29"/>
      <c r="DL230" s="29"/>
      <c r="DM230" s="29"/>
      <c r="DN230" s="29"/>
      <c r="DO230" s="29"/>
      <c r="DP230" s="29"/>
      <c r="DQ230" s="29"/>
      <c r="DR230" s="29"/>
      <c r="DS230" s="29"/>
      <c r="DT230" s="29"/>
      <c r="DU230" s="29"/>
      <c r="DV230" s="29"/>
    </row>
    <row r="231" spans="1:126" s="6" customFormat="1" ht="12.75">
      <c r="A231" s="26"/>
      <c r="B231" s="29"/>
      <c r="C231" s="28"/>
      <c r="D231" s="28"/>
      <c r="E231" s="29"/>
      <c r="F231" s="28"/>
      <c r="G231" s="28"/>
      <c r="H231" s="29"/>
      <c r="I231" s="28"/>
      <c r="J231" s="28"/>
      <c r="K231" s="29"/>
      <c r="L231" s="28"/>
      <c r="M231" s="28"/>
      <c r="N231" s="29"/>
      <c r="O231" s="28"/>
      <c r="P231" s="28"/>
      <c r="Q231" s="29"/>
      <c r="R231" s="28"/>
      <c r="S231" s="28"/>
      <c r="T231" s="29"/>
      <c r="U231" s="28"/>
      <c r="V231" s="28"/>
      <c r="W231" s="29"/>
      <c r="X231" s="28"/>
      <c r="Y231" s="28"/>
      <c r="Z231" s="29"/>
      <c r="AA231" s="28"/>
      <c r="AB231" s="28"/>
      <c r="AC231" s="29"/>
      <c r="AD231" s="28"/>
      <c r="AE231" s="28"/>
      <c r="AF231" s="29"/>
      <c r="AG231" s="28"/>
      <c r="AH231" s="28"/>
      <c r="AI231" s="29"/>
      <c r="AJ231" s="28"/>
      <c r="AK231" s="28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  <c r="DL231" s="29"/>
      <c r="DM231" s="29"/>
      <c r="DN231" s="29"/>
      <c r="DO231" s="29"/>
      <c r="DP231" s="29"/>
      <c r="DQ231" s="29"/>
      <c r="DR231" s="29"/>
      <c r="DS231" s="29"/>
      <c r="DT231" s="29"/>
    </row>
  </sheetData>
  <phoneticPr fontId="1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5">
    <tabColor theme="9" tint="0.79992065187536243"/>
  </sheetPr>
  <dimension ref="A1:DV231"/>
  <sheetViews>
    <sheetView zoomScale="90" zoomScaleNormal="90" workbookViewId="0">
      <pane xSplit="1" ySplit="3" topLeftCell="AD4" activePane="bottomRight" state="frozen"/>
      <selection pane="topRight"/>
      <selection pane="bottomLeft"/>
      <selection pane="bottomRight" activeCell="AR150" sqref="AR4:AR150"/>
    </sheetView>
  </sheetViews>
  <sheetFormatPr defaultColWidth="8.75" defaultRowHeight="14.25"/>
  <cols>
    <col min="2" max="2" width="16.75" customWidth="1"/>
    <col min="3" max="3" width="9.75" style="41" bestFit="1" customWidth="1"/>
    <col min="4" max="4" width="8" style="41" bestFit="1" customWidth="1"/>
    <col min="5" max="5" width="16.75" customWidth="1"/>
    <col min="6" max="6" width="9.75" style="41" bestFit="1" customWidth="1"/>
    <col min="7" max="7" width="8" style="41" bestFit="1" customWidth="1"/>
    <col min="8" max="8" width="16.75" customWidth="1"/>
    <col min="9" max="9" width="9.75" style="41" bestFit="1" customWidth="1"/>
    <col min="10" max="10" width="8" style="41" bestFit="1" customWidth="1"/>
    <col min="11" max="11" width="16.75" customWidth="1"/>
    <col min="12" max="12" width="9.75" style="41" bestFit="1" customWidth="1"/>
    <col min="13" max="13" width="8" style="41" bestFit="1" customWidth="1"/>
    <col min="14" max="14" width="16.75" customWidth="1"/>
    <col min="15" max="15" width="9.75" style="41" bestFit="1" customWidth="1"/>
    <col min="16" max="16" width="8" style="41" bestFit="1" customWidth="1"/>
    <col min="17" max="17" width="16.75" customWidth="1"/>
    <col min="18" max="18" width="9.75" style="41" bestFit="1" customWidth="1"/>
    <col min="19" max="19" width="8" style="41" bestFit="1" customWidth="1"/>
    <col min="20" max="20" width="16.75" customWidth="1"/>
    <col min="21" max="21" width="9.75" style="41" bestFit="1" customWidth="1"/>
    <col min="22" max="22" width="8" style="41" bestFit="1" customWidth="1"/>
    <col min="23" max="23" width="16.75" customWidth="1"/>
    <col min="24" max="24" width="9.75" style="41" bestFit="1" customWidth="1"/>
    <col min="25" max="25" width="8" style="41" bestFit="1" customWidth="1"/>
    <col min="26" max="26" width="16.75" customWidth="1"/>
    <col min="27" max="27" width="9.75" style="41" bestFit="1" customWidth="1"/>
    <col min="28" max="28" width="8" style="41" bestFit="1" customWidth="1"/>
    <col min="29" max="29" width="16.75" customWidth="1"/>
    <col min="30" max="30" width="9.75" style="41" bestFit="1" customWidth="1"/>
    <col min="31" max="31" width="8" style="41" bestFit="1" customWidth="1"/>
    <col min="32" max="32" width="16.75" customWidth="1"/>
    <col min="33" max="33" width="9.75" style="41" bestFit="1" customWidth="1"/>
    <col min="34" max="34" width="8" style="41" bestFit="1" customWidth="1"/>
    <col min="35" max="35" width="16.75" customWidth="1"/>
    <col min="36" max="36" width="9.75" style="41" bestFit="1" customWidth="1"/>
    <col min="37" max="37" width="8" style="41" bestFit="1" customWidth="1"/>
    <col min="38" max="38" width="11.375" customWidth="1"/>
    <col min="39" max="39" width="9.75" bestFit="1" customWidth="1"/>
    <col min="40" max="40" width="10" bestFit="1" customWidth="1"/>
    <col min="41" max="41" width="11.875" customWidth="1"/>
    <col min="42" max="42" width="9.75" bestFit="1" customWidth="1"/>
    <col min="43" max="43" width="7.875" bestFit="1" customWidth="1"/>
    <col min="44" max="44" width="12.25" customWidth="1"/>
    <col min="45" max="45" width="9.75" bestFit="1" customWidth="1"/>
    <col min="46" max="46" width="7.875" bestFit="1" customWidth="1"/>
    <col min="47" max="47" width="12.375" customWidth="1"/>
    <col min="48" max="48" width="9.75" bestFit="1" customWidth="1"/>
    <col min="49" max="49" width="7.875" bestFit="1" customWidth="1"/>
    <col min="50" max="50" width="16.75" customWidth="1"/>
    <col min="51" max="51" width="11.375" customWidth="1"/>
    <col min="52" max="52" width="8.375" customWidth="1"/>
    <col min="53" max="53" width="10.375" customWidth="1"/>
    <col min="54" max="54" width="8.375" customWidth="1"/>
    <col min="55" max="55" width="9" customWidth="1"/>
    <col min="56" max="57" width="8.375" customWidth="1"/>
    <col min="58" max="58" width="17.375" customWidth="1"/>
    <col min="59" max="59" width="31" customWidth="1"/>
    <col min="60" max="60" width="20.375" customWidth="1"/>
    <col min="61" max="61" width="16.125" customWidth="1"/>
    <col min="62" max="62" width="18.375" customWidth="1"/>
    <col min="63" max="63" width="16.375" customWidth="1"/>
    <col min="64" max="64" width="14.625" customWidth="1"/>
    <col min="65" max="65" width="8.375" customWidth="1"/>
    <col min="66" max="66" width="27" customWidth="1"/>
    <col min="67" max="67" width="9" customWidth="1"/>
    <col min="68" max="68" width="16" customWidth="1"/>
    <col min="69" max="73" width="8.375" customWidth="1"/>
    <col min="74" max="74" width="14.625" customWidth="1"/>
    <col min="75" max="75" width="8.375" customWidth="1"/>
    <col min="76" max="76" width="16" customWidth="1"/>
    <col min="77" max="79" width="8.375" customWidth="1"/>
    <col min="80" max="80" width="18.375" customWidth="1"/>
    <col min="81" max="81" width="17.375" customWidth="1"/>
    <col min="82" max="82" width="13.625" customWidth="1"/>
    <col min="83" max="83" width="24" customWidth="1"/>
    <col min="84" max="84" width="12" customWidth="1"/>
    <col min="85" max="85" width="17.625" customWidth="1"/>
    <col min="86" max="86" width="15.75" customWidth="1"/>
    <col min="87" max="87" width="20.375" customWidth="1"/>
    <col min="88" max="88" width="18.75" customWidth="1"/>
    <col min="89" max="89" width="21.75" customWidth="1"/>
    <col min="90" max="90" width="12.375" customWidth="1"/>
    <col min="91" max="91" width="14.375" customWidth="1"/>
    <col min="92" max="92" width="10.375" customWidth="1"/>
    <col min="93" max="93" width="14.375" customWidth="1"/>
    <col min="94" max="94" width="15.375" style="54" customWidth="1"/>
    <col min="95" max="95" width="15.125" customWidth="1"/>
    <col min="96" max="96" width="19.375" style="54" customWidth="1"/>
    <col min="97" max="97" width="15.125" customWidth="1"/>
    <col min="98" max="98" width="10" style="54" customWidth="1"/>
    <col min="99" max="99" width="16.375" customWidth="1"/>
    <col min="100" max="100" width="14.625" style="54" customWidth="1"/>
    <col min="101" max="101" width="12" customWidth="1"/>
    <col min="102" max="102" width="8.375" customWidth="1"/>
    <col min="103" max="103" width="10.375" customWidth="1"/>
    <col min="104" max="104" width="8.375" customWidth="1"/>
    <col min="105" max="105" width="10.375" customWidth="1"/>
    <col min="106" max="106" width="13.625" customWidth="1"/>
    <col min="107" max="107" width="18.625" customWidth="1"/>
    <col min="108" max="108" width="17.75" customWidth="1"/>
    <col min="109" max="110" width="8.75" style="48"/>
  </cols>
  <sheetData>
    <row r="1" spans="1:122" s="166" customFormat="1">
      <c r="A1" s="161" t="s">
        <v>14</v>
      </c>
      <c r="B1" s="161" t="s">
        <v>15</v>
      </c>
      <c r="C1" s="162" t="s">
        <v>113</v>
      </c>
      <c r="D1" s="162" t="s">
        <v>112</v>
      </c>
      <c r="E1" s="161" t="s">
        <v>16</v>
      </c>
      <c r="F1" s="162" t="s">
        <v>113</v>
      </c>
      <c r="G1" s="162" t="s">
        <v>112</v>
      </c>
      <c r="H1" s="161" t="s">
        <v>17</v>
      </c>
      <c r="I1" s="162" t="s">
        <v>113</v>
      </c>
      <c r="J1" s="162" t="s">
        <v>112</v>
      </c>
      <c r="K1" s="161" t="s">
        <v>18</v>
      </c>
      <c r="L1" s="162" t="s">
        <v>113</v>
      </c>
      <c r="M1" s="162" t="s">
        <v>112</v>
      </c>
      <c r="N1" s="161" t="s">
        <v>19</v>
      </c>
      <c r="O1" s="162" t="s">
        <v>113</v>
      </c>
      <c r="P1" s="162" t="s">
        <v>112</v>
      </c>
      <c r="Q1" s="161" t="s">
        <v>20</v>
      </c>
      <c r="R1" s="162" t="s">
        <v>113</v>
      </c>
      <c r="S1" s="162" t="s">
        <v>112</v>
      </c>
      <c r="T1" s="161" t="s">
        <v>21</v>
      </c>
      <c r="U1" s="162" t="s">
        <v>113</v>
      </c>
      <c r="V1" s="162" t="s">
        <v>112</v>
      </c>
      <c r="W1" s="161" t="s">
        <v>22</v>
      </c>
      <c r="X1" s="162" t="s">
        <v>113</v>
      </c>
      <c r="Y1" s="162" t="s">
        <v>112</v>
      </c>
      <c r="Z1" s="161" t="s">
        <v>23</v>
      </c>
      <c r="AA1" s="162" t="s">
        <v>113</v>
      </c>
      <c r="AB1" s="162" t="s">
        <v>112</v>
      </c>
      <c r="AC1" s="161" t="s">
        <v>24</v>
      </c>
      <c r="AD1" s="162" t="s">
        <v>113</v>
      </c>
      <c r="AE1" s="162" t="s">
        <v>112</v>
      </c>
      <c r="AF1" s="161" t="s">
        <v>25</v>
      </c>
      <c r="AG1" s="162" t="s">
        <v>113</v>
      </c>
      <c r="AH1" s="162" t="s">
        <v>112</v>
      </c>
      <c r="AI1" s="161" t="s">
        <v>26</v>
      </c>
      <c r="AJ1" s="162" t="s">
        <v>113</v>
      </c>
      <c r="AK1" s="162" t="s">
        <v>112</v>
      </c>
      <c r="AL1" s="161" t="s">
        <v>27</v>
      </c>
      <c r="AM1" s="162" t="s">
        <v>113</v>
      </c>
      <c r="AN1" s="162" t="s">
        <v>112</v>
      </c>
      <c r="AO1" s="161" t="s">
        <v>28</v>
      </c>
      <c r="AP1" s="162" t="s">
        <v>113</v>
      </c>
      <c r="AQ1" s="162" t="s">
        <v>112</v>
      </c>
      <c r="AR1" s="161" t="s">
        <v>29</v>
      </c>
      <c r="AS1" s="162" t="s">
        <v>113</v>
      </c>
      <c r="AT1" s="162" t="s">
        <v>112</v>
      </c>
      <c r="AU1" s="161" t="s">
        <v>30</v>
      </c>
      <c r="AV1" s="162" t="s">
        <v>113</v>
      </c>
      <c r="AW1" s="162" t="s">
        <v>112</v>
      </c>
      <c r="AX1" s="161" t="s">
        <v>111</v>
      </c>
      <c r="AY1" s="162" t="s">
        <v>113</v>
      </c>
      <c r="AZ1" s="162" t="s">
        <v>112</v>
      </c>
      <c r="BA1" s="161"/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  <c r="BN1" s="161"/>
      <c r="BO1" s="161"/>
      <c r="BP1" s="161"/>
      <c r="BQ1" s="161"/>
      <c r="BR1" s="161"/>
      <c r="BS1" s="161"/>
      <c r="BT1" s="161"/>
      <c r="BU1" s="161"/>
      <c r="BV1" s="161"/>
      <c r="BW1" s="161"/>
      <c r="BX1" s="161"/>
      <c r="BY1" s="161"/>
      <c r="BZ1" s="161"/>
      <c r="CA1" s="161"/>
      <c r="CB1" s="161"/>
      <c r="CC1" s="161"/>
      <c r="CD1" s="161"/>
      <c r="CE1" s="161"/>
      <c r="CF1" s="161"/>
      <c r="CG1" s="161"/>
      <c r="CH1" s="161"/>
      <c r="CI1" s="161"/>
      <c r="CJ1" s="161"/>
      <c r="CK1" s="161"/>
      <c r="CL1" s="161"/>
      <c r="CM1" s="161"/>
      <c r="CN1" s="161"/>
      <c r="CO1" s="161"/>
      <c r="CP1" s="161"/>
      <c r="CQ1" s="161"/>
      <c r="CR1" s="161"/>
      <c r="CS1" s="161"/>
      <c r="CT1" s="161"/>
      <c r="CU1" s="161"/>
      <c r="CV1" s="164"/>
      <c r="CW1" s="161"/>
      <c r="CX1" s="161"/>
      <c r="CY1" s="161"/>
      <c r="CZ1" s="161"/>
      <c r="DA1" s="161"/>
      <c r="DB1" s="161"/>
      <c r="DC1" s="161"/>
      <c r="DD1" s="161"/>
      <c r="DE1" s="165"/>
      <c r="DF1" s="165"/>
      <c r="DG1" s="161"/>
      <c r="DH1" s="164"/>
      <c r="DI1" s="164"/>
      <c r="DJ1" s="164"/>
      <c r="DK1" s="164"/>
      <c r="DL1" s="164"/>
      <c r="DM1" s="164"/>
      <c r="DN1" s="164"/>
      <c r="DO1" s="164"/>
      <c r="DP1" s="164"/>
      <c r="DQ1" s="164"/>
      <c r="DR1" s="164"/>
    </row>
    <row r="2" spans="1:122" s="1" customFormat="1" ht="12.75">
      <c r="A2" s="31" t="s">
        <v>31</v>
      </c>
      <c r="B2" s="35" t="s">
        <v>32</v>
      </c>
      <c r="C2" s="13"/>
      <c r="D2" s="13"/>
      <c r="E2" s="35" t="s">
        <v>32</v>
      </c>
      <c r="F2" s="13"/>
      <c r="G2" s="13"/>
      <c r="H2" s="35" t="s">
        <v>32</v>
      </c>
      <c r="I2" s="13"/>
      <c r="J2" s="13"/>
      <c r="K2" s="35" t="s">
        <v>32</v>
      </c>
      <c r="L2" s="13"/>
      <c r="M2" s="13"/>
      <c r="N2" s="35" t="s">
        <v>32</v>
      </c>
      <c r="O2" s="13"/>
      <c r="P2" s="13"/>
      <c r="Q2" s="35" t="s">
        <v>32</v>
      </c>
      <c r="R2" s="13"/>
      <c r="S2" s="13"/>
      <c r="T2" s="35" t="s">
        <v>32</v>
      </c>
      <c r="U2" s="13"/>
      <c r="V2" s="13"/>
      <c r="W2" s="35" t="s">
        <v>32</v>
      </c>
      <c r="X2" s="13"/>
      <c r="Y2" s="13"/>
      <c r="Z2" s="35" t="s">
        <v>32</v>
      </c>
      <c r="AA2" s="13"/>
      <c r="AB2" s="13"/>
      <c r="AC2" s="35" t="s">
        <v>32</v>
      </c>
      <c r="AD2" s="13"/>
      <c r="AE2" s="13"/>
      <c r="AF2" s="35" t="s">
        <v>32</v>
      </c>
      <c r="AG2" s="13"/>
      <c r="AH2" s="13"/>
      <c r="AI2" s="35" t="s">
        <v>32</v>
      </c>
      <c r="AJ2" s="13"/>
      <c r="AK2" s="13"/>
      <c r="AL2" s="35" t="s">
        <v>32</v>
      </c>
      <c r="AM2" s="142"/>
      <c r="AN2" s="142"/>
      <c r="AO2" s="35" t="s">
        <v>32</v>
      </c>
      <c r="AP2" s="142"/>
      <c r="AQ2" s="142"/>
      <c r="AR2" s="35" t="s">
        <v>32</v>
      </c>
      <c r="AS2" s="142"/>
      <c r="AT2" s="142"/>
      <c r="AU2" s="35" t="s">
        <v>32</v>
      </c>
      <c r="AV2" s="142"/>
      <c r="AW2" s="142"/>
      <c r="AX2" s="35"/>
      <c r="AY2" s="142"/>
      <c r="AZ2" s="142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7"/>
      <c r="CW2" s="35"/>
      <c r="CX2" s="35"/>
      <c r="CY2" s="35"/>
      <c r="CZ2" s="35"/>
      <c r="DA2" s="35"/>
      <c r="DB2" s="35"/>
      <c r="DC2" s="35"/>
      <c r="DD2" s="35"/>
      <c r="DE2" s="66"/>
      <c r="DF2" s="66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</row>
    <row r="3" spans="1:122" s="2" customFormat="1" ht="12.75">
      <c r="A3" s="32"/>
      <c r="B3" s="33" t="s">
        <v>33</v>
      </c>
      <c r="C3" s="14"/>
      <c r="D3" s="14"/>
      <c r="E3" s="33" t="s">
        <v>34</v>
      </c>
      <c r="F3" s="14"/>
      <c r="G3" s="14"/>
      <c r="H3" s="33" t="s">
        <v>35</v>
      </c>
      <c r="I3" s="14"/>
      <c r="J3" s="14"/>
      <c r="K3" s="33" t="s">
        <v>36</v>
      </c>
      <c r="L3" s="14"/>
      <c r="M3" s="14"/>
      <c r="N3" s="33" t="s">
        <v>37</v>
      </c>
      <c r="O3" s="14"/>
      <c r="P3" s="14"/>
      <c r="Q3" s="33" t="s">
        <v>34</v>
      </c>
      <c r="R3" s="14"/>
      <c r="S3" s="14"/>
      <c r="T3" s="33" t="s">
        <v>35</v>
      </c>
      <c r="U3" s="14"/>
      <c r="V3" s="14"/>
      <c r="W3" s="33" t="s">
        <v>36</v>
      </c>
      <c r="X3" s="14"/>
      <c r="Y3" s="14"/>
      <c r="Z3" s="33" t="s">
        <v>38</v>
      </c>
      <c r="AA3" s="14"/>
      <c r="AB3" s="14"/>
      <c r="AC3" s="33" t="s">
        <v>34</v>
      </c>
      <c r="AD3" s="14"/>
      <c r="AE3" s="14"/>
      <c r="AF3" s="33" t="s">
        <v>35</v>
      </c>
      <c r="AG3" s="14"/>
      <c r="AH3" s="14"/>
      <c r="AI3" s="33" t="s">
        <v>36</v>
      </c>
      <c r="AJ3" s="14"/>
      <c r="AK3" s="14"/>
      <c r="AL3" s="33" t="s">
        <v>39</v>
      </c>
      <c r="AM3" s="143"/>
      <c r="AN3" s="143"/>
      <c r="AO3" s="33" t="s">
        <v>34</v>
      </c>
      <c r="AP3" s="143"/>
      <c r="AQ3" s="143"/>
      <c r="AR3" s="33" t="s">
        <v>35</v>
      </c>
      <c r="AS3" s="143"/>
      <c r="AT3" s="143"/>
      <c r="AU3" s="33" t="s">
        <v>36</v>
      </c>
      <c r="AV3" s="143"/>
      <c r="AW3" s="143"/>
      <c r="AX3" s="33"/>
      <c r="AY3" s="143"/>
      <c r="AZ3" s="14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6"/>
      <c r="CG3" s="33"/>
      <c r="CH3" s="33"/>
      <c r="CI3" s="33"/>
      <c r="CJ3" s="33"/>
      <c r="CK3" s="33"/>
      <c r="CL3" s="33"/>
      <c r="CM3" s="33"/>
      <c r="CN3" s="36"/>
      <c r="CO3" s="36"/>
      <c r="CP3" s="33"/>
      <c r="CQ3" s="33"/>
      <c r="CR3" s="33"/>
      <c r="CS3" s="33"/>
      <c r="CT3" s="33"/>
      <c r="CU3" s="33"/>
      <c r="CV3" s="38"/>
      <c r="CW3" s="33"/>
      <c r="CX3" s="33"/>
      <c r="CY3" s="33"/>
      <c r="CZ3" s="33"/>
      <c r="DA3" s="33"/>
      <c r="DB3" s="33"/>
      <c r="DC3" s="33"/>
      <c r="DD3" s="33"/>
      <c r="DE3" s="67"/>
      <c r="DF3" s="67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</row>
    <row r="4" spans="1:122" s="11" customFormat="1" ht="12.75">
      <c r="A4" s="34">
        <v>41670</v>
      </c>
      <c r="B4" s="15">
        <f>春秋自动更新!B4</f>
        <v>1578.7125000000001</v>
      </c>
      <c r="C4" s="138"/>
      <c r="D4" s="138"/>
      <c r="E4" s="15">
        <f>春秋自动更新!C4</f>
        <v>1336.0271399999999</v>
      </c>
      <c r="F4" s="138"/>
      <c r="G4" s="138"/>
      <c r="H4" s="15">
        <f>春秋自动更新!D4</f>
        <v>149.81634</v>
      </c>
      <c r="I4" s="138"/>
      <c r="J4" s="138"/>
      <c r="K4" s="15">
        <f>春秋自动更新!E4</f>
        <v>92.869020000000006</v>
      </c>
      <c r="L4" s="138"/>
      <c r="M4" s="138"/>
      <c r="N4" s="15">
        <f>春秋自动更新!F4</f>
        <v>1454.861609</v>
      </c>
      <c r="O4" s="138"/>
      <c r="P4" s="138"/>
      <c r="Q4" s="15">
        <f>春秋自动更新!G4</f>
        <v>1240.5431550000001</v>
      </c>
      <c r="R4" s="138"/>
      <c r="S4" s="138"/>
      <c r="T4" s="15">
        <f>春秋自动更新!H4</f>
        <v>129.42456100000001</v>
      </c>
      <c r="U4" s="138"/>
      <c r="V4" s="138"/>
      <c r="W4" s="15">
        <f>春秋自动更新!I4</f>
        <v>84.893893000000006</v>
      </c>
      <c r="X4" s="138"/>
      <c r="Y4" s="138"/>
      <c r="Z4" s="15">
        <f>春秋自动更新!J4*10</f>
        <v>903.00799999999992</v>
      </c>
      <c r="AA4" s="138"/>
      <c r="AB4" s="138"/>
      <c r="AC4" s="15">
        <f>春秋自动更新!K4*10</f>
        <v>791.51200000000006</v>
      </c>
      <c r="AD4" s="138"/>
      <c r="AE4" s="138"/>
      <c r="AF4" s="15">
        <f>春秋自动更新!L4*10</f>
        <v>53.510999999999996</v>
      </c>
      <c r="AG4" s="138"/>
      <c r="AH4" s="138"/>
      <c r="AI4" s="15">
        <f>春秋自动更新!M4*10</f>
        <v>57.984999999999999</v>
      </c>
      <c r="AJ4" s="138"/>
      <c r="AK4" s="138"/>
      <c r="AL4" s="15">
        <f>春秋自动更新!N4</f>
        <v>92.15</v>
      </c>
      <c r="AM4" s="138"/>
      <c r="AN4" s="138"/>
      <c r="AO4" s="15">
        <f>春秋自动更新!O4</f>
        <v>92.85</v>
      </c>
      <c r="AP4" s="138"/>
      <c r="AQ4" s="138"/>
      <c r="AR4" s="15">
        <f>春秋自动更新!P4</f>
        <v>86.39</v>
      </c>
      <c r="AS4" s="138"/>
      <c r="AT4" s="138"/>
      <c r="AU4" s="15">
        <f>春秋自动更新!Q4</f>
        <v>91.41</v>
      </c>
      <c r="AV4" s="138"/>
      <c r="AW4" s="138"/>
      <c r="AX4" s="15">
        <f>春秋自动更新!R4</f>
        <v>0</v>
      </c>
      <c r="AY4" s="138"/>
      <c r="AZ4" s="138"/>
      <c r="BA4" s="10"/>
      <c r="BB4" s="9"/>
      <c r="BC4" s="10"/>
      <c r="BD4" s="9"/>
      <c r="BE4" s="10"/>
      <c r="BF4" s="9"/>
      <c r="BG4" s="10"/>
      <c r="BH4" s="9"/>
      <c r="BI4" s="10"/>
      <c r="BJ4" s="9"/>
      <c r="BK4" s="10"/>
      <c r="BL4" s="9"/>
      <c r="BM4" s="10"/>
      <c r="BN4" s="9"/>
      <c r="BO4" s="10"/>
      <c r="BP4" s="10"/>
      <c r="BQ4" s="9"/>
      <c r="BR4" s="10"/>
      <c r="BS4" s="9"/>
      <c r="BT4" s="10"/>
      <c r="BU4" s="9"/>
      <c r="BV4" s="10"/>
      <c r="BW4" s="9"/>
      <c r="BX4" s="10"/>
      <c r="BY4" s="9"/>
      <c r="BZ4" s="10"/>
      <c r="CA4" s="9"/>
      <c r="CB4" s="10"/>
      <c r="CC4" s="9"/>
      <c r="CD4" s="10"/>
      <c r="CE4" s="9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W4" s="10"/>
      <c r="CX4" s="9"/>
      <c r="CY4" s="10"/>
      <c r="CZ4" s="9"/>
      <c r="DA4" s="10"/>
      <c r="DB4" s="9"/>
      <c r="DC4" s="10"/>
      <c r="DD4" s="9"/>
      <c r="DE4" s="88"/>
      <c r="DF4" s="88"/>
    </row>
    <row r="5" spans="1:122">
      <c r="A5" s="49">
        <v>41698</v>
      </c>
      <c r="B5" s="50">
        <f>春秋自动更新!B5</f>
        <v>1445.92452</v>
      </c>
      <c r="C5" s="139"/>
      <c r="D5" s="139"/>
      <c r="E5" s="50">
        <f>春秋自动更新!C5</f>
        <v>1229.34906</v>
      </c>
      <c r="F5" s="139"/>
      <c r="G5" s="139"/>
      <c r="H5" s="50">
        <f>春秋自动更新!D5</f>
        <v>138.73877999999999</v>
      </c>
      <c r="I5" s="139"/>
      <c r="J5" s="139"/>
      <c r="K5" s="50">
        <f>春秋自动更新!E5</f>
        <v>77.836680000000001</v>
      </c>
      <c r="L5" s="139"/>
      <c r="M5" s="139"/>
      <c r="N5" s="50">
        <f>春秋自动更新!F5</f>
        <v>1380.2667160000001</v>
      </c>
      <c r="O5" s="139"/>
      <c r="P5" s="139"/>
      <c r="Q5" s="50">
        <f>春秋自动更新!G5</f>
        <v>1183.749386</v>
      </c>
      <c r="R5" s="139"/>
      <c r="S5" s="139"/>
      <c r="T5" s="50">
        <f>春秋自动更新!H5</f>
        <v>123.654854</v>
      </c>
      <c r="U5" s="139"/>
      <c r="V5" s="139"/>
      <c r="W5" s="50">
        <f>春秋自动更新!I5</f>
        <v>72.862476000000001</v>
      </c>
      <c r="X5" s="139"/>
      <c r="Y5" s="139"/>
      <c r="Z5" s="50">
        <f>春秋自动更新!J5*10</f>
        <v>861.7</v>
      </c>
      <c r="AA5" s="139"/>
      <c r="AB5" s="139"/>
      <c r="AC5" s="50">
        <f>春秋自动更新!K5*10</f>
        <v>760.22299999999996</v>
      </c>
      <c r="AD5" s="139"/>
      <c r="AE5" s="139"/>
      <c r="AF5" s="50">
        <f>春秋自动更新!L5*10</f>
        <v>51.463000000000001</v>
      </c>
      <c r="AG5" s="139"/>
      <c r="AH5" s="139"/>
      <c r="AI5" s="50">
        <f>春秋自动更新!M5*10</f>
        <v>50.014000000000003</v>
      </c>
      <c r="AJ5" s="139"/>
      <c r="AK5" s="139"/>
      <c r="AL5" s="50">
        <f>春秋自动更新!N5</f>
        <v>95.46</v>
      </c>
      <c r="AM5" s="144"/>
      <c r="AN5" s="144"/>
      <c r="AO5" s="50">
        <f>春秋自动更新!O5</f>
        <v>96.29</v>
      </c>
      <c r="AP5" s="144"/>
      <c r="AQ5" s="144"/>
      <c r="AR5" s="50">
        <f>春秋自动更新!P5</f>
        <v>89.13</v>
      </c>
      <c r="AS5" s="144"/>
      <c r="AT5" s="144"/>
      <c r="AU5" s="50">
        <f>春秋自动更新!Q5</f>
        <v>93.61</v>
      </c>
      <c r="AV5" s="144"/>
      <c r="AW5" s="144"/>
      <c r="AX5" s="50">
        <f>春秋自动更新!R5</f>
        <v>0</v>
      </c>
      <c r="AY5" s="144"/>
      <c r="AZ5" s="144"/>
      <c r="BA5" s="17"/>
      <c r="BB5" s="17"/>
      <c r="BC5" s="17"/>
      <c r="BD5" s="17"/>
      <c r="BE5" s="17"/>
      <c r="BF5" s="17"/>
      <c r="BG5" s="17"/>
      <c r="BH5" s="17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60"/>
      <c r="CW5" s="51"/>
      <c r="CX5" s="51"/>
      <c r="CY5" s="51"/>
      <c r="CZ5" s="51"/>
      <c r="DA5" s="51"/>
      <c r="DB5" s="51"/>
      <c r="DC5" s="51"/>
      <c r="DD5" s="51"/>
      <c r="DE5" s="56"/>
      <c r="DF5" s="56"/>
      <c r="DG5" s="57"/>
    </row>
    <row r="6" spans="1:122">
      <c r="A6" s="49">
        <v>41729</v>
      </c>
      <c r="B6" s="50">
        <f>春秋自动更新!B6</f>
        <v>1544.47488</v>
      </c>
      <c r="C6" s="139"/>
      <c r="D6" s="139"/>
      <c r="E6" s="50">
        <f>春秋自动更新!C6</f>
        <v>1311.63516</v>
      </c>
      <c r="F6" s="139"/>
      <c r="G6" s="139"/>
      <c r="H6" s="50">
        <f>春秋自动更新!D6</f>
        <v>149.1498</v>
      </c>
      <c r="I6" s="139"/>
      <c r="J6" s="139"/>
      <c r="K6" s="50">
        <f>春秋自动更新!E6</f>
        <v>83.689920000000001</v>
      </c>
      <c r="L6" s="139"/>
      <c r="M6" s="139"/>
      <c r="N6" s="50">
        <f>春秋自动更新!F6</f>
        <v>1438.9195440000001</v>
      </c>
      <c r="O6" s="139"/>
      <c r="P6" s="139"/>
      <c r="Q6" s="50">
        <f>春秋自动更新!G6</f>
        <v>1230.610414</v>
      </c>
      <c r="R6" s="139"/>
      <c r="S6" s="139"/>
      <c r="T6" s="50">
        <f>春秋自动更新!H6</f>
        <v>130.790784</v>
      </c>
      <c r="U6" s="139"/>
      <c r="V6" s="139"/>
      <c r="W6" s="50">
        <f>春秋自动更新!I6</f>
        <v>77.518345999999994</v>
      </c>
      <c r="X6" s="139"/>
      <c r="Y6" s="139"/>
      <c r="Z6" s="50">
        <f>春秋自动更新!J6*10</f>
        <v>908.53899999999999</v>
      </c>
      <c r="AA6" s="139"/>
      <c r="AB6" s="139"/>
      <c r="AC6" s="50">
        <f>春秋自动更新!K6*10</f>
        <v>796.62899999999991</v>
      </c>
      <c r="AD6" s="139"/>
      <c r="AE6" s="139"/>
      <c r="AF6" s="50">
        <f>春秋自动更新!L6*10</f>
        <v>59.377000000000002</v>
      </c>
      <c r="AG6" s="139"/>
      <c r="AH6" s="139"/>
      <c r="AI6" s="50">
        <f>春秋自动更新!M6*10</f>
        <v>52.533000000000001</v>
      </c>
      <c r="AJ6" s="139"/>
      <c r="AK6" s="139"/>
      <c r="AL6" s="50">
        <f>春秋自动更新!N6</f>
        <v>93.17</v>
      </c>
      <c r="AM6" s="144"/>
      <c r="AN6" s="144"/>
      <c r="AO6" s="50">
        <f>春秋自动更新!O6</f>
        <v>93.82</v>
      </c>
      <c r="AP6" s="144"/>
      <c r="AQ6" s="144"/>
      <c r="AR6" s="50">
        <f>春秋自动更新!P6</f>
        <v>87.69</v>
      </c>
      <c r="AS6" s="144"/>
      <c r="AT6" s="144"/>
      <c r="AU6" s="50">
        <f>春秋自动更新!Q6</f>
        <v>92.63</v>
      </c>
      <c r="AV6" s="144"/>
      <c r="AW6" s="144"/>
      <c r="AX6" s="50">
        <f>春秋自动更新!R6</f>
        <v>0</v>
      </c>
      <c r="AY6" s="144"/>
      <c r="AZ6" s="144"/>
      <c r="BA6" s="17"/>
      <c r="BB6" s="17"/>
      <c r="BC6" s="17"/>
      <c r="BD6" s="17"/>
      <c r="BE6" s="17"/>
      <c r="BF6" s="17"/>
      <c r="BG6" s="17"/>
      <c r="BH6" s="17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60"/>
      <c r="CW6" s="51"/>
      <c r="CX6" s="51"/>
      <c r="CY6" s="51"/>
      <c r="CZ6" s="51"/>
      <c r="DA6" s="51"/>
      <c r="DB6" s="51"/>
      <c r="DC6" s="51"/>
      <c r="DD6" s="51"/>
      <c r="DE6" s="56"/>
      <c r="DF6" s="56"/>
      <c r="DG6" s="57"/>
    </row>
    <row r="7" spans="1:122">
      <c r="A7" s="49">
        <v>41759</v>
      </c>
      <c r="B7" s="50">
        <f>春秋自动更新!B7</f>
        <v>1578.8440800000001</v>
      </c>
      <c r="C7" s="139"/>
      <c r="D7" s="139"/>
      <c r="E7" s="50">
        <f>春秋自动更新!C7</f>
        <v>1313.6484599999999</v>
      </c>
      <c r="F7" s="139"/>
      <c r="G7" s="139"/>
      <c r="H7" s="50">
        <f>春秋自动更新!D7</f>
        <v>183.78306000000001</v>
      </c>
      <c r="I7" s="139"/>
      <c r="J7" s="139"/>
      <c r="K7" s="50">
        <f>春秋自动更新!E7</f>
        <v>81.412559999999999</v>
      </c>
      <c r="L7" s="139"/>
      <c r="M7" s="139"/>
      <c r="N7" s="50">
        <f>春秋自动更新!F7</f>
        <v>1460.968325</v>
      </c>
      <c r="O7" s="139"/>
      <c r="P7" s="139"/>
      <c r="Q7" s="50">
        <f>春秋自动更新!G7</f>
        <v>1230.6769609999999</v>
      </c>
      <c r="R7" s="139"/>
      <c r="S7" s="139"/>
      <c r="T7" s="50">
        <f>春秋自动更新!H7</f>
        <v>155.76996800000001</v>
      </c>
      <c r="U7" s="139"/>
      <c r="V7" s="139"/>
      <c r="W7" s="50">
        <f>春秋自动更新!I7</f>
        <v>74.521395999999996</v>
      </c>
      <c r="X7" s="139"/>
      <c r="Y7" s="139"/>
      <c r="Z7" s="50">
        <f>春秋自动更新!J7*10</f>
        <v>930.11899999999991</v>
      </c>
      <c r="AA7" s="139"/>
      <c r="AB7" s="139"/>
      <c r="AC7" s="50">
        <f>春秋自动更新!K7*10</f>
        <v>809.83500000000004</v>
      </c>
      <c r="AD7" s="139"/>
      <c r="AE7" s="139"/>
      <c r="AF7" s="50">
        <f>春秋自动更新!L7*10</f>
        <v>69.855000000000004</v>
      </c>
      <c r="AG7" s="139"/>
      <c r="AH7" s="139"/>
      <c r="AI7" s="50">
        <f>春秋自动更新!M7*10</f>
        <v>50.429000000000002</v>
      </c>
      <c r="AJ7" s="139"/>
      <c r="AK7" s="139"/>
      <c r="AL7" s="50">
        <f>春秋自动更新!N7</f>
        <v>92.53</v>
      </c>
      <c r="AM7" s="144"/>
      <c r="AN7" s="144"/>
      <c r="AO7" s="50">
        <f>春秋自动更新!O7</f>
        <v>93.68</v>
      </c>
      <c r="AP7" s="144"/>
      <c r="AQ7" s="144"/>
      <c r="AR7" s="50">
        <f>春秋自动更新!P7</f>
        <v>84.76</v>
      </c>
      <c r="AS7" s="144"/>
      <c r="AT7" s="144"/>
      <c r="AU7" s="50">
        <f>春秋自动更新!Q7</f>
        <v>91.54</v>
      </c>
      <c r="AV7" s="144"/>
      <c r="AW7" s="144"/>
      <c r="AX7" s="50">
        <f>春秋自动更新!R7</f>
        <v>0</v>
      </c>
      <c r="AY7" s="144"/>
      <c r="AZ7" s="144"/>
      <c r="BA7" s="17"/>
      <c r="BB7" s="17"/>
      <c r="BC7" s="17"/>
      <c r="BD7" s="17"/>
      <c r="BE7" s="17"/>
      <c r="BF7" s="17"/>
      <c r="BG7" s="17"/>
      <c r="BH7" s="17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60"/>
      <c r="CW7" s="51"/>
      <c r="CX7" s="51"/>
      <c r="CY7" s="51"/>
      <c r="CZ7" s="51"/>
      <c r="DA7" s="51"/>
      <c r="DB7" s="51"/>
      <c r="DC7" s="51"/>
      <c r="DD7" s="51"/>
      <c r="DE7" s="56"/>
      <c r="DF7" s="56"/>
      <c r="DG7" s="57"/>
    </row>
    <row r="8" spans="1:122">
      <c r="A8" s="49">
        <v>41790</v>
      </c>
      <c r="B8" s="50">
        <f>春秋自动更新!B8</f>
        <v>1617.1156800000001</v>
      </c>
      <c r="C8" s="139"/>
      <c r="D8" s="139"/>
      <c r="E8" s="50">
        <f>春秋自动更新!C8</f>
        <v>1325.1922199999999</v>
      </c>
      <c r="F8" s="139"/>
      <c r="G8" s="139"/>
      <c r="H8" s="50">
        <f>春秋自动更新!D8</f>
        <v>204.17939999999999</v>
      </c>
      <c r="I8" s="139"/>
      <c r="J8" s="139"/>
      <c r="K8" s="50">
        <f>春秋自动更新!E8</f>
        <v>87.744060000000005</v>
      </c>
      <c r="L8" s="139"/>
      <c r="M8" s="139"/>
      <c r="N8" s="50">
        <f>春秋自动更新!F8</f>
        <v>1472.019368</v>
      </c>
      <c r="O8" s="139"/>
      <c r="P8" s="139"/>
      <c r="Q8" s="50">
        <f>春秋自动更新!G8</f>
        <v>1238.1081469999999</v>
      </c>
      <c r="R8" s="139"/>
      <c r="S8" s="139"/>
      <c r="T8" s="50">
        <f>春秋自动更新!H8</f>
        <v>155.09808699999999</v>
      </c>
      <c r="U8" s="139"/>
      <c r="V8" s="139"/>
      <c r="W8" s="50">
        <f>春秋自动更新!I8</f>
        <v>78.813134000000005</v>
      </c>
      <c r="X8" s="139"/>
      <c r="Y8" s="139"/>
      <c r="Z8" s="50">
        <f>春秋自动更新!J8*10</f>
        <v>939.94100000000003</v>
      </c>
      <c r="AA8" s="139"/>
      <c r="AB8" s="139"/>
      <c r="AC8" s="50">
        <f>春秋自动更新!K8*10</f>
        <v>817.21900000000005</v>
      </c>
      <c r="AD8" s="139"/>
      <c r="AE8" s="139"/>
      <c r="AF8" s="50">
        <f>春秋自动更新!L8*10</f>
        <v>69.965000000000003</v>
      </c>
      <c r="AG8" s="139"/>
      <c r="AH8" s="139"/>
      <c r="AI8" s="50">
        <f>春秋自动更新!M8*10</f>
        <v>52.756999999999998</v>
      </c>
      <c r="AJ8" s="139"/>
      <c r="AK8" s="139"/>
      <c r="AL8" s="50">
        <f>春秋自动更新!N8</f>
        <v>91.03</v>
      </c>
      <c r="AM8" s="144"/>
      <c r="AN8" s="144"/>
      <c r="AO8" s="50">
        <f>春秋自动更新!O8</f>
        <v>93.43</v>
      </c>
      <c r="AP8" s="144"/>
      <c r="AQ8" s="144"/>
      <c r="AR8" s="50">
        <f>春秋自动更新!P8</f>
        <v>75.959999999999994</v>
      </c>
      <c r="AS8" s="144"/>
      <c r="AT8" s="144"/>
      <c r="AU8" s="50">
        <f>春秋自动更新!Q8</f>
        <v>89.82</v>
      </c>
      <c r="AV8" s="144"/>
      <c r="AW8" s="144"/>
      <c r="AX8" s="50">
        <f>春秋自动更新!R8</f>
        <v>0</v>
      </c>
      <c r="AY8" s="144"/>
      <c r="AZ8" s="144"/>
      <c r="BA8" s="17"/>
      <c r="BB8" s="17"/>
      <c r="BC8" s="17"/>
      <c r="BD8" s="17"/>
      <c r="BE8" s="17"/>
      <c r="BF8" s="17"/>
      <c r="BG8" s="17"/>
      <c r="BH8" s="17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60"/>
      <c r="CW8" s="51"/>
      <c r="CX8" s="51"/>
      <c r="CY8" s="51"/>
      <c r="CZ8" s="51"/>
      <c r="DA8" s="51"/>
      <c r="DB8" s="51"/>
      <c r="DC8" s="51"/>
      <c r="DD8" s="51"/>
      <c r="DE8" s="56"/>
      <c r="DF8" s="56"/>
      <c r="DG8" s="57"/>
    </row>
    <row r="9" spans="1:122">
      <c r="A9" s="49">
        <v>41820</v>
      </c>
      <c r="B9" s="50">
        <f>春秋自动更新!B9</f>
        <v>1572.30558</v>
      </c>
      <c r="C9" s="139"/>
      <c r="D9" s="139"/>
      <c r="E9" s="50">
        <f>春秋自动更新!C9</f>
        <v>1308.91788</v>
      </c>
      <c r="F9" s="139"/>
      <c r="G9" s="139"/>
      <c r="H9" s="50">
        <f>春秋自动更新!D9</f>
        <v>174.59262000000001</v>
      </c>
      <c r="I9" s="139"/>
      <c r="J9" s="139"/>
      <c r="K9" s="50">
        <f>春秋自动更新!E9</f>
        <v>88.795079999999999</v>
      </c>
      <c r="L9" s="139"/>
      <c r="M9" s="139"/>
      <c r="N9" s="50">
        <f>春秋自动更新!F9</f>
        <v>1448.541068</v>
      </c>
      <c r="O9" s="139"/>
      <c r="P9" s="139"/>
      <c r="Q9" s="50">
        <f>春秋自动更新!G9</f>
        <v>1223.885376</v>
      </c>
      <c r="R9" s="139"/>
      <c r="S9" s="139"/>
      <c r="T9" s="50">
        <f>春秋自动更新!H9</f>
        <v>144.729837</v>
      </c>
      <c r="U9" s="139"/>
      <c r="V9" s="139"/>
      <c r="W9" s="50">
        <f>春秋自动更新!I9</f>
        <v>79.925854999999999</v>
      </c>
      <c r="X9" s="139"/>
      <c r="Y9" s="139"/>
      <c r="Z9" s="50">
        <f>春秋自动更新!J9*10</f>
        <v>923.37800000000004</v>
      </c>
      <c r="AA9" s="139"/>
      <c r="AB9" s="139"/>
      <c r="AC9" s="50">
        <f>春秋自动更新!K9*10</f>
        <v>803.96199999999999</v>
      </c>
      <c r="AD9" s="139"/>
      <c r="AE9" s="139"/>
      <c r="AF9" s="50">
        <f>春秋自动更新!L9*10</f>
        <v>66.233000000000004</v>
      </c>
      <c r="AG9" s="139"/>
      <c r="AH9" s="139"/>
      <c r="AI9" s="50">
        <f>春秋自动更新!M9*10</f>
        <v>53.183</v>
      </c>
      <c r="AJ9" s="139"/>
      <c r="AK9" s="139"/>
      <c r="AL9" s="50">
        <f>春秋自动更新!N9</f>
        <v>92.13</v>
      </c>
      <c r="AM9" s="144"/>
      <c r="AN9" s="144"/>
      <c r="AO9" s="50">
        <f>春秋自动更新!O9</f>
        <v>93.5</v>
      </c>
      <c r="AP9" s="144"/>
      <c r="AQ9" s="144"/>
      <c r="AR9" s="50">
        <f>春秋自动更新!P9</f>
        <v>82.9</v>
      </c>
      <c r="AS9" s="144"/>
      <c r="AT9" s="144"/>
      <c r="AU9" s="50">
        <f>春秋自动更新!Q9</f>
        <v>90.01</v>
      </c>
      <c r="AV9" s="144"/>
      <c r="AW9" s="144"/>
      <c r="AX9" s="50">
        <f>春秋自动更新!R9</f>
        <v>0</v>
      </c>
      <c r="AY9" s="144"/>
      <c r="AZ9" s="144"/>
      <c r="BA9" s="17"/>
      <c r="BB9" s="17"/>
      <c r="BC9" s="17"/>
      <c r="BD9" s="17"/>
      <c r="BE9" s="17"/>
      <c r="BF9" s="17"/>
      <c r="BG9" s="17"/>
      <c r="BH9" s="17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60"/>
      <c r="CW9" s="51"/>
      <c r="CX9" s="51"/>
      <c r="CY9" s="51"/>
      <c r="CZ9" s="51"/>
      <c r="DA9" s="51"/>
      <c r="DB9" s="51"/>
      <c r="DC9" s="51"/>
      <c r="DD9" s="51"/>
      <c r="DE9" s="56"/>
      <c r="DF9" s="56"/>
      <c r="DG9" s="57"/>
    </row>
    <row r="10" spans="1:122">
      <c r="A10" s="49">
        <v>41851</v>
      </c>
      <c r="B10" s="50">
        <f>春秋自动更新!B10</f>
        <v>1698.3441</v>
      </c>
      <c r="C10" s="139"/>
      <c r="D10" s="139"/>
      <c r="E10" s="50">
        <f>春秋自动更新!C10</f>
        <v>1400.8652999999999</v>
      </c>
      <c r="F10" s="139"/>
      <c r="G10" s="139"/>
      <c r="H10" s="50">
        <f>春秋自动更新!D10</f>
        <v>199.68732</v>
      </c>
      <c r="I10" s="139"/>
      <c r="J10" s="139"/>
      <c r="K10" s="50">
        <f>春秋自动更新!E10</f>
        <v>97.791480000000007</v>
      </c>
      <c r="L10" s="139"/>
      <c r="M10" s="139"/>
      <c r="N10" s="50">
        <f>春秋自动更新!F10</f>
        <v>1603.7195569999999</v>
      </c>
      <c r="O10" s="139"/>
      <c r="P10" s="139"/>
      <c r="Q10" s="50">
        <f>春秋自动更新!G10</f>
        <v>1338.5783699999999</v>
      </c>
      <c r="R10" s="139"/>
      <c r="S10" s="139"/>
      <c r="T10" s="50">
        <f>春秋自动更新!H10</f>
        <v>176.51524699999999</v>
      </c>
      <c r="U10" s="139"/>
      <c r="V10" s="139"/>
      <c r="W10" s="50">
        <f>春秋自动更新!I10</f>
        <v>88.62594</v>
      </c>
      <c r="X10" s="139"/>
      <c r="Y10" s="139"/>
      <c r="Z10" s="50">
        <f>春秋自动更新!J10*10</f>
        <v>1013.1740000000001</v>
      </c>
      <c r="AA10" s="139"/>
      <c r="AB10" s="139"/>
      <c r="AC10" s="50">
        <f>春秋自动更新!K10*10</f>
        <v>873.42200000000003</v>
      </c>
      <c r="AD10" s="139"/>
      <c r="AE10" s="139"/>
      <c r="AF10" s="50">
        <f>春秋自动更新!L10*10</f>
        <v>80.829000000000008</v>
      </c>
      <c r="AG10" s="139"/>
      <c r="AH10" s="139"/>
      <c r="AI10" s="50">
        <f>春秋自动更新!M10*10</f>
        <v>58.922999999999995</v>
      </c>
      <c r="AJ10" s="139"/>
      <c r="AK10" s="139"/>
      <c r="AL10" s="50">
        <f>春秋自动更新!N10</f>
        <v>94.43</v>
      </c>
      <c r="AM10" s="144"/>
      <c r="AN10" s="144"/>
      <c r="AO10" s="50">
        <f>春秋自动更新!O10</f>
        <v>95.55</v>
      </c>
      <c r="AP10" s="144"/>
      <c r="AQ10" s="144"/>
      <c r="AR10" s="50">
        <f>春秋自动更新!P10</f>
        <v>88.4</v>
      </c>
      <c r="AS10" s="144"/>
      <c r="AT10" s="144"/>
      <c r="AU10" s="50">
        <f>春秋自动更新!Q10</f>
        <v>90.63</v>
      </c>
      <c r="AV10" s="144"/>
      <c r="AW10" s="144"/>
      <c r="AX10" s="50">
        <f>春秋自动更新!R10</f>
        <v>0</v>
      </c>
      <c r="AY10" s="144"/>
      <c r="AZ10" s="144"/>
      <c r="BA10" s="17"/>
      <c r="BB10" s="17"/>
      <c r="BC10" s="17"/>
      <c r="BD10" s="17"/>
      <c r="BE10" s="17"/>
      <c r="BF10" s="17"/>
      <c r="BG10" s="17"/>
      <c r="BH10" s="17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60"/>
      <c r="CW10" s="51"/>
      <c r="CX10" s="51"/>
      <c r="CY10" s="51"/>
      <c r="CZ10" s="51"/>
      <c r="DA10" s="51"/>
      <c r="DB10" s="51"/>
      <c r="DC10" s="51"/>
      <c r="DD10" s="51"/>
      <c r="DE10" s="56"/>
      <c r="DF10" s="56"/>
      <c r="DG10" s="57"/>
    </row>
    <row r="11" spans="1:122">
      <c r="A11" s="49">
        <v>41882</v>
      </c>
      <c r="B11" s="50">
        <f>春秋自动更新!B11</f>
        <v>1778.88492</v>
      </c>
      <c r="C11" s="139"/>
      <c r="D11" s="139"/>
      <c r="E11" s="50">
        <f>春秋自动更新!C11</f>
        <v>1451.4595200000001</v>
      </c>
      <c r="F11" s="139"/>
      <c r="G11" s="139"/>
      <c r="H11" s="50">
        <f>春秋自动更新!D11</f>
        <v>233.9631</v>
      </c>
      <c r="I11" s="139"/>
      <c r="J11" s="139"/>
      <c r="K11" s="50">
        <f>春秋自动更新!E11</f>
        <v>93.462299999999999</v>
      </c>
      <c r="L11" s="139"/>
      <c r="M11" s="139"/>
      <c r="N11" s="50">
        <f>春秋自动更新!F11</f>
        <v>1674.5630209999999</v>
      </c>
      <c r="O11" s="139"/>
      <c r="P11" s="139"/>
      <c r="Q11" s="50">
        <f>春秋自动更新!G11</f>
        <v>1374.6363899999999</v>
      </c>
      <c r="R11" s="139"/>
      <c r="S11" s="139"/>
      <c r="T11" s="50">
        <f>春秋自动更新!H11</f>
        <v>213.29117099999999</v>
      </c>
      <c r="U11" s="139"/>
      <c r="V11" s="139"/>
      <c r="W11" s="50">
        <f>春秋自动更新!I11</f>
        <v>86.635459999999995</v>
      </c>
      <c r="X11" s="139"/>
      <c r="Y11" s="139"/>
      <c r="Z11" s="50">
        <f>春秋自动更新!J11*10</f>
        <v>1055.6770000000001</v>
      </c>
      <c r="AA11" s="139"/>
      <c r="AB11" s="139"/>
      <c r="AC11" s="50">
        <f>春秋自动更新!K11*10</f>
        <v>896.54300000000012</v>
      </c>
      <c r="AD11" s="139"/>
      <c r="AE11" s="139"/>
      <c r="AF11" s="50">
        <f>春秋自动更新!L11*10</f>
        <v>101.23599999999999</v>
      </c>
      <c r="AG11" s="139"/>
      <c r="AH11" s="139"/>
      <c r="AI11" s="50">
        <f>春秋自动更新!M11*10</f>
        <v>57.897999999999996</v>
      </c>
      <c r="AJ11" s="139"/>
      <c r="AK11" s="139"/>
      <c r="AL11" s="50">
        <f>春秋自动更新!N11</f>
        <v>94.14</v>
      </c>
      <c r="AM11" s="144"/>
      <c r="AN11" s="144"/>
      <c r="AO11" s="50">
        <f>春秋自动更新!O11</f>
        <v>94.71</v>
      </c>
      <c r="AP11" s="144"/>
      <c r="AQ11" s="144"/>
      <c r="AR11" s="50">
        <f>春秋自动更新!P11</f>
        <v>91.16</v>
      </c>
      <c r="AS11" s="144"/>
      <c r="AT11" s="144"/>
      <c r="AU11" s="50">
        <f>春秋自动更新!Q11</f>
        <v>92.7</v>
      </c>
      <c r="AV11" s="144"/>
      <c r="AW11" s="144"/>
      <c r="AX11" s="50">
        <f>春秋自动更新!R11</f>
        <v>0</v>
      </c>
      <c r="AY11" s="144"/>
      <c r="AZ11" s="144"/>
      <c r="BA11" s="17"/>
      <c r="BB11" s="17"/>
      <c r="BC11" s="17"/>
      <c r="BD11" s="17"/>
      <c r="BE11" s="17"/>
      <c r="BF11" s="17"/>
      <c r="BG11" s="17"/>
      <c r="BH11" s="17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60"/>
      <c r="CW11" s="51"/>
      <c r="CX11" s="51"/>
      <c r="CY11" s="51"/>
      <c r="CZ11" s="51"/>
      <c r="DA11" s="51"/>
      <c r="DB11" s="51"/>
      <c r="DC11" s="51"/>
      <c r="DD11" s="51"/>
      <c r="DE11" s="56"/>
      <c r="DF11" s="56"/>
      <c r="DG11" s="57"/>
    </row>
    <row r="12" spans="1:122">
      <c r="A12" s="49">
        <v>41912</v>
      </c>
      <c r="B12" s="50">
        <f>春秋自动更新!B12</f>
        <v>1702.9728</v>
      </c>
      <c r="C12" s="139"/>
      <c r="D12" s="139"/>
      <c r="E12" s="50">
        <f>春秋自动更新!C12</f>
        <v>1378.97028</v>
      </c>
      <c r="F12" s="139"/>
      <c r="G12" s="139"/>
      <c r="H12" s="50">
        <f>春秋自动更新!D12</f>
        <v>242.59662</v>
      </c>
      <c r="I12" s="139"/>
      <c r="J12" s="139"/>
      <c r="K12" s="50">
        <f>春秋自动更新!E12</f>
        <v>81.405900000000003</v>
      </c>
      <c r="L12" s="139"/>
      <c r="M12" s="139"/>
      <c r="N12" s="50">
        <f>春秋自动更新!F12</f>
        <v>1591.4866059999999</v>
      </c>
      <c r="O12" s="139"/>
      <c r="P12" s="139"/>
      <c r="Q12" s="50">
        <f>春秋自动更新!G12</f>
        <v>1300.4983239999999</v>
      </c>
      <c r="R12" s="139"/>
      <c r="S12" s="139"/>
      <c r="T12" s="50">
        <f>春秋自动更新!H12</f>
        <v>216.66382200000001</v>
      </c>
      <c r="U12" s="139"/>
      <c r="V12" s="139"/>
      <c r="W12" s="50">
        <f>春秋自动更新!I12</f>
        <v>74.324460000000002</v>
      </c>
      <c r="X12" s="139"/>
      <c r="Y12" s="139"/>
      <c r="Z12" s="50">
        <f>春秋自动更新!J12*10</f>
        <v>997.90700000000004</v>
      </c>
      <c r="AA12" s="139"/>
      <c r="AB12" s="139"/>
      <c r="AC12" s="50">
        <f>春秋自动更新!K12*10</f>
        <v>844.52499999999998</v>
      </c>
      <c r="AD12" s="139"/>
      <c r="AE12" s="139"/>
      <c r="AF12" s="50">
        <f>春秋自动更新!L12*10</f>
        <v>103.532</v>
      </c>
      <c r="AG12" s="139"/>
      <c r="AH12" s="139"/>
      <c r="AI12" s="50">
        <f>春秋自动更新!M12*10</f>
        <v>49.85</v>
      </c>
      <c r="AJ12" s="139"/>
      <c r="AK12" s="139"/>
      <c r="AL12" s="50">
        <f>春秋自动更新!N12</f>
        <v>93.45</v>
      </c>
      <c r="AM12" s="144"/>
      <c r="AN12" s="144"/>
      <c r="AO12" s="50">
        <f>春秋自动更新!O12</f>
        <v>94.31</v>
      </c>
      <c r="AP12" s="144"/>
      <c r="AQ12" s="144"/>
      <c r="AR12" s="50">
        <f>春秋自动更新!P12</f>
        <v>89.31</v>
      </c>
      <c r="AS12" s="144"/>
      <c r="AT12" s="144"/>
      <c r="AU12" s="50">
        <f>春秋自动更新!Q12</f>
        <v>91.3</v>
      </c>
      <c r="AV12" s="144"/>
      <c r="AW12" s="144"/>
      <c r="AX12" s="50">
        <f>春秋自动更新!R12</f>
        <v>0</v>
      </c>
      <c r="AY12" s="144"/>
      <c r="AZ12" s="144"/>
      <c r="BA12" s="17"/>
      <c r="BB12" s="17"/>
      <c r="BC12" s="17"/>
      <c r="BD12" s="17"/>
      <c r="BE12" s="17"/>
      <c r="BF12" s="17"/>
      <c r="BG12" s="17"/>
      <c r="BH12" s="17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60"/>
      <c r="CW12" s="51"/>
      <c r="CX12" s="51"/>
      <c r="CY12" s="51"/>
      <c r="CZ12" s="51"/>
      <c r="DA12" s="51"/>
      <c r="DB12" s="51"/>
      <c r="DC12" s="51"/>
      <c r="DD12" s="51"/>
      <c r="DE12" s="56"/>
      <c r="DF12" s="56"/>
      <c r="DG12" s="57"/>
    </row>
    <row r="13" spans="1:122">
      <c r="A13" s="49">
        <v>41943</v>
      </c>
      <c r="B13" s="50">
        <f>春秋自动更新!B13</f>
        <v>1740.0135600000001</v>
      </c>
      <c r="C13" s="139"/>
      <c r="D13" s="139"/>
      <c r="E13" s="50">
        <f>春秋自动更新!C13</f>
        <v>1393.6787999999999</v>
      </c>
      <c r="F13" s="139"/>
      <c r="G13" s="139"/>
      <c r="H13" s="50">
        <f>春秋自动更新!D13</f>
        <v>253.38221999999999</v>
      </c>
      <c r="I13" s="139"/>
      <c r="J13" s="139"/>
      <c r="K13" s="50">
        <f>春秋自动更新!E13</f>
        <v>92.952539999999999</v>
      </c>
      <c r="L13" s="139"/>
      <c r="M13" s="139"/>
      <c r="N13" s="50">
        <f>春秋自动更新!F13</f>
        <v>1631.4944109999999</v>
      </c>
      <c r="O13" s="139"/>
      <c r="P13" s="139"/>
      <c r="Q13" s="50">
        <f>春秋自动更新!G13</f>
        <v>1317.2326310000001</v>
      </c>
      <c r="R13" s="139"/>
      <c r="S13" s="139"/>
      <c r="T13" s="50">
        <f>春秋自动更新!H13</f>
        <v>228.92837599999999</v>
      </c>
      <c r="U13" s="139"/>
      <c r="V13" s="139"/>
      <c r="W13" s="50">
        <f>春秋自动更新!I13</f>
        <v>85.333404000000002</v>
      </c>
      <c r="X13" s="139"/>
      <c r="Y13" s="139"/>
      <c r="Z13" s="50">
        <f>春秋自动更新!J13*10</f>
        <v>1016.436</v>
      </c>
      <c r="AA13" s="139"/>
      <c r="AB13" s="139"/>
      <c r="AC13" s="50">
        <f>春秋自动更新!K13*10</f>
        <v>852.53600000000006</v>
      </c>
      <c r="AD13" s="139"/>
      <c r="AE13" s="139"/>
      <c r="AF13" s="50">
        <f>春秋自动更新!L13*10</f>
        <v>108.455</v>
      </c>
      <c r="AG13" s="139"/>
      <c r="AH13" s="139"/>
      <c r="AI13" s="50">
        <f>春秋自动更新!M13*10</f>
        <v>55.445</v>
      </c>
      <c r="AJ13" s="139"/>
      <c r="AK13" s="139"/>
      <c r="AL13" s="50">
        <f>春秋自动更新!N13</f>
        <v>93.76</v>
      </c>
      <c r="AM13" s="144"/>
      <c r="AN13" s="144"/>
      <c r="AO13" s="50">
        <f>春秋自动更新!O13</f>
        <v>94.51</v>
      </c>
      <c r="AP13" s="144"/>
      <c r="AQ13" s="144"/>
      <c r="AR13" s="50">
        <f>春秋自动更新!P13</f>
        <v>90.35</v>
      </c>
      <c r="AS13" s="144"/>
      <c r="AT13" s="144"/>
      <c r="AU13" s="50">
        <f>春秋自动更新!Q13</f>
        <v>91.8</v>
      </c>
      <c r="AV13" s="144"/>
      <c r="AW13" s="144"/>
      <c r="AX13" s="50">
        <f>春秋自动更新!R13</f>
        <v>0</v>
      </c>
      <c r="AY13" s="144"/>
      <c r="AZ13" s="144"/>
      <c r="BA13" s="17"/>
      <c r="BB13" s="17"/>
      <c r="BC13" s="17"/>
      <c r="BD13" s="17"/>
      <c r="BE13" s="17"/>
      <c r="BF13" s="17"/>
      <c r="BG13" s="17"/>
      <c r="BH13" s="17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60"/>
      <c r="CW13" s="51"/>
      <c r="CX13" s="51"/>
      <c r="CY13" s="51"/>
      <c r="CZ13" s="51"/>
      <c r="DA13" s="51"/>
      <c r="DB13" s="51"/>
      <c r="DC13" s="51"/>
      <c r="DD13" s="51"/>
      <c r="DE13" s="56"/>
      <c r="DF13" s="56"/>
      <c r="DG13" s="57"/>
    </row>
    <row r="14" spans="1:122">
      <c r="A14" s="49">
        <v>41973</v>
      </c>
      <c r="B14" s="50">
        <f>春秋自动更新!B14</f>
        <v>1633.93722</v>
      </c>
      <c r="C14" s="139"/>
      <c r="D14" s="139"/>
      <c r="E14" s="50">
        <f>春秋自动更新!C14</f>
        <v>1285.9738199999999</v>
      </c>
      <c r="F14" s="139"/>
      <c r="G14" s="139"/>
      <c r="H14" s="50">
        <f>春秋自动更新!D14</f>
        <v>256.64328</v>
      </c>
      <c r="I14" s="139"/>
      <c r="J14" s="139"/>
      <c r="K14" s="50">
        <f>春秋自动更新!E14</f>
        <v>91.320120000000003</v>
      </c>
      <c r="L14" s="139"/>
      <c r="M14" s="139"/>
      <c r="N14" s="50">
        <f>春秋自动更新!F14</f>
        <v>1512.4004520000001</v>
      </c>
      <c r="O14" s="139"/>
      <c r="P14" s="139"/>
      <c r="Q14" s="50">
        <f>春秋自动更新!G14</f>
        <v>1200.370842</v>
      </c>
      <c r="R14" s="139"/>
      <c r="S14" s="139"/>
      <c r="T14" s="50">
        <f>春秋自动更新!H14</f>
        <v>227.568015</v>
      </c>
      <c r="U14" s="139"/>
      <c r="V14" s="139"/>
      <c r="W14" s="50">
        <f>春秋自动更新!I14</f>
        <v>84.461595000000003</v>
      </c>
      <c r="X14" s="139"/>
      <c r="Y14" s="139"/>
      <c r="Z14" s="50">
        <f>春秋自动更新!J14*10</f>
        <v>923.74799999999993</v>
      </c>
      <c r="AA14" s="139"/>
      <c r="AB14" s="139"/>
      <c r="AC14" s="50">
        <f>春秋自动更新!K14*10</f>
        <v>760.73800000000006</v>
      </c>
      <c r="AD14" s="139"/>
      <c r="AE14" s="139"/>
      <c r="AF14" s="50">
        <f>春秋自动更新!L14*10</f>
        <v>108.07299999999999</v>
      </c>
      <c r="AG14" s="139"/>
      <c r="AH14" s="139"/>
      <c r="AI14" s="50">
        <f>春秋自动更新!M14*10</f>
        <v>54.936999999999998</v>
      </c>
      <c r="AJ14" s="139"/>
      <c r="AK14" s="139"/>
      <c r="AL14" s="50">
        <f>春秋自动更新!N14</f>
        <v>92.56</v>
      </c>
      <c r="AM14" s="144"/>
      <c r="AN14" s="144"/>
      <c r="AO14" s="50">
        <f>春秋自动更新!O14</f>
        <v>93.34</v>
      </c>
      <c r="AP14" s="144"/>
      <c r="AQ14" s="144"/>
      <c r="AR14" s="50">
        <f>春秋自动更新!P14</f>
        <v>88.67</v>
      </c>
      <c r="AS14" s="144"/>
      <c r="AT14" s="144"/>
      <c r="AU14" s="50">
        <f>春秋自动更新!Q14</f>
        <v>92.49</v>
      </c>
      <c r="AV14" s="144"/>
      <c r="AW14" s="144"/>
      <c r="AX14" s="50">
        <f>春秋自动更新!R14</f>
        <v>0</v>
      </c>
      <c r="AY14" s="144"/>
      <c r="AZ14" s="144"/>
      <c r="BA14" s="17"/>
      <c r="BB14" s="17"/>
      <c r="BC14" s="17"/>
      <c r="BD14" s="17"/>
      <c r="BE14" s="17"/>
      <c r="BF14" s="17"/>
      <c r="BG14" s="17"/>
      <c r="BH14" s="17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60"/>
      <c r="CW14" s="51"/>
      <c r="CX14" s="51"/>
      <c r="CY14" s="51"/>
      <c r="CZ14" s="51"/>
      <c r="DA14" s="51"/>
      <c r="DB14" s="51"/>
      <c r="DC14" s="51"/>
      <c r="DD14" s="51"/>
      <c r="DE14" s="56"/>
      <c r="DF14" s="56"/>
      <c r="DG14" s="57"/>
    </row>
    <row r="15" spans="1:122">
      <c r="A15" s="49">
        <v>42004</v>
      </c>
      <c r="B15" s="50">
        <f>春秋自动更新!B15</f>
        <v>1738.7634599999999</v>
      </c>
      <c r="C15" s="139"/>
      <c r="D15" s="139"/>
      <c r="E15" s="50">
        <f>春秋自动更新!C15</f>
        <v>1349.29674</v>
      </c>
      <c r="F15" s="139"/>
      <c r="G15" s="139"/>
      <c r="H15" s="50">
        <f>春秋自动更新!D15</f>
        <v>284.67306000000002</v>
      </c>
      <c r="I15" s="139"/>
      <c r="J15" s="139"/>
      <c r="K15" s="50">
        <f>春秋自动更新!E15</f>
        <v>104.79366</v>
      </c>
      <c r="L15" s="139"/>
      <c r="M15" s="139"/>
      <c r="N15" s="50">
        <f>春秋自动更新!F15</f>
        <v>1600.742209</v>
      </c>
      <c r="O15" s="139"/>
      <c r="P15" s="139"/>
      <c r="Q15" s="50">
        <f>春秋自动更新!G15</f>
        <v>1253.1786709999999</v>
      </c>
      <c r="R15" s="139"/>
      <c r="S15" s="139"/>
      <c r="T15" s="50">
        <f>春秋自动更新!H15</f>
        <v>251.77001100000001</v>
      </c>
      <c r="U15" s="139"/>
      <c r="V15" s="139"/>
      <c r="W15" s="50">
        <f>春秋自动更新!I15</f>
        <v>95.793526999999997</v>
      </c>
      <c r="X15" s="139"/>
      <c r="Y15" s="139"/>
      <c r="Z15" s="50">
        <f>春秋自动更新!J15*10</f>
        <v>973.35699999999997</v>
      </c>
      <c r="AA15" s="139"/>
      <c r="AB15" s="139"/>
      <c r="AC15" s="50">
        <f>春秋自动更新!K15*10</f>
        <v>794.524</v>
      </c>
      <c r="AD15" s="139"/>
      <c r="AE15" s="139"/>
      <c r="AF15" s="50">
        <f>春秋自动更新!L15*10</f>
        <v>117.01300000000001</v>
      </c>
      <c r="AG15" s="139"/>
      <c r="AH15" s="139"/>
      <c r="AI15" s="50">
        <f>春秋自动更新!M15*10</f>
        <v>61.820000000000007</v>
      </c>
      <c r="AJ15" s="139"/>
      <c r="AK15" s="139"/>
      <c r="AL15" s="50">
        <f>春秋自动更新!N15</f>
        <v>92.06</v>
      </c>
      <c r="AM15" s="144"/>
      <c r="AN15" s="144"/>
      <c r="AO15" s="50">
        <f>春秋自动更新!O15</f>
        <v>92.88</v>
      </c>
      <c r="AP15" s="144"/>
      <c r="AQ15" s="144"/>
      <c r="AR15" s="50">
        <f>春秋自动更新!P15</f>
        <v>88.44</v>
      </c>
      <c r="AS15" s="144"/>
      <c r="AT15" s="144"/>
      <c r="AU15" s="50">
        <f>春秋自动更新!Q15</f>
        <v>91.41</v>
      </c>
      <c r="AV15" s="144"/>
      <c r="AW15" s="144"/>
      <c r="AX15" s="50">
        <f>春秋自动更新!R15</f>
        <v>0</v>
      </c>
      <c r="AY15" s="144"/>
      <c r="AZ15" s="144"/>
      <c r="BA15" s="17"/>
      <c r="BB15" s="17"/>
      <c r="BC15" s="17"/>
      <c r="BD15" s="17"/>
      <c r="BE15" s="17"/>
      <c r="BF15" s="17"/>
      <c r="BG15" s="17"/>
      <c r="BH15" s="17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60"/>
      <c r="CW15" s="51"/>
      <c r="CX15" s="51"/>
      <c r="CY15" s="51"/>
      <c r="CZ15" s="51"/>
      <c r="DA15" s="51"/>
      <c r="DB15" s="51"/>
      <c r="DC15" s="51"/>
      <c r="DD15" s="51"/>
      <c r="DE15" s="56"/>
      <c r="DF15" s="56"/>
      <c r="DG15" s="57"/>
    </row>
    <row r="16" spans="1:122" s="11" customFormat="1" ht="12.75">
      <c r="A16" s="34">
        <v>42035</v>
      </c>
      <c r="B16" s="15">
        <f>春秋自动更新!B16</f>
        <v>1815.1025400000001</v>
      </c>
      <c r="C16" s="138">
        <f>B16/B4-1</f>
        <v>0.14973596522482713</v>
      </c>
      <c r="D16" s="138"/>
      <c r="E16" s="15">
        <f>春秋自动更新!C16</f>
        <v>1395.01242</v>
      </c>
      <c r="F16" s="138">
        <f>E16/E4-1</f>
        <v>4.4149761807982468E-2</v>
      </c>
      <c r="G16" s="138"/>
      <c r="H16" s="15">
        <f>春秋自动更新!D16</f>
        <v>314.94096000000002</v>
      </c>
      <c r="I16" s="138">
        <f>H16/H4-1</f>
        <v>1.1021803095710387</v>
      </c>
      <c r="J16" s="138"/>
      <c r="K16" s="15">
        <f>春秋自动更新!E16</f>
        <v>105.14915999999999</v>
      </c>
      <c r="L16" s="138">
        <f>K16/K4-1</f>
        <v>0.13223074820860603</v>
      </c>
      <c r="M16" s="138"/>
      <c r="N16" s="15">
        <f>春秋自动更新!F16</f>
        <v>1673.950335</v>
      </c>
      <c r="O16" s="138">
        <f>N16/N4-1</f>
        <v>0.15059076728994913</v>
      </c>
      <c r="P16" s="138"/>
      <c r="Q16" s="15">
        <f>春秋自动更新!G16</f>
        <v>1300.7671499999999</v>
      </c>
      <c r="R16" s="138">
        <f>Q16/Q4-1</f>
        <v>4.8546473177710547E-2</v>
      </c>
      <c r="S16" s="138"/>
      <c r="T16" s="15">
        <f>春秋自动更新!H16</f>
        <v>277.589923</v>
      </c>
      <c r="U16" s="138">
        <f>T16/T4-1</f>
        <v>1.1448009624695579</v>
      </c>
      <c r="V16" s="138"/>
      <c r="W16" s="15">
        <f>春秋自动更新!I16</f>
        <v>95.593261999999996</v>
      </c>
      <c r="X16" s="138">
        <f>W16/W4-1</f>
        <v>0.12603225770315407</v>
      </c>
      <c r="Y16" s="138"/>
      <c r="Z16" s="15">
        <f>春秋自动更新!J16*10</f>
        <v>1008.034</v>
      </c>
      <c r="AA16" s="138">
        <f>Z16/Z4-1</f>
        <v>0.11630683227612604</v>
      </c>
      <c r="AB16" s="138"/>
      <c r="AC16" s="15">
        <f>春秋自动更新!K16*10</f>
        <v>816.3420000000001</v>
      </c>
      <c r="AD16" s="138">
        <f>AC16/AC4-1</f>
        <v>3.1370339299972683E-2</v>
      </c>
      <c r="AE16" s="138"/>
      <c r="AF16" s="15">
        <f>春秋自动更新!L16*10</f>
        <v>129.946</v>
      </c>
      <c r="AG16" s="138">
        <f>AF16/AF4-1</f>
        <v>1.4283978994972997</v>
      </c>
      <c r="AH16" s="138"/>
      <c r="AI16" s="15">
        <f>春秋自动更新!M16*10</f>
        <v>61.745999999999995</v>
      </c>
      <c r="AJ16" s="138">
        <f>AI16/AI4-1</f>
        <v>6.486160213848402E-2</v>
      </c>
      <c r="AK16" s="138"/>
      <c r="AL16" s="15">
        <f>春秋自动更新!N16</f>
        <v>92.22</v>
      </c>
      <c r="AM16" s="174">
        <f t="shared" ref="AM16:AM36" si="0">AL16-AL4</f>
        <v>6.9999999999993179E-2</v>
      </c>
      <c r="AN16" s="138"/>
      <c r="AO16" s="15">
        <f>春秋自动更新!O16</f>
        <v>93.24</v>
      </c>
      <c r="AP16" s="174">
        <f t="shared" ref="AP16:AP36" si="1">AO16-AO4</f>
        <v>0.39000000000000057</v>
      </c>
      <c r="AQ16" s="138"/>
      <c r="AR16" s="15">
        <f>春秋自动更新!P16</f>
        <v>88.14</v>
      </c>
      <c r="AS16" s="174">
        <f t="shared" ref="AS16:AS36" si="2">AR16-AR4</f>
        <v>1.75</v>
      </c>
      <c r="AT16" s="138"/>
      <c r="AU16" s="15">
        <f>春秋自动更新!Q16</f>
        <v>90.91</v>
      </c>
      <c r="AV16" s="174">
        <f t="shared" ref="AV16:AV36" si="3">AU16-AU4</f>
        <v>-0.5</v>
      </c>
      <c r="AW16" s="138"/>
      <c r="AX16" s="15">
        <f>春秋自动更新!R16</f>
        <v>0</v>
      </c>
      <c r="AY16" s="138"/>
      <c r="AZ16" s="138"/>
      <c r="BA16" s="10"/>
      <c r="BB16" s="9"/>
      <c r="BC16" s="10"/>
      <c r="BD16" s="9"/>
      <c r="BE16" s="10"/>
      <c r="BF16" s="9"/>
      <c r="BG16" s="10"/>
      <c r="BH16" s="9"/>
      <c r="BI16" s="10"/>
      <c r="BJ16" s="9"/>
      <c r="BK16" s="10"/>
      <c r="BL16" s="9"/>
      <c r="BM16" s="10"/>
      <c r="BN16" s="9"/>
      <c r="BO16" s="10"/>
      <c r="BP16" s="10"/>
      <c r="BQ16" s="9"/>
      <c r="BR16" s="10"/>
      <c r="BS16" s="9"/>
      <c r="BT16" s="10"/>
      <c r="BU16" s="9"/>
      <c r="BV16" s="10"/>
      <c r="BW16" s="9"/>
      <c r="BX16" s="10"/>
      <c r="BY16" s="9"/>
      <c r="BZ16" s="10"/>
      <c r="CA16" s="9"/>
      <c r="CB16" s="10"/>
      <c r="CC16" s="9"/>
      <c r="CD16" s="10"/>
      <c r="CE16" s="9"/>
      <c r="CF16" s="10"/>
      <c r="CG16" s="10"/>
      <c r="CH16" s="10"/>
      <c r="CI16" s="10"/>
      <c r="CJ16" s="10"/>
      <c r="CK16" s="10"/>
      <c r="CL16" s="10"/>
      <c r="CM16" s="10"/>
      <c r="CN16" s="10"/>
      <c r="CO16" s="53"/>
      <c r="CP16" s="10"/>
      <c r="CQ16" s="53"/>
      <c r="CR16" s="10"/>
      <c r="CS16" s="53"/>
      <c r="CT16" s="10"/>
      <c r="CU16" s="53"/>
      <c r="CW16" s="10"/>
      <c r="CX16" s="9"/>
      <c r="CY16" s="10"/>
      <c r="CZ16" s="9"/>
      <c r="DA16" s="10"/>
      <c r="DB16" s="9"/>
      <c r="DC16" s="10"/>
      <c r="DD16" s="9"/>
      <c r="DE16" s="88"/>
      <c r="DF16" s="88"/>
    </row>
    <row r="17" spans="1:111">
      <c r="A17" s="49">
        <v>42063</v>
      </c>
      <c r="B17" s="50">
        <f>春秋自动更新!B17</f>
        <v>1847.4548400000001</v>
      </c>
      <c r="C17" s="138">
        <f t="shared" ref="C17:C80" si="4">B17/B5-1</f>
        <v>0.27769798108133625</v>
      </c>
      <c r="D17" s="138"/>
      <c r="E17" s="50">
        <f>春秋自动更新!C17</f>
        <v>1343.2109399999999</v>
      </c>
      <c r="F17" s="138">
        <f t="shared" ref="F17:F80" si="5">E17/E5-1</f>
        <v>9.2619650272478316E-2</v>
      </c>
      <c r="G17" s="138"/>
      <c r="H17" s="50">
        <f>春秋自动更新!D17</f>
        <v>394.84584000000001</v>
      </c>
      <c r="I17" s="138">
        <f t="shared" ref="I17:I80" si="6">H17/H5-1</f>
        <v>1.8459659224335114</v>
      </c>
      <c r="J17" s="138"/>
      <c r="K17" s="50">
        <f>春秋自动更新!E17</f>
        <v>109.39806</v>
      </c>
      <c r="L17" s="138">
        <f t="shared" ref="L17:L80" si="7">K17/K5-1</f>
        <v>0.40548209404614899</v>
      </c>
      <c r="M17" s="138"/>
      <c r="N17" s="50">
        <f>春秋自动更新!F17</f>
        <v>1760.1013869999999</v>
      </c>
      <c r="O17" s="138">
        <f t="shared" ref="O17:O80" si="8">N17/N5-1</f>
        <v>0.27518932869783108</v>
      </c>
      <c r="P17" s="138"/>
      <c r="Q17" s="50">
        <f>春秋自动更新!G17</f>
        <v>1288.3907240000001</v>
      </c>
      <c r="R17" s="138">
        <f t="shared" ref="R17:R80" si="9">Q17/Q5-1</f>
        <v>8.8398219452170634E-2</v>
      </c>
      <c r="S17" s="138"/>
      <c r="T17" s="50">
        <f>春秋自动更新!H17</f>
        <v>371.718774</v>
      </c>
      <c r="U17" s="138">
        <f t="shared" ref="U17:U80" si="10">T17/T5-1</f>
        <v>2.0060993319356473</v>
      </c>
      <c r="V17" s="138"/>
      <c r="W17" s="50">
        <f>春秋自动更新!I17</f>
        <v>99.991889</v>
      </c>
      <c r="X17" s="138">
        <f t="shared" ref="X17:X80" si="11">W17/W5-1</f>
        <v>0.37233723707110911</v>
      </c>
      <c r="Y17" s="138"/>
      <c r="Z17" s="50">
        <f>春秋自动更新!J17*10</f>
        <v>1027.32</v>
      </c>
      <c r="AA17" s="138">
        <f t="shared" ref="AA17:AA80" si="12">Z17/Z5-1</f>
        <v>0.19220146222583256</v>
      </c>
      <c r="AB17" s="138"/>
      <c r="AC17" s="50">
        <f>春秋自动更新!K17*10</f>
        <v>793.89200000000005</v>
      </c>
      <c r="AD17" s="138">
        <f t="shared" ref="AD17:AD80" si="13">AC17/AC5-1</f>
        <v>4.4288320663805392E-2</v>
      </c>
      <c r="AE17" s="138"/>
      <c r="AF17" s="50">
        <f>春秋自动更新!L17*10</f>
        <v>166.108</v>
      </c>
      <c r="AG17" s="138">
        <f t="shared" ref="AG17:AG80" si="14">AF17/AF5-1</f>
        <v>2.2277170005635116</v>
      </c>
      <c r="AH17" s="138"/>
      <c r="AI17" s="50">
        <f>春秋自动更新!M17*10</f>
        <v>67.320000000000007</v>
      </c>
      <c r="AJ17" s="138">
        <f t="shared" ref="AJ17:AJ80" si="15">AI17/AI5-1</f>
        <v>0.34602311352821213</v>
      </c>
      <c r="AK17" s="138"/>
      <c r="AL17" s="50">
        <f>春秋自动更新!N17</f>
        <v>95.27</v>
      </c>
      <c r="AM17" s="174">
        <f t="shared" si="0"/>
        <v>-0.18999999999999773</v>
      </c>
      <c r="AN17" s="138"/>
      <c r="AO17" s="50">
        <f>春秋自动更新!O17</f>
        <v>95.92</v>
      </c>
      <c r="AP17" s="174">
        <f t="shared" si="1"/>
        <v>-0.37000000000000455</v>
      </c>
      <c r="AQ17" s="138"/>
      <c r="AR17" s="50">
        <f>春秋自动更新!P17</f>
        <v>94.14</v>
      </c>
      <c r="AS17" s="174">
        <f t="shared" si="2"/>
        <v>5.0100000000000051</v>
      </c>
      <c r="AT17" s="138"/>
      <c r="AU17" s="50">
        <f>春秋自动更新!Q17</f>
        <v>91.4</v>
      </c>
      <c r="AV17" s="174">
        <f t="shared" si="3"/>
        <v>-2.2099999999999937</v>
      </c>
      <c r="AW17" s="138"/>
      <c r="AX17" s="50">
        <f>春秋自动更新!R17</f>
        <v>0</v>
      </c>
      <c r="AY17" s="138"/>
      <c r="AZ17" s="138"/>
      <c r="BA17" s="17"/>
      <c r="BB17" s="9"/>
      <c r="BC17" s="17"/>
      <c r="BD17" s="9"/>
      <c r="BE17" s="17"/>
      <c r="BF17" s="9"/>
      <c r="BG17" s="17"/>
      <c r="BH17" s="9"/>
      <c r="BI17" s="51"/>
      <c r="BJ17" s="9"/>
      <c r="BK17" s="51"/>
      <c r="BL17" s="9"/>
      <c r="BM17" s="51"/>
      <c r="BN17" s="9"/>
      <c r="BO17" s="51"/>
      <c r="BP17" s="51"/>
      <c r="BQ17" s="9"/>
      <c r="BR17" s="51"/>
      <c r="BS17" s="9"/>
      <c r="BT17" s="51"/>
      <c r="BU17" s="9"/>
      <c r="BV17" s="51"/>
      <c r="BW17" s="9"/>
      <c r="BX17" s="51"/>
      <c r="BY17" s="9"/>
      <c r="BZ17" s="51"/>
      <c r="CA17" s="9"/>
      <c r="CB17" s="51"/>
      <c r="CC17" s="9"/>
      <c r="CD17" s="51"/>
      <c r="CE17" s="9"/>
      <c r="CF17" s="51"/>
      <c r="CG17" s="10"/>
      <c r="CH17" s="51"/>
      <c r="CI17" s="10"/>
      <c r="CJ17" s="51"/>
      <c r="CK17" s="10"/>
      <c r="CL17" s="51"/>
      <c r="CM17" s="10"/>
      <c r="CN17" s="51"/>
      <c r="CO17" s="53"/>
      <c r="CP17" s="51"/>
      <c r="CQ17" s="53"/>
      <c r="CR17" s="51"/>
      <c r="CS17" s="53"/>
      <c r="CT17" s="51"/>
      <c r="CU17" s="53"/>
      <c r="CV17" s="60"/>
      <c r="CW17" s="51"/>
      <c r="CX17" s="9"/>
      <c r="CY17" s="51"/>
      <c r="CZ17" s="9"/>
      <c r="DA17" s="51"/>
      <c r="DB17" s="9"/>
      <c r="DC17" s="51"/>
      <c r="DD17" s="9"/>
      <c r="DE17" s="56"/>
      <c r="DF17" s="56"/>
      <c r="DG17" s="57"/>
    </row>
    <row r="18" spans="1:111">
      <c r="A18" s="49">
        <v>42094</v>
      </c>
      <c r="B18" s="50">
        <f>春秋自动更新!B18</f>
        <v>1954.0168200000001</v>
      </c>
      <c r="C18" s="138">
        <f t="shared" si="4"/>
        <v>0.26516581480431722</v>
      </c>
      <c r="D18" s="138"/>
      <c r="E18" s="50">
        <f>春秋自动更新!C18</f>
        <v>1428.19362</v>
      </c>
      <c r="F18" s="138">
        <f t="shared" si="5"/>
        <v>8.8865001148642486E-2</v>
      </c>
      <c r="G18" s="138"/>
      <c r="H18" s="50">
        <f>春秋自动更新!D18</f>
        <v>425.10347999999999</v>
      </c>
      <c r="I18" s="138">
        <f t="shared" si="6"/>
        <v>1.8501780089547557</v>
      </c>
      <c r="J18" s="138"/>
      <c r="K18" s="50">
        <f>春秋自动更新!E18</f>
        <v>100.71972</v>
      </c>
      <c r="L18" s="138">
        <f t="shared" si="7"/>
        <v>0.20348687153721734</v>
      </c>
      <c r="M18" s="138"/>
      <c r="N18" s="50">
        <f>春秋自动更新!F18</f>
        <v>1849.83168</v>
      </c>
      <c r="O18" s="138">
        <f t="shared" si="8"/>
        <v>0.28556991786887553</v>
      </c>
      <c r="P18" s="138"/>
      <c r="Q18" s="50">
        <f>春秋自动更新!G18</f>
        <v>1365.000601</v>
      </c>
      <c r="R18" s="138">
        <f t="shared" si="9"/>
        <v>0.10920611874490449</v>
      </c>
      <c r="S18" s="138"/>
      <c r="T18" s="50">
        <f>春秋自动更新!H18</f>
        <v>392.48332900000003</v>
      </c>
      <c r="U18" s="138">
        <f t="shared" si="10"/>
        <v>2.0008485077970022</v>
      </c>
      <c r="V18" s="138"/>
      <c r="W18" s="50">
        <f>春秋自动更新!I18</f>
        <v>92.347750000000005</v>
      </c>
      <c r="X18" s="138">
        <f t="shared" si="11"/>
        <v>0.19130186291642515</v>
      </c>
      <c r="Y18" s="138"/>
      <c r="Z18" s="50">
        <f>春秋自动更新!J18*10</f>
        <v>1088.3020000000001</v>
      </c>
      <c r="AA18" s="138">
        <f t="shared" si="12"/>
        <v>0.19785942045415794</v>
      </c>
      <c r="AB18" s="138"/>
      <c r="AC18" s="50">
        <f>春秋自动更新!K18*10</f>
        <v>853.3119999999999</v>
      </c>
      <c r="AD18" s="138">
        <f t="shared" si="13"/>
        <v>7.1153573369787004E-2</v>
      </c>
      <c r="AE18" s="138"/>
      <c r="AF18" s="50">
        <f>春秋自动更新!L18*10</f>
        <v>175.048</v>
      </c>
      <c r="AG18" s="138">
        <f t="shared" si="14"/>
        <v>1.9480775384408102</v>
      </c>
      <c r="AH18" s="138"/>
      <c r="AI18" s="50">
        <f>春秋自动更新!M18*10</f>
        <v>59.942</v>
      </c>
      <c r="AJ18" s="138">
        <f t="shared" si="15"/>
        <v>0.14103515885253071</v>
      </c>
      <c r="AK18" s="138"/>
      <c r="AL18" s="50">
        <f>春秋自动更新!N18</f>
        <v>94.67</v>
      </c>
      <c r="AM18" s="174">
        <f t="shared" si="0"/>
        <v>1.5</v>
      </c>
      <c r="AN18" s="138"/>
      <c r="AO18" s="50">
        <f>春秋自动更新!O18</f>
        <v>95.58</v>
      </c>
      <c r="AP18" s="174">
        <f t="shared" si="1"/>
        <v>1.7600000000000051</v>
      </c>
      <c r="AQ18" s="138"/>
      <c r="AR18" s="50">
        <f>春秋自动更新!P18</f>
        <v>92.33</v>
      </c>
      <c r="AS18" s="174">
        <f t="shared" si="2"/>
        <v>4.6400000000000006</v>
      </c>
      <c r="AT18" s="138"/>
      <c r="AU18" s="50">
        <f>春秋自动更新!Q18</f>
        <v>91.69</v>
      </c>
      <c r="AV18" s="174">
        <f t="shared" si="3"/>
        <v>-0.93999999999999773</v>
      </c>
      <c r="AW18" s="138"/>
      <c r="AX18" s="50">
        <f>春秋自动更新!R18</f>
        <v>0</v>
      </c>
      <c r="AY18" s="138"/>
      <c r="AZ18" s="138"/>
      <c r="BA18" s="17"/>
      <c r="BB18" s="9"/>
      <c r="BC18" s="17"/>
      <c r="BD18" s="9"/>
      <c r="BE18" s="17"/>
      <c r="BF18" s="9"/>
      <c r="BG18" s="17"/>
      <c r="BH18" s="9"/>
      <c r="BI18" s="51"/>
      <c r="BJ18" s="9"/>
      <c r="BK18" s="51"/>
      <c r="BL18" s="9"/>
      <c r="BM18" s="51"/>
      <c r="BN18" s="9"/>
      <c r="BO18" s="51"/>
      <c r="BP18" s="51"/>
      <c r="BQ18" s="9"/>
      <c r="BR18" s="51"/>
      <c r="BS18" s="9"/>
      <c r="BT18" s="51"/>
      <c r="BU18" s="9"/>
      <c r="BV18" s="51"/>
      <c r="BW18" s="9"/>
      <c r="BX18" s="51"/>
      <c r="BY18" s="9"/>
      <c r="BZ18" s="51"/>
      <c r="CA18" s="9"/>
      <c r="CB18" s="51"/>
      <c r="CC18" s="9"/>
      <c r="CD18" s="51"/>
      <c r="CE18" s="9"/>
      <c r="CF18" s="51"/>
      <c r="CG18" s="10"/>
      <c r="CH18" s="51"/>
      <c r="CI18" s="10"/>
      <c r="CJ18" s="51"/>
      <c r="CK18" s="10"/>
      <c r="CL18" s="51"/>
      <c r="CM18" s="10"/>
      <c r="CN18" s="51"/>
      <c r="CO18" s="53"/>
      <c r="CP18" s="51"/>
      <c r="CQ18" s="53"/>
      <c r="CR18" s="51"/>
      <c r="CS18" s="53"/>
      <c r="CT18" s="51"/>
      <c r="CU18" s="53"/>
      <c r="CV18" s="60"/>
      <c r="CW18" s="51"/>
      <c r="CX18" s="9"/>
      <c r="CY18" s="51"/>
      <c r="CZ18" s="9"/>
      <c r="DA18" s="51"/>
      <c r="DB18" s="9"/>
      <c r="DC18" s="51"/>
      <c r="DD18" s="9"/>
      <c r="DE18" s="56"/>
      <c r="DF18" s="56"/>
      <c r="DG18" s="57"/>
    </row>
    <row r="19" spans="1:111">
      <c r="A19" s="49">
        <v>42124</v>
      </c>
      <c r="B19" s="50">
        <f>春秋自动更新!B19</f>
        <v>1935.5661</v>
      </c>
      <c r="C19" s="138">
        <f t="shared" si="4"/>
        <v>0.22593872600770037</v>
      </c>
      <c r="D19" s="138"/>
      <c r="E19" s="50">
        <f>春秋自动更新!C19</f>
        <v>1331.0244</v>
      </c>
      <c r="F19" s="138">
        <f t="shared" si="5"/>
        <v>1.3227237369120903E-2</v>
      </c>
      <c r="G19" s="138"/>
      <c r="H19" s="50">
        <f>春秋自动更新!D19</f>
        <v>509.99579999999997</v>
      </c>
      <c r="I19" s="138">
        <f t="shared" si="6"/>
        <v>1.7749880756148033</v>
      </c>
      <c r="J19" s="138"/>
      <c r="K19" s="50">
        <f>春秋自动更新!E19</f>
        <v>94.545900000000003</v>
      </c>
      <c r="L19" s="138">
        <f t="shared" si="7"/>
        <v>0.16131835186118715</v>
      </c>
      <c r="M19" s="138"/>
      <c r="N19" s="50">
        <f>春秋自动更新!F19</f>
        <v>1824.1339660000001</v>
      </c>
      <c r="O19" s="138">
        <f t="shared" si="8"/>
        <v>0.24857872329299124</v>
      </c>
      <c r="P19" s="138"/>
      <c r="Q19" s="50">
        <f>春秋自动更新!G19</f>
        <v>1272.4805409999999</v>
      </c>
      <c r="R19" s="138">
        <f t="shared" si="9"/>
        <v>3.3967955300009844E-2</v>
      </c>
      <c r="S19" s="138"/>
      <c r="T19" s="50">
        <f>春秋自动更新!H19</f>
        <v>466.37805300000002</v>
      </c>
      <c r="U19" s="138">
        <f t="shared" si="10"/>
        <v>1.9940177749795778</v>
      </c>
      <c r="V19" s="138"/>
      <c r="W19" s="50">
        <f>春秋自动更新!I19</f>
        <v>85.275372000000004</v>
      </c>
      <c r="X19" s="138">
        <f t="shared" si="11"/>
        <v>0.14430722688018371</v>
      </c>
      <c r="Y19" s="138"/>
      <c r="Z19" s="50">
        <f>春秋自动更新!J19*10</f>
        <v>1085.0830000000001</v>
      </c>
      <c r="AA19" s="138">
        <f t="shared" si="12"/>
        <v>0.1666066385053957</v>
      </c>
      <c r="AB19" s="138"/>
      <c r="AC19" s="50">
        <f>春秋自动更新!K19*10</f>
        <v>821.77700000000004</v>
      </c>
      <c r="AD19" s="138">
        <f t="shared" si="13"/>
        <v>1.4746213734896596E-2</v>
      </c>
      <c r="AE19" s="138"/>
      <c r="AF19" s="50">
        <f>春秋自动更新!L19*10</f>
        <v>207.94</v>
      </c>
      <c r="AG19" s="138">
        <f t="shared" si="14"/>
        <v>1.9767375277360246</v>
      </c>
      <c r="AH19" s="138"/>
      <c r="AI19" s="50">
        <f>春秋自动更新!M19*10</f>
        <v>55.366</v>
      </c>
      <c r="AJ19" s="138">
        <f t="shared" si="15"/>
        <v>9.7900017846873855E-2</v>
      </c>
      <c r="AK19" s="138"/>
      <c r="AL19" s="50">
        <f>春秋自动更新!N19</f>
        <v>94.24</v>
      </c>
      <c r="AM19" s="174">
        <f t="shared" si="0"/>
        <v>1.7099999999999937</v>
      </c>
      <c r="AN19" s="138"/>
      <c r="AO19" s="50">
        <f>春秋自动更新!O19</f>
        <v>95.6</v>
      </c>
      <c r="AP19" s="174">
        <f t="shared" si="1"/>
        <v>1.9199999999999875</v>
      </c>
      <c r="AQ19" s="138"/>
      <c r="AR19" s="50">
        <f>春秋自动更新!P19</f>
        <v>91.45</v>
      </c>
      <c r="AS19" s="174">
        <f t="shared" si="2"/>
        <v>6.6899999999999977</v>
      </c>
      <c r="AT19" s="138"/>
      <c r="AU19" s="50">
        <f>春秋自动更新!Q19</f>
        <v>90.19</v>
      </c>
      <c r="AV19" s="174">
        <f t="shared" si="3"/>
        <v>-1.3500000000000085</v>
      </c>
      <c r="AW19" s="138"/>
      <c r="AX19" s="50">
        <f>春秋自动更新!R19</f>
        <v>0</v>
      </c>
      <c r="AY19" s="138"/>
      <c r="AZ19" s="138"/>
      <c r="BA19" s="17"/>
      <c r="BB19" s="9"/>
      <c r="BC19" s="17"/>
      <c r="BD19" s="9"/>
      <c r="BE19" s="17"/>
      <c r="BF19" s="9"/>
      <c r="BG19" s="17"/>
      <c r="BH19" s="9"/>
      <c r="BI19" s="51"/>
      <c r="BJ19" s="9"/>
      <c r="BK19" s="51"/>
      <c r="BL19" s="9"/>
      <c r="BM19" s="51"/>
      <c r="BN19" s="9"/>
      <c r="BO19" s="51"/>
      <c r="BP19" s="51"/>
      <c r="BQ19" s="9"/>
      <c r="BR19" s="51"/>
      <c r="BS19" s="9"/>
      <c r="BT19" s="51"/>
      <c r="BU19" s="9"/>
      <c r="BV19" s="51"/>
      <c r="BW19" s="9"/>
      <c r="BX19" s="51"/>
      <c r="BY19" s="9"/>
      <c r="BZ19" s="51"/>
      <c r="CA19" s="9"/>
      <c r="CB19" s="51"/>
      <c r="CC19" s="9"/>
      <c r="CD19" s="51"/>
      <c r="CE19" s="9"/>
      <c r="CF19" s="51"/>
      <c r="CG19" s="10"/>
      <c r="CH19" s="51"/>
      <c r="CI19" s="10"/>
      <c r="CJ19" s="51"/>
      <c r="CK19" s="10"/>
      <c r="CL19" s="51"/>
      <c r="CM19" s="10"/>
      <c r="CN19" s="51"/>
      <c r="CO19" s="53"/>
      <c r="CP19" s="51"/>
      <c r="CQ19" s="53"/>
      <c r="CR19" s="51"/>
      <c r="CS19" s="53"/>
      <c r="CT19" s="51"/>
      <c r="CU19" s="53"/>
      <c r="CV19" s="60"/>
      <c r="CW19" s="51"/>
      <c r="CX19" s="9"/>
      <c r="CY19" s="51"/>
      <c r="CZ19" s="9"/>
      <c r="DA19" s="51"/>
      <c r="DB19" s="9"/>
      <c r="DC19" s="51"/>
      <c r="DD19" s="9"/>
      <c r="DE19" s="56"/>
      <c r="DF19" s="56"/>
      <c r="DG19" s="57"/>
    </row>
    <row r="20" spans="1:111">
      <c r="A20" s="49">
        <v>42155</v>
      </c>
      <c r="B20" s="50">
        <f>春秋自动更新!B20</f>
        <v>1957.10238</v>
      </c>
      <c r="C20" s="138">
        <f t="shared" si="4"/>
        <v>0.21024265870701342</v>
      </c>
      <c r="D20" s="138"/>
      <c r="E20" s="50">
        <f>春秋自动更新!C20</f>
        <v>1321.6516200000001</v>
      </c>
      <c r="F20" s="138">
        <f t="shared" si="5"/>
        <v>-2.6717633461504908E-3</v>
      </c>
      <c r="G20" s="138"/>
      <c r="H20" s="50">
        <f>春秋自动更新!D20</f>
        <v>547.25922000000003</v>
      </c>
      <c r="I20" s="138">
        <f t="shared" si="6"/>
        <v>1.6802861601121371</v>
      </c>
      <c r="J20" s="138"/>
      <c r="K20" s="50">
        <f>春秋自动更新!E20</f>
        <v>88.191540000000003</v>
      </c>
      <c r="L20" s="138">
        <f t="shared" si="7"/>
        <v>5.0998323989110972E-3</v>
      </c>
      <c r="M20" s="138"/>
      <c r="N20" s="50">
        <f>春秋自动更新!F20</f>
        <v>1811.2810850000001</v>
      </c>
      <c r="O20" s="138">
        <f t="shared" si="8"/>
        <v>0.23047367743601588</v>
      </c>
      <c r="P20" s="138"/>
      <c r="Q20" s="50">
        <f>春秋自动更新!G20</f>
        <v>1249.114112</v>
      </c>
      <c r="R20" s="138">
        <f t="shared" si="9"/>
        <v>8.8893405852050744E-3</v>
      </c>
      <c r="S20" s="138"/>
      <c r="T20" s="50">
        <f>春秋自动更新!H20</f>
        <v>481.039221</v>
      </c>
      <c r="U20" s="138">
        <f t="shared" si="10"/>
        <v>2.1015161457149372</v>
      </c>
      <c r="V20" s="138"/>
      <c r="W20" s="50">
        <f>春秋自动更新!I20</f>
        <v>81.127752000000001</v>
      </c>
      <c r="X20" s="138">
        <f t="shared" si="11"/>
        <v>2.9368429886318159E-2</v>
      </c>
      <c r="Y20" s="138"/>
      <c r="Z20" s="50">
        <f>春秋自动更新!J20*10</f>
        <v>1081.375</v>
      </c>
      <c r="AA20" s="138">
        <f t="shared" si="12"/>
        <v>0.15047114659324357</v>
      </c>
      <c r="AB20" s="138"/>
      <c r="AC20" s="50">
        <f>春秋自动更新!K20*10</f>
        <v>810.53800000000001</v>
      </c>
      <c r="AD20" s="138">
        <f t="shared" si="13"/>
        <v>-8.1752871629270363E-3</v>
      </c>
      <c r="AE20" s="138"/>
      <c r="AF20" s="50">
        <f>春秋自动更新!L20*10</f>
        <v>217.54599999999999</v>
      </c>
      <c r="AG20" s="138">
        <f t="shared" si="14"/>
        <v>2.1093546773386689</v>
      </c>
      <c r="AH20" s="138"/>
      <c r="AI20" s="50">
        <f>春秋自动更新!M20*10</f>
        <v>53.291000000000004</v>
      </c>
      <c r="AJ20" s="138">
        <f t="shared" si="15"/>
        <v>1.0121879561006297E-2</v>
      </c>
      <c r="AK20" s="138"/>
      <c r="AL20" s="50">
        <f>春秋自动更新!N20</f>
        <v>92.55</v>
      </c>
      <c r="AM20" s="174">
        <f t="shared" si="0"/>
        <v>1.519999999999996</v>
      </c>
      <c r="AN20" s="138"/>
      <c r="AO20" s="50">
        <f>春秋自动更新!O20</f>
        <v>94.51</v>
      </c>
      <c r="AP20" s="174">
        <f t="shared" si="1"/>
        <v>1.0799999999999983</v>
      </c>
      <c r="AQ20" s="138"/>
      <c r="AR20" s="50">
        <f>春秋自动更新!P20</f>
        <v>87.9</v>
      </c>
      <c r="AS20" s="174">
        <f t="shared" si="2"/>
        <v>11.940000000000012</v>
      </c>
      <c r="AT20" s="138"/>
      <c r="AU20" s="50">
        <f>春秋自动更新!Q20</f>
        <v>91.99</v>
      </c>
      <c r="AV20" s="174">
        <f t="shared" si="3"/>
        <v>2.1700000000000017</v>
      </c>
      <c r="AW20" s="138"/>
      <c r="AX20" s="50">
        <f>春秋自动更新!R20</f>
        <v>0</v>
      </c>
      <c r="AY20" s="138"/>
      <c r="AZ20" s="138"/>
      <c r="BA20" s="17"/>
      <c r="BB20" s="9"/>
      <c r="BC20" s="17"/>
      <c r="BD20" s="9"/>
      <c r="BE20" s="17"/>
      <c r="BF20" s="9"/>
      <c r="BG20" s="17"/>
      <c r="BH20" s="9"/>
      <c r="BI20" s="51"/>
      <c r="BJ20" s="9"/>
      <c r="BK20" s="51"/>
      <c r="BL20" s="9"/>
      <c r="BM20" s="51"/>
      <c r="BN20" s="9"/>
      <c r="BO20" s="51"/>
      <c r="BP20" s="51"/>
      <c r="BQ20" s="9"/>
      <c r="BR20" s="51"/>
      <c r="BS20" s="9"/>
      <c r="BT20" s="51"/>
      <c r="BU20" s="9"/>
      <c r="BV20" s="51"/>
      <c r="BW20" s="9"/>
      <c r="BX20" s="51"/>
      <c r="BY20" s="9"/>
      <c r="BZ20" s="51"/>
      <c r="CA20" s="9"/>
      <c r="CB20" s="51"/>
      <c r="CC20" s="9"/>
      <c r="CD20" s="51"/>
      <c r="CE20" s="9"/>
      <c r="CF20" s="51"/>
      <c r="CG20" s="10"/>
      <c r="CH20" s="51"/>
      <c r="CI20" s="10"/>
      <c r="CJ20" s="51"/>
      <c r="CK20" s="10"/>
      <c r="CL20" s="51"/>
      <c r="CM20" s="10"/>
      <c r="CN20" s="51"/>
      <c r="CO20" s="53"/>
      <c r="CP20" s="51"/>
      <c r="CQ20" s="53"/>
      <c r="CR20" s="51"/>
      <c r="CS20" s="53"/>
      <c r="CT20" s="51"/>
      <c r="CU20" s="53"/>
      <c r="CV20" s="60"/>
      <c r="CW20" s="51"/>
      <c r="CX20" s="9"/>
      <c r="CY20" s="51"/>
      <c r="CZ20" s="9"/>
      <c r="DA20" s="51"/>
      <c r="DB20" s="9"/>
      <c r="DC20" s="51"/>
      <c r="DD20" s="9"/>
      <c r="DE20" s="56"/>
      <c r="DF20" s="56"/>
      <c r="DG20" s="57"/>
    </row>
    <row r="21" spans="1:111">
      <c r="A21" s="49">
        <v>42185</v>
      </c>
      <c r="B21" s="50">
        <f>春秋自动更新!B21</f>
        <v>1839.0160800000001</v>
      </c>
      <c r="C21" s="138">
        <f t="shared" si="4"/>
        <v>0.16963019364212917</v>
      </c>
      <c r="D21" s="138"/>
      <c r="E21" s="50">
        <f>春秋自动更新!C21</f>
        <v>1270.11762</v>
      </c>
      <c r="F21" s="138">
        <f t="shared" si="5"/>
        <v>-2.9643005564260472E-2</v>
      </c>
      <c r="G21" s="138"/>
      <c r="H21" s="50">
        <f>春秋自动更新!D21</f>
        <v>492.3954</v>
      </c>
      <c r="I21" s="138">
        <f t="shared" si="6"/>
        <v>1.820253227198263</v>
      </c>
      <c r="J21" s="138"/>
      <c r="K21" s="50">
        <f>春秋自动更新!E21</f>
        <v>76.503060000000005</v>
      </c>
      <c r="L21" s="138">
        <f t="shared" si="7"/>
        <v>-0.13843131849197043</v>
      </c>
      <c r="M21" s="138"/>
      <c r="N21" s="50">
        <f>春秋自动更新!F21</f>
        <v>1720.1790639999999</v>
      </c>
      <c r="O21" s="138">
        <f t="shared" si="8"/>
        <v>0.18752522935028026</v>
      </c>
      <c r="P21" s="138"/>
      <c r="Q21" s="50">
        <f>春秋自动更新!G21</f>
        <v>1206.810164</v>
      </c>
      <c r="R21" s="138">
        <f t="shared" si="9"/>
        <v>-1.3951643131652203E-2</v>
      </c>
      <c r="S21" s="138"/>
      <c r="T21" s="50">
        <f>春秋自动更新!H21</f>
        <v>442.05622499999998</v>
      </c>
      <c r="U21" s="138">
        <f t="shared" si="10"/>
        <v>2.0543544728790097</v>
      </c>
      <c r="V21" s="138"/>
      <c r="W21" s="50">
        <f>春秋自动更新!I21</f>
        <v>71.312674999999999</v>
      </c>
      <c r="X21" s="138">
        <f t="shared" si="11"/>
        <v>-0.10776462760392114</v>
      </c>
      <c r="Y21" s="138"/>
      <c r="Z21" s="50">
        <f>春秋自动更新!J21*10</f>
        <v>1014.074</v>
      </c>
      <c r="AA21" s="138">
        <f t="shared" si="12"/>
        <v>9.8221963269646828E-2</v>
      </c>
      <c r="AB21" s="138"/>
      <c r="AC21" s="50">
        <f>春秋自动更新!K21*10</f>
        <v>777.01700000000005</v>
      </c>
      <c r="AD21" s="138">
        <f t="shared" si="13"/>
        <v>-3.3515265646883674E-2</v>
      </c>
      <c r="AE21" s="138"/>
      <c r="AF21" s="50">
        <f>春秋自动更新!L21*10</f>
        <v>190.2</v>
      </c>
      <c r="AG21" s="138">
        <f t="shared" si="14"/>
        <v>1.8716802802228494</v>
      </c>
      <c r="AH21" s="138"/>
      <c r="AI21" s="50">
        <f>春秋自动更新!M21*10</f>
        <v>46.856999999999999</v>
      </c>
      <c r="AJ21" s="138">
        <f t="shared" si="15"/>
        <v>-0.11894778406633699</v>
      </c>
      <c r="AK21" s="138"/>
      <c r="AL21" s="50">
        <f>春秋自动更新!N21</f>
        <v>93.54</v>
      </c>
      <c r="AM21" s="174">
        <f t="shared" si="0"/>
        <v>1.4100000000000108</v>
      </c>
      <c r="AN21" s="138"/>
      <c r="AO21" s="50">
        <f>春秋自动更新!O21</f>
        <v>95.02</v>
      </c>
      <c r="AP21" s="174">
        <f t="shared" si="1"/>
        <v>1.519999999999996</v>
      </c>
      <c r="AQ21" s="138"/>
      <c r="AR21" s="50">
        <f>春秋自动更新!P21</f>
        <v>89.78</v>
      </c>
      <c r="AS21" s="174">
        <f t="shared" si="2"/>
        <v>6.8799999999999955</v>
      </c>
      <c r="AT21" s="138"/>
      <c r="AU21" s="50">
        <f>春秋自动更新!Q21</f>
        <v>93.22</v>
      </c>
      <c r="AV21" s="174">
        <f t="shared" si="3"/>
        <v>3.2099999999999937</v>
      </c>
      <c r="AW21" s="138"/>
      <c r="AX21" s="50">
        <f>春秋自动更新!R21</f>
        <v>0</v>
      </c>
      <c r="AY21" s="138"/>
      <c r="AZ21" s="138"/>
      <c r="BA21" s="17"/>
      <c r="BB21" s="9"/>
      <c r="BC21" s="17"/>
      <c r="BD21" s="9"/>
      <c r="BE21" s="17"/>
      <c r="BF21" s="9"/>
      <c r="BG21" s="17"/>
      <c r="BH21" s="9"/>
      <c r="BI21" s="51"/>
      <c r="BJ21" s="9"/>
      <c r="BK21" s="51"/>
      <c r="BL21" s="9"/>
      <c r="BM21" s="51"/>
      <c r="BN21" s="9"/>
      <c r="BO21" s="51"/>
      <c r="BP21" s="51"/>
      <c r="BQ21" s="9"/>
      <c r="BR21" s="51"/>
      <c r="BS21" s="9"/>
      <c r="BT21" s="51"/>
      <c r="BU21" s="9"/>
      <c r="BV21" s="51"/>
      <c r="BW21" s="9"/>
      <c r="BX21" s="51"/>
      <c r="BY21" s="9"/>
      <c r="BZ21" s="51"/>
      <c r="CA21" s="9"/>
      <c r="CB21" s="51"/>
      <c r="CC21" s="9"/>
      <c r="CD21" s="51"/>
      <c r="CE21" s="9"/>
      <c r="CF21" s="51"/>
      <c r="CG21" s="10"/>
      <c r="CH21" s="51"/>
      <c r="CI21" s="10"/>
      <c r="CJ21" s="51"/>
      <c r="CK21" s="10"/>
      <c r="CL21" s="51"/>
      <c r="CM21" s="10"/>
      <c r="CN21" s="51"/>
      <c r="CO21" s="53"/>
      <c r="CP21" s="51"/>
      <c r="CQ21" s="53"/>
      <c r="CR21" s="51"/>
      <c r="CS21" s="53"/>
      <c r="CT21" s="51"/>
      <c r="CU21" s="53"/>
      <c r="CV21" s="60"/>
      <c r="CW21" s="51"/>
      <c r="CX21" s="9"/>
      <c r="CY21" s="51"/>
      <c r="CZ21" s="9"/>
      <c r="DA21" s="51"/>
      <c r="DB21" s="9"/>
      <c r="DC21" s="51"/>
      <c r="DD21" s="9"/>
      <c r="DE21" s="56"/>
      <c r="DF21" s="56"/>
      <c r="DG21" s="57"/>
    </row>
    <row r="22" spans="1:111">
      <c r="A22" s="49">
        <v>42216</v>
      </c>
      <c r="B22" s="50">
        <f>春秋自动更新!B22</f>
        <v>2125.3057199999998</v>
      </c>
      <c r="C22" s="138">
        <f t="shared" si="4"/>
        <v>0.25139877130906507</v>
      </c>
      <c r="D22" s="138"/>
      <c r="E22" s="50">
        <f>春秋自动更新!C22</f>
        <v>1446.7825800000001</v>
      </c>
      <c r="F22" s="138">
        <f t="shared" si="5"/>
        <v>3.2777798122346269E-2</v>
      </c>
      <c r="G22" s="138"/>
      <c r="H22" s="50">
        <f>春秋自动更新!D22</f>
        <v>599.75585999999998</v>
      </c>
      <c r="I22" s="138">
        <f t="shared" si="6"/>
        <v>2.0034749327097985</v>
      </c>
      <c r="J22" s="138"/>
      <c r="K22" s="50">
        <f>春秋自动更新!E22</f>
        <v>78.76728</v>
      </c>
      <c r="L22" s="138">
        <f t="shared" si="7"/>
        <v>-0.19453841991142795</v>
      </c>
      <c r="M22" s="138"/>
      <c r="N22" s="50">
        <f>春秋自动更新!F22</f>
        <v>2005.7543659999999</v>
      </c>
      <c r="O22" s="138">
        <f t="shared" si="8"/>
        <v>0.25068897317188488</v>
      </c>
      <c r="P22" s="138"/>
      <c r="Q22" s="50">
        <f>春秋自动更新!G22</f>
        <v>1387.2267400000001</v>
      </c>
      <c r="R22" s="138">
        <f t="shared" si="9"/>
        <v>3.6343311000909262E-2</v>
      </c>
      <c r="S22" s="138"/>
      <c r="T22" s="50">
        <f>春秋自动更新!H22</f>
        <v>544.92021099999999</v>
      </c>
      <c r="U22" s="138">
        <f t="shared" si="10"/>
        <v>2.0870999546005224</v>
      </c>
      <c r="V22" s="138"/>
      <c r="W22" s="50">
        <f>春秋自动更新!I22</f>
        <v>73.607415000000003</v>
      </c>
      <c r="X22" s="138">
        <f t="shared" si="11"/>
        <v>-0.16945969769121771</v>
      </c>
      <c r="Y22" s="138"/>
      <c r="Z22" s="50">
        <f>春秋自动更新!J22*10</f>
        <v>1173.7139999999999</v>
      </c>
      <c r="AA22" s="138">
        <f t="shared" si="12"/>
        <v>0.15845254615692839</v>
      </c>
      <c r="AB22" s="138"/>
      <c r="AC22" s="50">
        <f>春秋自动更新!K22*10</f>
        <v>897.05299999999988</v>
      </c>
      <c r="AD22" s="138">
        <f t="shared" si="13"/>
        <v>2.705565007522126E-2</v>
      </c>
      <c r="AE22" s="138"/>
      <c r="AF22" s="50">
        <f>春秋自动更新!L22*10</f>
        <v>228.09</v>
      </c>
      <c r="AG22" s="138">
        <f t="shared" si="14"/>
        <v>1.8218832349775451</v>
      </c>
      <c r="AH22" s="138"/>
      <c r="AI22" s="50">
        <f>春秋自动更新!M22*10</f>
        <v>48.570999999999998</v>
      </c>
      <c r="AJ22" s="138">
        <f t="shared" si="15"/>
        <v>-0.17568691342939091</v>
      </c>
      <c r="AK22" s="138"/>
      <c r="AL22" s="50">
        <f>春秋自动更新!N22</f>
        <v>94.37</v>
      </c>
      <c r="AM22" s="174">
        <f t="shared" si="0"/>
        <v>-6.0000000000002274E-2</v>
      </c>
      <c r="AN22" s="138"/>
      <c r="AO22" s="50">
        <f>春秋自动更新!O22</f>
        <v>95.88</v>
      </c>
      <c r="AP22" s="174">
        <f t="shared" si="1"/>
        <v>0.32999999999999829</v>
      </c>
      <c r="AQ22" s="138"/>
      <c r="AR22" s="50">
        <f>春秋自动更新!P22</f>
        <v>90.86</v>
      </c>
      <c r="AS22" s="174">
        <f t="shared" si="2"/>
        <v>2.4599999999999937</v>
      </c>
      <c r="AT22" s="138"/>
      <c r="AU22" s="50">
        <f>春秋自动更新!Q22</f>
        <v>93.45</v>
      </c>
      <c r="AV22" s="174">
        <f t="shared" si="3"/>
        <v>2.8200000000000074</v>
      </c>
      <c r="AW22" s="138"/>
      <c r="AX22" s="50">
        <f>春秋自动更新!R22</f>
        <v>0</v>
      </c>
      <c r="AY22" s="138"/>
      <c r="AZ22" s="138"/>
      <c r="BA22" s="17"/>
      <c r="BB22" s="9"/>
      <c r="BC22" s="17"/>
      <c r="BD22" s="9"/>
      <c r="BE22" s="17"/>
      <c r="BF22" s="9"/>
      <c r="BG22" s="17"/>
      <c r="BH22" s="9"/>
      <c r="BI22" s="51"/>
      <c r="BJ22" s="9"/>
      <c r="BK22" s="51"/>
      <c r="BL22" s="9"/>
      <c r="BM22" s="51"/>
      <c r="BN22" s="9"/>
      <c r="BO22" s="51"/>
      <c r="BP22" s="51"/>
      <c r="BQ22" s="9"/>
      <c r="BR22" s="51"/>
      <c r="BS22" s="9"/>
      <c r="BT22" s="51"/>
      <c r="BU22" s="9"/>
      <c r="BV22" s="51"/>
      <c r="BW22" s="9"/>
      <c r="BX22" s="51"/>
      <c r="BY22" s="9"/>
      <c r="BZ22" s="51"/>
      <c r="CA22" s="9"/>
      <c r="CB22" s="51"/>
      <c r="CC22" s="9"/>
      <c r="CD22" s="51"/>
      <c r="CE22" s="9"/>
      <c r="CF22" s="51"/>
      <c r="CG22" s="10"/>
      <c r="CH22" s="51"/>
      <c r="CI22" s="10"/>
      <c r="CJ22" s="51"/>
      <c r="CK22" s="10"/>
      <c r="CL22" s="51"/>
      <c r="CM22" s="10"/>
      <c r="CN22" s="51"/>
      <c r="CO22" s="53"/>
      <c r="CP22" s="51"/>
      <c r="CQ22" s="53"/>
      <c r="CR22" s="51"/>
      <c r="CS22" s="53"/>
      <c r="CT22" s="51"/>
      <c r="CU22" s="53"/>
      <c r="CV22" s="60"/>
      <c r="CW22" s="51"/>
      <c r="CX22" s="9"/>
      <c r="CY22" s="51"/>
      <c r="CZ22" s="9"/>
      <c r="DA22" s="51"/>
      <c r="DB22" s="9"/>
      <c r="DC22" s="51"/>
      <c r="DD22" s="9"/>
      <c r="DE22" s="56"/>
      <c r="DF22" s="56"/>
      <c r="DG22" s="57"/>
    </row>
    <row r="23" spans="1:111">
      <c r="A23" s="49">
        <v>42247</v>
      </c>
      <c r="B23" s="50">
        <f>春秋自动更新!B23</f>
        <v>2199.65724</v>
      </c>
      <c r="C23" s="138">
        <f t="shared" si="4"/>
        <v>0.23653712236764601</v>
      </c>
      <c r="D23" s="138"/>
      <c r="E23" s="50">
        <f>春秋自动更新!C23</f>
        <v>1493.7129</v>
      </c>
      <c r="F23" s="138">
        <f t="shared" si="5"/>
        <v>2.9110959980475304E-2</v>
      </c>
      <c r="G23" s="138"/>
      <c r="H23" s="50">
        <f>春秋自动更新!D23</f>
        <v>626.72076000000004</v>
      </c>
      <c r="I23" s="138">
        <f t="shared" si="6"/>
        <v>1.678716259102397</v>
      </c>
      <c r="J23" s="138"/>
      <c r="K23" s="50">
        <f>春秋自动更新!E23</f>
        <v>79.223579999999998</v>
      </c>
      <c r="L23" s="138">
        <f t="shared" si="7"/>
        <v>-0.15234720309686367</v>
      </c>
      <c r="M23" s="138"/>
      <c r="N23" s="50">
        <f>春秋自动更新!F23</f>
        <v>2100.5175770000001</v>
      </c>
      <c r="O23" s="138">
        <f t="shared" si="8"/>
        <v>0.25436758763825607</v>
      </c>
      <c r="P23" s="138"/>
      <c r="Q23" s="50">
        <f>春秋自动更新!G23</f>
        <v>1437.129672</v>
      </c>
      <c r="R23" s="138">
        <f t="shared" si="9"/>
        <v>4.5461681688784727E-2</v>
      </c>
      <c r="S23" s="138"/>
      <c r="T23" s="50">
        <f>春秋自动更新!H23</f>
        <v>588.51527899999996</v>
      </c>
      <c r="U23" s="138">
        <f t="shared" si="10"/>
        <v>1.7592106895038802</v>
      </c>
      <c r="V23" s="138"/>
      <c r="W23" s="50">
        <f>春秋自动更新!I23</f>
        <v>74.872625999999997</v>
      </c>
      <c r="X23" s="138">
        <f t="shared" si="11"/>
        <v>-0.13577389673927975</v>
      </c>
      <c r="Y23" s="138"/>
      <c r="Z23" s="50">
        <f>春秋自动更新!J23*10</f>
        <v>1231.989</v>
      </c>
      <c r="AA23" s="138">
        <f t="shared" si="12"/>
        <v>0.1670132057438023</v>
      </c>
      <c r="AB23" s="138"/>
      <c r="AC23" s="50">
        <f>春秋自动更新!K23*10</f>
        <v>927</v>
      </c>
      <c r="AD23" s="138">
        <f t="shared" si="13"/>
        <v>3.3971599800567187E-2</v>
      </c>
      <c r="AE23" s="138"/>
      <c r="AF23" s="50">
        <f>春秋自动更新!L23*10</f>
        <v>255.88200000000001</v>
      </c>
      <c r="AG23" s="138">
        <f t="shared" si="14"/>
        <v>1.5275791220514443</v>
      </c>
      <c r="AH23" s="138"/>
      <c r="AI23" s="50">
        <f>春秋自动更新!M23*10</f>
        <v>49.106999999999999</v>
      </c>
      <c r="AJ23" s="138">
        <f t="shared" si="15"/>
        <v>-0.15183598742616322</v>
      </c>
      <c r="AK23" s="138"/>
      <c r="AL23" s="50">
        <f>春秋自动更新!N23</f>
        <v>95.49</v>
      </c>
      <c r="AM23" s="174">
        <f t="shared" si="0"/>
        <v>1.3499999999999943</v>
      </c>
      <c r="AN23" s="138"/>
      <c r="AO23" s="50">
        <f>春秋自动更新!O23</f>
        <v>96.21</v>
      </c>
      <c r="AP23" s="174">
        <f t="shared" si="1"/>
        <v>1.5</v>
      </c>
      <c r="AQ23" s="138"/>
      <c r="AR23" s="50">
        <f>春秋自动更新!P23</f>
        <v>93.9</v>
      </c>
      <c r="AS23" s="174">
        <f t="shared" si="2"/>
        <v>2.7400000000000091</v>
      </c>
      <c r="AT23" s="138"/>
      <c r="AU23" s="50">
        <f>春秋自动更新!Q23</f>
        <v>94.51</v>
      </c>
      <c r="AV23" s="174">
        <f t="shared" si="3"/>
        <v>1.8100000000000023</v>
      </c>
      <c r="AW23" s="138"/>
      <c r="AX23" s="50">
        <f>春秋自动更新!R23</f>
        <v>0</v>
      </c>
      <c r="AY23" s="138"/>
      <c r="AZ23" s="138"/>
      <c r="BA23" s="17"/>
      <c r="BB23" s="9"/>
      <c r="BC23" s="17"/>
      <c r="BD23" s="9"/>
      <c r="BE23" s="17"/>
      <c r="BF23" s="9"/>
      <c r="BG23" s="17"/>
      <c r="BH23" s="9"/>
      <c r="BI23" s="51"/>
      <c r="BJ23" s="9"/>
      <c r="BK23" s="51"/>
      <c r="BL23" s="9"/>
      <c r="BM23" s="51"/>
      <c r="BN23" s="9"/>
      <c r="BO23" s="51"/>
      <c r="BP23" s="51"/>
      <c r="BQ23" s="9"/>
      <c r="BR23" s="51"/>
      <c r="BS23" s="9"/>
      <c r="BT23" s="51"/>
      <c r="BU23" s="9"/>
      <c r="BV23" s="51"/>
      <c r="BW23" s="9"/>
      <c r="BX23" s="51"/>
      <c r="BY23" s="9"/>
      <c r="BZ23" s="51"/>
      <c r="CA23" s="9"/>
      <c r="CB23" s="51"/>
      <c r="CC23" s="9"/>
      <c r="CD23" s="51"/>
      <c r="CE23" s="9"/>
      <c r="CF23" s="51"/>
      <c r="CG23" s="10"/>
      <c r="CH23" s="51"/>
      <c r="CI23" s="10"/>
      <c r="CJ23" s="51"/>
      <c r="CK23" s="10"/>
      <c r="CL23" s="51"/>
      <c r="CM23" s="10"/>
      <c r="CN23" s="51"/>
      <c r="CO23" s="53"/>
      <c r="CP23" s="51"/>
      <c r="CQ23" s="53"/>
      <c r="CR23" s="51"/>
      <c r="CS23" s="53"/>
      <c r="CT23" s="51"/>
      <c r="CU23" s="53"/>
      <c r="CV23" s="60"/>
      <c r="CW23" s="51"/>
      <c r="CX23" s="9"/>
      <c r="CY23" s="51"/>
      <c r="CZ23" s="9"/>
      <c r="DA23" s="51"/>
      <c r="DB23" s="9"/>
      <c r="DC23" s="51"/>
      <c r="DD23" s="9"/>
      <c r="DE23" s="56"/>
      <c r="DF23" s="56"/>
      <c r="DG23" s="57"/>
    </row>
    <row r="24" spans="1:111">
      <c r="A24" s="49">
        <v>42277</v>
      </c>
      <c r="B24" s="50">
        <f>春秋自动更新!B24</f>
        <v>1946.9583660000001</v>
      </c>
      <c r="C24" s="138">
        <f t="shared" si="4"/>
        <v>0.14327038341422726</v>
      </c>
      <c r="D24" s="138"/>
      <c r="E24" s="50">
        <f>春秋自动更新!C24</f>
        <v>1334.4151260000001</v>
      </c>
      <c r="F24" s="138">
        <f t="shared" si="5"/>
        <v>-3.2310452695180514E-2</v>
      </c>
      <c r="G24" s="138"/>
      <c r="H24" s="50">
        <f>春秋自动更新!D24</f>
        <v>538.14149999999995</v>
      </c>
      <c r="I24" s="138">
        <f t="shared" si="6"/>
        <v>1.2182563796643167</v>
      </c>
      <c r="J24" s="138"/>
      <c r="K24" s="50">
        <f>春秋自动更新!E24</f>
        <v>74.401740000000004</v>
      </c>
      <c r="L24" s="138">
        <f t="shared" si="7"/>
        <v>-8.6039955334932694E-2</v>
      </c>
      <c r="M24" s="138"/>
      <c r="N24" s="50">
        <f>春秋自动更新!F24</f>
        <v>1798.6092180000001</v>
      </c>
      <c r="O24" s="138">
        <f t="shared" si="8"/>
        <v>0.13014411256691405</v>
      </c>
      <c r="P24" s="138"/>
      <c r="Q24" s="50">
        <f>春秋自动更新!G24</f>
        <v>1264.329199</v>
      </c>
      <c r="R24" s="138">
        <f t="shared" si="9"/>
        <v>-2.7811742877724699E-2</v>
      </c>
      <c r="S24" s="138"/>
      <c r="T24" s="50">
        <f>春秋自动更新!H24</f>
        <v>466.13087300000001</v>
      </c>
      <c r="U24" s="138">
        <f t="shared" si="10"/>
        <v>1.1514015062468528</v>
      </c>
      <c r="V24" s="138"/>
      <c r="W24" s="50">
        <f>春秋自动更新!I24</f>
        <v>68.149146000000002</v>
      </c>
      <c r="X24" s="138">
        <f t="shared" si="11"/>
        <v>-8.3085891239573106E-2</v>
      </c>
      <c r="Y24" s="138"/>
      <c r="Z24" s="50">
        <f>春秋自动更新!J24*10</f>
        <v>1072.4749999999999</v>
      </c>
      <c r="AA24" s="138">
        <f t="shared" si="12"/>
        <v>7.4724398165360029E-2</v>
      </c>
      <c r="AB24" s="138"/>
      <c r="AC24" s="50">
        <f>春秋自动更新!K24*10</f>
        <v>810.53700000000003</v>
      </c>
      <c r="AD24" s="138">
        <f t="shared" si="13"/>
        <v>-4.0245108196915402E-2</v>
      </c>
      <c r="AE24" s="138"/>
      <c r="AF24" s="50">
        <f>春秋自动更新!L24*10</f>
        <v>217.29</v>
      </c>
      <c r="AG24" s="138">
        <f t="shared" si="14"/>
        <v>1.0987713943515049</v>
      </c>
      <c r="AH24" s="138"/>
      <c r="AI24" s="50">
        <f>春秋自动更新!M24*10</f>
        <v>44.648000000000003</v>
      </c>
      <c r="AJ24" s="138">
        <f t="shared" si="15"/>
        <v>-0.10435305917753257</v>
      </c>
      <c r="AK24" s="138"/>
      <c r="AL24" s="50">
        <f>春秋自动更新!N24</f>
        <v>92.38</v>
      </c>
      <c r="AM24" s="174">
        <f t="shared" si="0"/>
        <v>-1.0700000000000074</v>
      </c>
      <c r="AN24" s="138"/>
      <c r="AO24" s="50">
        <f>春秋自动更新!O24</f>
        <v>94.75</v>
      </c>
      <c r="AP24" s="174">
        <f t="shared" si="1"/>
        <v>0.43999999999999773</v>
      </c>
      <c r="AQ24" s="138"/>
      <c r="AR24" s="50">
        <f>春秋自动更新!P24</f>
        <v>86.62</v>
      </c>
      <c r="AS24" s="174">
        <f t="shared" si="2"/>
        <v>-2.6899999999999977</v>
      </c>
      <c r="AT24" s="138"/>
      <c r="AU24" s="50">
        <f>春秋自动更新!Q24</f>
        <v>91.6</v>
      </c>
      <c r="AV24" s="174">
        <f t="shared" si="3"/>
        <v>0.29999999999999716</v>
      </c>
      <c r="AW24" s="138"/>
      <c r="AX24" s="50">
        <f>春秋自动更新!R24</f>
        <v>0</v>
      </c>
      <c r="AY24" s="138"/>
      <c r="AZ24" s="138"/>
      <c r="BA24" s="17"/>
      <c r="BB24" s="9"/>
      <c r="BC24" s="17"/>
      <c r="BD24" s="9"/>
      <c r="BE24" s="17"/>
      <c r="BF24" s="9"/>
      <c r="BG24" s="17"/>
      <c r="BH24" s="9"/>
      <c r="BI24" s="51"/>
      <c r="BJ24" s="9"/>
      <c r="BK24" s="51"/>
      <c r="BL24" s="9"/>
      <c r="BM24" s="51"/>
      <c r="BN24" s="9"/>
      <c r="BO24" s="51"/>
      <c r="BP24" s="51"/>
      <c r="BQ24" s="9"/>
      <c r="BR24" s="51"/>
      <c r="BS24" s="9"/>
      <c r="BT24" s="51"/>
      <c r="BU24" s="9"/>
      <c r="BV24" s="51"/>
      <c r="BW24" s="9"/>
      <c r="BX24" s="51"/>
      <c r="BY24" s="9"/>
      <c r="BZ24" s="51"/>
      <c r="CA24" s="9"/>
      <c r="CB24" s="51"/>
      <c r="CC24" s="9"/>
      <c r="CD24" s="51"/>
      <c r="CE24" s="9"/>
      <c r="CF24" s="51"/>
      <c r="CG24" s="10"/>
      <c r="CH24" s="51"/>
      <c r="CI24" s="10"/>
      <c r="CJ24" s="51"/>
      <c r="CK24" s="10"/>
      <c r="CL24" s="51"/>
      <c r="CM24" s="10"/>
      <c r="CN24" s="51"/>
      <c r="CO24" s="53"/>
      <c r="CP24" s="51"/>
      <c r="CQ24" s="53"/>
      <c r="CR24" s="51"/>
      <c r="CS24" s="53"/>
      <c r="CT24" s="51"/>
      <c r="CU24" s="53"/>
      <c r="CV24" s="60"/>
      <c r="CW24" s="51"/>
      <c r="CX24" s="9"/>
      <c r="CY24" s="51"/>
      <c r="CZ24" s="9"/>
      <c r="DA24" s="51"/>
      <c r="DB24" s="9"/>
      <c r="DC24" s="51"/>
      <c r="DD24" s="9"/>
      <c r="DE24" s="56"/>
      <c r="DF24" s="56"/>
      <c r="DG24" s="57"/>
    </row>
    <row r="25" spans="1:111">
      <c r="A25" s="49">
        <v>42308</v>
      </c>
      <c r="B25" s="50">
        <f>春秋自动更新!B25</f>
        <v>2069.9022239999999</v>
      </c>
      <c r="C25" s="138">
        <f t="shared" si="4"/>
        <v>0.18958970871468361</v>
      </c>
      <c r="D25" s="138"/>
      <c r="E25" s="50">
        <f>春秋自动更新!C25</f>
        <v>1335.613644</v>
      </c>
      <c r="F25" s="138">
        <f t="shared" si="5"/>
        <v>-4.1663226849687263E-2</v>
      </c>
      <c r="G25" s="138"/>
      <c r="H25" s="50">
        <f>春秋自动更新!D25</f>
        <v>658.37753999999995</v>
      </c>
      <c r="I25" s="138">
        <f t="shared" si="6"/>
        <v>1.5983572959460215</v>
      </c>
      <c r="J25" s="138"/>
      <c r="K25" s="50">
        <f>春秋自动更新!E25</f>
        <v>75.91104</v>
      </c>
      <c r="L25" s="138">
        <f t="shared" si="7"/>
        <v>-0.18333549572717434</v>
      </c>
      <c r="M25" s="138"/>
      <c r="N25" s="50">
        <f>春秋自动更新!F25</f>
        <v>1882.1899249999999</v>
      </c>
      <c r="O25" s="138">
        <f t="shared" si="8"/>
        <v>0.15366005075453493</v>
      </c>
      <c r="P25" s="138"/>
      <c r="Q25" s="50">
        <f>春秋自动更新!G25</f>
        <v>1266.4814859999999</v>
      </c>
      <c r="R25" s="138">
        <f t="shared" si="9"/>
        <v>-3.8528612035272469E-2</v>
      </c>
      <c r="S25" s="138"/>
      <c r="T25" s="50">
        <f>春秋自动更新!H25</f>
        <v>544.06634599999995</v>
      </c>
      <c r="U25" s="138">
        <f t="shared" si="10"/>
        <v>1.3765788912074401</v>
      </c>
      <c r="V25" s="138"/>
      <c r="W25" s="50">
        <f>春秋自动更新!I25</f>
        <v>71.642093000000003</v>
      </c>
      <c r="X25" s="138">
        <f t="shared" si="11"/>
        <v>-0.16044491791280235</v>
      </c>
      <c r="Y25" s="138"/>
      <c r="Z25" s="50">
        <f>春秋自动更新!J25*10</f>
        <v>1106.1379999999999</v>
      </c>
      <c r="AA25" s="138">
        <f t="shared" si="12"/>
        <v>8.8251498372745374E-2</v>
      </c>
      <c r="AB25" s="138"/>
      <c r="AC25" s="50">
        <f>春秋自动更新!K25*10</f>
        <v>812.29</v>
      </c>
      <c r="AD25" s="138">
        <f t="shared" si="13"/>
        <v>-4.7207390655643944E-2</v>
      </c>
      <c r="AE25" s="138"/>
      <c r="AF25" s="50">
        <f>春秋自动更新!L25*10</f>
        <v>246.90200000000002</v>
      </c>
      <c r="AG25" s="138">
        <f t="shared" si="14"/>
        <v>1.2765386565856809</v>
      </c>
      <c r="AH25" s="138"/>
      <c r="AI25" s="50">
        <f>春秋自动更新!M25*10</f>
        <v>46.946000000000005</v>
      </c>
      <c r="AJ25" s="138">
        <f t="shared" si="15"/>
        <v>-0.15328704121201187</v>
      </c>
      <c r="AK25" s="138"/>
      <c r="AL25" s="50">
        <f>春秋自动更新!N25</f>
        <v>90.93</v>
      </c>
      <c r="AM25" s="174">
        <f t="shared" si="0"/>
        <v>-2.8299999999999983</v>
      </c>
      <c r="AN25" s="138"/>
      <c r="AO25" s="50">
        <f>春秋自动更新!O25</f>
        <v>94.82</v>
      </c>
      <c r="AP25" s="174">
        <f t="shared" si="1"/>
        <v>0.30999999999998806</v>
      </c>
      <c r="AQ25" s="138"/>
      <c r="AR25" s="50">
        <f>春秋自动更新!P25</f>
        <v>82.64</v>
      </c>
      <c r="AS25" s="174">
        <f t="shared" si="2"/>
        <v>-7.7099999999999937</v>
      </c>
      <c r="AT25" s="138"/>
      <c r="AU25" s="50">
        <f>春秋自动更新!Q25</f>
        <v>94.38</v>
      </c>
      <c r="AV25" s="174">
        <f t="shared" si="3"/>
        <v>2.5799999999999983</v>
      </c>
      <c r="AW25" s="138"/>
      <c r="AX25" s="50">
        <f>春秋自动更新!R25</f>
        <v>0</v>
      </c>
      <c r="AY25" s="138"/>
      <c r="AZ25" s="138"/>
      <c r="BA25" s="17"/>
      <c r="BB25" s="9"/>
      <c r="BC25" s="17"/>
      <c r="BD25" s="9"/>
      <c r="BE25" s="17"/>
      <c r="BF25" s="9"/>
      <c r="BG25" s="17"/>
      <c r="BH25" s="9"/>
      <c r="BI25" s="51"/>
      <c r="BJ25" s="9"/>
      <c r="BK25" s="51"/>
      <c r="BL25" s="9"/>
      <c r="BM25" s="51"/>
      <c r="BN25" s="9"/>
      <c r="BO25" s="51"/>
      <c r="BP25" s="51"/>
      <c r="BQ25" s="9"/>
      <c r="BR25" s="51"/>
      <c r="BS25" s="9"/>
      <c r="BT25" s="51"/>
      <c r="BU25" s="9"/>
      <c r="BV25" s="51"/>
      <c r="BW25" s="9"/>
      <c r="BX25" s="51"/>
      <c r="BY25" s="9"/>
      <c r="BZ25" s="51"/>
      <c r="CA25" s="9"/>
      <c r="CB25" s="51"/>
      <c r="CC25" s="9"/>
      <c r="CD25" s="51"/>
      <c r="CE25" s="9"/>
      <c r="CF25" s="51"/>
      <c r="CG25" s="10"/>
      <c r="CH25" s="51"/>
      <c r="CI25" s="10"/>
      <c r="CJ25" s="51"/>
      <c r="CK25" s="10"/>
      <c r="CL25" s="51"/>
      <c r="CM25" s="10"/>
      <c r="CN25" s="51"/>
      <c r="CO25" s="53"/>
      <c r="CP25" s="51"/>
      <c r="CQ25" s="53"/>
      <c r="CR25" s="51"/>
      <c r="CS25" s="53"/>
      <c r="CT25" s="51"/>
      <c r="CU25" s="53"/>
      <c r="CV25" s="60"/>
      <c r="CW25" s="51"/>
      <c r="CX25" s="9"/>
      <c r="CY25" s="51"/>
      <c r="CZ25" s="9"/>
      <c r="DA25" s="51"/>
      <c r="DB25" s="9"/>
      <c r="DC25" s="51"/>
      <c r="DD25" s="9"/>
      <c r="DE25" s="56"/>
      <c r="DF25" s="56"/>
      <c r="DG25" s="57"/>
    </row>
    <row r="26" spans="1:111">
      <c r="A26" s="49">
        <v>42338</v>
      </c>
      <c r="B26" s="50">
        <f>春秋自动更新!B26</f>
        <v>2030.9194440000001</v>
      </c>
      <c r="C26" s="138">
        <f t="shared" si="4"/>
        <v>0.24296051227720983</v>
      </c>
      <c r="D26" s="138"/>
      <c r="E26" s="50">
        <f>春秋自动更新!C26</f>
        <v>1191.7720440000001</v>
      </c>
      <c r="F26" s="138">
        <f t="shared" si="5"/>
        <v>-7.3253261096714928E-2</v>
      </c>
      <c r="G26" s="138"/>
      <c r="H26" s="50">
        <f>春秋自动更新!D26</f>
        <v>767.36969999999997</v>
      </c>
      <c r="I26" s="138">
        <f t="shared" si="6"/>
        <v>1.9900245196367501</v>
      </c>
      <c r="J26" s="138"/>
      <c r="K26" s="50">
        <f>春秋自动更新!E26</f>
        <v>71.777699999999996</v>
      </c>
      <c r="L26" s="138">
        <f t="shared" si="7"/>
        <v>-0.21399906176207395</v>
      </c>
      <c r="M26" s="138"/>
      <c r="N26" s="50">
        <f>春秋自动更新!F26</f>
        <v>1814.770454</v>
      </c>
      <c r="O26" s="138">
        <f t="shared" si="8"/>
        <v>0.19992720949014897</v>
      </c>
      <c r="P26" s="138"/>
      <c r="Q26" s="50">
        <f>春秋自动更新!G26</f>
        <v>1112.7850900000001</v>
      </c>
      <c r="R26" s="138">
        <f t="shared" si="9"/>
        <v>-7.2965577749346866E-2</v>
      </c>
      <c r="S26" s="138"/>
      <c r="T26" s="50">
        <f>春秋自动更新!H26</f>
        <v>633.79003899999998</v>
      </c>
      <c r="U26" s="138">
        <f t="shared" si="10"/>
        <v>1.7850576408991392</v>
      </c>
      <c r="V26" s="138"/>
      <c r="W26" s="50">
        <f>春秋自动更新!I26</f>
        <v>68.195324999999997</v>
      </c>
      <c r="X26" s="138">
        <f t="shared" si="11"/>
        <v>-0.19258776725682247</v>
      </c>
      <c r="Y26" s="138"/>
      <c r="Z26" s="50">
        <f>春秋自动更新!J26*10</f>
        <v>1026.202</v>
      </c>
      <c r="AA26" s="138">
        <f t="shared" si="12"/>
        <v>0.11091120089028617</v>
      </c>
      <c r="AB26" s="138"/>
      <c r="AC26" s="50">
        <f>春秋自动更新!K26*10</f>
        <v>707.29399999999998</v>
      </c>
      <c r="AD26" s="138">
        <f t="shared" si="13"/>
        <v>-7.0252833432798201E-2</v>
      </c>
      <c r="AE26" s="138"/>
      <c r="AF26" s="50">
        <f>春秋自动更新!L26*10</f>
        <v>274.26900000000001</v>
      </c>
      <c r="AG26" s="138">
        <f t="shared" si="14"/>
        <v>1.537812404578387</v>
      </c>
      <c r="AH26" s="138"/>
      <c r="AI26" s="50">
        <f>春秋自动更新!M26*10</f>
        <v>44.638999999999996</v>
      </c>
      <c r="AJ26" s="138">
        <f t="shared" si="15"/>
        <v>-0.18745108032837621</v>
      </c>
      <c r="AK26" s="138"/>
      <c r="AL26" s="50">
        <f>春秋自动更新!N26</f>
        <v>89.36</v>
      </c>
      <c r="AM26" s="174">
        <f t="shared" si="0"/>
        <v>-3.2000000000000028</v>
      </c>
      <c r="AN26" s="138"/>
      <c r="AO26" s="50">
        <f>春秋自动更新!O26</f>
        <v>93.37</v>
      </c>
      <c r="AP26" s="174">
        <f t="shared" si="1"/>
        <v>3.0000000000001137E-2</v>
      </c>
      <c r="AQ26" s="138"/>
      <c r="AR26" s="50">
        <f>春秋自动更新!P26</f>
        <v>82.59</v>
      </c>
      <c r="AS26" s="174">
        <f t="shared" si="2"/>
        <v>-6.0799999999999983</v>
      </c>
      <c r="AT26" s="138"/>
      <c r="AU26" s="50">
        <f>春秋自动更新!Q26</f>
        <v>95.01</v>
      </c>
      <c r="AV26" s="174">
        <f t="shared" si="3"/>
        <v>2.5200000000000102</v>
      </c>
      <c r="AW26" s="138"/>
      <c r="AX26" s="50">
        <f>春秋自动更新!R26</f>
        <v>0</v>
      </c>
      <c r="AY26" s="138"/>
      <c r="AZ26" s="138"/>
      <c r="BA26" s="17"/>
      <c r="BB26" s="9"/>
      <c r="BC26" s="17"/>
      <c r="BD26" s="9"/>
      <c r="BE26" s="17"/>
      <c r="BF26" s="9"/>
      <c r="BG26" s="17"/>
      <c r="BH26" s="9"/>
      <c r="BI26" s="51"/>
      <c r="BJ26" s="9"/>
      <c r="BK26" s="51"/>
      <c r="BL26" s="9"/>
      <c r="BM26" s="51"/>
      <c r="BN26" s="9"/>
      <c r="BO26" s="51"/>
      <c r="BP26" s="51"/>
      <c r="BQ26" s="9"/>
      <c r="BR26" s="51"/>
      <c r="BS26" s="9"/>
      <c r="BT26" s="51"/>
      <c r="BU26" s="9"/>
      <c r="BV26" s="51"/>
      <c r="BW26" s="9"/>
      <c r="BX26" s="51"/>
      <c r="BY26" s="9"/>
      <c r="BZ26" s="51"/>
      <c r="CA26" s="9"/>
      <c r="CB26" s="51"/>
      <c r="CC26" s="9"/>
      <c r="CD26" s="51"/>
      <c r="CE26" s="9"/>
      <c r="CF26" s="51"/>
      <c r="CG26" s="10"/>
      <c r="CH26" s="51"/>
      <c r="CI26" s="10"/>
      <c r="CJ26" s="51"/>
      <c r="CK26" s="10"/>
      <c r="CL26" s="51"/>
      <c r="CM26" s="10"/>
      <c r="CN26" s="51"/>
      <c r="CO26" s="53"/>
      <c r="CP26" s="51"/>
      <c r="CQ26" s="53"/>
      <c r="CR26" s="51"/>
      <c r="CS26" s="53"/>
      <c r="CT26" s="51"/>
      <c r="CU26" s="53"/>
      <c r="CV26" s="60"/>
      <c r="CW26" s="51"/>
      <c r="CX26" s="9"/>
      <c r="CY26" s="51"/>
      <c r="CZ26" s="9"/>
      <c r="DA26" s="51"/>
      <c r="DB26" s="9"/>
      <c r="DC26" s="51"/>
      <c r="DD26" s="9"/>
      <c r="DE26" s="56"/>
      <c r="DF26" s="56"/>
      <c r="DG26" s="57"/>
    </row>
    <row r="27" spans="1:111">
      <c r="A27" s="49">
        <v>42369</v>
      </c>
      <c r="B27" s="50">
        <f>春秋自动更新!B27</f>
        <v>2164.1823060000002</v>
      </c>
      <c r="C27" s="138">
        <f t="shared" si="4"/>
        <v>0.24466746385388172</v>
      </c>
      <c r="D27" s="138"/>
      <c r="E27" s="50">
        <f>春秋自动更新!C27</f>
        <v>1251.3846659999999</v>
      </c>
      <c r="F27" s="138">
        <f t="shared" si="5"/>
        <v>-7.2565263887023113E-2</v>
      </c>
      <c r="G27" s="138"/>
      <c r="H27" s="50">
        <f>春秋自动更新!D27</f>
        <v>837.77940000000001</v>
      </c>
      <c r="I27" s="138">
        <f t="shared" si="6"/>
        <v>1.9429528737281987</v>
      </c>
      <c r="J27" s="138"/>
      <c r="K27" s="50">
        <f>春秋自动更新!E27</f>
        <v>75.018240000000006</v>
      </c>
      <c r="L27" s="138">
        <f t="shared" si="7"/>
        <v>-0.28413379206337475</v>
      </c>
      <c r="M27" s="138"/>
      <c r="N27" s="50">
        <f>春秋自动更新!F27</f>
        <v>1934.229319</v>
      </c>
      <c r="O27" s="138">
        <f t="shared" si="8"/>
        <v>0.20833280219950767</v>
      </c>
      <c r="P27" s="138"/>
      <c r="Q27" s="50">
        <f>春秋自动更新!G27</f>
        <v>1157.5312960000001</v>
      </c>
      <c r="R27" s="138">
        <f t="shared" si="9"/>
        <v>-7.6323813366274362E-2</v>
      </c>
      <c r="S27" s="138"/>
      <c r="T27" s="50">
        <f>春秋自动更新!H27</f>
        <v>706.55378499999995</v>
      </c>
      <c r="U27" s="138">
        <f t="shared" si="10"/>
        <v>1.8063460862302616</v>
      </c>
      <c r="V27" s="138"/>
      <c r="W27" s="50">
        <f>春秋自动更新!I27</f>
        <v>70.144238000000001</v>
      </c>
      <c r="X27" s="138">
        <f t="shared" si="11"/>
        <v>-0.26775597269740359</v>
      </c>
      <c r="Y27" s="138"/>
      <c r="Z27" s="50">
        <f>春秋自动更新!J27*10</f>
        <v>1073.364</v>
      </c>
      <c r="AA27" s="138">
        <f t="shared" si="12"/>
        <v>0.10274441957062019</v>
      </c>
      <c r="AB27" s="138"/>
      <c r="AC27" s="50">
        <f>春秋自动更新!K27*10</f>
        <v>728.77600000000007</v>
      </c>
      <c r="AD27" s="138">
        <f t="shared" si="13"/>
        <v>-8.2751433562736842E-2</v>
      </c>
      <c r="AE27" s="138"/>
      <c r="AF27" s="50">
        <f>春秋自动更新!L27*10</f>
        <v>298.64999999999998</v>
      </c>
      <c r="AG27" s="138">
        <f t="shared" si="14"/>
        <v>1.5522805158401201</v>
      </c>
      <c r="AH27" s="138"/>
      <c r="AI27" s="50">
        <f>春秋自动更新!M27*10</f>
        <v>45.938000000000002</v>
      </c>
      <c r="AJ27" s="138">
        <f t="shared" si="15"/>
        <v>-0.25690714978971207</v>
      </c>
      <c r="AK27" s="138"/>
      <c r="AL27" s="50">
        <f>春秋自动更新!N27</f>
        <v>89.37</v>
      </c>
      <c r="AM27" s="174">
        <f t="shared" si="0"/>
        <v>-2.6899999999999977</v>
      </c>
      <c r="AN27" s="138"/>
      <c r="AO27" s="50">
        <f>春秋自动更新!O27</f>
        <v>92.5</v>
      </c>
      <c r="AP27" s="174">
        <f t="shared" si="1"/>
        <v>-0.37999999999999545</v>
      </c>
      <c r="AQ27" s="138"/>
      <c r="AR27" s="50">
        <f>春秋自动更新!P27</f>
        <v>84.34</v>
      </c>
      <c r="AS27" s="174">
        <f t="shared" si="2"/>
        <v>-4.0999999999999943</v>
      </c>
      <c r="AT27" s="138"/>
      <c r="AU27" s="50">
        <f>春秋自动更新!Q27</f>
        <v>93.5</v>
      </c>
      <c r="AV27" s="174">
        <f t="shared" si="3"/>
        <v>2.0900000000000034</v>
      </c>
      <c r="AW27" s="138"/>
      <c r="AX27" s="50">
        <f>春秋自动更新!R27</f>
        <v>0</v>
      </c>
      <c r="AY27" s="138"/>
      <c r="AZ27" s="138"/>
      <c r="BA27" s="17"/>
      <c r="BB27" s="9"/>
      <c r="BC27" s="17"/>
      <c r="BD27" s="9"/>
      <c r="BE27" s="17"/>
      <c r="BF27" s="9"/>
      <c r="BG27" s="17"/>
      <c r="BH27" s="9"/>
      <c r="BI27" s="51"/>
      <c r="BJ27" s="9"/>
      <c r="BK27" s="51"/>
      <c r="BL27" s="9"/>
      <c r="BM27" s="51"/>
      <c r="BN27" s="9"/>
      <c r="BO27" s="51"/>
      <c r="BP27" s="51"/>
      <c r="BQ27" s="9"/>
      <c r="BR27" s="51"/>
      <c r="BS27" s="9"/>
      <c r="BT27" s="51"/>
      <c r="BU27" s="9"/>
      <c r="BV27" s="51"/>
      <c r="BW27" s="9"/>
      <c r="BX27" s="51"/>
      <c r="BY27" s="9"/>
      <c r="BZ27" s="51"/>
      <c r="CA27" s="9"/>
      <c r="CB27" s="51"/>
      <c r="CC27" s="9"/>
      <c r="CD27" s="51"/>
      <c r="CE27" s="9"/>
      <c r="CF27" s="51"/>
      <c r="CG27" s="10"/>
      <c r="CH27" s="51"/>
      <c r="CI27" s="10"/>
      <c r="CJ27" s="51"/>
      <c r="CK27" s="10"/>
      <c r="CL27" s="51"/>
      <c r="CM27" s="10"/>
      <c r="CN27" s="51"/>
      <c r="CO27" s="53"/>
      <c r="CP27" s="51"/>
      <c r="CQ27" s="53"/>
      <c r="CR27" s="51"/>
      <c r="CS27" s="53"/>
      <c r="CT27" s="51"/>
      <c r="CU27" s="53"/>
      <c r="CV27" s="60"/>
      <c r="CW27" s="51"/>
      <c r="CX27" s="9"/>
      <c r="CY27" s="51"/>
      <c r="CZ27" s="9"/>
      <c r="DA27" s="51"/>
      <c r="DB27" s="9"/>
      <c r="DC27" s="51"/>
      <c r="DD27" s="9"/>
      <c r="DE27" s="56"/>
      <c r="DF27" s="56"/>
      <c r="DG27" s="57"/>
    </row>
    <row r="28" spans="1:111" s="11" customFormat="1" ht="12.75">
      <c r="A28" s="34">
        <v>42400</v>
      </c>
      <c r="B28" s="18">
        <f>春秋自动更新!B28</f>
        <v>2228.2190820000001</v>
      </c>
      <c r="C28" s="138">
        <f t="shared" si="4"/>
        <v>0.22759956139998572</v>
      </c>
      <c r="D28" s="138"/>
      <c r="E28" s="18">
        <f>春秋自动更新!C28</f>
        <v>1326.918402</v>
      </c>
      <c r="F28" s="138">
        <f t="shared" si="5"/>
        <v>-4.8812481540486896E-2</v>
      </c>
      <c r="G28" s="138"/>
      <c r="H28" s="18">
        <f>春秋自动更新!D28</f>
        <v>816.70500000000004</v>
      </c>
      <c r="I28" s="138">
        <f t="shared" si="6"/>
        <v>1.5932003255467309</v>
      </c>
      <c r="J28" s="138"/>
      <c r="K28" s="18">
        <f>春秋自动更新!E28</f>
        <v>84.595680000000002</v>
      </c>
      <c r="L28" s="138">
        <f t="shared" si="7"/>
        <v>-0.19546974982967047</v>
      </c>
      <c r="M28" s="138"/>
      <c r="N28" s="18">
        <f>春秋自动更新!F28</f>
        <v>2040.331584</v>
      </c>
      <c r="O28" s="138">
        <f t="shared" si="8"/>
        <v>0.21887223374521447</v>
      </c>
      <c r="P28" s="138"/>
      <c r="Q28" s="18">
        <f>春秋自动更新!G28</f>
        <v>1239.59878</v>
      </c>
      <c r="R28" s="138">
        <f t="shared" si="9"/>
        <v>-4.7024842224836272E-2</v>
      </c>
      <c r="S28" s="138"/>
      <c r="T28" s="18">
        <f>春秋自动更新!H28</f>
        <v>722.10924599999998</v>
      </c>
      <c r="U28" s="138">
        <f t="shared" si="10"/>
        <v>1.601352520999114</v>
      </c>
      <c r="V28" s="138"/>
      <c r="W28" s="18">
        <f>春秋自动更新!I28</f>
        <v>78.623558000000003</v>
      </c>
      <c r="X28" s="138">
        <f t="shared" si="11"/>
        <v>-0.17751987582555762</v>
      </c>
      <c r="Y28" s="138"/>
      <c r="Z28" s="18">
        <f>春秋自动更新!J28*10</f>
        <v>1142.3130000000001</v>
      </c>
      <c r="AA28" s="138">
        <f t="shared" si="12"/>
        <v>0.13320880049680883</v>
      </c>
      <c r="AB28" s="138"/>
      <c r="AC28" s="18">
        <f>春秋自动更新!K28*10</f>
        <v>784.03000000000009</v>
      </c>
      <c r="AD28" s="138">
        <f t="shared" si="13"/>
        <v>-3.9581449931523793E-2</v>
      </c>
      <c r="AE28" s="138"/>
      <c r="AF28" s="18">
        <f>春秋自动更新!L28*10</f>
        <v>306.40100000000001</v>
      </c>
      <c r="AG28" s="138">
        <f t="shared" si="14"/>
        <v>1.3579102088559862</v>
      </c>
      <c r="AH28" s="138"/>
      <c r="AI28" s="18">
        <f>春秋自动更新!M28*10</f>
        <v>51.882000000000005</v>
      </c>
      <c r="AJ28" s="138">
        <f t="shared" si="15"/>
        <v>-0.15975123894665222</v>
      </c>
      <c r="AK28" s="138"/>
      <c r="AL28" s="18">
        <f>春秋自动更新!N28</f>
        <v>91.57</v>
      </c>
      <c r="AM28" s="174">
        <f t="shared" si="0"/>
        <v>-0.65000000000000568</v>
      </c>
      <c r="AN28" s="138"/>
      <c r="AO28" s="18">
        <f>春秋自动更新!O28</f>
        <v>93.42</v>
      </c>
      <c r="AP28" s="174">
        <f t="shared" si="1"/>
        <v>0.18000000000000682</v>
      </c>
      <c r="AQ28" s="138"/>
      <c r="AR28" s="18">
        <f>春秋自动更新!P28</f>
        <v>88.42</v>
      </c>
      <c r="AS28" s="174">
        <f t="shared" si="2"/>
        <v>0.28000000000000114</v>
      </c>
      <c r="AT28" s="138"/>
      <c r="AU28" s="18">
        <f>春秋自动更新!Q28</f>
        <v>92.94</v>
      </c>
      <c r="AV28" s="174">
        <f t="shared" si="3"/>
        <v>2.0300000000000011</v>
      </c>
      <c r="AW28" s="138"/>
      <c r="AX28" s="18">
        <f>春秋自动更新!R28</f>
        <v>0</v>
      </c>
      <c r="AY28" s="138"/>
      <c r="AZ28" s="138"/>
      <c r="BA28" s="10"/>
      <c r="BB28" s="9"/>
      <c r="BC28" s="10"/>
      <c r="BD28" s="9"/>
      <c r="BE28" s="10"/>
      <c r="BF28" s="9"/>
      <c r="BG28" s="10"/>
      <c r="BH28" s="9"/>
      <c r="BI28" s="10"/>
      <c r="BJ28" s="9"/>
      <c r="BK28" s="10"/>
      <c r="BL28" s="9"/>
      <c r="BM28" s="10"/>
      <c r="BN28" s="9"/>
      <c r="BO28" s="10"/>
      <c r="BP28" s="10"/>
      <c r="BQ28" s="9"/>
      <c r="BR28" s="10"/>
      <c r="BS28" s="9"/>
      <c r="BT28" s="10"/>
      <c r="BU28" s="9"/>
      <c r="BV28" s="10"/>
      <c r="BW28" s="9"/>
      <c r="BX28" s="10"/>
      <c r="BY28" s="9"/>
      <c r="BZ28" s="10"/>
      <c r="CA28" s="9"/>
      <c r="CB28" s="10"/>
      <c r="CC28" s="9"/>
      <c r="CD28" s="10"/>
      <c r="CE28" s="9"/>
      <c r="CF28" s="10"/>
      <c r="CG28" s="10"/>
      <c r="CH28" s="10"/>
      <c r="CI28" s="10"/>
      <c r="CJ28" s="10"/>
      <c r="CK28" s="10"/>
      <c r="CL28" s="10"/>
      <c r="CM28" s="10"/>
      <c r="CN28" s="10"/>
      <c r="CO28" s="53"/>
      <c r="CP28" s="10"/>
      <c r="CQ28" s="53"/>
      <c r="CR28" s="10"/>
      <c r="CS28" s="53"/>
      <c r="CT28" s="10"/>
      <c r="CU28" s="53"/>
      <c r="CW28" s="10"/>
      <c r="CX28" s="9"/>
      <c r="CY28" s="10"/>
      <c r="CZ28" s="9"/>
      <c r="DA28" s="10"/>
      <c r="DB28" s="9"/>
      <c r="DC28" s="10"/>
      <c r="DD28" s="9"/>
      <c r="DE28" s="88"/>
      <c r="DF28" s="88"/>
    </row>
    <row r="29" spans="1:111">
      <c r="A29" s="49">
        <v>42429</v>
      </c>
      <c r="B29" s="50">
        <f>春秋自动更新!B29</f>
        <v>2107.8584999999998</v>
      </c>
      <c r="C29" s="138">
        <f t="shared" si="4"/>
        <v>0.14095265246104738</v>
      </c>
      <c r="D29" s="138"/>
      <c r="E29" s="50">
        <f>春秋自动更新!C29</f>
        <v>1265.9000000000001</v>
      </c>
      <c r="F29" s="138">
        <f t="shared" si="5"/>
        <v>-5.7556812335075147E-2</v>
      </c>
      <c r="G29" s="138"/>
      <c r="H29" s="50">
        <f>春秋自动更新!D29</f>
        <v>754.68200000000002</v>
      </c>
      <c r="I29" s="138">
        <f t="shared" si="6"/>
        <v>0.9113332940268537</v>
      </c>
      <c r="J29" s="138"/>
      <c r="K29" s="50">
        <f>春秋自动更新!E29</f>
        <v>87.276399999999995</v>
      </c>
      <c r="L29" s="138">
        <f t="shared" si="7"/>
        <v>-0.20221254380562148</v>
      </c>
      <c r="M29" s="138"/>
      <c r="N29" s="50">
        <f>春秋自动更新!F29</f>
        <v>1991.3475000000001</v>
      </c>
      <c r="O29" s="138">
        <f t="shared" si="8"/>
        <v>0.13138226849201406</v>
      </c>
      <c r="P29" s="138"/>
      <c r="Q29" s="50">
        <f>春秋自动更新!G29</f>
        <v>1211.4757999999999</v>
      </c>
      <c r="R29" s="138">
        <f t="shared" si="9"/>
        <v>-5.9698445950624679E-2</v>
      </c>
      <c r="S29" s="138"/>
      <c r="T29" s="50">
        <f>春秋自动更新!H29</f>
        <v>698.71370000000002</v>
      </c>
      <c r="U29" s="138">
        <f t="shared" si="10"/>
        <v>0.87968364492668871</v>
      </c>
      <c r="V29" s="138"/>
      <c r="W29" s="50">
        <f>春秋自动更新!I29</f>
        <v>81.158000000000001</v>
      </c>
      <c r="X29" s="138">
        <f t="shared" si="11"/>
        <v>-0.18835416740651834</v>
      </c>
      <c r="Y29" s="138"/>
      <c r="Z29" s="50">
        <f>春秋自动更新!J29*10</f>
        <v>1126.8000000000002</v>
      </c>
      <c r="AA29" s="138">
        <f t="shared" si="12"/>
        <v>9.6834481953043117E-2</v>
      </c>
      <c r="AB29" s="138"/>
      <c r="AC29" s="50">
        <f>春秋自动更新!K29*10</f>
        <v>770.39</v>
      </c>
      <c r="AD29" s="138">
        <f t="shared" si="13"/>
        <v>-2.9603522897321155E-2</v>
      </c>
      <c r="AE29" s="138"/>
      <c r="AF29" s="50">
        <f>春秋自动更新!L29*10</f>
        <v>300.32</v>
      </c>
      <c r="AG29" s="138">
        <f t="shared" si="14"/>
        <v>0.807980350133648</v>
      </c>
      <c r="AH29" s="138"/>
      <c r="AI29" s="50">
        <f>春秋自动更新!M29*10</f>
        <v>56.09</v>
      </c>
      <c r="AJ29" s="138">
        <f t="shared" si="15"/>
        <v>-0.166815210932858</v>
      </c>
      <c r="AK29" s="138"/>
      <c r="AL29" s="50">
        <f>春秋自动更新!N29</f>
        <v>94.47</v>
      </c>
      <c r="AM29" s="174">
        <f t="shared" si="0"/>
        <v>-0.79999999999999716</v>
      </c>
      <c r="AN29" s="138"/>
      <c r="AO29" s="50">
        <f>春秋自动更新!O29</f>
        <v>95.7</v>
      </c>
      <c r="AP29" s="174">
        <f t="shared" si="1"/>
        <v>-0.21999999999999886</v>
      </c>
      <c r="AQ29" s="138"/>
      <c r="AR29" s="50">
        <f>春秋自动更新!P29</f>
        <v>92.58</v>
      </c>
      <c r="AS29" s="174">
        <f t="shared" si="2"/>
        <v>-1.5600000000000023</v>
      </c>
      <c r="AT29" s="138"/>
      <c r="AU29" s="50">
        <f>春秋自动更新!Q29</f>
        <v>92.99</v>
      </c>
      <c r="AV29" s="174">
        <f t="shared" si="3"/>
        <v>1.5899999999999892</v>
      </c>
      <c r="AW29" s="138"/>
      <c r="AX29" s="50">
        <f>春秋自动更新!R29</f>
        <v>0</v>
      </c>
      <c r="AY29" s="138"/>
      <c r="AZ29" s="138"/>
      <c r="BA29" s="17"/>
      <c r="BB29" s="9"/>
      <c r="BC29" s="17"/>
      <c r="BD29" s="9"/>
      <c r="BE29" s="17"/>
      <c r="BF29" s="9"/>
      <c r="BG29" s="17"/>
      <c r="BH29" s="9"/>
      <c r="BI29" s="51"/>
      <c r="BJ29" s="9"/>
      <c r="BK29" s="51"/>
      <c r="BL29" s="9"/>
      <c r="BM29" s="51"/>
      <c r="BN29" s="9"/>
      <c r="BO29" s="51"/>
      <c r="BP29" s="51"/>
      <c r="BQ29" s="9"/>
      <c r="BR29" s="51"/>
      <c r="BS29" s="9"/>
      <c r="BT29" s="51"/>
      <c r="BU29" s="9"/>
      <c r="BV29" s="51"/>
      <c r="BW29" s="9"/>
      <c r="BX29" s="51"/>
      <c r="BY29" s="9"/>
      <c r="BZ29" s="51"/>
      <c r="CA29" s="9"/>
      <c r="CB29" s="51"/>
      <c r="CC29" s="9"/>
      <c r="CD29" s="51"/>
      <c r="CE29" s="9"/>
      <c r="CF29" s="51"/>
      <c r="CG29" s="10"/>
      <c r="CH29" s="51"/>
      <c r="CI29" s="10"/>
      <c r="CJ29" s="51"/>
      <c r="CK29" s="10"/>
      <c r="CL29" s="51"/>
      <c r="CM29" s="10"/>
      <c r="CN29" s="51"/>
      <c r="CO29" s="53"/>
      <c r="CP29" s="51"/>
      <c r="CQ29" s="53"/>
      <c r="CR29" s="51"/>
      <c r="CS29" s="53"/>
      <c r="CT29" s="51"/>
      <c r="CU29" s="53"/>
      <c r="CV29" s="60"/>
      <c r="CW29" s="51"/>
      <c r="CX29" s="9"/>
      <c r="CY29" s="51"/>
      <c r="CZ29" s="9"/>
      <c r="DA29" s="51"/>
      <c r="DB29" s="9"/>
      <c r="DC29" s="51"/>
      <c r="DD29" s="9"/>
      <c r="DE29" s="56"/>
      <c r="DF29" s="56"/>
      <c r="DG29" s="57"/>
    </row>
    <row r="30" spans="1:111">
      <c r="A30" s="49">
        <v>42460</v>
      </c>
      <c r="B30" s="50">
        <f>春秋自动更新!B30</f>
        <v>1947.2769000000001</v>
      </c>
      <c r="C30" s="138">
        <f t="shared" si="4"/>
        <v>-3.4492640651885287E-3</v>
      </c>
      <c r="D30" s="138"/>
      <c r="E30" s="50">
        <f>春秋自动更新!C30</f>
        <v>1149.8358000000001</v>
      </c>
      <c r="F30" s="138">
        <f t="shared" si="5"/>
        <v>-0.19490201895734549</v>
      </c>
      <c r="G30" s="138"/>
      <c r="H30" s="50">
        <f>春秋自动更新!D30</f>
        <v>729.95899999999995</v>
      </c>
      <c r="I30" s="138">
        <f t="shared" si="6"/>
        <v>0.7171324967746675</v>
      </c>
      <c r="J30" s="138"/>
      <c r="K30" s="50">
        <f>春秋自动更新!E30</f>
        <v>67.481999999999999</v>
      </c>
      <c r="L30" s="138">
        <f t="shared" si="7"/>
        <v>-0.33000210882238357</v>
      </c>
      <c r="M30" s="138"/>
      <c r="N30" s="50">
        <f>春秋自动更新!F30</f>
        <v>1828.9239</v>
      </c>
      <c r="O30" s="138">
        <f t="shared" si="8"/>
        <v>-1.1302531049743991E-2</v>
      </c>
      <c r="P30" s="138"/>
      <c r="Q30" s="50">
        <f>春秋自动更新!G30</f>
        <v>1098.8686</v>
      </c>
      <c r="R30" s="138">
        <f t="shared" si="9"/>
        <v>-0.1949684130578635</v>
      </c>
      <c r="S30" s="138"/>
      <c r="T30" s="50">
        <f>春秋自动更新!H30</f>
        <v>666.18589999999995</v>
      </c>
      <c r="U30" s="138">
        <f t="shared" si="10"/>
        <v>0.69736101071441925</v>
      </c>
      <c r="V30" s="138"/>
      <c r="W30" s="50">
        <f>春秋自动更新!I30</f>
        <v>63.869399999999999</v>
      </c>
      <c r="X30" s="138">
        <f t="shared" si="11"/>
        <v>-0.30838163355360582</v>
      </c>
      <c r="Y30" s="138"/>
      <c r="Z30" s="50">
        <f>春秋自动更新!J30*10</f>
        <v>1028.99</v>
      </c>
      <c r="AA30" s="138">
        <f t="shared" si="12"/>
        <v>-5.4499578242068969E-2</v>
      </c>
      <c r="AB30" s="138"/>
      <c r="AC30" s="50">
        <f>春秋自动更新!K30*10</f>
        <v>698.21</v>
      </c>
      <c r="AD30" s="138">
        <f t="shared" si="13"/>
        <v>-0.18176470036750902</v>
      </c>
      <c r="AE30" s="138"/>
      <c r="AF30" s="50">
        <f>春秋自动更新!L30*10</f>
        <v>288.86</v>
      </c>
      <c r="AG30" s="138">
        <f t="shared" si="14"/>
        <v>0.6501759517389516</v>
      </c>
      <c r="AH30" s="138"/>
      <c r="AI30" s="50">
        <f>春秋自动更新!M30*10</f>
        <v>41.92</v>
      </c>
      <c r="AJ30" s="138">
        <f t="shared" si="15"/>
        <v>-0.30065730205865671</v>
      </c>
      <c r="AK30" s="138"/>
      <c r="AL30" s="50">
        <f>春秋自动更新!N30</f>
        <v>93.92</v>
      </c>
      <c r="AM30" s="174">
        <f t="shared" si="0"/>
        <v>-0.75</v>
      </c>
      <c r="AN30" s="138"/>
      <c r="AO30" s="50">
        <f>春秋自动更新!O30</f>
        <v>95.57</v>
      </c>
      <c r="AP30" s="174">
        <f t="shared" si="1"/>
        <v>-1.0000000000005116E-2</v>
      </c>
      <c r="AQ30" s="138"/>
      <c r="AR30" s="50">
        <f>春秋自动更新!P30</f>
        <v>91.26</v>
      </c>
      <c r="AS30" s="174">
        <f t="shared" si="2"/>
        <v>-1.0699999999999932</v>
      </c>
      <c r="AT30" s="138"/>
      <c r="AU30" s="50">
        <f>春秋自动更新!Q30</f>
        <v>94.65</v>
      </c>
      <c r="AV30" s="174">
        <f t="shared" si="3"/>
        <v>2.960000000000008</v>
      </c>
      <c r="AW30" s="138"/>
      <c r="AX30" s="50">
        <f>春秋自动更新!R30</f>
        <v>0</v>
      </c>
      <c r="AY30" s="138"/>
      <c r="AZ30" s="138"/>
      <c r="BA30" s="17"/>
      <c r="BB30" s="9"/>
      <c r="BC30" s="17"/>
      <c r="BD30" s="9"/>
      <c r="BE30" s="17"/>
      <c r="BF30" s="9"/>
      <c r="BG30" s="17"/>
      <c r="BH30" s="9"/>
      <c r="BI30" s="51"/>
      <c r="BJ30" s="9"/>
      <c r="BK30" s="51"/>
      <c r="BL30" s="9"/>
      <c r="BM30" s="51"/>
      <c r="BN30" s="9"/>
      <c r="BO30" s="51"/>
      <c r="BP30" s="51"/>
      <c r="BQ30" s="9"/>
      <c r="BR30" s="51"/>
      <c r="BS30" s="9"/>
      <c r="BT30" s="51"/>
      <c r="BU30" s="9"/>
      <c r="BV30" s="51"/>
      <c r="BW30" s="9"/>
      <c r="BX30" s="51"/>
      <c r="BY30" s="9"/>
      <c r="BZ30" s="51"/>
      <c r="CA30" s="9"/>
      <c r="CB30" s="51"/>
      <c r="CC30" s="9"/>
      <c r="CD30" s="51"/>
      <c r="CE30" s="9"/>
      <c r="CF30" s="51"/>
      <c r="CG30" s="10"/>
      <c r="CH30" s="51"/>
      <c r="CI30" s="10"/>
      <c r="CJ30" s="51"/>
      <c r="CK30" s="10"/>
      <c r="CL30" s="51"/>
      <c r="CM30" s="10"/>
      <c r="CN30" s="51"/>
      <c r="CO30" s="53"/>
      <c r="CP30" s="51"/>
      <c r="CQ30" s="53"/>
      <c r="CR30" s="51"/>
      <c r="CS30" s="53"/>
      <c r="CT30" s="51"/>
      <c r="CU30" s="53"/>
      <c r="CV30" s="60"/>
      <c r="CW30" s="51"/>
      <c r="CX30" s="9"/>
      <c r="CY30" s="51"/>
      <c r="CZ30" s="9"/>
      <c r="DA30" s="51"/>
      <c r="DB30" s="9"/>
      <c r="DC30" s="51"/>
      <c r="DD30" s="9"/>
      <c r="DE30" s="56"/>
      <c r="DF30" s="56"/>
      <c r="DG30" s="57"/>
    </row>
    <row r="31" spans="1:111">
      <c r="A31" s="49">
        <v>42490</v>
      </c>
      <c r="B31" s="50">
        <f>春秋自动更新!B31</f>
        <v>1980.3833</v>
      </c>
      <c r="C31" s="138">
        <f t="shared" si="4"/>
        <v>2.3154569611443465E-2</v>
      </c>
      <c r="D31" s="138"/>
      <c r="E31" s="50">
        <f>春秋自动更新!C31</f>
        <v>1182.3690999999999</v>
      </c>
      <c r="F31" s="138">
        <f t="shared" si="5"/>
        <v>-0.11168487970618735</v>
      </c>
      <c r="G31" s="138"/>
      <c r="H31" s="50">
        <f>春秋自动更新!D31</f>
        <v>729.22050000000002</v>
      </c>
      <c r="I31" s="138">
        <f t="shared" si="6"/>
        <v>0.42985589293088311</v>
      </c>
      <c r="J31" s="138"/>
      <c r="K31" s="50">
        <f>春秋自动更新!E31</f>
        <v>68.793700000000001</v>
      </c>
      <c r="L31" s="138">
        <f t="shared" si="7"/>
        <v>-0.27237775514326901</v>
      </c>
      <c r="M31" s="138"/>
      <c r="N31" s="50">
        <f>春秋自动更新!F31</f>
        <v>1848.7854</v>
      </c>
      <c r="O31" s="138">
        <f t="shared" si="8"/>
        <v>1.3514048013730129E-2</v>
      </c>
      <c r="P31" s="138"/>
      <c r="Q31" s="50">
        <f>春秋自动更新!G31</f>
        <v>1129.4395</v>
      </c>
      <c r="R31" s="138">
        <f t="shared" si="9"/>
        <v>-0.11241118146104523</v>
      </c>
      <c r="S31" s="138"/>
      <c r="T31" s="50">
        <f>春秋自动更新!H31</f>
        <v>653.61410000000001</v>
      </c>
      <c r="U31" s="138">
        <f t="shared" si="10"/>
        <v>0.40146839199570983</v>
      </c>
      <c r="V31" s="138"/>
      <c r="W31" s="50">
        <f>春秋自动更新!I31</f>
        <v>65.731899999999996</v>
      </c>
      <c r="X31" s="138">
        <f t="shared" si="11"/>
        <v>-0.22918072992985605</v>
      </c>
      <c r="Y31" s="138"/>
      <c r="Z31" s="50">
        <f>春秋自动更新!J31*10</f>
        <v>1080.26</v>
      </c>
      <c r="AA31" s="138">
        <f t="shared" si="12"/>
        <v>-4.444821271736954E-3</v>
      </c>
      <c r="AB31" s="138"/>
      <c r="AC31" s="50">
        <f>春秋自动更新!K31*10</f>
        <v>753.63</v>
      </c>
      <c r="AD31" s="138">
        <f t="shared" si="13"/>
        <v>-8.2926390006047956E-2</v>
      </c>
      <c r="AE31" s="138"/>
      <c r="AF31" s="50">
        <f>春秋自动更新!L31*10</f>
        <v>283.67</v>
      </c>
      <c r="AG31" s="138">
        <f t="shared" si="14"/>
        <v>0.36419159372896037</v>
      </c>
      <c r="AH31" s="138"/>
      <c r="AI31" s="50">
        <f>春秋自动更新!M31*10</f>
        <v>42.96</v>
      </c>
      <c r="AJ31" s="138">
        <f t="shared" si="15"/>
        <v>-0.22407253549109563</v>
      </c>
      <c r="AK31" s="138"/>
      <c r="AL31" s="50">
        <f>春秋自动更新!N31</f>
        <v>93.35</v>
      </c>
      <c r="AM31" s="174">
        <f t="shared" si="0"/>
        <v>-0.89000000000000057</v>
      </c>
      <c r="AN31" s="138"/>
      <c r="AO31" s="50">
        <f>春秋自动更新!O31</f>
        <v>95.52</v>
      </c>
      <c r="AP31" s="174">
        <f t="shared" si="1"/>
        <v>-7.9999999999998295E-2</v>
      </c>
      <c r="AQ31" s="138"/>
      <c r="AR31" s="50">
        <f>春秋自动更新!P31</f>
        <v>89.63</v>
      </c>
      <c r="AS31" s="174">
        <f t="shared" si="2"/>
        <v>-1.8200000000000074</v>
      </c>
      <c r="AT31" s="138"/>
      <c r="AU31" s="50">
        <f>春秋自动更新!Q31</f>
        <v>95.55</v>
      </c>
      <c r="AV31" s="174">
        <f t="shared" si="3"/>
        <v>5.3599999999999994</v>
      </c>
      <c r="AW31" s="138"/>
      <c r="AX31" s="50">
        <f>春秋自动更新!R31</f>
        <v>0</v>
      </c>
      <c r="AY31" s="138"/>
      <c r="AZ31" s="138"/>
      <c r="BA31" s="17"/>
      <c r="BB31" s="9"/>
      <c r="BC31" s="17"/>
      <c r="BD31" s="9"/>
      <c r="BE31" s="17"/>
      <c r="BF31" s="9"/>
      <c r="BG31" s="17"/>
      <c r="BH31" s="9"/>
      <c r="BI31" s="51"/>
      <c r="BJ31" s="9"/>
      <c r="BK31" s="51"/>
      <c r="BL31" s="9"/>
      <c r="BM31" s="51"/>
      <c r="BN31" s="9"/>
      <c r="BO31" s="51"/>
      <c r="BP31" s="51"/>
      <c r="BQ31" s="9"/>
      <c r="BR31" s="51"/>
      <c r="BS31" s="9"/>
      <c r="BT31" s="51"/>
      <c r="BU31" s="9"/>
      <c r="BV31" s="51"/>
      <c r="BW31" s="9"/>
      <c r="BX31" s="51"/>
      <c r="BY31" s="9"/>
      <c r="BZ31" s="51"/>
      <c r="CA31" s="9"/>
      <c r="CB31" s="51"/>
      <c r="CC31" s="9"/>
      <c r="CD31" s="51"/>
      <c r="CE31" s="9"/>
      <c r="CF31" s="51"/>
      <c r="CG31" s="10"/>
      <c r="CH31" s="51"/>
      <c r="CI31" s="10"/>
      <c r="CJ31" s="51"/>
      <c r="CK31" s="10"/>
      <c r="CL31" s="51"/>
      <c r="CM31" s="10"/>
      <c r="CN31" s="51"/>
      <c r="CO31" s="53"/>
      <c r="CP31" s="51"/>
      <c r="CQ31" s="53"/>
      <c r="CR31" s="51"/>
      <c r="CS31" s="53"/>
      <c r="CT31" s="51"/>
      <c r="CU31" s="53"/>
      <c r="CV31" s="60"/>
      <c r="CW31" s="51"/>
      <c r="CX31" s="9"/>
      <c r="CY31" s="51"/>
      <c r="CZ31" s="9"/>
      <c r="DA31" s="51"/>
      <c r="DB31" s="9"/>
      <c r="DC31" s="51"/>
      <c r="DD31" s="9"/>
      <c r="DE31" s="56"/>
      <c r="DF31" s="56"/>
      <c r="DG31" s="57"/>
    </row>
    <row r="32" spans="1:111">
      <c r="A32" s="49">
        <v>42521</v>
      </c>
      <c r="B32" s="50">
        <f>春秋自动更新!B32</f>
        <v>2013.6780000000001</v>
      </c>
      <c r="C32" s="138">
        <f t="shared" si="4"/>
        <v>2.8907848959848437E-2</v>
      </c>
      <c r="D32" s="138"/>
      <c r="E32" s="50">
        <f>春秋自动更新!C32</f>
        <v>1213.3409999999999</v>
      </c>
      <c r="F32" s="138">
        <f t="shared" si="5"/>
        <v>-8.195096072291741E-2</v>
      </c>
      <c r="G32" s="138"/>
      <c r="H32" s="50">
        <f>春秋自动更新!D32</f>
        <v>723.53009999999995</v>
      </c>
      <c r="I32" s="138">
        <f t="shared" si="6"/>
        <v>0.32209759755166822</v>
      </c>
      <c r="J32" s="138"/>
      <c r="K32" s="50">
        <f>春秋自动更新!E32</f>
        <v>76.806899999999999</v>
      </c>
      <c r="L32" s="138">
        <f t="shared" si="7"/>
        <v>-0.12908993311603367</v>
      </c>
      <c r="M32" s="138"/>
      <c r="N32" s="50">
        <f>春秋自动更新!F32</f>
        <v>1844.8873000000001</v>
      </c>
      <c r="O32" s="138">
        <f t="shared" si="8"/>
        <v>1.8553837545319585E-2</v>
      </c>
      <c r="P32" s="138"/>
      <c r="Q32" s="50">
        <f>春秋自动更新!G32</f>
        <v>1150.4124999999999</v>
      </c>
      <c r="R32" s="138">
        <f t="shared" si="9"/>
        <v>-7.9017289975185312E-2</v>
      </c>
      <c r="S32" s="138"/>
      <c r="T32" s="50">
        <f>春秋自动更新!H32</f>
        <v>621.75540000000001</v>
      </c>
      <c r="U32" s="138">
        <f t="shared" si="10"/>
        <v>0.2925253760129467</v>
      </c>
      <c r="V32" s="138"/>
      <c r="W32" s="50">
        <f>春秋自动更新!I32</f>
        <v>72.719300000000004</v>
      </c>
      <c r="X32" s="138">
        <f t="shared" si="11"/>
        <v>-0.10364458268238463</v>
      </c>
      <c r="Y32" s="138"/>
      <c r="Z32" s="50">
        <f>春秋自动更新!J32*10</f>
        <v>1087.23</v>
      </c>
      <c r="AA32" s="138">
        <f t="shared" si="12"/>
        <v>5.4144029591953746E-3</v>
      </c>
      <c r="AB32" s="138"/>
      <c r="AC32" s="50">
        <f>春秋自动更新!K32*10</f>
        <v>766.83</v>
      </c>
      <c r="AD32" s="138">
        <f t="shared" si="13"/>
        <v>-5.3924677189718384E-2</v>
      </c>
      <c r="AE32" s="138"/>
      <c r="AF32" s="50">
        <f>春秋自动更新!L32*10</f>
        <v>272.76</v>
      </c>
      <c r="AG32" s="138">
        <f t="shared" si="14"/>
        <v>0.2538037932207442</v>
      </c>
      <c r="AH32" s="138"/>
      <c r="AI32" s="50">
        <f>春秋自动更新!M32*10</f>
        <v>47.64</v>
      </c>
      <c r="AJ32" s="138">
        <f t="shared" si="15"/>
        <v>-0.10604041958304411</v>
      </c>
      <c r="AK32" s="138"/>
      <c r="AL32" s="50">
        <f>春秋自动更新!N32</f>
        <v>91.62</v>
      </c>
      <c r="AM32" s="174">
        <f t="shared" si="0"/>
        <v>-0.92999999999999261</v>
      </c>
      <c r="AN32" s="138"/>
      <c r="AO32" s="50">
        <f>春秋自动更新!O32</f>
        <v>94.81</v>
      </c>
      <c r="AP32" s="174">
        <f t="shared" si="1"/>
        <v>0.29999999999999716</v>
      </c>
      <c r="AQ32" s="138"/>
      <c r="AR32" s="50">
        <f>春秋自动更新!P32</f>
        <v>85.93</v>
      </c>
      <c r="AS32" s="174">
        <f t="shared" si="2"/>
        <v>-1.9699999999999989</v>
      </c>
      <c r="AT32" s="138"/>
      <c r="AU32" s="50">
        <f>春秋自动更新!Q32</f>
        <v>94.68</v>
      </c>
      <c r="AV32" s="174">
        <f t="shared" si="3"/>
        <v>2.6900000000000119</v>
      </c>
      <c r="AW32" s="138"/>
      <c r="AX32" s="50">
        <f>春秋自动更新!R32</f>
        <v>0</v>
      </c>
      <c r="AY32" s="138"/>
      <c r="AZ32" s="138"/>
      <c r="BA32" s="17"/>
      <c r="BB32" s="9"/>
      <c r="BC32" s="17"/>
      <c r="BD32" s="9"/>
      <c r="BE32" s="17"/>
      <c r="BF32" s="9"/>
      <c r="BG32" s="17"/>
      <c r="BH32" s="9"/>
      <c r="BI32" s="51"/>
      <c r="BJ32" s="9"/>
      <c r="BK32" s="51"/>
      <c r="BL32" s="9"/>
      <c r="BM32" s="51"/>
      <c r="BN32" s="9"/>
      <c r="BO32" s="51"/>
      <c r="BP32" s="51"/>
      <c r="BQ32" s="9"/>
      <c r="BR32" s="51"/>
      <c r="BS32" s="9"/>
      <c r="BT32" s="51"/>
      <c r="BU32" s="9"/>
      <c r="BV32" s="51"/>
      <c r="BW32" s="9"/>
      <c r="BX32" s="51"/>
      <c r="BY32" s="9"/>
      <c r="BZ32" s="51"/>
      <c r="CA32" s="9"/>
      <c r="CB32" s="51"/>
      <c r="CC32" s="9"/>
      <c r="CD32" s="51"/>
      <c r="CE32" s="9"/>
      <c r="CF32" s="51"/>
      <c r="CG32" s="10"/>
      <c r="CH32" s="51"/>
      <c r="CI32" s="10"/>
      <c r="CJ32" s="51"/>
      <c r="CK32" s="10"/>
      <c r="CL32" s="51"/>
      <c r="CM32" s="10"/>
      <c r="CN32" s="51"/>
      <c r="CO32" s="53"/>
      <c r="CP32" s="51"/>
      <c r="CQ32" s="53"/>
      <c r="CR32" s="51"/>
      <c r="CS32" s="53"/>
      <c r="CT32" s="51"/>
      <c r="CU32" s="53"/>
      <c r="CV32" s="60"/>
      <c r="CW32" s="51"/>
      <c r="CX32" s="9"/>
      <c r="CY32" s="51"/>
      <c r="CZ32" s="9"/>
      <c r="DA32" s="51"/>
      <c r="DB32" s="9"/>
      <c r="DC32" s="51"/>
      <c r="DD32" s="9"/>
      <c r="DE32" s="56"/>
      <c r="DF32" s="56"/>
      <c r="DG32" s="57"/>
    </row>
    <row r="33" spans="1:111">
      <c r="A33" s="49">
        <v>42551</v>
      </c>
      <c r="B33" s="50">
        <f>春秋自动更新!B33</f>
        <v>2029.2340999999999</v>
      </c>
      <c r="C33" s="138">
        <f t="shared" si="4"/>
        <v>0.10343466926074929</v>
      </c>
      <c r="D33" s="138"/>
      <c r="E33" s="50">
        <f>春秋自动更新!C33</f>
        <v>1245.6877999999999</v>
      </c>
      <c r="F33" s="138">
        <f t="shared" si="5"/>
        <v>-1.9234297371608866E-2</v>
      </c>
      <c r="G33" s="138"/>
      <c r="H33" s="50">
        <f>春秋自动更新!D33</f>
        <v>704.57119999999998</v>
      </c>
      <c r="I33" s="138">
        <f t="shared" si="6"/>
        <v>0.43090532527314429</v>
      </c>
      <c r="J33" s="138"/>
      <c r="K33" s="50">
        <f>春秋自动更新!E33</f>
        <v>78.975099999999998</v>
      </c>
      <c r="L33" s="138">
        <f t="shared" si="7"/>
        <v>3.2312955847779046E-2</v>
      </c>
      <c r="M33" s="138"/>
      <c r="N33" s="50">
        <f>春秋自动更新!F33</f>
        <v>1886.0179000000001</v>
      </c>
      <c r="O33" s="138">
        <f t="shared" si="8"/>
        <v>9.6407891172892501E-2</v>
      </c>
      <c r="P33" s="138"/>
      <c r="Q33" s="50">
        <f>春秋自动更新!G33</f>
        <v>1181.3063</v>
      </c>
      <c r="R33" s="138">
        <f t="shared" si="9"/>
        <v>-2.113328571534967E-2</v>
      </c>
      <c r="S33" s="138"/>
      <c r="T33" s="50">
        <f>春秋自动更新!H33</f>
        <v>629.4778</v>
      </c>
      <c r="U33" s="138">
        <f t="shared" si="10"/>
        <v>0.42397678032924446</v>
      </c>
      <c r="V33" s="138"/>
      <c r="W33" s="50">
        <f>春秋自动更新!I33</f>
        <v>75.233800000000002</v>
      </c>
      <c r="X33" s="138">
        <f t="shared" si="11"/>
        <v>5.4984965856350376E-2</v>
      </c>
      <c r="Y33" s="138"/>
      <c r="Z33" s="50">
        <f>春秋自动更新!J33*10</f>
        <v>1101.33</v>
      </c>
      <c r="AA33" s="138">
        <f t="shared" si="12"/>
        <v>8.6045002632944012E-2</v>
      </c>
      <c r="AB33" s="138"/>
      <c r="AC33" s="50">
        <f>春秋自动更新!K33*10</f>
        <v>774.5</v>
      </c>
      <c r="AD33" s="138">
        <f t="shared" si="13"/>
        <v>-3.239311366418085E-3</v>
      </c>
      <c r="AE33" s="138"/>
      <c r="AF33" s="50">
        <f>春秋自动更新!L33*10</f>
        <v>277.77</v>
      </c>
      <c r="AG33" s="138">
        <f t="shared" si="14"/>
        <v>0.46041009463722404</v>
      </c>
      <c r="AH33" s="138"/>
      <c r="AI33" s="50">
        <f>春秋自动更新!M33*10</f>
        <v>49.059999999999995</v>
      </c>
      <c r="AJ33" s="138">
        <f t="shared" si="15"/>
        <v>4.7015387242034246E-2</v>
      </c>
      <c r="AK33" s="138"/>
      <c r="AL33" s="50">
        <f>春秋自动更新!N33</f>
        <v>92.94</v>
      </c>
      <c r="AM33" s="174">
        <f t="shared" si="0"/>
        <v>-0.60000000000000853</v>
      </c>
      <c r="AN33" s="138"/>
      <c r="AO33" s="50">
        <f>春秋自动更新!O33</f>
        <v>94.83</v>
      </c>
      <c r="AP33" s="174">
        <f t="shared" si="1"/>
        <v>-0.18999999999999773</v>
      </c>
      <c r="AQ33" s="138"/>
      <c r="AR33" s="50">
        <f>春秋自动更新!P33</f>
        <v>89.34</v>
      </c>
      <c r="AS33" s="174">
        <f t="shared" si="2"/>
        <v>-0.43999999999999773</v>
      </c>
      <c r="AT33" s="138"/>
      <c r="AU33" s="50">
        <f>春秋自动更新!Q33</f>
        <v>95.26</v>
      </c>
      <c r="AV33" s="174">
        <f t="shared" si="3"/>
        <v>2.0400000000000063</v>
      </c>
      <c r="AW33" s="138"/>
      <c r="AX33" s="50">
        <f>春秋自动更新!R33</f>
        <v>0</v>
      </c>
      <c r="AY33" s="138"/>
      <c r="AZ33" s="138"/>
      <c r="BA33" s="17"/>
      <c r="BB33" s="9"/>
      <c r="BC33" s="17"/>
      <c r="BD33" s="9"/>
      <c r="BE33" s="17"/>
      <c r="BF33" s="9"/>
      <c r="BG33" s="17"/>
      <c r="BH33" s="9"/>
      <c r="BI33" s="51"/>
      <c r="BJ33" s="9"/>
      <c r="BK33" s="51"/>
      <c r="BL33" s="9"/>
      <c r="BM33" s="51"/>
      <c r="BN33" s="9"/>
      <c r="BO33" s="51"/>
      <c r="BP33" s="51"/>
      <c r="BQ33" s="9"/>
      <c r="BR33" s="51"/>
      <c r="BS33" s="9"/>
      <c r="BT33" s="51"/>
      <c r="BU33" s="9"/>
      <c r="BV33" s="51"/>
      <c r="BW33" s="9"/>
      <c r="BX33" s="51"/>
      <c r="BY33" s="9"/>
      <c r="BZ33" s="51"/>
      <c r="CA33" s="9"/>
      <c r="CB33" s="51"/>
      <c r="CC33" s="9"/>
      <c r="CD33" s="51"/>
      <c r="CE33" s="9"/>
      <c r="CF33" s="51"/>
      <c r="CG33" s="10"/>
      <c r="CH33" s="51"/>
      <c r="CI33" s="10"/>
      <c r="CJ33" s="51"/>
      <c r="CK33" s="10"/>
      <c r="CL33" s="51"/>
      <c r="CM33" s="10"/>
      <c r="CN33" s="51"/>
      <c r="CO33" s="53"/>
      <c r="CP33" s="51"/>
      <c r="CQ33" s="53"/>
      <c r="CR33" s="51"/>
      <c r="CS33" s="53"/>
      <c r="CT33" s="51"/>
      <c r="CU33" s="53"/>
      <c r="CV33" s="60"/>
      <c r="CW33" s="51"/>
      <c r="CX33" s="9"/>
      <c r="CY33" s="51"/>
      <c r="CZ33" s="9"/>
      <c r="DA33" s="51"/>
      <c r="DB33" s="9"/>
      <c r="DC33" s="51"/>
      <c r="DD33" s="9"/>
      <c r="DE33" s="56"/>
      <c r="DF33" s="56"/>
      <c r="DG33" s="57"/>
    </row>
    <row r="34" spans="1:111">
      <c r="A34" s="49">
        <v>42582</v>
      </c>
      <c r="B34" s="50">
        <f>春秋自动更新!B34</f>
        <v>2518.9085</v>
      </c>
      <c r="C34" s="138">
        <f t="shared" si="4"/>
        <v>0.18519819350977906</v>
      </c>
      <c r="D34" s="138"/>
      <c r="E34" s="50">
        <f>春秋自动更新!C34</f>
        <v>1556.8434</v>
      </c>
      <c r="F34" s="138">
        <f t="shared" si="5"/>
        <v>7.6072812543817037E-2</v>
      </c>
      <c r="G34" s="138"/>
      <c r="H34" s="50">
        <f>春秋自动更新!D34</f>
        <v>878.399</v>
      </c>
      <c r="I34" s="138">
        <f t="shared" si="6"/>
        <v>0.46459427674454079</v>
      </c>
      <c r="J34" s="138"/>
      <c r="K34" s="50">
        <f>春秋自动更新!E34</f>
        <v>83.6661</v>
      </c>
      <c r="L34" s="138">
        <f t="shared" si="7"/>
        <v>6.219359104440314E-2</v>
      </c>
      <c r="M34" s="138"/>
      <c r="N34" s="50">
        <f>春秋自动更新!F34</f>
        <v>2364.1622000000002</v>
      </c>
      <c r="O34" s="138">
        <f t="shared" si="8"/>
        <v>0.17868979376311134</v>
      </c>
      <c r="P34" s="138"/>
      <c r="Q34" s="50">
        <f>春秋自动更新!G34</f>
        <v>1485.0817</v>
      </c>
      <c r="R34" s="138">
        <f t="shared" si="9"/>
        <v>7.0539989735203479E-2</v>
      </c>
      <c r="S34" s="138"/>
      <c r="T34" s="50">
        <f>春秋自动更新!H34</f>
        <v>799.70669999999996</v>
      </c>
      <c r="U34" s="138">
        <f t="shared" si="10"/>
        <v>0.46756659756193186</v>
      </c>
      <c r="V34" s="138"/>
      <c r="W34" s="50">
        <f>春秋自动更新!I34</f>
        <v>79.373800000000003</v>
      </c>
      <c r="X34" s="138">
        <f t="shared" si="11"/>
        <v>7.8339729767714195E-2</v>
      </c>
      <c r="Y34" s="138"/>
      <c r="Z34" s="50">
        <f>春秋自动更新!J34*10</f>
        <v>1356.59</v>
      </c>
      <c r="AA34" s="138">
        <f t="shared" si="12"/>
        <v>0.15580967765571518</v>
      </c>
      <c r="AB34" s="138"/>
      <c r="AC34" s="50">
        <f>春秋自动更新!K34*10</f>
        <v>955.62</v>
      </c>
      <c r="AD34" s="138">
        <f t="shared" si="13"/>
        <v>6.5288227117015429E-2</v>
      </c>
      <c r="AE34" s="138"/>
      <c r="AF34" s="50">
        <f>春秋自动更新!L34*10</f>
        <v>349.11</v>
      </c>
      <c r="AG34" s="138">
        <f t="shared" si="14"/>
        <v>0.53058003419702748</v>
      </c>
      <c r="AH34" s="138"/>
      <c r="AI34" s="50">
        <f>春秋自动更新!M34*10</f>
        <v>51.86</v>
      </c>
      <c r="AJ34" s="138">
        <f t="shared" si="15"/>
        <v>6.7715303370323943E-2</v>
      </c>
      <c r="AK34" s="138"/>
      <c r="AL34" s="50">
        <f>春秋自动更新!N34</f>
        <v>93.86</v>
      </c>
      <c r="AM34" s="174">
        <f t="shared" si="0"/>
        <v>-0.51000000000000512</v>
      </c>
      <c r="AN34" s="138"/>
      <c r="AO34" s="50">
        <f>春秋自动更新!O34</f>
        <v>95.39</v>
      </c>
      <c r="AP34" s="174">
        <f t="shared" si="1"/>
        <v>-0.48999999999999488</v>
      </c>
      <c r="AQ34" s="138"/>
      <c r="AR34" s="50">
        <f>春秋自动更新!P34</f>
        <v>91.04</v>
      </c>
      <c r="AS34" s="174">
        <f t="shared" si="2"/>
        <v>0.18000000000000682</v>
      </c>
      <c r="AT34" s="138"/>
      <c r="AU34" s="50">
        <f>春秋自动更新!Q34</f>
        <v>94.87</v>
      </c>
      <c r="AV34" s="174">
        <f t="shared" si="3"/>
        <v>1.4200000000000017</v>
      </c>
      <c r="AW34" s="138"/>
      <c r="AX34" s="50">
        <f>春秋自动更新!R34</f>
        <v>0</v>
      </c>
      <c r="AY34" s="138"/>
      <c r="AZ34" s="138"/>
      <c r="BA34" s="17"/>
      <c r="BB34" s="9"/>
      <c r="BC34" s="17"/>
      <c r="BD34" s="9"/>
      <c r="BE34" s="17"/>
      <c r="BF34" s="9"/>
      <c r="BG34" s="17"/>
      <c r="BH34" s="9"/>
      <c r="BI34" s="51"/>
      <c r="BJ34" s="9"/>
      <c r="BK34" s="51"/>
      <c r="BL34" s="9"/>
      <c r="BM34" s="51"/>
      <c r="BN34" s="9"/>
      <c r="BO34" s="51"/>
      <c r="BP34" s="51"/>
      <c r="BQ34" s="9"/>
      <c r="BR34" s="51"/>
      <c r="BS34" s="9"/>
      <c r="BT34" s="51"/>
      <c r="BU34" s="9"/>
      <c r="BV34" s="51"/>
      <c r="BW34" s="9"/>
      <c r="BX34" s="51"/>
      <c r="BY34" s="9"/>
      <c r="BZ34" s="51"/>
      <c r="CA34" s="9"/>
      <c r="CB34" s="51"/>
      <c r="CC34" s="9"/>
      <c r="CD34" s="51"/>
      <c r="CE34" s="9"/>
      <c r="CF34" s="51"/>
      <c r="CG34" s="10"/>
      <c r="CH34" s="51"/>
      <c r="CI34" s="10"/>
      <c r="CJ34" s="51"/>
      <c r="CK34" s="10"/>
      <c r="CL34" s="51"/>
      <c r="CM34" s="10"/>
      <c r="CN34" s="51"/>
      <c r="CO34" s="53"/>
      <c r="CP34" s="51"/>
      <c r="CQ34" s="53"/>
      <c r="CR34" s="51"/>
      <c r="CS34" s="53"/>
      <c r="CT34" s="51"/>
      <c r="CU34" s="53"/>
      <c r="CV34" s="60"/>
      <c r="CW34" s="51"/>
      <c r="CX34" s="9"/>
      <c r="CY34" s="51"/>
      <c r="CZ34" s="9"/>
      <c r="DA34" s="51"/>
      <c r="DB34" s="9"/>
      <c r="DC34" s="51"/>
      <c r="DD34" s="9"/>
      <c r="DE34" s="56"/>
      <c r="DF34" s="56"/>
      <c r="DG34" s="57"/>
    </row>
    <row r="35" spans="1:111">
      <c r="A35" s="49">
        <v>42613</v>
      </c>
      <c r="B35" s="50">
        <f>春秋自动更新!B35</f>
        <v>2604.4085</v>
      </c>
      <c r="C35" s="138">
        <f t="shared" si="4"/>
        <v>0.18400651366937515</v>
      </c>
      <c r="D35" s="138"/>
      <c r="E35" s="50">
        <f>春秋自动更新!C35</f>
        <v>1619.4192</v>
      </c>
      <c r="F35" s="138">
        <f t="shared" si="5"/>
        <v>8.4156935378947306E-2</v>
      </c>
      <c r="G35" s="138"/>
      <c r="H35" s="50">
        <f>春秋自动更新!D35</f>
        <v>902.50570000000005</v>
      </c>
      <c r="I35" s="138">
        <f t="shared" si="6"/>
        <v>0.44004436680859271</v>
      </c>
      <c r="J35" s="138"/>
      <c r="K35" s="50">
        <f>春秋自动更新!E35</f>
        <v>82.483500000000006</v>
      </c>
      <c r="L35" s="138">
        <f t="shared" si="7"/>
        <v>4.1148355073073128E-2</v>
      </c>
      <c r="M35" s="138"/>
      <c r="N35" s="50">
        <f>春秋自动更新!F35</f>
        <v>2464.1990999999998</v>
      </c>
      <c r="O35" s="138">
        <f t="shared" si="8"/>
        <v>0.17313900487298794</v>
      </c>
      <c r="P35" s="138"/>
      <c r="Q35" s="50">
        <f>春秋自动更新!G35</f>
        <v>1555.1205</v>
      </c>
      <c r="R35" s="138">
        <f t="shared" si="9"/>
        <v>8.2101727004075142E-2</v>
      </c>
      <c r="S35" s="138"/>
      <c r="T35" s="50">
        <f>春秋自动更新!H35</f>
        <v>831.06129999999996</v>
      </c>
      <c r="U35" s="138">
        <f t="shared" si="10"/>
        <v>0.41213207142579567</v>
      </c>
      <c r="V35" s="138"/>
      <c r="W35" s="50">
        <f>春秋自动更新!I35</f>
        <v>78.017300000000006</v>
      </c>
      <c r="X35" s="138">
        <f t="shared" si="11"/>
        <v>4.2000316644430269E-2</v>
      </c>
      <c r="Y35" s="138"/>
      <c r="Z35" s="50">
        <f>春秋自动更新!J35*10</f>
        <v>1406.11</v>
      </c>
      <c r="AA35" s="138">
        <f t="shared" si="12"/>
        <v>0.14133324242343059</v>
      </c>
      <c r="AB35" s="138"/>
      <c r="AC35" s="50">
        <f>春秋自动更新!K35*10</f>
        <v>995.1099999999999</v>
      </c>
      <c r="AD35" s="138">
        <f t="shared" si="13"/>
        <v>7.3473570658036502E-2</v>
      </c>
      <c r="AE35" s="138"/>
      <c r="AF35" s="50">
        <f>春秋自动更新!L35*10</f>
        <v>360.15999999999997</v>
      </c>
      <c r="AG35" s="138">
        <f t="shared" si="14"/>
        <v>0.40752378049257065</v>
      </c>
      <c r="AH35" s="138"/>
      <c r="AI35" s="50">
        <f>春秋自动更新!M35*10</f>
        <v>50.85</v>
      </c>
      <c r="AJ35" s="138">
        <f t="shared" si="15"/>
        <v>3.5493921436862363E-2</v>
      </c>
      <c r="AK35" s="138"/>
      <c r="AL35" s="50">
        <f>春秋自动更新!N35</f>
        <v>94.62</v>
      </c>
      <c r="AM35" s="174">
        <f t="shared" si="0"/>
        <v>-0.86999999999999034</v>
      </c>
      <c r="AN35" s="138"/>
      <c r="AO35" s="50">
        <f>春秋自动更新!O35</f>
        <v>96.03</v>
      </c>
      <c r="AP35" s="174">
        <f t="shared" si="1"/>
        <v>-0.17999999999999261</v>
      </c>
      <c r="AQ35" s="138"/>
      <c r="AR35" s="50">
        <f>春秋自动更新!P35</f>
        <v>92.08</v>
      </c>
      <c r="AS35" s="174">
        <f t="shared" si="2"/>
        <v>-1.8200000000000074</v>
      </c>
      <c r="AT35" s="138"/>
      <c r="AU35" s="50">
        <f>春秋自动更新!Q35</f>
        <v>94.59</v>
      </c>
      <c r="AV35" s="174">
        <f t="shared" si="3"/>
        <v>7.9999999999998295E-2</v>
      </c>
      <c r="AW35" s="138"/>
      <c r="AX35" s="50">
        <f>春秋自动更新!R35</f>
        <v>0</v>
      </c>
      <c r="AY35" s="138"/>
      <c r="AZ35" s="138"/>
      <c r="BA35" s="17"/>
      <c r="BB35" s="9"/>
      <c r="BC35" s="17"/>
      <c r="BD35" s="9"/>
      <c r="BE35" s="17"/>
      <c r="BF35" s="9"/>
      <c r="BG35" s="17"/>
      <c r="BH35" s="9"/>
      <c r="BI35" s="51"/>
      <c r="BJ35" s="9"/>
      <c r="BK35" s="51"/>
      <c r="BL35" s="9"/>
      <c r="BM35" s="51"/>
      <c r="BN35" s="9"/>
      <c r="BO35" s="51"/>
      <c r="BP35" s="51"/>
      <c r="BQ35" s="9"/>
      <c r="BR35" s="51"/>
      <c r="BS35" s="9"/>
      <c r="BT35" s="51"/>
      <c r="BU35" s="9"/>
      <c r="BV35" s="51"/>
      <c r="BW35" s="9"/>
      <c r="BX35" s="51"/>
      <c r="BY35" s="9"/>
      <c r="BZ35" s="51"/>
      <c r="CA35" s="9"/>
      <c r="CB35" s="51"/>
      <c r="CC35" s="9"/>
      <c r="CD35" s="51"/>
      <c r="CE35" s="9"/>
      <c r="CF35" s="51"/>
      <c r="CG35" s="10"/>
      <c r="CH35" s="51"/>
      <c r="CI35" s="10"/>
      <c r="CJ35" s="51"/>
      <c r="CK35" s="10"/>
      <c r="CL35" s="51"/>
      <c r="CM35" s="10"/>
      <c r="CN35" s="51"/>
      <c r="CO35" s="53"/>
      <c r="CP35" s="51"/>
      <c r="CQ35" s="53"/>
      <c r="CR35" s="51"/>
      <c r="CS35" s="53"/>
      <c r="CT35" s="51"/>
      <c r="CU35" s="53"/>
      <c r="CV35" s="60"/>
      <c r="CW35" s="51"/>
      <c r="CX35" s="9"/>
      <c r="CY35" s="51"/>
      <c r="CZ35" s="9"/>
      <c r="DA35" s="51"/>
      <c r="DB35" s="9"/>
      <c r="DC35" s="51"/>
      <c r="DD35" s="9"/>
      <c r="DE35" s="56"/>
      <c r="DF35" s="56"/>
      <c r="DG35" s="57"/>
    </row>
    <row r="36" spans="1:111">
      <c r="A36" s="49">
        <v>42643</v>
      </c>
      <c r="B36" s="50">
        <f>春秋自动更新!B36</f>
        <v>2442.8802000000001</v>
      </c>
      <c r="C36" s="138">
        <f t="shared" si="4"/>
        <v>0.25471619869245821</v>
      </c>
      <c r="D36" s="138"/>
      <c r="E36" s="50">
        <f>春秋自动更新!C36</f>
        <v>1510.9871000000001</v>
      </c>
      <c r="F36" s="138">
        <f t="shared" si="5"/>
        <v>0.13232162207969456</v>
      </c>
      <c r="G36" s="138"/>
      <c r="H36" s="50">
        <f>春秋自动更新!D36</f>
        <v>855.58900000000006</v>
      </c>
      <c r="I36" s="138">
        <f t="shared" si="6"/>
        <v>0.58989596602380634</v>
      </c>
      <c r="J36" s="138"/>
      <c r="K36" s="50">
        <f>春秋自动更新!E36</f>
        <v>76.304199999999994</v>
      </c>
      <c r="L36" s="138">
        <f t="shared" si="7"/>
        <v>2.5570100914306337E-2</v>
      </c>
      <c r="M36" s="138"/>
      <c r="N36" s="50">
        <f>春秋自动更新!F36</f>
        <v>2178.1871000000001</v>
      </c>
      <c r="O36" s="138">
        <f t="shared" si="8"/>
        <v>0.21103966231312854</v>
      </c>
      <c r="P36" s="138"/>
      <c r="Q36" s="50">
        <f>春秋自动更新!G36</f>
        <v>1401.9539</v>
      </c>
      <c r="R36" s="138">
        <f t="shared" si="9"/>
        <v>0.10885195177715734</v>
      </c>
      <c r="S36" s="138"/>
      <c r="T36" s="50">
        <f>春秋自动更新!H36</f>
        <v>704.74289999999996</v>
      </c>
      <c r="U36" s="138">
        <f t="shared" si="10"/>
        <v>0.51189921290624318</v>
      </c>
      <c r="V36" s="138"/>
      <c r="W36" s="50">
        <f>春秋自动更新!I36</f>
        <v>71.490200000000002</v>
      </c>
      <c r="X36" s="138">
        <f t="shared" si="11"/>
        <v>4.9025618017282335E-2</v>
      </c>
      <c r="Y36" s="138"/>
      <c r="Z36" s="50">
        <f>春秋自动更新!J36*10</f>
        <v>1246.0999999999999</v>
      </c>
      <c r="AA36" s="138">
        <f t="shared" si="12"/>
        <v>0.16189188559173884</v>
      </c>
      <c r="AB36" s="138"/>
      <c r="AC36" s="50">
        <f>春秋自动更新!K36*10</f>
        <v>890.81000000000006</v>
      </c>
      <c r="AD36" s="138">
        <f t="shared" si="13"/>
        <v>9.9036811397875679E-2</v>
      </c>
      <c r="AE36" s="138"/>
      <c r="AF36" s="50">
        <f>春秋自动更新!L36*10</f>
        <v>308.26</v>
      </c>
      <c r="AG36" s="138">
        <f t="shared" si="14"/>
        <v>0.41865709420590003</v>
      </c>
      <c r="AH36" s="138"/>
      <c r="AI36" s="50">
        <f>春秋自动更新!M36*10</f>
        <v>47.03</v>
      </c>
      <c r="AJ36" s="138">
        <f t="shared" si="15"/>
        <v>5.335065400465866E-2</v>
      </c>
      <c r="AK36" s="138"/>
      <c r="AL36" s="50">
        <f>春秋自动更新!N36</f>
        <v>89.16</v>
      </c>
      <c r="AM36" s="174">
        <f t="shared" si="0"/>
        <v>-3.2199999999999989</v>
      </c>
      <c r="AN36" s="138"/>
      <c r="AO36" s="50">
        <f>春秋自动更新!O36</f>
        <v>92.78</v>
      </c>
      <c r="AP36" s="174">
        <f t="shared" si="1"/>
        <v>-1.9699999999999989</v>
      </c>
      <c r="AQ36" s="138"/>
      <c r="AR36" s="50">
        <f>春秋自动更新!P36</f>
        <v>82.37</v>
      </c>
      <c r="AS36" s="174">
        <f t="shared" si="2"/>
        <v>-4.25</v>
      </c>
      <c r="AT36" s="138"/>
      <c r="AU36" s="50">
        <f>春秋自动更新!Q36</f>
        <v>93.69</v>
      </c>
      <c r="AV36" s="174">
        <f t="shared" si="3"/>
        <v>2.0900000000000034</v>
      </c>
      <c r="AW36" s="138"/>
      <c r="AX36" s="50">
        <f>春秋自动更新!R36</f>
        <v>0</v>
      </c>
      <c r="AY36" s="138"/>
      <c r="AZ36" s="138"/>
      <c r="BA36" s="17"/>
      <c r="BB36" s="9"/>
      <c r="BC36" s="17"/>
      <c r="BD36" s="9"/>
      <c r="BE36" s="17"/>
      <c r="BF36" s="9"/>
      <c r="BG36" s="17"/>
      <c r="BH36" s="9"/>
      <c r="BI36" s="51"/>
      <c r="BJ36" s="9"/>
      <c r="BK36" s="51"/>
      <c r="BL36" s="9"/>
      <c r="BM36" s="51"/>
      <c r="BN36" s="9"/>
      <c r="BO36" s="51"/>
      <c r="BP36" s="51"/>
      <c r="BQ36" s="9"/>
      <c r="BR36" s="51"/>
      <c r="BS36" s="9"/>
      <c r="BT36" s="51"/>
      <c r="BU36" s="9"/>
      <c r="BV36" s="51"/>
      <c r="BW36" s="9"/>
      <c r="BX36" s="51"/>
      <c r="BY36" s="9"/>
      <c r="BZ36" s="51"/>
      <c r="CA36" s="9"/>
      <c r="CB36" s="51"/>
      <c r="CC36" s="9"/>
      <c r="CD36" s="51"/>
      <c r="CE36" s="9"/>
      <c r="CF36" s="51"/>
      <c r="CG36" s="10"/>
      <c r="CH36" s="51"/>
      <c r="CI36" s="10"/>
      <c r="CJ36" s="51"/>
      <c r="CK36" s="10"/>
      <c r="CL36" s="51"/>
      <c r="CM36" s="10"/>
      <c r="CN36" s="51"/>
      <c r="CO36" s="53"/>
      <c r="CP36" s="51"/>
      <c r="CQ36" s="53"/>
      <c r="CR36" s="51"/>
      <c r="CS36" s="53"/>
      <c r="CT36" s="51"/>
      <c r="CU36" s="53"/>
      <c r="CV36" s="60"/>
      <c r="CW36" s="51"/>
      <c r="CX36" s="9"/>
      <c r="CY36" s="51"/>
      <c r="CZ36" s="9"/>
      <c r="DA36" s="51"/>
      <c r="DB36" s="9"/>
      <c r="DC36" s="51"/>
      <c r="DD36" s="9"/>
      <c r="DE36" s="56"/>
      <c r="DF36" s="56"/>
      <c r="DG36" s="57"/>
    </row>
    <row r="37" spans="1:111">
      <c r="A37" s="49">
        <v>42674</v>
      </c>
      <c r="B37" s="50">
        <f>春秋自动更新!B37</f>
        <v>2403.7411000000002</v>
      </c>
      <c r="C37" s="138">
        <f t="shared" si="4"/>
        <v>0.16128243746454385</v>
      </c>
      <c r="D37" s="138"/>
      <c r="E37" s="50">
        <f>春秋自动更新!C37</f>
        <v>1538.9059999999999</v>
      </c>
      <c r="F37" s="138">
        <f t="shared" si="5"/>
        <v>0.15220895422359138</v>
      </c>
      <c r="G37" s="138"/>
      <c r="H37" s="50">
        <f>春秋自动更新!D37</f>
        <v>788.9615</v>
      </c>
      <c r="I37" s="138">
        <f t="shared" si="6"/>
        <v>0.19834206373443419</v>
      </c>
      <c r="J37" s="138"/>
      <c r="K37" s="50">
        <f>春秋自动更新!E37</f>
        <v>75.873699999999999</v>
      </c>
      <c r="L37" s="138">
        <f t="shared" si="7"/>
        <v>-4.9189156149087587E-4</v>
      </c>
      <c r="M37" s="138"/>
      <c r="N37" s="50">
        <f>春秋自动更新!F37</f>
        <v>2098.1536999999998</v>
      </c>
      <c r="O37" s="138">
        <f t="shared" si="8"/>
        <v>0.11474069228162498</v>
      </c>
      <c r="P37" s="138"/>
      <c r="Q37" s="50">
        <f>春秋自动更新!G37</f>
        <v>1410.7117000000001</v>
      </c>
      <c r="R37" s="138">
        <f t="shared" si="9"/>
        <v>0.11388260751882817</v>
      </c>
      <c r="S37" s="138"/>
      <c r="T37" s="50">
        <f>春秋自动更新!H37</f>
        <v>617.37040000000002</v>
      </c>
      <c r="U37" s="138">
        <f t="shared" si="10"/>
        <v>0.13473366720609481</v>
      </c>
      <c r="V37" s="138"/>
      <c r="W37" s="50">
        <f>春秋自动更新!I37</f>
        <v>70.071600000000004</v>
      </c>
      <c r="X37" s="138">
        <f t="shared" si="11"/>
        <v>-2.1921372397648908E-2</v>
      </c>
      <c r="Y37" s="138"/>
      <c r="Z37" s="50">
        <f>春秋自动更新!J37*10</f>
        <v>1232.21</v>
      </c>
      <c r="AA37" s="138">
        <f t="shared" si="12"/>
        <v>0.11397492898716077</v>
      </c>
      <c r="AB37" s="138"/>
      <c r="AC37" s="50">
        <f>春秋自动更新!K37*10</f>
        <v>904.55</v>
      </c>
      <c r="AD37" s="138">
        <f t="shared" si="13"/>
        <v>0.1135801253246993</v>
      </c>
      <c r="AE37" s="138"/>
      <c r="AF37" s="50">
        <f>春秋自动更新!L37*10</f>
        <v>281.83</v>
      </c>
      <c r="AG37" s="138">
        <f t="shared" si="14"/>
        <v>0.14146503471012783</v>
      </c>
      <c r="AH37" s="138"/>
      <c r="AI37" s="50">
        <f>春秋自动更新!M37*10</f>
        <v>45.839999999999996</v>
      </c>
      <c r="AJ37" s="138">
        <f t="shared" si="15"/>
        <v>-2.3558982660929817E-2</v>
      </c>
      <c r="AK37" s="138"/>
      <c r="AL37" s="50">
        <f>春秋自动更新!N37</f>
        <v>87.29</v>
      </c>
      <c r="AM37" s="174">
        <f>AL37-AL25</f>
        <v>-3.6400000000000006</v>
      </c>
      <c r="AN37" s="138"/>
      <c r="AO37" s="50">
        <f>春秋自动更新!O37</f>
        <v>91.67</v>
      </c>
      <c r="AP37" s="174">
        <f>AO37-AO25</f>
        <v>-3.1499999999999915</v>
      </c>
      <c r="AQ37" s="138"/>
      <c r="AR37" s="50">
        <f>春秋自动更新!P37</f>
        <v>78.25</v>
      </c>
      <c r="AS37" s="174">
        <f>AR37-AR25</f>
        <v>-4.3900000000000006</v>
      </c>
      <c r="AT37" s="138"/>
      <c r="AU37" s="50">
        <f>春秋自动更新!Q37</f>
        <v>92.35</v>
      </c>
      <c r="AV37" s="174">
        <f>AU37-AU25</f>
        <v>-2.0300000000000011</v>
      </c>
      <c r="AW37" s="138"/>
      <c r="AX37" s="50">
        <f>春秋自动更新!R37</f>
        <v>0</v>
      </c>
      <c r="AY37" s="138"/>
      <c r="AZ37" s="138"/>
      <c r="BA37" s="17"/>
      <c r="BB37" s="9"/>
      <c r="BC37" s="17"/>
      <c r="BD37" s="9"/>
      <c r="BE37" s="17"/>
      <c r="BF37" s="9"/>
      <c r="BG37" s="17"/>
      <c r="BH37" s="9"/>
      <c r="BI37" s="51"/>
      <c r="BJ37" s="9"/>
      <c r="BK37" s="51"/>
      <c r="BL37" s="9"/>
      <c r="BM37" s="51"/>
      <c r="BN37" s="9"/>
      <c r="BO37" s="51"/>
      <c r="BP37" s="51"/>
      <c r="BQ37" s="9"/>
      <c r="BR37" s="51"/>
      <c r="BS37" s="9"/>
      <c r="BT37" s="51"/>
      <c r="BU37" s="9"/>
      <c r="BV37" s="51"/>
      <c r="BW37" s="9"/>
      <c r="BX37" s="51"/>
      <c r="BY37" s="9"/>
      <c r="BZ37" s="51"/>
      <c r="CA37" s="9"/>
      <c r="CB37" s="51"/>
      <c r="CC37" s="9"/>
      <c r="CD37" s="51"/>
      <c r="CE37" s="9"/>
      <c r="CF37" s="51"/>
      <c r="CG37" s="10"/>
      <c r="CH37" s="51"/>
      <c r="CI37" s="10"/>
      <c r="CJ37" s="51"/>
      <c r="CK37" s="10"/>
      <c r="CL37" s="51"/>
      <c r="CM37" s="10"/>
      <c r="CN37" s="51"/>
      <c r="CO37" s="53"/>
      <c r="CP37" s="51"/>
      <c r="CQ37" s="53"/>
      <c r="CR37" s="51"/>
      <c r="CS37" s="53"/>
      <c r="CT37" s="51"/>
      <c r="CU37" s="53"/>
      <c r="CV37" s="60"/>
      <c r="CW37" s="51"/>
      <c r="CX37" s="9"/>
      <c r="CY37" s="51"/>
      <c r="CZ37" s="9"/>
      <c r="DA37" s="51"/>
      <c r="DB37" s="9"/>
      <c r="DC37" s="51"/>
      <c r="DD37" s="9"/>
      <c r="DE37" s="56"/>
      <c r="DF37" s="56"/>
      <c r="DG37" s="57"/>
    </row>
    <row r="38" spans="1:111">
      <c r="A38" s="49">
        <v>42704</v>
      </c>
      <c r="B38" s="50">
        <f>春秋自动更新!B38</f>
        <v>2179.4940000000001</v>
      </c>
      <c r="C38" s="138">
        <f t="shared" si="4"/>
        <v>7.3156301909924615E-2</v>
      </c>
      <c r="D38" s="138"/>
      <c r="E38" s="50">
        <f>春秋自动更新!C38</f>
        <v>1476.0151000000001</v>
      </c>
      <c r="F38" s="138">
        <f t="shared" si="5"/>
        <v>0.2385045507914263</v>
      </c>
      <c r="G38" s="138"/>
      <c r="H38" s="50">
        <f>春秋自动更新!D38</f>
        <v>623.85619999999994</v>
      </c>
      <c r="I38" s="138">
        <f t="shared" si="6"/>
        <v>-0.18702002437677701</v>
      </c>
      <c r="J38" s="138"/>
      <c r="K38" s="50">
        <f>春秋自动更新!E38</f>
        <v>79.622699999999995</v>
      </c>
      <c r="L38" s="138">
        <f t="shared" si="7"/>
        <v>0.10929578406663909</v>
      </c>
      <c r="M38" s="138"/>
      <c r="N38" s="50">
        <f>春秋自动更新!F38</f>
        <v>1935.5888</v>
      </c>
      <c r="O38" s="138">
        <f t="shared" si="8"/>
        <v>6.6575001666850042E-2</v>
      </c>
      <c r="P38" s="138"/>
      <c r="Q38" s="50">
        <f>春秋自动更新!G38</f>
        <v>1358.4257</v>
      </c>
      <c r="R38" s="138">
        <f t="shared" si="9"/>
        <v>0.22074398031339548</v>
      </c>
      <c r="S38" s="138"/>
      <c r="T38" s="50">
        <f>春秋自动更新!H38</f>
        <v>502.89089999999999</v>
      </c>
      <c r="U38" s="138">
        <f t="shared" si="10"/>
        <v>-0.20653391651048025</v>
      </c>
      <c r="V38" s="138"/>
      <c r="W38" s="50">
        <f>春秋自动更新!I38</f>
        <v>74.272199999999998</v>
      </c>
      <c r="X38" s="138">
        <f t="shared" si="11"/>
        <v>8.910984733924221E-2</v>
      </c>
      <c r="Y38" s="138"/>
      <c r="Z38" s="50">
        <f>春秋自动更新!J38*10</f>
        <v>1132.76</v>
      </c>
      <c r="AA38" s="138">
        <f t="shared" si="12"/>
        <v>0.10383725621271456</v>
      </c>
      <c r="AB38" s="138"/>
      <c r="AC38" s="50">
        <f>春秋自动更新!K38*10</f>
        <v>850.54</v>
      </c>
      <c r="AD38" s="138">
        <f t="shared" si="13"/>
        <v>0.20252681346088042</v>
      </c>
      <c r="AE38" s="138"/>
      <c r="AF38" s="50">
        <f>春秋自动更新!L38*10</f>
        <v>233.79999999999998</v>
      </c>
      <c r="AG38" s="138">
        <f t="shared" si="14"/>
        <v>-0.14755222063011142</v>
      </c>
      <c r="AH38" s="138"/>
      <c r="AI38" s="50">
        <f>春秋自动更新!M38*10</f>
        <v>48.410000000000004</v>
      </c>
      <c r="AJ38" s="138">
        <f t="shared" si="15"/>
        <v>8.4477698873182794E-2</v>
      </c>
      <c r="AK38" s="138"/>
      <c r="AL38" s="50">
        <f>春秋自动更新!N38</f>
        <v>88.81</v>
      </c>
      <c r="AM38" s="174">
        <f t="shared" ref="AM38:AM101" si="16">AL38-AL26</f>
        <v>-0.54999999999999716</v>
      </c>
      <c r="AN38" s="138"/>
      <c r="AO38" s="50">
        <f>春秋自动更新!O38</f>
        <v>92.03</v>
      </c>
      <c r="AP38" s="174">
        <f t="shared" ref="AP38:AP101" si="17">AO38-AO26</f>
        <v>-1.3400000000000034</v>
      </c>
      <c r="AQ38" s="138"/>
      <c r="AR38" s="50">
        <f>春秋自动更新!P38</f>
        <v>80.61</v>
      </c>
      <c r="AS38" s="174">
        <f t="shared" ref="AS38:AS101" si="18">AR38-AR26</f>
        <v>-1.980000000000004</v>
      </c>
      <c r="AT38" s="138"/>
      <c r="AU38" s="50">
        <f>春秋自动更新!Q38</f>
        <v>93.28</v>
      </c>
      <c r="AV38" s="174">
        <f t="shared" ref="AV38:AV101" si="19">AU38-AU26</f>
        <v>-1.730000000000004</v>
      </c>
      <c r="AW38" s="138"/>
      <c r="AX38" s="50">
        <f>春秋自动更新!R38</f>
        <v>0</v>
      </c>
      <c r="AY38" s="138"/>
      <c r="AZ38" s="138"/>
      <c r="BA38" s="17"/>
      <c r="BB38" s="9"/>
      <c r="BC38" s="17"/>
      <c r="BD38" s="9"/>
      <c r="BE38" s="17"/>
      <c r="BF38" s="9"/>
      <c r="BG38" s="17"/>
      <c r="BH38" s="9"/>
      <c r="BI38" s="51"/>
      <c r="BJ38" s="9"/>
      <c r="BK38" s="51"/>
      <c r="BL38" s="9"/>
      <c r="BM38" s="51"/>
      <c r="BN38" s="9"/>
      <c r="BO38" s="51"/>
      <c r="BP38" s="51"/>
      <c r="BQ38" s="9"/>
      <c r="BR38" s="51"/>
      <c r="BS38" s="9"/>
      <c r="BT38" s="51"/>
      <c r="BU38" s="9"/>
      <c r="BV38" s="51"/>
      <c r="BW38" s="9"/>
      <c r="BX38" s="51"/>
      <c r="BY38" s="9"/>
      <c r="BZ38" s="51"/>
      <c r="CA38" s="9"/>
      <c r="CB38" s="51"/>
      <c r="CC38" s="9"/>
      <c r="CD38" s="51"/>
      <c r="CE38" s="9"/>
      <c r="CF38" s="51"/>
      <c r="CG38" s="10"/>
      <c r="CH38" s="51"/>
      <c r="CI38" s="10"/>
      <c r="CJ38" s="51"/>
      <c r="CK38" s="10"/>
      <c r="CL38" s="51"/>
      <c r="CM38" s="10"/>
      <c r="CN38" s="51"/>
      <c r="CO38" s="53"/>
      <c r="CP38" s="51"/>
      <c r="CQ38" s="53"/>
      <c r="CR38" s="51"/>
      <c r="CS38" s="53"/>
      <c r="CT38" s="51"/>
      <c r="CU38" s="53"/>
      <c r="CV38" s="60"/>
      <c r="CW38" s="51"/>
      <c r="CX38" s="9"/>
      <c r="CY38" s="51"/>
      <c r="CZ38" s="9"/>
      <c r="DA38" s="51"/>
      <c r="DB38" s="9"/>
      <c r="DC38" s="51"/>
      <c r="DD38" s="9"/>
      <c r="DE38" s="56"/>
      <c r="DF38" s="56"/>
      <c r="DG38" s="57"/>
    </row>
    <row r="39" spans="1:111">
      <c r="A39" s="49">
        <v>42735</v>
      </c>
      <c r="B39" s="50">
        <f>春秋自动更新!B39</f>
        <v>2548.2935000000002</v>
      </c>
      <c r="C39" s="138">
        <f t="shared" si="4"/>
        <v>0.17748559949644105</v>
      </c>
      <c r="D39" s="138"/>
      <c r="E39" s="50">
        <f>春秋自动更新!C39</f>
        <v>1637.4818</v>
      </c>
      <c r="F39" s="138">
        <f t="shared" si="5"/>
        <v>0.30853593182833539</v>
      </c>
      <c r="G39" s="138"/>
      <c r="H39" s="50">
        <f>春秋自动更新!D39</f>
        <v>827.11599999999999</v>
      </c>
      <c r="I39" s="138">
        <f t="shared" si="6"/>
        <v>-1.2728171640410402E-2</v>
      </c>
      <c r="J39" s="138"/>
      <c r="K39" s="50">
        <f>春秋自动更新!E39</f>
        <v>83.695700000000002</v>
      </c>
      <c r="L39" s="138">
        <f t="shared" si="7"/>
        <v>0.11567133539789776</v>
      </c>
      <c r="M39" s="138"/>
      <c r="N39" s="50">
        <f>春秋自动更新!F39</f>
        <v>2278.4688999999998</v>
      </c>
      <c r="O39" s="138">
        <f t="shared" si="8"/>
        <v>0.17797247597196608</v>
      </c>
      <c r="P39" s="138"/>
      <c r="Q39" s="50">
        <f>春秋自动更新!G39</f>
        <v>1503.1115</v>
      </c>
      <c r="R39" s="138">
        <f t="shared" si="9"/>
        <v>0.29854933961111652</v>
      </c>
      <c r="S39" s="138"/>
      <c r="T39" s="50">
        <f>春秋自动更新!H39</f>
        <v>696.58079999999995</v>
      </c>
      <c r="U39" s="138">
        <f t="shared" si="10"/>
        <v>-1.4114969322540638E-2</v>
      </c>
      <c r="V39" s="138"/>
      <c r="W39" s="50">
        <f>春秋自动更新!I39</f>
        <v>78.776499999999999</v>
      </c>
      <c r="X39" s="138">
        <f t="shared" si="11"/>
        <v>0.12306444900007318</v>
      </c>
      <c r="Y39" s="138"/>
      <c r="Z39" s="50">
        <f>春秋自动更新!J39*10</f>
        <v>1287.6400000000001</v>
      </c>
      <c r="AA39" s="138">
        <f t="shared" si="12"/>
        <v>0.19963032112126</v>
      </c>
      <c r="AB39" s="138"/>
      <c r="AC39" s="50">
        <f>春秋自动更新!K39*10</f>
        <v>930.71</v>
      </c>
      <c r="AD39" s="138">
        <f t="shared" si="13"/>
        <v>0.27708651217932534</v>
      </c>
      <c r="AE39" s="138"/>
      <c r="AF39" s="50">
        <f>春秋自动更新!L39*10</f>
        <v>305.56</v>
      </c>
      <c r="AG39" s="138">
        <f t="shared" si="14"/>
        <v>2.3137451866733771E-2</v>
      </c>
      <c r="AH39" s="138"/>
      <c r="AI39" s="50">
        <f>春秋自动更新!M39*10</f>
        <v>51.37</v>
      </c>
      <c r="AJ39" s="138">
        <f t="shared" si="15"/>
        <v>0.11824633201271273</v>
      </c>
      <c r="AK39" s="138"/>
      <c r="AL39" s="50">
        <f>春秋自动更新!N39</f>
        <v>89.41</v>
      </c>
      <c r="AM39" s="174">
        <f t="shared" si="16"/>
        <v>3.9999999999992042E-2</v>
      </c>
      <c r="AN39" s="138"/>
      <c r="AO39" s="50">
        <f>春秋自动更新!O39</f>
        <v>91.79</v>
      </c>
      <c r="AP39" s="174">
        <f t="shared" si="17"/>
        <v>-0.70999999999999375</v>
      </c>
      <c r="AQ39" s="138"/>
      <c r="AR39" s="50">
        <f>春秋自动更新!P39</f>
        <v>84.22</v>
      </c>
      <c r="AS39" s="174">
        <f t="shared" si="18"/>
        <v>-0.12000000000000455</v>
      </c>
      <c r="AT39" s="138"/>
      <c r="AU39" s="50">
        <f>春秋自动更新!Q39</f>
        <v>94.12</v>
      </c>
      <c r="AV39" s="174">
        <f t="shared" si="19"/>
        <v>0.62000000000000455</v>
      </c>
      <c r="AW39" s="138"/>
      <c r="AX39" s="50">
        <f>春秋自动更新!R39</f>
        <v>0</v>
      </c>
      <c r="AY39" s="138"/>
      <c r="AZ39" s="138"/>
      <c r="BA39" s="17"/>
      <c r="BB39" s="9"/>
      <c r="BC39" s="17"/>
      <c r="BD39" s="9"/>
      <c r="BE39" s="17"/>
      <c r="BF39" s="9"/>
      <c r="BG39" s="17"/>
      <c r="BH39" s="9"/>
      <c r="BI39" s="51"/>
      <c r="BJ39" s="9"/>
      <c r="BK39" s="51"/>
      <c r="BL39" s="9"/>
      <c r="BM39" s="51"/>
      <c r="BN39" s="9"/>
      <c r="BO39" s="51"/>
      <c r="BP39" s="51"/>
      <c r="BQ39" s="9"/>
      <c r="BR39" s="51"/>
      <c r="BS39" s="9"/>
      <c r="BT39" s="51"/>
      <c r="BU39" s="9"/>
      <c r="BV39" s="51"/>
      <c r="BW39" s="9"/>
      <c r="BX39" s="51"/>
      <c r="BY39" s="9"/>
      <c r="BZ39" s="51"/>
      <c r="CA39" s="9"/>
      <c r="CB39" s="51"/>
      <c r="CC39" s="9"/>
      <c r="CD39" s="51"/>
      <c r="CE39" s="9"/>
      <c r="CF39" s="51"/>
      <c r="CG39" s="10"/>
      <c r="CH39" s="51"/>
      <c r="CI39" s="10"/>
      <c r="CJ39" s="51"/>
      <c r="CK39" s="10"/>
      <c r="CL39" s="51"/>
      <c r="CM39" s="10"/>
      <c r="CN39" s="51"/>
      <c r="CO39" s="53"/>
      <c r="CP39" s="51"/>
      <c r="CQ39" s="53"/>
      <c r="CR39" s="51"/>
      <c r="CS39" s="53"/>
      <c r="CT39" s="51"/>
      <c r="CU39" s="53"/>
      <c r="CV39" s="60"/>
      <c r="CW39" s="51"/>
      <c r="CX39" s="9"/>
      <c r="CY39" s="51"/>
      <c r="CZ39" s="9"/>
      <c r="DA39" s="51"/>
      <c r="DB39" s="9"/>
      <c r="DC39" s="51"/>
      <c r="DD39" s="9"/>
      <c r="DE39" s="56"/>
      <c r="DF39" s="56"/>
      <c r="DG39" s="57"/>
    </row>
    <row r="40" spans="1:111" s="11" customFormat="1" ht="12.75">
      <c r="A40" s="34">
        <v>42766</v>
      </c>
      <c r="B40" s="18">
        <f>春秋自动更新!B40</f>
        <v>2694.6356999999998</v>
      </c>
      <c r="C40" s="138">
        <f t="shared" si="4"/>
        <v>0.20932260286603177</v>
      </c>
      <c r="D40" s="138"/>
      <c r="E40" s="18">
        <f>春秋自动更新!C40</f>
        <v>1714.662</v>
      </c>
      <c r="F40" s="138">
        <f t="shared" si="5"/>
        <v>0.29221359611530962</v>
      </c>
      <c r="G40" s="138"/>
      <c r="H40" s="18">
        <f>春秋自动更新!D40</f>
        <v>897.13679999999999</v>
      </c>
      <c r="I40" s="138">
        <f t="shared" si="6"/>
        <v>9.8483295682039396E-2</v>
      </c>
      <c r="J40" s="138"/>
      <c r="K40" s="18">
        <f>春秋自动更新!E40</f>
        <v>82.8369</v>
      </c>
      <c r="L40" s="138">
        <f t="shared" si="7"/>
        <v>-2.0790423340766306E-2</v>
      </c>
      <c r="M40" s="138"/>
      <c r="N40" s="18">
        <f>春秋自动更新!F40</f>
        <v>2497.904</v>
      </c>
      <c r="O40" s="138">
        <f t="shared" si="8"/>
        <v>0.2242637518275068</v>
      </c>
      <c r="P40" s="138"/>
      <c r="Q40" s="18">
        <f>春秋自动更新!G40</f>
        <v>1614.0471</v>
      </c>
      <c r="R40" s="138">
        <f t="shared" si="9"/>
        <v>0.30207219145536746</v>
      </c>
      <c r="S40" s="138"/>
      <c r="T40" s="18">
        <f>春秋自动更新!H40</f>
        <v>806.41229999999996</v>
      </c>
      <c r="U40" s="138">
        <f t="shared" si="10"/>
        <v>0.1167455678859981</v>
      </c>
      <c r="V40" s="138"/>
      <c r="W40" s="18">
        <f>春秋自动更新!I40</f>
        <v>77.444699999999997</v>
      </c>
      <c r="X40" s="138">
        <f t="shared" si="11"/>
        <v>-1.4993699471092414E-2</v>
      </c>
      <c r="Y40" s="138"/>
      <c r="Z40" s="18">
        <f>春秋自动更新!J40*10</f>
        <v>1392.37</v>
      </c>
      <c r="AA40" s="138">
        <f t="shared" si="12"/>
        <v>0.21890410071495281</v>
      </c>
      <c r="AB40" s="138"/>
      <c r="AC40" s="18">
        <f>春秋自动更新!K40*10</f>
        <v>992.3900000000001</v>
      </c>
      <c r="AD40" s="138">
        <f t="shared" si="13"/>
        <v>0.26575513692078112</v>
      </c>
      <c r="AE40" s="138"/>
      <c r="AF40" s="18">
        <f>春秋自动更新!L40*10</f>
        <v>349.52</v>
      </c>
      <c r="AG40" s="138">
        <f t="shared" si="14"/>
        <v>0.14072734749560212</v>
      </c>
      <c r="AH40" s="138"/>
      <c r="AI40" s="18">
        <f>春秋自动更新!M40*10</f>
        <v>50.47</v>
      </c>
      <c r="AJ40" s="138">
        <f t="shared" si="15"/>
        <v>-2.7215604641301572E-2</v>
      </c>
      <c r="AK40" s="138"/>
      <c r="AL40" s="18">
        <f>春秋自动更新!N40</f>
        <v>92.7</v>
      </c>
      <c r="AM40" s="174">
        <f t="shared" si="16"/>
        <v>1.1300000000000097</v>
      </c>
      <c r="AN40" s="138"/>
      <c r="AO40" s="18">
        <f>春秋自动更新!O40</f>
        <v>94.13</v>
      </c>
      <c r="AP40" s="174">
        <f t="shared" si="17"/>
        <v>0.70999999999999375</v>
      </c>
      <c r="AQ40" s="138"/>
      <c r="AR40" s="18">
        <f>春秋自动更新!P40</f>
        <v>89.89</v>
      </c>
      <c r="AS40" s="174">
        <f t="shared" si="18"/>
        <v>1.4699999999999989</v>
      </c>
      <c r="AT40" s="138"/>
      <c r="AU40" s="18">
        <f>春秋自动更新!Q40</f>
        <v>93.49</v>
      </c>
      <c r="AV40" s="174">
        <f t="shared" si="19"/>
        <v>0.54999999999999716</v>
      </c>
      <c r="AW40" s="138"/>
      <c r="AX40" s="18">
        <f>春秋自动更新!R40</f>
        <v>0</v>
      </c>
      <c r="AY40" s="138"/>
      <c r="AZ40" s="138"/>
      <c r="BA40" s="10"/>
      <c r="BB40" s="9"/>
      <c r="BC40" s="10"/>
      <c r="BD40" s="9"/>
      <c r="BE40" s="10"/>
      <c r="BF40" s="9"/>
      <c r="BG40" s="10"/>
      <c r="BH40" s="9"/>
      <c r="BI40" s="10"/>
      <c r="BJ40" s="9"/>
      <c r="BK40" s="10"/>
      <c r="BL40" s="9"/>
      <c r="BM40" s="10"/>
      <c r="BN40" s="9"/>
      <c r="BO40" s="10"/>
      <c r="BP40" s="10"/>
      <c r="BQ40" s="9"/>
      <c r="BR40" s="10"/>
      <c r="BS40" s="9"/>
      <c r="BT40" s="10"/>
      <c r="BU40" s="9"/>
      <c r="BV40" s="10"/>
      <c r="BW40" s="9"/>
      <c r="BX40" s="10"/>
      <c r="BY40" s="9"/>
      <c r="BZ40" s="10"/>
      <c r="CA40" s="9"/>
      <c r="CB40" s="10"/>
      <c r="CC40" s="9"/>
      <c r="CD40" s="10"/>
      <c r="CE40" s="9"/>
      <c r="CF40" s="10"/>
      <c r="CG40" s="10"/>
      <c r="CH40" s="10"/>
      <c r="CI40" s="10"/>
      <c r="CJ40" s="10"/>
      <c r="CK40" s="10"/>
      <c r="CL40" s="10"/>
      <c r="CM40" s="10"/>
      <c r="CN40" s="10"/>
      <c r="CO40" s="53"/>
      <c r="CP40" s="10"/>
      <c r="CQ40" s="53"/>
      <c r="CR40" s="10"/>
      <c r="CS40" s="53"/>
      <c r="CT40" s="10"/>
      <c r="CU40" s="53"/>
      <c r="CW40" s="10"/>
      <c r="CX40" s="9"/>
      <c r="CY40" s="10"/>
      <c r="CZ40" s="9"/>
      <c r="DA40" s="10"/>
      <c r="DB40" s="9"/>
      <c r="DC40" s="10"/>
      <c r="DD40" s="9"/>
      <c r="DE40" s="88"/>
      <c r="DF40" s="88"/>
    </row>
    <row r="41" spans="1:111">
      <c r="A41" s="49">
        <v>42794</v>
      </c>
      <c r="B41" s="50">
        <f>春秋自动更新!B41</f>
        <v>2534.6405</v>
      </c>
      <c r="C41" s="138">
        <f t="shared" si="4"/>
        <v>0.20247184524008621</v>
      </c>
      <c r="D41" s="138"/>
      <c r="E41" s="50">
        <f>春秋自动更新!C41</f>
        <v>1649.5463999999999</v>
      </c>
      <c r="F41" s="138">
        <f t="shared" si="5"/>
        <v>0.30306216920767826</v>
      </c>
      <c r="G41" s="138"/>
      <c r="H41" s="50">
        <f>春秋自动更新!D41</f>
        <v>807.00850000000003</v>
      </c>
      <c r="I41" s="138">
        <f t="shared" si="6"/>
        <v>6.9335826215545016E-2</v>
      </c>
      <c r="J41" s="138"/>
      <c r="K41" s="50">
        <f>春秋自动更新!E41</f>
        <v>78.085700000000003</v>
      </c>
      <c r="L41" s="138">
        <f t="shared" si="7"/>
        <v>-0.10530567255294665</v>
      </c>
      <c r="M41" s="138"/>
      <c r="N41" s="50">
        <f>春秋自动更新!F41</f>
        <v>2396.8825000000002</v>
      </c>
      <c r="O41" s="138">
        <f t="shared" si="8"/>
        <v>0.20364853447226072</v>
      </c>
      <c r="P41" s="138"/>
      <c r="Q41" s="50">
        <f>春秋自动更新!G41</f>
        <v>1580.0469000000001</v>
      </c>
      <c r="R41" s="138">
        <f t="shared" si="9"/>
        <v>0.30423315100474979</v>
      </c>
      <c r="S41" s="138"/>
      <c r="T41" s="50">
        <f>春秋自动更新!H41</f>
        <v>745.34230000000002</v>
      </c>
      <c r="U41" s="138">
        <f t="shared" si="10"/>
        <v>6.6734915889011592E-2</v>
      </c>
      <c r="V41" s="138"/>
      <c r="W41" s="50">
        <f>春秋自动更新!I41</f>
        <v>71.493399999999994</v>
      </c>
      <c r="X41" s="138">
        <f t="shared" si="11"/>
        <v>-0.11908376253727304</v>
      </c>
      <c r="Y41" s="138"/>
      <c r="Z41" s="50">
        <f>春秋自动更新!J41*10</f>
        <v>1344.4900000000002</v>
      </c>
      <c r="AA41" s="138">
        <f t="shared" si="12"/>
        <v>0.1931931132410365</v>
      </c>
      <c r="AB41" s="138"/>
      <c r="AC41" s="50">
        <f>春秋自动更新!K41*10</f>
        <v>972.6099999999999</v>
      </c>
      <c r="AD41" s="138">
        <f t="shared" si="13"/>
        <v>0.2624904269266215</v>
      </c>
      <c r="AE41" s="138"/>
      <c r="AF41" s="50">
        <f>春秋自动更新!L41*10</f>
        <v>325.7</v>
      </c>
      <c r="AG41" s="138">
        <f t="shared" si="14"/>
        <v>8.4509856153436314E-2</v>
      </c>
      <c r="AH41" s="138"/>
      <c r="AI41" s="50">
        <f>春秋自动更新!M41*10</f>
        <v>46.180000000000007</v>
      </c>
      <c r="AJ41" s="138">
        <f t="shared" si="15"/>
        <v>-0.17668033517561055</v>
      </c>
      <c r="AK41" s="138"/>
      <c r="AL41" s="50">
        <f>春秋自动更新!N41</f>
        <v>94.56</v>
      </c>
      <c r="AM41" s="174">
        <f t="shared" si="16"/>
        <v>9.0000000000003411E-2</v>
      </c>
      <c r="AN41" s="138"/>
      <c r="AO41" s="50">
        <f>春秋自动更新!O41</f>
        <v>95.79</v>
      </c>
      <c r="AP41" s="174">
        <f t="shared" si="17"/>
        <v>9.0000000000003411E-2</v>
      </c>
      <c r="AQ41" s="138"/>
      <c r="AR41" s="50">
        <f>春秋自动更新!P41</f>
        <v>92.36</v>
      </c>
      <c r="AS41" s="174">
        <f t="shared" si="18"/>
        <v>-0.21999999999999886</v>
      </c>
      <c r="AT41" s="138"/>
      <c r="AU41" s="50">
        <f>春秋自动更新!Q41</f>
        <v>91.56</v>
      </c>
      <c r="AV41" s="174">
        <f t="shared" si="19"/>
        <v>-1.4299999999999926</v>
      </c>
      <c r="AW41" s="138"/>
      <c r="AX41" s="50">
        <f>春秋自动更新!R41</f>
        <v>0</v>
      </c>
      <c r="AY41" s="138"/>
      <c r="AZ41" s="138"/>
      <c r="BA41" s="17"/>
      <c r="BB41" s="9"/>
      <c r="BC41" s="17"/>
      <c r="BD41" s="9"/>
      <c r="BE41" s="17"/>
      <c r="BF41" s="9"/>
      <c r="BG41" s="17"/>
      <c r="BH41" s="9"/>
      <c r="BI41" s="51"/>
      <c r="BJ41" s="9"/>
      <c r="BK41" s="51"/>
      <c r="BL41" s="9"/>
      <c r="BM41" s="51"/>
      <c r="BN41" s="9"/>
      <c r="BO41" s="51"/>
      <c r="BP41" s="51"/>
      <c r="BQ41" s="9"/>
      <c r="BR41" s="51"/>
      <c r="BS41" s="9"/>
      <c r="BT41" s="51"/>
      <c r="BU41" s="9"/>
      <c r="BV41" s="51"/>
      <c r="BW41" s="9"/>
      <c r="BX41" s="51"/>
      <c r="BY41" s="9"/>
      <c r="BZ41" s="51"/>
      <c r="CA41" s="9"/>
      <c r="CB41" s="51"/>
      <c r="CC41" s="9"/>
      <c r="CD41" s="51"/>
      <c r="CE41" s="9"/>
      <c r="CF41" s="51"/>
      <c r="CG41" s="10"/>
      <c r="CH41" s="51"/>
      <c r="CI41" s="10"/>
      <c r="CJ41" s="51"/>
      <c r="CK41" s="10"/>
      <c r="CL41" s="51"/>
      <c r="CM41" s="10"/>
      <c r="CN41" s="51"/>
      <c r="CO41" s="53"/>
      <c r="CP41" s="51"/>
      <c r="CQ41" s="53"/>
      <c r="CR41" s="51"/>
      <c r="CS41" s="53"/>
      <c r="CT41" s="51"/>
      <c r="CU41" s="53"/>
      <c r="CV41" s="60"/>
      <c r="CW41" s="51"/>
      <c r="CX41" s="9"/>
      <c r="CY41" s="51"/>
      <c r="CZ41" s="9"/>
      <c r="DA41" s="51"/>
      <c r="DB41" s="9"/>
      <c r="DC41" s="51"/>
      <c r="DD41" s="9"/>
      <c r="DE41" s="56"/>
      <c r="DF41" s="56"/>
      <c r="DG41" s="57"/>
    </row>
    <row r="42" spans="1:111">
      <c r="A42" s="49">
        <v>42825</v>
      </c>
      <c r="B42" s="50">
        <f>春秋自动更新!B42</f>
        <v>2721.6089999999999</v>
      </c>
      <c r="C42" s="138">
        <f t="shared" si="4"/>
        <v>0.39764868571079948</v>
      </c>
      <c r="D42" s="138"/>
      <c r="E42" s="50">
        <f>春秋自动更新!C42</f>
        <v>1776.692</v>
      </c>
      <c r="F42" s="138">
        <f t="shared" si="5"/>
        <v>0.54517018864780509</v>
      </c>
      <c r="G42" s="138"/>
      <c r="H42" s="50">
        <f>春秋自动更新!D42</f>
        <v>851.1309</v>
      </c>
      <c r="I42" s="138">
        <f t="shared" si="6"/>
        <v>0.16599822729769764</v>
      </c>
      <c r="J42" s="138"/>
      <c r="K42" s="50">
        <f>春秋自动更新!E42</f>
        <v>93.786100000000005</v>
      </c>
      <c r="L42" s="138">
        <f t="shared" si="7"/>
        <v>0.38979431552117605</v>
      </c>
      <c r="M42" s="138"/>
      <c r="N42" s="50">
        <f>春秋自动更新!F42</f>
        <v>2510.5041999999999</v>
      </c>
      <c r="O42" s="138">
        <f t="shared" si="8"/>
        <v>0.37266739201122578</v>
      </c>
      <c r="P42" s="138"/>
      <c r="Q42" s="50">
        <f>春秋自动更新!G42</f>
        <v>1678.2593999999999</v>
      </c>
      <c r="R42" s="138">
        <f t="shared" si="9"/>
        <v>0.52726122122335628</v>
      </c>
      <c r="S42" s="138"/>
      <c r="T42" s="50">
        <f>春秋自动更新!H42</f>
        <v>750.43020000000001</v>
      </c>
      <c r="U42" s="138">
        <f t="shared" si="10"/>
        <v>0.12645764493064182</v>
      </c>
      <c r="V42" s="138"/>
      <c r="W42" s="50">
        <f>春秋自动更新!I42</f>
        <v>81.814499999999995</v>
      </c>
      <c r="X42" s="138">
        <f t="shared" si="11"/>
        <v>0.28096553279035019</v>
      </c>
      <c r="Y42" s="138"/>
      <c r="Z42" s="50">
        <f>春秋自动更新!J42*10</f>
        <v>1414.8400000000001</v>
      </c>
      <c r="AA42" s="138">
        <f t="shared" si="12"/>
        <v>0.37497934868171723</v>
      </c>
      <c r="AB42" s="138"/>
      <c r="AC42" s="50">
        <f>春秋自动更新!K42*10</f>
        <v>1047.77</v>
      </c>
      <c r="AD42" s="138">
        <f t="shared" si="13"/>
        <v>0.50065166640409031</v>
      </c>
      <c r="AE42" s="138"/>
      <c r="AF42" s="50">
        <f>春秋自动更新!L42*10</f>
        <v>314.48</v>
      </c>
      <c r="AG42" s="138">
        <f t="shared" si="14"/>
        <v>8.869348473308869E-2</v>
      </c>
      <c r="AH42" s="138"/>
      <c r="AI42" s="50">
        <f>春秋自动更新!M42*10</f>
        <v>52.59</v>
      </c>
      <c r="AJ42" s="138">
        <f t="shared" si="15"/>
        <v>0.25453244274809173</v>
      </c>
      <c r="AK42" s="138"/>
      <c r="AL42" s="50">
        <f>春秋自动更新!N42</f>
        <v>92.24</v>
      </c>
      <c r="AM42" s="174">
        <f t="shared" si="16"/>
        <v>-1.6800000000000068</v>
      </c>
      <c r="AN42" s="138"/>
      <c r="AO42" s="50">
        <f>春秋自动更新!O42</f>
        <v>94.46</v>
      </c>
      <c r="AP42" s="174">
        <f t="shared" si="17"/>
        <v>-1.1099999999999994</v>
      </c>
      <c r="AQ42" s="138"/>
      <c r="AR42" s="50">
        <f>春秋自动更新!P42</f>
        <v>88.17</v>
      </c>
      <c r="AS42" s="174">
        <f t="shared" si="18"/>
        <v>-3.0900000000000034</v>
      </c>
      <c r="AT42" s="138"/>
      <c r="AU42" s="50">
        <f>春秋自动更新!Q42</f>
        <v>87.24</v>
      </c>
      <c r="AV42" s="174">
        <f t="shared" si="19"/>
        <v>-7.4100000000000108</v>
      </c>
      <c r="AW42" s="138"/>
      <c r="AX42" s="50">
        <f>春秋自动更新!R42</f>
        <v>0</v>
      </c>
      <c r="AY42" s="138"/>
      <c r="AZ42" s="138"/>
      <c r="BA42" s="17"/>
      <c r="BB42" s="9"/>
      <c r="BC42" s="17"/>
      <c r="BD42" s="9"/>
      <c r="BE42" s="17"/>
      <c r="BF42" s="9"/>
      <c r="BG42" s="17"/>
      <c r="BH42" s="9"/>
      <c r="BI42" s="51"/>
      <c r="BJ42" s="9"/>
      <c r="BK42" s="51"/>
      <c r="BL42" s="9"/>
      <c r="BM42" s="51"/>
      <c r="BN42" s="9"/>
      <c r="BO42" s="51"/>
      <c r="BP42" s="51"/>
      <c r="BQ42" s="9"/>
      <c r="BR42" s="51"/>
      <c r="BS42" s="9"/>
      <c r="BT42" s="51"/>
      <c r="BU42" s="9"/>
      <c r="BV42" s="51"/>
      <c r="BW42" s="9"/>
      <c r="BX42" s="51"/>
      <c r="BY42" s="9"/>
      <c r="BZ42" s="51"/>
      <c r="CA42" s="9"/>
      <c r="CB42" s="51"/>
      <c r="CC42" s="9"/>
      <c r="CD42" s="51"/>
      <c r="CE42" s="9"/>
      <c r="CF42" s="51"/>
      <c r="CG42" s="10"/>
      <c r="CH42" s="51"/>
      <c r="CI42" s="10"/>
      <c r="CJ42" s="51"/>
      <c r="CK42" s="10"/>
      <c r="CL42" s="51"/>
      <c r="CM42" s="10"/>
      <c r="CN42" s="51"/>
      <c r="CO42" s="53"/>
      <c r="CP42" s="51"/>
      <c r="CQ42" s="53"/>
      <c r="CR42" s="51"/>
      <c r="CS42" s="53"/>
      <c r="CT42" s="51"/>
      <c r="CU42" s="53"/>
      <c r="CV42" s="60"/>
      <c r="CW42" s="51"/>
      <c r="CX42" s="9"/>
      <c r="CY42" s="51"/>
      <c r="CZ42" s="9"/>
      <c r="DA42" s="51"/>
      <c r="DB42" s="9"/>
      <c r="DC42" s="51"/>
      <c r="DD42" s="9"/>
      <c r="DE42" s="56"/>
      <c r="DF42" s="56"/>
      <c r="DG42" s="57"/>
    </row>
    <row r="43" spans="1:111">
      <c r="A43" s="49">
        <v>42855</v>
      </c>
      <c r="B43" s="50">
        <f>春秋自动更新!B43</f>
        <v>2621.0621000000001</v>
      </c>
      <c r="C43" s="138">
        <f t="shared" si="4"/>
        <v>0.32351252406541708</v>
      </c>
      <c r="D43" s="138"/>
      <c r="E43" s="50">
        <f>春秋自动更新!C43</f>
        <v>1772.3692000000001</v>
      </c>
      <c r="F43" s="138">
        <f t="shared" si="5"/>
        <v>0.49899824005887861</v>
      </c>
      <c r="G43" s="138"/>
      <c r="H43" s="50">
        <f>春秋自动更新!D43</f>
        <v>760.42639999999994</v>
      </c>
      <c r="I43" s="138">
        <f t="shared" si="6"/>
        <v>4.2793503473914862E-2</v>
      </c>
      <c r="J43" s="138"/>
      <c r="K43" s="50">
        <f>春秋自动更新!E43</f>
        <v>88.266499999999994</v>
      </c>
      <c r="L43" s="138">
        <f t="shared" si="7"/>
        <v>0.28306080353288143</v>
      </c>
      <c r="M43" s="138"/>
      <c r="N43" s="50">
        <f>春秋自动更新!F43</f>
        <v>2412.7280000000001</v>
      </c>
      <c r="O43" s="138">
        <f t="shared" si="8"/>
        <v>0.30503410509407969</v>
      </c>
      <c r="P43" s="138"/>
      <c r="Q43" s="50">
        <f>春秋自动更新!G43</f>
        <v>1673.5219</v>
      </c>
      <c r="R43" s="138">
        <f t="shared" si="9"/>
        <v>0.48172779507003249</v>
      </c>
      <c r="S43" s="138"/>
      <c r="T43" s="50">
        <f>春秋自动更新!H43</f>
        <v>660.86710000000005</v>
      </c>
      <c r="U43" s="138">
        <f t="shared" si="10"/>
        <v>1.1096761835462265E-2</v>
      </c>
      <c r="V43" s="138"/>
      <c r="W43" s="50">
        <f>春秋自动更新!I43</f>
        <v>78.338999999999999</v>
      </c>
      <c r="X43" s="138">
        <f t="shared" si="11"/>
        <v>0.19179576430926248</v>
      </c>
      <c r="Y43" s="138"/>
      <c r="Z43" s="50">
        <f>春秋自动更新!J43*10</f>
        <v>1365.1599999999999</v>
      </c>
      <c r="AA43" s="138">
        <f t="shared" si="12"/>
        <v>0.26373280506544705</v>
      </c>
      <c r="AB43" s="138"/>
      <c r="AC43" s="50">
        <f>春秋自动更新!K43*10</f>
        <v>1034.43</v>
      </c>
      <c r="AD43" s="138">
        <f t="shared" si="13"/>
        <v>0.37259663229966966</v>
      </c>
      <c r="AE43" s="138"/>
      <c r="AF43" s="50">
        <f>春秋自动更新!L43*10</f>
        <v>278.23</v>
      </c>
      <c r="AG43" s="138">
        <f t="shared" si="14"/>
        <v>-1.9177212958719658E-2</v>
      </c>
      <c r="AH43" s="138"/>
      <c r="AI43" s="50">
        <f>春秋自动更新!M43*10</f>
        <v>52.510000000000005</v>
      </c>
      <c r="AJ43" s="138">
        <f t="shared" si="15"/>
        <v>0.22229981378026076</v>
      </c>
      <c r="AK43" s="138"/>
      <c r="AL43" s="50">
        <f>春秋自动更新!N43</f>
        <v>92.05</v>
      </c>
      <c r="AM43" s="174">
        <f t="shared" si="16"/>
        <v>-1.2999999999999972</v>
      </c>
      <c r="AN43" s="138"/>
      <c r="AO43" s="50">
        <f>春秋自动更新!O43</f>
        <v>94.42</v>
      </c>
      <c r="AP43" s="174">
        <f t="shared" si="17"/>
        <v>-1.0999999999999943</v>
      </c>
      <c r="AQ43" s="138"/>
      <c r="AR43" s="50">
        <f>春秋自动更新!P43</f>
        <v>86.91</v>
      </c>
      <c r="AS43" s="174">
        <f t="shared" si="18"/>
        <v>-2.7199999999999989</v>
      </c>
      <c r="AT43" s="138"/>
      <c r="AU43" s="50">
        <f>春秋自动更新!Q43</f>
        <v>88.75</v>
      </c>
      <c r="AV43" s="174">
        <f t="shared" si="19"/>
        <v>-6.7999999999999972</v>
      </c>
      <c r="AW43" s="138"/>
      <c r="AX43" s="50">
        <f>春秋自动更新!R43</f>
        <v>0</v>
      </c>
      <c r="AY43" s="138"/>
      <c r="AZ43" s="138"/>
      <c r="BA43" s="17"/>
      <c r="BB43" s="9"/>
      <c r="BC43" s="17"/>
      <c r="BD43" s="9"/>
      <c r="BE43" s="17"/>
      <c r="BF43" s="9"/>
      <c r="BG43" s="17"/>
      <c r="BH43" s="9"/>
      <c r="BI43" s="51"/>
      <c r="BJ43" s="9"/>
      <c r="BK43" s="51"/>
      <c r="BL43" s="9"/>
      <c r="BM43" s="51"/>
      <c r="BN43" s="9"/>
      <c r="BO43" s="51"/>
      <c r="BP43" s="51"/>
      <c r="BQ43" s="9"/>
      <c r="BR43" s="51"/>
      <c r="BS43" s="9"/>
      <c r="BT43" s="51"/>
      <c r="BU43" s="9"/>
      <c r="BV43" s="51"/>
      <c r="BW43" s="9"/>
      <c r="BX43" s="51"/>
      <c r="BY43" s="9"/>
      <c r="BZ43" s="51"/>
      <c r="CA43" s="9"/>
      <c r="CB43" s="51"/>
      <c r="CC43" s="9"/>
      <c r="CD43" s="51"/>
      <c r="CE43" s="9"/>
      <c r="CF43" s="51"/>
      <c r="CG43" s="10"/>
      <c r="CH43" s="51"/>
      <c r="CI43" s="10"/>
      <c r="CJ43" s="51"/>
      <c r="CK43" s="10"/>
      <c r="CL43" s="51"/>
      <c r="CM43" s="10"/>
      <c r="CN43" s="51"/>
      <c r="CO43" s="53"/>
      <c r="CP43" s="51"/>
      <c r="CQ43" s="53"/>
      <c r="CR43" s="51"/>
      <c r="CS43" s="53"/>
      <c r="CT43" s="51"/>
      <c r="CU43" s="53"/>
      <c r="CV43" s="60"/>
      <c r="CW43" s="51"/>
      <c r="CX43" s="9"/>
      <c r="CY43" s="51"/>
      <c r="CZ43" s="9"/>
      <c r="DA43" s="51"/>
      <c r="DB43" s="9"/>
      <c r="DC43" s="51"/>
      <c r="DD43" s="9"/>
      <c r="DE43" s="56"/>
      <c r="DF43" s="56"/>
      <c r="DG43" s="57"/>
    </row>
    <row r="44" spans="1:111">
      <c r="A44" s="49">
        <v>42886</v>
      </c>
      <c r="B44" s="50">
        <f>春秋自动更新!B44</f>
        <v>2805.8072000000002</v>
      </c>
      <c r="C44" s="138">
        <f t="shared" si="4"/>
        <v>0.39337431307289439</v>
      </c>
      <c r="D44" s="138"/>
      <c r="E44" s="50">
        <f>春秋自动更新!C44</f>
        <v>1877.7093</v>
      </c>
      <c r="F44" s="138">
        <f t="shared" si="5"/>
        <v>0.54755283139694466</v>
      </c>
      <c r="G44" s="138"/>
      <c r="H44" s="50">
        <f>春秋自动更新!D44</f>
        <v>828.38570000000004</v>
      </c>
      <c r="I44" s="138">
        <f t="shared" si="6"/>
        <v>0.14492223613088129</v>
      </c>
      <c r="J44" s="138"/>
      <c r="K44" s="50">
        <f>春秋自动更新!E44</f>
        <v>99.712199999999996</v>
      </c>
      <c r="L44" s="138">
        <f t="shared" si="7"/>
        <v>0.29821930060971091</v>
      </c>
      <c r="M44" s="138"/>
      <c r="N44" s="50">
        <f>春秋自动更新!F44</f>
        <v>2508.8148999999999</v>
      </c>
      <c r="O44" s="138">
        <f t="shared" si="8"/>
        <v>0.35987434029168064</v>
      </c>
      <c r="P44" s="138"/>
      <c r="Q44" s="50">
        <f>春秋自动更新!G44</f>
        <v>1734.9737</v>
      </c>
      <c r="R44" s="138">
        <f t="shared" si="9"/>
        <v>0.5081318222811384</v>
      </c>
      <c r="S44" s="138"/>
      <c r="T44" s="50">
        <f>春秋自动更新!H44</f>
        <v>687.84820000000002</v>
      </c>
      <c r="U44" s="138">
        <f t="shared" si="10"/>
        <v>0.10630032324608685</v>
      </c>
      <c r="V44" s="138"/>
      <c r="W44" s="50">
        <f>春秋自动更新!I44</f>
        <v>85.992999999999995</v>
      </c>
      <c r="X44" s="138">
        <f t="shared" si="11"/>
        <v>0.18253338522235496</v>
      </c>
      <c r="Y44" s="138"/>
      <c r="Z44" s="50">
        <f>春秋自动更新!J44*10</f>
        <v>1427.03</v>
      </c>
      <c r="AA44" s="138">
        <f t="shared" si="12"/>
        <v>0.31253736559881529</v>
      </c>
      <c r="AB44" s="138"/>
      <c r="AC44" s="50">
        <f>春秋自动更新!K44*10</f>
        <v>1079.1200000000001</v>
      </c>
      <c r="AD44" s="138">
        <f t="shared" si="13"/>
        <v>0.40724802107377123</v>
      </c>
      <c r="AE44" s="138"/>
      <c r="AF44" s="50">
        <f>春秋自动更新!L44*10</f>
        <v>290.08</v>
      </c>
      <c r="AG44" s="138">
        <f t="shared" si="14"/>
        <v>6.3499046781053003E-2</v>
      </c>
      <c r="AH44" s="138"/>
      <c r="AI44" s="50">
        <f>春秋自动更新!M44*10</f>
        <v>57.839999999999996</v>
      </c>
      <c r="AJ44" s="138">
        <f t="shared" si="15"/>
        <v>0.21410579345088143</v>
      </c>
      <c r="AK44" s="138"/>
      <c r="AL44" s="50">
        <f>春秋自动更新!N44</f>
        <v>89.42</v>
      </c>
      <c r="AM44" s="174">
        <f t="shared" si="16"/>
        <v>-2.2000000000000028</v>
      </c>
      <c r="AN44" s="138"/>
      <c r="AO44" s="50">
        <f>春秋自动更新!O44</f>
        <v>92.4</v>
      </c>
      <c r="AP44" s="174">
        <f t="shared" si="17"/>
        <v>-2.4099999999999966</v>
      </c>
      <c r="AQ44" s="138"/>
      <c r="AR44" s="50">
        <f>春秋自动更新!P44</f>
        <v>83.03</v>
      </c>
      <c r="AS44" s="174">
        <f t="shared" si="18"/>
        <v>-2.9000000000000057</v>
      </c>
      <c r="AT44" s="138"/>
      <c r="AU44" s="50">
        <f>春秋自动更新!Q44</f>
        <v>86.24</v>
      </c>
      <c r="AV44" s="174">
        <f t="shared" si="19"/>
        <v>-8.4400000000000119</v>
      </c>
      <c r="AW44" s="138"/>
      <c r="AX44" s="50">
        <f>春秋自动更新!R44</f>
        <v>0</v>
      </c>
      <c r="AY44" s="138"/>
      <c r="AZ44" s="138"/>
      <c r="BA44" s="17"/>
      <c r="BB44" s="9"/>
      <c r="BC44" s="17"/>
      <c r="BD44" s="9"/>
      <c r="BE44" s="17"/>
      <c r="BF44" s="9"/>
      <c r="BG44" s="17"/>
      <c r="BH44" s="9"/>
      <c r="BI44" s="51"/>
      <c r="BJ44" s="9"/>
      <c r="BK44" s="51"/>
      <c r="BL44" s="9"/>
      <c r="BM44" s="51"/>
      <c r="BN44" s="9"/>
      <c r="BO44" s="51"/>
      <c r="BP44" s="51"/>
      <c r="BQ44" s="9"/>
      <c r="BR44" s="51"/>
      <c r="BS44" s="9"/>
      <c r="BT44" s="51"/>
      <c r="BU44" s="9"/>
      <c r="BV44" s="51"/>
      <c r="BW44" s="9"/>
      <c r="BX44" s="51"/>
      <c r="BY44" s="9"/>
      <c r="BZ44" s="51"/>
      <c r="CA44" s="9"/>
      <c r="CB44" s="51"/>
      <c r="CC44" s="9"/>
      <c r="CD44" s="51"/>
      <c r="CE44" s="9"/>
      <c r="CF44" s="51"/>
      <c r="CG44" s="10"/>
      <c r="CH44" s="51"/>
      <c r="CI44" s="10"/>
      <c r="CJ44" s="51"/>
      <c r="CK44" s="10"/>
      <c r="CL44" s="51"/>
      <c r="CM44" s="10"/>
      <c r="CN44" s="51"/>
      <c r="CO44" s="53"/>
      <c r="CP44" s="51"/>
      <c r="CQ44" s="53"/>
      <c r="CR44" s="51"/>
      <c r="CS44" s="53"/>
      <c r="CT44" s="51"/>
      <c r="CU44" s="53"/>
      <c r="CV44" s="60"/>
      <c r="CW44" s="51"/>
      <c r="CX44" s="9"/>
      <c r="CY44" s="51"/>
      <c r="CZ44" s="9"/>
      <c r="DA44" s="51"/>
      <c r="DB44" s="9"/>
      <c r="DC44" s="51"/>
      <c r="DD44" s="9"/>
      <c r="DE44" s="56"/>
      <c r="DF44" s="56"/>
      <c r="DG44" s="57"/>
    </row>
    <row r="45" spans="1:111">
      <c r="A45" s="49">
        <v>42916</v>
      </c>
      <c r="B45" s="50">
        <f>春秋自动更新!B45</f>
        <v>2710.7885999999999</v>
      </c>
      <c r="C45" s="138">
        <f t="shared" si="4"/>
        <v>0.33586785280219766</v>
      </c>
      <c r="D45" s="138"/>
      <c r="E45" s="50">
        <f>春秋自动更新!C45</f>
        <v>1815.0878</v>
      </c>
      <c r="F45" s="138">
        <f t="shared" si="5"/>
        <v>0.45709687451382286</v>
      </c>
      <c r="G45" s="138"/>
      <c r="H45" s="50">
        <f>春秋自动更新!D45</f>
        <v>799.94129999999996</v>
      </c>
      <c r="I45" s="138">
        <f t="shared" si="6"/>
        <v>0.1353590666209461</v>
      </c>
      <c r="J45" s="138"/>
      <c r="K45" s="50">
        <f>春秋自动更新!E45</f>
        <v>95.759500000000003</v>
      </c>
      <c r="L45" s="138">
        <f t="shared" si="7"/>
        <v>0.21252774608705782</v>
      </c>
      <c r="M45" s="138"/>
      <c r="N45" s="50">
        <f>春秋自动更新!F45</f>
        <v>2444.5616</v>
      </c>
      <c r="O45" s="138">
        <f t="shared" si="8"/>
        <v>0.29614973431588321</v>
      </c>
      <c r="P45" s="138"/>
      <c r="Q45" s="50">
        <f>春秋自动更新!G45</f>
        <v>1671.9405999999999</v>
      </c>
      <c r="R45" s="138">
        <f t="shared" si="9"/>
        <v>0.41533199306564272</v>
      </c>
      <c r="S45" s="138"/>
      <c r="T45" s="50">
        <f>春秋自动更新!H45</f>
        <v>691.11760000000004</v>
      </c>
      <c r="U45" s="138">
        <f t="shared" si="10"/>
        <v>9.7922118937316061E-2</v>
      </c>
      <c r="V45" s="138"/>
      <c r="W45" s="50">
        <f>春秋自动更新!I45</f>
        <v>81.503399999999999</v>
      </c>
      <c r="X45" s="138">
        <f t="shared" si="11"/>
        <v>8.3334884054773184E-2</v>
      </c>
      <c r="Y45" s="138"/>
      <c r="Z45" s="50">
        <f>春秋自动更新!J45*10</f>
        <v>1379.7800000000002</v>
      </c>
      <c r="AA45" s="138">
        <f t="shared" si="12"/>
        <v>0.25283066837369383</v>
      </c>
      <c r="AB45" s="138"/>
      <c r="AC45" s="50">
        <f>春秋自动更新!K45*10</f>
        <v>1037.79</v>
      </c>
      <c r="AD45" s="138">
        <f t="shared" si="13"/>
        <v>0.33994835377663013</v>
      </c>
      <c r="AE45" s="138"/>
      <c r="AF45" s="50">
        <f>春秋自动更新!L45*10</f>
        <v>286.84999999999997</v>
      </c>
      <c r="AG45" s="138">
        <f t="shared" si="14"/>
        <v>3.268891528962814E-2</v>
      </c>
      <c r="AH45" s="138"/>
      <c r="AI45" s="50">
        <f>春秋自动更新!M45*10</f>
        <v>55.14</v>
      </c>
      <c r="AJ45" s="138">
        <f t="shared" si="15"/>
        <v>0.12392988177741548</v>
      </c>
      <c r="AK45" s="138"/>
      <c r="AL45" s="50">
        <f>春秋自动更新!N45</f>
        <v>90.18</v>
      </c>
      <c r="AM45" s="174">
        <f t="shared" si="16"/>
        <v>-2.7599999999999909</v>
      </c>
      <c r="AN45" s="138"/>
      <c r="AO45" s="50">
        <f>春秋自动更新!O45</f>
        <v>92.11</v>
      </c>
      <c r="AP45" s="174">
        <f t="shared" si="17"/>
        <v>-2.7199999999999989</v>
      </c>
      <c r="AQ45" s="138"/>
      <c r="AR45" s="50">
        <f>春秋自动更新!P45</f>
        <v>86.4</v>
      </c>
      <c r="AS45" s="174">
        <f t="shared" si="18"/>
        <v>-2.9399999999999977</v>
      </c>
      <c r="AT45" s="138"/>
      <c r="AU45" s="50">
        <f>春秋自动更新!Q45</f>
        <v>85.11</v>
      </c>
      <c r="AV45" s="174">
        <f t="shared" si="19"/>
        <v>-10.150000000000006</v>
      </c>
      <c r="AW45" s="138"/>
      <c r="AX45" s="50">
        <f>春秋自动更新!R45</f>
        <v>0</v>
      </c>
      <c r="AY45" s="138"/>
      <c r="AZ45" s="138"/>
      <c r="BA45" s="17"/>
      <c r="BB45" s="9"/>
      <c r="BC45" s="17"/>
      <c r="BD45" s="9"/>
      <c r="BE45" s="17"/>
      <c r="BF45" s="9"/>
      <c r="BG45" s="17"/>
      <c r="BH45" s="9"/>
      <c r="BI45" s="51"/>
      <c r="BJ45" s="9"/>
      <c r="BK45" s="51"/>
      <c r="BL45" s="9"/>
      <c r="BM45" s="51"/>
      <c r="BN45" s="9"/>
      <c r="BO45" s="51"/>
      <c r="BP45" s="51"/>
      <c r="BQ45" s="9"/>
      <c r="BR45" s="51"/>
      <c r="BS45" s="9"/>
      <c r="BT45" s="51"/>
      <c r="BU45" s="9"/>
      <c r="BV45" s="51"/>
      <c r="BW45" s="9"/>
      <c r="BX45" s="51"/>
      <c r="BY45" s="9"/>
      <c r="BZ45" s="51"/>
      <c r="CA45" s="9"/>
      <c r="CB45" s="51"/>
      <c r="CC45" s="9"/>
      <c r="CD45" s="51"/>
      <c r="CE45" s="9"/>
      <c r="CF45" s="51"/>
      <c r="CG45" s="10"/>
      <c r="CH45" s="51"/>
      <c r="CI45" s="10"/>
      <c r="CJ45" s="51"/>
      <c r="CK45" s="10"/>
      <c r="CL45" s="51"/>
      <c r="CM45" s="10"/>
      <c r="CN45" s="51"/>
      <c r="CO45" s="53"/>
      <c r="CP45" s="51"/>
      <c r="CQ45" s="53"/>
      <c r="CR45" s="51"/>
      <c r="CS45" s="53"/>
      <c r="CT45" s="51"/>
      <c r="CU45" s="53"/>
      <c r="CV45" s="60"/>
      <c r="CW45" s="51"/>
      <c r="CX45" s="9"/>
      <c r="CY45" s="51"/>
      <c r="CZ45" s="9"/>
      <c r="DA45" s="51"/>
      <c r="DB45" s="9"/>
      <c r="DC45" s="51"/>
      <c r="DD45" s="9"/>
      <c r="DE45" s="56"/>
      <c r="DF45" s="56"/>
      <c r="DG45" s="57"/>
    </row>
    <row r="46" spans="1:111">
      <c r="A46" s="49">
        <v>42947</v>
      </c>
      <c r="B46" s="50">
        <f>春秋自动更新!B46</f>
        <v>3103.1093000000001</v>
      </c>
      <c r="C46" s="138">
        <f t="shared" si="4"/>
        <v>0.23192616960878087</v>
      </c>
      <c r="D46" s="138"/>
      <c r="E46" s="50">
        <f>春秋自动更新!C46</f>
        <v>2080.9980999999998</v>
      </c>
      <c r="F46" s="138">
        <f t="shared" si="5"/>
        <v>0.33667785725911803</v>
      </c>
      <c r="G46" s="138"/>
      <c r="H46" s="50">
        <f>春秋自动更新!D46</f>
        <v>923.81780000000003</v>
      </c>
      <c r="I46" s="138">
        <f t="shared" si="6"/>
        <v>5.1706343017239309E-2</v>
      </c>
      <c r="J46" s="138"/>
      <c r="K46" s="50">
        <f>春秋自动更新!E46</f>
        <v>98.293400000000005</v>
      </c>
      <c r="L46" s="138">
        <f t="shared" si="7"/>
        <v>0.1748294709565763</v>
      </c>
      <c r="M46" s="138"/>
      <c r="N46" s="50">
        <f>春秋自动更新!F46</f>
        <v>2805.7336</v>
      </c>
      <c r="O46" s="138">
        <f t="shared" si="8"/>
        <v>0.18677711706920941</v>
      </c>
      <c r="P46" s="138"/>
      <c r="Q46" s="50">
        <f>春秋自动更新!G46</f>
        <v>1907.1539</v>
      </c>
      <c r="R46" s="138">
        <f t="shared" si="9"/>
        <v>0.28420806747534511</v>
      </c>
      <c r="S46" s="138"/>
      <c r="T46" s="50">
        <f>春秋自动更新!H46</f>
        <v>811.25720000000001</v>
      </c>
      <c r="U46" s="138">
        <f t="shared" si="10"/>
        <v>1.4443420318974498E-2</v>
      </c>
      <c r="V46" s="138"/>
      <c r="W46" s="50">
        <f>春秋自动更新!I46</f>
        <v>87.322500000000005</v>
      </c>
      <c r="X46" s="138">
        <f t="shared" si="11"/>
        <v>0.10014261632931776</v>
      </c>
      <c r="Y46" s="138"/>
      <c r="Z46" s="50">
        <f>春秋自动更新!J46*10</f>
        <v>1575.38</v>
      </c>
      <c r="AA46" s="138">
        <f t="shared" si="12"/>
        <v>0.16127938433867284</v>
      </c>
      <c r="AB46" s="138"/>
      <c r="AC46" s="50">
        <f>春秋自动更新!K46*10</f>
        <v>1179.4499999999998</v>
      </c>
      <c r="AD46" s="138">
        <f t="shared" si="13"/>
        <v>0.23422490111132022</v>
      </c>
      <c r="AE46" s="138"/>
      <c r="AF46" s="50">
        <f>春秋自动更新!L46*10</f>
        <v>337.57</v>
      </c>
      <c r="AG46" s="138">
        <f t="shared" si="14"/>
        <v>-3.3055483944888442E-2</v>
      </c>
      <c r="AH46" s="138"/>
      <c r="AI46" s="50">
        <f>春秋自动更新!M46*10</f>
        <v>58.36</v>
      </c>
      <c r="AJ46" s="138">
        <f t="shared" si="15"/>
        <v>0.1253374469726185</v>
      </c>
      <c r="AK46" s="138"/>
      <c r="AL46" s="50">
        <f>春秋自动更新!N46</f>
        <v>90.42</v>
      </c>
      <c r="AM46" s="174">
        <f t="shared" si="16"/>
        <v>-3.4399999999999977</v>
      </c>
      <c r="AN46" s="138"/>
      <c r="AO46" s="50">
        <f>春秋自动更新!O46</f>
        <v>91.65</v>
      </c>
      <c r="AP46" s="174">
        <f t="shared" si="17"/>
        <v>-3.7399999999999949</v>
      </c>
      <c r="AQ46" s="138"/>
      <c r="AR46" s="50">
        <f>春秋自动更新!P46</f>
        <v>87.82</v>
      </c>
      <c r="AS46" s="174">
        <f t="shared" si="18"/>
        <v>-3.2200000000000131</v>
      </c>
      <c r="AT46" s="138"/>
      <c r="AU46" s="50">
        <f>春秋自动更新!Q46</f>
        <v>88.84</v>
      </c>
      <c r="AV46" s="174">
        <f t="shared" si="19"/>
        <v>-6.0300000000000011</v>
      </c>
      <c r="AW46" s="138"/>
      <c r="AX46" s="50">
        <f>春秋自动更新!R46</f>
        <v>0</v>
      </c>
      <c r="AY46" s="138"/>
      <c r="AZ46" s="138"/>
      <c r="BA46" s="17"/>
      <c r="BB46" s="9"/>
      <c r="BC46" s="17"/>
      <c r="BD46" s="9"/>
      <c r="BE46" s="17"/>
      <c r="BF46" s="9"/>
      <c r="BG46" s="17"/>
      <c r="BH46" s="9"/>
      <c r="BI46" s="51"/>
      <c r="BJ46" s="9"/>
      <c r="BK46" s="51"/>
      <c r="BL46" s="9"/>
      <c r="BM46" s="51"/>
      <c r="BN46" s="9"/>
      <c r="BO46" s="51"/>
      <c r="BP46" s="51"/>
      <c r="BQ46" s="9"/>
      <c r="BR46" s="51"/>
      <c r="BS46" s="9"/>
      <c r="BT46" s="51"/>
      <c r="BU46" s="9"/>
      <c r="BV46" s="51"/>
      <c r="BW46" s="9"/>
      <c r="BX46" s="51"/>
      <c r="BY46" s="9"/>
      <c r="BZ46" s="51"/>
      <c r="CA46" s="9"/>
      <c r="CB46" s="51"/>
      <c r="CC46" s="9"/>
      <c r="CD46" s="51"/>
      <c r="CE46" s="9"/>
      <c r="CF46" s="51"/>
      <c r="CG46" s="10"/>
      <c r="CH46" s="51"/>
      <c r="CI46" s="10"/>
      <c r="CJ46" s="51"/>
      <c r="CK46" s="10"/>
      <c r="CL46" s="51"/>
      <c r="CM46" s="10"/>
      <c r="CN46" s="51"/>
      <c r="CO46" s="53"/>
      <c r="CP46" s="51"/>
      <c r="CQ46" s="53"/>
      <c r="CR46" s="51"/>
      <c r="CS46" s="53"/>
      <c r="CT46" s="51"/>
      <c r="CU46" s="53"/>
      <c r="CV46" s="60"/>
      <c r="CW46" s="51"/>
      <c r="CX46" s="9"/>
      <c r="CY46" s="51"/>
      <c r="CZ46" s="9"/>
      <c r="DA46" s="51"/>
      <c r="DB46" s="9"/>
      <c r="DC46" s="51"/>
      <c r="DD46" s="9"/>
      <c r="DE46" s="56"/>
      <c r="DF46" s="56"/>
      <c r="DG46" s="57"/>
    </row>
    <row r="47" spans="1:111">
      <c r="A47" s="49">
        <v>42978</v>
      </c>
      <c r="B47" s="50">
        <f>春秋自动更新!B47</f>
        <v>3076.3946000000001</v>
      </c>
      <c r="C47" s="138">
        <f t="shared" si="4"/>
        <v>0.18122583304424023</v>
      </c>
      <c r="D47" s="138"/>
      <c r="E47" s="50">
        <f>春秋自动更新!C47</f>
        <v>2062.6199000000001</v>
      </c>
      <c r="F47" s="138">
        <f t="shared" si="5"/>
        <v>0.27367879792952943</v>
      </c>
      <c r="G47" s="138"/>
      <c r="H47" s="50">
        <f>春秋自动更新!D47</f>
        <v>918.79240000000004</v>
      </c>
      <c r="I47" s="138">
        <f t="shared" si="6"/>
        <v>1.8046091010837984E-2</v>
      </c>
      <c r="J47" s="138"/>
      <c r="K47" s="50">
        <f>春秋自动更新!E47</f>
        <v>94.982399999999998</v>
      </c>
      <c r="L47" s="138">
        <f t="shared" si="7"/>
        <v>0.15153212460673937</v>
      </c>
      <c r="M47" s="138"/>
      <c r="N47" s="50">
        <f>春秋自动更新!F47</f>
        <v>2848.8582000000001</v>
      </c>
      <c r="O47" s="138">
        <f t="shared" si="8"/>
        <v>0.15609903436779948</v>
      </c>
      <c r="P47" s="138"/>
      <c r="Q47" s="50">
        <f>春秋自动更新!G47</f>
        <v>1920.9665</v>
      </c>
      <c r="R47" s="138">
        <f t="shared" si="9"/>
        <v>0.23525250937146036</v>
      </c>
      <c r="S47" s="138"/>
      <c r="T47" s="50">
        <f>春秋自动更新!H47</f>
        <v>841.8057</v>
      </c>
      <c r="U47" s="138">
        <f t="shared" si="10"/>
        <v>1.2928528858220156E-2</v>
      </c>
      <c r="V47" s="138"/>
      <c r="W47" s="50">
        <f>春秋自动更新!I47</f>
        <v>86.085999999999999</v>
      </c>
      <c r="X47" s="138">
        <f t="shared" si="11"/>
        <v>0.1034219333404256</v>
      </c>
      <c r="Y47" s="138"/>
      <c r="Z47" s="50">
        <f>春秋自动更新!J47*10</f>
        <v>1601.07</v>
      </c>
      <c r="AA47" s="138">
        <f t="shared" si="12"/>
        <v>0.1386520258016799</v>
      </c>
      <c r="AB47" s="138"/>
      <c r="AC47" s="50">
        <f>春秋自动更新!K47*10</f>
        <v>1190.74</v>
      </c>
      <c r="AD47" s="138">
        <f t="shared" si="13"/>
        <v>0.19659133161158082</v>
      </c>
      <c r="AE47" s="138"/>
      <c r="AF47" s="50">
        <f>春秋自动更新!L47*10</f>
        <v>353.33</v>
      </c>
      <c r="AG47" s="138">
        <f t="shared" si="14"/>
        <v>-1.8963793869391288E-2</v>
      </c>
      <c r="AH47" s="138"/>
      <c r="AI47" s="50">
        <f>春秋自动更新!M47*10</f>
        <v>56.989999999999995</v>
      </c>
      <c r="AJ47" s="138">
        <f t="shared" si="15"/>
        <v>0.12074729596853473</v>
      </c>
      <c r="AK47" s="138"/>
      <c r="AL47" s="50">
        <f>春秋自动更新!N47</f>
        <v>92.6</v>
      </c>
      <c r="AM47" s="174">
        <f t="shared" si="16"/>
        <v>-2.0200000000000102</v>
      </c>
      <c r="AN47" s="138"/>
      <c r="AO47" s="50">
        <f>春秋自动更新!O47</f>
        <v>93.12</v>
      </c>
      <c r="AP47" s="174">
        <f t="shared" si="17"/>
        <v>-2.9099999999999966</v>
      </c>
      <c r="AQ47" s="138"/>
      <c r="AR47" s="50">
        <f>春秋自动更新!P47</f>
        <v>91.66</v>
      </c>
      <c r="AS47" s="174">
        <f t="shared" si="18"/>
        <v>-0.42000000000000171</v>
      </c>
      <c r="AT47" s="138"/>
      <c r="AU47" s="50">
        <f>春秋自动更新!Q47</f>
        <v>90.63</v>
      </c>
      <c r="AV47" s="174">
        <f t="shared" si="19"/>
        <v>-3.960000000000008</v>
      </c>
      <c r="AW47" s="138"/>
      <c r="AX47" s="50">
        <f>春秋自动更新!R47</f>
        <v>0</v>
      </c>
      <c r="AY47" s="138"/>
      <c r="AZ47" s="138"/>
      <c r="BA47" s="17"/>
      <c r="BB47" s="9"/>
      <c r="BC47" s="17"/>
      <c r="BD47" s="9"/>
      <c r="BE47" s="17"/>
      <c r="BF47" s="9"/>
      <c r="BG47" s="17"/>
      <c r="BH47" s="9"/>
      <c r="BI47" s="51"/>
      <c r="BJ47" s="9"/>
      <c r="BK47" s="51"/>
      <c r="BL47" s="9"/>
      <c r="BM47" s="51"/>
      <c r="BN47" s="9"/>
      <c r="BO47" s="51"/>
      <c r="BP47" s="51"/>
      <c r="BQ47" s="9"/>
      <c r="BR47" s="51"/>
      <c r="BS47" s="9"/>
      <c r="BT47" s="51"/>
      <c r="BU47" s="9"/>
      <c r="BV47" s="51"/>
      <c r="BW47" s="9"/>
      <c r="BX47" s="51"/>
      <c r="BY47" s="9"/>
      <c r="BZ47" s="51"/>
      <c r="CA47" s="9"/>
      <c r="CB47" s="51"/>
      <c r="CC47" s="9"/>
      <c r="CD47" s="51"/>
      <c r="CE47" s="9"/>
      <c r="CF47" s="51"/>
      <c r="CG47" s="10"/>
      <c r="CH47" s="51"/>
      <c r="CI47" s="10"/>
      <c r="CJ47" s="51"/>
      <c r="CK47" s="10"/>
      <c r="CL47" s="51"/>
      <c r="CM47" s="10"/>
      <c r="CN47" s="51"/>
      <c r="CO47" s="53"/>
      <c r="CP47" s="51"/>
      <c r="CQ47" s="53"/>
      <c r="CR47" s="51"/>
      <c r="CS47" s="53"/>
      <c r="CT47" s="51"/>
      <c r="CU47" s="53"/>
      <c r="CV47" s="60"/>
      <c r="CW47" s="51"/>
      <c r="CX47" s="9"/>
      <c r="CY47" s="51"/>
      <c r="CZ47" s="9"/>
      <c r="DA47" s="51"/>
      <c r="DB47" s="9"/>
      <c r="DC47" s="51"/>
      <c r="DD47" s="9"/>
      <c r="DE47" s="56"/>
      <c r="DF47" s="56"/>
      <c r="DG47" s="57"/>
    </row>
    <row r="48" spans="1:111">
      <c r="A48" s="49">
        <v>43008</v>
      </c>
      <c r="B48" s="50">
        <f>春秋自动更新!B48</f>
        <v>2680.4983999999999</v>
      </c>
      <c r="C48" s="138">
        <f t="shared" si="4"/>
        <v>9.7269690097778749E-2</v>
      </c>
      <c r="D48" s="138"/>
      <c r="E48" s="50">
        <f>春秋自动更新!C48</f>
        <v>1809.1274000000001</v>
      </c>
      <c r="F48" s="138">
        <f t="shared" si="5"/>
        <v>0.19731492082228885</v>
      </c>
      <c r="G48" s="138"/>
      <c r="H48" s="50">
        <f>春秋自动更新!D48</f>
        <v>801.78520000000003</v>
      </c>
      <c r="I48" s="138">
        <f t="shared" si="6"/>
        <v>-6.2885100205823163E-2</v>
      </c>
      <c r="J48" s="138"/>
      <c r="K48" s="50">
        <f>春秋自动更新!E48</f>
        <v>69.585700000000003</v>
      </c>
      <c r="L48" s="138">
        <f t="shared" si="7"/>
        <v>-8.804888852776116E-2</v>
      </c>
      <c r="M48" s="138"/>
      <c r="N48" s="50">
        <f>春秋自动更新!F48</f>
        <v>2401.6183000000001</v>
      </c>
      <c r="O48" s="138">
        <f t="shared" si="8"/>
        <v>0.10257667947808513</v>
      </c>
      <c r="P48" s="138"/>
      <c r="Q48" s="50">
        <f>春秋自动更新!G48</f>
        <v>1657.4975999999999</v>
      </c>
      <c r="R48" s="138">
        <f t="shared" si="9"/>
        <v>0.18227682094254316</v>
      </c>
      <c r="S48" s="138"/>
      <c r="T48" s="50">
        <f>春秋自动更新!H48</f>
        <v>683.36969999999997</v>
      </c>
      <c r="U48" s="138">
        <f t="shared" si="10"/>
        <v>-3.0327655659957653E-2</v>
      </c>
      <c r="V48" s="138"/>
      <c r="W48" s="50">
        <f>春秋自动更新!I48</f>
        <v>60.750999999999998</v>
      </c>
      <c r="X48" s="138">
        <f t="shared" si="11"/>
        <v>-0.150219190882107</v>
      </c>
      <c r="Y48" s="138"/>
      <c r="Z48" s="50">
        <f>春秋自动更新!J48*10</f>
        <v>1380.3899999999999</v>
      </c>
      <c r="AA48" s="138">
        <f t="shared" si="12"/>
        <v>0.10776823689912529</v>
      </c>
      <c r="AB48" s="138"/>
      <c r="AC48" s="50">
        <f>春秋自动更新!K48*10</f>
        <v>1049.22</v>
      </c>
      <c r="AD48" s="138">
        <f t="shared" si="13"/>
        <v>0.17782692156576596</v>
      </c>
      <c r="AE48" s="138"/>
      <c r="AF48" s="50">
        <f>春秋自动更新!L48*10</f>
        <v>290.06</v>
      </c>
      <c r="AG48" s="138">
        <f t="shared" si="14"/>
        <v>-5.9041069227275589E-2</v>
      </c>
      <c r="AH48" s="138"/>
      <c r="AI48" s="50">
        <f>春秋自动更新!M48*10</f>
        <v>41.1</v>
      </c>
      <c r="AJ48" s="138">
        <f t="shared" si="15"/>
        <v>-0.12608972995960022</v>
      </c>
      <c r="AK48" s="138"/>
      <c r="AL48" s="50">
        <f>春秋自动更新!N48</f>
        <v>89.6</v>
      </c>
      <c r="AM48" s="174">
        <f t="shared" si="16"/>
        <v>0.43999999999999773</v>
      </c>
      <c r="AN48" s="138"/>
      <c r="AO48" s="50">
        <f>春秋自动更新!O48</f>
        <v>91.62</v>
      </c>
      <c r="AP48" s="174">
        <f t="shared" si="17"/>
        <v>-1.1599999999999966</v>
      </c>
      <c r="AQ48" s="138"/>
      <c r="AR48" s="50">
        <f>春秋自动更新!P48</f>
        <v>85.23</v>
      </c>
      <c r="AS48" s="174">
        <f t="shared" si="18"/>
        <v>2.8599999999999994</v>
      </c>
      <c r="AT48" s="138"/>
      <c r="AU48" s="50">
        <f>春秋自动更新!Q48</f>
        <v>87.3</v>
      </c>
      <c r="AV48" s="174">
        <f t="shared" si="19"/>
        <v>-6.3900000000000006</v>
      </c>
      <c r="AW48" s="138"/>
      <c r="AX48" s="50">
        <f>春秋自动更新!R48</f>
        <v>74</v>
      </c>
      <c r="AY48" s="138"/>
      <c r="AZ48" s="138"/>
      <c r="BA48" s="17"/>
      <c r="BB48" s="9"/>
      <c r="BC48" s="17"/>
      <c r="BD48" s="9"/>
      <c r="BE48" s="17"/>
      <c r="BF48" s="9"/>
      <c r="BG48" s="17"/>
      <c r="BH48" s="9"/>
      <c r="BI48" s="51"/>
      <c r="BJ48" s="9"/>
      <c r="BK48" s="51"/>
      <c r="BL48" s="9"/>
      <c r="BM48" s="51"/>
      <c r="BN48" s="9"/>
      <c r="BO48" s="51"/>
      <c r="BP48" s="51"/>
      <c r="BQ48" s="9"/>
      <c r="BR48" s="51"/>
      <c r="BS48" s="9"/>
      <c r="BT48" s="51"/>
      <c r="BU48" s="9"/>
      <c r="BV48" s="51"/>
      <c r="BW48" s="9"/>
      <c r="BX48" s="51"/>
      <c r="BY48" s="9"/>
      <c r="BZ48" s="51"/>
      <c r="CA48" s="9"/>
      <c r="CB48" s="51"/>
      <c r="CC48" s="9"/>
      <c r="CD48" s="51"/>
      <c r="CE48" s="9"/>
      <c r="CF48" s="51"/>
      <c r="CG48" s="10"/>
      <c r="CH48" s="51"/>
      <c r="CI48" s="10"/>
      <c r="CJ48" s="51"/>
      <c r="CK48" s="10"/>
      <c r="CL48" s="51"/>
      <c r="CM48" s="10"/>
      <c r="CN48" s="51"/>
      <c r="CO48" s="53"/>
      <c r="CP48" s="51"/>
      <c r="CQ48" s="53"/>
      <c r="CR48" s="51"/>
      <c r="CS48" s="53"/>
      <c r="CT48" s="51"/>
      <c r="CU48" s="53"/>
      <c r="CV48" s="60"/>
      <c r="CW48" s="51"/>
      <c r="CX48" s="9"/>
      <c r="CY48" s="51"/>
      <c r="CZ48" s="9"/>
      <c r="DA48" s="51"/>
      <c r="DB48" s="9"/>
      <c r="DC48" s="51"/>
      <c r="DD48" s="9"/>
      <c r="DE48" s="69"/>
      <c r="DF48" s="69"/>
      <c r="DG48" s="57"/>
    </row>
    <row r="49" spans="1:111">
      <c r="A49" s="49">
        <v>43039</v>
      </c>
      <c r="B49" s="50">
        <f>春秋自动更新!B49</f>
        <v>2845.8604999999998</v>
      </c>
      <c r="C49" s="138">
        <f t="shared" si="4"/>
        <v>0.18392970856969559</v>
      </c>
      <c r="D49" s="138"/>
      <c r="E49" s="50">
        <f>春秋自动更新!C49</f>
        <v>1922.1913999999999</v>
      </c>
      <c r="F49" s="138">
        <f t="shared" si="5"/>
        <v>0.24906355553880477</v>
      </c>
      <c r="G49" s="138"/>
      <c r="H49" s="50">
        <f>春秋自动更新!D49</f>
        <v>842.18939999999998</v>
      </c>
      <c r="I49" s="138">
        <f t="shared" si="6"/>
        <v>6.7465776213414763E-2</v>
      </c>
      <c r="J49" s="138"/>
      <c r="K49" s="50">
        <f>春秋自动更新!E49</f>
        <v>81.479699999999994</v>
      </c>
      <c r="L49" s="138">
        <f t="shared" si="7"/>
        <v>7.3885944668574233E-2</v>
      </c>
      <c r="M49" s="138"/>
      <c r="N49" s="50">
        <f>春秋自动更新!F49</f>
        <v>2515.9032000000002</v>
      </c>
      <c r="O49" s="138">
        <f t="shared" si="8"/>
        <v>0.19910338313156006</v>
      </c>
      <c r="P49" s="138"/>
      <c r="Q49" s="50">
        <f>春秋自动更新!G49</f>
        <v>1754.3501000000001</v>
      </c>
      <c r="R49" s="138">
        <f t="shared" si="9"/>
        <v>0.24359222369815181</v>
      </c>
      <c r="S49" s="138"/>
      <c r="T49" s="50">
        <f>春秋自动更新!H49</f>
        <v>693.68669999999997</v>
      </c>
      <c r="U49" s="138">
        <f t="shared" si="10"/>
        <v>0.12361509395332204</v>
      </c>
      <c r="V49" s="138"/>
      <c r="W49" s="50">
        <f>春秋自动更新!I49</f>
        <v>67.866399999999999</v>
      </c>
      <c r="X49" s="138">
        <f t="shared" si="11"/>
        <v>-3.1470667146176301E-2</v>
      </c>
      <c r="Y49" s="138"/>
      <c r="Z49" s="50">
        <f>春秋自动更新!J49*10</f>
        <v>1458.26</v>
      </c>
      <c r="AA49" s="138">
        <f t="shared" si="12"/>
        <v>0.18345087282200279</v>
      </c>
      <c r="AB49" s="138"/>
      <c r="AC49" s="50">
        <f>春秋自动更新!K49*10</f>
        <v>1118.27</v>
      </c>
      <c r="AD49" s="138">
        <f t="shared" si="13"/>
        <v>0.23627217953678636</v>
      </c>
      <c r="AE49" s="138"/>
      <c r="AF49" s="50">
        <f>春秋自动更新!L49*10</f>
        <v>294.34999999999997</v>
      </c>
      <c r="AG49" s="138">
        <f t="shared" si="14"/>
        <v>4.4423943512046149E-2</v>
      </c>
      <c r="AH49" s="138"/>
      <c r="AI49" s="50">
        <f>春秋自动更新!M49*10</f>
        <v>45.650000000000006</v>
      </c>
      <c r="AJ49" s="138">
        <f t="shared" si="15"/>
        <v>-4.1448516579404293E-3</v>
      </c>
      <c r="AK49" s="138"/>
      <c r="AL49" s="50">
        <f>春秋自动更新!N49</f>
        <v>88.41</v>
      </c>
      <c r="AM49" s="174">
        <f t="shared" si="16"/>
        <v>1.1199999999999903</v>
      </c>
      <c r="AN49" s="138"/>
      <c r="AO49" s="50">
        <f>春秋自动更新!O49</f>
        <v>91.27</v>
      </c>
      <c r="AP49" s="174">
        <f t="shared" si="17"/>
        <v>-0.40000000000000568</v>
      </c>
      <c r="AQ49" s="138"/>
      <c r="AR49" s="50">
        <f>春秋自动更新!P49</f>
        <v>82.37</v>
      </c>
      <c r="AS49" s="174">
        <f t="shared" si="18"/>
        <v>4.1200000000000045</v>
      </c>
      <c r="AT49" s="138"/>
      <c r="AU49" s="50">
        <f>春秋自动更新!Q49</f>
        <v>83.29</v>
      </c>
      <c r="AV49" s="174">
        <f t="shared" si="19"/>
        <v>-9.0599999999999881</v>
      </c>
      <c r="AW49" s="138"/>
      <c r="AX49" s="50">
        <f>春秋自动更新!R49</f>
        <v>74</v>
      </c>
      <c r="AY49" s="138"/>
      <c r="AZ49" s="138"/>
      <c r="BA49" s="17"/>
      <c r="BB49" s="9"/>
      <c r="BC49" s="17"/>
      <c r="BD49" s="9"/>
      <c r="BE49" s="17"/>
      <c r="BF49" s="9"/>
      <c r="BG49" s="17"/>
      <c r="BH49" s="9"/>
      <c r="BI49" s="51"/>
      <c r="BJ49" s="9"/>
      <c r="BK49" s="51"/>
      <c r="BL49" s="9"/>
      <c r="BM49" s="51"/>
      <c r="BN49" s="9"/>
      <c r="BO49" s="51"/>
      <c r="BP49" s="51"/>
      <c r="BQ49" s="9"/>
      <c r="BR49" s="51"/>
      <c r="BS49" s="9"/>
      <c r="BT49" s="51"/>
      <c r="BU49" s="9"/>
      <c r="BV49" s="51"/>
      <c r="BW49" s="9"/>
      <c r="BX49" s="51"/>
      <c r="BY49" s="9"/>
      <c r="BZ49" s="51"/>
      <c r="CA49" s="9"/>
      <c r="CB49" s="51"/>
      <c r="CC49" s="9"/>
      <c r="CD49" s="51"/>
      <c r="CE49" s="9"/>
      <c r="CF49" s="51"/>
      <c r="CG49" s="10"/>
      <c r="CH49" s="51"/>
      <c r="CI49" s="10"/>
      <c r="CJ49" s="51"/>
      <c r="CK49" s="10"/>
      <c r="CL49" s="51"/>
      <c r="CM49" s="10"/>
      <c r="CN49" s="51"/>
      <c r="CO49" s="53"/>
      <c r="CP49" s="51"/>
      <c r="CQ49" s="53"/>
      <c r="CR49" s="51"/>
      <c r="CS49" s="53"/>
      <c r="CT49" s="51"/>
      <c r="CU49" s="53"/>
      <c r="CV49" s="60"/>
      <c r="CW49" s="51"/>
      <c r="CX49" s="9"/>
      <c r="CY49" s="51"/>
      <c r="CZ49" s="9"/>
      <c r="DA49" s="51"/>
      <c r="DB49" s="9"/>
      <c r="DC49" s="51"/>
      <c r="DD49" s="9"/>
      <c r="DE49" s="69"/>
      <c r="DF49" s="69"/>
      <c r="DG49" s="57"/>
    </row>
    <row r="50" spans="1:111">
      <c r="A50" s="49">
        <v>43069</v>
      </c>
      <c r="B50" s="50">
        <f>春秋自动更新!B50</f>
        <v>2748.2186999999999</v>
      </c>
      <c r="C50" s="138">
        <f t="shared" si="4"/>
        <v>0.26094345751812109</v>
      </c>
      <c r="D50" s="138"/>
      <c r="E50" s="50">
        <f>春秋自动更新!C50</f>
        <v>1819.2978000000001</v>
      </c>
      <c r="F50" s="138">
        <f t="shared" si="5"/>
        <v>0.23257397569984217</v>
      </c>
      <c r="G50" s="138"/>
      <c r="H50" s="50">
        <f>春秋自动更新!D50</f>
        <v>840.92229999999995</v>
      </c>
      <c r="I50" s="138">
        <f t="shared" si="6"/>
        <v>0.34794252265185466</v>
      </c>
      <c r="J50" s="138"/>
      <c r="K50" s="50">
        <f>春秋自动更新!E50</f>
        <v>87.998599999999996</v>
      </c>
      <c r="L50" s="138">
        <f t="shared" si="7"/>
        <v>0.10519487533077876</v>
      </c>
      <c r="M50" s="138"/>
      <c r="N50" s="50">
        <f>春秋自动更新!F50</f>
        <v>2379.8283999999999</v>
      </c>
      <c r="O50" s="138">
        <f t="shared" si="8"/>
        <v>0.22951135075797091</v>
      </c>
      <c r="P50" s="138"/>
      <c r="Q50" s="50">
        <f>春秋自动更新!G50</f>
        <v>1650.7083</v>
      </c>
      <c r="R50" s="138">
        <f t="shared" si="9"/>
        <v>0.21516274316659345</v>
      </c>
      <c r="S50" s="138"/>
      <c r="T50" s="50">
        <f>春秋自动更新!H50</f>
        <v>655.96669999999995</v>
      </c>
      <c r="U50" s="138">
        <f t="shared" si="10"/>
        <v>0.30439166825249764</v>
      </c>
      <c r="V50" s="138"/>
      <c r="W50" s="50">
        <f>春秋自动更新!I50</f>
        <v>73.153400000000005</v>
      </c>
      <c r="X50" s="138">
        <f t="shared" si="11"/>
        <v>-1.5063509630790395E-2</v>
      </c>
      <c r="Y50" s="138"/>
      <c r="Z50" s="50">
        <f>春秋自动更新!J50*10</f>
        <v>1378.79</v>
      </c>
      <c r="AA50" s="138">
        <f t="shared" si="12"/>
        <v>0.21719516932095062</v>
      </c>
      <c r="AB50" s="138"/>
      <c r="AC50" s="50">
        <f>春秋自动更新!K50*10</f>
        <v>1049.9100000000001</v>
      </c>
      <c r="AD50" s="138">
        <f t="shared" si="13"/>
        <v>0.23440402567780483</v>
      </c>
      <c r="AE50" s="138"/>
      <c r="AF50" s="50">
        <f>春秋自动更新!L50*10</f>
        <v>279.98</v>
      </c>
      <c r="AG50" s="138">
        <f t="shared" si="14"/>
        <v>0.19751924721984615</v>
      </c>
      <c r="AH50" s="138"/>
      <c r="AI50" s="50">
        <f>春秋自动更新!M50*10</f>
        <v>48.9</v>
      </c>
      <c r="AJ50" s="138">
        <f t="shared" si="15"/>
        <v>1.0121875645527689E-2</v>
      </c>
      <c r="AK50" s="138"/>
      <c r="AL50" s="50">
        <f>春秋自动更新!N50</f>
        <v>86.6</v>
      </c>
      <c r="AM50" s="174">
        <f t="shared" si="16"/>
        <v>-2.210000000000008</v>
      </c>
      <c r="AN50" s="138"/>
      <c r="AO50" s="50">
        <f>春秋自动更新!O50</f>
        <v>90.73</v>
      </c>
      <c r="AP50" s="174">
        <f t="shared" si="17"/>
        <v>-1.2999999999999972</v>
      </c>
      <c r="AQ50" s="138"/>
      <c r="AR50" s="50">
        <f>春秋自动更新!P50</f>
        <v>78.010000000000005</v>
      </c>
      <c r="AS50" s="174">
        <f t="shared" si="18"/>
        <v>-2.5999999999999943</v>
      </c>
      <c r="AT50" s="138"/>
      <c r="AU50" s="50">
        <f>春秋自动更新!Q50</f>
        <v>83.13</v>
      </c>
      <c r="AV50" s="174">
        <f t="shared" si="19"/>
        <v>-10.150000000000006</v>
      </c>
      <c r="AW50" s="138"/>
      <c r="AX50" s="50">
        <f>春秋自动更新!R50</f>
        <v>74</v>
      </c>
      <c r="AY50" s="138"/>
      <c r="AZ50" s="138"/>
      <c r="BA50" s="17"/>
      <c r="BB50" s="9"/>
      <c r="BC50" s="17"/>
      <c r="BD50" s="9"/>
      <c r="BE50" s="17"/>
      <c r="BF50" s="9"/>
      <c r="BG50" s="17"/>
      <c r="BH50" s="9"/>
      <c r="BI50" s="51"/>
      <c r="BJ50" s="9"/>
      <c r="BK50" s="51"/>
      <c r="BL50" s="9"/>
      <c r="BM50" s="51"/>
      <c r="BN50" s="9"/>
      <c r="BO50" s="51"/>
      <c r="BP50" s="51"/>
      <c r="BQ50" s="9"/>
      <c r="BR50" s="51"/>
      <c r="BS50" s="9"/>
      <c r="BT50" s="51"/>
      <c r="BU50" s="9"/>
      <c r="BV50" s="51"/>
      <c r="BW50" s="9"/>
      <c r="BX50" s="51"/>
      <c r="BY50" s="9"/>
      <c r="BZ50" s="51"/>
      <c r="CA50" s="9"/>
      <c r="CB50" s="51"/>
      <c r="CC50" s="9"/>
      <c r="CD50" s="51"/>
      <c r="CE50" s="9"/>
      <c r="CF50" s="51"/>
      <c r="CG50" s="10"/>
      <c r="CH50" s="51"/>
      <c r="CI50" s="10"/>
      <c r="CJ50" s="51"/>
      <c r="CK50" s="10"/>
      <c r="CL50" s="51"/>
      <c r="CM50" s="10"/>
      <c r="CN50" s="51"/>
      <c r="CO50" s="53"/>
      <c r="CP50" s="51"/>
      <c r="CQ50" s="53"/>
      <c r="CR50" s="51"/>
      <c r="CS50" s="53"/>
      <c r="CT50" s="51"/>
      <c r="CU50" s="53"/>
      <c r="CV50" s="60"/>
      <c r="CW50" s="51"/>
      <c r="CX50" s="9"/>
      <c r="CY50" s="51"/>
      <c r="CZ50" s="9"/>
      <c r="DA50" s="51"/>
      <c r="DB50" s="9"/>
      <c r="DC50" s="51"/>
      <c r="DD50" s="9"/>
      <c r="DE50" s="69"/>
      <c r="DF50" s="69"/>
      <c r="DG50" s="57"/>
    </row>
    <row r="51" spans="1:111">
      <c r="A51" s="49">
        <v>43100</v>
      </c>
      <c r="B51" s="50">
        <f>春秋自动更新!B51</f>
        <v>2857.6669999999999</v>
      </c>
      <c r="C51" s="138">
        <f t="shared" si="4"/>
        <v>0.12140418676263143</v>
      </c>
      <c r="D51" s="138"/>
      <c r="E51" s="50">
        <f>春秋自动更新!C51</f>
        <v>1880.9166</v>
      </c>
      <c r="F51" s="138">
        <f t="shared" si="5"/>
        <v>0.14866412561043418</v>
      </c>
      <c r="G51" s="138"/>
      <c r="H51" s="50">
        <f>春秋自动更新!D51</f>
        <v>883.77470000000005</v>
      </c>
      <c r="I51" s="138">
        <f t="shared" si="6"/>
        <v>6.8501516111403982E-2</v>
      </c>
      <c r="J51" s="138"/>
      <c r="K51" s="50">
        <f>春秋自动更新!E51</f>
        <v>92.975700000000003</v>
      </c>
      <c r="L51" s="138">
        <f t="shared" si="7"/>
        <v>0.11087785871914568</v>
      </c>
      <c r="M51" s="138"/>
      <c r="N51" s="50">
        <f>春秋自动更新!F51</f>
        <v>2524.7026000000001</v>
      </c>
      <c r="O51" s="138">
        <f t="shared" si="8"/>
        <v>0.10806980951111522</v>
      </c>
      <c r="P51" s="138"/>
      <c r="Q51" s="50">
        <f>春秋自动更新!G51</f>
        <v>1718.9909</v>
      </c>
      <c r="R51" s="138">
        <f t="shared" si="9"/>
        <v>0.14362168076020976</v>
      </c>
      <c r="S51" s="138"/>
      <c r="T51" s="50">
        <f>春秋自动更新!H51</f>
        <v>725.7029</v>
      </c>
      <c r="U51" s="138">
        <f t="shared" si="10"/>
        <v>4.1807210304964038E-2</v>
      </c>
      <c r="V51" s="138"/>
      <c r="W51" s="50">
        <f>春秋自动更新!I51</f>
        <v>80.008799999999994</v>
      </c>
      <c r="X51" s="138">
        <f t="shared" si="11"/>
        <v>1.564298997797553E-2</v>
      </c>
      <c r="Y51" s="138"/>
      <c r="Z51" s="50">
        <f>春秋自动更新!J51*10</f>
        <v>1451.5100000000002</v>
      </c>
      <c r="AA51" s="138">
        <f t="shared" si="12"/>
        <v>0.12726383150570042</v>
      </c>
      <c r="AB51" s="138"/>
      <c r="AC51" s="50">
        <f>春秋自动更新!K51*10</f>
        <v>1091.9000000000001</v>
      </c>
      <c r="AD51" s="138">
        <f t="shared" si="13"/>
        <v>0.1731903600477056</v>
      </c>
      <c r="AE51" s="138"/>
      <c r="AF51" s="50">
        <f>春秋自动更新!L51*10</f>
        <v>306.32</v>
      </c>
      <c r="AG51" s="138">
        <f t="shared" si="14"/>
        <v>2.4872365492865089E-3</v>
      </c>
      <c r="AH51" s="138"/>
      <c r="AI51" s="50">
        <f>春秋自动更新!M51*10</f>
        <v>53.28</v>
      </c>
      <c r="AJ51" s="138">
        <f t="shared" si="15"/>
        <v>3.7181234183375489E-2</v>
      </c>
      <c r="AK51" s="138"/>
      <c r="AL51" s="50">
        <f>春秋自动更新!N51</f>
        <v>88.35</v>
      </c>
      <c r="AM51" s="174">
        <f t="shared" si="16"/>
        <v>-1.0600000000000023</v>
      </c>
      <c r="AN51" s="138"/>
      <c r="AO51" s="50">
        <f>春秋自动更新!O51</f>
        <v>91.39</v>
      </c>
      <c r="AP51" s="174">
        <f t="shared" si="17"/>
        <v>-0.40000000000000568</v>
      </c>
      <c r="AQ51" s="138"/>
      <c r="AR51" s="50">
        <f>春秋自动更新!P51</f>
        <v>82.11</v>
      </c>
      <c r="AS51" s="174">
        <f t="shared" si="18"/>
        <v>-2.1099999999999994</v>
      </c>
      <c r="AT51" s="138"/>
      <c r="AU51" s="50">
        <f>春秋自动更新!Q51</f>
        <v>86.05</v>
      </c>
      <c r="AV51" s="174">
        <f t="shared" si="19"/>
        <v>-8.0700000000000074</v>
      </c>
      <c r="AW51" s="138"/>
      <c r="AX51" s="50">
        <f>春秋自动更新!R51</f>
        <v>76</v>
      </c>
      <c r="AY51" s="138"/>
      <c r="AZ51" s="138"/>
      <c r="BA51" s="17"/>
      <c r="BB51" s="9"/>
      <c r="BC51" s="17"/>
      <c r="BD51" s="9"/>
      <c r="BE51" s="17"/>
      <c r="BF51" s="9"/>
      <c r="BG51" s="17"/>
      <c r="BH51" s="9"/>
      <c r="BI51" s="51"/>
      <c r="BJ51" s="9"/>
      <c r="BK51" s="51"/>
      <c r="BL51" s="9"/>
      <c r="BM51" s="51"/>
      <c r="BN51" s="9"/>
      <c r="BO51" s="51"/>
      <c r="BP51" s="51"/>
      <c r="BQ51" s="9"/>
      <c r="BR51" s="51"/>
      <c r="BS51" s="9"/>
      <c r="BT51" s="51"/>
      <c r="BU51" s="9"/>
      <c r="BV51" s="51"/>
      <c r="BW51" s="9"/>
      <c r="BX51" s="51"/>
      <c r="BY51" s="9"/>
      <c r="BZ51" s="51"/>
      <c r="CA51" s="9"/>
      <c r="CB51" s="51"/>
      <c r="CC51" s="9"/>
      <c r="CD51" s="51"/>
      <c r="CE51" s="9"/>
      <c r="CF51" s="51"/>
      <c r="CG51" s="10"/>
      <c r="CH51" s="51"/>
      <c r="CI51" s="10"/>
      <c r="CJ51" s="51"/>
      <c r="CK51" s="10"/>
      <c r="CL51" s="51"/>
      <c r="CM51" s="10"/>
      <c r="CN51" s="51"/>
      <c r="CO51" s="53"/>
      <c r="CP51" s="51"/>
      <c r="CQ51" s="53"/>
      <c r="CR51" s="51"/>
      <c r="CS51" s="53"/>
      <c r="CT51" s="51"/>
      <c r="CU51" s="53"/>
      <c r="CV51" s="60"/>
      <c r="CW51" s="51"/>
      <c r="CX51" s="9"/>
      <c r="CY51" s="51"/>
      <c r="CZ51" s="9"/>
      <c r="DA51" s="51"/>
      <c r="DB51" s="9"/>
      <c r="DC51" s="51"/>
      <c r="DD51" s="9"/>
      <c r="DE51" s="69"/>
      <c r="DF51" s="69"/>
      <c r="DG51" s="57"/>
    </row>
    <row r="52" spans="1:111" s="11" customFormat="1" ht="12.75">
      <c r="A52" s="34">
        <v>43131</v>
      </c>
      <c r="B52" s="18">
        <f>春秋自动更新!B52</f>
        <v>3099.8510999999999</v>
      </c>
      <c r="C52" s="138">
        <f t="shared" si="4"/>
        <v>0.15037854653228266</v>
      </c>
      <c r="D52" s="138"/>
      <c r="E52" s="18">
        <f>春秋自动更新!C52</f>
        <v>2052.8773999999999</v>
      </c>
      <c r="F52" s="138">
        <f t="shared" si="5"/>
        <v>0.19724902050666526</v>
      </c>
      <c r="G52" s="138"/>
      <c r="H52" s="18">
        <f>春秋自动更新!D52</f>
        <v>942.81179999999995</v>
      </c>
      <c r="I52" s="138">
        <f t="shared" si="6"/>
        <v>5.0911967940675318E-2</v>
      </c>
      <c r="J52" s="138"/>
      <c r="K52" s="18">
        <f>春秋自动更新!E52</f>
        <v>104.16200000000001</v>
      </c>
      <c r="L52" s="138">
        <f t="shared" si="7"/>
        <v>0.25743479053417029</v>
      </c>
      <c r="M52" s="138"/>
      <c r="N52" s="18">
        <f>春秋自动更新!F52</f>
        <v>2686.0158000000001</v>
      </c>
      <c r="O52" s="138">
        <f t="shared" si="8"/>
        <v>7.5307858108238035E-2</v>
      </c>
      <c r="P52" s="138"/>
      <c r="Q52" s="18">
        <f>春秋自动更新!G52</f>
        <v>1831.2185999999999</v>
      </c>
      <c r="R52" s="138">
        <f t="shared" si="9"/>
        <v>0.13455090622820109</v>
      </c>
      <c r="S52" s="138"/>
      <c r="T52" s="18">
        <f>春秋自动更新!H52</f>
        <v>766.02679999999998</v>
      </c>
      <c r="U52" s="138">
        <f t="shared" si="10"/>
        <v>-5.0080461322328462E-2</v>
      </c>
      <c r="V52" s="138"/>
      <c r="W52" s="18">
        <f>春秋自动更新!I52</f>
        <v>88.770399999999995</v>
      </c>
      <c r="X52" s="138">
        <f t="shared" si="11"/>
        <v>0.14624241555587414</v>
      </c>
      <c r="Y52" s="138"/>
      <c r="Z52" s="18">
        <f>春秋自动更新!J52*10</f>
        <v>1498.93</v>
      </c>
      <c r="AA52" s="138">
        <f t="shared" si="12"/>
        <v>7.6531381744795013E-2</v>
      </c>
      <c r="AB52" s="138"/>
      <c r="AC52" s="18">
        <f>春秋自动更新!K52*10</f>
        <v>1122.72</v>
      </c>
      <c r="AD52" s="138">
        <f t="shared" si="13"/>
        <v>0.13132941686232225</v>
      </c>
      <c r="AE52" s="138"/>
      <c r="AF52" s="18">
        <f>春秋自动更新!L52*10</f>
        <v>319.14</v>
      </c>
      <c r="AG52" s="138">
        <f t="shared" si="14"/>
        <v>-8.6919203479057017E-2</v>
      </c>
      <c r="AH52" s="138"/>
      <c r="AI52" s="18">
        <f>春秋自动更新!M52*10</f>
        <v>57.08</v>
      </c>
      <c r="AJ52" s="138">
        <f t="shared" si="15"/>
        <v>0.13096889241133347</v>
      </c>
      <c r="AK52" s="138"/>
      <c r="AL52" s="18">
        <f>春秋自动更新!N52</f>
        <v>86.65</v>
      </c>
      <c r="AM52" s="174">
        <f t="shared" si="16"/>
        <v>-6.0499999999999972</v>
      </c>
      <c r="AN52" s="138"/>
      <c r="AO52" s="18">
        <f>春秋自动更新!O52</f>
        <v>89.2</v>
      </c>
      <c r="AP52" s="174">
        <f t="shared" si="17"/>
        <v>-4.9299999999999926</v>
      </c>
      <c r="AQ52" s="138"/>
      <c r="AR52" s="18">
        <f>春秋自动更新!P52</f>
        <v>81.25</v>
      </c>
      <c r="AS52" s="174">
        <f t="shared" si="18"/>
        <v>-8.64</v>
      </c>
      <c r="AT52" s="138"/>
      <c r="AU52" s="18">
        <f>春秋自动更新!Q52</f>
        <v>85.22</v>
      </c>
      <c r="AV52" s="174">
        <f t="shared" si="19"/>
        <v>-8.269999999999996</v>
      </c>
      <c r="AW52" s="138"/>
      <c r="AX52" s="18">
        <f>春秋自动更新!R52</f>
        <v>77</v>
      </c>
      <c r="AY52" s="138"/>
      <c r="AZ52" s="138"/>
      <c r="BA52" s="10"/>
      <c r="BB52" s="9"/>
      <c r="BC52" s="10"/>
      <c r="BD52" s="9"/>
      <c r="BE52" s="10"/>
      <c r="BF52" s="9"/>
      <c r="BG52" s="10"/>
      <c r="BH52" s="9"/>
      <c r="BI52" s="10"/>
      <c r="BJ52" s="9"/>
      <c r="BK52" s="10"/>
      <c r="BL52" s="9"/>
      <c r="BM52" s="10"/>
      <c r="BN52" s="9"/>
      <c r="BO52" s="10"/>
      <c r="BP52" s="10"/>
      <c r="BQ52" s="9"/>
      <c r="BR52" s="10"/>
      <c r="BS52" s="9"/>
      <c r="BT52" s="10"/>
      <c r="BU52" s="9"/>
      <c r="BV52" s="10"/>
      <c r="BW52" s="9"/>
      <c r="BX52" s="10"/>
      <c r="BY52" s="9"/>
      <c r="BZ52" s="10"/>
      <c r="CA52" s="9"/>
      <c r="CB52" s="10"/>
      <c r="CC52" s="9"/>
      <c r="CD52" s="10"/>
      <c r="CE52" s="9"/>
      <c r="CF52" s="10"/>
      <c r="CG52" s="10"/>
      <c r="CH52" s="10"/>
      <c r="CI52" s="10"/>
      <c r="CJ52" s="10"/>
      <c r="CK52" s="10"/>
      <c r="CL52" s="10"/>
      <c r="CM52" s="10"/>
      <c r="CN52" s="10"/>
      <c r="CO52" s="53"/>
      <c r="CP52" s="10"/>
      <c r="CQ52" s="53"/>
      <c r="CR52" s="10"/>
      <c r="CS52" s="53"/>
      <c r="CT52" s="10"/>
      <c r="CU52" s="53"/>
      <c r="CW52" s="10"/>
      <c r="CX52" s="9"/>
      <c r="CY52" s="10"/>
      <c r="CZ52" s="9"/>
      <c r="DA52" s="10"/>
      <c r="DB52" s="9"/>
      <c r="DC52" s="10"/>
      <c r="DD52" s="9"/>
      <c r="DE52" s="88"/>
      <c r="DF52" s="88"/>
    </row>
    <row r="53" spans="1:111">
      <c r="A53" s="49">
        <v>43159</v>
      </c>
      <c r="B53" s="50">
        <f>春秋自动更新!B53</f>
        <v>2957.9472999999998</v>
      </c>
      <c r="C53" s="138">
        <f t="shared" si="4"/>
        <v>0.16700861522570953</v>
      </c>
      <c r="D53" s="138"/>
      <c r="E53" s="50">
        <f>春秋自动更新!C53</f>
        <v>1964.3484000000001</v>
      </c>
      <c r="F53" s="138">
        <f t="shared" si="5"/>
        <v>0.19084155498748023</v>
      </c>
      <c r="G53" s="138"/>
      <c r="H53" s="50">
        <f>春秋自动更新!D53</f>
        <v>905.48580000000004</v>
      </c>
      <c r="I53" s="138">
        <f t="shared" si="6"/>
        <v>0.1220275870700247</v>
      </c>
      <c r="J53" s="138"/>
      <c r="K53" s="50">
        <f>春秋自动更新!E53</f>
        <v>88.113100000000003</v>
      </c>
      <c r="L53" s="138">
        <f t="shared" si="7"/>
        <v>0.12841531804158768</v>
      </c>
      <c r="M53" s="138"/>
      <c r="N53" s="50">
        <f>春秋自动更新!F53</f>
        <v>2702.2473</v>
      </c>
      <c r="O53" s="138">
        <f t="shared" si="8"/>
        <v>0.12740082169234412</v>
      </c>
      <c r="P53" s="138"/>
      <c r="Q53" s="50">
        <f>春秋自动更新!G53</f>
        <v>1809.0229999999999</v>
      </c>
      <c r="R53" s="138">
        <f t="shared" si="9"/>
        <v>0.14491728061996123</v>
      </c>
      <c r="S53" s="138"/>
      <c r="T53" s="50">
        <f>春秋自动更新!H53</f>
        <v>817.2473</v>
      </c>
      <c r="U53" s="138">
        <f t="shared" si="10"/>
        <v>9.6472452992403479E-2</v>
      </c>
      <c r="V53" s="138"/>
      <c r="W53" s="50">
        <f>春秋自动更新!I53</f>
        <v>75.977099999999993</v>
      </c>
      <c r="X53" s="138">
        <f t="shared" si="11"/>
        <v>6.2714879974934634E-2</v>
      </c>
      <c r="Y53" s="138"/>
      <c r="Z53" s="50">
        <f>春秋自动更新!J53*10</f>
        <v>1506.56</v>
      </c>
      <c r="AA53" s="138">
        <f t="shared" si="12"/>
        <v>0.12054384934064188</v>
      </c>
      <c r="AB53" s="138"/>
      <c r="AC53" s="50">
        <f>春秋自动更新!K53*10</f>
        <v>1115.25</v>
      </c>
      <c r="AD53" s="138">
        <f t="shared" si="13"/>
        <v>0.14665693340599018</v>
      </c>
      <c r="AE53" s="138"/>
      <c r="AF53" s="50">
        <f>春秋自动更新!L53*10</f>
        <v>339.54999999999995</v>
      </c>
      <c r="AG53" s="138">
        <f t="shared" si="14"/>
        <v>4.2523794903285062E-2</v>
      </c>
      <c r="AH53" s="138"/>
      <c r="AI53" s="50">
        <f>春秋自动更新!M53*10</f>
        <v>51.75</v>
      </c>
      <c r="AJ53" s="138">
        <f t="shared" si="15"/>
        <v>0.12061498484192268</v>
      </c>
      <c r="AK53" s="138"/>
      <c r="AL53" s="50">
        <f>春秋自动更新!N53</f>
        <v>91.36</v>
      </c>
      <c r="AM53" s="174">
        <f t="shared" si="16"/>
        <v>-3.2000000000000028</v>
      </c>
      <c r="AN53" s="138"/>
      <c r="AO53" s="50">
        <f>春秋自动更新!O53</f>
        <v>92.09</v>
      </c>
      <c r="AP53" s="174">
        <f t="shared" si="17"/>
        <v>-3.7000000000000028</v>
      </c>
      <c r="AQ53" s="138"/>
      <c r="AR53" s="50">
        <f>春秋自动更新!P53</f>
        <v>90.26</v>
      </c>
      <c r="AS53" s="174">
        <f t="shared" si="18"/>
        <v>-2.0999999999999943</v>
      </c>
      <c r="AT53" s="138"/>
      <c r="AU53" s="50">
        <f>春秋自动更新!Q53</f>
        <v>86.23</v>
      </c>
      <c r="AV53" s="174">
        <f t="shared" si="19"/>
        <v>-5.3299999999999983</v>
      </c>
      <c r="AW53" s="138"/>
      <c r="AX53" s="50">
        <f>春秋自动更新!R53</f>
        <v>77</v>
      </c>
      <c r="AY53" s="138"/>
      <c r="AZ53" s="138"/>
      <c r="BA53" s="17"/>
      <c r="BB53" s="9"/>
      <c r="BC53" s="17"/>
      <c r="BD53" s="9"/>
      <c r="BE53" s="17"/>
      <c r="BF53" s="9"/>
      <c r="BG53" s="17"/>
      <c r="BH53" s="9"/>
      <c r="BI53" s="51"/>
      <c r="BJ53" s="9"/>
      <c r="BK53" s="51"/>
      <c r="BL53" s="9"/>
      <c r="BM53" s="51"/>
      <c r="BN53" s="9"/>
      <c r="BO53" s="51"/>
      <c r="BP53" s="51"/>
      <c r="BQ53" s="9"/>
      <c r="BR53" s="51"/>
      <c r="BS53" s="9"/>
      <c r="BT53" s="51"/>
      <c r="BU53" s="9"/>
      <c r="BV53" s="51"/>
      <c r="BW53" s="9"/>
      <c r="BX53" s="51"/>
      <c r="BY53" s="9"/>
      <c r="BZ53" s="51"/>
      <c r="CA53" s="9"/>
      <c r="CB53" s="51"/>
      <c r="CC53" s="9"/>
      <c r="CD53" s="51"/>
      <c r="CE53" s="9"/>
      <c r="CF53" s="51"/>
      <c r="CG53" s="10"/>
      <c r="CH53" s="51"/>
      <c r="CI53" s="10"/>
      <c r="CJ53" s="51"/>
      <c r="CK53" s="10"/>
      <c r="CL53" s="51"/>
      <c r="CM53" s="10"/>
      <c r="CN53" s="51"/>
      <c r="CO53" s="53"/>
      <c r="CP53" s="51"/>
      <c r="CQ53" s="53"/>
      <c r="CR53" s="51"/>
      <c r="CS53" s="53"/>
      <c r="CT53" s="51"/>
      <c r="CU53" s="53"/>
      <c r="CV53" s="60"/>
      <c r="CW53" s="51"/>
      <c r="CX53" s="9"/>
      <c r="CY53" s="51"/>
      <c r="CZ53" s="9"/>
      <c r="DA53" s="51"/>
      <c r="DB53" s="9"/>
      <c r="DC53" s="51"/>
      <c r="DD53" s="9"/>
      <c r="DE53" s="69"/>
      <c r="DF53" s="69"/>
      <c r="DG53" s="57"/>
    </row>
    <row r="54" spans="1:111">
      <c r="A54" s="49">
        <v>43190</v>
      </c>
      <c r="B54" s="50">
        <f>春秋自动更新!B54</f>
        <v>3257.3150000000001</v>
      </c>
      <c r="C54" s="138">
        <f t="shared" si="4"/>
        <v>0.19683429912232064</v>
      </c>
      <c r="D54" s="138"/>
      <c r="E54" s="50">
        <f>春秋自动更新!C54</f>
        <v>2154.9657000000002</v>
      </c>
      <c r="F54" s="138">
        <f t="shared" si="5"/>
        <v>0.2129089904158965</v>
      </c>
      <c r="G54" s="138"/>
      <c r="H54" s="50">
        <f>春秋自动更新!D54</f>
        <v>1010.8861000000001</v>
      </c>
      <c r="I54" s="138">
        <f t="shared" si="6"/>
        <v>0.18769756802390813</v>
      </c>
      <c r="J54" s="138"/>
      <c r="K54" s="50">
        <f>春秋自动更新!E54</f>
        <v>91.463200000000001</v>
      </c>
      <c r="L54" s="138">
        <f t="shared" si="7"/>
        <v>-2.476806264467768E-2</v>
      </c>
      <c r="M54" s="138"/>
      <c r="N54" s="50">
        <f>春秋自动更新!F54</f>
        <v>2918.1678000000002</v>
      </c>
      <c r="O54" s="138">
        <f t="shared" si="8"/>
        <v>0.1623831579329762</v>
      </c>
      <c r="P54" s="138"/>
      <c r="Q54" s="50">
        <f>春秋自动更新!G54</f>
        <v>1970.2944</v>
      </c>
      <c r="R54" s="138">
        <f t="shared" si="9"/>
        <v>0.17401064459999449</v>
      </c>
      <c r="S54" s="138"/>
      <c r="T54" s="50">
        <f>春秋自动更新!H54</f>
        <v>872.01689999999996</v>
      </c>
      <c r="U54" s="138">
        <f t="shared" si="10"/>
        <v>0.16202266380004415</v>
      </c>
      <c r="V54" s="138"/>
      <c r="W54" s="50">
        <f>春秋自动更新!I54</f>
        <v>75.856499999999997</v>
      </c>
      <c r="X54" s="138">
        <f t="shared" si="11"/>
        <v>-7.2823277047467161E-2</v>
      </c>
      <c r="Y54" s="138"/>
      <c r="Z54" s="50">
        <f>春秋自动更新!J54*10</f>
        <v>1635.6399999999999</v>
      </c>
      <c r="AA54" s="138">
        <f t="shared" si="12"/>
        <v>0.15606004919284144</v>
      </c>
      <c r="AB54" s="138"/>
      <c r="AC54" s="50">
        <f>春秋自动更新!K54*10</f>
        <v>1221.47</v>
      </c>
      <c r="AD54" s="138">
        <f t="shared" si="13"/>
        <v>0.16578065796882901</v>
      </c>
      <c r="AE54" s="138"/>
      <c r="AF54" s="50">
        <f>春秋自动更新!L54*10</f>
        <v>364.21</v>
      </c>
      <c r="AG54" s="138">
        <f t="shared" si="14"/>
        <v>0.15813406257949625</v>
      </c>
      <c r="AH54" s="138"/>
      <c r="AI54" s="50">
        <f>春秋自动更新!M54*10</f>
        <v>49.960000000000008</v>
      </c>
      <c r="AJ54" s="138">
        <f t="shared" si="15"/>
        <v>-5.0009507510933582E-2</v>
      </c>
      <c r="AK54" s="138"/>
      <c r="AL54" s="50">
        <f>春秋自动更新!N54</f>
        <v>89.59</v>
      </c>
      <c r="AM54" s="174">
        <f t="shared" si="16"/>
        <v>-2.6499999999999915</v>
      </c>
      <c r="AN54" s="138"/>
      <c r="AO54" s="50">
        <f>春秋自动更新!O54</f>
        <v>91.43</v>
      </c>
      <c r="AP54" s="174">
        <f t="shared" si="17"/>
        <v>-3.0299999999999869</v>
      </c>
      <c r="AQ54" s="138"/>
      <c r="AR54" s="50">
        <f>春秋自动更新!P54</f>
        <v>86.26</v>
      </c>
      <c r="AS54" s="174">
        <f t="shared" si="18"/>
        <v>-1.9099999999999966</v>
      </c>
      <c r="AT54" s="138"/>
      <c r="AU54" s="50">
        <f>春秋自动更新!Q54</f>
        <v>82.94</v>
      </c>
      <c r="AV54" s="174">
        <f t="shared" si="19"/>
        <v>-4.2999999999999972</v>
      </c>
      <c r="AW54" s="138"/>
      <c r="AX54" s="50">
        <f>春秋自动更新!R54</f>
        <v>78</v>
      </c>
      <c r="AY54" s="138"/>
      <c r="AZ54" s="138"/>
      <c r="BA54" s="17"/>
      <c r="BB54" s="9"/>
      <c r="BC54" s="17"/>
      <c r="BD54" s="9"/>
      <c r="BE54" s="17"/>
      <c r="BF54" s="9"/>
      <c r="BG54" s="17"/>
      <c r="BH54" s="9"/>
      <c r="BI54" s="51"/>
      <c r="BJ54" s="9"/>
      <c r="BK54" s="51"/>
      <c r="BL54" s="9"/>
      <c r="BM54" s="51"/>
      <c r="BN54" s="9"/>
      <c r="BO54" s="51"/>
      <c r="BP54" s="51"/>
      <c r="BQ54" s="9"/>
      <c r="BR54" s="51"/>
      <c r="BS54" s="9"/>
      <c r="BT54" s="51"/>
      <c r="BU54" s="9"/>
      <c r="BV54" s="51"/>
      <c r="BW54" s="9"/>
      <c r="BX54" s="51"/>
      <c r="BY54" s="9"/>
      <c r="BZ54" s="51"/>
      <c r="CA54" s="9"/>
      <c r="CB54" s="51"/>
      <c r="CC54" s="9"/>
      <c r="CD54" s="51"/>
      <c r="CE54" s="9"/>
      <c r="CF54" s="51"/>
      <c r="CG54" s="10"/>
      <c r="CH54" s="51"/>
      <c r="CI54" s="10"/>
      <c r="CJ54" s="51"/>
      <c r="CK54" s="10"/>
      <c r="CL54" s="51"/>
      <c r="CM54" s="10"/>
      <c r="CN54" s="51"/>
      <c r="CO54" s="53"/>
      <c r="CP54" s="51"/>
      <c r="CQ54" s="53"/>
      <c r="CR54" s="51"/>
      <c r="CS54" s="53"/>
      <c r="CT54" s="51"/>
      <c r="CU54" s="53"/>
      <c r="CV54" s="60"/>
      <c r="CW54" s="51"/>
      <c r="CX54" s="9"/>
      <c r="CY54" s="51"/>
      <c r="CZ54" s="9"/>
      <c r="DA54" s="51"/>
      <c r="DB54" s="9"/>
      <c r="DC54" s="51"/>
      <c r="DD54" s="9"/>
      <c r="DE54" s="69"/>
      <c r="DF54" s="69"/>
      <c r="DG54" s="57"/>
    </row>
    <row r="55" spans="1:111">
      <c r="A55" s="49">
        <v>43220</v>
      </c>
      <c r="B55" s="50">
        <f>春秋自动更新!B55</f>
        <v>3208.2815000000001</v>
      </c>
      <c r="C55" s="138">
        <f t="shared" si="4"/>
        <v>0.22403872079184994</v>
      </c>
      <c r="D55" s="138"/>
      <c r="E55" s="50">
        <f>春秋自动更新!C55</f>
        <v>2081.6320999999998</v>
      </c>
      <c r="F55" s="138">
        <f t="shared" si="5"/>
        <v>0.17449124031268415</v>
      </c>
      <c r="G55" s="138"/>
      <c r="H55" s="50">
        <f>春秋自动更新!D55</f>
        <v>1025.6873000000001</v>
      </c>
      <c r="I55" s="138">
        <f t="shared" si="6"/>
        <v>0.34883178700792095</v>
      </c>
      <c r="J55" s="138"/>
      <c r="K55" s="50">
        <f>春秋自动更新!E55</f>
        <v>100.96210000000001</v>
      </c>
      <c r="L55" s="138">
        <f t="shared" si="7"/>
        <v>0.1438325978712196</v>
      </c>
      <c r="M55" s="138"/>
      <c r="N55" s="50">
        <f>春秋自动更新!F55</f>
        <v>2871.3445999999999</v>
      </c>
      <c r="O55" s="138">
        <f t="shared" si="8"/>
        <v>0.19008218083430872</v>
      </c>
      <c r="P55" s="138"/>
      <c r="Q55" s="50">
        <f>春秋自动更新!G55</f>
        <v>1910.5744</v>
      </c>
      <c r="R55" s="138">
        <f t="shared" si="9"/>
        <v>0.14164887833257511</v>
      </c>
      <c r="S55" s="138"/>
      <c r="T55" s="50">
        <f>春秋自动更新!H55</f>
        <v>872.45939999999996</v>
      </c>
      <c r="U55" s="138">
        <f t="shared" si="10"/>
        <v>0.32017375354288302</v>
      </c>
      <c r="V55" s="138"/>
      <c r="W55" s="50">
        <f>春秋自动更新!I55</f>
        <v>88.310699999999997</v>
      </c>
      <c r="X55" s="138">
        <f t="shared" si="11"/>
        <v>0.12728908972542419</v>
      </c>
      <c r="Y55" s="138"/>
      <c r="Z55" s="50">
        <f>春秋自动更新!J55*10</f>
        <v>1611.91</v>
      </c>
      <c r="AA55" s="138">
        <f t="shared" si="12"/>
        <v>0.18074804418529711</v>
      </c>
      <c r="AB55" s="138"/>
      <c r="AC55" s="50">
        <f>春秋自动更新!K55*10</f>
        <v>1195.52</v>
      </c>
      <c r="AD55" s="138">
        <f t="shared" si="13"/>
        <v>0.15572827547538259</v>
      </c>
      <c r="AE55" s="138"/>
      <c r="AF55" s="50">
        <f>春秋自动更新!L55*10</f>
        <v>359.65000000000003</v>
      </c>
      <c r="AG55" s="138">
        <f t="shared" si="14"/>
        <v>0.29263558926068356</v>
      </c>
      <c r="AH55" s="138"/>
      <c r="AI55" s="50">
        <f>春秋自动更新!M55*10</f>
        <v>56.74</v>
      </c>
      <c r="AJ55" s="138">
        <f t="shared" si="15"/>
        <v>8.0556084555322816E-2</v>
      </c>
      <c r="AK55" s="138"/>
      <c r="AL55" s="50">
        <f>春秋自动更新!N55</f>
        <v>89.5</v>
      </c>
      <c r="AM55" s="174">
        <f t="shared" si="16"/>
        <v>-2.5499999999999972</v>
      </c>
      <c r="AN55" s="138"/>
      <c r="AO55" s="50">
        <f>春秋自动更新!O55</f>
        <v>91.78</v>
      </c>
      <c r="AP55" s="174">
        <f t="shared" si="17"/>
        <v>-2.6400000000000006</v>
      </c>
      <c r="AQ55" s="138"/>
      <c r="AR55" s="50">
        <f>春秋自动更新!P55</f>
        <v>85.06</v>
      </c>
      <c r="AS55" s="174">
        <f t="shared" si="18"/>
        <v>-1.8499999999999943</v>
      </c>
      <c r="AT55" s="138"/>
      <c r="AU55" s="50">
        <f>春秋自动更新!Q55</f>
        <v>87.47</v>
      </c>
      <c r="AV55" s="174">
        <f t="shared" si="19"/>
        <v>-1.2800000000000011</v>
      </c>
      <c r="AW55" s="138"/>
      <c r="AX55" s="50">
        <f>春秋自动更新!R55</f>
        <v>78</v>
      </c>
      <c r="AY55" s="138"/>
      <c r="AZ55" s="138"/>
      <c r="BA55" s="17"/>
      <c r="BB55" s="9"/>
      <c r="BC55" s="17"/>
      <c r="BD55" s="9"/>
      <c r="BE55" s="17"/>
      <c r="BF55" s="9"/>
      <c r="BG55" s="17"/>
      <c r="BH55" s="9"/>
      <c r="BI55" s="51"/>
      <c r="BJ55" s="9"/>
      <c r="BK55" s="51"/>
      <c r="BL55" s="9"/>
      <c r="BM55" s="51"/>
      <c r="BN55" s="9"/>
      <c r="BO55" s="51"/>
      <c r="BP55" s="51"/>
      <c r="BQ55" s="9"/>
      <c r="BR55" s="51"/>
      <c r="BS55" s="9"/>
      <c r="BT55" s="51"/>
      <c r="BU55" s="9"/>
      <c r="BV55" s="51"/>
      <c r="BW55" s="9"/>
      <c r="BX55" s="51"/>
      <c r="BY55" s="9"/>
      <c r="BZ55" s="51"/>
      <c r="CA55" s="9"/>
      <c r="CB55" s="51"/>
      <c r="CC55" s="9"/>
      <c r="CD55" s="51"/>
      <c r="CE55" s="9"/>
      <c r="CF55" s="51"/>
      <c r="CG55" s="10"/>
      <c r="CH55" s="51"/>
      <c r="CI55" s="10"/>
      <c r="CJ55" s="51"/>
      <c r="CK55" s="10"/>
      <c r="CL55" s="51"/>
      <c r="CM55" s="10"/>
      <c r="CN55" s="51"/>
      <c r="CO55" s="53"/>
      <c r="CP55" s="51"/>
      <c r="CQ55" s="53"/>
      <c r="CR55" s="51"/>
      <c r="CS55" s="53"/>
      <c r="CT55" s="51"/>
      <c r="CU55" s="53"/>
      <c r="CV55" s="60"/>
      <c r="CW55" s="51"/>
      <c r="CX55" s="9"/>
      <c r="CY55" s="51"/>
      <c r="CZ55" s="9"/>
      <c r="DA55" s="51"/>
      <c r="DB55" s="9"/>
      <c r="DC55" s="51"/>
      <c r="DD55" s="9"/>
      <c r="DE55" s="69"/>
      <c r="DF55" s="69"/>
      <c r="DG55" s="57"/>
    </row>
    <row r="56" spans="1:111">
      <c r="A56" s="49">
        <v>43251</v>
      </c>
      <c r="B56" s="50">
        <f>春秋自动更新!B56</f>
        <v>3284.7712000000001</v>
      </c>
      <c r="C56" s="138">
        <f t="shared" si="4"/>
        <v>0.17070453023286847</v>
      </c>
      <c r="D56" s="138"/>
      <c r="E56" s="50">
        <f>春秋自动更新!C56</f>
        <v>2128.3359</v>
      </c>
      <c r="F56" s="138">
        <f t="shared" si="5"/>
        <v>0.13347465446328677</v>
      </c>
      <c r="G56" s="138"/>
      <c r="H56" s="50">
        <f>春秋自动更新!D56</f>
        <v>1050.5011</v>
      </c>
      <c r="I56" s="138">
        <f t="shared" si="6"/>
        <v>0.26813041316381958</v>
      </c>
      <c r="J56" s="138"/>
      <c r="K56" s="50">
        <f>春秋自动更新!E56</f>
        <v>105.9342</v>
      </c>
      <c r="L56" s="138">
        <f t="shared" si="7"/>
        <v>6.2399586008532681E-2</v>
      </c>
      <c r="M56" s="138"/>
      <c r="N56" s="50">
        <f>春秋自动更新!F56</f>
        <v>2888.221</v>
      </c>
      <c r="O56" s="138">
        <f t="shared" si="8"/>
        <v>0.15122921184819171</v>
      </c>
      <c r="P56" s="138"/>
      <c r="Q56" s="50">
        <f>春秋自动更新!G56</f>
        <v>1936.5386000000001</v>
      </c>
      <c r="R56" s="138">
        <f t="shared" si="9"/>
        <v>0.11617749594705673</v>
      </c>
      <c r="S56" s="138"/>
      <c r="T56" s="50">
        <f>春秋自动更新!H56</f>
        <v>859.5181</v>
      </c>
      <c r="U56" s="138">
        <f t="shared" si="10"/>
        <v>0.24957526965978838</v>
      </c>
      <c r="V56" s="138"/>
      <c r="W56" s="50">
        <f>春秋自动更新!I56</f>
        <v>92.164299999999997</v>
      </c>
      <c r="X56" s="138">
        <f t="shared" si="11"/>
        <v>7.1765143674485055E-2</v>
      </c>
      <c r="Y56" s="138"/>
      <c r="Z56" s="50">
        <f>春秋自动更新!J56*10</f>
        <v>1632.6499999999999</v>
      </c>
      <c r="AA56" s="138">
        <f t="shared" si="12"/>
        <v>0.14408947254087145</v>
      </c>
      <c r="AB56" s="138"/>
      <c r="AC56" s="50">
        <f>春秋自动更新!K56*10</f>
        <v>1215.74</v>
      </c>
      <c r="AD56" s="138">
        <f t="shared" si="13"/>
        <v>0.12660315812884559</v>
      </c>
      <c r="AE56" s="138"/>
      <c r="AF56" s="50">
        <f>春秋自动更新!L56*10</f>
        <v>356.86</v>
      </c>
      <c r="AG56" s="138">
        <f t="shared" si="14"/>
        <v>0.23021235521235539</v>
      </c>
      <c r="AH56" s="138"/>
      <c r="AI56" s="50">
        <f>春秋自动更新!M56*10</f>
        <v>60.05</v>
      </c>
      <c r="AJ56" s="138">
        <f t="shared" si="15"/>
        <v>3.820885200553259E-2</v>
      </c>
      <c r="AK56" s="138"/>
      <c r="AL56" s="50">
        <f>春秋自动更新!N56</f>
        <v>87.93</v>
      </c>
      <c r="AM56" s="174">
        <f t="shared" si="16"/>
        <v>-1.4899999999999949</v>
      </c>
      <c r="AN56" s="138"/>
      <c r="AO56" s="50">
        <f>春秋自动更新!O56</f>
        <v>90.99</v>
      </c>
      <c r="AP56" s="174">
        <f t="shared" si="17"/>
        <v>-1.4100000000000108</v>
      </c>
      <c r="AQ56" s="138"/>
      <c r="AR56" s="50">
        <f>春秋自动更新!P56</f>
        <v>81.819999999999993</v>
      </c>
      <c r="AS56" s="174">
        <f t="shared" si="18"/>
        <v>-1.210000000000008</v>
      </c>
      <c r="AT56" s="138"/>
      <c r="AU56" s="50">
        <f>春秋自动更新!Q56</f>
        <v>87</v>
      </c>
      <c r="AV56" s="174">
        <f t="shared" si="19"/>
        <v>0.76000000000000512</v>
      </c>
      <c r="AW56" s="138"/>
      <c r="AX56" s="50">
        <f>春秋自动更新!R56</f>
        <v>78</v>
      </c>
      <c r="AY56" s="138"/>
      <c r="AZ56" s="138"/>
      <c r="BA56" s="17"/>
      <c r="BB56" s="9"/>
      <c r="BC56" s="17"/>
      <c r="BD56" s="9"/>
      <c r="BE56" s="17"/>
      <c r="BF56" s="9"/>
      <c r="BG56" s="17"/>
      <c r="BH56" s="9"/>
      <c r="BI56" s="51"/>
      <c r="BJ56" s="9"/>
      <c r="BK56" s="51"/>
      <c r="BL56" s="9"/>
      <c r="BM56" s="51"/>
      <c r="BN56" s="9"/>
      <c r="BO56" s="51"/>
      <c r="BP56" s="51"/>
      <c r="BQ56" s="9"/>
      <c r="BR56" s="51"/>
      <c r="BS56" s="9"/>
      <c r="BT56" s="51"/>
      <c r="BU56" s="9"/>
      <c r="BV56" s="51"/>
      <c r="BW56" s="9"/>
      <c r="BX56" s="51"/>
      <c r="BY56" s="9"/>
      <c r="BZ56" s="51"/>
      <c r="CA56" s="9"/>
      <c r="CB56" s="51"/>
      <c r="CC56" s="9"/>
      <c r="CD56" s="51"/>
      <c r="CE56" s="9"/>
      <c r="CF56" s="51"/>
      <c r="CG56" s="10"/>
      <c r="CH56" s="51"/>
      <c r="CI56" s="10"/>
      <c r="CJ56" s="51"/>
      <c r="CK56" s="10"/>
      <c r="CL56" s="51"/>
      <c r="CM56" s="10"/>
      <c r="CN56" s="51"/>
      <c r="CO56" s="53"/>
      <c r="CP56" s="51"/>
      <c r="CQ56" s="53"/>
      <c r="CR56" s="51"/>
      <c r="CS56" s="53"/>
      <c r="CT56" s="51"/>
      <c r="CU56" s="53"/>
      <c r="CV56" s="60"/>
      <c r="CW56" s="51"/>
      <c r="CX56" s="9"/>
      <c r="CY56" s="51"/>
      <c r="CZ56" s="9"/>
      <c r="DA56" s="51"/>
      <c r="DB56" s="9"/>
      <c r="DC56" s="51"/>
      <c r="DD56" s="9"/>
      <c r="DE56" s="69"/>
      <c r="DF56" s="69"/>
      <c r="DG56" s="57"/>
    </row>
    <row r="57" spans="1:111">
      <c r="A57" s="49">
        <v>43281</v>
      </c>
      <c r="B57" s="50">
        <f>春秋自动更新!B57</f>
        <v>3224.6576</v>
      </c>
      <c r="C57" s="138">
        <f t="shared" si="4"/>
        <v>0.18956439465622665</v>
      </c>
      <c r="D57" s="138"/>
      <c r="E57" s="50">
        <f>春秋自动更新!C57</f>
        <v>2109.5814999999998</v>
      </c>
      <c r="F57" s="138">
        <f t="shared" si="5"/>
        <v>0.16224763342026738</v>
      </c>
      <c r="G57" s="138"/>
      <c r="H57" s="50">
        <f>春秋自动更新!D57</f>
        <v>1012.1537</v>
      </c>
      <c r="I57" s="138">
        <f t="shared" si="6"/>
        <v>0.26528496528432766</v>
      </c>
      <c r="J57" s="138"/>
      <c r="K57" s="50">
        <f>春秋自动更新!E57</f>
        <v>102.9225</v>
      </c>
      <c r="L57" s="138">
        <f t="shared" si="7"/>
        <v>7.4801977871647107E-2</v>
      </c>
      <c r="M57" s="138"/>
      <c r="N57" s="50">
        <f>春秋自动更新!F57</f>
        <v>2932.3382999999999</v>
      </c>
      <c r="O57" s="138">
        <f t="shared" si="8"/>
        <v>0.1995354504464113</v>
      </c>
      <c r="P57" s="138"/>
      <c r="Q57" s="50">
        <f>春秋自动更新!G57</f>
        <v>1961.2689</v>
      </c>
      <c r="R57" s="138">
        <f t="shared" si="9"/>
        <v>0.17304938943405057</v>
      </c>
      <c r="S57" s="138"/>
      <c r="T57" s="50">
        <f>春秋自动更新!H57</f>
        <v>878.67819999999995</v>
      </c>
      <c r="U57" s="138">
        <f t="shared" si="10"/>
        <v>0.27138738761681069</v>
      </c>
      <c r="V57" s="138"/>
      <c r="W57" s="50">
        <f>春秋自动更新!I57</f>
        <v>92.391199999999998</v>
      </c>
      <c r="X57" s="138">
        <f t="shared" si="11"/>
        <v>0.13358706507949369</v>
      </c>
      <c r="Y57" s="138"/>
      <c r="Z57" s="50">
        <f>春秋自动更新!J57*10</f>
        <v>1646.34</v>
      </c>
      <c r="AA57" s="138">
        <f t="shared" si="12"/>
        <v>0.19319021873052211</v>
      </c>
      <c r="AB57" s="138"/>
      <c r="AC57" s="50">
        <f>春秋自动更新!K57*10</f>
        <v>1223.6199999999999</v>
      </c>
      <c r="AD57" s="138">
        <f t="shared" si="13"/>
        <v>0.17906320161111577</v>
      </c>
      <c r="AE57" s="138"/>
      <c r="AF57" s="50">
        <f>春秋自动更新!L57*10</f>
        <v>362.57</v>
      </c>
      <c r="AG57" s="138">
        <f t="shared" si="14"/>
        <v>0.26397071640230108</v>
      </c>
      <c r="AH57" s="138"/>
      <c r="AI57" s="50">
        <f>春秋自动更新!M57*10</f>
        <v>60.15</v>
      </c>
      <c r="AJ57" s="138">
        <f t="shared" si="15"/>
        <v>9.0859630032644079E-2</v>
      </c>
      <c r="AK57" s="138"/>
      <c r="AL57" s="50">
        <f>春秋自动更新!N57</f>
        <v>90.93</v>
      </c>
      <c r="AM57" s="174">
        <f t="shared" si="16"/>
        <v>0.75</v>
      </c>
      <c r="AN57" s="138"/>
      <c r="AO57" s="50">
        <f>春秋自动更新!O57</f>
        <v>92.97</v>
      </c>
      <c r="AP57" s="174">
        <f t="shared" si="17"/>
        <v>0.85999999999999943</v>
      </c>
      <c r="AQ57" s="138"/>
      <c r="AR57" s="50">
        <f>春秋自动更新!P57</f>
        <v>86.81</v>
      </c>
      <c r="AS57" s="174">
        <f t="shared" si="18"/>
        <v>0.40999999999999659</v>
      </c>
      <c r="AT57" s="138"/>
      <c r="AU57" s="50">
        <f>春秋自动更新!Q57</f>
        <v>89.77</v>
      </c>
      <c r="AV57" s="174">
        <f t="shared" si="19"/>
        <v>4.6599999999999966</v>
      </c>
      <c r="AW57" s="138"/>
      <c r="AX57" s="50">
        <f>春秋自动更新!R57</f>
        <v>80</v>
      </c>
      <c r="AY57" s="138"/>
      <c r="AZ57" s="138"/>
      <c r="BA57" s="17"/>
      <c r="BB57" s="9"/>
      <c r="BC57" s="17"/>
      <c r="BD57" s="9"/>
      <c r="BE57" s="17"/>
      <c r="BF57" s="9"/>
      <c r="BG57" s="17"/>
      <c r="BH57" s="9"/>
      <c r="BI57" s="51"/>
      <c r="BJ57" s="9"/>
      <c r="BK57" s="51"/>
      <c r="BL57" s="9"/>
      <c r="BM57" s="51"/>
      <c r="BN57" s="9"/>
      <c r="BO57" s="51"/>
      <c r="BP57" s="51"/>
      <c r="BQ57" s="9"/>
      <c r="BR57" s="51"/>
      <c r="BS57" s="9"/>
      <c r="BT57" s="51"/>
      <c r="BU57" s="9"/>
      <c r="BV57" s="51"/>
      <c r="BW57" s="9"/>
      <c r="BX57" s="51"/>
      <c r="BY57" s="9"/>
      <c r="BZ57" s="51"/>
      <c r="CA57" s="9"/>
      <c r="CB57" s="51"/>
      <c r="CC57" s="9"/>
      <c r="CD57" s="51"/>
      <c r="CE57" s="9"/>
      <c r="CF57" s="51"/>
      <c r="CG57" s="10"/>
      <c r="CH57" s="51"/>
      <c r="CI57" s="10"/>
      <c r="CJ57" s="51"/>
      <c r="CK57" s="10"/>
      <c r="CL57" s="51"/>
      <c r="CM57" s="10"/>
      <c r="CN57" s="51"/>
      <c r="CO57" s="53"/>
      <c r="CP57" s="51"/>
      <c r="CQ57" s="53"/>
      <c r="CR57" s="51"/>
      <c r="CS57" s="53"/>
      <c r="CT57" s="51"/>
      <c r="CU57" s="53"/>
      <c r="CV57" s="60"/>
      <c r="CW57" s="51"/>
      <c r="CX57" s="9"/>
      <c r="CY57" s="51"/>
      <c r="CZ57" s="9"/>
      <c r="DA57" s="51"/>
      <c r="DB57" s="9"/>
      <c r="DC57" s="51"/>
      <c r="DD57" s="9"/>
      <c r="DE57" s="69"/>
      <c r="DF57" s="69"/>
      <c r="DG57" s="57"/>
    </row>
    <row r="58" spans="1:111">
      <c r="A58" s="49">
        <v>43312</v>
      </c>
      <c r="B58" s="50">
        <f>春秋自动更新!B58</f>
        <v>3383.7437</v>
      </c>
      <c r="C58" s="138">
        <f t="shared" si="4"/>
        <v>9.0436517978918829E-2</v>
      </c>
      <c r="D58" s="138"/>
      <c r="E58" s="50">
        <f>春秋自动更新!C58</f>
        <v>2193.4160999999999</v>
      </c>
      <c r="F58" s="138">
        <f t="shared" si="5"/>
        <v>5.4021193003491952E-2</v>
      </c>
      <c r="G58" s="138"/>
      <c r="H58" s="50">
        <f>春秋自动更新!D58</f>
        <v>1079.7722000000001</v>
      </c>
      <c r="I58" s="138">
        <f t="shared" si="6"/>
        <v>0.1688151061821932</v>
      </c>
      <c r="J58" s="138"/>
      <c r="K58" s="50">
        <f>春秋自动更新!E58</f>
        <v>110.55540000000001</v>
      </c>
      <c r="L58" s="138">
        <f t="shared" si="7"/>
        <v>0.12474896585121686</v>
      </c>
      <c r="M58" s="138"/>
      <c r="N58" s="50">
        <f>春秋自动更新!F58</f>
        <v>3028.8193999999999</v>
      </c>
      <c r="O58" s="138">
        <f t="shared" si="8"/>
        <v>7.9510684834796841E-2</v>
      </c>
      <c r="P58" s="138"/>
      <c r="Q58" s="50">
        <f>春秋自动更新!G58</f>
        <v>2011.6765</v>
      </c>
      <c r="R58" s="138">
        <f t="shared" si="9"/>
        <v>5.4805540339455616E-2</v>
      </c>
      <c r="S58" s="138"/>
      <c r="T58" s="50">
        <f>春秋自动更新!H58</f>
        <v>918.2817</v>
      </c>
      <c r="U58" s="138">
        <f t="shared" si="10"/>
        <v>0.13192425287566012</v>
      </c>
      <c r="V58" s="138"/>
      <c r="W58" s="50">
        <f>春秋自动更新!I58</f>
        <v>98.861199999999997</v>
      </c>
      <c r="X58" s="138">
        <f t="shared" si="11"/>
        <v>0.13213891036101799</v>
      </c>
      <c r="Y58" s="138"/>
      <c r="Z58" s="50">
        <f>春秋自动更新!J58*10</f>
        <v>1696.12</v>
      </c>
      <c r="AA58" s="138">
        <f t="shared" si="12"/>
        <v>7.6641826099099752E-2</v>
      </c>
      <c r="AB58" s="138"/>
      <c r="AC58" s="50">
        <f>春秋自动更新!K58*10</f>
        <v>1246.5999999999999</v>
      </c>
      <c r="AD58" s="138">
        <f t="shared" si="13"/>
        <v>5.6933316376277077E-2</v>
      </c>
      <c r="AE58" s="138"/>
      <c r="AF58" s="50">
        <f>春秋自动更新!L58*10</f>
        <v>384.99</v>
      </c>
      <c r="AG58" s="138">
        <f t="shared" si="14"/>
        <v>0.14047456823769888</v>
      </c>
      <c r="AH58" s="138"/>
      <c r="AI58" s="50">
        <f>春秋自动更新!M58*10</f>
        <v>64.539999999999992</v>
      </c>
      <c r="AJ58" s="138">
        <f t="shared" si="15"/>
        <v>0.10589444825222749</v>
      </c>
      <c r="AK58" s="138"/>
      <c r="AL58" s="50">
        <f>春秋自动更新!N58</f>
        <v>89.51</v>
      </c>
      <c r="AM58" s="174">
        <f t="shared" si="16"/>
        <v>-0.90999999999999659</v>
      </c>
      <c r="AN58" s="138"/>
      <c r="AO58" s="50">
        <f>春秋自动更新!O58</f>
        <v>91.71</v>
      </c>
      <c r="AP58" s="174">
        <f t="shared" si="17"/>
        <v>5.9999999999988063E-2</v>
      </c>
      <c r="AQ58" s="138"/>
      <c r="AR58" s="50">
        <f>春秋自动更新!P58</f>
        <v>85.04</v>
      </c>
      <c r="AS58" s="174">
        <f t="shared" si="18"/>
        <v>-2.7799999999999869</v>
      </c>
      <c r="AT58" s="138"/>
      <c r="AU58" s="50">
        <f>春秋自动更新!Q58</f>
        <v>89.42</v>
      </c>
      <c r="AV58" s="174">
        <f t="shared" si="19"/>
        <v>0.57999999999999829</v>
      </c>
      <c r="AW58" s="138"/>
      <c r="AX58" s="50">
        <f>春秋自动更新!R58</f>
        <v>80</v>
      </c>
      <c r="AY58" s="138"/>
      <c r="AZ58" s="138"/>
      <c r="BA58" s="17"/>
      <c r="BB58" s="9"/>
      <c r="BC58" s="17"/>
      <c r="BD58" s="9"/>
      <c r="BE58" s="17"/>
      <c r="BF58" s="9"/>
      <c r="BG58" s="17"/>
      <c r="BH58" s="9"/>
      <c r="BI58" s="51"/>
      <c r="BJ58" s="9"/>
      <c r="BK58" s="51"/>
      <c r="BL58" s="9"/>
      <c r="BM58" s="51"/>
      <c r="BN58" s="9"/>
      <c r="BO58" s="51"/>
      <c r="BP58" s="51"/>
      <c r="BQ58" s="9"/>
      <c r="BR58" s="51"/>
      <c r="BS58" s="9"/>
      <c r="BT58" s="51"/>
      <c r="BU58" s="9"/>
      <c r="BV58" s="51"/>
      <c r="BW58" s="9"/>
      <c r="BX58" s="51"/>
      <c r="BY58" s="9"/>
      <c r="BZ58" s="51"/>
      <c r="CA58" s="9"/>
      <c r="CB58" s="51"/>
      <c r="CC58" s="9"/>
      <c r="CD58" s="51"/>
      <c r="CE58" s="9"/>
      <c r="CF58" s="51"/>
      <c r="CG58" s="10"/>
      <c r="CH58" s="51"/>
      <c r="CI58" s="10"/>
      <c r="CJ58" s="51"/>
      <c r="CK58" s="10"/>
      <c r="CL58" s="51"/>
      <c r="CM58" s="10"/>
      <c r="CN58" s="51"/>
      <c r="CO58" s="53"/>
      <c r="CP58" s="51"/>
      <c r="CQ58" s="53"/>
      <c r="CR58" s="51"/>
      <c r="CS58" s="53"/>
      <c r="CT58" s="51"/>
      <c r="CU58" s="53"/>
      <c r="CV58" s="60"/>
      <c r="CW58" s="51"/>
      <c r="CX58" s="9"/>
      <c r="CY58" s="51"/>
      <c r="CZ58" s="9"/>
      <c r="DA58" s="51"/>
      <c r="DB58" s="9"/>
      <c r="DC58" s="51"/>
      <c r="DD58" s="9"/>
      <c r="DE58" s="69"/>
      <c r="DF58" s="69"/>
      <c r="DG58" s="57"/>
    </row>
    <row r="59" spans="1:111">
      <c r="A59" s="49">
        <v>43343</v>
      </c>
      <c r="B59" s="50">
        <f>春秋自动更新!B59</f>
        <v>3419.1997000000001</v>
      </c>
      <c r="C59" s="138">
        <f t="shared" si="4"/>
        <v>0.11143079629641783</v>
      </c>
      <c r="D59" s="138"/>
      <c r="E59" s="50">
        <f>春秋自动更新!C59</f>
        <v>2205.7905000000001</v>
      </c>
      <c r="F59" s="138">
        <f t="shared" si="5"/>
        <v>6.9412013333139955E-2</v>
      </c>
      <c r="G59" s="138"/>
      <c r="H59" s="50">
        <f>春秋自动更新!D59</f>
        <v>1097.8527999999999</v>
      </c>
      <c r="I59" s="138">
        <f t="shared" si="6"/>
        <v>0.19488667951541583</v>
      </c>
      <c r="J59" s="138"/>
      <c r="K59" s="50">
        <f>春秋自动更新!E59</f>
        <v>115.5564</v>
      </c>
      <c r="L59" s="138">
        <f t="shared" si="7"/>
        <v>0.21660855063674944</v>
      </c>
      <c r="M59" s="138"/>
      <c r="N59" s="50">
        <f>春秋自动更新!F59</f>
        <v>3140.1768999999999</v>
      </c>
      <c r="O59" s="138">
        <f t="shared" si="8"/>
        <v>0.10225805552554346</v>
      </c>
      <c r="P59" s="138"/>
      <c r="Q59" s="50">
        <f>春秋自动更新!G59</f>
        <v>2077.2815000000001</v>
      </c>
      <c r="R59" s="138">
        <f t="shared" si="9"/>
        <v>8.137310046791546E-2</v>
      </c>
      <c r="S59" s="138"/>
      <c r="T59" s="50">
        <f>春秋自动更新!H59</f>
        <v>957.17010000000005</v>
      </c>
      <c r="U59" s="138">
        <f t="shared" si="10"/>
        <v>0.13704397582482519</v>
      </c>
      <c r="V59" s="138"/>
      <c r="W59" s="50">
        <f>春秋自动更新!I59</f>
        <v>105.7253</v>
      </c>
      <c r="X59" s="138">
        <f t="shared" si="11"/>
        <v>0.22813581767070157</v>
      </c>
      <c r="Y59" s="138"/>
      <c r="Z59" s="50">
        <f>春秋自动更新!J59*10</f>
        <v>1753.76</v>
      </c>
      <c r="AA59" s="138">
        <f t="shared" si="12"/>
        <v>9.5367473002429648E-2</v>
      </c>
      <c r="AB59" s="138"/>
      <c r="AC59" s="50">
        <f>春秋自动更新!K59*10</f>
        <v>1282.7</v>
      </c>
      <c r="AD59" s="138">
        <f t="shared" si="13"/>
        <v>7.7229285990224605E-2</v>
      </c>
      <c r="AE59" s="138"/>
      <c r="AF59" s="50">
        <f>春秋自动更新!L59*10</f>
        <v>402.96999999999997</v>
      </c>
      <c r="AG59" s="138">
        <f t="shared" si="14"/>
        <v>0.14049189143293805</v>
      </c>
      <c r="AH59" s="138"/>
      <c r="AI59" s="50">
        <f>春秋自动更新!M59*10</f>
        <v>68.09</v>
      </c>
      <c r="AJ59" s="138">
        <f t="shared" si="15"/>
        <v>0.19477101245832618</v>
      </c>
      <c r="AK59" s="138"/>
      <c r="AL59" s="50">
        <f>春秋自动更新!N59</f>
        <v>91.84</v>
      </c>
      <c r="AM59" s="174">
        <f t="shared" si="16"/>
        <v>-0.75999999999999091</v>
      </c>
      <c r="AN59" s="138"/>
      <c r="AO59" s="50">
        <f>春秋自动更新!O59</f>
        <v>94.17</v>
      </c>
      <c r="AP59" s="174">
        <f t="shared" si="17"/>
        <v>1.0499999999999972</v>
      </c>
      <c r="AQ59" s="138"/>
      <c r="AR59" s="50">
        <f>春秋自动更新!P59</f>
        <v>87.19</v>
      </c>
      <c r="AS59" s="174">
        <f t="shared" si="18"/>
        <v>-4.4699999999999989</v>
      </c>
      <c r="AT59" s="138"/>
      <c r="AU59" s="50">
        <f>春秋自动更新!Q59</f>
        <v>91.49</v>
      </c>
      <c r="AV59" s="174">
        <f t="shared" si="19"/>
        <v>0.85999999999999943</v>
      </c>
      <c r="AW59" s="138"/>
      <c r="AX59" s="50">
        <f>春秋自动更新!R59</f>
        <v>80</v>
      </c>
      <c r="AY59" s="138"/>
      <c r="AZ59" s="138"/>
      <c r="BA59" s="17"/>
      <c r="BB59" s="9"/>
      <c r="BC59" s="17"/>
      <c r="BD59" s="9"/>
      <c r="BE59" s="17"/>
      <c r="BF59" s="9"/>
      <c r="BG59" s="17"/>
      <c r="BH59" s="9"/>
      <c r="BI59" s="51"/>
      <c r="BJ59" s="9"/>
      <c r="BK59" s="51"/>
      <c r="BL59" s="9"/>
      <c r="BM59" s="51"/>
      <c r="BN59" s="9"/>
      <c r="BO59" s="51"/>
      <c r="BP59" s="51"/>
      <c r="BQ59" s="9"/>
      <c r="BR59" s="51"/>
      <c r="BS59" s="9"/>
      <c r="BT59" s="51"/>
      <c r="BU59" s="9"/>
      <c r="BV59" s="51"/>
      <c r="BW59" s="9"/>
      <c r="BX59" s="51"/>
      <c r="BY59" s="9"/>
      <c r="BZ59" s="51"/>
      <c r="CA59" s="9"/>
      <c r="CB59" s="51"/>
      <c r="CC59" s="9"/>
      <c r="CD59" s="51"/>
      <c r="CE59" s="9"/>
      <c r="CF59" s="51"/>
      <c r="CG59" s="10"/>
      <c r="CH59" s="51"/>
      <c r="CI59" s="10"/>
      <c r="CJ59" s="51"/>
      <c r="CK59" s="10"/>
      <c r="CL59" s="51"/>
      <c r="CM59" s="10"/>
      <c r="CN59" s="51"/>
      <c r="CO59" s="53"/>
      <c r="CP59" s="51"/>
      <c r="CQ59" s="53"/>
      <c r="CR59" s="51"/>
      <c r="CS59" s="53"/>
      <c r="CT59" s="51"/>
      <c r="CU59" s="53"/>
      <c r="CV59" s="60"/>
      <c r="CW59" s="51"/>
      <c r="CX59" s="9"/>
      <c r="CY59" s="51"/>
      <c r="CZ59" s="9"/>
      <c r="DA59" s="51"/>
      <c r="DB59" s="9"/>
      <c r="DC59" s="51"/>
      <c r="DD59" s="9"/>
      <c r="DE59" s="69"/>
      <c r="DF59" s="69"/>
      <c r="DG59" s="70"/>
    </row>
    <row r="60" spans="1:111">
      <c r="A60" s="49">
        <v>43373</v>
      </c>
      <c r="B60" s="50">
        <f>春秋自动更新!B60</f>
        <v>3270.2836000000002</v>
      </c>
      <c r="C60" s="138">
        <f t="shared" si="4"/>
        <v>0.22002818580305816</v>
      </c>
      <c r="D60" s="138"/>
      <c r="E60" s="50">
        <f>春秋自动更新!C60</f>
        <v>2134.1968000000002</v>
      </c>
      <c r="F60" s="138">
        <f t="shared" si="5"/>
        <v>0.179682978655898</v>
      </c>
      <c r="G60" s="138"/>
      <c r="H60" s="50">
        <f>春秋自动更新!D60</f>
        <v>1030.3164999999999</v>
      </c>
      <c r="I60" s="138">
        <f t="shared" si="6"/>
        <v>0.28502808482870456</v>
      </c>
      <c r="J60" s="138"/>
      <c r="K60" s="50">
        <f>春秋自动更新!E60</f>
        <v>105.77030000000001</v>
      </c>
      <c r="L60" s="138">
        <f t="shared" si="7"/>
        <v>0.52000051734767339</v>
      </c>
      <c r="M60" s="138"/>
      <c r="N60" s="50">
        <f>春秋自动更新!F60</f>
        <v>2848.2957999999999</v>
      </c>
      <c r="O60" s="138">
        <f t="shared" si="8"/>
        <v>0.18599021334905719</v>
      </c>
      <c r="P60" s="138"/>
      <c r="Q60" s="50">
        <f>春秋自动更新!G60</f>
        <v>1956.5420999999999</v>
      </c>
      <c r="R60" s="138">
        <f t="shared" si="9"/>
        <v>0.18041926576545264</v>
      </c>
      <c r="S60" s="138"/>
      <c r="T60" s="50">
        <f>春秋自动更新!H60</f>
        <v>798.51890000000003</v>
      </c>
      <c r="U60" s="138">
        <f t="shared" si="10"/>
        <v>0.16850205679297758</v>
      </c>
      <c r="V60" s="138"/>
      <c r="W60" s="50">
        <f>春秋自动更新!I60</f>
        <v>93.234700000000004</v>
      </c>
      <c r="X60" s="138">
        <f t="shared" si="11"/>
        <v>0.53470230942700536</v>
      </c>
      <c r="Y60" s="138"/>
      <c r="Z60" s="50">
        <f>春秋自动更新!J60*10</f>
        <v>1621.79</v>
      </c>
      <c r="AA60" s="138">
        <f t="shared" si="12"/>
        <v>0.1748781141561444</v>
      </c>
      <c r="AB60" s="138"/>
      <c r="AC60" s="50">
        <f>春秋自动更新!K60*10</f>
        <v>1217.8499999999999</v>
      </c>
      <c r="AD60" s="138">
        <f t="shared" si="13"/>
        <v>0.16071939154800696</v>
      </c>
      <c r="AE60" s="138"/>
      <c r="AF60" s="50">
        <f>春秋自动更新!L60*10</f>
        <v>343.48</v>
      </c>
      <c r="AG60" s="138">
        <f t="shared" si="14"/>
        <v>0.18416879266358688</v>
      </c>
      <c r="AH60" s="138"/>
      <c r="AI60" s="50">
        <f>春秋自动更新!M60*10</f>
        <v>60.46</v>
      </c>
      <c r="AJ60" s="138">
        <f t="shared" si="15"/>
        <v>0.4710462287104622</v>
      </c>
      <c r="AK60" s="138"/>
      <c r="AL60" s="50">
        <f>春秋自动更新!N60</f>
        <v>87.1</v>
      </c>
      <c r="AM60" s="174">
        <f t="shared" si="16"/>
        <v>-2.5</v>
      </c>
      <c r="AN60" s="138"/>
      <c r="AO60" s="50">
        <f>春秋自动更新!O60</f>
        <v>91.68</v>
      </c>
      <c r="AP60" s="174">
        <f t="shared" si="17"/>
        <v>6.0000000000002274E-2</v>
      </c>
      <c r="AQ60" s="138"/>
      <c r="AR60" s="50">
        <f>春秋自动更新!P60</f>
        <v>77.5</v>
      </c>
      <c r="AS60" s="174">
        <f t="shared" si="18"/>
        <v>-7.730000000000004</v>
      </c>
      <c r="AT60" s="138"/>
      <c r="AU60" s="50">
        <f>春秋自动更新!Q60</f>
        <v>88.15</v>
      </c>
      <c r="AV60" s="174">
        <f t="shared" si="19"/>
        <v>0.85000000000000853</v>
      </c>
      <c r="AW60" s="138"/>
      <c r="AX60" s="50">
        <f>春秋自动更新!R60</f>
        <v>80</v>
      </c>
      <c r="AY60" s="138">
        <f>AX60/AX48-1</f>
        <v>8.1081081081081141E-2</v>
      </c>
      <c r="AZ60" s="138"/>
      <c r="BA60" s="17"/>
      <c r="BB60" s="9"/>
      <c r="BC60" s="17"/>
      <c r="BD60" s="9"/>
      <c r="BE60" s="17"/>
      <c r="BF60" s="9"/>
      <c r="BG60" s="17"/>
      <c r="BH60" s="9"/>
      <c r="BI60" s="51"/>
      <c r="BJ60" s="9"/>
      <c r="BK60" s="51"/>
      <c r="BL60" s="9"/>
      <c r="BM60" s="51"/>
      <c r="BN60" s="9"/>
      <c r="BO60" s="51"/>
      <c r="BP60" s="51"/>
      <c r="BQ60" s="9"/>
      <c r="BR60" s="51"/>
      <c r="BS60" s="9"/>
      <c r="BT60" s="51"/>
      <c r="BU60" s="9"/>
      <c r="BV60" s="51"/>
      <c r="BW60" s="9"/>
      <c r="BX60" s="51"/>
      <c r="BY60" s="9"/>
      <c r="BZ60" s="51"/>
      <c r="CA60" s="9"/>
      <c r="CB60" s="51"/>
      <c r="CC60" s="9"/>
      <c r="CD60" s="51"/>
      <c r="CE60" s="9"/>
      <c r="CF60" s="51"/>
      <c r="CG60" s="10"/>
      <c r="CH60" s="51"/>
      <c r="CI60" s="10"/>
      <c r="CJ60" s="51"/>
      <c r="CK60" s="10"/>
      <c r="CL60" s="51"/>
      <c r="CM60" s="10"/>
      <c r="CN60" s="51"/>
      <c r="CO60" s="53"/>
      <c r="CP60" s="51"/>
      <c r="CQ60" s="53"/>
      <c r="CR60" s="51"/>
      <c r="CS60" s="53"/>
      <c r="CT60" s="51"/>
      <c r="CU60" s="53"/>
      <c r="CV60" s="60"/>
      <c r="CW60" s="51"/>
      <c r="CX60" s="9"/>
      <c r="CY60" s="51"/>
      <c r="CZ60" s="9"/>
      <c r="DA60" s="51"/>
      <c r="DB60" s="9"/>
      <c r="DC60" s="51"/>
      <c r="DD60" s="9"/>
      <c r="DE60" s="69"/>
      <c r="DF60" s="69"/>
      <c r="DG60" s="51"/>
    </row>
    <row r="61" spans="1:111">
      <c r="A61" s="49">
        <v>43404</v>
      </c>
      <c r="B61" s="50">
        <f>春秋自动更新!B61</f>
        <v>3390.9731000000002</v>
      </c>
      <c r="C61" s="138">
        <f t="shared" si="4"/>
        <v>0.19154579080738521</v>
      </c>
      <c r="D61" s="138"/>
      <c r="E61" s="50">
        <f>春秋自动更新!C61</f>
        <v>2212.9011999999998</v>
      </c>
      <c r="F61" s="138">
        <f t="shared" si="5"/>
        <v>0.15123873720379755</v>
      </c>
      <c r="G61" s="138"/>
      <c r="H61" s="50">
        <f>春秋自动更新!D61</f>
        <v>1063.4081000000001</v>
      </c>
      <c r="I61" s="138">
        <f t="shared" si="6"/>
        <v>0.26267096213749563</v>
      </c>
      <c r="J61" s="138"/>
      <c r="K61" s="50">
        <f>春秋自动更新!E61</f>
        <v>114.66370000000001</v>
      </c>
      <c r="L61" s="138">
        <f t="shared" si="7"/>
        <v>0.40726708615765661</v>
      </c>
      <c r="M61" s="138"/>
      <c r="N61" s="50">
        <f>春秋自动更新!F61</f>
        <v>2976.7743</v>
      </c>
      <c r="O61" s="138">
        <f t="shared" si="8"/>
        <v>0.18318316062398576</v>
      </c>
      <c r="P61" s="138"/>
      <c r="Q61" s="50">
        <f>春秋自动更新!G61</f>
        <v>2044.6829</v>
      </c>
      <c r="R61" s="138">
        <f t="shared" si="9"/>
        <v>0.16549307917501754</v>
      </c>
      <c r="S61" s="138"/>
      <c r="T61" s="50">
        <f>春秋自动更新!H61</f>
        <v>830.96690000000001</v>
      </c>
      <c r="U61" s="138">
        <f t="shared" si="10"/>
        <v>0.19789942635486613</v>
      </c>
      <c r="V61" s="138"/>
      <c r="W61" s="50">
        <f>春秋自动更新!I61</f>
        <v>101.1245</v>
      </c>
      <c r="X61" s="138">
        <f t="shared" si="11"/>
        <v>0.49005251494111968</v>
      </c>
      <c r="Y61" s="138"/>
      <c r="Z61" s="50">
        <f>春秋自动更新!J61*10</f>
        <v>1714.42</v>
      </c>
      <c r="AA61" s="138">
        <f t="shared" si="12"/>
        <v>0.17566140468777869</v>
      </c>
      <c r="AB61" s="138"/>
      <c r="AC61" s="50">
        <f>春秋自动更新!K61*10</f>
        <v>1286.69</v>
      </c>
      <c r="AD61" s="138">
        <f t="shared" si="13"/>
        <v>0.15060763500764573</v>
      </c>
      <c r="AE61" s="138"/>
      <c r="AF61" s="50">
        <f>春秋自动更新!L61*10</f>
        <v>362.41999999999996</v>
      </c>
      <c r="AG61" s="138">
        <f t="shared" si="14"/>
        <v>0.23125530830643792</v>
      </c>
      <c r="AH61" s="138"/>
      <c r="AI61" s="50">
        <f>春秋自动更新!M61*10</f>
        <v>65.3</v>
      </c>
      <c r="AJ61" s="138">
        <f t="shared" si="15"/>
        <v>0.43044906900328561</v>
      </c>
      <c r="AK61" s="138"/>
      <c r="AL61" s="50">
        <f>春秋自动更新!N61</f>
        <v>87.79</v>
      </c>
      <c r="AM61" s="174">
        <f t="shared" si="16"/>
        <v>-0.61999999999999034</v>
      </c>
      <c r="AN61" s="138"/>
      <c r="AO61" s="50">
        <f>春秋自动更新!O61</f>
        <v>92.4</v>
      </c>
      <c r="AP61" s="174">
        <f t="shared" si="17"/>
        <v>1.1300000000000097</v>
      </c>
      <c r="AQ61" s="138"/>
      <c r="AR61" s="50">
        <f>春秋自动更新!P61</f>
        <v>78.14</v>
      </c>
      <c r="AS61" s="174">
        <f t="shared" si="18"/>
        <v>-4.230000000000004</v>
      </c>
      <c r="AT61" s="138"/>
      <c r="AU61" s="50">
        <f>春秋自动更新!Q61</f>
        <v>88.19</v>
      </c>
      <c r="AV61" s="174">
        <f t="shared" si="19"/>
        <v>4.8999999999999915</v>
      </c>
      <c r="AW61" s="138"/>
      <c r="AX61" s="50">
        <f>春秋自动更新!R61</f>
        <v>81</v>
      </c>
      <c r="AY61" s="138">
        <f t="shared" ref="AY61:AY123" si="20">AX61/AX49-1</f>
        <v>9.4594594594594517E-2</v>
      </c>
      <c r="AZ61" s="138"/>
      <c r="BA61" s="17"/>
      <c r="BB61" s="9"/>
      <c r="BC61" s="17"/>
      <c r="BD61" s="9"/>
      <c r="BE61" s="17"/>
      <c r="BF61" s="9"/>
      <c r="BG61" s="17"/>
      <c r="BH61" s="9"/>
      <c r="BI61" s="51"/>
      <c r="BJ61" s="9"/>
      <c r="BK61" s="51"/>
      <c r="BL61" s="9"/>
      <c r="BM61" s="51"/>
      <c r="BN61" s="9"/>
      <c r="BO61" s="51"/>
      <c r="BP61" s="51"/>
      <c r="BQ61" s="9"/>
      <c r="BR61" s="51"/>
      <c r="BS61" s="9"/>
      <c r="BT61" s="51"/>
      <c r="BU61" s="9"/>
      <c r="BV61" s="51"/>
      <c r="BW61" s="9"/>
      <c r="BX61" s="51"/>
      <c r="BY61" s="9"/>
      <c r="BZ61" s="51"/>
      <c r="CA61" s="9"/>
      <c r="CB61" s="51"/>
      <c r="CC61" s="9"/>
      <c r="CD61" s="51"/>
      <c r="CE61" s="9"/>
      <c r="CF61" s="51"/>
      <c r="CG61" s="10"/>
      <c r="CH61" s="51"/>
      <c r="CI61" s="10"/>
      <c r="CJ61" s="51"/>
      <c r="CK61" s="10"/>
      <c r="CL61" s="51"/>
      <c r="CM61" s="10"/>
      <c r="CN61" s="51"/>
      <c r="CO61" s="53"/>
      <c r="CP61" s="51"/>
      <c r="CQ61" s="53"/>
      <c r="CR61" s="51"/>
      <c r="CS61" s="53"/>
      <c r="CT61" s="51"/>
      <c r="CU61" s="53"/>
      <c r="CV61" s="60"/>
      <c r="CW61" s="51"/>
      <c r="CX61" s="9"/>
      <c r="CY61" s="51"/>
      <c r="CZ61" s="9"/>
      <c r="DA61" s="51"/>
      <c r="DB61" s="9"/>
      <c r="DC61" s="51"/>
      <c r="DD61" s="9"/>
      <c r="DE61" s="69"/>
      <c r="DF61" s="69"/>
      <c r="DG61" s="70"/>
    </row>
    <row r="62" spans="1:111">
      <c r="A62" s="49">
        <v>43434</v>
      </c>
      <c r="B62" s="50">
        <f>春秋自动更新!B62</f>
        <v>3118.5556000000001</v>
      </c>
      <c r="C62" s="138">
        <f t="shared" si="4"/>
        <v>0.13475525073750516</v>
      </c>
      <c r="D62" s="138"/>
      <c r="E62" s="50">
        <f>春秋自动更新!C62</f>
        <v>2081.2959999999998</v>
      </c>
      <c r="F62" s="138">
        <f t="shared" si="5"/>
        <v>0.14401061772294765</v>
      </c>
      <c r="G62" s="138"/>
      <c r="H62" s="50">
        <f>春秋自动更新!D62</f>
        <v>919.83</v>
      </c>
      <c r="I62" s="138">
        <f t="shared" si="6"/>
        <v>9.3834709818017892E-2</v>
      </c>
      <c r="J62" s="138"/>
      <c r="K62" s="50">
        <f>春秋自动更新!E62</f>
        <v>117.42959999999999</v>
      </c>
      <c r="L62" s="138">
        <f t="shared" si="7"/>
        <v>0.33444850258981385</v>
      </c>
      <c r="M62" s="138"/>
      <c r="N62" s="50">
        <f>春秋自动更新!F62</f>
        <v>2712.3321000000001</v>
      </c>
      <c r="O62" s="138">
        <f t="shared" si="8"/>
        <v>0.13971751072472283</v>
      </c>
      <c r="P62" s="138"/>
      <c r="Q62" s="50">
        <f>春秋自动更新!G62</f>
        <v>1855.8991000000001</v>
      </c>
      <c r="R62" s="138">
        <f t="shared" si="9"/>
        <v>0.12430469998848381</v>
      </c>
      <c r="S62" s="138"/>
      <c r="T62" s="50">
        <f>春秋自动更新!H62</f>
        <v>752.23260000000005</v>
      </c>
      <c r="U62" s="138">
        <f t="shared" si="10"/>
        <v>0.14675424834827755</v>
      </c>
      <c r="V62" s="138"/>
      <c r="W62" s="50">
        <f>春秋自动更新!I62</f>
        <v>104.20050000000001</v>
      </c>
      <c r="X62" s="138">
        <f t="shared" si="11"/>
        <v>0.42441089546077149</v>
      </c>
      <c r="Y62" s="138"/>
      <c r="Z62" s="50">
        <f>春秋自动更新!J62*10</f>
        <v>1541</v>
      </c>
      <c r="AA62" s="138">
        <f t="shared" si="12"/>
        <v>0.11764663219199445</v>
      </c>
      <c r="AB62" s="138"/>
      <c r="AC62" s="50">
        <f>春秋自动更新!K62*10</f>
        <v>1143.06</v>
      </c>
      <c r="AD62" s="138">
        <f t="shared" si="13"/>
        <v>8.8721890447752472E-2</v>
      </c>
      <c r="AE62" s="138"/>
      <c r="AF62" s="50">
        <f>春秋自动更新!L62*10</f>
        <v>330.15999999999997</v>
      </c>
      <c r="AG62" s="138">
        <f t="shared" si="14"/>
        <v>0.17922708764911754</v>
      </c>
      <c r="AH62" s="138"/>
      <c r="AI62" s="50">
        <f>春秋自动更新!M62*10</f>
        <v>67.789999999999992</v>
      </c>
      <c r="AJ62" s="138">
        <f t="shared" si="15"/>
        <v>0.38629856850715738</v>
      </c>
      <c r="AK62" s="138"/>
      <c r="AL62" s="50">
        <f>春秋自动更新!N62</f>
        <v>86.97</v>
      </c>
      <c r="AM62" s="174">
        <f t="shared" si="16"/>
        <v>0.37000000000000455</v>
      </c>
      <c r="AN62" s="138"/>
      <c r="AO62" s="50">
        <f>春秋自动更新!O62</f>
        <v>89.17</v>
      </c>
      <c r="AP62" s="174">
        <f t="shared" si="17"/>
        <v>-1.5600000000000023</v>
      </c>
      <c r="AQ62" s="138"/>
      <c r="AR62" s="50">
        <f>春秋自动更新!P62</f>
        <v>81.78</v>
      </c>
      <c r="AS62" s="174">
        <f t="shared" si="18"/>
        <v>3.769999999999996</v>
      </c>
      <c r="AT62" s="138"/>
      <c r="AU62" s="50">
        <f>春秋自动更新!Q62</f>
        <v>88.73</v>
      </c>
      <c r="AV62" s="174">
        <f t="shared" si="19"/>
        <v>5.6000000000000085</v>
      </c>
      <c r="AW62" s="138"/>
      <c r="AX62" s="50">
        <f>春秋自动更新!R62</f>
        <v>81</v>
      </c>
      <c r="AY62" s="138">
        <f t="shared" si="20"/>
        <v>9.4594594594594517E-2</v>
      </c>
      <c r="AZ62" s="138"/>
      <c r="BA62" s="17"/>
      <c r="BB62" s="9"/>
      <c r="BC62" s="17"/>
      <c r="BD62" s="9"/>
      <c r="BE62" s="17"/>
      <c r="BF62" s="9"/>
      <c r="BG62" s="17"/>
      <c r="BH62" s="9"/>
      <c r="BI62" s="51"/>
      <c r="BJ62" s="9"/>
      <c r="BK62" s="51"/>
      <c r="BL62" s="9"/>
      <c r="BM62" s="51"/>
      <c r="BN62" s="9"/>
      <c r="BO62" s="51"/>
      <c r="BP62" s="51"/>
      <c r="BQ62" s="9"/>
      <c r="BR62" s="51"/>
      <c r="BS62" s="9"/>
      <c r="BT62" s="51"/>
      <c r="BU62" s="9"/>
      <c r="BV62" s="51"/>
      <c r="BW62" s="9"/>
      <c r="BX62" s="51"/>
      <c r="BY62" s="9"/>
      <c r="BZ62" s="51"/>
      <c r="CA62" s="9"/>
      <c r="CB62" s="51"/>
      <c r="CC62" s="9"/>
      <c r="CD62" s="51"/>
      <c r="CE62" s="9"/>
      <c r="CF62" s="51"/>
      <c r="CG62" s="10"/>
      <c r="CH62" s="51"/>
      <c r="CI62" s="10"/>
      <c r="CJ62" s="51"/>
      <c r="CK62" s="10"/>
      <c r="CL62" s="51"/>
      <c r="CM62" s="10"/>
      <c r="CN62" s="51"/>
      <c r="CO62" s="53"/>
      <c r="CP62" s="51"/>
      <c r="CQ62" s="53"/>
      <c r="CR62" s="51"/>
      <c r="CS62" s="53"/>
      <c r="CT62" s="51"/>
      <c r="CU62" s="53"/>
      <c r="CV62" s="60"/>
      <c r="CW62" s="51"/>
      <c r="CX62" s="9"/>
      <c r="CY62" s="51"/>
      <c r="CZ62" s="9"/>
      <c r="DA62" s="51"/>
      <c r="DB62" s="9"/>
      <c r="DC62" s="51"/>
      <c r="DD62" s="9"/>
      <c r="DE62" s="69"/>
      <c r="DF62" s="69"/>
      <c r="DG62" s="51"/>
    </row>
    <row r="63" spans="1:111">
      <c r="A63" s="49">
        <v>43465</v>
      </c>
      <c r="B63" s="50">
        <f>春秋自动更新!B63</f>
        <v>3349.8040999999998</v>
      </c>
      <c r="C63" s="138">
        <f t="shared" si="4"/>
        <v>0.17221639190290539</v>
      </c>
      <c r="D63" s="138"/>
      <c r="E63" s="50">
        <f>春秋自动更新!C63</f>
        <v>2155.8294000000001</v>
      </c>
      <c r="F63" s="138">
        <f t="shared" si="5"/>
        <v>0.14615895250220023</v>
      </c>
      <c r="G63" s="138"/>
      <c r="H63" s="50">
        <f>春秋自动更新!D63</f>
        <v>1073.4789000000001</v>
      </c>
      <c r="I63" s="138">
        <f t="shared" si="6"/>
        <v>0.21465221848962179</v>
      </c>
      <c r="J63" s="138"/>
      <c r="K63" s="50">
        <f>春秋自动更新!E63</f>
        <v>120.4958</v>
      </c>
      <c r="L63" s="138">
        <f t="shared" si="7"/>
        <v>0.29599239371147523</v>
      </c>
      <c r="M63" s="138"/>
      <c r="N63" s="50">
        <f>春秋自动更新!F63</f>
        <v>2978.076</v>
      </c>
      <c r="O63" s="138">
        <f t="shared" si="8"/>
        <v>0.17957497251359422</v>
      </c>
      <c r="P63" s="138"/>
      <c r="Q63" s="50">
        <f>春秋自动更新!G63</f>
        <v>1931.1134</v>
      </c>
      <c r="R63" s="138">
        <f t="shared" si="9"/>
        <v>0.12339943160839306</v>
      </c>
      <c r="S63" s="138"/>
      <c r="T63" s="50">
        <f>春秋自动更新!H63</f>
        <v>939.36019999999996</v>
      </c>
      <c r="U63" s="138">
        <f t="shared" si="10"/>
        <v>0.29441428441308415</v>
      </c>
      <c r="V63" s="138"/>
      <c r="W63" s="50">
        <f>春秋自动更新!I63</f>
        <v>107.6024</v>
      </c>
      <c r="X63" s="138">
        <f t="shared" si="11"/>
        <v>0.34488206297307311</v>
      </c>
      <c r="Y63" s="138"/>
      <c r="Z63" s="50">
        <f>春秋自动更新!J63*10</f>
        <v>1664.34</v>
      </c>
      <c r="AA63" s="138">
        <f t="shared" si="12"/>
        <v>0.14662661642014152</v>
      </c>
      <c r="AB63" s="138"/>
      <c r="AC63" s="50">
        <f>春秋自动更新!K63*10</f>
        <v>1197.3600000000001</v>
      </c>
      <c r="AD63" s="138">
        <f t="shared" si="13"/>
        <v>9.6583936257899072E-2</v>
      </c>
      <c r="AE63" s="138"/>
      <c r="AF63" s="50">
        <f>春秋自动更新!L63*10</f>
        <v>397.15000000000003</v>
      </c>
      <c r="AG63" s="138">
        <f t="shared" si="14"/>
        <v>0.29651997910681649</v>
      </c>
      <c r="AH63" s="138"/>
      <c r="AI63" s="50">
        <f>春秋自动更新!M63*10</f>
        <v>69.83</v>
      </c>
      <c r="AJ63" s="138">
        <f t="shared" si="15"/>
        <v>0.31062312312312312</v>
      </c>
      <c r="AK63" s="138"/>
      <c r="AL63" s="50">
        <f>春秋自动更新!N63</f>
        <v>88.9</v>
      </c>
      <c r="AM63" s="174">
        <f t="shared" si="16"/>
        <v>0.55000000000001137</v>
      </c>
      <c r="AN63" s="138"/>
      <c r="AO63" s="50">
        <f>春秋自动更新!O63</f>
        <v>89.58</v>
      </c>
      <c r="AP63" s="174">
        <f t="shared" si="17"/>
        <v>-1.8100000000000023</v>
      </c>
      <c r="AQ63" s="138"/>
      <c r="AR63" s="50">
        <f>春秋自动更新!P63</f>
        <v>87.51</v>
      </c>
      <c r="AS63" s="174">
        <f t="shared" si="18"/>
        <v>5.4000000000000057</v>
      </c>
      <c r="AT63" s="138"/>
      <c r="AU63" s="50">
        <f>春秋自动更新!Q63</f>
        <v>89.3</v>
      </c>
      <c r="AV63" s="174">
        <f t="shared" si="19"/>
        <v>3.25</v>
      </c>
      <c r="AW63" s="138"/>
      <c r="AX63" s="50">
        <f>春秋自动更新!R63</f>
        <v>81</v>
      </c>
      <c r="AY63" s="138">
        <f t="shared" si="20"/>
        <v>6.578947368421062E-2</v>
      </c>
      <c r="AZ63" s="138"/>
      <c r="BA63" s="17"/>
      <c r="BB63" s="9"/>
      <c r="BC63" s="17"/>
      <c r="BD63" s="9"/>
      <c r="BE63" s="17"/>
      <c r="BF63" s="9"/>
      <c r="BG63" s="17"/>
      <c r="BH63" s="9"/>
      <c r="BI63" s="51"/>
      <c r="BJ63" s="9"/>
      <c r="BK63" s="51"/>
      <c r="BL63" s="9"/>
      <c r="BM63" s="51"/>
      <c r="BN63" s="9"/>
      <c r="BO63" s="51"/>
      <c r="BP63" s="51"/>
      <c r="BQ63" s="9"/>
      <c r="BR63" s="51"/>
      <c r="BS63" s="9"/>
      <c r="BT63" s="51"/>
      <c r="BU63" s="9"/>
      <c r="BV63" s="51"/>
      <c r="BW63" s="9"/>
      <c r="BX63" s="51"/>
      <c r="BY63" s="9"/>
      <c r="BZ63" s="51"/>
      <c r="CA63" s="9"/>
      <c r="CB63" s="51"/>
      <c r="CC63" s="9"/>
      <c r="CD63" s="51"/>
      <c r="CE63" s="9"/>
      <c r="CF63" s="51"/>
      <c r="CG63" s="10"/>
      <c r="CH63" s="51"/>
      <c r="CI63" s="10"/>
      <c r="CJ63" s="51"/>
      <c r="CK63" s="10"/>
      <c r="CL63" s="51"/>
      <c r="CM63" s="10"/>
      <c r="CN63" s="51"/>
      <c r="CO63" s="53"/>
      <c r="CP63" s="51"/>
      <c r="CQ63" s="53"/>
      <c r="CR63" s="51"/>
      <c r="CS63" s="53"/>
      <c r="CT63" s="51"/>
      <c r="CU63" s="53"/>
      <c r="CV63" s="60"/>
      <c r="CW63" s="51"/>
      <c r="CX63" s="9"/>
      <c r="CY63" s="51"/>
      <c r="CZ63" s="9"/>
      <c r="DA63" s="51"/>
      <c r="DB63" s="9"/>
      <c r="DC63" s="51"/>
      <c r="DD63" s="9"/>
      <c r="DE63" s="69"/>
      <c r="DF63" s="69"/>
      <c r="DG63" s="51"/>
    </row>
    <row r="64" spans="1:111" s="11" customFormat="1" ht="12.75">
      <c r="A64" s="34">
        <v>43496</v>
      </c>
      <c r="B64" s="18">
        <f>春秋自动更新!B64</f>
        <v>3453.5616</v>
      </c>
      <c r="C64" s="138">
        <f t="shared" si="4"/>
        <v>0.11410564204196771</v>
      </c>
      <c r="D64" s="138"/>
      <c r="E64" s="18">
        <f>春秋自动更新!C64</f>
        <v>2247.1615999999999</v>
      </c>
      <c r="F64" s="138">
        <f t="shared" si="5"/>
        <v>9.4639942940577093E-2</v>
      </c>
      <c r="G64" s="138"/>
      <c r="H64" s="18">
        <f>春秋自动更新!D64</f>
        <v>1083.2752</v>
      </c>
      <c r="I64" s="138">
        <f t="shared" si="6"/>
        <v>0.14898349808519584</v>
      </c>
      <c r="J64" s="138"/>
      <c r="K64" s="18">
        <f>春秋自动更新!E64</f>
        <v>123.12479999999999</v>
      </c>
      <c r="L64" s="138">
        <f t="shared" si="7"/>
        <v>0.18205103588640759</v>
      </c>
      <c r="M64" s="138"/>
      <c r="N64" s="18">
        <f>春秋自动更新!F64</f>
        <v>3115.8881000000001</v>
      </c>
      <c r="O64" s="138">
        <f t="shared" si="8"/>
        <v>0.16004086796511019</v>
      </c>
      <c r="P64" s="138"/>
      <c r="Q64" s="18">
        <f>春秋自动更新!G64</f>
        <v>2029.326</v>
      </c>
      <c r="R64" s="138">
        <f t="shared" si="9"/>
        <v>0.10818337035239822</v>
      </c>
      <c r="S64" s="138"/>
      <c r="T64" s="18">
        <f>春秋自动更新!H64</f>
        <v>974.30380000000002</v>
      </c>
      <c r="U64" s="138">
        <f t="shared" si="10"/>
        <v>0.27189257608219464</v>
      </c>
      <c r="V64" s="138"/>
      <c r="W64" s="18">
        <f>春秋自动更新!I64</f>
        <v>112.25830000000001</v>
      </c>
      <c r="X64" s="138">
        <f t="shared" si="11"/>
        <v>0.26459157557023527</v>
      </c>
      <c r="Y64" s="138"/>
      <c r="Z64" s="18">
        <f>春秋自动更新!J64*10</f>
        <v>1734.6799999999998</v>
      </c>
      <c r="AA64" s="138">
        <f t="shared" si="12"/>
        <v>0.15727885891936233</v>
      </c>
      <c r="AB64" s="138"/>
      <c r="AC64" s="18">
        <f>春秋自动更新!K64*10</f>
        <v>1252.01</v>
      </c>
      <c r="AD64" s="138">
        <f t="shared" si="13"/>
        <v>0.11515783098190102</v>
      </c>
      <c r="AE64" s="138"/>
      <c r="AF64" s="18">
        <f>春秋自动更新!L64*10</f>
        <v>409.78000000000003</v>
      </c>
      <c r="AG64" s="138">
        <f t="shared" si="14"/>
        <v>0.28401328570533324</v>
      </c>
      <c r="AH64" s="138"/>
      <c r="AI64" s="18">
        <f>春秋自动更新!M64*10</f>
        <v>72.89</v>
      </c>
      <c r="AJ64" s="138">
        <f t="shared" si="15"/>
        <v>0.27697967764541009</v>
      </c>
      <c r="AK64" s="138"/>
      <c r="AL64" s="18">
        <f>春秋自动更新!N64</f>
        <v>90.22</v>
      </c>
      <c r="AM64" s="174">
        <f t="shared" si="16"/>
        <v>3.5699999999999932</v>
      </c>
      <c r="AN64" s="138"/>
      <c r="AO64" s="18">
        <f>春秋自动更新!O64</f>
        <v>90.31</v>
      </c>
      <c r="AP64" s="174">
        <f t="shared" si="17"/>
        <v>1.1099999999999994</v>
      </c>
      <c r="AQ64" s="138"/>
      <c r="AR64" s="18">
        <f>春秋自动更新!P64</f>
        <v>89.94</v>
      </c>
      <c r="AS64" s="174">
        <f t="shared" si="18"/>
        <v>8.6899999999999977</v>
      </c>
      <c r="AT64" s="138"/>
      <c r="AU64" s="18">
        <f>春秋自动更新!Q64</f>
        <v>91.17</v>
      </c>
      <c r="AV64" s="174">
        <f t="shared" si="19"/>
        <v>5.9500000000000028</v>
      </c>
      <c r="AW64" s="138"/>
      <c r="AX64" s="18">
        <f>春秋自动更新!R64</f>
        <v>81</v>
      </c>
      <c r="AY64" s="138">
        <f>AX64/AX52-1</f>
        <v>5.1948051948051965E-2</v>
      </c>
      <c r="AZ64" s="138"/>
      <c r="BA64" s="10"/>
      <c r="BB64" s="9"/>
      <c r="BC64" s="10"/>
      <c r="BD64" s="9"/>
      <c r="BE64" s="10"/>
      <c r="BF64" s="9"/>
      <c r="BG64" s="10"/>
      <c r="BH64" s="9"/>
      <c r="BI64" s="10"/>
      <c r="BJ64" s="9"/>
      <c r="BK64" s="10"/>
      <c r="BL64" s="9"/>
      <c r="BM64" s="10"/>
      <c r="BN64" s="9"/>
      <c r="BO64" s="10"/>
      <c r="BP64" s="10"/>
      <c r="BQ64" s="9"/>
      <c r="BR64" s="10"/>
      <c r="BS64" s="9"/>
      <c r="BT64" s="10"/>
      <c r="BU64" s="9"/>
      <c r="BV64" s="10"/>
      <c r="BW64" s="9"/>
      <c r="BX64" s="10"/>
      <c r="BY64" s="9"/>
      <c r="BZ64" s="10"/>
      <c r="CA64" s="9"/>
      <c r="CB64" s="10"/>
      <c r="CC64" s="9"/>
      <c r="CD64" s="10"/>
      <c r="CE64" s="9"/>
      <c r="CF64" s="10"/>
      <c r="CG64" s="10"/>
      <c r="CH64" s="10"/>
      <c r="CI64" s="10"/>
      <c r="CJ64" s="10"/>
      <c r="CK64" s="10"/>
      <c r="CL64" s="10"/>
      <c r="CM64" s="10"/>
      <c r="CN64" s="10"/>
      <c r="CO64" s="53"/>
      <c r="CP64" s="10"/>
      <c r="CQ64" s="53"/>
      <c r="CR64" s="10"/>
      <c r="CS64" s="53"/>
      <c r="CT64" s="10"/>
      <c r="CU64" s="53"/>
      <c r="CW64" s="10"/>
      <c r="CX64" s="9"/>
      <c r="CY64" s="10"/>
      <c r="CZ64" s="9"/>
      <c r="DA64" s="10"/>
      <c r="DB64" s="9"/>
      <c r="DC64" s="10"/>
      <c r="DD64" s="9"/>
      <c r="DE64" s="88"/>
      <c r="DF64" s="88"/>
    </row>
    <row r="65" spans="1:111">
      <c r="A65" s="49">
        <v>43524</v>
      </c>
      <c r="B65" s="50">
        <f>春秋自动更新!B65</f>
        <v>3277.0360000000001</v>
      </c>
      <c r="C65" s="138">
        <f t="shared" si="4"/>
        <v>0.10787504564398431</v>
      </c>
      <c r="D65" s="138"/>
      <c r="E65" s="50">
        <f>春秋自动更新!C65</f>
        <v>2148.3568</v>
      </c>
      <c r="F65" s="138">
        <f t="shared" si="5"/>
        <v>9.3674014243094517E-2</v>
      </c>
      <c r="G65" s="138"/>
      <c r="H65" s="50">
        <f>春秋自动更新!D65</f>
        <v>1008.1647</v>
      </c>
      <c r="I65" s="138">
        <f t="shared" si="6"/>
        <v>0.11339647733846303</v>
      </c>
      <c r="J65" s="138"/>
      <c r="K65" s="50">
        <f>春秋自动更新!E65</f>
        <v>120.5145</v>
      </c>
      <c r="L65" s="138">
        <f t="shared" si="7"/>
        <v>0.36772511692359022</v>
      </c>
      <c r="M65" s="138"/>
      <c r="N65" s="50">
        <f>春秋自动更新!F65</f>
        <v>3082.3325</v>
      </c>
      <c r="O65" s="138">
        <f t="shared" si="8"/>
        <v>0.14065522426463328</v>
      </c>
      <c r="P65" s="138"/>
      <c r="Q65" s="50">
        <f>春秋自动更新!G65</f>
        <v>2035.7877000000001</v>
      </c>
      <c r="R65" s="138">
        <f t="shared" si="9"/>
        <v>0.12535202703337678</v>
      </c>
      <c r="S65" s="138"/>
      <c r="T65" s="50">
        <f>春秋自动更新!H65</f>
        <v>935.55700000000002</v>
      </c>
      <c r="U65" s="138">
        <f t="shared" si="10"/>
        <v>0.14476609466926349</v>
      </c>
      <c r="V65" s="138"/>
      <c r="W65" s="50">
        <f>春秋自动更新!I65</f>
        <v>110.98779999999999</v>
      </c>
      <c r="X65" s="138">
        <f t="shared" si="11"/>
        <v>0.46080595337279262</v>
      </c>
      <c r="Y65" s="138"/>
      <c r="Z65" s="50">
        <f>春秋自动更新!J65*10</f>
        <v>1725.48</v>
      </c>
      <c r="AA65" s="138">
        <f t="shared" si="12"/>
        <v>0.14531117247238745</v>
      </c>
      <c r="AB65" s="138"/>
      <c r="AC65" s="50">
        <f>春秋自动更新!K65*10</f>
        <v>1251.8699999999999</v>
      </c>
      <c r="AD65" s="138">
        <f t="shared" si="13"/>
        <v>0.12250168123739069</v>
      </c>
      <c r="AE65" s="138"/>
      <c r="AF65" s="50">
        <f>春秋自动更新!L65*10</f>
        <v>399.89</v>
      </c>
      <c r="AG65" s="138">
        <f t="shared" si="14"/>
        <v>0.17770578707112361</v>
      </c>
      <c r="AH65" s="138"/>
      <c r="AI65" s="50">
        <f>春秋自动更新!M65*10</f>
        <v>73.73</v>
      </c>
      <c r="AJ65" s="138">
        <f t="shared" si="15"/>
        <v>0.42473429951690833</v>
      </c>
      <c r="AK65" s="138"/>
      <c r="AL65" s="50">
        <f>春秋自动更新!N65</f>
        <v>94.06</v>
      </c>
      <c r="AM65" s="174">
        <f t="shared" si="16"/>
        <v>2.7000000000000028</v>
      </c>
      <c r="AN65" s="138"/>
      <c r="AO65" s="50">
        <f>春秋自动更新!O65</f>
        <v>94.76</v>
      </c>
      <c r="AP65" s="174">
        <f t="shared" si="17"/>
        <v>2.6700000000000017</v>
      </c>
      <c r="AQ65" s="138"/>
      <c r="AR65" s="50">
        <f>春秋自动更新!P65</f>
        <v>92.8</v>
      </c>
      <c r="AS65" s="174">
        <f t="shared" si="18"/>
        <v>2.539999999999992</v>
      </c>
      <c r="AT65" s="138"/>
      <c r="AU65" s="50">
        <f>春秋自动更新!Q65</f>
        <v>92.09</v>
      </c>
      <c r="AV65" s="174">
        <f t="shared" si="19"/>
        <v>5.8599999999999994</v>
      </c>
      <c r="AW65" s="138"/>
      <c r="AX65" s="50">
        <f>春秋自动更新!R65</f>
        <v>83</v>
      </c>
      <c r="AY65" s="138">
        <f t="shared" si="20"/>
        <v>7.7922077922077948E-2</v>
      </c>
      <c r="AZ65" s="138"/>
      <c r="BA65" s="17"/>
      <c r="BB65" s="9"/>
      <c r="BC65" s="17"/>
      <c r="BD65" s="9"/>
      <c r="BE65" s="17"/>
      <c r="BF65" s="9"/>
      <c r="BG65" s="17"/>
      <c r="BH65" s="9"/>
      <c r="BI65" s="51"/>
      <c r="BJ65" s="9"/>
      <c r="BK65" s="51"/>
      <c r="BL65" s="9"/>
      <c r="BM65" s="51"/>
      <c r="BN65" s="9"/>
      <c r="BO65" s="51"/>
      <c r="BP65" s="51"/>
      <c r="BQ65" s="9"/>
      <c r="BR65" s="51"/>
      <c r="BS65" s="9"/>
      <c r="BT65" s="51"/>
      <c r="BU65" s="9"/>
      <c r="BV65" s="51"/>
      <c r="BW65" s="9"/>
      <c r="BX65" s="51"/>
      <c r="BY65" s="9"/>
      <c r="BZ65" s="51"/>
      <c r="CA65" s="9"/>
      <c r="CB65" s="51"/>
      <c r="CC65" s="9"/>
      <c r="CD65" s="51"/>
      <c r="CE65" s="9"/>
      <c r="CF65" s="51"/>
      <c r="CG65" s="10"/>
      <c r="CH65" s="51"/>
      <c r="CI65" s="10"/>
      <c r="CJ65" s="51"/>
      <c r="CK65" s="10"/>
      <c r="CL65" s="51"/>
      <c r="CM65" s="10"/>
      <c r="CN65" s="51"/>
      <c r="CO65" s="53"/>
      <c r="CP65" s="51"/>
      <c r="CQ65" s="53"/>
      <c r="CR65" s="51"/>
      <c r="CS65" s="53"/>
      <c r="CT65" s="51"/>
      <c r="CU65" s="53"/>
      <c r="CV65" s="60"/>
      <c r="CW65" s="51"/>
      <c r="CX65" s="9"/>
      <c r="CY65" s="51"/>
      <c r="CZ65" s="9"/>
      <c r="DA65" s="51"/>
      <c r="DB65" s="9"/>
      <c r="DC65" s="51"/>
      <c r="DD65" s="9"/>
      <c r="DE65" s="69"/>
      <c r="DF65" s="69"/>
      <c r="DG65" s="51"/>
    </row>
    <row r="66" spans="1:111">
      <c r="A66" s="49">
        <v>43555</v>
      </c>
      <c r="B66" s="50">
        <f>春秋自动更新!B66</f>
        <v>3425.7552000000001</v>
      </c>
      <c r="C66" s="138">
        <f t="shared" si="4"/>
        <v>5.171136350030614E-2</v>
      </c>
      <c r="D66" s="138"/>
      <c r="E66" s="50">
        <f>春秋自动更新!C66</f>
        <v>2184.0963999999999</v>
      </c>
      <c r="F66" s="138">
        <f t="shared" si="5"/>
        <v>1.3517941376050446E-2</v>
      </c>
      <c r="G66" s="138"/>
      <c r="H66" s="50">
        <f>春秋自动更新!D66</f>
        <v>1120.4693</v>
      </c>
      <c r="I66" s="138">
        <f t="shared" si="6"/>
        <v>0.10840311287295368</v>
      </c>
      <c r="J66" s="138"/>
      <c r="K66" s="50">
        <f>春秋自动更新!E66</f>
        <v>121.1895</v>
      </c>
      <c r="L66" s="138">
        <f t="shared" si="7"/>
        <v>0.32500830935283265</v>
      </c>
      <c r="M66" s="138"/>
      <c r="N66" s="50">
        <f>春秋自动更新!F66</f>
        <v>3164.0059000000001</v>
      </c>
      <c r="O66" s="138">
        <f t="shared" si="8"/>
        <v>8.4243990355866494E-2</v>
      </c>
      <c r="P66" s="138"/>
      <c r="Q66" s="50">
        <f>春秋自动更新!G66</f>
        <v>2033.3915999999999</v>
      </c>
      <c r="R66" s="138">
        <f t="shared" si="9"/>
        <v>3.2024249777089064E-2</v>
      </c>
      <c r="S66" s="138"/>
      <c r="T66" s="50">
        <f>春秋自动更新!H66</f>
        <v>1018.2259</v>
      </c>
      <c r="U66" s="138">
        <f t="shared" si="10"/>
        <v>0.16766762203805929</v>
      </c>
      <c r="V66" s="138"/>
      <c r="W66" s="50">
        <f>春秋自动更新!I66</f>
        <v>112.3884</v>
      </c>
      <c r="X66" s="138">
        <f t="shared" si="11"/>
        <v>0.48159221688319409</v>
      </c>
      <c r="Y66" s="138"/>
      <c r="Z66" s="50">
        <f>春秋自动更新!J66*10</f>
        <v>1766.24</v>
      </c>
      <c r="AA66" s="138">
        <f t="shared" si="12"/>
        <v>7.9846420972830234E-2</v>
      </c>
      <c r="AB66" s="138"/>
      <c r="AC66" s="50">
        <f>春秋自动更新!K66*10</f>
        <v>1260.5</v>
      </c>
      <c r="AD66" s="138">
        <f t="shared" si="13"/>
        <v>3.1953302168698405E-2</v>
      </c>
      <c r="AE66" s="138"/>
      <c r="AF66" s="50">
        <f>春秋自动更新!L66*10</f>
        <v>433.45</v>
      </c>
      <c r="AG66" s="138">
        <f t="shared" si="14"/>
        <v>0.19011010131517536</v>
      </c>
      <c r="AH66" s="138"/>
      <c r="AI66" s="50">
        <f>春秋自动更新!M66*10</f>
        <v>72.290000000000006</v>
      </c>
      <c r="AJ66" s="138">
        <f t="shared" si="15"/>
        <v>0.4469575660528422</v>
      </c>
      <c r="AK66" s="138"/>
      <c r="AL66" s="50">
        <f>春秋自动更新!N66</f>
        <v>92.36</v>
      </c>
      <c r="AM66" s="174">
        <f t="shared" si="16"/>
        <v>2.769999999999996</v>
      </c>
      <c r="AN66" s="138"/>
      <c r="AO66" s="50">
        <f>春秋自动更新!O66</f>
        <v>93.1</v>
      </c>
      <c r="AP66" s="174">
        <f t="shared" si="17"/>
        <v>1.6699999999999875</v>
      </c>
      <c r="AQ66" s="138"/>
      <c r="AR66" s="50">
        <f>春秋自动更新!P66</f>
        <v>90.87</v>
      </c>
      <c r="AS66" s="174">
        <f t="shared" si="18"/>
        <v>4.6099999999999994</v>
      </c>
      <c r="AT66" s="138"/>
      <c r="AU66" s="50">
        <f>春秋自动更新!Q66</f>
        <v>92.74</v>
      </c>
      <c r="AV66" s="174">
        <f t="shared" si="19"/>
        <v>9.7999999999999972</v>
      </c>
      <c r="AW66" s="138"/>
      <c r="AX66" s="50">
        <f>春秋自动更新!R66</f>
        <v>83</v>
      </c>
      <c r="AY66" s="138">
        <f t="shared" si="20"/>
        <v>6.4102564102564097E-2</v>
      </c>
      <c r="AZ66" s="138"/>
      <c r="BA66" s="17"/>
      <c r="BB66" s="9"/>
      <c r="BC66" s="17"/>
      <c r="BD66" s="9"/>
      <c r="BE66" s="17"/>
      <c r="BF66" s="9"/>
      <c r="BG66" s="17"/>
      <c r="BH66" s="9"/>
      <c r="BI66" s="51"/>
      <c r="BJ66" s="9"/>
      <c r="BK66" s="51"/>
      <c r="BL66" s="9"/>
      <c r="BM66" s="51"/>
      <c r="BN66" s="9"/>
      <c r="BO66" s="51"/>
      <c r="BP66" s="51"/>
      <c r="BQ66" s="9"/>
      <c r="BR66" s="51"/>
      <c r="BS66" s="9"/>
      <c r="BT66" s="51"/>
      <c r="BU66" s="9"/>
      <c r="BV66" s="51"/>
      <c r="BW66" s="9"/>
      <c r="BX66" s="51"/>
      <c r="BY66" s="9"/>
      <c r="BZ66" s="51"/>
      <c r="CA66" s="9"/>
      <c r="CB66" s="51"/>
      <c r="CC66" s="9"/>
      <c r="CD66" s="51"/>
      <c r="CE66" s="9"/>
      <c r="CF66" s="51"/>
      <c r="CG66" s="10"/>
      <c r="CH66" s="51"/>
      <c r="CI66" s="10"/>
      <c r="CJ66" s="51"/>
      <c r="CK66" s="10"/>
      <c r="CL66" s="51"/>
      <c r="CM66" s="10"/>
      <c r="CN66" s="51"/>
      <c r="CO66" s="53"/>
      <c r="CP66" s="51"/>
      <c r="CQ66" s="53"/>
      <c r="CR66" s="51"/>
      <c r="CS66" s="53"/>
      <c r="CT66" s="51"/>
      <c r="CU66" s="53"/>
      <c r="CV66" s="60"/>
      <c r="CW66" s="51"/>
      <c r="CX66" s="9"/>
      <c r="CY66" s="51"/>
      <c r="CZ66" s="9"/>
      <c r="DA66" s="51"/>
      <c r="DB66" s="9"/>
      <c r="DC66" s="51"/>
      <c r="DD66" s="9"/>
      <c r="DE66" s="69"/>
      <c r="DF66" s="69"/>
      <c r="DG66" s="51"/>
    </row>
    <row r="67" spans="1:111">
      <c r="A67" s="49">
        <v>43585</v>
      </c>
      <c r="B67" s="50">
        <f>春秋自动更新!B67</f>
        <v>3461.3125</v>
      </c>
      <c r="C67" s="138">
        <f t="shared" si="4"/>
        <v>7.8868079375204347E-2</v>
      </c>
      <c r="D67" s="138"/>
      <c r="E67" s="50">
        <f>春秋自动更新!C67</f>
        <v>2310.7734</v>
      </c>
      <c r="F67" s="138">
        <f t="shared" si="5"/>
        <v>0.11007771257947074</v>
      </c>
      <c r="G67" s="138"/>
      <c r="H67" s="50">
        <f>春秋自动更新!D67</f>
        <v>1028.8677</v>
      </c>
      <c r="I67" s="138">
        <f t="shared" si="6"/>
        <v>3.1007501019071348E-3</v>
      </c>
      <c r="J67" s="138"/>
      <c r="K67" s="50">
        <f>春秋自动更新!E67</f>
        <v>121.67140000000001</v>
      </c>
      <c r="L67" s="138">
        <f t="shared" si="7"/>
        <v>0.20511954485891248</v>
      </c>
      <c r="M67" s="138"/>
      <c r="N67" s="50">
        <f>春秋自动更新!F67</f>
        <v>3162.9131000000002</v>
      </c>
      <c r="O67" s="138">
        <f t="shared" si="8"/>
        <v>0.10154423819418978</v>
      </c>
      <c r="P67" s="138"/>
      <c r="Q67" s="50">
        <f>春秋自动更新!G67</f>
        <v>2120.8960000000002</v>
      </c>
      <c r="R67" s="138">
        <f t="shared" si="9"/>
        <v>0.11008291537874704</v>
      </c>
      <c r="S67" s="138"/>
      <c r="T67" s="50">
        <f>春秋自动更新!H67</f>
        <v>930.52869999999996</v>
      </c>
      <c r="U67" s="138">
        <f t="shared" si="10"/>
        <v>6.6558168781263527E-2</v>
      </c>
      <c r="V67" s="138"/>
      <c r="W67" s="50">
        <f>春秋自动更新!I67</f>
        <v>111.4884</v>
      </c>
      <c r="X67" s="138">
        <f t="shared" si="11"/>
        <v>0.2624563048418822</v>
      </c>
      <c r="Y67" s="138"/>
      <c r="Z67" s="50">
        <f>春秋自动更新!J67*10</f>
        <v>1810.3700000000001</v>
      </c>
      <c r="AA67" s="138">
        <f t="shared" si="12"/>
        <v>0.12312101792283681</v>
      </c>
      <c r="AB67" s="138"/>
      <c r="AC67" s="50">
        <f>春秋自动更新!K67*10</f>
        <v>1334.1200000000001</v>
      </c>
      <c r="AD67" s="138">
        <f t="shared" si="13"/>
        <v>0.1159328158458246</v>
      </c>
      <c r="AE67" s="138"/>
      <c r="AF67" s="50">
        <f>春秋自动更新!L67*10</f>
        <v>404.4</v>
      </c>
      <c r="AG67" s="138">
        <f t="shared" si="14"/>
        <v>0.12442652578896141</v>
      </c>
      <c r="AH67" s="138"/>
      <c r="AI67" s="50">
        <f>春秋自动更新!M67*10</f>
        <v>71.849999999999994</v>
      </c>
      <c r="AJ67" s="138">
        <f t="shared" si="15"/>
        <v>0.26630243214663363</v>
      </c>
      <c r="AK67" s="138"/>
      <c r="AL67" s="50">
        <f>春秋自动更新!N67</f>
        <v>91.38</v>
      </c>
      <c r="AM67" s="174">
        <f t="shared" si="16"/>
        <v>1.8799999999999955</v>
      </c>
      <c r="AN67" s="138"/>
      <c r="AO67" s="50">
        <f>春秋自动更新!O67</f>
        <v>91.78</v>
      </c>
      <c r="AP67" s="174">
        <f t="shared" si="17"/>
        <v>0</v>
      </c>
      <c r="AQ67" s="138"/>
      <c r="AR67" s="50">
        <f>春秋自动更新!P67</f>
        <v>90.44</v>
      </c>
      <c r="AS67" s="174">
        <f t="shared" si="18"/>
        <v>5.3799999999999955</v>
      </c>
      <c r="AT67" s="138"/>
      <c r="AU67" s="50">
        <f>春秋自动更新!Q67</f>
        <v>91.63</v>
      </c>
      <c r="AV67" s="174">
        <f t="shared" si="19"/>
        <v>4.1599999999999966</v>
      </c>
      <c r="AW67" s="138"/>
      <c r="AX67" s="50">
        <f>春秋自动更新!R67</f>
        <v>85</v>
      </c>
      <c r="AY67" s="138">
        <f t="shared" si="20"/>
        <v>8.9743589743589647E-2</v>
      </c>
      <c r="AZ67" s="138"/>
      <c r="BA67" s="17"/>
      <c r="BB67" s="9"/>
      <c r="BC67" s="17"/>
      <c r="BD67" s="9"/>
      <c r="BE67" s="17"/>
      <c r="BF67" s="9"/>
      <c r="BG67" s="17"/>
      <c r="BH67" s="9"/>
      <c r="BI67" s="51"/>
      <c r="BJ67" s="9"/>
      <c r="BK67" s="51"/>
      <c r="BL67" s="9"/>
      <c r="BM67" s="51"/>
      <c r="BN67" s="9"/>
      <c r="BO67" s="51"/>
      <c r="BP67" s="51"/>
      <c r="BQ67" s="9"/>
      <c r="BR67" s="51"/>
      <c r="BS67" s="9"/>
      <c r="BT67" s="51"/>
      <c r="BU67" s="9"/>
      <c r="BV67" s="51"/>
      <c r="BW67" s="9"/>
      <c r="BX67" s="51"/>
      <c r="BY67" s="9"/>
      <c r="BZ67" s="51"/>
      <c r="CA67" s="9"/>
      <c r="CB67" s="51"/>
      <c r="CC67" s="9"/>
      <c r="CD67" s="51"/>
      <c r="CE67" s="9"/>
      <c r="CF67" s="51"/>
      <c r="CG67" s="10"/>
      <c r="CH67" s="51"/>
      <c r="CI67" s="10"/>
      <c r="CJ67" s="51"/>
      <c r="CK67" s="10"/>
      <c r="CL67" s="51"/>
      <c r="CM67" s="10"/>
      <c r="CN67" s="51"/>
      <c r="CO67" s="53"/>
      <c r="CP67" s="51"/>
      <c r="CQ67" s="53"/>
      <c r="CR67" s="51"/>
      <c r="CS67" s="53"/>
      <c r="CT67" s="51"/>
      <c r="CU67" s="53"/>
      <c r="CV67" s="60"/>
      <c r="CW67" s="51"/>
      <c r="CX67" s="9"/>
      <c r="CY67" s="51"/>
      <c r="CZ67" s="9"/>
      <c r="DA67" s="51"/>
      <c r="DB67" s="9"/>
      <c r="DC67" s="51"/>
      <c r="DD67" s="9"/>
      <c r="DE67" s="69"/>
      <c r="DF67" s="69"/>
      <c r="DG67" s="51"/>
    </row>
    <row r="68" spans="1:111">
      <c r="A68" s="49">
        <v>43616</v>
      </c>
      <c r="B68" s="50">
        <f>春秋自动更新!B68</f>
        <v>3646.5378000000001</v>
      </c>
      <c r="C68" s="138">
        <f t="shared" si="4"/>
        <v>0.11013448973249651</v>
      </c>
      <c r="D68" s="138"/>
      <c r="E68" s="50">
        <f>春秋自动更新!C68</f>
        <v>2396.7285000000002</v>
      </c>
      <c r="F68" s="138">
        <f t="shared" si="5"/>
        <v>0.12610443680435979</v>
      </c>
      <c r="G68" s="138"/>
      <c r="H68" s="50">
        <f>春秋自动更新!D68</f>
        <v>1131.1013</v>
      </c>
      <c r="I68" s="138">
        <f t="shared" si="6"/>
        <v>7.6725478916680911E-2</v>
      </c>
      <c r="J68" s="138"/>
      <c r="K68" s="50">
        <f>春秋自动更新!E68</f>
        <v>118.708</v>
      </c>
      <c r="L68" s="138">
        <f t="shared" si="7"/>
        <v>0.12058239926293868</v>
      </c>
      <c r="M68" s="138"/>
      <c r="N68" s="50">
        <f>春秋自动更新!F68</f>
        <v>3308.7890000000002</v>
      </c>
      <c r="O68" s="138">
        <f t="shared" si="8"/>
        <v>0.14561489581302833</v>
      </c>
      <c r="P68" s="138"/>
      <c r="Q68" s="50">
        <f>春秋自动更新!G68</f>
        <v>2212.7372</v>
      </c>
      <c r="R68" s="138">
        <f t="shared" si="9"/>
        <v>0.14262488751837932</v>
      </c>
      <c r="S68" s="138"/>
      <c r="T68" s="50">
        <f>春秋自动更新!H68</f>
        <v>987.48910000000001</v>
      </c>
      <c r="U68" s="138">
        <f t="shared" si="10"/>
        <v>0.14888691698290013</v>
      </c>
      <c r="V68" s="138"/>
      <c r="W68" s="50">
        <f>春秋自动更新!I68</f>
        <v>108.56270000000001</v>
      </c>
      <c r="X68" s="138">
        <f t="shared" si="11"/>
        <v>0.17792572612171975</v>
      </c>
      <c r="Y68" s="138"/>
      <c r="Z68" s="50">
        <f>春秋自动更新!J68*10</f>
        <v>1887.96</v>
      </c>
      <c r="AA68" s="138">
        <f t="shared" si="12"/>
        <v>0.15637766820812793</v>
      </c>
      <c r="AB68" s="138"/>
      <c r="AC68" s="50">
        <f>春秋自动更新!K68*10</f>
        <v>1391.9399999999998</v>
      </c>
      <c r="AD68" s="138">
        <f t="shared" si="13"/>
        <v>0.14493230460460271</v>
      </c>
      <c r="AE68" s="138"/>
      <c r="AF68" s="50">
        <f>春秋自动更新!L68*10</f>
        <v>426.18</v>
      </c>
      <c r="AG68" s="138">
        <f t="shared" si="14"/>
        <v>0.19424984587793537</v>
      </c>
      <c r="AH68" s="138"/>
      <c r="AI68" s="50">
        <f>春秋自动更新!M68*10</f>
        <v>69.83</v>
      </c>
      <c r="AJ68" s="138">
        <f t="shared" si="15"/>
        <v>0.16286427976686091</v>
      </c>
      <c r="AK68" s="138"/>
      <c r="AL68" s="50">
        <f>春秋自动更新!N68</f>
        <v>90.74</v>
      </c>
      <c r="AM68" s="174">
        <f t="shared" si="16"/>
        <v>2.8099999999999881</v>
      </c>
      <c r="AN68" s="138"/>
      <c r="AO68" s="50">
        <f>春秋自动更新!O68</f>
        <v>92.32</v>
      </c>
      <c r="AP68" s="174">
        <f t="shared" si="17"/>
        <v>1.3299999999999983</v>
      </c>
      <c r="AQ68" s="138"/>
      <c r="AR68" s="50">
        <f>春秋自动更新!P68</f>
        <v>87.3</v>
      </c>
      <c r="AS68" s="174">
        <f t="shared" si="18"/>
        <v>5.480000000000004</v>
      </c>
      <c r="AT68" s="138"/>
      <c r="AU68" s="50">
        <f>春秋自动更新!Q68</f>
        <v>91.45</v>
      </c>
      <c r="AV68" s="174">
        <f t="shared" si="19"/>
        <v>4.4500000000000028</v>
      </c>
      <c r="AW68" s="138"/>
      <c r="AX68" s="50">
        <f>春秋自动更新!R68</f>
        <v>86</v>
      </c>
      <c r="AY68" s="138">
        <f t="shared" si="20"/>
        <v>0.10256410256410264</v>
      </c>
      <c r="AZ68" s="138"/>
      <c r="BA68" s="17"/>
      <c r="BB68" s="9"/>
      <c r="BC68" s="17"/>
      <c r="BD68" s="9"/>
      <c r="BE68" s="17"/>
      <c r="BF68" s="9"/>
      <c r="BG68" s="17"/>
      <c r="BH68" s="9"/>
      <c r="BI68" s="51"/>
      <c r="BJ68" s="9"/>
      <c r="BK68" s="51"/>
      <c r="BL68" s="9"/>
      <c r="BM68" s="51"/>
      <c r="BN68" s="9"/>
      <c r="BO68" s="51"/>
      <c r="BP68" s="51"/>
      <c r="BQ68" s="9"/>
      <c r="BR68" s="51"/>
      <c r="BS68" s="9"/>
      <c r="BT68" s="51"/>
      <c r="BU68" s="9"/>
      <c r="BV68" s="51"/>
      <c r="BW68" s="9"/>
      <c r="BX68" s="51"/>
      <c r="BY68" s="9"/>
      <c r="BZ68" s="51"/>
      <c r="CA68" s="9"/>
      <c r="CB68" s="51"/>
      <c r="CC68" s="9"/>
      <c r="CD68" s="51"/>
      <c r="CE68" s="9"/>
      <c r="CF68" s="51"/>
      <c r="CG68" s="10"/>
      <c r="CH68" s="51"/>
      <c r="CI68" s="10"/>
      <c r="CJ68" s="51"/>
      <c r="CK68" s="10"/>
      <c r="CL68" s="51"/>
      <c r="CM68" s="10"/>
      <c r="CN68" s="51"/>
      <c r="CO68" s="53"/>
      <c r="CP68" s="51"/>
      <c r="CQ68" s="53"/>
      <c r="CR68" s="51"/>
      <c r="CS68" s="53"/>
      <c r="CT68" s="51"/>
      <c r="CU68" s="53"/>
      <c r="CV68" s="60"/>
      <c r="CW68" s="51"/>
      <c r="CX68" s="9"/>
      <c r="CY68" s="51"/>
      <c r="CZ68" s="9"/>
      <c r="DA68" s="51"/>
      <c r="DB68" s="9"/>
      <c r="DC68" s="51"/>
      <c r="DD68" s="9"/>
      <c r="DE68" s="69"/>
      <c r="DF68" s="69"/>
      <c r="DG68" s="51"/>
    </row>
    <row r="69" spans="1:111">
      <c r="A69" s="49">
        <v>43646</v>
      </c>
      <c r="B69" s="50">
        <f>春秋自动更新!B69</f>
        <v>3533.2019</v>
      </c>
      <c r="C69" s="138">
        <f t="shared" si="4"/>
        <v>9.5682809858634199E-2</v>
      </c>
      <c r="D69" s="138"/>
      <c r="E69" s="50">
        <f>春秋自动更新!C69</f>
        <v>2314.5266999999999</v>
      </c>
      <c r="F69" s="138">
        <f t="shared" si="5"/>
        <v>9.7149695330566832E-2</v>
      </c>
      <c r="G69" s="138"/>
      <c r="H69" s="50">
        <f>春秋自动更新!D69</f>
        <v>1101.2163</v>
      </c>
      <c r="I69" s="138">
        <f t="shared" si="6"/>
        <v>8.7993157560951607E-2</v>
      </c>
      <c r="J69" s="138"/>
      <c r="K69" s="50">
        <f>春秋自动更新!E69</f>
        <v>117.4589</v>
      </c>
      <c r="L69" s="138">
        <f t="shared" si="7"/>
        <v>0.14123636716947208</v>
      </c>
      <c r="M69" s="138"/>
      <c r="N69" s="50">
        <f>春秋自动更新!F69</f>
        <v>3238.0680000000002</v>
      </c>
      <c r="O69" s="138">
        <f t="shared" si="8"/>
        <v>0.10426140121690608</v>
      </c>
      <c r="P69" s="138"/>
      <c r="Q69" s="50">
        <f>春秋自动更新!G69</f>
        <v>2145.2927</v>
      </c>
      <c r="R69" s="138">
        <f t="shared" si="9"/>
        <v>9.3828949207321877E-2</v>
      </c>
      <c r="S69" s="138"/>
      <c r="T69" s="50">
        <f>春秋自动更新!H69</f>
        <v>985.59040000000005</v>
      </c>
      <c r="U69" s="138">
        <f t="shared" si="10"/>
        <v>0.12167389608618961</v>
      </c>
      <c r="V69" s="138"/>
      <c r="W69" s="50">
        <f>春秋自动更新!I69</f>
        <v>107.1849</v>
      </c>
      <c r="X69" s="138">
        <f t="shared" si="11"/>
        <v>0.16012022790049274</v>
      </c>
      <c r="Y69" s="138"/>
      <c r="Z69" s="50">
        <f>春秋自动更新!J69*10</f>
        <v>1845.04</v>
      </c>
      <c r="AA69" s="138">
        <f t="shared" si="12"/>
        <v>0.12069195913359332</v>
      </c>
      <c r="AB69" s="138"/>
      <c r="AC69" s="50">
        <f>春秋自动更新!K69*10</f>
        <v>1351.6</v>
      </c>
      <c r="AD69" s="138">
        <f t="shared" si="13"/>
        <v>0.10459129468298989</v>
      </c>
      <c r="AE69" s="138"/>
      <c r="AF69" s="50">
        <f>春秋自动更新!L69*10</f>
        <v>424.3</v>
      </c>
      <c r="AG69" s="138">
        <f t="shared" si="14"/>
        <v>0.17025677800148942</v>
      </c>
      <c r="AH69" s="138"/>
      <c r="AI69" s="50">
        <f>春秋自动更新!M69*10</f>
        <v>69.150000000000006</v>
      </c>
      <c r="AJ69" s="138">
        <f t="shared" si="15"/>
        <v>0.14962593516209499</v>
      </c>
      <c r="AK69" s="138"/>
      <c r="AL69" s="50">
        <f>春秋自动更新!N69</f>
        <v>91.65</v>
      </c>
      <c r="AM69" s="174">
        <f t="shared" si="16"/>
        <v>0.71999999999999886</v>
      </c>
      <c r="AN69" s="138"/>
      <c r="AO69" s="50">
        <f>春秋自动更新!O69</f>
        <v>92.69</v>
      </c>
      <c r="AP69" s="174">
        <f t="shared" si="17"/>
        <v>-0.28000000000000114</v>
      </c>
      <c r="AQ69" s="138"/>
      <c r="AR69" s="50">
        <f>春秋自动更新!P69</f>
        <v>89.5</v>
      </c>
      <c r="AS69" s="174">
        <f t="shared" si="18"/>
        <v>2.6899999999999977</v>
      </c>
      <c r="AT69" s="138"/>
      <c r="AU69" s="50">
        <f>春秋自动更新!Q69</f>
        <v>91.25</v>
      </c>
      <c r="AV69" s="174">
        <f t="shared" si="19"/>
        <v>1.480000000000004</v>
      </c>
      <c r="AW69" s="138"/>
      <c r="AX69" s="50">
        <f>春秋自动更新!R69</f>
        <v>86</v>
      </c>
      <c r="AY69" s="138">
        <f t="shared" si="20"/>
        <v>7.4999999999999956E-2</v>
      </c>
      <c r="AZ69" s="138"/>
      <c r="BA69" s="17"/>
      <c r="BB69" s="9"/>
      <c r="BC69" s="17"/>
      <c r="BD69" s="9"/>
      <c r="BE69" s="17"/>
      <c r="BF69" s="9"/>
      <c r="BG69" s="17"/>
      <c r="BH69" s="9"/>
      <c r="BI69" s="51"/>
      <c r="BJ69" s="9"/>
      <c r="BK69" s="51"/>
      <c r="BL69" s="9"/>
      <c r="BM69" s="51"/>
      <c r="BN69" s="9"/>
      <c r="BO69" s="51"/>
      <c r="BP69" s="51"/>
      <c r="BQ69" s="9"/>
      <c r="BR69" s="51"/>
      <c r="BS69" s="9"/>
      <c r="BT69" s="51"/>
      <c r="BU69" s="9"/>
      <c r="BV69" s="51"/>
      <c r="BW69" s="9"/>
      <c r="BX69" s="51"/>
      <c r="BY69" s="9"/>
      <c r="BZ69" s="51"/>
      <c r="CA69" s="9"/>
      <c r="CB69" s="51"/>
      <c r="CC69" s="9"/>
      <c r="CD69" s="51"/>
      <c r="CE69" s="9"/>
      <c r="CF69" s="51"/>
      <c r="CG69" s="10"/>
      <c r="CH69" s="51"/>
      <c r="CI69" s="10"/>
      <c r="CJ69" s="51"/>
      <c r="CK69" s="10"/>
      <c r="CL69" s="51"/>
      <c r="CM69" s="10"/>
      <c r="CN69" s="51"/>
      <c r="CO69" s="53"/>
      <c r="CP69" s="51"/>
      <c r="CQ69" s="53"/>
      <c r="CR69" s="51"/>
      <c r="CS69" s="53"/>
      <c r="CT69" s="51"/>
      <c r="CU69" s="53"/>
      <c r="CV69" s="60"/>
      <c r="CW69" s="51"/>
      <c r="CX69" s="9"/>
      <c r="CY69" s="51"/>
      <c r="CZ69" s="9"/>
      <c r="DA69" s="51"/>
      <c r="DB69" s="9"/>
      <c r="DC69" s="51"/>
      <c r="DD69" s="9"/>
      <c r="DE69" s="69"/>
      <c r="DF69" s="69"/>
      <c r="DG69" s="51"/>
    </row>
    <row r="70" spans="1:111" ht="15" customHeight="1">
      <c r="A70" s="49">
        <v>43677</v>
      </c>
      <c r="B70" s="50">
        <f>春秋自动更新!B70</f>
        <v>3870.2975999999999</v>
      </c>
      <c r="C70" s="138">
        <f t="shared" si="4"/>
        <v>0.14379159390825014</v>
      </c>
      <c r="D70" s="138"/>
      <c r="E70" s="50">
        <f>春秋自动更新!C70</f>
        <v>2560.5839999999998</v>
      </c>
      <c r="F70" s="138">
        <f t="shared" si="5"/>
        <v>0.16739546135363925</v>
      </c>
      <c r="G70" s="138"/>
      <c r="H70" s="50">
        <f>春秋自动更新!D70</f>
        <v>1177.1022</v>
      </c>
      <c r="I70" s="138">
        <f t="shared" si="6"/>
        <v>9.0139383103213788E-2</v>
      </c>
      <c r="J70" s="138"/>
      <c r="K70" s="50">
        <f>春秋自动更新!E70</f>
        <v>132.61150000000001</v>
      </c>
      <c r="L70" s="138">
        <f t="shared" si="7"/>
        <v>0.19950269276760801</v>
      </c>
      <c r="M70" s="138"/>
      <c r="N70" s="50">
        <f>春秋自动更新!F70</f>
        <v>3535.7826</v>
      </c>
      <c r="O70" s="138">
        <f t="shared" si="8"/>
        <v>0.16737980481767911</v>
      </c>
      <c r="P70" s="138"/>
      <c r="Q70" s="50">
        <f>春秋自动更新!G70</f>
        <v>2371.6532999999999</v>
      </c>
      <c r="R70" s="138">
        <f t="shared" si="9"/>
        <v>0.17894368204828148</v>
      </c>
      <c r="S70" s="138"/>
      <c r="T70" s="50">
        <f>春秋自动更新!H70</f>
        <v>1044.8027</v>
      </c>
      <c r="U70" s="138">
        <f t="shared" si="10"/>
        <v>0.1377801604888782</v>
      </c>
      <c r="V70" s="138"/>
      <c r="W70" s="50">
        <f>春秋自动更新!I70</f>
        <v>119.3266</v>
      </c>
      <c r="X70" s="138">
        <f t="shared" si="11"/>
        <v>0.20701144635104574</v>
      </c>
      <c r="Y70" s="138"/>
      <c r="Z70" s="50">
        <f>春秋自动更新!J70*10</f>
        <v>2012.2</v>
      </c>
      <c r="AA70" s="138">
        <f t="shared" si="12"/>
        <v>0.18635473905148237</v>
      </c>
      <c r="AB70" s="138"/>
      <c r="AC70" s="50">
        <f>春秋自动更新!K70*10</f>
        <v>1488.3400000000001</v>
      </c>
      <c r="AD70" s="138">
        <f t="shared" si="13"/>
        <v>0.19391946093374002</v>
      </c>
      <c r="AE70" s="138"/>
      <c r="AF70" s="50">
        <f>春秋自动更新!L70*10</f>
        <v>446.58000000000004</v>
      </c>
      <c r="AG70" s="138">
        <f t="shared" si="14"/>
        <v>0.15997818125146113</v>
      </c>
      <c r="AH70" s="138"/>
      <c r="AI70" s="50">
        <f>春秋自动更新!M70*10</f>
        <v>77.27000000000001</v>
      </c>
      <c r="AJ70" s="138">
        <f t="shared" si="15"/>
        <v>0.197242020452433</v>
      </c>
      <c r="AK70" s="138"/>
      <c r="AL70" s="50">
        <f>春秋自动更新!N70</f>
        <v>91.36</v>
      </c>
      <c r="AM70" s="174">
        <f t="shared" si="16"/>
        <v>1.8499999999999943</v>
      </c>
      <c r="AN70" s="138"/>
      <c r="AO70" s="50">
        <f>春秋自动更新!O70</f>
        <v>92.62</v>
      </c>
      <c r="AP70" s="174">
        <f t="shared" si="17"/>
        <v>0.9100000000000108</v>
      </c>
      <c r="AQ70" s="138"/>
      <c r="AR70" s="50">
        <f>春秋自动更新!P70</f>
        <v>88.76</v>
      </c>
      <c r="AS70" s="174">
        <f t="shared" si="18"/>
        <v>3.7199999999999989</v>
      </c>
      <c r="AT70" s="138"/>
      <c r="AU70" s="50">
        <f>春秋自动更新!Q70</f>
        <v>89.98</v>
      </c>
      <c r="AV70" s="174">
        <f t="shared" si="19"/>
        <v>0.56000000000000227</v>
      </c>
      <c r="AW70" s="138"/>
      <c r="AX70" s="50">
        <f>春秋自动更新!R70</f>
        <v>87</v>
      </c>
      <c r="AY70" s="138">
        <f t="shared" si="20"/>
        <v>8.7499999999999911E-2</v>
      </c>
      <c r="AZ70" s="138"/>
      <c r="BA70" s="17"/>
      <c r="BB70" s="9"/>
      <c r="BC70" s="17"/>
      <c r="BD70" s="9"/>
      <c r="BE70" s="17"/>
      <c r="BF70" s="9"/>
      <c r="BG70" s="17"/>
      <c r="BH70" s="9"/>
      <c r="BI70" s="51"/>
      <c r="BJ70" s="9"/>
      <c r="BK70" s="51"/>
      <c r="BL70" s="9"/>
      <c r="BM70" s="51"/>
      <c r="BN70" s="9"/>
      <c r="BO70" s="51"/>
      <c r="BP70" s="51"/>
      <c r="BQ70" s="9"/>
      <c r="BR70" s="51"/>
      <c r="BS70" s="9"/>
      <c r="BT70" s="51"/>
      <c r="BU70" s="9"/>
      <c r="BV70" s="51"/>
      <c r="BW70" s="9"/>
      <c r="BX70" s="51"/>
      <c r="BY70" s="9"/>
      <c r="BZ70" s="51"/>
      <c r="CA70" s="9"/>
      <c r="CB70" s="51"/>
      <c r="CC70" s="9"/>
      <c r="CD70" s="51"/>
      <c r="CE70" s="9"/>
      <c r="CF70" s="51"/>
      <c r="CG70" s="10"/>
      <c r="CH70" s="51"/>
      <c r="CI70" s="10"/>
      <c r="CJ70" s="51"/>
      <c r="CK70" s="10"/>
      <c r="CL70" s="51"/>
      <c r="CM70" s="10"/>
      <c r="CN70" s="51"/>
      <c r="CO70" s="53"/>
      <c r="CP70" s="51"/>
      <c r="CQ70" s="53"/>
      <c r="CR70" s="51"/>
      <c r="CS70" s="53"/>
      <c r="CT70" s="51"/>
      <c r="CU70" s="53"/>
      <c r="CV70" s="60"/>
      <c r="CW70" s="51"/>
      <c r="CX70" s="9"/>
      <c r="CY70" s="51"/>
      <c r="CZ70" s="9"/>
      <c r="DA70" s="51"/>
      <c r="DB70" s="9"/>
      <c r="DC70" s="51"/>
      <c r="DD70" s="9"/>
      <c r="DE70" s="69"/>
      <c r="DF70" s="69"/>
      <c r="DG70" s="51"/>
    </row>
    <row r="71" spans="1:111">
      <c r="A71" s="49">
        <v>43708</v>
      </c>
      <c r="B71" s="50">
        <f>春秋自动更新!B71</f>
        <v>3846.0621000000001</v>
      </c>
      <c r="C71" s="138">
        <f t="shared" si="4"/>
        <v>0.12484278119233583</v>
      </c>
      <c r="D71" s="138"/>
      <c r="E71" s="50">
        <f>春秋自动更新!C71</f>
        <v>2508.7102</v>
      </c>
      <c r="F71" s="138">
        <f t="shared" si="5"/>
        <v>0.13732931572604024</v>
      </c>
      <c r="G71" s="138"/>
      <c r="H71" s="50">
        <f>春秋自动更新!D71</f>
        <v>1212.4286</v>
      </c>
      <c r="I71" s="138">
        <f t="shared" si="6"/>
        <v>0.10436353580370716</v>
      </c>
      <c r="J71" s="138"/>
      <c r="K71" s="50">
        <f>春秋自动更新!E71</f>
        <v>124.9233</v>
      </c>
      <c r="L71" s="138">
        <f t="shared" si="7"/>
        <v>8.105911918335984E-2</v>
      </c>
      <c r="M71" s="138"/>
      <c r="N71" s="50">
        <f>春秋自动更新!F71</f>
        <v>3611.5275000000001</v>
      </c>
      <c r="O71" s="138">
        <f t="shared" si="8"/>
        <v>0.15010319959999707</v>
      </c>
      <c r="P71" s="138"/>
      <c r="Q71" s="50">
        <f>春秋自动更新!G71</f>
        <v>2365.5893999999998</v>
      </c>
      <c r="R71" s="138">
        <f t="shared" si="9"/>
        <v>0.1387909630928692</v>
      </c>
      <c r="S71" s="138"/>
      <c r="T71" s="50">
        <f>春秋自动更新!H71</f>
        <v>1137.4452000000001</v>
      </c>
      <c r="U71" s="138">
        <f t="shared" si="10"/>
        <v>0.18834175869054004</v>
      </c>
      <c r="V71" s="138"/>
      <c r="W71" s="50">
        <f>春秋自动更新!I71</f>
        <v>108.49290000000001</v>
      </c>
      <c r="X71" s="138">
        <f t="shared" si="11"/>
        <v>2.6177272611191515E-2</v>
      </c>
      <c r="Y71" s="138"/>
      <c r="Z71" s="50">
        <f>春秋自动更新!J71*10</f>
        <v>2054.16</v>
      </c>
      <c r="AA71" s="138">
        <f t="shared" si="12"/>
        <v>0.17128911595657326</v>
      </c>
      <c r="AB71" s="138"/>
      <c r="AC71" s="50">
        <f>春秋自动更新!K71*10</f>
        <v>1495.75</v>
      </c>
      <c r="AD71" s="138">
        <f t="shared" si="13"/>
        <v>0.16609495595228818</v>
      </c>
      <c r="AE71" s="138"/>
      <c r="AF71" s="50">
        <f>春秋自动更新!L71*10</f>
        <v>487.88</v>
      </c>
      <c r="AG71" s="138">
        <f t="shared" si="14"/>
        <v>0.2107104747251658</v>
      </c>
      <c r="AH71" s="138"/>
      <c r="AI71" s="50">
        <f>春秋自动更新!M71*10</f>
        <v>70.52</v>
      </c>
      <c r="AJ71" s="138">
        <f t="shared" si="15"/>
        <v>3.5688059920693016E-2</v>
      </c>
      <c r="AK71" s="138"/>
      <c r="AL71" s="50">
        <f>春秋自动更新!N71</f>
        <v>93.9</v>
      </c>
      <c r="AM71" s="174">
        <f t="shared" si="16"/>
        <v>2.0600000000000023</v>
      </c>
      <c r="AN71" s="138"/>
      <c r="AO71" s="50">
        <f>春秋自动更新!O71</f>
        <v>94.3</v>
      </c>
      <c r="AP71" s="174">
        <f t="shared" si="17"/>
        <v>0.12999999999999545</v>
      </c>
      <c r="AQ71" s="138"/>
      <c r="AR71" s="50">
        <f>春秋自动更新!P71</f>
        <v>93.82</v>
      </c>
      <c r="AS71" s="174">
        <f t="shared" si="18"/>
        <v>6.6299999999999955</v>
      </c>
      <c r="AT71" s="138"/>
      <c r="AU71" s="50">
        <f>春秋自动更新!Q71</f>
        <v>86.85</v>
      </c>
      <c r="AV71" s="174">
        <f t="shared" si="19"/>
        <v>-4.6400000000000006</v>
      </c>
      <c r="AW71" s="138"/>
      <c r="AX71" s="50">
        <f>春秋自动更新!R71</f>
        <v>88</v>
      </c>
      <c r="AY71" s="138">
        <f t="shared" si="20"/>
        <v>0.10000000000000009</v>
      </c>
      <c r="AZ71" s="138"/>
      <c r="BA71" s="17"/>
      <c r="BB71" s="9"/>
      <c r="BC71" s="17"/>
      <c r="BD71" s="9"/>
      <c r="BE71" s="17"/>
      <c r="BF71" s="9"/>
      <c r="BG71" s="17"/>
      <c r="BH71" s="9"/>
      <c r="BI71" s="51"/>
      <c r="BJ71" s="9"/>
      <c r="BK71" s="51"/>
      <c r="BL71" s="9"/>
      <c r="BM71" s="51"/>
      <c r="BN71" s="9"/>
      <c r="BO71" s="51"/>
      <c r="BP71" s="51"/>
      <c r="BQ71" s="9"/>
      <c r="BR71" s="51"/>
      <c r="BS71" s="9"/>
      <c r="BT71" s="51"/>
      <c r="BU71" s="9"/>
      <c r="BV71" s="51"/>
      <c r="BW71" s="9"/>
      <c r="BX71" s="51"/>
      <c r="BY71" s="9"/>
      <c r="BZ71" s="51"/>
      <c r="CA71" s="9"/>
      <c r="CB71" s="51"/>
      <c r="CC71" s="9"/>
      <c r="CD71" s="51"/>
      <c r="CE71" s="9"/>
      <c r="CF71" s="51"/>
      <c r="CG71" s="10"/>
      <c r="CH71" s="51"/>
      <c r="CI71" s="10"/>
      <c r="CJ71" s="51"/>
      <c r="CK71" s="10"/>
      <c r="CL71" s="51"/>
      <c r="CM71" s="10"/>
      <c r="CN71" s="51"/>
      <c r="CO71" s="53"/>
      <c r="CP71" s="51"/>
      <c r="CQ71" s="53"/>
      <c r="CR71" s="51"/>
      <c r="CS71" s="53"/>
      <c r="CT71" s="51"/>
      <c r="CU71" s="53"/>
      <c r="CV71" s="60"/>
      <c r="CW71" s="51"/>
      <c r="CX71" s="9"/>
      <c r="CY71" s="51"/>
      <c r="CZ71" s="9"/>
      <c r="DA71" s="51"/>
      <c r="DB71" s="9"/>
      <c r="DC71" s="51"/>
      <c r="DD71" s="9"/>
      <c r="DE71" s="69"/>
      <c r="DF71" s="69"/>
      <c r="DG71" s="51"/>
    </row>
    <row r="72" spans="1:111">
      <c r="A72" s="49">
        <v>43738</v>
      </c>
      <c r="B72" s="50">
        <f>春秋自动更新!B72</f>
        <v>3699.6914000000002</v>
      </c>
      <c r="C72" s="138">
        <f t="shared" si="4"/>
        <v>0.13130598214784794</v>
      </c>
      <c r="D72" s="138"/>
      <c r="E72" s="50">
        <f>春秋自动更新!C72</f>
        <v>2364.6314000000002</v>
      </c>
      <c r="F72" s="138">
        <f t="shared" si="5"/>
        <v>0.10797251687379528</v>
      </c>
      <c r="G72" s="138"/>
      <c r="H72" s="50">
        <f>春秋自动更新!D72</f>
        <v>1207.7659000000001</v>
      </c>
      <c r="I72" s="138">
        <f t="shared" si="6"/>
        <v>0.17222804837154437</v>
      </c>
      <c r="J72" s="138"/>
      <c r="K72" s="50">
        <f>春秋自动更新!E72</f>
        <v>127.2941</v>
      </c>
      <c r="L72" s="138">
        <f t="shared" si="7"/>
        <v>0.20349568829813269</v>
      </c>
      <c r="M72" s="138"/>
      <c r="N72" s="50">
        <f>春秋自动更新!F72</f>
        <v>3348.8665000000001</v>
      </c>
      <c r="O72" s="138">
        <f t="shared" si="8"/>
        <v>0.17574393080943351</v>
      </c>
      <c r="P72" s="138"/>
      <c r="Q72" s="50">
        <f>春秋自动更新!G72</f>
        <v>2181.6397000000002</v>
      </c>
      <c r="R72" s="138">
        <f t="shared" si="9"/>
        <v>0.11504868717110672</v>
      </c>
      <c r="S72" s="138"/>
      <c r="T72" s="50">
        <f>春秋自动更新!H72</f>
        <v>1065.1315999999999</v>
      </c>
      <c r="U72" s="138">
        <f t="shared" si="10"/>
        <v>0.33388401952665103</v>
      </c>
      <c r="V72" s="138"/>
      <c r="W72" s="50">
        <f>春秋自动更新!I72</f>
        <v>102.0951</v>
      </c>
      <c r="X72" s="138">
        <f t="shared" si="11"/>
        <v>9.5033286962901142E-2</v>
      </c>
      <c r="Y72" s="138"/>
      <c r="Z72" s="50">
        <f>春秋自动更新!J72*10</f>
        <v>1900.6299999999999</v>
      </c>
      <c r="AA72" s="138">
        <f t="shared" si="12"/>
        <v>0.17193348090689908</v>
      </c>
      <c r="AB72" s="138"/>
      <c r="AC72" s="50">
        <f>春秋自动更新!K72*10</f>
        <v>1375.91</v>
      </c>
      <c r="AD72" s="138">
        <f t="shared" si="13"/>
        <v>0.12978609845219058</v>
      </c>
      <c r="AE72" s="138"/>
      <c r="AF72" s="50">
        <f>春秋自动更新!L72*10</f>
        <v>457.8</v>
      </c>
      <c r="AG72" s="138">
        <f t="shared" si="14"/>
        <v>0.33282869453825548</v>
      </c>
      <c r="AH72" s="138"/>
      <c r="AI72" s="50">
        <f>春秋自动更新!M72*10</f>
        <v>66.929999999999993</v>
      </c>
      <c r="AJ72" s="138">
        <f t="shared" si="15"/>
        <v>0.10701290109163075</v>
      </c>
      <c r="AK72" s="138"/>
      <c r="AL72" s="50">
        <f>春秋自动更新!N72</f>
        <v>90.52</v>
      </c>
      <c r="AM72" s="174">
        <f t="shared" si="16"/>
        <v>3.4200000000000017</v>
      </c>
      <c r="AN72" s="138"/>
      <c r="AO72" s="50">
        <f>春秋自动更新!O72</f>
        <v>92.26</v>
      </c>
      <c r="AP72" s="174">
        <f t="shared" si="17"/>
        <v>0.57999999999999829</v>
      </c>
      <c r="AQ72" s="138"/>
      <c r="AR72" s="50">
        <f>春秋自动更新!P72</f>
        <v>88.19</v>
      </c>
      <c r="AS72" s="174">
        <f t="shared" si="18"/>
        <v>10.689999999999998</v>
      </c>
      <c r="AT72" s="138"/>
      <c r="AU72" s="50">
        <f>春秋自动更新!Q72</f>
        <v>80.2</v>
      </c>
      <c r="AV72" s="174">
        <f t="shared" si="19"/>
        <v>-7.9500000000000028</v>
      </c>
      <c r="AW72" s="138"/>
      <c r="AX72" s="50">
        <f>春秋自动更新!R72</f>
        <v>88</v>
      </c>
      <c r="AY72" s="138">
        <f t="shared" si="20"/>
        <v>0.10000000000000009</v>
      </c>
      <c r="AZ72" s="138"/>
      <c r="BA72" s="17"/>
      <c r="BB72" s="9"/>
      <c r="BC72" s="17"/>
      <c r="BD72" s="9"/>
      <c r="BE72" s="17"/>
      <c r="BF72" s="9"/>
      <c r="BG72" s="17"/>
      <c r="BH72" s="9"/>
      <c r="BI72" s="51"/>
      <c r="BJ72" s="9"/>
      <c r="BK72" s="51"/>
      <c r="BL72" s="9"/>
      <c r="BM72" s="51"/>
      <c r="BN72" s="9"/>
      <c r="BO72" s="51"/>
      <c r="BP72" s="51"/>
      <c r="BQ72" s="9"/>
      <c r="BR72" s="51"/>
      <c r="BS72" s="9"/>
      <c r="BT72" s="51"/>
      <c r="BU72" s="9"/>
      <c r="BV72" s="51"/>
      <c r="BW72" s="9"/>
      <c r="BX72" s="51"/>
      <c r="BY72" s="9"/>
      <c r="BZ72" s="51"/>
      <c r="CA72" s="9"/>
      <c r="CB72" s="51"/>
      <c r="CC72" s="9"/>
      <c r="CD72" s="51"/>
      <c r="CE72" s="9"/>
      <c r="CF72" s="51"/>
      <c r="CG72" s="10"/>
      <c r="CH72" s="51"/>
      <c r="CI72" s="10"/>
      <c r="CJ72" s="51"/>
      <c r="CK72" s="10"/>
      <c r="CL72" s="51"/>
      <c r="CM72" s="10"/>
      <c r="CN72" s="51"/>
      <c r="CO72" s="53"/>
      <c r="CP72" s="51"/>
      <c r="CQ72" s="53"/>
      <c r="CR72" s="51"/>
      <c r="CS72" s="53"/>
      <c r="CT72" s="51"/>
      <c r="CU72" s="53"/>
      <c r="CV72" s="60"/>
      <c r="CW72" s="51"/>
      <c r="CX72" s="9"/>
      <c r="CY72" s="51"/>
      <c r="CZ72" s="9"/>
      <c r="DA72" s="51"/>
      <c r="DB72" s="9"/>
      <c r="DC72" s="51"/>
      <c r="DD72" s="9"/>
      <c r="DE72" s="69"/>
      <c r="DF72" s="69"/>
      <c r="DG72" s="51"/>
    </row>
    <row r="73" spans="1:111">
      <c r="A73" s="49">
        <v>43769</v>
      </c>
      <c r="B73" s="50">
        <f>春秋自动更新!B73</f>
        <v>3849.3384000000001</v>
      </c>
      <c r="C73" s="138">
        <f t="shared" si="4"/>
        <v>0.13517220174940348</v>
      </c>
      <c r="D73" s="138"/>
      <c r="E73" s="50">
        <f>春秋自动更新!C73</f>
        <v>2457.9668000000001</v>
      </c>
      <c r="F73" s="138">
        <f t="shared" si="5"/>
        <v>0.11074403140998812</v>
      </c>
      <c r="G73" s="138"/>
      <c r="H73" s="50">
        <f>春秋自动更新!D73</f>
        <v>1266.1881000000001</v>
      </c>
      <c r="I73" s="138">
        <f t="shared" si="6"/>
        <v>0.1906887863652722</v>
      </c>
      <c r="J73" s="138"/>
      <c r="K73" s="50">
        <f>春秋自动更新!E73</f>
        <v>125.1835</v>
      </c>
      <c r="L73" s="138">
        <f t="shared" si="7"/>
        <v>9.1744815490865772E-2</v>
      </c>
      <c r="M73" s="138"/>
      <c r="N73" s="50">
        <f>春秋自动更新!F73</f>
        <v>3462.4911000000002</v>
      </c>
      <c r="O73" s="138">
        <f t="shared" si="8"/>
        <v>0.16316883681775951</v>
      </c>
      <c r="P73" s="138"/>
      <c r="Q73" s="50">
        <f>春秋自动更新!G73</f>
        <v>2272.7291</v>
      </c>
      <c r="R73" s="138">
        <f t="shared" si="9"/>
        <v>0.11153132840304969</v>
      </c>
      <c r="S73" s="138"/>
      <c r="T73" s="50">
        <f>春秋自动更新!H73</f>
        <v>1085.2550000000001</v>
      </c>
      <c r="U73" s="138">
        <f t="shared" si="10"/>
        <v>0.30601471610963094</v>
      </c>
      <c r="V73" s="138"/>
      <c r="W73" s="50">
        <f>春秋自动更新!I73</f>
        <v>104.50700000000001</v>
      </c>
      <c r="X73" s="138">
        <f t="shared" si="11"/>
        <v>3.3448867485129874E-2</v>
      </c>
      <c r="Y73" s="138"/>
      <c r="Z73" s="50">
        <f>春秋自动更新!J73*10</f>
        <v>1968.64</v>
      </c>
      <c r="AA73" s="138">
        <f t="shared" si="12"/>
        <v>0.14828338446821676</v>
      </c>
      <c r="AB73" s="138"/>
      <c r="AC73" s="50">
        <f>春秋自动更新!K73*10</f>
        <v>1429.4</v>
      </c>
      <c r="AD73" s="138">
        <f t="shared" si="13"/>
        <v>0.11091249640550571</v>
      </c>
      <c r="AE73" s="138"/>
      <c r="AF73" s="50">
        <f>春秋自动更新!L73*10</f>
        <v>469.63</v>
      </c>
      <c r="AG73" s="138">
        <f t="shared" si="14"/>
        <v>0.29581700789139687</v>
      </c>
      <c r="AH73" s="138"/>
      <c r="AI73" s="50">
        <f>春秋自动更新!M73*10</f>
        <v>69.61</v>
      </c>
      <c r="AJ73" s="138">
        <f t="shared" si="15"/>
        <v>6.6003062787136413E-2</v>
      </c>
      <c r="AK73" s="138"/>
      <c r="AL73" s="50">
        <f>春秋自动更新!N73</f>
        <v>89.95</v>
      </c>
      <c r="AM73" s="174">
        <f t="shared" si="16"/>
        <v>2.1599999999999966</v>
      </c>
      <c r="AN73" s="138"/>
      <c r="AO73" s="50">
        <f>春秋自动更新!O73</f>
        <v>92.46</v>
      </c>
      <c r="AP73" s="174">
        <f t="shared" si="17"/>
        <v>5.9999999999988063E-2</v>
      </c>
      <c r="AQ73" s="138"/>
      <c r="AR73" s="50">
        <f>春秋自动更新!P73</f>
        <v>85.71</v>
      </c>
      <c r="AS73" s="174">
        <f t="shared" si="18"/>
        <v>7.5699999999999932</v>
      </c>
      <c r="AT73" s="138"/>
      <c r="AU73" s="50">
        <f>春秋自动更新!Q73</f>
        <v>83.48</v>
      </c>
      <c r="AV73" s="174">
        <f t="shared" si="19"/>
        <v>-4.7099999999999937</v>
      </c>
      <c r="AW73" s="138"/>
      <c r="AX73" s="50">
        <f>春秋自动更新!R73</f>
        <v>89</v>
      </c>
      <c r="AY73" s="138">
        <f t="shared" si="20"/>
        <v>9.8765432098765427E-2</v>
      </c>
      <c r="AZ73" s="138"/>
      <c r="BA73" s="17"/>
      <c r="BB73" s="9"/>
      <c r="BC73" s="17"/>
      <c r="BD73" s="9"/>
      <c r="BE73" s="17"/>
      <c r="BF73" s="9"/>
      <c r="BG73" s="17"/>
      <c r="BH73" s="9"/>
      <c r="BI73" s="51"/>
      <c r="BJ73" s="9"/>
      <c r="BK73" s="51"/>
      <c r="BL73" s="9"/>
      <c r="BM73" s="51"/>
      <c r="BN73" s="9"/>
      <c r="BO73" s="51"/>
      <c r="BP73" s="51"/>
      <c r="BQ73" s="9"/>
      <c r="BR73" s="51"/>
      <c r="BS73" s="9"/>
      <c r="BT73" s="51"/>
      <c r="BU73" s="9"/>
      <c r="BV73" s="51"/>
      <c r="BW73" s="9"/>
      <c r="BX73" s="51"/>
      <c r="BY73" s="9"/>
      <c r="BZ73" s="51"/>
      <c r="CA73" s="9"/>
      <c r="CB73" s="51"/>
      <c r="CC73" s="9"/>
      <c r="CD73" s="51"/>
      <c r="CE73" s="9"/>
      <c r="CF73" s="51"/>
      <c r="CG73" s="10"/>
      <c r="CH73" s="51"/>
      <c r="CI73" s="10"/>
      <c r="CJ73" s="51"/>
      <c r="CK73" s="10"/>
      <c r="CL73" s="51"/>
      <c r="CM73" s="10"/>
      <c r="CN73" s="51"/>
      <c r="CO73" s="53"/>
      <c r="CP73" s="51"/>
      <c r="CQ73" s="53"/>
      <c r="CR73" s="51"/>
      <c r="CS73" s="53"/>
      <c r="CT73" s="51"/>
      <c r="CU73" s="53"/>
      <c r="CV73" s="60"/>
      <c r="CW73" s="51"/>
      <c r="CX73" s="9"/>
      <c r="CY73" s="51"/>
      <c r="CZ73" s="9"/>
      <c r="DA73" s="51"/>
      <c r="DB73" s="9"/>
      <c r="DC73" s="51"/>
      <c r="DD73" s="9"/>
      <c r="DE73" s="69"/>
      <c r="DF73" s="69"/>
      <c r="DG73" s="51"/>
    </row>
    <row r="74" spans="1:111">
      <c r="A74" s="49">
        <v>43799</v>
      </c>
      <c r="B74" s="50">
        <f>春秋自动更新!B74</f>
        <v>3795.9317999999998</v>
      </c>
      <c r="C74" s="138">
        <f t="shared" si="4"/>
        <v>0.21720831272015784</v>
      </c>
      <c r="D74" s="138"/>
      <c r="E74" s="50">
        <f>春秋自动更新!C74</f>
        <v>2251.0137</v>
      </c>
      <c r="F74" s="138">
        <f t="shared" si="5"/>
        <v>8.154423974292957E-2</v>
      </c>
      <c r="G74" s="138"/>
      <c r="H74" s="50">
        <f>春秋自动更新!D74</f>
        <v>1421.5151000000001</v>
      </c>
      <c r="I74" s="138">
        <f t="shared" si="6"/>
        <v>0.5454106737114468</v>
      </c>
      <c r="J74" s="138"/>
      <c r="K74" s="50">
        <f>春秋自动更新!E74</f>
        <v>123.40300000000001</v>
      </c>
      <c r="L74" s="138">
        <f t="shared" si="7"/>
        <v>5.0867924271223108E-2</v>
      </c>
      <c r="M74" s="138"/>
      <c r="N74" s="50">
        <f>春秋自动更新!F74</f>
        <v>3283.2745</v>
      </c>
      <c r="O74" s="138">
        <f t="shared" si="8"/>
        <v>0.21049870699830597</v>
      </c>
      <c r="P74" s="138"/>
      <c r="Q74" s="50">
        <f>春秋自动更新!G74</f>
        <v>2058.5097999999998</v>
      </c>
      <c r="R74" s="138">
        <f t="shared" si="9"/>
        <v>0.10917118285148142</v>
      </c>
      <c r="S74" s="138"/>
      <c r="T74" s="50">
        <f>春秋自动更新!H74</f>
        <v>1124.9293</v>
      </c>
      <c r="U74" s="138">
        <f t="shared" si="10"/>
        <v>0.49545406567064498</v>
      </c>
      <c r="V74" s="138"/>
      <c r="W74" s="50">
        <f>春秋自动更新!I74</f>
        <v>99.835400000000007</v>
      </c>
      <c r="X74" s="138">
        <f t="shared" si="11"/>
        <v>-4.1891353688321975E-2</v>
      </c>
      <c r="Y74" s="138"/>
      <c r="Z74" s="50">
        <f>春秋自动更新!J74*10</f>
        <v>1825.71</v>
      </c>
      <c r="AA74" s="138">
        <f t="shared" si="12"/>
        <v>0.18475665152498388</v>
      </c>
      <c r="AB74" s="138"/>
      <c r="AC74" s="50">
        <f>春秋自动更新!K74*10</f>
        <v>1279.78</v>
      </c>
      <c r="AD74" s="138">
        <f t="shared" si="13"/>
        <v>0.1196087694434238</v>
      </c>
      <c r="AE74" s="138"/>
      <c r="AF74" s="50">
        <f>春秋自动更新!L74*10</f>
        <v>478.29999999999995</v>
      </c>
      <c r="AG74" s="138">
        <f t="shared" si="14"/>
        <v>0.44869154349406348</v>
      </c>
      <c r="AH74" s="138"/>
      <c r="AI74" s="50">
        <f>春秋自动更新!M74*10</f>
        <v>67.63</v>
      </c>
      <c r="AJ74" s="138">
        <f t="shared" si="15"/>
        <v>-2.3602301224369127E-3</v>
      </c>
      <c r="AK74" s="138"/>
      <c r="AL74" s="50">
        <f>春秋自动更新!N74</f>
        <v>86.49</v>
      </c>
      <c r="AM74" s="174">
        <f t="shared" si="16"/>
        <v>-0.48000000000000398</v>
      </c>
      <c r="AN74" s="138"/>
      <c r="AO74" s="50">
        <f>春秋自动更新!O74</f>
        <v>91.45</v>
      </c>
      <c r="AP74" s="174">
        <f t="shared" si="17"/>
        <v>2.2800000000000011</v>
      </c>
      <c r="AQ74" s="138"/>
      <c r="AR74" s="50">
        <f>春秋自动更新!P74</f>
        <v>79.14</v>
      </c>
      <c r="AS74" s="174">
        <f t="shared" si="18"/>
        <v>-2.6400000000000006</v>
      </c>
      <c r="AT74" s="138"/>
      <c r="AU74" s="50">
        <f>春秋自动更新!Q74</f>
        <v>80.900000000000006</v>
      </c>
      <c r="AV74" s="174">
        <f t="shared" si="19"/>
        <v>-7.8299999999999983</v>
      </c>
      <c r="AW74" s="138"/>
      <c r="AX74" s="50">
        <f>春秋自动更新!R74</f>
        <v>90</v>
      </c>
      <c r="AY74" s="138">
        <f t="shared" si="20"/>
        <v>0.11111111111111116</v>
      </c>
      <c r="AZ74" s="138"/>
      <c r="BA74" s="17"/>
      <c r="BB74" s="9"/>
      <c r="BC74" s="17"/>
      <c r="BD74" s="9"/>
      <c r="BE74" s="17"/>
      <c r="BF74" s="9"/>
      <c r="BG74" s="17"/>
      <c r="BH74" s="9"/>
      <c r="BI74" s="51"/>
      <c r="BJ74" s="9"/>
      <c r="BK74" s="51"/>
      <c r="BL74" s="9"/>
      <c r="BM74" s="51"/>
      <c r="BN74" s="9"/>
      <c r="BO74" s="51"/>
      <c r="BP74" s="51"/>
      <c r="BQ74" s="9"/>
      <c r="BR74" s="51"/>
      <c r="BS74" s="9"/>
      <c r="BT74" s="51"/>
      <c r="BU74" s="9"/>
      <c r="BV74" s="51"/>
      <c r="BW74" s="9"/>
      <c r="BX74" s="51"/>
      <c r="BY74" s="9"/>
      <c r="BZ74" s="51"/>
      <c r="CA74" s="9"/>
      <c r="CB74" s="51"/>
      <c r="CC74" s="9"/>
      <c r="CD74" s="51"/>
      <c r="CE74" s="9"/>
      <c r="CF74" s="51"/>
      <c r="CG74" s="10"/>
      <c r="CH74" s="51"/>
      <c r="CI74" s="10"/>
      <c r="CJ74" s="51"/>
      <c r="CK74" s="10"/>
      <c r="CL74" s="51"/>
      <c r="CM74" s="10"/>
      <c r="CN74" s="51"/>
      <c r="CO74" s="53"/>
      <c r="CP74" s="51"/>
      <c r="CQ74" s="53"/>
      <c r="CR74" s="51"/>
      <c r="CS74" s="53"/>
      <c r="CT74" s="51"/>
      <c r="CU74" s="53"/>
      <c r="CV74" s="60"/>
      <c r="CW74" s="51"/>
      <c r="CX74" s="9"/>
      <c r="CY74" s="51"/>
      <c r="CZ74" s="9"/>
      <c r="DA74" s="51"/>
      <c r="DB74" s="9"/>
      <c r="DC74" s="51"/>
      <c r="DD74" s="9"/>
      <c r="DE74" s="69"/>
      <c r="DF74" s="69"/>
      <c r="DG74" s="51"/>
    </row>
    <row r="75" spans="1:111">
      <c r="A75" s="49">
        <v>43830</v>
      </c>
      <c r="B75" s="50">
        <f>春秋自动更新!B75</f>
        <v>3847.8044</v>
      </c>
      <c r="C75" s="138">
        <f t="shared" si="4"/>
        <v>0.14866549957354236</v>
      </c>
      <c r="D75" s="138"/>
      <c r="E75" s="50">
        <f>春秋自动更新!C75</f>
        <v>2267.5936999999999</v>
      </c>
      <c r="F75" s="138">
        <f t="shared" si="5"/>
        <v>5.1842831348343221E-2</v>
      </c>
      <c r="G75" s="138"/>
      <c r="H75" s="50">
        <f>春秋自动更新!D75</f>
        <v>1470.0009</v>
      </c>
      <c r="I75" s="138">
        <f t="shared" si="6"/>
        <v>0.36938033900806055</v>
      </c>
      <c r="J75" s="138"/>
      <c r="K75" s="50">
        <f>春秋自动更新!E75</f>
        <v>110.2098</v>
      </c>
      <c r="L75" s="138">
        <f t="shared" si="7"/>
        <v>-8.5363971192356947E-2</v>
      </c>
      <c r="M75" s="138"/>
      <c r="N75" s="50">
        <f>春秋自动更新!F75</f>
        <v>3377.2815000000001</v>
      </c>
      <c r="O75" s="138">
        <f t="shared" si="8"/>
        <v>0.13404812368791119</v>
      </c>
      <c r="P75" s="138"/>
      <c r="Q75" s="50">
        <f>春秋自动更新!G75</f>
        <v>2054.5598</v>
      </c>
      <c r="R75" s="138">
        <f t="shared" si="9"/>
        <v>6.3924987522742116E-2</v>
      </c>
      <c r="S75" s="138"/>
      <c r="T75" s="50">
        <f>春秋自动更新!H75</f>
        <v>1230.0173</v>
      </c>
      <c r="U75" s="138">
        <f t="shared" si="10"/>
        <v>0.30942028414659251</v>
      </c>
      <c r="V75" s="138"/>
      <c r="W75" s="50">
        <f>春秋自动更新!I75</f>
        <v>92.704300000000003</v>
      </c>
      <c r="X75" s="138">
        <f t="shared" si="11"/>
        <v>-0.13845509022103597</v>
      </c>
      <c r="Y75" s="138"/>
      <c r="Z75" s="50">
        <f>春秋自动更新!J75*10</f>
        <v>1861.43</v>
      </c>
      <c r="AA75" s="138">
        <f t="shared" si="12"/>
        <v>0.11841931336145262</v>
      </c>
      <c r="AB75" s="138"/>
      <c r="AC75" s="50">
        <f>春秋自动更新!K75*10</f>
        <v>1278.32</v>
      </c>
      <c r="AD75" s="138">
        <f t="shared" si="13"/>
        <v>6.7615420591968789E-2</v>
      </c>
      <c r="AE75" s="138"/>
      <c r="AF75" s="50">
        <f>春秋自动更新!L75*10</f>
        <v>518.63</v>
      </c>
      <c r="AG75" s="138">
        <f t="shared" si="14"/>
        <v>0.30587939065844116</v>
      </c>
      <c r="AH75" s="138"/>
      <c r="AI75" s="50">
        <f>春秋自动更新!M75*10</f>
        <v>64.48</v>
      </c>
      <c r="AJ75" s="138">
        <f t="shared" si="15"/>
        <v>-7.6614635543462595E-2</v>
      </c>
      <c r="AK75" s="138"/>
      <c r="AL75" s="50">
        <f>春秋自动更新!N75</f>
        <v>87.77</v>
      </c>
      <c r="AM75" s="174">
        <f t="shared" si="16"/>
        <v>-1.1300000000000097</v>
      </c>
      <c r="AN75" s="138"/>
      <c r="AO75" s="50">
        <f>春秋自动更新!O75</f>
        <v>90.61</v>
      </c>
      <c r="AP75" s="174">
        <f t="shared" si="17"/>
        <v>1.0300000000000011</v>
      </c>
      <c r="AQ75" s="138"/>
      <c r="AR75" s="50">
        <f>春秋自动更新!P75</f>
        <v>83.67</v>
      </c>
      <c r="AS75" s="174">
        <f t="shared" si="18"/>
        <v>-3.8400000000000034</v>
      </c>
      <c r="AT75" s="138"/>
      <c r="AU75" s="50">
        <f>春秋自动更新!Q75</f>
        <v>84.12</v>
      </c>
      <c r="AV75" s="174">
        <f t="shared" si="19"/>
        <v>-5.1799999999999926</v>
      </c>
      <c r="AW75" s="138"/>
      <c r="AX75" s="50">
        <f>春秋自动更新!R75</f>
        <v>93</v>
      </c>
      <c r="AY75" s="138">
        <f t="shared" si="20"/>
        <v>0.14814814814814814</v>
      </c>
      <c r="AZ75" s="138"/>
      <c r="BA75" s="17"/>
      <c r="BB75" s="9"/>
      <c r="BC75" s="17"/>
      <c r="BD75" s="9"/>
      <c r="BE75" s="17"/>
      <c r="BF75" s="9"/>
      <c r="BG75" s="17"/>
      <c r="BH75" s="9"/>
      <c r="BI75" s="51"/>
      <c r="BJ75" s="9"/>
      <c r="BK75" s="51"/>
      <c r="BL75" s="9"/>
      <c r="BM75" s="51"/>
      <c r="BN75" s="9"/>
      <c r="BO75" s="51"/>
      <c r="BP75" s="51"/>
      <c r="BQ75" s="9"/>
      <c r="BR75" s="51"/>
      <c r="BS75" s="9"/>
      <c r="BT75" s="51"/>
      <c r="BU75" s="9"/>
      <c r="BV75" s="51"/>
      <c r="BW75" s="9"/>
      <c r="BX75" s="51"/>
      <c r="BY75" s="9"/>
      <c r="BZ75" s="51"/>
      <c r="CA75" s="9"/>
      <c r="CB75" s="51"/>
      <c r="CC75" s="9"/>
      <c r="CD75" s="51"/>
      <c r="CE75" s="9"/>
      <c r="CF75" s="51"/>
      <c r="CG75" s="10"/>
      <c r="CH75" s="51"/>
      <c r="CI75" s="10"/>
      <c r="CJ75" s="51"/>
      <c r="CK75" s="10"/>
      <c r="CL75" s="51"/>
      <c r="CM75" s="10"/>
      <c r="CN75" s="51"/>
      <c r="CO75" s="53"/>
      <c r="CP75" s="51"/>
      <c r="CQ75" s="53"/>
      <c r="CR75" s="51"/>
      <c r="CS75" s="53"/>
      <c r="CT75" s="51"/>
      <c r="CU75" s="53"/>
      <c r="CV75" s="60"/>
      <c r="CW75" s="51"/>
      <c r="CX75" s="9"/>
      <c r="CY75" s="51"/>
      <c r="CZ75" s="9"/>
      <c r="DA75" s="51"/>
      <c r="DB75" s="9"/>
      <c r="DC75" s="51"/>
      <c r="DD75" s="9"/>
      <c r="DE75" s="69"/>
      <c r="DF75" s="69"/>
      <c r="DG75" s="51"/>
    </row>
    <row r="76" spans="1:111" s="11" customFormat="1" ht="12.75">
      <c r="A76" s="34">
        <v>43861</v>
      </c>
      <c r="B76" s="18">
        <f>春秋自动更新!B76</f>
        <v>4052.6950000000002</v>
      </c>
      <c r="C76" s="138">
        <f t="shared" si="4"/>
        <v>0.17348276052177569</v>
      </c>
      <c r="D76" s="138"/>
      <c r="E76" s="18">
        <f>春秋自动更新!C76</f>
        <v>2328.5873999999999</v>
      </c>
      <c r="F76" s="138">
        <f t="shared" si="5"/>
        <v>3.623495524309428E-2</v>
      </c>
      <c r="G76" s="138"/>
      <c r="H76" s="18">
        <f>春秋自动更新!D76</f>
        <v>1601.9788000000001</v>
      </c>
      <c r="I76" s="138">
        <f t="shared" si="6"/>
        <v>0.47882901777867715</v>
      </c>
      <c r="J76" s="138"/>
      <c r="K76" s="18">
        <f>春秋自动更新!E76</f>
        <v>122.1288</v>
      </c>
      <c r="L76" s="138">
        <f t="shared" si="7"/>
        <v>-8.0893532415889924E-3</v>
      </c>
      <c r="M76" s="138"/>
      <c r="N76" s="18">
        <f>春秋自动更新!F76</f>
        <v>3338.2628</v>
      </c>
      <c r="O76" s="138">
        <f t="shared" si="8"/>
        <v>7.1367999383546543E-2</v>
      </c>
      <c r="P76" s="138"/>
      <c r="Q76" s="18">
        <f>春秋自动更新!G76</f>
        <v>1958.9785999999999</v>
      </c>
      <c r="R76" s="138">
        <f t="shared" si="9"/>
        <v>-3.4665401221883552E-2</v>
      </c>
      <c r="S76" s="138"/>
      <c r="T76" s="18">
        <f>春秋自动更新!H76</f>
        <v>1282.2846</v>
      </c>
      <c r="U76" s="138">
        <f t="shared" si="10"/>
        <v>0.31610345766895298</v>
      </c>
      <c r="V76" s="138"/>
      <c r="W76" s="18">
        <f>春秋自动更新!I76</f>
        <v>96.999600000000001</v>
      </c>
      <c r="X76" s="138">
        <f t="shared" si="11"/>
        <v>-0.13592491601957279</v>
      </c>
      <c r="Y76" s="138"/>
      <c r="Z76" s="18">
        <f>春秋自动更新!J76*10</f>
        <v>1816.06</v>
      </c>
      <c r="AA76" s="138">
        <f t="shared" si="12"/>
        <v>4.6913551779002471E-2</v>
      </c>
      <c r="AB76" s="138"/>
      <c r="AC76" s="18">
        <f>春秋自动更新!K76*10</f>
        <v>1209.1500000000001</v>
      </c>
      <c r="AD76" s="138">
        <f t="shared" si="13"/>
        <v>-3.4232953410915146E-2</v>
      </c>
      <c r="AE76" s="138"/>
      <c r="AF76" s="18">
        <f>春秋自动更新!L76*10</f>
        <v>538.27</v>
      </c>
      <c r="AG76" s="138">
        <f t="shared" si="14"/>
        <v>0.31355849480208886</v>
      </c>
      <c r="AH76" s="138"/>
      <c r="AI76" s="18">
        <f>春秋自动更新!M76*10</f>
        <v>68.64</v>
      </c>
      <c r="AJ76" s="138">
        <f t="shared" si="15"/>
        <v>-5.8307038002469502E-2</v>
      </c>
      <c r="AK76" s="138"/>
      <c r="AL76" s="18">
        <f>春秋自动更新!N76</f>
        <v>82.37</v>
      </c>
      <c r="AM76" s="174">
        <f t="shared" si="16"/>
        <v>-7.8499999999999943</v>
      </c>
      <c r="AN76" s="138"/>
      <c r="AO76" s="18">
        <f>春秋自动更新!O76</f>
        <v>84.13</v>
      </c>
      <c r="AP76" s="174">
        <f t="shared" si="17"/>
        <v>-6.1800000000000068</v>
      </c>
      <c r="AQ76" s="138"/>
      <c r="AR76" s="18">
        <f>春秋自动更新!P76</f>
        <v>80.040000000000006</v>
      </c>
      <c r="AS76" s="174">
        <f t="shared" si="18"/>
        <v>-9.8999999999999915</v>
      </c>
      <c r="AT76" s="138"/>
      <c r="AU76" s="18">
        <f>春秋自动更新!Q76</f>
        <v>79.42</v>
      </c>
      <c r="AV76" s="174">
        <f t="shared" si="19"/>
        <v>-11.75</v>
      </c>
      <c r="AW76" s="138"/>
      <c r="AX76" s="18">
        <f>春秋自动更新!R76</f>
        <v>95</v>
      </c>
      <c r="AY76" s="138">
        <f t="shared" si="20"/>
        <v>0.17283950617283961</v>
      </c>
      <c r="AZ76" s="138"/>
      <c r="BA76" s="10"/>
      <c r="BB76" s="9"/>
      <c r="BC76" s="10"/>
      <c r="BD76" s="9"/>
      <c r="BE76" s="10"/>
      <c r="BF76" s="9"/>
      <c r="BG76" s="10"/>
      <c r="BH76" s="9"/>
      <c r="BI76" s="10"/>
      <c r="BJ76" s="9"/>
      <c r="BK76" s="10"/>
      <c r="BL76" s="9"/>
      <c r="BM76" s="10"/>
      <c r="BN76" s="9"/>
      <c r="BO76" s="10"/>
      <c r="BP76" s="10"/>
      <c r="BQ76" s="9"/>
      <c r="BR76" s="10"/>
      <c r="BS76" s="9"/>
      <c r="BT76" s="10"/>
      <c r="BU76" s="9"/>
      <c r="BV76" s="10"/>
      <c r="BW76" s="9"/>
      <c r="BX76" s="10"/>
      <c r="BY76" s="9"/>
      <c r="BZ76" s="10"/>
      <c r="CA76" s="9"/>
      <c r="CB76" s="10"/>
      <c r="CC76" s="9"/>
      <c r="CD76" s="10"/>
      <c r="CE76" s="9"/>
      <c r="CF76" s="10"/>
      <c r="CG76" s="10"/>
      <c r="CH76" s="10"/>
      <c r="CI76" s="10"/>
      <c r="CJ76" s="10"/>
      <c r="CK76" s="10"/>
      <c r="CL76" s="10"/>
      <c r="CM76" s="10"/>
      <c r="CN76" s="10"/>
      <c r="CO76" s="53"/>
      <c r="CP76" s="10"/>
      <c r="CQ76" s="53"/>
      <c r="CR76" s="10"/>
      <c r="CS76" s="53"/>
      <c r="CT76" s="10"/>
      <c r="CU76" s="53"/>
      <c r="CW76" s="10"/>
      <c r="CX76" s="9"/>
      <c r="CY76" s="10"/>
      <c r="CZ76" s="9"/>
      <c r="DA76" s="10"/>
      <c r="DB76" s="9"/>
      <c r="DC76" s="10"/>
      <c r="DD76" s="9"/>
      <c r="DE76" s="88"/>
      <c r="DF76" s="88"/>
    </row>
    <row r="77" spans="1:111">
      <c r="A77" s="49">
        <v>43890</v>
      </c>
      <c r="B77" s="50">
        <f>春秋自动更新!B77</f>
        <v>1648.1840999999999</v>
      </c>
      <c r="C77" s="138">
        <f t="shared" si="4"/>
        <v>-0.49705035281882781</v>
      </c>
      <c r="D77" s="138"/>
      <c r="E77" s="50">
        <f>春秋自动更新!C77</f>
        <v>1245.3897999999999</v>
      </c>
      <c r="F77" s="138">
        <f t="shared" si="5"/>
        <v>-0.42030588215141917</v>
      </c>
      <c r="G77" s="138"/>
      <c r="H77" s="50">
        <f>春秋自动更新!D77</f>
        <v>384.20280000000002</v>
      </c>
      <c r="I77" s="138">
        <f t="shared" si="6"/>
        <v>-0.61890869616839383</v>
      </c>
      <c r="J77" s="138"/>
      <c r="K77" s="50">
        <f>春秋自动更新!E77</f>
        <v>18.5914</v>
      </c>
      <c r="L77" s="138">
        <f t="shared" si="7"/>
        <v>-0.8457330860601836</v>
      </c>
      <c r="M77" s="138"/>
      <c r="N77" s="50">
        <f>春秋自动更新!F77</f>
        <v>1049.7541000000001</v>
      </c>
      <c r="O77" s="138">
        <f t="shared" si="8"/>
        <v>-0.65942866319581028</v>
      </c>
      <c r="P77" s="138"/>
      <c r="Q77" s="50">
        <f>春秋自动更新!G77</f>
        <v>812.29330000000004</v>
      </c>
      <c r="R77" s="138">
        <f t="shared" si="9"/>
        <v>-0.60099311927270216</v>
      </c>
      <c r="S77" s="138"/>
      <c r="T77" s="50">
        <f>春秋自动更新!H77</f>
        <v>229.1437</v>
      </c>
      <c r="U77" s="138">
        <f t="shared" si="10"/>
        <v>-0.75507243278603009</v>
      </c>
      <c r="V77" s="138"/>
      <c r="W77" s="50">
        <f>春秋自动更新!I77</f>
        <v>8.3171999999999997</v>
      </c>
      <c r="X77" s="138">
        <f t="shared" si="11"/>
        <v>-0.92506203384516139</v>
      </c>
      <c r="Y77" s="138"/>
      <c r="Z77" s="50">
        <f>春秋自动更新!J77*10</f>
        <v>556.67999999999995</v>
      </c>
      <c r="AA77" s="138">
        <f t="shared" si="12"/>
        <v>-0.67737672995340437</v>
      </c>
      <c r="AB77" s="138"/>
      <c r="AC77" s="50">
        <f>春秋自动更新!K77*10</f>
        <v>459.66</v>
      </c>
      <c r="AD77" s="138">
        <f t="shared" si="13"/>
        <v>-0.63282129933619302</v>
      </c>
      <c r="AE77" s="138"/>
      <c r="AF77" s="50">
        <f>春秋自动更新!L77*10</f>
        <v>90.9</v>
      </c>
      <c r="AG77" s="138">
        <f t="shared" si="14"/>
        <v>-0.77268748905949136</v>
      </c>
      <c r="AH77" s="138"/>
      <c r="AI77" s="50">
        <f>春秋自动更新!M77*10</f>
        <v>6.12</v>
      </c>
      <c r="AJ77" s="138">
        <f t="shared" si="15"/>
        <v>-0.91699443916994439</v>
      </c>
      <c r="AK77" s="138"/>
      <c r="AL77" s="50">
        <f>春秋自动更新!N77</f>
        <v>63.69</v>
      </c>
      <c r="AM77" s="174">
        <f t="shared" si="16"/>
        <v>-30.370000000000005</v>
      </c>
      <c r="AN77" s="138"/>
      <c r="AO77" s="50">
        <f>春秋自动更新!O77</f>
        <v>65.22</v>
      </c>
      <c r="AP77" s="174">
        <f t="shared" si="17"/>
        <v>-29.540000000000006</v>
      </c>
      <c r="AQ77" s="138"/>
      <c r="AR77" s="50">
        <f>春秋自动更新!P77</f>
        <v>59.64</v>
      </c>
      <c r="AS77" s="174">
        <f t="shared" si="18"/>
        <v>-33.159999999999997</v>
      </c>
      <c r="AT77" s="138"/>
      <c r="AU77" s="50">
        <f>春秋自动更新!Q77</f>
        <v>44.74</v>
      </c>
      <c r="AV77" s="174">
        <f t="shared" si="19"/>
        <v>-47.35</v>
      </c>
      <c r="AW77" s="138"/>
      <c r="AX77" s="50">
        <f>春秋自动更新!R77</f>
        <v>95</v>
      </c>
      <c r="AY77" s="138">
        <f t="shared" si="20"/>
        <v>0.14457831325301207</v>
      </c>
      <c r="AZ77" s="138"/>
      <c r="BA77" s="17"/>
      <c r="BB77" s="9"/>
      <c r="BC77" s="17"/>
      <c r="BD77" s="9"/>
      <c r="BE77" s="17"/>
      <c r="BF77" s="9"/>
      <c r="BG77" s="17"/>
      <c r="BH77" s="9"/>
      <c r="BI77" s="51"/>
      <c r="BJ77" s="9"/>
      <c r="BK77" s="51"/>
      <c r="BL77" s="9"/>
      <c r="BM77" s="51"/>
      <c r="BN77" s="9"/>
      <c r="BO77" s="51"/>
      <c r="BP77" s="51"/>
      <c r="BQ77" s="9"/>
      <c r="BR77" s="51"/>
      <c r="BS77" s="9"/>
      <c r="BT77" s="51"/>
      <c r="BU77" s="9"/>
      <c r="BV77" s="51"/>
      <c r="BW77" s="9"/>
      <c r="BX77" s="51"/>
      <c r="BY77" s="9"/>
      <c r="BZ77" s="51"/>
      <c r="CA77" s="9"/>
      <c r="CB77" s="51"/>
      <c r="CC77" s="9"/>
      <c r="CD77" s="51"/>
      <c r="CE77" s="9"/>
      <c r="CF77" s="51"/>
      <c r="CG77" s="10"/>
      <c r="CH77" s="51"/>
      <c r="CI77" s="10"/>
      <c r="CJ77" s="51"/>
      <c r="CK77" s="10"/>
      <c r="CL77" s="51"/>
      <c r="CM77" s="10"/>
      <c r="CN77" s="51"/>
      <c r="CO77" s="53"/>
      <c r="CP77" s="51"/>
      <c r="CQ77" s="53"/>
      <c r="CR77" s="51"/>
      <c r="CS77" s="53"/>
      <c r="CT77" s="51"/>
      <c r="CU77" s="53"/>
      <c r="CV77" s="60"/>
      <c r="CW77" s="51"/>
      <c r="CX77" s="9"/>
      <c r="CY77" s="51"/>
      <c r="CZ77" s="9"/>
      <c r="DA77" s="51"/>
      <c r="DB77" s="9"/>
      <c r="DC77" s="51"/>
      <c r="DD77" s="9"/>
      <c r="DE77" s="69"/>
      <c r="DF77" s="69"/>
      <c r="DG77" s="51"/>
    </row>
    <row r="78" spans="1:111">
      <c r="A78" s="49">
        <v>43921</v>
      </c>
      <c r="B78" s="50">
        <f>春秋自动更新!B78</f>
        <v>2204.2737000000002</v>
      </c>
      <c r="C78" s="138">
        <f t="shared" si="4"/>
        <v>-0.3565583144995299</v>
      </c>
      <c r="D78" s="138"/>
      <c r="E78" s="50">
        <f>春秋自动更新!C78</f>
        <v>1803.7544</v>
      </c>
      <c r="F78" s="138">
        <f t="shared" si="5"/>
        <v>-0.17414158093021892</v>
      </c>
      <c r="G78" s="138"/>
      <c r="H78" s="50">
        <f>春秋自动更新!D78</f>
        <v>383.3766</v>
      </c>
      <c r="I78" s="138">
        <f t="shared" si="6"/>
        <v>-0.65784283424811374</v>
      </c>
      <c r="J78" s="138"/>
      <c r="K78" s="50">
        <f>春秋自动更新!E78</f>
        <v>17.142600000000002</v>
      </c>
      <c r="L78" s="138">
        <f t="shared" si="7"/>
        <v>-0.85854715136212301</v>
      </c>
      <c r="M78" s="138"/>
      <c r="N78" s="50">
        <f>春秋自动更新!F78</f>
        <v>1342.8941</v>
      </c>
      <c r="O78" s="138">
        <f t="shared" si="8"/>
        <v>-0.57557155629829904</v>
      </c>
      <c r="P78" s="138"/>
      <c r="Q78" s="50">
        <f>春秋自动更新!G78</f>
        <v>1131.8815</v>
      </c>
      <c r="R78" s="138">
        <f t="shared" si="9"/>
        <v>-0.44335291834588086</v>
      </c>
      <c r="S78" s="138"/>
      <c r="T78" s="50">
        <f>春秋自动更新!H78</f>
        <v>205.8432</v>
      </c>
      <c r="U78" s="138">
        <f t="shared" si="10"/>
        <v>-0.79784132381625728</v>
      </c>
      <c r="V78" s="138"/>
      <c r="W78" s="50">
        <f>春秋自动更新!I78</f>
        <v>5.1694000000000004</v>
      </c>
      <c r="X78" s="138">
        <f t="shared" si="11"/>
        <v>-0.95400414989447313</v>
      </c>
      <c r="Y78" s="138"/>
      <c r="Z78" s="50">
        <f>春秋自动更新!J78*10</f>
        <v>761.05000000000007</v>
      </c>
      <c r="AA78" s="138">
        <f t="shared" si="12"/>
        <v>-0.56911291783676055</v>
      </c>
      <c r="AB78" s="138"/>
      <c r="AC78" s="50">
        <f>春秋自动更新!K78*10</f>
        <v>675.26</v>
      </c>
      <c r="AD78" s="138">
        <f t="shared" si="13"/>
        <v>-0.46429194763982551</v>
      </c>
      <c r="AE78" s="138"/>
      <c r="AF78" s="50">
        <f>春秋自动更新!L78*10</f>
        <v>81.760000000000005</v>
      </c>
      <c r="AG78" s="138">
        <f t="shared" si="14"/>
        <v>-0.8113738608836083</v>
      </c>
      <c r="AH78" s="138"/>
      <c r="AI78" s="50">
        <f>春秋自动更新!M78*10</f>
        <v>4.03</v>
      </c>
      <c r="AJ78" s="138">
        <f t="shared" si="15"/>
        <v>-0.94425231705630097</v>
      </c>
      <c r="AK78" s="138"/>
      <c r="AL78" s="50">
        <f>春秋自动更新!N78</f>
        <v>60.92</v>
      </c>
      <c r="AM78" s="174">
        <f t="shared" si="16"/>
        <v>-31.439999999999998</v>
      </c>
      <c r="AN78" s="138"/>
      <c r="AO78" s="50">
        <f>春秋自动更新!O78</f>
        <v>62.75</v>
      </c>
      <c r="AP78" s="174">
        <f t="shared" si="17"/>
        <v>-30.349999999999994</v>
      </c>
      <c r="AQ78" s="138"/>
      <c r="AR78" s="50">
        <f>春秋自动更新!P78</f>
        <v>53.69</v>
      </c>
      <c r="AS78" s="174">
        <f t="shared" si="18"/>
        <v>-37.180000000000007</v>
      </c>
      <c r="AT78" s="138"/>
      <c r="AU78" s="50">
        <f>春秋自动更新!Q78</f>
        <v>30.16</v>
      </c>
      <c r="AV78" s="174">
        <f t="shared" si="19"/>
        <v>-62.58</v>
      </c>
      <c r="AW78" s="138"/>
      <c r="AX78" s="50">
        <f>春秋自动更新!R78</f>
        <v>96</v>
      </c>
      <c r="AY78" s="138">
        <f t="shared" si="20"/>
        <v>0.15662650602409633</v>
      </c>
      <c r="AZ78" s="138"/>
      <c r="BA78" s="17"/>
      <c r="BB78" s="9"/>
      <c r="BC78" s="17"/>
      <c r="BD78" s="9"/>
      <c r="BE78" s="17"/>
      <c r="BF78" s="9"/>
      <c r="BG78" s="17"/>
      <c r="BH78" s="9"/>
      <c r="BI78" s="51"/>
      <c r="BJ78" s="9"/>
      <c r="BK78" s="51"/>
      <c r="BL78" s="9"/>
      <c r="BM78" s="51"/>
      <c r="BN78" s="9"/>
      <c r="BO78" s="51"/>
      <c r="BP78" s="51"/>
      <c r="BQ78" s="9"/>
      <c r="BR78" s="51"/>
      <c r="BS78" s="9"/>
      <c r="BT78" s="51"/>
      <c r="BU78" s="9"/>
      <c r="BV78" s="51"/>
      <c r="BW78" s="9"/>
      <c r="BX78" s="51"/>
      <c r="BY78" s="9"/>
      <c r="BZ78" s="51"/>
      <c r="CA78" s="9"/>
      <c r="CB78" s="51"/>
      <c r="CC78" s="9"/>
      <c r="CD78" s="51"/>
      <c r="CE78" s="9"/>
      <c r="CF78" s="51"/>
      <c r="CG78" s="10"/>
      <c r="CH78" s="51"/>
      <c r="CI78" s="10"/>
      <c r="CJ78" s="51"/>
      <c r="CK78" s="10"/>
      <c r="CL78" s="51"/>
      <c r="CM78" s="10"/>
      <c r="CN78" s="51"/>
      <c r="CO78" s="53"/>
      <c r="CP78" s="51"/>
      <c r="CQ78" s="53"/>
      <c r="CR78" s="51"/>
      <c r="CS78" s="53"/>
      <c r="CT78" s="51"/>
      <c r="CU78" s="53"/>
      <c r="CV78" s="60"/>
      <c r="CW78" s="51"/>
      <c r="CX78" s="9"/>
      <c r="CY78" s="51"/>
      <c r="CZ78" s="9"/>
      <c r="DA78" s="51"/>
      <c r="DB78" s="9"/>
      <c r="DC78" s="51"/>
      <c r="DD78" s="9"/>
      <c r="DE78" s="69"/>
      <c r="DF78" s="69"/>
      <c r="DG78" s="51"/>
    </row>
    <row r="79" spans="1:111">
      <c r="A79" s="49">
        <v>43951</v>
      </c>
      <c r="B79" s="50">
        <f>春秋自动更新!B79</f>
        <v>2085.5464999999999</v>
      </c>
      <c r="C79" s="138">
        <f t="shared" si="4"/>
        <v>-0.39746945703400083</v>
      </c>
      <c r="D79" s="138"/>
      <c r="E79" s="50">
        <f>春秋自动更新!C79</f>
        <v>2068.9011</v>
      </c>
      <c r="F79" s="138">
        <f t="shared" si="5"/>
        <v>-0.10467157878829658</v>
      </c>
      <c r="G79" s="138"/>
      <c r="H79" s="50">
        <f>春秋自动更新!D79</f>
        <v>14.2805</v>
      </c>
      <c r="I79" s="138">
        <f t="shared" si="6"/>
        <v>-0.98612017852246703</v>
      </c>
      <c r="J79" s="138"/>
      <c r="K79" s="50">
        <f>春秋自动更新!E79</f>
        <v>2.3647999999999998</v>
      </c>
      <c r="L79" s="138">
        <f t="shared" si="7"/>
        <v>-0.98056404380980244</v>
      </c>
      <c r="M79" s="138"/>
      <c r="N79" s="50">
        <f>春秋自动更新!F79</f>
        <v>1474.1054999999999</v>
      </c>
      <c r="O79" s="138">
        <f t="shared" si="8"/>
        <v>-0.53394056257821321</v>
      </c>
      <c r="P79" s="138"/>
      <c r="Q79" s="50">
        <f>春秋自动更新!G79</f>
        <v>1467.4775999999999</v>
      </c>
      <c r="R79" s="138">
        <f t="shared" si="9"/>
        <v>-0.30808601647605549</v>
      </c>
      <c r="S79" s="138"/>
      <c r="T79" s="50">
        <f>春秋自动更新!H79</f>
        <v>5.8639999999999999</v>
      </c>
      <c r="U79" s="138">
        <f t="shared" si="10"/>
        <v>-0.99369820619181337</v>
      </c>
      <c r="V79" s="138"/>
      <c r="W79" s="50">
        <f>春秋自动更新!I79</f>
        <v>0.76390000000000002</v>
      </c>
      <c r="X79" s="138">
        <f t="shared" si="11"/>
        <v>-0.99314816608723422</v>
      </c>
      <c r="Y79" s="138"/>
      <c r="Z79" s="50">
        <f>春秋自动更新!J79*10</f>
        <v>907.38</v>
      </c>
      <c r="AA79" s="138">
        <f t="shared" si="12"/>
        <v>-0.49878754066848219</v>
      </c>
      <c r="AB79" s="138"/>
      <c r="AC79" s="50">
        <f>春秋自动更新!K79*10</f>
        <v>903.89</v>
      </c>
      <c r="AD79" s="138">
        <f t="shared" si="13"/>
        <v>-0.32248223548106625</v>
      </c>
      <c r="AE79" s="138"/>
      <c r="AF79" s="50">
        <f>春秋自动更新!L79*10</f>
        <v>2.79</v>
      </c>
      <c r="AG79" s="138">
        <f t="shared" si="14"/>
        <v>-0.99310089020771508</v>
      </c>
      <c r="AH79" s="138"/>
      <c r="AI79" s="50">
        <f>春秋自动更新!M79*10</f>
        <v>0.71</v>
      </c>
      <c r="AJ79" s="138">
        <f t="shared" si="15"/>
        <v>-0.99011830201809325</v>
      </c>
      <c r="AK79" s="138"/>
      <c r="AL79" s="50">
        <f>春秋自动更新!N79</f>
        <v>70.680000000000007</v>
      </c>
      <c r="AM79" s="174">
        <f t="shared" si="16"/>
        <v>-20.699999999999989</v>
      </c>
      <c r="AN79" s="138"/>
      <c r="AO79" s="50">
        <f>春秋自动更新!O79</f>
        <v>70.930000000000007</v>
      </c>
      <c r="AP79" s="174">
        <f t="shared" si="17"/>
        <v>-20.849999999999994</v>
      </c>
      <c r="AQ79" s="138"/>
      <c r="AR79" s="50">
        <f>春秋自动更新!P79</f>
        <v>41.06</v>
      </c>
      <c r="AS79" s="174">
        <f t="shared" si="18"/>
        <v>-49.379999999999995</v>
      </c>
      <c r="AT79" s="138"/>
      <c r="AU79" s="50">
        <f>春秋自动更新!Q79</f>
        <v>32.299999999999997</v>
      </c>
      <c r="AV79" s="174">
        <f t="shared" si="19"/>
        <v>-59.33</v>
      </c>
      <c r="AW79" s="138"/>
      <c r="AX79" s="50">
        <f>春秋自动更新!R79</f>
        <v>96</v>
      </c>
      <c r="AY79" s="138">
        <f t="shared" si="20"/>
        <v>0.12941176470588234</v>
      </c>
      <c r="AZ79" s="138"/>
      <c r="BA79" s="17"/>
      <c r="BB79" s="9"/>
      <c r="BC79" s="17"/>
      <c r="BD79" s="9"/>
      <c r="BE79" s="17"/>
      <c r="BF79" s="9"/>
      <c r="BG79" s="17"/>
      <c r="BH79" s="9"/>
      <c r="BI79" s="51"/>
      <c r="BJ79" s="9"/>
      <c r="BK79" s="51"/>
      <c r="BL79" s="9"/>
      <c r="BM79" s="51"/>
      <c r="BN79" s="9"/>
      <c r="BO79" s="51"/>
      <c r="BP79" s="51"/>
      <c r="BQ79" s="9"/>
      <c r="BR79" s="51"/>
      <c r="BS79" s="9"/>
      <c r="BT79" s="51"/>
      <c r="BU79" s="9"/>
      <c r="BV79" s="51"/>
      <c r="BW79" s="9"/>
      <c r="BX79" s="51"/>
      <c r="BY79" s="9"/>
      <c r="BZ79" s="51"/>
      <c r="CA79" s="9"/>
      <c r="CB79" s="51"/>
      <c r="CC79" s="9"/>
      <c r="CD79" s="51"/>
      <c r="CE79" s="9"/>
      <c r="CF79" s="51"/>
      <c r="CG79" s="10"/>
      <c r="CH79" s="51"/>
      <c r="CI79" s="10"/>
      <c r="CJ79" s="51"/>
      <c r="CK79" s="10"/>
      <c r="CL79" s="51"/>
      <c r="CM79" s="10"/>
      <c r="CN79" s="51"/>
      <c r="CO79" s="53"/>
      <c r="CP79" s="51"/>
      <c r="CQ79" s="53"/>
      <c r="CR79" s="51"/>
      <c r="CS79" s="53"/>
      <c r="CT79" s="51"/>
      <c r="CU79" s="53"/>
      <c r="CV79" s="60"/>
      <c r="CW79" s="51"/>
      <c r="CX79" s="9"/>
      <c r="CY79" s="51"/>
      <c r="CZ79" s="9"/>
      <c r="DA79" s="51"/>
      <c r="DB79" s="9"/>
      <c r="DC79" s="51"/>
      <c r="DD79" s="9"/>
      <c r="DE79" s="69"/>
      <c r="DF79" s="69"/>
      <c r="DG79" s="51"/>
    </row>
    <row r="80" spans="1:111">
      <c r="A80" s="49">
        <v>43982</v>
      </c>
      <c r="B80" s="50">
        <f>春秋自动更新!B80</f>
        <v>2756.9987999999998</v>
      </c>
      <c r="C80" s="138">
        <f t="shared" si="4"/>
        <v>-0.24394070452252004</v>
      </c>
      <c r="D80" s="138"/>
      <c r="E80" s="50">
        <f>春秋自动更新!C80</f>
        <v>2737.7954</v>
      </c>
      <c r="F80" s="138">
        <f t="shared" si="5"/>
        <v>0.14230518809285231</v>
      </c>
      <c r="G80" s="138"/>
      <c r="H80" s="50">
        <f>春秋自动更新!D80</f>
        <v>14.117800000000001</v>
      </c>
      <c r="I80" s="138">
        <f t="shared" si="6"/>
        <v>-0.98751853613818674</v>
      </c>
      <c r="J80" s="138"/>
      <c r="K80" s="50">
        <f>春秋自动更新!E80</f>
        <v>5.0856000000000003</v>
      </c>
      <c r="L80" s="138">
        <f t="shared" si="7"/>
        <v>-0.95715874246049126</v>
      </c>
      <c r="M80" s="138"/>
      <c r="N80" s="50">
        <f>春秋自动更新!F80</f>
        <v>2082.4694</v>
      </c>
      <c r="O80" s="138">
        <f t="shared" si="8"/>
        <v>-0.37062490234342538</v>
      </c>
      <c r="P80" s="138"/>
      <c r="Q80" s="50">
        <f>春秋自动更新!G80</f>
        <v>2073.7891</v>
      </c>
      <c r="R80" s="138">
        <f t="shared" si="9"/>
        <v>-6.2794668973794154E-2</v>
      </c>
      <c r="S80" s="138"/>
      <c r="T80" s="50">
        <f>春秋自动更新!H80</f>
        <v>7.2175000000000002</v>
      </c>
      <c r="U80" s="138">
        <f t="shared" si="10"/>
        <v>-0.99269105856459583</v>
      </c>
      <c r="V80" s="138"/>
      <c r="W80" s="50">
        <f>春秋自动更新!I80</f>
        <v>1.4628000000000001</v>
      </c>
      <c r="X80" s="138">
        <f t="shared" si="11"/>
        <v>-0.98652575884719151</v>
      </c>
      <c r="Y80" s="138"/>
      <c r="Z80" s="50">
        <f>春秋自动更新!J80*10</f>
        <v>1330.5</v>
      </c>
      <c r="AA80" s="138">
        <f t="shared" si="12"/>
        <v>-0.29527108625182741</v>
      </c>
      <c r="AB80" s="138"/>
      <c r="AC80" s="50">
        <f>春秋自动更新!K80*10</f>
        <v>1325.65</v>
      </c>
      <c r="AD80" s="138">
        <f t="shared" si="13"/>
        <v>-4.7624179203126338E-2</v>
      </c>
      <c r="AE80" s="138"/>
      <c r="AF80" s="50">
        <f>春秋自动更新!L80*10</f>
        <v>3.4899999999999998</v>
      </c>
      <c r="AG80" s="138">
        <f t="shared" si="14"/>
        <v>-0.99181097188981182</v>
      </c>
      <c r="AH80" s="138"/>
      <c r="AI80" s="50">
        <f>春秋自动更新!M80*10</f>
        <v>1.36</v>
      </c>
      <c r="AJ80" s="138">
        <f t="shared" si="15"/>
        <v>-0.98052413003007299</v>
      </c>
      <c r="AK80" s="138"/>
      <c r="AL80" s="50">
        <f>春秋自动更新!N80</f>
        <v>75.53</v>
      </c>
      <c r="AM80" s="174">
        <f t="shared" si="16"/>
        <v>-15.209999999999994</v>
      </c>
      <c r="AN80" s="138"/>
      <c r="AO80" s="50">
        <f>春秋自动更新!O80</f>
        <v>75.75</v>
      </c>
      <c r="AP80" s="174">
        <f t="shared" si="17"/>
        <v>-16.569999999999993</v>
      </c>
      <c r="AQ80" s="138"/>
      <c r="AR80" s="50">
        <f>春秋自动更新!P80</f>
        <v>51.12</v>
      </c>
      <c r="AS80" s="174">
        <f t="shared" si="18"/>
        <v>-36.18</v>
      </c>
      <c r="AT80" s="138"/>
      <c r="AU80" s="50">
        <f>春秋自动更新!Q80</f>
        <v>28.76</v>
      </c>
      <c r="AV80" s="174">
        <f t="shared" si="19"/>
        <v>-62.69</v>
      </c>
      <c r="AW80" s="138"/>
      <c r="AX80" s="50">
        <f>春秋自动更新!R80</f>
        <v>96</v>
      </c>
      <c r="AY80" s="138">
        <f t="shared" si="20"/>
        <v>0.11627906976744184</v>
      </c>
      <c r="AZ80" s="138"/>
      <c r="BA80" s="17"/>
      <c r="BB80" s="9"/>
      <c r="BC80" s="17"/>
      <c r="BD80" s="9"/>
      <c r="BE80" s="17"/>
      <c r="BF80" s="9"/>
      <c r="BG80" s="17"/>
      <c r="BH80" s="9"/>
      <c r="BI80" s="51"/>
      <c r="BJ80" s="9"/>
      <c r="BK80" s="51"/>
      <c r="BL80" s="9"/>
      <c r="BM80" s="51"/>
      <c r="BN80" s="9"/>
      <c r="BO80" s="51"/>
      <c r="BP80" s="51"/>
      <c r="BQ80" s="9"/>
      <c r="BR80" s="51"/>
      <c r="BS80" s="9"/>
      <c r="BT80" s="51"/>
      <c r="BU80" s="9"/>
      <c r="BV80" s="51"/>
      <c r="BW80" s="9"/>
      <c r="BX80" s="51"/>
      <c r="BY80" s="9"/>
      <c r="BZ80" s="51"/>
      <c r="CA80" s="9"/>
      <c r="CB80" s="51"/>
      <c r="CC80" s="9"/>
      <c r="CD80" s="51"/>
      <c r="CE80" s="9"/>
      <c r="CF80" s="51"/>
      <c r="CG80" s="10"/>
      <c r="CH80" s="51"/>
      <c r="CI80" s="10"/>
      <c r="CJ80" s="51"/>
      <c r="CK80" s="10"/>
      <c r="CL80" s="51"/>
      <c r="CM80" s="10"/>
      <c r="CN80" s="51"/>
      <c r="CO80" s="53"/>
      <c r="CP80" s="51"/>
      <c r="CQ80" s="53"/>
      <c r="CR80" s="51"/>
      <c r="CS80" s="53"/>
      <c r="CT80" s="51"/>
      <c r="CU80" s="53"/>
      <c r="CV80" s="60"/>
      <c r="CW80" s="51"/>
      <c r="CX80" s="9"/>
      <c r="CY80" s="51"/>
      <c r="CZ80" s="9"/>
      <c r="DA80" s="51"/>
      <c r="DB80" s="9"/>
      <c r="DC80" s="51"/>
      <c r="DD80" s="9"/>
      <c r="DE80" s="69"/>
      <c r="DF80" s="69"/>
      <c r="DG80" s="51"/>
    </row>
    <row r="81" spans="1:111">
      <c r="A81" s="49">
        <v>44012</v>
      </c>
      <c r="B81" s="50">
        <f>春秋自动更新!B81</f>
        <v>3057.0628000000002</v>
      </c>
      <c r="C81" s="138">
        <f t="shared" ref="C81:C129" si="21">B81/B69-1</f>
        <v>-0.13476136192500066</v>
      </c>
      <c r="D81" s="138"/>
      <c r="E81" s="50">
        <f>春秋自动更新!C81</f>
        <v>3024.9002999999998</v>
      </c>
      <c r="F81" s="138">
        <f t="shared" ref="F81:F129" si="22">E81/E69-1</f>
        <v>0.30691959613168418</v>
      </c>
      <c r="G81" s="138"/>
      <c r="H81" s="50">
        <f>春秋自动更新!D81</f>
        <v>15.519399999999999</v>
      </c>
      <c r="I81" s="138">
        <f t="shared" ref="I81:I129" si="23">H81/H69-1</f>
        <v>-0.9859070375184239</v>
      </c>
      <c r="J81" s="138"/>
      <c r="K81" s="50">
        <f>春秋自动更新!E81</f>
        <v>16.6431</v>
      </c>
      <c r="L81" s="138">
        <f t="shared" ref="L81:L129" si="24">K81/K69-1</f>
        <v>-0.85830703335379432</v>
      </c>
      <c r="M81" s="138"/>
      <c r="N81" s="50">
        <f>春秋自动更新!F81</f>
        <v>2385.913</v>
      </c>
      <c r="O81" s="138">
        <f t="shared" ref="O81:O129" si="25">N81/N69-1</f>
        <v>-0.26316772841089198</v>
      </c>
      <c r="P81" s="138"/>
      <c r="Q81" s="50">
        <f>春秋自动更新!G81</f>
        <v>2372.8006</v>
      </c>
      <c r="R81" s="138">
        <f t="shared" ref="R81:R129" si="26">Q81/Q69-1</f>
        <v>0.10604981781740097</v>
      </c>
      <c r="S81" s="138"/>
      <c r="T81" s="50">
        <f>春秋自动更新!H81</f>
        <v>9.5710999999999995</v>
      </c>
      <c r="U81" s="138">
        <f t="shared" ref="U81:U129" si="27">T81/T69-1</f>
        <v>-0.99028896791202514</v>
      </c>
      <c r="V81" s="138"/>
      <c r="W81" s="50">
        <f>春秋自动更新!I81</f>
        <v>3.5413999999999999</v>
      </c>
      <c r="X81" s="138">
        <f t="shared" ref="X81:X129" si="28">W81/W69-1</f>
        <v>-0.96695989826925244</v>
      </c>
      <c r="Y81" s="138"/>
      <c r="Z81" s="50">
        <f>春秋自动更新!J81*10</f>
        <v>1526.36</v>
      </c>
      <c r="AA81" s="138">
        <f t="shared" ref="AA81:AA129" si="29">Z81/Z69-1</f>
        <v>-0.17272254260070241</v>
      </c>
      <c r="AB81" s="138"/>
      <c r="AC81" s="50">
        <f>春秋自动更新!K81*10</f>
        <v>1518.2400000000002</v>
      </c>
      <c r="AD81" s="138">
        <f t="shared" ref="AD81:AD129" si="30">AC81/AC69-1</f>
        <v>0.12329091447173735</v>
      </c>
      <c r="AE81" s="138"/>
      <c r="AF81" s="50">
        <f>春秋自动更新!L81*10</f>
        <v>5.3800000000000008</v>
      </c>
      <c r="AG81" s="138">
        <f t="shared" ref="AG81:AG129" si="31">AF81/AF69-1</f>
        <v>-0.98732029224605233</v>
      </c>
      <c r="AH81" s="138"/>
      <c r="AI81" s="50">
        <f>春秋自动更新!M81*10</f>
        <v>2.74</v>
      </c>
      <c r="AJ81" s="138">
        <f t="shared" ref="AJ81:AJ129" si="32">AI81/AI69-1</f>
        <v>-0.96037599421547359</v>
      </c>
      <c r="AK81" s="138"/>
      <c r="AL81" s="50">
        <f>春秋自动更新!N81</f>
        <v>78.05</v>
      </c>
      <c r="AM81" s="174">
        <f t="shared" si="16"/>
        <v>-13.600000000000009</v>
      </c>
      <c r="AN81" s="138"/>
      <c r="AO81" s="50">
        <f>春秋自动更新!O81</f>
        <v>78.44</v>
      </c>
      <c r="AP81" s="174">
        <f t="shared" si="17"/>
        <v>-14.25</v>
      </c>
      <c r="AQ81" s="138"/>
      <c r="AR81" s="50">
        <f>春秋自动更新!P81</f>
        <v>61.67</v>
      </c>
      <c r="AS81" s="174">
        <f t="shared" si="18"/>
        <v>-27.83</v>
      </c>
      <c r="AT81" s="138"/>
      <c r="AU81" s="50">
        <f>春秋自动更新!Q81</f>
        <v>21.28</v>
      </c>
      <c r="AV81" s="174">
        <f t="shared" si="19"/>
        <v>-69.97</v>
      </c>
      <c r="AW81" s="138"/>
      <c r="AX81" s="50">
        <f>春秋自动更新!R81</f>
        <v>96</v>
      </c>
      <c r="AY81" s="138">
        <f t="shared" si="20"/>
        <v>0.11627906976744184</v>
      </c>
      <c r="AZ81" s="138"/>
      <c r="BA81" s="17"/>
      <c r="BB81" s="9"/>
      <c r="BC81" s="17"/>
      <c r="BD81" s="9"/>
      <c r="BE81" s="17"/>
      <c r="BF81" s="9"/>
      <c r="BG81" s="17"/>
      <c r="BH81" s="9"/>
      <c r="BI81" s="51"/>
      <c r="BJ81" s="9"/>
      <c r="BK81" s="51"/>
      <c r="BL81" s="9"/>
      <c r="BM81" s="51"/>
      <c r="BN81" s="9"/>
      <c r="BO81" s="51"/>
      <c r="BP81" s="51"/>
      <c r="BQ81" s="9"/>
      <c r="BR81" s="51"/>
      <c r="BS81" s="9"/>
      <c r="BT81" s="51"/>
      <c r="BU81" s="9"/>
      <c r="BV81" s="51"/>
      <c r="BW81" s="9"/>
      <c r="BX81" s="51"/>
      <c r="BY81" s="9"/>
      <c r="BZ81" s="51"/>
      <c r="CA81" s="9"/>
      <c r="CB81" s="51"/>
      <c r="CC81" s="9"/>
      <c r="CD81" s="51"/>
      <c r="CE81" s="9"/>
      <c r="CF81" s="51"/>
      <c r="CG81" s="10"/>
      <c r="CH81" s="51"/>
      <c r="CI81" s="10"/>
      <c r="CJ81" s="51"/>
      <c r="CK81" s="10"/>
      <c r="CL81" s="51"/>
      <c r="CM81" s="10"/>
      <c r="CN81" s="51"/>
      <c r="CO81" s="53"/>
      <c r="CP81" s="51"/>
      <c r="CQ81" s="53"/>
      <c r="CR81" s="51"/>
      <c r="CS81" s="53"/>
      <c r="CT81" s="51"/>
      <c r="CU81" s="53"/>
      <c r="CV81" s="60"/>
      <c r="CW81" s="51"/>
      <c r="CX81" s="9"/>
      <c r="CY81" s="51"/>
      <c r="CZ81" s="9"/>
      <c r="DA81" s="51"/>
      <c r="DB81" s="9"/>
      <c r="DC81" s="51"/>
      <c r="DD81" s="9"/>
      <c r="DE81" s="69"/>
      <c r="DF81" s="69"/>
      <c r="DG81" s="51"/>
    </row>
    <row r="82" spans="1:111">
      <c r="A82" s="49">
        <v>44043</v>
      </c>
      <c r="B82" s="50">
        <f>春秋自动更新!B82</f>
        <v>3545.5805</v>
      </c>
      <c r="C82" s="138">
        <f t="shared" si="21"/>
        <v>-8.3899775562478629E-2</v>
      </c>
      <c r="D82" s="138"/>
      <c r="E82" s="50">
        <f>春秋自动更新!C82</f>
        <v>3515.7112000000002</v>
      </c>
      <c r="F82" s="138">
        <f t="shared" si="22"/>
        <v>0.37301146925857553</v>
      </c>
      <c r="G82" s="138"/>
      <c r="H82" s="50">
        <f>春秋自动更新!D82</f>
        <v>15.1584</v>
      </c>
      <c r="I82" s="138">
        <f t="shared" si="23"/>
        <v>-0.98712227366493754</v>
      </c>
      <c r="J82" s="138"/>
      <c r="K82" s="50">
        <f>春秋自动更新!E82</f>
        <v>14.710800000000001</v>
      </c>
      <c r="L82" s="138">
        <f t="shared" si="24"/>
        <v>-0.88906844429027654</v>
      </c>
      <c r="M82" s="138"/>
      <c r="N82" s="50">
        <f>春秋自动更新!F82</f>
        <v>2909.5898999999999</v>
      </c>
      <c r="O82" s="138">
        <f t="shared" si="25"/>
        <v>-0.17710158424332989</v>
      </c>
      <c r="P82" s="138"/>
      <c r="Q82" s="50">
        <f>春秋自动更新!G82</f>
        <v>2894.7177999999999</v>
      </c>
      <c r="R82" s="138">
        <f t="shared" si="26"/>
        <v>0.2205484671811011</v>
      </c>
      <c r="S82" s="138"/>
      <c r="T82" s="50">
        <f>春秋自动更新!H82</f>
        <v>9.4518000000000004</v>
      </c>
      <c r="U82" s="138">
        <f t="shared" si="27"/>
        <v>-0.99095350729855503</v>
      </c>
      <c r="V82" s="138"/>
      <c r="W82" s="50">
        <f>春秋自动更新!I82</f>
        <v>5.4203000000000001</v>
      </c>
      <c r="X82" s="138">
        <f t="shared" si="28"/>
        <v>-0.95457592858591467</v>
      </c>
      <c r="Y82" s="138"/>
      <c r="Z82" s="50">
        <f>春秋自动更新!J82*10</f>
        <v>1858.03</v>
      </c>
      <c r="AA82" s="138">
        <f t="shared" si="29"/>
        <v>-7.6617632442103178E-2</v>
      </c>
      <c r="AB82" s="138"/>
      <c r="AC82" s="50">
        <f>春秋自动更新!K82*10</f>
        <v>1849.1</v>
      </c>
      <c r="AD82" s="138">
        <f t="shared" si="30"/>
        <v>0.24239085155273643</v>
      </c>
      <c r="AE82" s="138"/>
      <c r="AF82" s="50">
        <f>春秋自动更新!L82*10</f>
        <v>4.91</v>
      </c>
      <c r="AG82" s="138">
        <f t="shared" si="31"/>
        <v>-0.98900532939227015</v>
      </c>
      <c r="AH82" s="138"/>
      <c r="AI82" s="50">
        <f>春秋自动更新!M82*10</f>
        <v>4.0200000000000005</v>
      </c>
      <c r="AJ82" s="138">
        <f t="shared" si="32"/>
        <v>-0.94797463439886109</v>
      </c>
      <c r="AK82" s="138"/>
      <c r="AL82" s="50">
        <f>春秋自动更新!N82</f>
        <v>82.06</v>
      </c>
      <c r="AM82" s="174">
        <f t="shared" si="16"/>
        <v>-9.2999999999999972</v>
      </c>
      <c r="AN82" s="138"/>
      <c r="AO82" s="50">
        <f>春秋自动更新!O82</f>
        <v>64.22</v>
      </c>
      <c r="AP82" s="174">
        <f t="shared" si="17"/>
        <v>-28.400000000000006</v>
      </c>
      <c r="AQ82" s="138"/>
      <c r="AR82" s="50">
        <f>春秋自动更新!P82</f>
        <v>75.75</v>
      </c>
      <c r="AS82" s="174">
        <f t="shared" si="18"/>
        <v>-13.010000000000005</v>
      </c>
      <c r="AT82" s="138"/>
      <c r="AU82" s="50">
        <f>春秋自动更新!Q82</f>
        <v>36.85</v>
      </c>
      <c r="AV82" s="174">
        <f t="shared" si="19"/>
        <v>-53.13</v>
      </c>
      <c r="AW82" s="138"/>
      <c r="AX82" s="50">
        <f>春秋自动更新!R82</f>
        <v>96</v>
      </c>
      <c r="AY82" s="138">
        <f t="shared" si="20"/>
        <v>0.10344827586206895</v>
      </c>
      <c r="AZ82" s="138"/>
      <c r="BA82" s="17"/>
      <c r="BB82" s="9"/>
      <c r="BC82" s="17"/>
      <c r="BD82" s="9"/>
      <c r="BE82" s="17"/>
      <c r="BF82" s="9"/>
      <c r="BG82" s="17"/>
      <c r="BH82" s="9"/>
      <c r="BI82" s="51"/>
      <c r="BJ82" s="9"/>
      <c r="BK82" s="51"/>
      <c r="BL82" s="9"/>
      <c r="BM82" s="51"/>
      <c r="BN82" s="9"/>
      <c r="BO82" s="51"/>
      <c r="BP82" s="51"/>
      <c r="BQ82" s="9"/>
      <c r="BR82" s="51"/>
      <c r="BS82" s="9"/>
      <c r="BT82" s="51"/>
      <c r="BU82" s="9"/>
      <c r="BV82" s="51"/>
      <c r="BW82" s="9"/>
      <c r="BX82" s="51"/>
      <c r="BY82" s="9"/>
      <c r="BZ82" s="51"/>
      <c r="CA82" s="9"/>
      <c r="CB82" s="51"/>
      <c r="CC82" s="9"/>
      <c r="CD82" s="51"/>
      <c r="CE82" s="9"/>
      <c r="CF82" s="51"/>
      <c r="CG82" s="10"/>
      <c r="CH82" s="51"/>
      <c r="CI82" s="10"/>
      <c r="CJ82" s="51"/>
      <c r="CK82" s="10"/>
      <c r="CL82" s="51"/>
      <c r="CM82" s="10"/>
      <c r="CN82" s="51"/>
      <c r="CO82" s="53"/>
      <c r="CP82" s="51"/>
      <c r="CQ82" s="53"/>
      <c r="CR82" s="51"/>
      <c r="CS82" s="53"/>
      <c r="CT82" s="51"/>
      <c r="CU82" s="53"/>
      <c r="CV82" s="60"/>
      <c r="CW82" s="51"/>
      <c r="CX82" s="9"/>
      <c r="CY82" s="51"/>
      <c r="CZ82" s="9"/>
      <c r="DA82" s="51"/>
      <c r="DB82" s="9"/>
      <c r="DC82" s="51"/>
      <c r="DD82" s="9"/>
      <c r="DE82" s="69"/>
      <c r="DF82" s="69"/>
      <c r="DG82" s="51"/>
    </row>
    <row r="83" spans="1:111">
      <c r="A83" s="49">
        <v>44074</v>
      </c>
      <c r="B83" s="50">
        <f>春秋自动更新!B83</f>
        <v>3803.4769000000001</v>
      </c>
      <c r="C83" s="138">
        <f t="shared" si="21"/>
        <v>-1.1072416121414186E-2</v>
      </c>
      <c r="D83" s="138"/>
      <c r="E83" s="50">
        <f>春秋自动更新!C83</f>
        <v>3771.1747999999998</v>
      </c>
      <c r="F83" s="138">
        <f t="shared" si="22"/>
        <v>0.50323253758046649</v>
      </c>
      <c r="G83" s="138"/>
      <c r="H83" s="50">
        <f>春秋自动更新!D83</f>
        <v>16.421800000000001</v>
      </c>
      <c r="I83" s="138">
        <f t="shared" si="23"/>
        <v>-0.98645544983020028</v>
      </c>
      <c r="J83" s="138"/>
      <c r="K83" s="50">
        <f>春秋自动更新!E83</f>
        <v>15.8803</v>
      </c>
      <c r="L83" s="138">
        <f t="shared" si="24"/>
        <v>-0.87287959892189848</v>
      </c>
      <c r="M83" s="138"/>
      <c r="N83" s="50">
        <f>春秋自动更新!F83</f>
        <v>3198.5938999999998</v>
      </c>
      <c r="O83" s="138">
        <f t="shared" si="25"/>
        <v>-0.11433765906531246</v>
      </c>
      <c r="P83" s="138"/>
      <c r="Q83" s="50">
        <f>春秋自动更新!G83</f>
        <v>3183.3262</v>
      </c>
      <c r="R83" s="138">
        <f t="shared" si="26"/>
        <v>0.34567993921514883</v>
      </c>
      <c r="S83" s="138"/>
      <c r="T83" s="50">
        <f>春秋自动更新!H83</f>
        <v>10.075799999999999</v>
      </c>
      <c r="U83" s="138">
        <f t="shared" si="27"/>
        <v>-0.99114172709155568</v>
      </c>
      <c r="V83" s="138"/>
      <c r="W83" s="50">
        <f>春秋自动更新!I83</f>
        <v>5.1919000000000004</v>
      </c>
      <c r="X83" s="138">
        <f t="shared" si="28"/>
        <v>-0.95214525558815366</v>
      </c>
      <c r="Y83" s="138"/>
      <c r="Z83" s="50">
        <f>春秋自动更新!J83*10</f>
        <v>2064.2199999999998</v>
      </c>
      <c r="AA83" s="138">
        <f t="shared" si="29"/>
        <v>4.8973789772948084E-3</v>
      </c>
      <c r="AB83" s="138"/>
      <c r="AC83" s="50">
        <f>春秋自动更新!K83*10</f>
        <v>2054.13</v>
      </c>
      <c r="AD83" s="138">
        <f t="shared" si="30"/>
        <v>0.3733110479692463</v>
      </c>
      <c r="AE83" s="138"/>
      <c r="AF83" s="50">
        <f>春秋自动更新!L83*10</f>
        <v>5.8199999999999994</v>
      </c>
      <c r="AG83" s="138">
        <f t="shared" si="31"/>
        <v>-0.98807083709108801</v>
      </c>
      <c r="AH83" s="138"/>
      <c r="AI83" s="50">
        <f>春秋自动更新!M83*10</f>
        <v>4.2699999999999996</v>
      </c>
      <c r="AJ83" s="138">
        <f t="shared" si="32"/>
        <v>-0.93944980147475898</v>
      </c>
      <c r="AK83" s="138"/>
      <c r="AL83" s="50">
        <f>春秋自动更新!N83</f>
        <v>84.1</v>
      </c>
      <c r="AM83" s="174">
        <f t="shared" si="16"/>
        <v>-9.8000000000000114</v>
      </c>
      <c r="AN83" s="138"/>
      <c r="AO83" s="50">
        <f>春秋自动更新!O83</f>
        <v>84.41</v>
      </c>
      <c r="AP83" s="174">
        <f t="shared" si="17"/>
        <v>-9.89</v>
      </c>
      <c r="AQ83" s="138"/>
      <c r="AR83" s="50">
        <f>春秋自动更新!P83</f>
        <v>61.36</v>
      </c>
      <c r="AS83" s="174">
        <f t="shared" si="18"/>
        <v>-32.459999999999994</v>
      </c>
      <c r="AT83" s="138"/>
      <c r="AU83" s="50">
        <f>春秋自动更新!Q83</f>
        <v>32.69</v>
      </c>
      <c r="AV83" s="174">
        <f t="shared" si="19"/>
        <v>-54.16</v>
      </c>
      <c r="AW83" s="138"/>
      <c r="AX83" s="50">
        <f>春秋自动更新!R83</f>
        <v>96</v>
      </c>
      <c r="AY83" s="138">
        <f t="shared" si="20"/>
        <v>9.0909090909090828E-2</v>
      </c>
      <c r="AZ83" s="138"/>
      <c r="BA83" s="17"/>
      <c r="BB83" s="9"/>
      <c r="BC83" s="17"/>
      <c r="BD83" s="9"/>
      <c r="BE83" s="17"/>
      <c r="BF83" s="9"/>
      <c r="BG83" s="17"/>
      <c r="BH83" s="9"/>
      <c r="BI83" s="51"/>
      <c r="BJ83" s="9"/>
      <c r="BK83" s="51"/>
      <c r="BL83" s="9"/>
      <c r="BM83" s="51"/>
      <c r="BN83" s="9"/>
      <c r="BO83" s="51"/>
      <c r="BP83" s="51"/>
      <c r="BQ83" s="9"/>
      <c r="BR83" s="51"/>
      <c r="BS83" s="9"/>
      <c r="BT83" s="51"/>
      <c r="BU83" s="9"/>
      <c r="BV83" s="51"/>
      <c r="BW83" s="9"/>
      <c r="BX83" s="51"/>
      <c r="BY83" s="9"/>
      <c r="BZ83" s="51"/>
      <c r="CA83" s="9"/>
      <c r="CB83" s="51"/>
      <c r="CC83" s="9"/>
      <c r="CD83" s="51"/>
      <c r="CE83" s="9"/>
      <c r="CF83" s="51"/>
      <c r="CG83" s="10"/>
      <c r="CH83" s="51"/>
      <c r="CI83" s="10"/>
      <c r="CJ83" s="51"/>
      <c r="CK83" s="10"/>
      <c r="CL83" s="51"/>
      <c r="CM83" s="10"/>
      <c r="CN83" s="51"/>
      <c r="CO83" s="53"/>
      <c r="CP83" s="51"/>
      <c r="CQ83" s="53"/>
      <c r="CR83" s="51"/>
      <c r="CS83" s="53"/>
      <c r="CT83" s="51"/>
      <c r="CU83" s="53"/>
      <c r="CV83" s="60"/>
      <c r="CW83" s="51"/>
      <c r="CX83" s="9"/>
      <c r="CY83" s="51"/>
      <c r="CZ83" s="9"/>
      <c r="DA83" s="51"/>
      <c r="DB83" s="9"/>
      <c r="DC83" s="51"/>
      <c r="DD83" s="9"/>
      <c r="DE83" s="69"/>
      <c r="DF83" s="69"/>
      <c r="DG83" s="51"/>
    </row>
    <row r="84" spans="1:111">
      <c r="A84" s="49">
        <v>44104</v>
      </c>
      <c r="B84" s="50">
        <f>春秋自动更新!B84</f>
        <v>3615.3566999999998</v>
      </c>
      <c r="C84" s="138">
        <f t="shared" si="21"/>
        <v>-2.2795063393665882E-2</v>
      </c>
      <c r="D84" s="138"/>
      <c r="E84" s="50">
        <f>春秋自动更新!C84</f>
        <v>3586.0136000000002</v>
      </c>
      <c r="F84" s="138">
        <f t="shared" si="22"/>
        <v>0.51652117958003929</v>
      </c>
      <c r="G84" s="138"/>
      <c r="H84" s="50">
        <f>春秋自动更新!D84</f>
        <v>17.423500000000001</v>
      </c>
      <c r="I84" s="138">
        <f t="shared" si="23"/>
        <v>-0.98557377716989691</v>
      </c>
      <c r="J84" s="138"/>
      <c r="K84" s="50">
        <f>春秋自动更新!E84</f>
        <v>11.919600000000001</v>
      </c>
      <c r="L84" s="138">
        <f t="shared" si="24"/>
        <v>-0.90636172454182873</v>
      </c>
      <c r="M84" s="138"/>
      <c r="N84" s="50">
        <f>春秋自动更新!F84</f>
        <v>3214.665</v>
      </c>
      <c r="O84" s="138">
        <f t="shared" si="25"/>
        <v>-4.0073708521973117E-2</v>
      </c>
      <c r="P84" s="138"/>
      <c r="Q84" s="50">
        <f>春秋自动更新!G84</f>
        <v>3201.2361999999998</v>
      </c>
      <c r="R84" s="138">
        <f t="shared" si="26"/>
        <v>0.46735329394674996</v>
      </c>
      <c r="S84" s="138"/>
      <c r="T84" s="50">
        <f>春秋自动更新!H84</f>
        <v>9.8596000000000004</v>
      </c>
      <c r="U84" s="138">
        <f t="shared" si="27"/>
        <v>-0.99074330345658701</v>
      </c>
      <c r="V84" s="138"/>
      <c r="W84" s="50">
        <f>春秋自动更新!I84</f>
        <v>3.5691999999999999</v>
      </c>
      <c r="X84" s="138">
        <f t="shared" si="28"/>
        <v>-0.9650404377879056</v>
      </c>
      <c r="Y84" s="138"/>
      <c r="Z84" s="50">
        <f>春秋自动更新!J84*10</f>
        <v>2042.96</v>
      </c>
      <c r="AA84" s="138">
        <f t="shared" si="29"/>
        <v>7.4885695795604779E-2</v>
      </c>
      <c r="AB84" s="138"/>
      <c r="AC84" s="50">
        <f>春秋自动更新!K84*10</f>
        <v>2035.4499999999998</v>
      </c>
      <c r="AD84" s="138">
        <f t="shared" si="30"/>
        <v>0.47934821318254817</v>
      </c>
      <c r="AE84" s="138"/>
      <c r="AF84" s="50">
        <f>春秋自动更新!L84*10</f>
        <v>4.54</v>
      </c>
      <c r="AG84" s="138">
        <f t="shared" si="31"/>
        <v>-0.99008300567933594</v>
      </c>
      <c r="AH84" s="138"/>
      <c r="AI84" s="50">
        <f>春秋自动更新!M84*10</f>
        <v>2.9699999999999998</v>
      </c>
      <c r="AJ84" s="138">
        <f t="shared" si="32"/>
        <v>-0.9556252801434334</v>
      </c>
      <c r="AK84" s="138"/>
      <c r="AL84" s="50">
        <f>春秋自动更新!N84</f>
        <v>88.92</v>
      </c>
      <c r="AM84" s="174">
        <f t="shared" si="16"/>
        <v>-1.5999999999999943</v>
      </c>
      <c r="AN84" s="138"/>
      <c r="AO84" s="50">
        <f>春秋自动更新!O84</f>
        <v>89.27</v>
      </c>
      <c r="AP84" s="174">
        <f t="shared" si="17"/>
        <v>-2.9900000000000091</v>
      </c>
      <c r="AQ84" s="138"/>
      <c r="AR84" s="50">
        <f>春秋自动更新!P84</f>
        <v>56.59</v>
      </c>
      <c r="AS84" s="174">
        <f t="shared" si="18"/>
        <v>-31.599999999999994</v>
      </c>
      <c r="AT84" s="138"/>
      <c r="AU84" s="50">
        <f>春秋自动更新!Q84</f>
        <v>29.94</v>
      </c>
      <c r="AV84" s="174">
        <f t="shared" si="19"/>
        <v>-50.260000000000005</v>
      </c>
      <c r="AW84" s="138"/>
      <c r="AX84" s="50">
        <f>春秋自动更新!R84</f>
        <v>97</v>
      </c>
      <c r="AY84" s="138">
        <f t="shared" si="20"/>
        <v>0.10227272727272729</v>
      </c>
      <c r="AZ84" s="138"/>
      <c r="BA84" s="17"/>
      <c r="BB84" s="9"/>
      <c r="BC84" s="17"/>
      <c r="BD84" s="9"/>
      <c r="BE84" s="17"/>
      <c r="BF84" s="9"/>
      <c r="BG84" s="17"/>
      <c r="BH84" s="9"/>
      <c r="BI84" s="51"/>
      <c r="BJ84" s="9"/>
      <c r="BK84" s="51"/>
      <c r="BL84" s="9"/>
      <c r="BM84" s="51"/>
      <c r="BN84" s="9"/>
      <c r="BO84" s="51"/>
      <c r="BP84" s="51"/>
      <c r="BQ84" s="9"/>
      <c r="BR84" s="51"/>
      <c r="BS84" s="9"/>
      <c r="BT84" s="51"/>
      <c r="BU84" s="9"/>
      <c r="BV84" s="51"/>
      <c r="BW84" s="9"/>
      <c r="BX84" s="51"/>
      <c r="BY84" s="9"/>
      <c r="BZ84" s="51"/>
      <c r="CA84" s="9"/>
      <c r="CB84" s="51"/>
      <c r="CC84" s="9"/>
      <c r="CD84" s="51"/>
      <c r="CE84" s="9"/>
      <c r="CF84" s="51"/>
      <c r="CG84" s="10"/>
      <c r="CH84" s="51"/>
      <c r="CI84" s="10"/>
      <c r="CJ84" s="51"/>
      <c r="CK84" s="10"/>
      <c r="CL84" s="51"/>
      <c r="CM84" s="10"/>
      <c r="CN84" s="51"/>
      <c r="CO84" s="53"/>
      <c r="CP84" s="51"/>
      <c r="CQ84" s="53"/>
      <c r="CR84" s="51"/>
      <c r="CS84" s="53"/>
      <c r="CT84" s="51"/>
      <c r="CU84" s="53"/>
      <c r="CV84" s="60"/>
      <c r="CW84" s="51"/>
      <c r="CX84" s="9"/>
      <c r="CY84" s="51"/>
      <c r="CZ84" s="9"/>
      <c r="DA84" s="51"/>
      <c r="DB84" s="9"/>
      <c r="DC84" s="51"/>
      <c r="DD84" s="9"/>
      <c r="DE84" s="69"/>
      <c r="DF84" s="69"/>
      <c r="DG84" s="51"/>
    </row>
    <row r="85" spans="1:111">
      <c r="A85" s="49">
        <v>44135</v>
      </c>
      <c r="B85" s="50">
        <f>春秋自动更新!B85</f>
        <v>3795.1761000000001</v>
      </c>
      <c r="C85" s="138">
        <f t="shared" si="21"/>
        <v>-1.4070547811540823E-2</v>
      </c>
      <c r="D85" s="138"/>
      <c r="E85" s="50">
        <f>春秋自动更新!C85</f>
        <v>3766.8816999999999</v>
      </c>
      <c r="F85" s="138">
        <f t="shared" si="22"/>
        <v>0.5325193570555955</v>
      </c>
      <c r="G85" s="138"/>
      <c r="H85" s="50">
        <f>春秋自动更新!D85</f>
        <v>18.852399999999999</v>
      </c>
      <c r="I85" s="138">
        <f t="shared" si="23"/>
        <v>-0.98511090097908838</v>
      </c>
      <c r="J85" s="138"/>
      <c r="K85" s="50">
        <f>春秋自动更新!E85</f>
        <v>9.4420000000000002</v>
      </c>
      <c r="L85" s="138">
        <f t="shared" si="24"/>
        <v>-0.92457472430472065</v>
      </c>
      <c r="M85" s="138"/>
      <c r="N85" s="50">
        <f>春秋自动更新!F85</f>
        <v>3337.6185999999998</v>
      </c>
      <c r="O85" s="138">
        <f t="shared" si="25"/>
        <v>-3.6064352627505736E-2</v>
      </c>
      <c r="P85" s="138"/>
      <c r="Q85" s="50">
        <f>春秋自动更新!G85</f>
        <v>3323.1313</v>
      </c>
      <c r="R85" s="138">
        <f t="shared" si="26"/>
        <v>0.4621765964100164</v>
      </c>
      <c r="S85" s="138"/>
      <c r="T85" s="50">
        <f>春秋自动更新!H85</f>
        <v>11.1447</v>
      </c>
      <c r="U85" s="138">
        <f t="shared" si="27"/>
        <v>-0.98973080059525176</v>
      </c>
      <c r="V85" s="138"/>
      <c r="W85" s="50">
        <f>春秋自动更新!I85</f>
        <v>3.3426</v>
      </c>
      <c r="X85" s="138">
        <f t="shared" si="28"/>
        <v>-0.96801553962892439</v>
      </c>
      <c r="Y85" s="138"/>
      <c r="Z85" s="50">
        <f>春秋自动更新!J85*10</f>
        <v>2106.7599999999998</v>
      </c>
      <c r="AA85" s="138">
        <f t="shared" si="29"/>
        <v>7.0160110533159736E-2</v>
      </c>
      <c r="AB85" s="138"/>
      <c r="AC85" s="50">
        <f>春秋自动更新!K85*10</f>
        <v>2098.9899999999998</v>
      </c>
      <c r="AD85" s="138">
        <f t="shared" si="30"/>
        <v>0.46844130404365436</v>
      </c>
      <c r="AE85" s="138"/>
      <c r="AF85" s="50">
        <f>春秋自动更新!L85*10</f>
        <v>5.25</v>
      </c>
      <c r="AG85" s="138">
        <f t="shared" si="31"/>
        <v>-0.98882098673423757</v>
      </c>
      <c r="AH85" s="138"/>
      <c r="AI85" s="50">
        <f>春秋自动更新!M85*10</f>
        <v>2.52</v>
      </c>
      <c r="AJ85" s="138">
        <f t="shared" si="32"/>
        <v>-0.96379830484125839</v>
      </c>
      <c r="AK85" s="138"/>
      <c r="AL85" s="50">
        <f>春秋自动更新!N85</f>
        <v>87.94</v>
      </c>
      <c r="AM85" s="174">
        <f t="shared" si="16"/>
        <v>-2.0100000000000051</v>
      </c>
      <c r="AN85" s="138"/>
      <c r="AO85" s="50">
        <f>春秋自动更新!O85</f>
        <v>88.22</v>
      </c>
      <c r="AP85" s="174">
        <f t="shared" si="17"/>
        <v>-4.2399999999999949</v>
      </c>
      <c r="AQ85" s="138"/>
      <c r="AR85" s="50">
        <f>春秋自动更新!P85</f>
        <v>59.12</v>
      </c>
      <c r="AS85" s="174">
        <f t="shared" si="18"/>
        <v>-26.589999999999996</v>
      </c>
      <c r="AT85" s="138"/>
      <c r="AU85" s="50">
        <f>春秋自动更新!Q85</f>
        <v>35.4</v>
      </c>
      <c r="AV85" s="174">
        <f t="shared" si="19"/>
        <v>-48.080000000000005</v>
      </c>
      <c r="AW85" s="138"/>
      <c r="AX85" s="50">
        <f>春秋自动更新!R85</f>
        <v>97</v>
      </c>
      <c r="AY85" s="138">
        <f t="shared" si="20"/>
        <v>8.98876404494382E-2</v>
      </c>
      <c r="AZ85" s="138"/>
      <c r="BA85" s="17"/>
      <c r="BB85" s="9"/>
      <c r="BC85" s="17"/>
      <c r="BD85" s="9"/>
      <c r="BE85" s="17"/>
      <c r="BF85" s="9"/>
      <c r="BG85" s="17"/>
      <c r="BH85" s="9"/>
      <c r="BI85" s="51"/>
      <c r="BJ85" s="9"/>
      <c r="BK85" s="51"/>
      <c r="BL85" s="9"/>
      <c r="BM85" s="51"/>
      <c r="BN85" s="9"/>
      <c r="BO85" s="51"/>
      <c r="BP85" s="51"/>
      <c r="BQ85" s="9"/>
      <c r="BR85" s="51"/>
      <c r="BS85" s="9"/>
      <c r="BT85" s="51"/>
      <c r="BU85" s="9"/>
      <c r="BV85" s="51"/>
      <c r="BW85" s="9"/>
      <c r="BX85" s="51"/>
      <c r="BY85" s="9"/>
      <c r="BZ85" s="51"/>
      <c r="CA85" s="9"/>
      <c r="CB85" s="51"/>
      <c r="CC85" s="9"/>
      <c r="CD85" s="51"/>
      <c r="CE85" s="9"/>
      <c r="CF85" s="51"/>
      <c r="CG85" s="10"/>
      <c r="CH85" s="51"/>
      <c r="CI85" s="10"/>
      <c r="CJ85" s="51"/>
      <c r="CK85" s="10"/>
      <c r="CL85" s="51"/>
      <c r="CM85" s="10"/>
      <c r="CN85" s="51"/>
      <c r="CO85" s="53"/>
      <c r="CP85" s="51"/>
      <c r="CQ85" s="53"/>
      <c r="CR85" s="51"/>
      <c r="CS85" s="53"/>
      <c r="CT85" s="51"/>
      <c r="CU85" s="53"/>
      <c r="CV85" s="60"/>
      <c r="CW85" s="51"/>
      <c r="CX85" s="9"/>
      <c r="CY85" s="51"/>
      <c r="CZ85" s="9"/>
      <c r="DA85" s="51"/>
      <c r="DB85" s="9"/>
      <c r="DC85" s="51"/>
      <c r="DD85" s="9"/>
      <c r="DE85" s="69"/>
      <c r="DF85" s="69"/>
      <c r="DG85" s="70"/>
    </row>
    <row r="86" spans="1:111">
      <c r="A86" s="49">
        <v>44165</v>
      </c>
      <c r="B86" s="50">
        <f>春秋自动更新!B86</f>
        <v>3487.3883999999998</v>
      </c>
      <c r="C86" s="138">
        <f t="shared" si="21"/>
        <v>-8.1282651073973478E-2</v>
      </c>
      <c r="D86" s="138"/>
      <c r="E86" s="50">
        <f>春秋自动更新!C86</f>
        <v>3466.0419000000002</v>
      </c>
      <c r="F86" s="138">
        <f t="shared" si="22"/>
        <v>0.53976934924918507</v>
      </c>
      <c r="G86" s="138"/>
      <c r="H86" s="50">
        <f>春秋自动更新!D86</f>
        <v>18.1934</v>
      </c>
      <c r="I86" s="138">
        <f t="shared" si="23"/>
        <v>-0.98720140222217834</v>
      </c>
      <c r="J86" s="138"/>
      <c r="K86" s="50">
        <f>春秋自动更新!E86</f>
        <v>3.1530999999999998</v>
      </c>
      <c r="L86" s="138">
        <f t="shared" si="24"/>
        <v>-0.97444875732356584</v>
      </c>
      <c r="M86" s="138"/>
      <c r="N86" s="50">
        <f>春秋自动更新!F86</f>
        <v>2808.2640999999999</v>
      </c>
      <c r="O86" s="138">
        <f t="shared" si="25"/>
        <v>-0.14467581068838442</v>
      </c>
      <c r="P86" s="138"/>
      <c r="Q86" s="50">
        <f>春秋自动更新!G86</f>
        <v>2796.7568999999999</v>
      </c>
      <c r="R86" s="138">
        <f t="shared" si="26"/>
        <v>0.35863181219734797</v>
      </c>
      <c r="S86" s="138"/>
      <c r="T86" s="50">
        <f>春秋自动更新!H86</f>
        <v>10.808999999999999</v>
      </c>
      <c r="U86" s="138">
        <f t="shared" si="27"/>
        <v>-0.99039139615262928</v>
      </c>
      <c r="V86" s="138"/>
      <c r="W86" s="50">
        <f>春秋自动更新!I86</f>
        <v>0.69820000000000004</v>
      </c>
      <c r="X86" s="138">
        <f t="shared" si="28"/>
        <v>-0.99300648868036789</v>
      </c>
      <c r="Y86" s="138"/>
      <c r="Z86" s="50">
        <f>春秋自动更新!J86*10</f>
        <v>1755.3999999999999</v>
      </c>
      <c r="AA86" s="138">
        <f t="shared" si="29"/>
        <v>-3.8511045018102652E-2</v>
      </c>
      <c r="AB86" s="138"/>
      <c r="AC86" s="50">
        <f>春秋自动更新!K86*10</f>
        <v>1749.18</v>
      </c>
      <c r="AD86" s="138">
        <f t="shared" si="30"/>
        <v>0.36678179062026284</v>
      </c>
      <c r="AE86" s="138"/>
      <c r="AF86" s="50">
        <f>春秋自动更新!L86*10</f>
        <v>5.57</v>
      </c>
      <c r="AG86" s="138">
        <f t="shared" si="31"/>
        <v>-0.98835458916997698</v>
      </c>
      <c r="AH86" s="138"/>
      <c r="AI86" s="50">
        <f>春秋自动更新!M86*10</f>
        <v>0.65</v>
      </c>
      <c r="AJ86" s="138">
        <f t="shared" si="32"/>
        <v>-0.99038888067425701</v>
      </c>
      <c r="AK86" s="138"/>
      <c r="AL86" s="50">
        <f>春秋自动更新!N86</f>
        <v>80.53</v>
      </c>
      <c r="AM86" s="174">
        <f t="shared" si="16"/>
        <v>-5.9599999999999937</v>
      </c>
      <c r="AN86" s="138"/>
      <c r="AO86" s="50">
        <f>春秋自动更新!O86</f>
        <v>80.69</v>
      </c>
      <c r="AP86" s="174">
        <f t="shared" si="17"/>
        <v>-10.760000000000005</v>
      </c>
      <c r="AQ86" s="138"/>
      <c r="AR86" s="50">
        <f>春秋自动更新!P86</f>
        <v>59.41</v>
      </c>
      <c r="AS86" s="174">
        <f t="shared" si="18"/>
        <v>-19.730000000000004</v>
      </c>
      <c r="AT86" s="138"/>
      <c r="AU86" s="50">
        <f>春秋自动更新!Q86</f>
        <v>22.14</v>
      </c>
      <c r="AV86" s="174">
        <f t="shared" si="19"/>
        <v>-58.760000000000005</v>
      </c>
      <c r="AW86" s="138"/>
      <c r="AX86" s="50">
        <f>春秋自动更新!R86</f>
        <v>99</v>
      </c>
      <c r="AY86" s="138">
        <f t="shared" si="20"/>
        <v>0.10000000000000009</v>
      </c>
      <c r="AZ86" s="138"/>
      <c r="BA86" s="17"/>
      <c r="BB86" s="9"/>
      <c r="BC86" s="17"/>
      <c r="BD86" s="9"/>
      <c r="BE86" s="17"/>
      <c r="BF86" s="9"/>
      <c r="BG86" s="17"/>
      <c r="BH86" s="9"/>
      <c r="BI86" s="51"/>
      <c r="BJ86" s="9"/>
      <c r="BK86" s="51"/>
      <c r="BL86" s="9"/>
      <c r="BM86" s="51"/>
      <c r="BN86" s="9"/>
      <c r="BO86" s="51"/>
      <c r="BP86" s="51"/>
      <c r="BQ86" s="9"/>
      <c r="BR86" s="51"/>
      <c r="BS86" s="9"/>
      <c r="BT86" s="51"/>
      <c r="BU86" s="9"/>
      <c r="BV86" s="51"/>
      <c r="BW86" s="9"/>
      <c r="BX86" s="51"/>
      <c r="BY86" s="9"/>
      <c r="BZ86" s="51"/>
      <c r="CA86" s="9"/>
      <c r="CB86" s="51"/>
      <c r="CC86" s="9"/>
      <c r="CD86" s="51"/>
      <c r="CE86" s="9"/>
      <c r="CF86" s="51"/>
      <c r="CG86" s="10"/>
      <c r="CH86" s="51"/>
      <c r="CI86" s="10"/>
      <c r="CJ86" s="51"/>
      <c r="CK86" s="10"/>
      <c r="CL86" s="51"/>
      <c r="CM86" s="10"/>
      <c r="CN86" s="51"/>
      <c r="CO86" s="53"/>
      <c r="CP86" s="51"/>
      <c r="CQ86" s="53"/>
      <c r="CR86" s="51"/>
      <c r="CS86" s="53"/>
      <c r="CT86" s="51"/>
      <c r="CU86" s="53"/>
      <c r="CV86" s="60"/>
      <c r="CW86" s="51"/>
      <c r="CX86" s="9"/>
      <c r="CY86" s="51"/>
      <c r="CZ86" s="9"/>
      <c r="DA86" s="51"/>
      <c r="DB86" s="9"/>
      <c r="DC86" s="51"/>
      <c r="DD86" s="9"/>
      <c r="DE86" s="69"/>
      <c r="DF86" s="69"/>
      <c r="DG86" s="51"/>
    </row>
    <row r="87" spans="1:111">
      <c r="A87" s="49">
        <v>44196</v>
      </c>
      <c r="B87" s="50">
        <f>春秋自动更新!B87</f>
        <v>3789.9594999999999</v>
      </c>
      <c r="C87" s="138">
        <f t="shared" si="21"/>
        <v>-1.503322258272799E-2</v>
      </c>
      <c r="D87" s="138"/>
      <c r="E87" s="50">
        <f>春秋自动更新!C87</f>
        <v>3760.3915999999999</v>
      </c>
      <c r="F87" s="138">
        <f t="shared" si="22"/>
        <v>0.65831806641551349</v>
      </c>
      <c r="G87" s="138"/>
      <c r="H87" s="50">
        <f>春秋自动更新!D87</f>
        <v>25.738</v>
      </c>
      <c r="I87" s="138">
        <f t="shared" si="23"/>
        <v>-0.98249116718227858</v>
      </c>
      <c r="J87" s="138"/>
      <c r="K87" s="50">
        <f>春秋自动更新!E87</f>
        <v>3.8298999999999999</v>
      </c>
      <c r="L87" s="138">
        <f t="shared" si="24"/>
        <v>-0.96524900689412374</v>
      </c>
      <c r="M87" s="138"/>
      <c r="N87" s="50">
        <f>春秋自动更新!F87</f>
        <v>3006.1904</v>
      </c>
      <c r="O87" s="138">
        <f t="shared" si="25"/>
        <v>-0.10987864055750163</v>
      </c>
      <c r="P87" s="138"/>
      <c r="Q87" s="50">
        <f>春秋自动更新!G87</f>
        <v>2988.4769999999999</v>
      </c>
      <c r="R87" s="138">
        <f t="shared" si="26"/>
        <v>0.45455829516376212</v>
      </c>
      <c r="S87" s="138"/>
      <c r="T87" s="50">
        <f>春秋自动更新!H87</f>
        <v>15.7156</v>
      </c>
      <c r="U87" s="138">
        <f t="shared" si="27"/>
        <v>-0.98722326913613334</v>
      </c>
      <c r="V87" s="138"/>
      <c r="W87" s="50">
        <f>春秋自动更新!I87</f>
        <v>1.9978</v>
      </c>
      <c r="X87" s="138">
        <f t="shared" si="28"/>
        <v>-0.9784497590726644</v>
      </c>
      <c r="Y87" s="138"/>
      <c r="Z87" s="50">
        <f>春秋自动更新!J87*10</f>
        <v>1866.4599999999998</v>
      </c>
      <c r="AA87" s="138">
        <f t="shared" si="29"/>
        <v>2.7022235593063826E-3</v>
      </c>
      <c r="AB87" s="138"/>
      <c r="AC87" s="50">
        <f>春秋自动更新!K87*10</f>
        <v>1857.73</v>
      </c>
      <c r="AD87" s="138">
        <f t="shared" si="30"/>
        <v>0.45325896489142004</v>
      </c>
      <c r="AE87" s="138"/>
      <c r="AF87" s="50">
        <f>春秋自动更新!L87*10</f>
        <v>7.31</v>
      </c>
      <c r="AG87" s="138">
        <f t="shared" si="31"/>
        <v>-0.98590517324489524</v>
      </c>
      <c r="AH87" s="138"/>
      <c r="AI87" s="50">
        <f>春秋自动更新!M87*10</f>
        <v>1.42</v>
      </c>
      <c r="AJ87" s="138">
        <f t="shared" si="32"/>
        <v>-0.97797766749379655</v>
      </c>
      <c r="AK87" s="138"/>
      <c r="AL87" s="50">
        <f>春秋自动更新!N87</f>
        <v>79.319999999999993</v>
      </c>
      <c r="AM87" s="174">
        <f t="shared" si="16"/>
        <v>-8.4500000000000028</v>
      </c>
      <c r="AN87" s="138"/>
      <c r="AO87" s="50">
        <f>春秋自动更新!O87</f>
        <v>79.47</v>
      </c>
      <c r="AP87" s="174">
        <f t="shared" si="17"/>
        <v>-11.14</v>
      </c>
      <c r="AQ87" s="138"/>
      <c r="AR87" s="50">
        <f>春秋自动更新!P87</f>
        <v>61.06</v>
      </c>
      <c r="AS87" s="174">
        <f t="shared" si="18"/>
        <v>-22.61</v>
      </c>
      <c r="AT87" s="138"/>
      <c r="AU87" s="50">
        <f>春秋自动更新!Q87</f>
        <v>52.16</v>
      </c>
      <c r="AV87" s="174">
        <f t="shared" si="19"/>
        <v>-31.960000000000008</v>
      </c>
      <c r="AW87" s="138"/>
      <c r="AX87" s="50">
        <f>春秋自动更新!R87</f>
        <v>102</v>
      </c>
      <c r="AY87" s="138">
        <f t="shared" si="20"/>
        <v>9.6774193548387011E-2</v>
      </c>
      <c r="AZ87" s="138"/>
      <c r="BA87" s="17"/>
      <c r="BB87" s="9"/>
      <c r="BC87" s="17"/>
      <c r="BD87" s="9"/>
      <c r="BE87" s="17"/>
      <c r="BF87" s="9"/>
      <c r="BG87" s="17"/>
      <c r="BH87" s="9"/>
      <c r="BI87" s="51"/>
      <c r="BJ87" s="9"/>
      <c r="BK87" s="51"/>
      <c r="BL87" s="9"/>
      <c r="BM87" s="51"/>
      <c r="BN87" s="9"/>
      <c r="BO87" s="51"/>
      <c r="BP87" s="51"/>
      <c r="BQ87" s="9"/>
      <c r="BR87" s="51"/>
      <c r="BS87" s="9"/>
      <c r="BT87" s="51"/>
      <c r="BU87" s="9"/>
      <c r="BV87" s="51"/>
      <c r="BW87" s="9"/>
      <c r="BX87" s="51"/>
      <c r="BY87" s="9"/>
      <c r="BZ87" s="51"/>
      <c r="CA87" s="9"/>
      <c r="CB87" s="51"/>
      <c r="CC87" s="9"/>
      <c r="CD87" s="51"/>
      <c r="CE87" s="9"/>
      <c r="CF87" s="51"/>
      <c r="CG87" s="10"/>
      <c r="CH87" s="51"/>
      <c r="CI87" s="10"/>
      <c r="CJ87" s="51"/>
      <c r="CK87" s="10"/>
      <c r="CL87" s="51"/>
      <c r="CM87" s="10"/>
      <c r="CN87" s="51"/>
      <c r="CO87" s="53"/>
      <c r="CP87" s="51"/>
      <c r="CQ87" s="53"/>
      <c r="CR87" s="51"/>
      <c r="CS87" s="53"/>
      <c r="CT87" s="51"/>
      <c r="CU87" s="53"/>
      <c r="CV87" s="60"/>
      <c r="CW87" s="51"/>
      <c r="CX87" s="9"/>
      <c r="CY87" s="51"/>
      <c r="CZ87" s="9"/>
      <c r="DA87" s="51"/>
      <c r="DB87" s="9"/>
      <c r="DC87" s="51"/>
      <c r="DD87" s="9"/>
      <c r="DE87" s="69"/>
      <c r="DF87" s="69"/>
      <c r="DG87" s="51"/>
    </row>
    <row r="88" spans="1:111" s="11" customFormat="1">
      <c r="A88" s="34">
        <v>44227</v>
      </c>
      <c r="B88" s="18">
        <f>春秋自动更新!B88</f>
        <v>3197.4634999999998</v>
      </c>
      <c r="C88" s="138">
        <f t="shared" si="21"/>
        <v>-0.21102784690187648</v>
      </c>
      <c r="D88" s="138"/>
      <c r="E88" s="18">
        <f>春秋自动更新!C88</f>
        <v>3167.3440999999998</v>
      </c>
      <c r="F88" s="138">
        <f t="shared" si="22"/>
        <v>0.36019979323086604</v>
      </c>
      <c r="G88" s="138"/>
      <c r="H88" s="18">
        <f>春秋自动更新!D88</f>
        <v>22.591000000000001</v>
      </c>
      <c r="I88" s="138">
        <f t="shared" si="23"/>
        <v>-0.98589806556740955</v>
      </c>
      <c r="J88" s="138"/>
      <c r="K88" s="18">
        <f>春秋自动更新!E88</f>
        <v>7.5284000000000004</v>
      </c>
      <c r="L88" s="138">
        <f t="shared" si="24"/>
        <v>-0.93835688224235392</v>
      </c>
      <c r="M88" s="138"/>
      <c r="N88" s="18">
        <f>春秋自动更新!F88</f>
        <v>2243.5886999999998</v>
      </c>
      <c r="O88" s="138">
        <f t="shared" si="25"/>
        <v>-0.32791729279072945</v>
      </c>
      <c r="P88" s="138"/>
      <c r="Q88" s="18">
        <f>春秋自动更新!G88</f>
        <v>2228.08</v>
      </c>
      <c r="R88" s="138">
        <f t="shared" si="26"/>
        <v>0.13736821831540169</v>
      </c>
      <c r="S88" s="138"/>
      <c r="T88" s="18">
        <f>春秋自动更新!H88</f>
        <v>11.798299999999999</v>
      </c>
      <c r="U88" s="138">
        <f t="shared" si="27"/>
        <v>-0.99079900047150216</v>
      </c>
      <c r="V88" s="138"/>
      <c r="W88" s="18">
        <f>春秋自动更新!I88</f>
        <v>3.7103999999999999</v>
      </c>
      <c r="X88" s="138">
        <f t="shared" si="28"/>
        <v>-0.96174829586926136</v>
      </c>
      <c r="Y88" s="138"/>
      <c r="Z88" s="18">
        <f>春秋自动更新!J88*10</f>
        <v>1379.6100000000001</v>
      </c>
      <c r="AA88" s="138">
        <f t="shared" si="29"/>
        <v>-0.24032796273250878</v>
      </c>
      <c r="AB88" s="138"/>
      <c r="AC88" s="18">
        <f>春秋自动更新!K88*10</f>
        <v>1371.36</v>
      </c>
      <c r="AD88" s="138">
        <f t="shared" si="30"/>
        <v>0.13415209031137554</v>
      </c>
      <c r="AE88" s="138"/>
      <c r="AF88" s="18">
        <f>春秋自动更新!L88*10</f>
        <v>5.67</v>
      </c>
      <c r="AG88" s="138">
        <f t="shared" si="31"/>
        <v>-0.98946625299570845</v>
      </c>
      <c r="AH88" s="138"/>
      <c r="AI88" s="18">
        <f>春秋自动更新!M88*10</f>
        <v>2.58</v>
      </c>
      <c r="AJ88" s="138">
        <f t="shared" si="32"/>
        <v>-0.96241258741258739</v>
      </c>
      <c r="AK88" s="138"/>
      <c r="AL88" s="18">
        <f>春秋自动更新!N88</f>
        <v>70.17</v>
      </c>
      <c r="AM88" s="174">
        <f t="shared" si="16"/>
        <v>-12.200000000000003</v>
      </c>
      <c r="AN88" s="138"/>
      <c r="AO88" s="18">
        <f>春秋自动更新!O88</f>
        <v>70.349999999999994</v>
      </c>
      <c r="AP88" s="174">
        <f t="shared" si="17"/>
        <v>-13.780000000000001</v>
      </c>
      <c r="AQ88" s="138"/>
      <c r="AR88" s="18">
        <f>春秋自动更新!P88</f>
        <v>52.23</v>
      </c>
      <c r="AS88" s="174">
        <f t="shared" si="18"/>
        <v>-27.810000000000009</v>
      </c>
      <c r="AT88" s="138"/>
      <c r="AU88" s="18">
        <f>春秋自动更新!Q88</f>
        <v>49.29</v>
      </c>
      <c r="AV88" s="174">
        <f t="shared" si="19"/>
        <v>-30.130000000000003</v>
      </c>
      <c r="AW88" s="138"/>
      <c r="AX88" s="18">
        <f>春秋自动更新!R88</f>
        <v>102</v>
      </c>
      <c r="AY88" s="138">
        <f t="shared" si="20"/>
        <v>7.3684210526315796E-2</v>
      </c>
      <c r="AZ88" s="138"/>
      <c r="BA88" s="10"/>
      <c r="BB88" s="9"/>
      <c r="BC88" s="10"/>
      <c r="BD88" s="9"/>
      <c r="BE88" s="10"/>
      <c r="BF88" s="9"/>
      <c r="BG88" s="10"/>
      <c r="BH88" s="9"/>
      <c r="BI88" s="10"/>
      <c r="BJ88" s="9"/>
      <c r="BK88" s="10"/>
      <c r="BL88" s="9"/>
      <c r="BM88" s="10"/>
      <c r="BN88" s="9"/>
      <c r="BO88" s="10"/>
      <c r="BP88" s="10"/>
      <c r="BQ88" s="9"/>
      <c r="BR88" s="10"/>
      <c r="BS88" s="9"/>
      <c r="BT88" s="10"/>
      <c r="BU88" s="9"/>
      <c r="BV88" s="10"/>
      <c r="BW88" s="9"/>
      <c r="BX88" s="10"/>
      <c r="BY88" s="9"/>
      <c r="BZ88" s="10"/>
      <c r="CA88" s="9"/>
      <c r="CB88" s="10"/>
      <c r="CC88" s="9"/>
      <c r="CD88" s="10"/>
      <c r="CE88" s="9"/>
      <c r="CF88" s="10"/>
      <c r="CG88" s="10"/>
      <c r="CH88" s="10"/>
      <c r="CI88" s="10"/>
      <c r="CJ88" s="10"/>
      <c r="CK88" s="10"/>
      <c r="CL88" s="10"/>
      <c r="CM88" s="10"/>
      <c r="CN88" s="10"/>
      <c r="CO88" s="53"/>
      <c r="CP88" s="10"/>
      <c r="CQ88" s="53"/>
      <c r="CR88" s="51"/>
      <c r="CS88" s="53"/>
      <c r="CT88" s="10"/>
      <c r="CU88" s="53"/>
      <c r="CW88" s="10"/>
      <c r="CX88" s="9"/>
      <c r="CY88" s="10"/>
      <c r="CZ88" s="9"/>
      <c r="DA88" s="10"/>
      <c r="DB88" s="9"/>
      <c r="DC88" s="10"/>
      <c r="DD88" s="9"/>
      <c r="DE88" s="88"/>
      <c r="DF88" s="88"/>
    </row>
    <row r="89" spans="1:111">
      <c r="A89" s="49">
        <v>44255</v>
      </c>
      <c r="B89" s="50">
        <f>春秋自动更新!B89</f>
        <v>2885.8161</v>
      </c>
      <c r="C89" s="138">
        <f t="shared" si="21"/>
        <v>0.75090640663260855</v>
      </c>
      <c r="D89" s="138"/>
      <c r="E89" s="50">
        <f>春秋自动更新!C89</f>
        <v>2863.4697000000001</v>
      </c>
      <c r="F89" s="138">
        <f t="shared" si="22"/>
        <v>1.2992557832094018</v>
      </c>
      <c r="G89" s="138"/>
      <c r="H89" s="50">
        <f>春秋自动更新!D89</f>
        <v>17.051400000000001</v>
      </c>
      <c r="I89" s="138">
        <f t="shared" si="23"/>
        <v>-0.95561875134694485</v>
      </c>
      <c r="J89" s="138"/>
      <c r="K89" s="50">
        <f>春秋自动更新!E89</f>
        <v>5.2949999999999999</v>
      </c>
      <c r="L89" s="138">
        <f t="shared" si="24"/>
        <v>-0.71519089471476061</v>
      </c>
      <c r="M89" s="138"/>
      <c r="N89" s="50">
        <f>春秋自动更新!F89</f>
        <v>2111.5554999999999</v>
      </c>
      <c r="O89" s="138">
        <f t="shared" si="25"/>
        <v>1.0114763066893473</v>
      </c>
      <c r="P89" s="138"/>
      <c r="Q89" s="50">
        <f>春秋自动更新!G89</f>
        <v>2101.6255000000001</v>
      </c>
      <c r="R89" s="138">
        <f t="shared" si="26"/>
        <v>1.5872742025571305</v>
      </c>
      <c r="S89" s="138"/>
      <c r="T89" s="50">
        <f>春秋自动更新!H89</f>
        <v>8.0030000000000001</v>
      </c>
      <c r="U89" s="138">
        <f t="shared" si="27"/>
        <v>-0.96507431799346877</v>
      </c>
      <c r="V89" s="138"/>
      <c r="W89" s="50">
        <f>春秋自动更新!I89</f>
        <v>1.927</v>
      </c>
      <c r="X89" s="138">
        <f t="shared" si="28"/>
        <v>-0.76831145096907605</v>
      </c>
      <c r="Y89" s="138"/>
      <c r="Z89" s="50">
        <f>春秋自动更新!J89*10</f>
        <v>1262.97</v>
      </c>
      <c r="AA89" s="138">
        <f t="shared" si="29"/>
        <v>1.2687540418193577</v>
      </c>
      <c r="AB89" s="138"/>
      <c r="AC89" s="50">
        <f>春秋自动更新!K89*10</f>
        <v>1257.68</v>
      </c>
      <c r="AD89" s="138">
        <f t="shared" si="30"/>
        <v>1.7361092981769133</v>
      </c>
      <c r="AE89" s="138"/>
      <c r="AF89" s="50">
        <f>春秋自动更新!L89*10</f>
        <v>3.9800000000000004</v>
      </c>
      <c r="AG89" s="138">
        <f t="shared" si="31"/>
        <v>-0.95621562156215623</v>
      </c>
      <c r="AH89" s="138"/>
      <c r="AI89" s="50">
        <f>春秋自动更新!M89*10</f>
        <v>1.31</v>
      </c>
      <c r="AJ89" s="138">
        <f t="shared" si="32"/>
        <v>-0.78594771241830064</v>
      </c>
      <c r="AK89" s="138"/>
      <c r="AL89" s="50">
        <f>春秋自动更新!N89</f>
        <v>73.17</v>
      </c>
      <c r="AM89" s="174">
        <f t="shared" si="16"/>
        <v>9.480000000000004</v>
      </c>
      <c r="AN89" s="138"/>
      <c r="AO89" s="50">
        <f>春秋自动更新!O89</f>
        <v>73.39</v>
      </c>
      <c r="AP89" s="174">
        <f t="shared" si="17"/>
        <v>8.1700000000000017</v>
      </c>
      <c r="AQ89" s="138"/>
      <c r="AR89" s="50">
        <f>春秋自动更新!P89</f>
        <v>46.93</v>
      </c>
      <c r="AS89" s="174">
        <f t="shared" si="18"/>
        <v>-12.71</v>
      </c>
      <c r="AT89" s="138"/>
      <c r="AU89" s="50">
        <f>春秋自动更新!Q89</f>
        <v>36.39</v>
      </c>
      <c r="AV89" s="174">
        <f t="shared" si="19"/>
        <v>-8.3500000000000014</v>
      </c>
      <c r="AW89" s="138"/>
      <c r="AX89" s="50">
        <f>春秋自动更新!R89</f>
        <v>104</v>
      </c>
      <c r="AY89" s="138">
        <f t="shared" si="20"/>
        <v>9.473684210526323E-2</v>
      </c>
      <c r="AZ89" s="138"/>
      <c r="BA89" s="17"/>
      <c r="BB89" s="9"/>
      <c r="BC89" s="17"/>
      <c r="BD89" s="9"/>
      <c r="BE89" s="17"/>
      <c r="BF89" s="9"/>
      <c r="BG89" s="17"/>
      <c r="BH89" s="9"/>
      <c r="BI89" s="51"/>
      <c r="BJ89" s="9"/>
      <c r="BK89" s="51"/>
      <c r="BL89" s="9"/>
      <c r="BM89" s="51"/>
      <c r="BN89" s="9"/>
      <c r="BO89" s="51"/>
      <c r="BP89" s="51"/>
      <c r="BQ89" s="9"/>
      <c r="BR89" s="51"/>
      <c r="BS89" s="9"/>
      <c r="BT89" s="51"/>
      <c r="BU89" s="9"/>
      <c r="BV89" s="51"/>
      <c r="BW89" s="9"/>
      <c r="BX89" s="51"/>
      <c r="BY89" s="9"/>
      <c r="BZ89" s="51"/>
      <c r="CA89" s="9"/>
      <c r="CB89" s="51"/>
      <c r="CC89" s="9"/>
      <c r="CD89" s="51"/>
      <c r="CE89" s="9"/>
      <c r="CF89" s="51"/>
      <c r="CG89" s="10"/>
      <c r="CH89" s="51"/>
      <c r="CI89" s="10"/>
      <c r="CJ89" s="51"/>
      <c r="CK89" s="10"/>
      <c r="CL89" s="51"/>
      <c r="CM89" s="10"/>
      <c r="CN89" s="51"/>
      <c r="CO89" s="53"/>
      <c r="CP89" s="51"/>
      <c r="CQ89" s="53"/>
      <c r="CR89" s="51"/>
      <c r="CS89" s="53"/>
      <c r="CT89" s="51"/>
      <c r="CU89" s="53"/>
      <c r="CV89" s="60"/>
      <c r="CW89" s="51"/>
      <c r="CX89" s="9"/>
      <c r="CY89" s="51"/>
      <c r="CZ89" s="9"/>
      <c r="DA89" s="51"/>
      <c r="DB89" s="9"/>
      <c r="DC89" s="51"/>
      <c r="DD89" s="9"/>
      <c r="DE89" s="69"/>
      <c r="DF89" s="69"/>
      <c r="DG89" s="51"/>
    </row>
    <row r="90" spans="1:111">
      <c r="A90" s="49">
        <v>44286</v>
      </c>
      <c r="B90" s="50">
        <f>春秋自动更新!B90</f>
        <v>3833.3258999999998</v>
      </c>
      <c r="C90" s="138">
        <f t="shared" si="21"/>
        <v>0.73904261526143489</v>
      </c>
      <c r="D90" s="138"/>
      <c r="E90" s="50">
        <f>春秋自动更新!C90</f>
        <v>3800.3166999999999</v>
      </c>
      <c r="F90" s="138">
        <f t="shared" si="22"/>
        <v>1.1068925459031451</v>
      </c>
      <c r="G90" s="138"/>
      <c r="H90" s="50">
        <f>春秋自动更新!D90</f>
        <v>24.2911</v>
      </c>
      <c r="I90" s="138">
        <f t="shared" si="23"/>
        <v>-0.93663906456471258</v>
      </c>
      <c r="J90" s="138"/>
      <c r="K90" s="50">
        <f>春秋自动更新!E90</f>
        <v>8.7180999999999997</v>
      </c>
      <c r="L90" s="138">
        <f t="shared" si="24"/>
        <v>-0.49143653821473998</v>
      </c>
      <c r="M90" s="138"/>
      <c r="N90" s="50">
        <f>春秋自动更新!F90</f>
        <v>3330.8552</v>
      </c>
      <c r="O90" s="138">
        <f t="shared" si="25"/>
        <v>1.4803558225477347</v>
      </c>
      <c r="P90" s="138"/>
      <c r="Q90" s="50">
        <f>春秋自动更新!G90</f>
        <v>3312.2447999999999</v>
      </c>
      <c r="R90" s="138">
        <f t="shared" si="26"/>
        <v>1.926317640141658</v>
      </c>
      <c r="S90" s="138"/>
      <c r="T90" s="50">
        <f>春秋自动更新!H90</f>
        <v>13.8767</v>
      </c>
      <c r="U90" s="138">
        <f t="shared" si="27"/>
        <v>-0.93258606551005818</v>
      </c>
      <c r="V90" s="138"/>
      <c r="W90" s="50">
        <f>春秋自动更新!I90</f>
        <v>4.7336999999999998</v>
      </c>
      <c r="X90" s="138">
        <f t="shared" si="28"/>
        <v>-8.4284443068828208E-2</v>
      </c>
      <c r="Y90" s="138"/>
      <c r="Z90" s="50">
        <f>春秋自动更新!J90*10</f>
        <v>2031.6599999999999</v>
      </c>
      <c r="AA90" s="138">
        <f t="shared" si="29"/>
        <v>1.6695486498915968</v>
      </c>
      <c r="AB90" s="138"/>
      <c r="AC90" s="50">
        <f>春秋自动更新!K90*10</f>
        <v>2021.92</v>
      </c>
      <c r="AD90" s="138">
        <f t="shared" si="30"/>
        <v>1.9942836833219797</v>
      </c>
      <c r="AE90" s="138"/>
      <c r="AF90" s="50">
        <f>春秋自动更新!L90*10</f>
        <v>6.61</v>
      </c>
      <c r="AG90" s="138">
        <f t="shared" si="31"/>
        <v>-0.91915362035225046</v>
      </c>
      <c r="AH90" s="138"/>
      <c r="AI90" s="50">
        <f>春秋自动更新!M90*10</f>
        <v>3.13</v>
      </c>
      <c r="AJ90" s="138">
        <f t="shared" si="32"/>
        <v>-0.22332506203473956</v>
      </c>
      <c r="AK90" s="138"/>
      <c r="AL90" s="50">
        <f>春秋自动更新!N90</f>
        <v>86.89</v>
      </c>
      <c r="AM90" s="174">
        <f t="shared" si="16"/>
        <v>25.97</v>
      </c>
      <c r="AN90" s="138"/>
      <c r="AO90" s="50">
        <f>春秋自动更新!O90</f>
        <v>87.16</v>
      </c>
      <c r="AP90" s="174">
        <f t="shared" si="17"/>
        <v>24.409999999999997</v>
      </c>
      <c r="AQ90" s="138"/>
      <c r="AR90" s="50">
        <f>春秋自动更新!P90</f>
        <v>57.13</v>
      </c>
      <c r="AS90" s="174">
        <f t="shared" si="18"/>
        <v>3.4400000000000048</v>
      </c>
      <c r="AT90" s="138"/>
      <c r="AU90" s="50">
        <f>春秋自动更新!Q90</f>
        <v>54.3</v>
      </c>
      <c r="AV90" s="174">
        <f t="shared" si="19"/>
        <v>24.139999999999997</v>
      </c>
      <c r="AW90" s="138"/>
      <c r="AX90" s="50">
        <f>春秋自动更新!R90</f>
        <v>104</v>
      </c>
      <c r="AY90" s="138">
        <f t="shared" si="20"/>
        <v>8.3333333333333259E-2</v>
      </c>
      <c r="AZ90" s="138"/>
      <c r="BA90" s="17"/>
      <c r="BB90" s="9"/>
      <c r="BC90" s="17"/>
      <c r="BD90" s="9"/>
      <c r="BE90" s="17"/>
      <c r="BF90" s="9"/>
      <c r="BG90" s="17"/>
      <c r="BH90" s="9"/>
      <c r="BI90" s="51"/>
      <c r="BJ90" s="9"/>
      <c r="BK90" s="51"/>
      <c r="BL90" s="9"/>
      <c r="BM90" s="51"/>
      <c r="BN90" s="9"/>
      <c r="BO90" s="51"/>
      <c r="BP90" s="51"/>
      <c r="BQ90" s="9"/>
      <c r="BR90" s="51"/>
      <c r="BS90" s="9"/>
      <c r="BT90" s="51"/>
      <c r="BU90" s="9"/>
      <c r="BV90" s="51"/>
      <c r="BW90" s="9"/>
      <c r="BX90" s="51"/>
      <c r="BY90" s="9"/>
      <c r="BZ90" s="51"/>
      <c r="CA90" s="9"/>
      <c r="CB90" s="51"/>
      <c r="CC90" s="9"/>
      <c r="CD90" s="51"/>
      <c r="CE90" s="9"/>
      <c r="CF90" s="51"/>
      <c r="CG90" s="10"/>
      <c r="CH90" s="51"/>
      <c r="CI90" s="10"/>
      <c r="CJ90" s="51"/>
      <c r="CK90" s="10"/>
      <c r="CL90" s="51"/>
      <c r="CM90" s="10"/>
      <c r="CN90" s="51"/>
      <c r="CO90" s="53"/>
      <c r="CP90" s="51"/>
      <c r="CQ90" s="53"/>
      <c r="CR90" s="51"/>
      <c r="CS90" s="53"/>
      <c r="CT90" s="51"/>
      <c r="CU90" s="53"/>
      <c r="CV90" s="60"/>
      <c r="CW90" s="51"/>
      <c r="CX90" s="9"/>
      <c r="CY90" s="51"/>
      <c r="CZ90" s="9"/>
      <c r="DA90" s="51"/>
      <c r="DB90" s="9"/>
      <c r="DC90" s="51"/>
      <c r="DD90" s="9"/>
      <c r="DE90" s="69"/>
      <c r="DF90" s="69"/>
      <c r="DG90" s="70"/>
    </row>
    <row r="91" spans="1:111">
      <c r="A91" s="49">
        <v>44316</v>
      </c>
      <c r="B91" s="50">
        <f>春秋自动更新!B91</f>
        <v>3989.6741999999999</v>
      </c>
      <c r="C91" s="138">
        <f t="shared" si="21"/>
        <v>0.91301138574469576</v>
      </c>
      <c r="D91" s="138"/>
      <c r="E91" s="50">
        <f>春秋自动更新!C91</f>
        <v>3959.3229000000001</v>
      </c>
      <c r="F91" s="138">
        <f t="shared" si="22"/>
        <v>0.91373231905575381</v>
      </c>
      <c r="G91" s="138"/>
      <c r="H91" s="50">
        <f>春秋自动更新!D91</f>
        <v>21.716699999999999</v>
      </c>
      <c r="I91" s="138">
        <f t="shared" si="23"/>
        <v>0.52072406428346341</v>
      </c>
      <c r="J91" s="138"/>
      <c r="K91" s="50">
        <f>春秋自动更新!E91</f>
        <v>8.6347000000000005</v>
      </c>
      <c r="L91" s="138">
        <f t="shared" si="24"/>
        <v>2.6513447225981062</v>
      </c>
      <c r="M91" s="138"/>
      <c r="N91" s="50">
        <f>春秋自动更新!F91</f>
        <v>3520.4214999999999</v>
      </c>
      <c r="O91" s="138">
        <f t="shared" si="25"/>
        <v>1.3881747269784968</v>
      </c>
      <c r="P91" s="138"/>
      <c r="Q91" s="50">
        <f>春秋自动更新!G91</f>
        <v>3504.1005</v>
      </c>
      <c r="R91" s="138">
        <f t="shared" si="26"/>
        <v>1.3878391738313418</v>
      </c>
      <c r="S91" s="138"/>
      <c r="T91" s="50">
        <f>春秋自动更新!H91</f>
        <v>10.4411</v>
      </c>
      <c r="U91" s="138">
        <f t="shared" si="27"/>
        <v>0.78054229195088687</v>
      </c>
      <c r="V91" s="138"/>
      <c r="W91" s="50">
        <f>春秋自动更新!I91</f>
        <v>5.8799000000000001</v>
      </c>
      <c r="X91" s="138">
        <f t="shared" si="28"/>
        <v>6.6972116769210626</v>
      </c>
      <c r="Y91" s="138"/>
      <c r="Z91" s="50">
        <f>春秋自动更新!J91*10</f>
        <v>2220.9899999999998</v>
      </c>
      <c r="AA91" s="138">
        <f t="shared" si="29"/>
        <v>1.4476955630496593</v>
      </c>
      <c r="AB91" s="138"/>
      <c r="AC91" s="50">
        <f>春秋自动更新!K91*10</f>
        <v>2212.44</v>
      </c>
      <c r="AD91" s="138">
        <f t="shared" si="30"/>
        <v>1.4476872185774821</v>
      </c>
      <c r="AE91" s="138"/>
      <c r="AF91" s="50">
        <f>春秋自动更新!L91*10</f>
        <v>4.71</v>
      </c>
      <c r="AG91" s="138">
        <f t="shared" si="31"/>
        <v>0.68817204301075274</v>
      </c>
      <c r="AH91" s="138"/>
      <c r="AI91" s="50">
        <f>春秋自动更新!M91*10</f>
        <v>3.83</v>
      </c>
      <c r="AJ91" s="138">
        <f t="shared" si="32"/>
        <v>4.394366197183099</v>
      </c>
      <c r="AK91" s="138"/>
      <c r="AL91" s="50">
        <f>春秋自动更新!N91</f>
        <v>88.24</v>
      </c>
      <c r="AM91" s="174">
        <f t="shared" si="16"/>
        <v>17.559999999999988</v>
      </c>
      <c r="AN91" s="138"/>
      <c r="AO91" s="50">
        <f>春秋自动更新!O91</f>
        <v>88.5</v>
      </c>
      <c r="AP91" s="174">
        <f t="shared" si="17"/>
        <v>17.569999999999993</v>
      </c>
      <c r="AQ91" s="138"/>
      <c r="AR91" s="50">
        <f>春秋自动更新!P91</f>
        <v>48.08</v>
      </c>
      <c r="AS91" s="174">
        <f t="shared" si="18"/>
        <v>7.019999999999996</v>
      </c>
      <c r="AT91" s="138"/>
      <c r="AU91" s="50">
        <f>春秋自动更新!Q91</f>
        <v>68.099999999999994</v>
      </c>
      <c r="AV91" s="174">
        <f t="shared" si="19"/>
        <v>35.799999999999997</v>
      </c>
      <c r="AW91" s="138"/>
      <c r="AX91" s="50">
        <f>春秋自动更新!R91</f>
        <v>104</v>
      </c>
      <c r="AY91" s="138">
        <f t="shared" si="20"/>
        <v>8.3333333333333259E-2</v>
      </c>
      <c r="AZ91" s="138"/>
      <c r="BA91" s="17"/>
      <c r="BB91" s="9"/>
      <c r="BC91" s="17"/>
      <c r="BD91" s="9"/>
      <c r="BE91" s="17"/>
      <c r="BF91" s="9"/>
      <c r="BG91" s="17"/>
      <c r="BH91" s="9"/>
      <c r="BI91" s="51"/>
      <c r="BJ91" s="9"/>
      <c r="BK91" s="51"/>
      <c r="BL91" s="9"/>
      <c r="BM91" s="51"/>
      <c r="BN91" s="9"/>
      <c r="BO91" s="51"/>
      <c r="BP91" s="51"/>
      <c r="BQ91" s="9"/>
      <c r="BR91" s="51"/>
      <c r="BS91" s="9"/>
      <c r="BT91" s="51"/>
      <c r="BU91" s="9"/>
      <c r="BV91" s="51"/>
      <c r="BW91" s="9"/>
      <c r="BX91" s="51"/>
      <c r="BY91" s="9"/>
      <c r="BZ91" s="51"/>
      <c r="CA91" s="9"/>
      <c r="CB91" s="51"/>
      <c r="CC91" s="9"/>
      <c r="CD91" s="51"/>
      <c r="CE91" s="9"/>
      <c r="CF91" s="51"/>
      <c r="CG91" s="10"/>
      <c r="CH91" s="51"/>
      <c r="CI91" s="10"/>
      <c r="CJ91" s="51"/>
      <c r="CK91" s="10"/>
      <c r="CL91" s="51"/>
      <c r="CM91" s="10"/>
      <c r="CN91" s="51"/>
      <c r="CO91" s="53"/>
      <c r="CP91" s="51"/>
      <c r="CQ91" s="53"/>
      <c r="CR91" s="51"/>
      <c r="CS91" s="53"/>
      <c r="CT91" s="51"/>
      <c r="CU91" s="53"/>
      <c r="CV91" s="60"/>
      <c r="CW91" s="51"/>
      <c r="CX91" s="9"/>
      <c r="CY91" s="51"/>
      <c r="CZ91" s="9"/>
      <c r="DA91" s="51"/>
      <c r="DB91" s="9"/>
      <c r="DC91" s="51"/>
      <c r="DD91" s="9"/>
      <c r="DE91" s="69"/>
      <c r="DF91" s="69"/>
      <c r="DG91" s="70"/>
    </row>
    <row r="92" spans="1:111">
      <c r="A92" s="49">
        <v>44347</v>
      </c>
      <c r="B92" s="50">
        <f>春秋自动更新!B92</f>
        <v>4039.3544999999999</v>
      </c>
      <c r="C92" s="138">
        <f t="shared" si="21"/>
        <v>0.46512740593140633</v>
      </c>
      <c r="D92" s="138"/>
      <c r="E92" s="50">
        <f>春秋自动更新!C92</f>
        <v>3981.8000999999999</v>
      </c>
      <c r="F92" s="138">
        <f t="shared" si="22"/>
        <v>0.45438190888917407</v>
      </c>
      <c r="G92" s="138"/>
      <c r="H92" s="50">
        <f>春秋自动更新!D92</f>
        <v>20.749300000000002</v>
      </c>
      <c r="I92" s="138">
        <f t="shared" si="23"/>
        <v>0.46972616129991929</v>
      </c>
      <c r="J92" s="138"/>
      <c r="K92" s="50">
        <f>春秋自动更新!E92</f>
        <v>36.805100000000003</v>
      </c>
      <c r="L92" s="138">
        <f t="shared" si="24"/>
        <v>6.2371204970898226</v>
      </c>
      <c r="M92" s="138"/>
      <c r="N92" s="50">
        <f>春秋自动更新!F92</f>
        <v>3572.2636000000002</v>
      </c>
      <c r="O92" s="138">
        <f t="shared" si="25"/>
        <v>0.71539788291727135</v>
      </c>
      <c r="P92" s="138"/>
      <c r="Q92" s="50">
        <f>春秋自动更新!G92</f>
        <v>3536.0041999999999</v>
      </c>
      <c r="R92" s="138">
        <f t="shared" si="26"/>
        <v>0.70509344465162815</v>
      </c>
      <c r="S92" s="138"/>
      <c r="T92" s="50">
        <f>春秋自动更新!H92</f>
        <v>9.2655999999999992</v>
      </c>
      <c r="U92" s="138">
        <f t="shared" si="27"/>
        <v>0.28376861794250074</v>
      </c>
      <c r="V92" s="138"/>
      <c r="W92" s="50">
        <f>春秋自动更新!I92</f>
        <v>26.9939</v>
      </c>
      <c r="X92" s="138">
        <f t="shared" si="28"/>
        <v>17.45358217117856</v>
      </c>
      <c r="Y92" s="138"/>
      <c r="Z92" s="50">
        <f>春秋自动更新!J92*10</f>
        <v>2252.42</v>
      </c>
      <c r="AA92" s="138">
        <f t="shared" si="29"/>
        <v>0.69291243893273213</v>
      </c>
      <c r="AB92" s="138"/>
      <c r="AC92" s="50">
        <f>春秋自动更新!K92*10</f>
        <v>2230.94</v>
      </c>
      <c r="AD92" s="138">
        <f t="shared" si="30"/>
        <v>0.68290272696413079</v>
      </c>
      <c r="AE92" s="138"/>
      <c r="AF92" s="50">
        <f>春秋自动更新!L92*10</f>
        <v>4.42</v>
      </c>
      <c r="AG92" s="138">
        <f t="shared" si="31"/>
        <v>0.26647564469914053</v>
      </c>
      <c r="AH92" s="138"/>
      <c r="AI92" s="50">
        <f>春秋自动更新!M92*10</f>
        <v>17.05</v>
      </c>
      <c r="AJ92" s="138">
        <f t="shared" si="32"/>
        <v>11.536764705882353</v>
      </c>
      <c r="AK92" s="138"/>
      <c r="AL92" s="50">
        <f>春秋自动更新!N92</f>
        <v>88.44</v>
      </c>
      <c r="AM92" s="174">
        <f t="shared" si="16"/>
        <v>12.909999999999997</v>
      </c>
      <c r="AN92" s="138"/>
      <c r="AO92" s="50">
        <f>春秋自动更新!O92</f>
        <v>88.8</v>
      </c>
      <c r="AP92" s="174">
        <f t="shared" si="17"/>
        <v>13.049999999999997</v>
      </c>
      <c r="AQ92" s="138"/>
      <c r="AR92" s="50">
        <f>春秋自动更新!P92</f>
        <v>44.66</v>
      </c>
      <c r="AS92" s="174">
        <f t="shared" si="18"/>
        <v>-6.4600000000000009</v>
      </c>
      <c r="AT92" s="138"/>
      <c r="AU92" s="50">
        <f>春秋自动更新!Q92</f>
        <v>73.34</v>
      </c>
      <c r="AV92" s="174">
        <f t="shared" si="19"/>
        <v>44.58</v>
      </c>
      <c r="AW92" s="138"/>
      <c r="AX92" s="50">
        <f>春秋自动更新!R92</f>
        <v>104</v>
      </c>
      <c r="AY92" s="138">
        <f t="shared" si="20"/>
        <v>8.3333333333333259E-2</v>
      </c>
      <c r="AZ92" s="138"/>
      <c r="BA92" s="17"/>
      <c r="BB92" s="9"/>
      <c r="BC92" s="17"/>
      <c r="BD92" s="9"/>
      <c r="BE92" s="17"/>
      <c r="BF92" s="9"/>
      <c r="BG92" s="17"/>
      <c r="BH92" s="9"/>
      <c r="BI92" s="51"/>
      <c r="BJ92" s="9"/>
      <c r="BK92" s="51"/>
      <c r="BL92" s="9"/>
      <c r="BM92" s="51"/>
      <c r="BN92" s="9"/>
      <c r="BO92" s="51"/>
      <c r="BP92" s="51"/>
      <c r="BQ92" s="9"/>
      <c r="BR92" s="51"/>
      <c r="BS92" s="9"/>
      <c r="BT92" s="51"/>
      <c r="BU92" s="9"/>
      <c r="BV92" s="51"/>
      <c r="BW92" s="9"/>
      <c r="BX92" s="51"/>
      <c r="BY92" s="9"/>
      <c r="BZ92" s="51"/>
      <c r="CA92" s="9"/>
      <c r="CB92" s="51"/>
      <c r="CC92" s="9"/>
      <c r="CD92" s="51"/>
      <c r="CE92" s="9"/>
      <c r="CF92" s="51"/>
      <c r="CG92" s="10"/>
      <c r="CH92" s="51"/>
      <c r="CI92" s="10"/>
      <c r="CJ92" s="51"/>
      <c r="CK92" s="10"/>
      <c r="CL92" s="51"/>
      <c r="CM92" s="10"/>
      <c r="CN92" s="51"/>
      <c r="CO92" s="53"/>
      <c r="CP92" s="51"/>
      <c r="CQ92" s="53"/>
      <c r="CR92" s="51"/>
      <c r="CS92" s="53"/>
      <c r="CT92" s="51"/>
      <c r="CU92" s="53"/>
      <c r="CV92" s="60"/>
      <c r="CW92" s="51"/>
      <c r="CX92" s="9"/>
      <c r="CY92" s="51"/>
      <c r="CZ92" s="9"/>
      <c r="DA92" s="51"/>
      <c r="DB92" s="9"/>
      <c r="DC92" s="51"/>
      <c r="DD92" s="9"/>
      <c r="DE92" s="69"/>
      <c r="DF92" s="69"/>
      <c r="DG92" s="70"/>
    </row>
    <row r="93" spans="1:111">
      <c r="A93" s="49">
        <v>44377</v>
      </c>
      <c r="B93" s="50">
        <f>春秋自动更新!B93</f>
        <v>3628.569</v>
      </c>
      <c r="C93" s="138">
        <f t="shared" si="21"/>
        <v>0.18694617591761609</v>
      </c>
      <c r="D93" s="138"/>
      <c r="E93" s="50">
        <f>春秋自动更新!C93</f>
        <v>3585.4875000000002</v>
      </c>
      <c r="F93" s="138">
        <f t="shared" si="22"/>
        <v>0.18532419068489636</v>
      </c>
      <c r="G93" s="138"/>
      <c r="H93" s="50">
        <f>春秋自动更新!D93</f>
        <v>17.115500000000001</v>
      </c>
      <c r="I93" s="138">
        <f t="shared" si="23"/>
        <v>0.10284547083005791</v>
      </c>
      <c r="J93" s="138"/>
      <c r="K93" s="50">
        <f>春秋自动更新!E93</f>
        <v>25.965900000000001</v>
      </c>
      <c r="L93" s="138">
        <f t="shared" si="24"/>
        <v>0.560160066333796</v>
      </c>
      <c r="M93" s="138"/>
      <c r="N93" s="50">
        <f>春秋自动更新!F93</f>
        <v>3183.1089999999999</v>
      </c>
      <c r="O93" s="138">
        <f t="shared" si="25"/>
        <v>0.33412618146596285</v>
      </c>
      <c r="P93" s="138"/>
      <c r="Q93" s="50">
        <f>春秋自动更新!G93</f>
        <v>3155.0084999999999</v>
      </c>
      <c r="R93" s="138">
        <f t="shared" si="26"/>
        <v>0.32965597699191407</v>
      </c>
      <c r="S93" s="138"/>
      <c r="T93" s="50">
        <f>春秋自动更新!H93</f>
        <v>8.6510999999999996</v>
      </c>
      <c r="U93" s="138">
        <f t="shared" si="27"/>
        <v>-9.6122702719645625E-2</v>
      </c>
      <c r="V93" s="138"/>
      <c r="W93" s="50">
        <f>春秋自动更新!I93</f>
        <v>19.449300000000001</v>
      </c>
      <c r="X93" s="138">
        <f t="shared" si="28"/>
        <v>4.4919805726548825</v>
      </c>
      <c r="Y93" s="138"/>
      <c r="Z93" s="50">
        <f>春秋自动更新!J93*10</f>
        <v>1989.33</v>
      </c>
      <c r="AA93" s="138">
        <f t="shared" si="29"/>
        <v>0.30331638669776462</v>
      </c>
      <c r="AB93" s="138"/>
      <c r="AC93" s="50">
        <f>春秋自动更新!K93*10</f>
        <v>1972.75</v>
      </c>
      <c r="AD93" s="138">
        <f t="shared" si="30"/>
        <v>0.29936637158815449</v>
      </c>
      <c r="AE93" s="138"/>
      <c r="AF93" s="50">
        <f>春秋自动更新!L93*10</f>
        <v>4.29</v>
      </c>
      <c r="AG93" s="138">
        <f t="shared" si="31"/>
        <v>-0.20260223048327153</v>
      </c>
      <c r="AH93" s="138"/>
      <c r="AI93" s="50">
        <f>春秋自动更新!M93*10</f>
        <v>12.28</v>
      </c>
      <c r="AJ93" s="138">
        <f t="shared" si="32"/>
        <v>3.4817518248175174</v>
      </c>
      <c r="AK93" s="138"/>
      <c r="AL93" s="50">
        <f>春秋自动更新!N93</f>
        <v>87.72</v>
      </c>
      <c r="AM93" s="174">
        <f t="shared" si="16"/>
        <v>9.6700000000000017</v>
      </c>
      <c r="AN93" s="138"/>
      <c r="AO93" s="50">
        <f>春秋自动更新!O93</f>
        <v>87.99</v>
      </c>
      <c r="AP93" s="174">
        <f t="shared" si="17"/>
        <v>9.5499999999999972</v>
      </c>
      <c r="AQ93" s="138"/>
      <c r="AR93" s="50">
        <f>春秋自动更新!P93</f>
        <v>50.55</v>
      </c>
      <c r="AS93" s="174">
        <f t="shared" si="18"/>
        <v>-11.120000000000005</v>
      </c>
      <c r="AT93" s="138"/>
      <c r="AU93" s="50">
        <f>春秋自动更新!Q93</f>
        <v>67.45</v>
      </c>
      <c r="AV93" s="174">
        <f t="shared" si="19"/>
        <v>46.17</v>
      </c>
      <c r="AW93" s="138"/>
      <c r="AX93" s="50">
        <f>春秋自动更新!R93</f>
        <v>108</v>
      </c>
      <c r="AY93" s="138">
        <f t="shared" si="20"/>
        <v>0.125</v>
      </c>
      <c r="AZ93" s="138"/>
      <c r="BA93" s="17"/>
      <c r="BB93" s="9"/>
      <c r="BC93" s="17"/>
      <c r="BD93" s="9"/>
      <c r="BE93" s="17"/>
      <c r="BF93" s="9"/>
      <c r="BG93" s="17"/>
      <c r="BH93" s="9"/>
      <c r="BI93" s="51"/>
      <c r="BJ93" s="9"/>
      <c r="BK93" s="51"/>
      <c r="BL93" s="9"/>
      <c r="BM93" s="51"/>
      <c r="BN93" s="9"/>
      <c r="BO93" s="51"/>
      <c r="BP93" s="51"/>
      <c r="BQ93" s="9"/>
      <c r="BR93" s="51"/>
      <c r="BS93" s="9"/>
      <c r="BT93" s="51"/>
      <c r="BU93" s="9"/>
      <c r="BV93" s="51"/>
      <c r="BW93" s="9"/>
      <c r="BX93" s="51"/>
      <c r="BY93" s="9"/>
      <c r="BZ93" s="51"/>
      <c r="CA93" s="9"/>
      <c r="CB93" s="51"/>
      <c r="CC93" s="9"/>
      <c r="CD93" s="51"/>
      <c r="CE93" s="9"/>
      <c r="CF93" s="51"/>
      <c r="CG93" s="10"/>
      <c r="CH93" s="51"/>
      <c r="CI93" s="10"/>
      <c r="CJ93" s="51"/>
      <c r="CK93" s="10"/>
      <c r="CL93" s="51"/>
      <c r="CM93" s="10"/>
      <c r="CN93" s="51"/>
      <c r="CO93" s="53"/>
      <c r="CP93" s="51"/>
      <c r="CQ93" s="53"/>
      <c r="CR93" s="51"/>
      <c r="CS93" s="53"/>
      <c r="CT93" s="51"/>
      <c r="CU93" s="53"/>
      <c r="CV93" s="60"/>
      <c r="CW93" s="51"/>
      <c r="CX93" s="9"/>
      <c r="CY93" s="51"/>
      <c r="CZ93" s="9"/>
      <c r="DA93" s="51"/>
      <c r="DB93" s="9"/>
      <c r="DC93" s="51"/>
      <c r="DD93" s="9"/>
      <c r="DE93" s="69"/>
      <c r="DF93" s="69"/>
      <c r="DG93" s="51"/>
    </row>
    <row r="94" spans="1:111">
      <c r="A94" s="49">
        <v>44408</v>
      </c>
      <c r="B94" s="50">
        <f>春秋自动更新!B94</f>
        <v>3856.6316999999999</v>
      </c>
      <c r="C94" s="138">
        <f t="shared" si="21"/>
        <v>8.7729273104925953E-2</v>
      </c>
      <c r="D94" s="138"/>
      <c r="E94" s="50">
        <f>春秋自动更新!C94</f>
        <v>3826.8285000000001</v>
      </c>
      <c r="F94" s="138">
        <f t="shared" si="22"/>
        <v>8.8493417775612482E-2</v>
      </c>
      <c r="G94" s="138"/>
      <c r="H94" s="50">
        <f>春秋自动更新!D94</f>
        <v>13.6898</v>
      </c>
      <c r="I94" s="138">
        <f t="shared" si="23"/>
        <v>-9.6883576103018787E-2</v>
      </c>
      <c r="J94" s="138"/>
      <c r="K94" s="50">
        <f>春秋自动更新!E94</f>
        <v>16.113499999999998</v>
      </c>
      <c r="L94" s="138">
        <f t="shared" si="24"/>
        <v>9.5351714386708863E-2</v>
      </c>
      <c r="M94" s="138"/>
      <c r="N94" s="50">
        <f>春秋自动更新!F94</f>
        <v>3500.7536</v>
      </c>
      <c r="O94" s="138">
        <f t="shared" si="25"/>
        <v>0.20317767119001884</v>
      </c>
      <c r="P94" s="138"/>
      <c r="Q94" s="50">
        <f>春秋自动更新!G94</f>
        <v>3480.2572</v>
      </c>
      <c r="R94" s="138">
        <f t="shared" si="26"/>
        <v>0.20227857789799075</v>
      </c>
      <c r="S94" s="138"/>
      <c r="T94" s="50">
        <f>春秋自动更新!H94</f>
        <v>7.8550000000000004</v>
      </c>
      <c r="U94" s="138">
        <f t="shared" si="27"/>
        <v>-0.16894136566579909</v>
      </c>
      <c r="V94" s="138"/>
      <c r="W94" s="50">
        <f>春秋自动更新!I94</f>
        <v>12.641299999999999</v>
      </c>
      <c r="X94" s="138">
        <f t="shared" si="28"/>
        <v>1.3322140840912864</v>
      </c>
      <c r="Y94" s="138"/>
      <c r="Z94" s="50">
        <f>春秋自动更新!J94*10</f>
        <v>2167.4299999999998</v>
      </c>
      <c r="AA94" s="138">
        <f t="shared" si="29"/>
        <v>0.1665204544598311</v>
      </c>
      <c r="AB94" s="138"/>
      <c r="AC94" s="50">
        <f>春秋自动更新!K94*10</f>
        <v>2155.39</v>
      </c>
      <c r="AD94" s="138">
        <f t="shared" si="30"/>
        <v>0.16564274511924726</v>
      </c>
      <c r="AE94" s="138"/>
      <c r="AF94" s="50">
        <f>春秋自动更新!L94*10</f>
        <v>3.89</v>
      </c>
      <c r="AG94" s="138">
        <f t="shared" si="31"/>
        <v>-0.20773930753564152</v>
      </c>
      <c r="AH94" s="138"/>
      <c r="AI94" s="50">
        <f>春秋自动更新!M94*10</f>
        <v>8.1399999999999988</v>
      </c>
      <c r="AJ94" s="138">
        <f t="shared" si="32"/>
        <v>1.0248756218905468</v>
      </c>
      <c r="AK94" s="138"/>
      <c r="AL94" s="50">
        <f>春秋自动更新!N94</f>
        <v>90.77</v>
      </c>
      <c r="AM94" s="174">
        <f t="shared" si="16"/>
        <v>8.7099999999999937</v>
      </c>
      <c r="AN94" s="138"/>
      <c r="AO94" s="50">
        <f>春秋自动更新!O94</f>
        <v>90.94</v>
      </c>
      <c r="AP94" s="174">
        <f t="shared" si="17"/>
        <v>26.72</v>
      </c>
      <c r="AQ94" s="138"/>
      <c r="AR94" s="50">
        <f>春秋自动更新!P94</f>
        <v>57.38</v>
      </c>
      <c r="AS94" s="174">
        <f t="shared" si="18"/>
        <v>-18.369999999999997</v>
      </c>
      <c r="AT94" s="138"/>
      <c r="AU94" s="50">
        <f>春秋自动更新!Q94</f>
        <v>78.45</v>
      </c>
      <c r="AV94" s="174">
        <f t="shared" si="19"/>
        <v>41.6</v>
      </c>
      <c r="AW94" s="138"/>
      <c r="AX94" s="50">
        <f>春秋自动更新!R94</f>
        <v>108</v>
      </c>
      <c r="AY94" s="138">
        <f t="shared" si="20"/>
        <v>0.125</v>
      </c>
      <c r="AZ94" s="138"/>
      <c r="BA94" s="17"/>
      <c r="BB94" s="9"/>
      <c r="BC94" s="17"/>
      <c r="BD94" s="9"/>
      <c r="BE94" s="17"/>
      <c r="BF94" s="9"/>
      <c r="BG94" s="17"/>
      <c r="BH94" s="9"/>
      <c r="BI94" s="51"/>
      <c r="BJ94" s="9"/>
      <c r="BK94" s="51"/>
      <c r="BL94" s="9"/>
      <c r="BM94" s="51"/>
      <c r="BN94" s="9"/>
      <c r="BO94" s="51"/>
      <c r="BP94" s="51"/>
      <c r="BQ94" s="9"/>
      <c r="BR94" s="51"/>
      <c r="BS94" s="9"/>
      <c r="BT94" s="51"/>
      <c r="BU94" s="9"/>
      <c r="BV94" s="51"/>
      <c r="BW94" s="9"/>
      <c r="BX94" s="51"/>
      <c r="BY94" s="9"/>
      <c r="BZ94" s="51"/>
      <c r="CA94" s="9"/>
      <c r="CB94" s="51"/>
      <c r="CC94" s="9"/>
      <c r="CD94" s="51"/>
      <c r="CE94" s="9"/>
      <c r="CF94" s="51"/>
      <c r="CG94" s="10"/>
      <c r="CH94" s="51"/>
      <c r="CI94" s="10"/>
      <c r="CJ94" s="51"/>
      <c r="CK94" s="10"/>
      <c r="CL94" s="51"/>
      <c r="CM94" s="10"/>
      <c r="CN94" s="51"/>
      <c r="CO94" s="53"/>
      <c r="CP94" s="51"/>
      <c r="CQ94" s="53"/>
      <c r="CR94" s="51"/>
      <c r="CS94" s="53"/>
      <c r="CT94" s="51"/>
      <c r="CU94" s="53"/>
      <c r="CV94" s="60"/>
      <c r="CW94" s="51"/>
      <c r="CX94" s="9"/>
      <c r="CY94" s="51"/>
      <c r="CZ94" s="9"/>
      <c r="DA94" s="51"/>
      <c r="DB94" s="9"/>
      <c r="DC94" s="51"/>
      <c r="DD94" s="9"/>
      <c r="DE94" s="69"/>
      <c r="DF94" s="69"/>
      <c r="DG94" s="51"/>
    </row>
    <row r="95" spans="1:111">
      <c r="A95" s="49">
        <v>44439</v>
      </c>
      <c r="B95" s="50">
        <f>春秋自动更新!B95</f>
        <v>3124.6451000000002</v>
      </c>
      <c r="C95" s="138">
        <f t="shared" si="21"/>
        <v>-0.17847664593414514</v>
      </c>
      <c r="D95" s="138"/>
      <c r="E95" s="50">
        <f>春秋自动更新!C95</f>
        <v>3107.8301000000001</v>
      </c>
      <c r="F95" s="138">
        <f t="shared" si="22"/>
        <v>-0.17589868812233256</v>
      </c>
      <c r="G95" s="138"/>
      <c r="H95" s="50">
        <f>春秋自动更新!D95</f>
        <v>14.0227</v>
      </c>
      <c r="I95" s="138">
        <f t="shared" si="23"/>
        <v>-0.14609238938484215</v>
      </c>
      <c r="J95" s="138"/>
      <c r="K95" s="50">
        <f>春秋自动更新!E95</f>
        <v>2.7921999999999998</v>
      </c>
      <c r="L95" s="138">
        <f t="shared" si="24"/>
        <v>-0.82417208742907877</v>
      </c>
      <c r="M95" s="138"/>
      <c r="N95" s="50">
        <f>春秋自动更新!F95</f>
        <v>2456.4947000000002</v>
      </c>
      <c r="O95" s="138">
        <f t="shared" si="25"/>
        <v>-0.23200794574140837</v>
      </c>
      <c r="P95" s="138"/>
      <c r="Q95" s="50">
        <f>春秋自动更新!G95</f>
        <v>2446.3739</v>
      </c>
      <c r="R95" s="138">
        <f t="shared" si="26"/>
        <v>-0.23150385907671034</v>
      </c>
      <c r="S95" s="138"/>
      <c r="T95" s="50">
        <f>春秋自动更新!H95</f>
        <v>8.6081000000000003</v>
      </c>
      <c r="U95" s="138">
        <f t="shared" si="27"/>
        <v>-0.14566585283550681</v>
      </c>
      <c r="V95" s="138"/>
      <c r="W95" s="50">
        <f>春秋自动更新!I95</f>
        <v>1.5126999999999999</v>
      </c>
      <c r="X95" s="138">
        <f t="shared" si="28"/>
        <v>-0.70864230821086704</v>
      </c>
      <c r="Y95" s="138"/>
      <c r="Z95" s="50">
        <f>春秋自动更新!J95*10</f>
        <v>1504.81</v>
      </c>
      <c r="AA95" s="138">
        <f t="shared" si="29"/>
        <v>-0.27100309075583029</v>
      </c>
      <c r="AB95" s="138"/>
      <c r="AC95" s="50">
        <f>春秋自动更新!K95*10</f>
        <v>1499.1599999999999</v>
      </c>
      <c r="AD95" s="138">
        <f t="shared" si="30"/>
        <v>-0.27017277387507133</v>
      </c>
      <c r="AE95" s="138"/>
      <c r="AF95" s="50">
        <f>春秋自动更新!L95*10</f>
        <v>4.6400000000000006</v>
      </c>
      <c r="AG95" s="138">
        <f t="shared" si="31"/>
        <v>-0.20274914089347063</v>
      </c>
      <c r="AH95" s="138"/>
      <c r="AI95" s="50">
        <f>春秋自动更新!M95*10</f>
        <v>1.01</v>
      </c>
      <c r="AJ95" s="138">
        <f t="shared" si="32"/>
        <v>-0.7634660421545667</v>
      </c>
      <c r="AK95" s="138"/>
      <c r="AL95" s="50">
        <f>春秋自动更新!N95</f>
        <v>78.62</v>
      </c>
      <c r="AM95" s="174">
        <f t="shared" si="16"/>
        <v>-5.4799999999999898</v>
      </c>
      <c r="AN95" s="138"/>
      <c r="AO95" s="50">
        <f>春秋自动更新!O95</f>
        <v>78.72</v>
      </c>
      <c r="AP95" s="174">
        <f t="shared" si="17"/>
        <v>-5.6899999999999977</v>
      </c>
      <c r="AQ95" s="138"/>
      <c r="AR95" s="50">
        <f>春秋自动更新!P95</f>
        <v>61.39</v>
      </c>
      <c r="AS95" s="174">
        <f t="shared" si="18"/>
        <v>3.0000000000001137E-2</v>
      </c>
      <c r="AT95" s="138"/>
      <c r="AU95" s="50">
        <f>春秋自动更新!Q95</f>
        <v>54.18</v>
      </c>
      <c r="AV95" s="174">
        <f t="shared" si="19"/>
        <v>21.490000000000002</v>
      </c>
      <c r="AW95" s="138"/>
      <c r="AX95" s="50">
        <f>春秋自动更新!R95</f>
        <v>109</v>
      </c>
      <c r="AY95" s="138">
        <f t="shared" si="20"/>
        <v>0.13541666666666674</v>
      </c>
      <c r="AZ95" s="138"/>
      <c r="BA95" s="17"/>
      <c r="BB95" s="9"/>
      <c r="BC95" s="17"/>
      <c r="BD95" s="9"/>
      <c r="BE95" s="17"/>
      <c r="BF95" s="9"/>
      <c r="BG95" s="17"/>
      <c r="BH95" s="9"/>
      <c r="BI95" s="51"/>
      <c r="BJ95" s="9"/>
      <c r="BK95" s="51"/>
      <c r="BL95" s="9"/>
      <c r="BM95" s="51"/>
      <c r="BN95" s="9"/>
      <c r="BO95" s="51"/>
      <c r="BP95" s="51"/>
      <c r="BQ95" s="9"/>
      <c r="BR95" s="51"/>
      <c r="BS95" s="9"/>
      <c r="BT95" s="51"/>
      <c r="BU95" s="9"/>
      <c r="BV95" s="51"/>
      <c r="BW95" s="9"/>
      <c r="BX95" s="51"/>
      <c r="BY95" s="9"/>
      <c r="BZ95" s="51"/>
      <c r="CA95" s="9"/>
      <c r="CB95" s="51"/>
      <c r="CC95" s="9"/>
      <c r="CD95" s="51"/>
      <c r="CE95" s="9"/>
      <c r="CF95" s="51"/>
      <c r="CG95" s="10"/>
      <c r="CH95" s="51"/>
      <c r="CI95" s="10"/>
      <c r="CJ95" s="51"/>
      <c r="CK95" s="10"/>
      <c r="CL95" s="51"/>
      <c r="CM95" s="10"/>
      <c r="CN95" s="51"/>
      <c r="CO95" s="53"/>
      <c r="CP95" s="51"/>
      <c r="CQ95" s="53"/>
      <c r="CR95" s="51"/>
      <c r="CS95" s="53"/>
      <c r="CT95" s="51"/>
      <c r="CU95" s="53"/>
      <c r="CV95" s="60"/>
      <c r="CW95" s="51"/>
      <c r="CX95" s="9"/>
      <c r="CY95" s="51"/>
      <c r="CZ95" s="9"/>
      <c r="DA95" s="51"/>
      <c r="DB95" s="9"/>
      <c r="DC95" s="51"/>
      <c r="DD95" s="9"/>
      <c r="DE95" s="69"/>
      <c r="DF95" s="69"/>
      <c r="DG95" s="51"/>
    </row>
    <row r="96" spans="1:111">
      <c r="A96" s="49">
        <v>44469</v>
      </c>
      <c r="B96" s="50">
        <f>春秋自动更新!B96</f>
        <v>3604.2413999999999</v>
      </c>
      <c r="C96" s="138">
        <f t="shared" si="21"/>
        <v>-3.0744684196720717E-3</v>
      </c>
      <c r="D96" s="138"/>
      <c r="E96" s="50">
        <f>春秋自动更新!C96</f>
        <v>3591.4960000000001</v>
      </c>
      <c r="F96" s="138">
        <f t="shared" si="22"/>
        <v>1.5288285577053085E-3</v>
      </c>
      <c r="G96" s="138"/>
      <c r="H96" s="50">
        <f>春秋自动更新!D96</f>
        <v>7.8273000000000001</v>
      </c>
      <c r="I96" s="138">
        <f t="shared" si="23"/>
        <v>-0.55076190202886899</v>
      </c>
      <c r="J96" s="138"/>
      <c r="K96" s="50">
        <f>春秋自动更新!E96</f>
        <v>4.9180000000000001</v>
      </c>
      <c r="L96" s="138">
        <f t="shared" si="24"/>
        <v>-0.58740226182086652</v>
      </c>
      <c r="M96" s="138"/>
      <c r="N96" s="50">
        <f>春秋自动更新!F96</f>
        <v>3051.9369999999999</v>
      </c>
      <c r="O96" s="138">
        <f t="shared" si="25"/>
        <v>-5.0620515668040045E-2</v>
      </c>
      <c r="P96" s="138"/>
      <c r="Q96" s="50">
        <f>春秋自动更新!G96</f>
        <v>3044.5023999999999</v>
      </c>
      <c r="R96" s="138">
        <f t="shared" si="26"/>
        <v>-4.896039848605982E-2</v>
      </c>
      <c r="S96" s="138"/>
      <c r="T96" s="50">
        <f>春秋自动更新!H96</f>
        <v>5.1313000000000004</v>
      </c>
      <c r="U96" s="138">
        <f t="shared" si="27"/>
        <v>-0.47956306543876015</v>
      </c>
      <c r="V96" s="138"/>
      <c r="W96" s="50">
        <f>春秋自动更新!I96</f>
        <v>2.3033999999999999</v>
      </c>
      <c r="X96" s="138">
        <f t="shared" si="28"/>
        <v>-0.35464529866636785</v>
      </c>
      <c r="Y96" s="138"/>
      <c r="Z96" s="50">
        <f>春秋自动更新!J96*10</f>
        <v>1889.58</v>
      </c>
      <c r="AA96" s="138">
        <f t="shared" si="29"/>
        <v>-7.5077338763362977E-2</v>
      </c>
      <c r="AB96" s="138"/>
      <c r="AC96" s="50">
        <f>春秋自动更新!K96*10</f>
        <v>1885.14</v>
      </c>
      <c r="AD96" s="138">
        <f t="shared" si="30"/>
        <v>-7.3846078262791881E-2</v>
      </c>
      <c r="AE96" s="138"/>
      <c r="AF96" s="50">
        <f>春秋自动更新!L96*10</f>
        <v>3.07</v>
      </c>
      <c r="AG96" s="138">
        <f t="shared" si="31"/>
        <v>-0.32378854625550668</v>
      </c>
      <c r="AH96" s="138"/>
      <c r="AI96" s="50">
        <f>春秋自动更新!M96*10</f>
        <v>1.3800000000000001</v>
      </c>
      <c r="AJ96" s="138">
        <f t="shared" si="32"/>
        <v>-0.53535353535353525</v>
      </c>
      <c r="AK96" s="138"/>
      <c r="AL96" s="50">
        <f>春秋自动更新!N96</f>
        <v>84.68</v>
      </c>
      <c r="AM96" s="174">
        <f t="shared" si="16"/>
        <v>-4.2399999999999949</v>
      </c>
      <c r="AN96" s="138"/>
      <c r="AO96" s="50">
        <f>春秋自动更新!O96</f>
        <v>84.77</v>
      </c>
      <c r="AP96" s="174">
        <f t="shared" si="17"/>
        <v>-4.5</v>
      </c>
      <c r="AQ96" s="138"/>
      <c r="AR96" s="50">
        <f>春秋自动更新!P96</f>
        <v>65.56</v>
      </c>
      <c r="AS96" s="174">
        <f t="shared" si="18"/>
        <v>8.9699999999999989</v>
      </c>
      <c r="AT96" s="138"/>
      <c r="AU96" s="50">
        <f>春秋自动更新!Q96</f>
        <v>46.84</v>
      </c>
      <c r="AV96" s="174">
        <f t="shared" si="19"/>
        <v>16.900000000000002</v>
      </c>
      <c r="AW96" s="138"/>
      <c r="AX96" s="50">
        <f>春秋自动更新!R96</f>
        <v>109</v>
      </c>
      <c r="AY96" s="138">
        <f t="shared" si="20"/>
        <v>0.12371134020618557</v>
      </c>
      <c r="AZ96" s="138"/>
      <c r="BA96" s="17"/>
      <c r="BB96" s="9"/>
      <c r="BC96" s="17"/>
      <c r="BD96" s="9"/>
      <c r="BE96" s="17"/>
      <c r="BF96" s="9"/>
      <c r="BG96" s="17"/>
      <c r="BH96" s="9"/>
      <c r="BI96" s="51"/>
      <c r="BJ96" s="9"/>
      <c r="BK96" s="51"/>
      <c r="BL96" s="9"/>
      <c r="BM96" s="51"/>
      <c r="BN96" s="9"/>
      <c r="BO96" s="51"/>
      <c r="BP96" s="51"/>
      <c r="BQ96" s="9"/>
      <c r="BR96" s="51"/>
      <c r="BS96" s="9"/>
      <c r="BT96" s="51"/>
      <c r="BU96" s="9"/>
      <c r="BV96" s="51"/>
      <c r="BW96" s="9"/>
      <c r="BX96" s="51"/>
      <c r="BY96" s="9"/>
      <c r="BZ96" s="51"/>
      <c r="CA96" s="9"/>
      <c r="CB96" s="51"/>
      <c r="CC96" s="9"/>
      <c r="CD96" s="51"/>
      <c r="CE96" s="9"/>
      <c r="CF96" s="51"/>
      <c r="CG96" s="10"/>
      <c r="CH96" s="51"/>
      <c r="CI96" s="10"/>
      <c r="CJ96" s="51"/>
      <c r="CK96" s="10"/>
      <c r="CL96" s="51"/>
      <c r="CM96" s="10"/>
      <c r="CN96" s="51"/>
      <c r="CO96" s="53"/>
      <c r="CP96" s="51"/>
      <c r="CQ96" s="53"/>
      <c r="CR96" s="51"/>
      <c r="CS96" s="53"/>
      <c r="CT96" s="51"/>
      <c r="CU96" s="53"/>
      <c r="CV96" s="60"/>
      <c r="CW96" s="51"/>
      <c r="CX96" s="9"/>
      <c r="CY96" s="51"/>
      <c r="CZ96" s="9"/>
      <c r="DA96" s="51"/>
      <c r="DB96" s="9"/>
      <c r="DC96" s="51"/>
      <c r="DD96" s="9"/>
      <c r="DE96" s="69"/>
      <c r="DF96" s="69"/>
      <c r="DG96" s="51"/>
    </row>
    <row r="97" spans="1:111">
      <c r="A97" s="49">
        <v>44500</v>
      </c>
      <c r="B97" s="50">
        <f>春秋自动更新!B97</f>
        <v>3658.0996</v>
      </c>
      <c r="C97" s="138">
        <f t="shared" si="21"/>
        <v>-3.6118613837181401E-2</v>
      </c>
      <c r="D97" s="138"/>
      <c r="E97" s="50">
        <f>春秋自动更新!C97</f>
        <v>3650.7838999999999</v>
      </c>
      <c r="F97" s="138">
        <f t="shared" si="22"/>
        <v>-3.0820665273348036E-2</v>
      </c>
      <c r="G97" s="138"/>
      <c r="H97" s="50">
        <f>春秋自动更新!D97</f>
        <v>7.3156999999999996</v>
      </c>
      <c r="I97" s="138">
        <f t="shared" si="23"/>
        <v>-0.61194861131739198</v>
      </c>
      <c r="J97" s="138"/>
      <c r="K97" s="50">
        <f>春秋自动更新!E97</f>
        <v>0</v>
      </c>
      <c r="L97" s="138">
        <f t="shared" si="24"/>
        <v>-1</v>
      </c>
      <c r="M97" s="138"/>
      <c r="N97" s="50">
        <f>春秋自动更新!F97</f>
        <v>3112.9582</v>
      </c>
      <c r="O97" s="138">
        <f t="shared" si="25"/>
        <v>-6.7311585571820487E-2</v>
      </c>
      <c r="P97" s="138"/>
      <c r="Q97" s="50">
        <f>春秋自动更新!G97</f>
        <v>3109.0176999999999</v>
      </c>
      <c r="R97" s="138">
        <f t="shared" si="26"/>
        <v>-6.4431279016871845E-2</v>
      </c>
      <c r="S97" s="138"/>
      <c r="T97" s="50">
        <f>春秋自动更新!H97</f>
        <v>3.9405000000000001</v>
      </c>
      <c r="U97" s="138">
        <f t="shared" si="27"/>
        <v>-0.64642386066919699</v>
      </c>
      <c r="V97" s="138"/>
      <c r="W97" s="50">
        <f>春秋自动更新!I97</f>
        <v>0</v>
      </c>
      <c r="X97" s="138">
        <f t="shared" si="28"/>
        <v>-1</v>
      </c>
      <c r="Y97" s="138"/>
      <c r="Z97" s="50">
        <f>春秋自动更新!J97*10</f>
        <v>1965.77</v>
      </c>
      <c r="AA97" s="138">
        <f t="shared" si="29"/>
        <v>-6.6922667983063899E-2</v>
      </c>
      <c r="AB97" s="138"/>
      <c r="AC97" s="50">
        <f>春秋自动更新!K97*10</f>
        <v>1963.5</v>
      </c>
      <c r="AD97" s="138">
        <f t="shared" si="30"/>
        <v>-6.4550093140033904E-2</v>
      </c>
      <c r="AE97" s="138"/>
      <c r="AF97" s="50">
        <f>春秋自动更新!L97*10</f>
        <v>2.27</v>
      </c>
      <c r="AG97" s="138">
        <f t="shared" si="31"/>
        <v>-0.56761904761904769</v>
      </c>
      <c r="AH97" s="138"/>
      <c r="AI97" s="50">
        <f>春秋自动更新!M97*10</f>
        <v>0</v>
      </c>
      <c r="AJ97" s="138">
        <f t="shared" si="32"/>
        <v>-1</v>
      </c>
      <c r="AK97" s="138"/>
      <c r="AL97" s="50">
        <f>春秋自动更新!N97</f>
        <v>85.1</v>
      </c>
      <c r="AM97" s="174">
        <f t="shared" si="16"/>
        <v>-2.8400000000000034</v>
      </c>
      <c r="AN97" s="138"/>
      <c r="AO97" s="50">
        <f>春秋自动更新!O97</f>
        <v>85.16</v>
      </c>
      <c r="AP97" s="174">
        <f t="shared" si="17"/>
        <v>-3.0600000000000023</v>
      </c>
      <c r="AQ97" s="138"/>
      <c r="AR97" s="50">
        <f>春秋自动更新!P97</f>
        <v>53.86</v>
      </c>
      <c r="AS97" s="174">
        <f t="shared" si="18"/>
        <v>-5.259999999999998</v>
      </c>
      <c r="AT97" s="138"/>
      <c r="AU97" s="50">
        <f>春秋自动更新!Q97</f>
        <v>0</v>
      </c>
      <c r="AV97" s="174">
        <f t="shared" si="19"/>
        <v>-35.4</v>
      </c>
      <c r="AW97" s="138"/>
      <c r="AX97" s="50">
        <f>春秋自动更新!R97</f>
        <v>110</v>
      </c>
      <c r="AY97" s="138">
        <f t="shared" si="20"/>
        <v>0.134020618556701</v>
      </c>
      <c r="AZ97" s="138"/>
      <c r="BA97" s="17"/>
      <c r="BB97" s="9"/>
      <c r="BC97" s="17"/>
      <c r="BD97" s="9"/>
      <c r="BE97" s="17"/>
      <c r="BF97" s="9"/>
      <c r="BG97" s="17"/>
      <c r="BH97" s="9"/>
      <c r="BI97" s="51"/>
      <c r="BJ97" s="9"/>
      <c r="BK97" s="51"/>
      <c r="BL97" s="9"/>
      <c r="BM97" s="51"/>
      <c r="BN97" s="9"/>
      <c r="BO97" s="51"/>
      <c r="BP97" s="51"/>
      <c r="BQ97" s="9"/>
      <c r="BR97" s="51"/>
      <c r="BS97" s="9"/>
      <c r="BT97" s="51"/>
      <c r="BU97" s="9"/>
      <c r="BV97" s="51"/>
      <c r="BW97" s="9"/>
      <c r="BX97" s="51"/>
      <c r="BY97" s="9"/>
      <c r="BZ97" s="51"/>
      <c r="CA97" s="9"/>
      <c r="CB97" s="51"/>
      <c r="CC97" s="9"/>
      <c r="CD97" s="51"/>
      <c r="CE97" s="9"/>
      <c r="CF97" s="51"/>
      <c r="CG97" s="10"/>
      <c r="CH97" s="51"/>
      <c r="CI97" s="10"/>
      <c r="CJ97" s="51"/>
      <c r="CK97" s="10"/>
      <c r="CL97" s="51"/>
      <c r="CM97" s="10"/>
      <c r="CN97" s="51"/>
      <c r="CO97" s="53"/>
      <c r="CP97" s="51"/>
      <c r="CQ97" s="53"/>
      <c r="CR97" s="51"/>
      <c r="CS97" s="53"/>
      <c r="CT97" s="51"/>
      <c r="CU97" s="53"/>
      <c r="CV97" s="60"/>
      <c r="CW97" s="51"/>
      <c r="CX97" s="9"/>
      <c r="CY97" s="51"/>
      <c r="CZ97" s="9"/>
      <c r="DA97" s="51"/>
      <c r="DB97" s="9"/>
      <c r="DC97" s="51"/>
      <c r="DD97" s="9"/>
      <c r="DE97" s="69"/>
      <c r="DF97" s="69"/>
      <c r="DG97" s="51"/>
    </row>
    <row r="98" spans="1:111">
      <c r="A98" s="49">
        <v>44501</v>
      </c>
      <c r="B98" s="50">
        <f>春秋自动更新!B98</f>
        <v>2693.1876000000002</v>
      </c>
      <c r="C98" s="138">
        <f t="shared" si="21"/>
        <v>-0.22773511548068448</v>
      </c>
      <c r="D98" s="138"/>
      <c r="E98" s="50">
        <f>春秋自动更新!C98</f>
        <v>2682.7002000000002</v>
      </c>
      <c r="F98" s="138">
        <f t="shared" si="22"/>
        <v>-0.2260046827477763</v>
      </c>
      <c r="G98" s="138"/>
      <c r="H98" s="50">
        <f>春秋自动更新!D98</f>
        <v>10.487399999999999</v>
      </c>
      <c r="I98" s="138">
        <f t="shared" si="23"/>
        <v>-0.42356019215759566</v>
      </c>
      <c r="J98" s="138"/>
      <c r="K98" s="50">
        <f>春秋自动更新!E98</f>
        <v>0</v>
      </c>
      <c r="L98" s="138">
        <f t="shared" si="24"/>
        <v>-1</v>
      </c>
      <c r="M98" s="138"/>
      <c r="N98" s="50">
        <f>春秋自动更新!F98</f>
        <v>2071.7916</v>
      </c>
      <c r="O98" s="138">
        <f t="shared" si="25"/>
        <v>-0.26225186584125049</v>
      </c>
      <c r="P98" s="138"/>
      <c r="Q98" s="50">
        <f>春秋自动更新!G98</f>
        <v>2067.8915000000002</v>
      </c>
      <c r="R98" s="138">
        <f t="shared" si="26"/>
        <v>-0.26061092403133057</v>
      </c>
      <c r="S98" s="138"/>
      <c r="T98" s="50">
        <f>春秋自动更新!H98</f>
        <v>3.9001000000000001</v>
      </c>
      <c r="U98" s="138">
        <f t="shared" si="27"/>
        <v>-0.63918031270237763</v>
      </c>
      <c r="V98" s="138"/>
      <c r="W98" s="50">
        <f>春秋自动更新!I98</f>
        <v>0</v>
      </c>
      <c r="X98" s="138">
        <f t="shared" si="28"/>
        <v>-1</v>
      </c>
      <c r="Y98" s="138"/>
      <c r="Z98" s="50">
        <f>春秋自动更新!J98*10</f>
        <v>1285.96</v>
      </c>
      <c r="AA98" s="138">
        <f t="shared" si="29"/>
        <v>-0.26742622764042379</v>
      </c>
      <c r="AB98" s="138"/>
      <c r="AC98" s="50">
        <f>春秋自动更新!K98*10</f>
        <v>1283.74</v>
      </c>
      <c r="AD98" s="138">
        <f t="shared" si="30"/>
        <v>-0.26609039664299849</v>
      </c>
      <c r="AE98" s="138"/>
      <c r="AF98" s="50">
        <f>春秋自动更新!L98*10</f>
        <v>2.2200000000000002</v>
      </c>
      <c r="AG98" s="138">
        <f t="shared" si="31"/>
        <v>-0.6014362657091562</v>
      </c>
      <c r="AH98" s="138"/>
      <c r="AI98" s="50">
        <f>春秋自动更新!M98*10</f>
        <v>0</v>
      </c>
      <c r="AJ98" s="138">
        <f t="shared" si="32"/>
        <v>-1</v>
      </c>
      <c r="AK98" s="138"/>
      <c r="AL98" s="50">
        <f>春秋自动更新!N98</f>
        <v>76.930000000000007</v>
      </c>
      <c r="AM98" s="174">
        <f t="shared" si="16"/>
        <v>-3.5999999999999943</v>
      </c>
      <c r="AN98" s="138"/>
      <c r="AO98" s="50">
        <f>春秋自动更新!O98</f>
        <v>77.08</v>
      </c>
      <c r="AP98" s="174">
        <f t="shared" si="17"/>
        <v>-3.6099999999999994</v>
      </c>
      <c r="AQ98" s="138"/>
      <c r="AR98" s="50">
        <f>春秋自动更新!P98</f>
        <v>37.19</v>
      </c>
      <c r="AS98" s="174">
        <f t="shared" si="18"/>
        <v>-22.22</v>
      </c>
      <c r="AT98" s="138"/>
      <c r="AU98" s="50">
        <f>春秋自动更新!Q98</f>
        <v>0</v>
      </c>
      <c r="AV98" s="174">
        <f t="shared" si="19"/>
        <v>-22.14</v>
      </c>
      <c r="AW98" s="138"/>
      <c r="AX98" s="50">
        <f>春秋自动更新!R98</f>
        <v>111</v>
      </c>
      <c r="AY98" s="138">
        <f t="shared" si="20"/>
        <v>0.1212121212121211</v>
      </c>
      <c r="AZ98" s="138"/>
      <c r="BA98" s="17"/>
      <c r="BB98" s="9"/>
      <c r="BC98" s="17"/>
      <c r="BD98" s="9"/>
      <c r="BE98" s="17"/>
      <c r="BF98" s="9"/>
      <c r="BG98" s="17"/>
      <c r="BH98" s="9"/>
      <c r="BI98" s="51"/>
      <c r="BJ98" s="9"/>
      <c r="BK98" s="51"/>
      <c r="BL98" s="9"/>
      <c r="BM98" s="51"/>
      <c r="BN98" s="9"/>
      <c r="BP98" s="78"/>
      <c r="BQ98" s="9"/>
      <c r="BR98" s="78"/>
      <c r="BS98" s="9"/>
      <c r="BT98" s="78"/>
      <c r="BU98" s="9"/>
      <c r="BV98" s="78"/>
      <c r="BW98" s="9"/>
      <c r="BX98" s="78"/>
      <c r="BY98" s="9"/>
      <c r="BZ98" s="78"/>
      <c r="CA98" s="9"/>
      <c r="CB98" s="78"/>
      <c r="CC98" s="9"/>
      <c r="CD98" s="78"/>
      <c r="CE98" s="9"/>
      <c r="CF98" s="78"/>
      <c r="CG98" s="10"/>
      <c r="CH98" s="78"/>
      <c r="CI98" s="10"/>
      <c r="CJ98" s="78"/>
      <c r="CK98" s="10"/>
      <c r="CL98" s="78"/>
      <c r="CM98" s="10"/>
      <c r="CN98" s="51"/>
      <c r="CO98" s="53"/>
      <c r="CP98" s="51"/>
      <c r="CQ98" s="53"/>
      <c r="CR98" s="51"/>
      <c r="CS98" s="53"/>
      <c r="CT98" s="51"/>
      <c r="CU98" s="53"/>
      <c r="CV98" s="60"/>
      <c r="CW98" s="78"/>
      <c r="CX98" s="9"/>
      <c r="CY98" s="78"/>
      <c r="CZ98" s="9"/>
      <c r="DA98" s="78"/>
      <c r="DB98" s="9"/>
      <c r="DC98" s="78"/>
      <c r="DD98" s="9"/>
      <c r="DE98" s="69"/>
      <c r="DF98" s="69"/>
    </row>
    <row r="99" spans="1:111">
      <c r="A99" s="49">
        <v>44531</v>
      </c>
      <c r="B99" s="50">
        <f>春秋自动更新!B99</f>
        <v>2970.3656999999998</v>
      </c>
      <c r="C99" s="138">
        <f t="shared" si="21"/>
        <v>-0.21625397316251005</v>
      </c>
      <c r="D99" s="138"/>
      <c r="E99" s="50">
        <f>春秋自动更新!C99</f>
        <v>2953.5281</v>
      </c>
      <c r="F99" s="138">
        <f t="shared" si="22"/>
        <v>-0.2145690092489303</v>
      </c>
      <c r="G99" s="138"/>
      <c r="H99" s="50">
        <f>春秋自动更新!D99</f>
        <v>11.8797</v>
      </c>
      <c r="I99" s="138">
        <f t="shared" si="23"/>
        <v>-0.53843733001787242</v>
      </c>
      <c r="J99" s="138"/>
      <c r="K99" s="50">
        <f>春秋自动更新!E99</f>
        <v>4.9580000000000002</v>
      </c>
      <c r="L99" s="138">
        <f t="shared" si="24"/>
        <v>0.29455077156061527</v>
      </c>
      <c r="M99" s="138"/>
      <c r="N99" s="50">
        <f>春秋自动更新!F99</f>
        <v>2219.9088000000002</v>
      </c>
      <c r="O99" s="138">
        <f t="shared" si="25"/>
        <v>-0.26155415837932283</v>
      </c>
      <c r="P99" s="138"/>
      <c r="Q99" s="50">
        <f>春秋自动更新!G99</f>
        <v>2212.6651000000002</v>
      </c>
      <c r="R99" s="138">
        <f t="shared" si="26"/>
        <v>-0.25960109447052793</v>
      </c>
      <c r="S99" s="138"/>
      <c r="T99" s="50">
        <f>春秋自动更新!H99</f>
        <v>3.0611000000000002</v>
      </c>
      <c r="U99" s="138">
        <f t="shared" si="27"/>
        <v>-0.80521901804576346</v>
      </c>
      <c r="V99" s="138"/>
      <c r="W99" s="50">
        <f>春秋自动更新!I99</f>
        <v>4.1825999999999999</v>
      </c>
      <c r="X99" s="138">
        <f t="shared" si="28"/>
        <v>1.0936029632595856</v>
      </c>
      <c r="Y99" s="138"/>
      <c r="Z99" s="50">
        <f>春秋自动更新!J99*10</f>
        <v>1352.8999999999999</v>
      </c>
      <c r="AA99" s="138">
        <f t="shared" si="29"/>
        <v>-0.27515189181659394</v>
      </c>
      <c r="AB99" s="138"/>
      <c r="AC99" s="50">
        <f>春秋自动更新!K99*10</f>
        <v>1348.8</v>
      </c>
      <c r="AD99" s="138">
        <f t="shared" si="30"/>
        <v>-0.27395261959488193</v>
      </c>
      <c r="AE99" s="138"/>
      <c r="AF99" s="50">
        <f>春秋自动更新!L99*10</f>
        <v>2.27</v>
      </c>
      <c r="AG99" s="138">
        <f t="shared" si="31"/>
        <v>-0.68946648426812585</v>
      </c>
      <c r="AH99" s="138"/>
      <c r="AI99" s="50">
        <f>春秋自动更新!M99*10</f>
        <v>1.83</v>
      </c>
      <c r="AJ99" s="138">
        <f t="shared" si="32"/>
        <v>0.28873239436619724</v>
      </c>
      <c r="AK99" s="138"/>
      <c r="AL99" s="50">
        <f>春秋自动更新!N99</f>
        <v>74.739999999999995</v>
      </c>
      <c r="AM99" s="174">
        <f t="shared" si="16"/>
        <v>-4.5799999999999983</v>
      </c>
      <c r="AN99" s="138"/>
      <c r="AO99" s="50">
        <f>春秋自动更新!O99</f>
        <v>74.92</v>
      </c>
      <c r="AP99" s="174">
        <f t="shared" si="17"/>
        <v>-4.5499999999999972</v>
      </c>
      <c r="AQ99" s="138"/>
      <c r="AR99" s="50">
        <f>春秋自动更新!P99</f>
        <v>35.21</v>
      </c>
      <c r="AS99" s="174">
        <f t="shared" si="18"/>
        <v>-25.85</v>
      </c>
      <c r="AT99" s="138"/>
      <c r="AU99" s="50">
        <f>春秋自动更新!Q99</f>
        <v>61.74</v>
      </c>
      <c r="AV99" s="174">
        <f t="shared" si="19"/>
        <v>9.5800000000000054</v>
      </c>
      <c r="AW99" s="138"/>
      <c r="AX99" s="50">
        <f>春秋自动更新!R99</f>
        <v>113</v>
      </c>
      <c r="AY99" s="138">
        <f t="shared" si="20"/>
        <v>0.10784313725490202</v>
      </c>
      <c r="AZ99" s="138"/>
      <c r="BA99" s="17"/>
      <c r="BB99" s="9"/>
      <c r="BC99" s="17"/>
      <c r="BD99" s="9"/>
      <c r="BE99" s="17"/>
      <c r="BF99" s="9"/>
      <c r="BG99" s="17"/>
      <c r="BH99" s="9"/>
      <c r="BI99" s="51"/>
      <c r="BJ99" s="9"/>
      <c r="BK99" s="51"/>
      <c r="BL99" s="9"/>
      <c r="BM99" s="51"/>
      <c r="BN99" s="9"/>
      <c r="BP99" s="78"/>
      <c r="BQ99" s="9"/>
      <c r="BR99" s="78"/>
      <c r="BS99" s="9"/>
      <c r="BT99" s="78"/>
      <c r="BU99" s="9"/>
      <c r="BV99" s="78"/>
      <c r="BW99" s="9"/>
      <c r="BX99" s="78"/>
      <c r="BY99" s="9"/>
      <c r="BZ99" s="78"/>
      <c r="CA99" s="9"/>
      <c r="CB99" s="78"/>
      <c r="CC99" s="9"/>
      <c r="CD99" s="78"/>
      <c r="CE99" s="9"/>
      <c r="CF99" s="78"/>
      <c r="CG99" s="10"/>
      <c r="CH99" s="78"/>
      <c r="CI99" s="10"/>
      <c r="CJ99" s="78"/>
      <c r="CK99" s="10"/>
      <c r="CL99" s="78"/>
      <c r="CM99" s="10"/>
      <c r="CN99" s="51"/>
      <c r="CO99" s="53"/>
      <c r="CP99" s="51"/>
      <c r="CQ99" s="53"/>
      <c r="CR99" s="51"/>
      <c r="CS99" s="53"/>
      <c r="CT99" s="51"/>
      <c r="CU99" s="53"/>
      <c r="CV99" s="60"/>
      <c r="CW99" s="78"/>
      <c r="CX99" s="9"/>
      <c r="CY99" s="78"/>
      <c r="CZ99" s="9"/>
      <c r="DA99" s="78"/>
      <c r="DB99" s="9"/>
      <c r="DC99" s="78"/>
      <c r="DD99" s="9"/>
      <c r="DE99" s="69"/>
    </row>
    <row r="100" spans="1:111">
      <c r="A100" s="34">
        <v>44562</v>
      </c>
      <c r="B100" s="58">
        <f>春秋自动更新!B100</f>
        <v>4029.0446000000002</v>
      </c>
      <c r="C100" s="138">
        <f t="shared" si="21"/>
        <v>0.26007524401764104</v>
      </c>
      <c r="D100" s="138"/>
      <c r="E100" s="58">
        <f>春秋自动更新!C100</f>
        <v>4006.0835999999999</v>
      </c>
      <c r="F100" s="138">
        <f t="shared" si="22"/>
        <v>0.26480845576582612</v>
      </c>
      <c r="G100" s="138"/>
      <c r="H100" s="58">
        <f>春秋自动更新!D100</f>
        <v>11.185700000000001</v>
      </c>
      <c r="I100" s="138">
        <f t="shared" si="23"/>
        <v>-0.50486034261431545</v>
      </c>
      <c r="J100" s="138"/>
      <c r="K100" s="58">
        <f>春秋自动更新!E100</f>
        <v>11.7753</v>
      </c>
      <c r="L100" s="138">
        <f t="shared" si="24"/>
        <v>0.56411720950002642</v>
      </c>
      <c r="M100" s="138"/>
      <c r="N100" s="58">
        <f>春秋自动更新!F100</f>
        <v>2853.1543000000001</v>
      </c>
      <c r="O100" s="138">
        <f t="shared" si="25"/>
        <v>0.27169222237569679</v>
      </c>
      <c r="P100" s="138"/>
      <c r="Q100" s="58">
        <f>春秋自动更新!G100</f>
        <v>2839.5167999999999</v>
      </c>
      <c r="R100" s="138">
        <f t="shared" si="26"/>
        <v>0.27442318049621206</v>
      </c>
      <c r="S100" s="138"/>
      <c r="T100" s="58">
        <f>春秋自动更新!H100</f>
        <v>4.6043000000000003</v>
      </c>
      <c r="U100" s="138">
        <f t="shared" si="27"/>
        <v>-0.60974886212420432</v>
      </c>
      <c r="V100" s="138"/>
      <c r="W100" s="58">
        <f>春秋自动更新!I100</f>
        <v>9.0332000000000008</v>
      </c>
      <c r="X100" s="138">
        <f t="shared" si="28"/>
        <v>1.4345623113410957</v>
      </c>
      <c r="Y100" s="138"/>
      <c r="Z100" s="58">
        <f>春秋自动更新!J100*10</f>
        <v>1722.21</v>
      </c>
      <c r="AA100" s="138">
        <f t="shared" si="29"/>
        <v>0.24833105007937006</v>
      </c>
      <c r="AB100" s="138"/>
      <c r="AC100" s="58">
        <f>春秋自动更新!K100*10</f>
        <v>1713.95</v>
      </c>
      <c r="AD100" s="138">
        <f t="shared" si="30"/>
        <v>0.24981769921829433</v>
      </c>
      <c r="AE100" s="138"/>
      <c r="AF100" s="58">
        <f>春秋自动更新!L100*10</f>
        <v>2.84</v>
      </c>
      <c r="AG100" s="138">
        <f t="shared" si="31"/>
        <v>-0.49911816578483248</v>
      </c>
      <c r="AH100" s="138"/>
      <c r="AI100" s="58">
        <f>春秋自动更新!M100*10</f>
        <v>5.42</v>
      </c>
      <c r="AJ100" s="138">
        <f t="shared" si="32"/>
        <v>1.1007751937984493</v>
      </c>
      <c r="AK100" s="138"/>
      <c r="AL100" s="58">
        <f>春秋自动更新!N100</f>
        <v>70.81</v>
      </c>
      <c r="AM100" s="174">
        <f t="shared" si="16"/>
        <v>0.64000000000000057</v>
      </c>
      <c r="AN100" s="138"/>
      <c r="AO100" s="58">
        <f>春秋自动更新!O100</f>
        <v>70.88</v>
      </c>
      <c r="AP100" s="174">
        <f t="shared" si="17"/>
        <v>0.53000000000000114</v>
      </c>
      <c r="AQ100" s="138"/>
      <c r="AR100" s="58">
        <f>春秋自动更新!P100</f>
        <v>41.16</v>
      </c>
      <c r="AS100" s="174">
        <f t="shared" si="18"/>
        <v>-11.07</v>
      </c>
      <c r="AT100" s="138"/>
      <c r="AU100" s="58">
        <f>春秋自动更新!Q100</f>
        <v>76.709999999999994</v>
      </c>
      <c r="AV100" s="174">
        <f t="shared" si="19"/>
        <v>27.419999999999995</v>
      </c>
      <c r="AW100" s="138"/>
      <c r="AX100" s="58">
        <f>春秋自动更新!R100</f>
        <v>115</v>
      </c>
      <c r="AY100" s="138">
        <f t="shared" si="20"/>
        <v>0.12745098039215685</v>
      </c>
      <c r="AZ100" s="138"/>
      <c r="BA100" s="17"/>
      <c r="BB100" s="9"/>
      <c r="BC100" s="17"/>
      <c r="BD100" s="9"/>
      <c r="BE100" s="17"/>
      <c r="BF100" s="9"/>
      <c r="BG100" s="17"/>
      <c r="BH100" s="9"/>
      <c r="BI100" s="51"/>
      <c r="BJ100" s="9"/>
      <c r="BK100" s="51"/>
      <c r="BL100" s="9"/>
      <c r="BM100" s="51"/>
      <c r="BN100" s="9"/>
      <c r="BP100" s="78"/>
      <c r="BQ100" s="9"/>
      <c r="BR100" s="78"/>
      <c r="BS100" s="9"/>
      <c r="BT100" s="78"/>
      <c r="BU100" s="9"/>
      <c r="BV100" s="78"/>
      <c r="BW100" s="9"/>
      <c r="BX100" s="78"/>
      <c r="BY100" s="9"/>
      <c r="BZ100" s="78"/>
      <c r="CA100" s="9"/>
      <c r="CB100" s="78"/>
      <c r="CC100" s="9"/>
      <c r="CD100" s="78"/>
      <c r="CE100" s="9"/>
      <c r="CF100" s="78"/>
      <c r="CG100" s="10"/>
      <c r="CH100" s="78"/>
      <c r="CI100" s="10"/>
      <c r="CJ100" s="78"/>
      <c r="CK100" s="10"/>
      <c r="CL100" s="78"/>
      <c r="CM100" s="10"/>
      <c r="CN100" s="51"/>
      <c r="CO100" s="53"/>
      <c r="CP100" s="51"/>
      <c r="CQ100" s="53"/>
      <c r="CR100" s="51"/>
      <c r="CS100" s="53"/>
      <c r="CT100" s="51"/>
      <c r="CU100" s="53"/>
      <c r="CV100"/>
      <c r="CW100" s="78"/>
      <c r="CX100" s="9"/>
      <c r="CY100" s="78"/>
      <c r="CZ100" s="9"/>
      <c r="DA100" s="78"/>
      <c r="DB100" s="9"/>
      <c r="DC100" s="78"/>
      <c r="DD100" s="9"/>
      <c r="DE100" s="69"/>
    </row>
    <row r="101" spans="1:111">
      <c r="A101" s="49">
        <v>44620</v>
      </c>
      <c r="B101" s="50">
        <f>春秋自动更新!B101</f>
        <v>3885.694</v>
      </c>
      <c r="C101" s="138">
        <f t="shared" si="21"/>
        <v>0.34648011701092107</v>
      </c>
      <c r="D101" s="138"/>
      <c r="E101" s="50">
        <f>春秋自动更新!C101</f>
        <v>3861.0237999999999</v>
      </c>
      <c r="F101" s="138">
        <f t="shared" si="22"/>
        <v>0.34837250067636472</v>
      </c>
      <c r="G101" s="138"/>
      <c r="H101" s="50">
        <f>春秋自动更新!D101</f>
        <v>11.6554</v>
      </c>
      <c r="I101" s="138">
        <f t="shared" si="23"/>
        <v>-0.3164549538454321</v>
      </c>
      <c r="J101" s="138"/>
      <c r="K101" s="50">
        <f>春秋自动更新!E101</f>
        <v>13.014799999999999</v>
      </c>
      <c r="L101" s="138">
        <f t="shared" si="24"/>
        <v>1.4579414542020772</v>
      </c>
      <c r="M101" s="138"/>
      <c r="N101" s="50">
        <f>春秋自动更新!F101</f>
        <v>2960.1424999999999</v>
      </c>
      <c r="O101" s="138">
        <f t="shared" si="25"/>
        <v>0.40187766790879986</v>
      </c>
      <c r="P101" s="138"/>
      <c r="Q101" s="50">
        <f>春秋自动更新!G101</f>
        <v>2944.9380000000001</v>
      </c>
      <c r="R101" s="138">
        <f t="shared" si="26"/>
        <v>0.40126678135566962</v>
      </c>
      <c r="S101" s="138"/>
      <c r="T101" s="50">
        <f>春秋自动更新!H101</f>
        <v>5.0994999999999999</v>
      </c>
      <c r="U101" s="138">
        <f t="shared" si="27"/>
        <v>-0.36280144945645387</v>
      </c>
      <c r="V101" s="138"/>
      <c r="W101" s="50">
        <f>春秋自动更新!I101</f>
        <v>10.105</v>
      </c>
      <c r="X101" s="138">
        <f t="shared" si="28"/>
        <v>4.2439024390243905</v>
      </c>
      <c r="Y101" s="138"/>
      <c r="Z101" s="50">
        <f>春秋自动更新!J101*10</f>
        <v>1787.81</v>
      </c>
      <c r="AA101" s="138">
        <f t="shared" si="29"/>
        <v>0.41556014790533413</v>
      </c>
      <c r="AB101" s="138"/>
      <c r="AC101" s="50">
        <f>春秋自动更新!K101*10</f>
        <v>1778.8999999999999</v>
      </c>
      <c r="AD101" s="138">
        <f t="shared" si="30"/>
        <v>0.41442974365498353</v>
      </c>
      <c r="AE101" s="138"/>
      <c r="AF101" s="50">
        <f>春秋自动更新!L101*10</f>
        <v>2.84</v>
      </c>
      <c r="AG101" s="138">
        <f t="shared" si="31"/>
        <v>-0.28643216080402023</v>
      </c>
      <c r="AH101" s="138"/>
      <c r="AI101" s="50">
        <f>春秋自动更新!M101*10</f>
        <v>6.07</v>
      </c>
      <c r="AJ101" s="138">
        <f t="shared" si="32"/>
        <v>3.6335877862595423</v>
      </c>
      <c r="AK101" s="138"/>
      <c r="AL101" s="50">
        <f>春秋自动更新!N101</f>
        <v>76.180000000000007</v>
      </c>
      <c r="AM101" s="174">
        <f t="shared" si="16"/>
        <v>3.0100000000000051</v>
      </c>
      <c r="AN101" s="138"/>
      <c r="AO101" s="50">
        <f>春秋自动更新!O101</f>
        <v>76.27</v>
      </c>
      <c r="AP101" s="174">
        <f t="shared" si="17"/>
        <v>2.8799999999999955</v>
      </c>
      <c r="AQ101" s="138"/>
      <c r="AR101" s="50">
        <f>春秋自动更新!P101</f>
        <v>43.75</v>
      </c>
      <c r="AS101" s="174">
        <f t="shared" si="18"/>
        <v>-3.1799999999999997</v>
      </c>
      <c r="AT101" s="138"/>
      <c r="AU101" s="50">
        <f>春秋自动更新!Q101</f>
        <v>77.64</v>
      </c>
      <c r="AV101" s="174">
        <f t="shared" si="19"/>
        <v>41.25</v>
      </c>
      <c r="AW101" s="138"/>
      <c r="AX101" s="50">
        <f>春秋自动更新!R101</f>
        <v>115</v>
      </c>
      <c r="AY101" s="138">
        <f t="shared" si="20"/>
        <v>0.10576923076923084</v>
      </c>
      <c r="AZ101" s="138"/>
      <c r="BA101" s="17"/>
      <c r="BB101" s="9"/>
      <c r="BC101" s="17"/>
      <c r="BD101" s="9"/>
      <c r="BE101" s="17"/>
      <c r="BF101" s="9"/>
      <c r="BG101" s="17"/>
      <c r="BH101" s="9"/>
      <c r="BI101" s="51"/>
      <c r="BJ101" s="9"/>
      <c r="BK101" s="51"/>
      <c r="BL101" s="9"/>
      <c r="BM101" s="51"/>
      <c r="BN101" s="9"/>
      <c r="BP101" s="51"/>
      <c r="BQ101" s="9"/>
      <c r="BR101" s="78"/>
      <c r="BS101" s="9"/>
      <c r="BT101" s="78"/>
      <c r="BU101" s="9"/>
      <c r="BV101" s="51"/>
      <c r="BW101" s="9"/>
      <c r="BX101" s="78"/>
      <c r="BY101" s="9"/>
      <c r="BZ101" s="51"/>
      <c r="CA101" s="9"/>
      <c r="CB101" s="78"/>
      <c r="CC101" s="9"/>
      <c r="CD101" s="78"/>
      <c r="CE101" s="9"/>
      <c r="CF101" s="78"/>
      <c r="CG101" s="10"/>
      <c r="CH101" s="51"/>
      <c r="CI101" s="10"/>
      <c r="CJ101" s="51"/>
      <c r="CK101" s="10"/>
      <c r="CL101" s="78"/>
      <c r="CM101" s="10"/>
      <c r="CN101" s="51"/>
      <c r="CO101" s="53"/>
      <c r="CP101" s="51"/>
      <c r="CQ101" s="53"/>
      <c r="CR101" s="51"/>
      <c r="CS101" s="53"/>
      <c r="CT101" s="51"/>
      <c r="CU101" s="53"/>
      <c r="CV101" s="60"/>
      <c r="CW101" s="51"/>
      <c r="CX101" s="9"/>
      <c r="CY101" s="78"/>
      <c r="CZ101" s="9"/>
      <c r="DA101" s="78"/>
      <c r="DB101" s="9"/>
      <c r="DC101" s="78"/>
      <c r="DD101" s="9"/>
      <c r="DE101" s="69"/>
    </row>
    <row r="102" spans="1:111">
      <c r="A102" s="49">
        <v>44651</v>
      </c>
      <c r="B102" s="50">
        <f>春秋自动更新!B102</f>
        <v>1989.9884</v>
      </c>
      <c r="C102" s="138">
        <f t="shared" si="21"/>
        <v>-0.48087158464663804</v>
      </c>
      <c r="D102" s="138"/>
      <c r="E102" s="50">
        <f>春秋自动更新!C102</f>
        <v>1976.5392999999999</v>
      </c>
      <c r="F102" s="138">
        <f t="shared" si="22"/>
        <v>-0.47990142505754851</v>
      </c>
      <c r="G102" s="138"/>
      <c r="H102" s="50">
        <f>春秋自动更新!D102</f>
        <v>12.8293</v>
      </c>
      <c r="I102" s="138">
        <f t="shared" si="23"/>
        <v>-0.47185183050582313</v>
      </c>
      <c r="J102" s="138"/>
      <c r="K102" s="50">
        <f>春秋自动更新!E102</f>
        <v>0.61980000000000002</v>
      </c>
      <c r="L102" s="138">
        <f t="shared" si="24"/>
        <v>-0.92890652779848826</v>
      </c>
      <c r="M102" s="138"/>
      <c r="N102" s="50">
        <f>春秋自动更新!F102</f>
        <v>1343.9372000000001</v>
      </c>
      <c r="O102" s="138">
        <f t="shared" si="25"/>
        <v>-0.59651887599316833</v>
      </c>
      <c r="P102" s="138"/>
      <c r="Q102" s="50">
        <f>春秋自动更新!G102</f>
        <v>1338.3095000000001</v>
      </c>
      <c r="R102" s="138">
        <f t="shared" si="26"/>
        <v>-0.59595090918400717</v>
      </c>
      <c r="S102" s="138"/>
      <c r="T102" s="50">
        <f>春秋自动更新!H102</f>
        <v>5.4276999999999997</v>
      </c>
      <c r="U102" s="138">
        <f t="shared" si="27"/>
        <v>-0.60886233758746677</v>
      </c>
      <c r="V102" s="138"/>
      <c r="W102" s="50">
        <f>春秋自动更新!I102</f>
        <v>0.19989999999999999</v>
      </c>
      <c r="X102" s="138">
        <f t="shared" si="28"/>
        <v>-0.95777087690390184</v>
      </c>
      <c r="Y102" s="138"/>
      <c r="Z102" s="50">
        <f>春秋自动更新!J102*10</f>
        <v>794.33999999999992</v>
      </c>
      <c r="AA102" s="138">
        <f t="shared" si="29"/>
        <v>-0.60901922565783639</v>
      </c>
      <c r="AB102" s="138"/>
      <c r="AC102" s="50">
        <f>春秋自动更新!K102*10</f>
        <v>791.32999999999993</v>
      </c>
      <c r="AD102" s="138">
        <f t="shared" si="30"/>
        <v>-0.60862447574582579</v>
      </c>
      <c r="AE102" s="138"/>
      <c r="AF102" s="50">
        <f>春秋自动更新!L102*10</f>
        <v>2.8899999999999997</v>
      </c>
      <c r="AG102" s="138">
        <f t="shared" si="31"/>
        <v>-0.56278366111951594</v>
      </c>
      <c r="AH102" s="138"/>
      <c r="AI102" s="50">
        <f>春秋自动更新!M102*10</f>
        <v>0.12</v>
      </c>
      <c r="AJ102" s="138">
        <f t="shared" si="32"/>
        <v>-0.96166134185303509</v>
      </c>
      <c r="AK102" s="138"/>
      <c r="AL102" s="50">
        <f>春秋自动更新!N102</f>
        <v>67.53</v>
      </c>
      <c r="AM102" s="174">
        <f t="shared" ref="AM102:AM130" si="33">AL102-AL90</f>
        <v>-19.36</v>
      </c>
      <c r="AN102" s="138"/>
      <c r="AO102" s="50">
        <f>春秋自动更新!O102</f>
        <v>67.709999999999994</v>
      </c>
      <c r="AP102" s="174">
        <f t="shared" ref="AP102:AP130" si="34">AO102-AO90</f>
        <v>-19.450000000000003</v>
      </c>
      <c r="AQ102" s="138"/>
      <c r="AR102" s="50">
        <f>春秋自动更新!P102</f>
        <v>42.31</v>
      </c>
      <c r="AS102" s="174">
        <f t="shared" ref="AS102:AS130" si="35">AR102-AR90</f>
        <v>-14.82</v>
      </c>
      <c r="AT102" s="138"/>
      <c r="AU102" s="50">
        <f>春秋自动更新!Q102</f>
        <v>32.26</v>
      </c>
      <c r="AV102" s="174">
        <f t="shared" ref="AV102:AV130" si="36">AU102-AU90</f>
        <v>-22.04</v>
      </c>
      <c r="AW102" s="138"/>
      <c r="AX102" s="50">
        <f>春秋自动更新!R102</f>
        <v>116</v>
      </c>
      <c r="AY102" s="138">
        <f t="shared" si="20"/>
        <v>0.11538461538461542</v>
      </c>
      <c r="AZ102" s="138"/>
      <c r="BA102" s="17"/>
      <c r="BB102" s="9"/>
      <c r="BC102" s="17"/>
      <c r="BD102" s="9"/>
      <c r="BE102" s="17"/>
      <c r="BF102" s="9"/>
      <c r="BG102" s="17"/>
      <c r="BH102" s="9"/>
      <c r="BI102" s="51"/>
      <c r="BJ102" s="9"/>
      <c r="BK102" s="51"/>
      <c r="BL102" s="9"/>
      <c r="BM102" s="51"/>
      <c r="BN102" s="9"/>
      <c r="BP102" s="51"/>
      <c r="BQ102" s="9"/>
      <c r="BR102" s="51"/>
      <c r="BS102" s="9"/>
      <c r="BT102" s="51"/>
      <c r="BU102" s="9"/>
      <c r="BV102" s="51"/>
      <c r="BW102" s="9"/>
      <c r="BX102" s="78"/>
      <c r="BY102" s="9"/>
      <c r="BZ102" s="51"/>
      <c r="CA102" s="9"/>
      <c r="CB102" s="51"/>
      <c r="CC102" s="9"/>
      <c r="CD102" s="51"/>
      <c r="CE102" s="9"/>
      <c r="CF102" s="51"/>
      <c r="CG102" s="10"/>
      <c r="CH102" s="51"/>
      <c r="CI102" s="10"/>
      <c r="CJ102" s="51"/>
      <c r="CK102" s="10"/>
      <c r="CL102" s="51"/>
      <c r="CM102" s="10"/>
      <c r="CN102" s="51"/>
      <c r="CO102" s="53"/>
      <c r="CP102" s="51"/>
      <c r="CQ102" s="53"/>
      <c r="CR102" s="51"/>
      <c r="CS102" s="53"/>
      <c r="CT102" s="51"/>
      <c r="CU102" s="53"/>
      <c r="CV102" s="60"/>
      <c r="CW102" s="51"/>
      <c r="CX102" s="9"/>
      <c r="CY102" s="51"/>
      <c r="CZ102" s="9"/>
      <c r="DA102" s="51"/>
      <c r="DB102" s="9"/>
      <c r="DC102" s="51"/>
      <c r="DD102" s="9"/>
      <c r="DE102" s="69"/>
    </row>
    <row r="103" spans="1:111">
      <c r="A103" s="49">
        <v>44681</v>
      </c>
      <c r="B103" s="50">
        <f>春秋自动更新!B103</f>
        <v>958.73069999999996</v>
      </c>
      <c r="C103" s="138">
        <f t="shared" si="21"/>
        <v>-0.75969699480724517</v>
      </c>
      <c r="D103" s="138"/>
      <c r="E103" s="50">
        <f>春秋自动更新!C103</f>
        <v>952.17729999999995</v>
      </c>
      <c r="F103" s="138">
        <f t="shared" si="22"/>
        <v>-0.75951006673388521</v>
      </c>
      <c r="G103" s="138"/>
      <c r="H103" s="50">
        <f>春秋自动更新!D103</f>
        <v>6.5534999999999997</v>
      </c>
      <c r="I103" s="138">
        <f t="shared" si="23"/>
        <v>-0.69822763126994436</v>
      </c>
      <c r="J103" s="138"/>
      <c r="K103" s="50">
        <f>春秋自动更新!E103</f>
        <v>0</v>
      </c>
      <c r="L103" s="138">
        <f t="shared" si="24"/>
        <v>-1</v>
      </c>
      <c r="M103" s="138"/>
      <c r="N103" s="50">
        <f>春秋自动更新!F103</f>
        <v>639.14649999999995</v>
      </c>
      <c r="O103" s="138">
        <f t="shared" si="25"/>
        <v>-0.81844602982909853</v>
      </c>
      <c r="P103" s="138"/>
      <c r="Q103" s="50">
        <f>春秋自动更新!G103</f>
        <v>635.76229999999998</v>
      </c>
      <c r="R103" s="138">
        <f t="shared" si="26"/>
        <v>-0.81856619123795105</v>
      </c>
      <c r="S103" s="138"/>
      <c r="T103" s="50">
        <f>春秋自动更新!H103</f>
        <v>3.3841000000000001</v>
      </c>
      <c r="U103" s="138">
        <f t="shared" si="27"/>
        <v>-0.67588664029652046</v>
      </c>
      <c r="V103" s="138"/>
      <c r="W103" s="50">
        <f>春秋自动更新!I103</f>
        <v>0</v>
      </c>
      <c r="X103" s="138">
        <f t="shared" si="28"/>
        <v>-1</v>
      </c>
      <c r="Y103" s="138"/>
      <c r="Z103" s="50">
        <f>春秋自动更新!J103*10</f>
        <v>375.78000000000003</v>
      </c>
      <c r="AA103" s="138">
        <f t="shared" si="29"/>
        <v>-0.83080518147312676</v>
      </c>
      <c r="AB103" s="138"/>
      <c r="AC103" s="50">
        <f>春秋自动更新!K103*10</f>
        <v>373.99</v>
      </c>
      <c r="AD103" s="138">
        <f t="shared" si="30"/>
        <v>-0.83096038762633118</v>
      </c>
      <c r="AE103" s="138"/>
      <c r="AF103" s="50">
        <f>春秋自动更新!L103*10</f>
        <v>1.7999999999999998</v>
      </c>
      <c r="AG103" s="138">
        <f t="shared" si="31"/>
        <v>-0.61783439490445868</v>
      </c>
      <c r="AH103" s="138"/>
      <c r="AI103" s="50">
        <f>春秋自动更新!M103*10</f>
        <v>0</v>
      </c>
      <c r="AJ103" s="138">
        <f t="shared" si="32"/>
        <v>-1</v>
      </c>
      <c r="AK103" s="138"/>
      <c r="AL103" s="50">
        <f>春秋自动更新!N103</f>
        <v>66.67</v>
      </c>
      <c r="AM103" s="174">
        <f t="shared" si="33"/>
        <v>-21.569999999999993</v>
      </c>
      <c r="AN103" s="138"/>
      <c r="AO103" s="50">
        <f>春秋自动更新!O103</f>
        <v>66.77</v>
      </c>
      <c r="AP103" s="174">
        <f t="shared" si="34"/>
        <v>-21.730000000000004</v>
      </c>
      <c r="AQ103" s="138"/>
      <c r="AR103" s="50">
        <f>春秋自动更新!P103</f>
        <v>51.64</v>
      </c>
      <c r="AS103" s="174">
        <f t="shared" si="35"/>
        <v>3.5600000000000023</v>
      </c>
      <c r="AT103" s="138"/>
      <c r="AU103" s="50">
        <f>春秋自动更新!Q103</f>
        <v>0</v>
      </c>
      <c r="AV103" s="174">
        <f t="shared" si="36"/>
        <v>-68.099999999999994</v>
      </c>
      <c r="AW103" s="138"/>
      <c r="AX103" s="50">
        <f>春秋自动更新!R103</f>
        <v>116</v>
      </c>
      <c r="AY103" s="138">
        <f t="shared" si="20"/>
        <v>0.11538461538461542</v>
      </c>
      <c r="AZ103" s="138"/>
      <c r="BA103" s="17"/>
      <c r="BB103" s="9"/>
      <c r="BC103" s="17"/>
      <c r="BD103" s="9"/>
      <c r="BE103" s="17"/>
      <c r="BF103" s="9"/>
      <c r="BG103" s="17"/>
      <c r="BH103" s="9"/>
      <c r="BI103" s="51"/>
      <c r="BJ103" s="9"/>
      <c r="BK103" s="51"/>
      <c r="BL103" s="9"/>
      <c r="BM103" s="51"/>
      <c r="BN103" s="9"/>
      <c r="BP103" s="51"/>
      <c r="BQ103" s="9"/>
      <c r="BR103" s="51"/>
      <c r="BS103" s="9"/>
      <c r="BT103" s="51"/>
      <c r="BU103" s="9"/>
      <c r="BV103" s="51"/>
      <c r="BW103" s="9"/>
      <c r="BX103" s="78"/>
      <c r="BY103" s="9"/>
      <c r="BZ103" s="51"/>
      <c r="CA103" s="9"/>
      <c r="CB103" s="51"/>
      <c r="CC103" s="9"/>
      <c r="CD103" s="51"/>
      <c r="CE103" s="9"/>
      <c r="CF103" s="51"/>
      <c r="CG103" s="10"/>
      <c r="CH103" s="51"/>
      <c r="CI103" s="10"/>
      <c r="CJ103" s="51"/>
      <c r="CK103" s="10"/>
      <c r="CL103" s="51"/>
      <c r="CM103" s="10"/>
      <c r="CN103" s="51"/>
      <c r="CO103" s="53"/>
      <c r="CP103" s="51"/>
      <c r="CQ103" s="53"/>
      <c r="CR103" s="51"/>
      <c r="CS103" s="53"/>
      <c r="CT103" s="51"/>
      <c r="CU103" s="53"/>
      <c r="CV103" s="60"/>
      <c r="CW103" s="51"/>
      <c r="CX103" s="9"/>
      <c r="CY103" s="51"/>
      <c r="CZ103" s="9"/>
      <c r="DA103" s="51"/>
      <c r="DB103" s="9"/>
      <c r="DC103" s="51"/>
      <c r="DD103" s="9"/>
      <c r="DE103" s="69"/>
    </row>
    <row r="104" spans="1:111">
      <c r="A104" s="49">
        <v>44682</v>
      </c>
      <c r="B104" s="50">
        <f>春秋自动更新!B104</f>
        <v>1481.8920000000001</v>
      </c>
      <c r="C104" s="138">
        <f t="shared" si="21"/>
        <v>-0.63313643306127254</v>
      </c>
      <c r="D104" s="138"/>
      <c r="E104" s="50">
        <f>春秋自动更新!C104</f>
        <v>1473.6496999999999</v>
      </c>
      <c r="F104" s="138">
        <f t="shared" si="22"/>
        <v>-0.62990364584098535</v>
      </c>
      <c r="G104" s="138"/>
      <c r="H104" s="50">
        <f>春秋自动更新!D104</f>
        <v>8.2423999999999999</v>
      </c>
      <c r="I104" s="138">
        <f t="shared" si="23"/>
        <v>-0.60276250283142085</v>
      </c>
      <c r="J104" s="138"/>
      <c r="K104" s="50">
        <f>春秋自动更新!E104</f>
        <v>0</v>
      </c>
      <c r="L104" s="138">
        <f t="shared" si="24"/>
        <v>-1</v>
      </c>
      <c r="M104" s="138"/>
      <c r="N104" s="50">
        <f>春秋自动更新!F104</f>
        <v>1022.9034</v>
      </c>
      <c r="O104" s="138">
        <f t="shared" si="25"/>
        <v>-0.7136539979860389</v>
      </c>
      <c r="P104" s="138"/>
      <c r="Q104" s="50">
        <f>春秋自动更新!G104</f>
        <v>1018.0602</v>
      </c>
      <c r="R104" s="138">
        <f t="shared" si="26"/>
        <v>-0.71208738948896044</v>
      </c>
      <c r="S104" s="138"/>
      <c r="T104" s="50">
        <f>春秋自动更新!H104</f>
        <v>4.8433000000000002</v>
      </c>
      <c r="U104" s="138">
        <f t="shared" si="27"/>
        <v>-0.47728155758936275</v>
      </c>
      <c r="V104" s="138"/>
      <c r="W104" s="50">
        <f>春秋自动更新!I104</f>
        <v>0</v>
      </c>
      <c r="X104" s="138">
        <f t="shared" si="28"/>
        <v>-1</v>
      </c>
      <c r="Y104" s="138"/>
      <c r="Z104" s="50">
        <f>春秋自动更新!J104*10</f>
        <v>595</v>
      </c>
      <c r="AA104" s="138">
        <f t="shared" si="29"/>
        <v>-0.73583967466103117</v>
      </c>
      <c r="AB104" s="138"/>
      <c r="AC104" s="50">
        <f>春秋自动更新!K104*10</f>
        <v>592.39</v>
      </c>
      <c r="AD104" s="138">
        <f t="shared" si="30"/>
        <v>-0.73446618914000372</v>
      </c>
      <c r="AE104" s="138"/>
      <c r="AF104" s="50">
        <f>春秋自动更新!L104*10</f>
        <v>2.6100000000000003</v>
      </c>
      <c r="AG104" s="138">
        <f t="shared" si="31"/>
        <v>-0.40950226244343879</v>
      </c>
      <c r="AH104" s="138"/>
      <c r="AI104" s="50">
        <f>春秋自动更新!M104*10</f>
        <v>0</v>
      </c>
      <c r="AJ104" s="138">
        <f t="shared" si="32"/>
        <v>-1</v>
      </c>
      <c r="AK104" s="138"/>
      <c r="AL104" s="50">
        <f>春秋自动更新!N104</f>
        <v>69.03</v>
      </c>
      <c r="AM104" s="174">
        <f t="shared" si="33"/>
        <v>-19.409999999999997</v>
      </c>
      <c r="AN104" s="138"/>
      <c r="AO104" s="50">
        <f>春秋自动更新!O104</f>
        <v>69.08</v>
      </c>
      <c r="AP104" s="174">
        <f t="shared" si="34"/>
        <v>-19.72</v>
      </c>
      <c r="AQ104" s="138"/>
      <c r="AR104" s="50">
        <f>春秋自动更新!P104</f>
        <v>58.76</v>
      </c>
      <c r="AS104" s="174">
        <f t="shared" si="35"/>
        <v>14.100000000000001</v>
      </c>
      <c r="AT104" s="138"/>
      <c r="AU104" s="50">
        <f>春秋自动更新!Q104</f>
        <v>0</v>
      </c>
      <c r="AV104" s="174">
        <f t="shared" si="36"/>
        <v>-73.34</v>
      </c>
      <c r="AW104" s="138"/>
      <c r="AX104" s="50">
        <f>春秋自动更新!R104</f>
        <v>116</v>
      </c>
      <c r="AY104" s="138">
        <f t="shared" si="20"/>
        <v>0.11538461538461542</v>
      </c>
      <c r="AZ104" s="138"/>
      <c r="BA104" s="17"/>
      <c r="BB104" s="9"/>
      <c r="BC104" s="17"/>
      <c r="BD104" s="9"/>
      <c r="BE104" s="17"/>
      <c r="BF104" s="9"/>
      <c r="BG104" s="17"/>
      <c r="BH104" s="9"/>
      <c r="BI104" s="51"/>
      <c r="BJ104" s="9"/>
      <c r="BK104" s="51"/>
      <c r="BL104" s="9"/>
      <c r="BM104" s="51"/>
      <c r="BN104" s="9"/>
      <c r="BP104" s="51"/>
      <c r="BQ104" s="9"/>
      <c r="BR104" s="51"/>
      <c r="BS104" s="9"/>
      <c r="BT104" s="51"/>
      <c r="BU104" s="9"/>
      <c r="BV104" s="51"/>
      <c r="BW104" s="9"/>
      <c r="BX104" s="51"/>
      <c r="BY104" s="9"/>
      <c r="BZ104" s="51"/>
      <c r="CA104" s="9"/>
      <c r="CB104" s="51"/>
      <c r="CC104" s="9"/>
      <c r="CD104" s="51"/>
      <c r="CE104" s="9"/>
      <c r="CF104" s="51"/>
      <c r="CG104" s="10"/>
      <c r="CH104" s="51"/>
      <c r="CI104" s="10"/>
      <c r="CJ104" s="51"/>
      <c r="CK104" s="10"/>
      <c r="CL104" s="51"/>
      <c r="CM104" s="10"/>
      <c r="CN104" s="51"/>
      <c r="CO104" s="53"/>
      <c r="CP104" s="51"/>
      <c r="CQ104" s="53"/>
      <c r="CR104" s="51"/>
      <c r="CS104" s="53"/>
      <c r="CT104" s="51"/>
      <c r="CU104" s="53"/>
      <c r="CV104" s="60"/>
      <c r="CW104" s="51"/>
      <c r="CX104" s="9"/>
      <c r="CY104" s="51"/>
      <c r="CZ104" s="9"/>
      <c r="DA104" s="51"/>
      <c r="DB104" s="9"/>
      <c r="DC104" s="51"/>
      <c r="DD104" s="9"/>
    </row>
    <row r="105" spans="1:111" s="11" customFormat="1">
      <c r="A105" s="49">
        <v>44713</v>
      </c>
      <c r="B105" s="50">
        <f>春秋自动更新!B105</f>
        <v>2385.4607999999998</v>
      </c>
      <c r="C105" s="138">
        <f t="shared" si="21"/>
        <v>-0.34258910330766756</v>
      </c>
      <c r="D105" s="138"/>
      <c r="E105" s="50">
        <f>春秋自动更新!C105</f>
        <v>2377.3067999999998</v>
      </c>
      <c r="F105" s="138">
        <f t="shared" si="22"/>
        <v>-0.33696413667597513</v>
      </c>
      <c r="G105" s="138"/>
      <c r="H105" s="50">
        <f>春秋自动更新!D105</f>
        <v>8.1539999999999999</v>
      </c>
      <c r="I105" s="138">
        <f t="shared" si="23"/>
        <v>-0.52358972860857123</v>
      </c>
      <c r="J105" s="138"/>
      <c r="K105" s="50">
        <f>春秋自动更新!E105</f>
        <v>0</v>
      </c>
      <c r="L105" s="138">
        <f t="shared" si="24"/>
        <v>-1</v>
      </c>
      <c r="M105" s="138"/>
      <c r="N105" s="50">
        <f>春秋自动更新!F105</f>
        <v>1876.5521000000001</v>
      </c>
      <c r="O105" s="138">
        <f t="shared" si="25"/>
        <v>-0.41046564852161826</v>
      </c>
      <c r="P105" s="138"/>
      <c r="Q105" s="50">
        <f>春秋自动更新!G105</f>
        <v>1871.1555000000001</v>
      </c>
      <c r="R105" s="138">
        <f t="shared" si="26"/>
        <v>-0.4069253696146935</v>
      </c>
      <c r="S105" s="138"/>
      <c r="T105" s="50">
        <f>春秋自动更新!H105</f>
        <v>5.3964999999999996</v>
      </c>
      <c r="U105" s="138">
        <f t="shared" si="27"/>
        <v>-0.3762064939718649</v>
      </c>
      <c r="V105" s="138"/>
      <c r="W105" s="50">
        <f>春秋自动更新!I105</f>
        <v>0</v>
      </c>
      <c r="X105" s="138">
        <f t="shared" si="28"/>
        <v>-1</v>
      </c>
      <c r="Y105" s="138"/>
      <c r="Z105" s="50">
        <f>春秋自动更新!J105*10</f>
        <v>1095.76</v>
      </c>
      <c r="AA105" s="138">
        <f t="shared" si="29"/>
        <v>-0.44918138267657959</v>
      </c>
      <c r="AB105" s="138"/>
      <c r="AC105" s="50">
        <f>春秋自动更新!K105*10</f>
        <v>1092.76</v>
      </c>
      <c r="AD105" s="138">
        <f t="shared" si="30"/>
        <v>-0.44607274109745276</v>
      </c>
      <c r="AE105" s="138"/>
      <c r="AF105" s="50">
        <f>春秋自动更新!L105*10</f>
        <v>3.01</v>
      </c>
      <c r="AG105" s="138">
        <f t="shared" si="31"/>
        <v>-0.29836829836829848</v>
      </c>
      <c r="AH105" s="138"/>
      <c r="AI105" s="50">
        <f>春秋自动更新!M105*10</f>
        <v>0</v>
      </c>
      <c r="AJ105" s="138">
        <f t="shared" si="32"/>
        <v>-1</v>
      </c>
      <c r="AK105" s="138"/>
      <c r="AL105" s="50">
        <f>春秋自动更新!N105</f>
        <v>78.67</v>
      </c>
      <c r="AM105" s="174">
        <f t="shared" si="33"/>
        <v>-9.0499999999999972</v>
      </c>
      <c r="AN105" s="138"/>
      <c r="AO105" s="50">
        <f>春秋自动更新!O105</f>
        <v>78.709999999999994</v>
      </c>
      <c r="AP105" s="174">
        <f t="shared" si="34"/>
        <v>-9.2800000000000011</v>
      </c>
      <c r="AQ105" s="138"/>
      <c r="AR105" s="50">
        <f>春秋自动更新!P105</f>
        <v>66.180000000000007</v>
      </c>
      <c r="AS105" s="174">
        <f t="shared" si="35"/>
        <v>15.63000000000001</v>
      </c>
      <c r="AT105" s="138"/>
      <c r="AU105" s="50">
        <f>春秋自动更新!Q105</f>
        <v>0</v>
      </c>
      <c r="AV105" s="174">
        <f t="shared" si="36"/>
        <v>-67.45</v>
      </c>
      <c r="AW105" s="138"/>
      <c r="AX105" s="50">
        <f>春秋自动更新!R105</f>
        <v>116</v>
      </c>
      <c r="AY105" s="138">
        <f t="shared" si="20"/>
        <v>7.4074074074074181E-2</v>
      </c>
      <c r="AZ105" s="138"/>
      <c r="BA105" s="17"/>
      <c r="BB105" s="9"/>
      <c r="BC105" s="17"/>
      <c r="BD105" s="9"/>
      <c r="BE105" s="17"/>
      <c r="BF105" s="9"/>
      <c r="BG105" s="17"/>
      <c r="BH105" s="9"/>
      <c r="BI105" s="51"/>
      <c r="BJ105" s="9"/>
      <c r="BK105" s="51"/>
      <c r="BL105" s="9"/>
      <c r="BM105" s="51"/>
      <c r="BN105" s="9"/>
      <c r="BP105" s="51"/>
      <c r="BQ105" s="9"/>
      <c r="BR105" s="51"/>
      <c r="BS105" s="9"/>
      <c r="BT105" s="51"/>
      <c r="BU105" s="9"/>
      <c r="BV105" s="51"/>
      <c r="BW105" s="9"/>
      <c r="BX105" s="51"/>
      <c r="BY105" s="9"/>
      <c r="BZ105" s="51"/>
      <c r="CA105" s="9"/>
      <c r="CB105" s="51"/>
      <c r="CC105" s="9"/>
      <c r="CD105" s="51"/>
      <c r="CE105" s="9"/>
      <c r="CF105" s="51"/>
      <c r="CG105" s="10"/>
      <c r="CH105" s="51"/>
      <c r="CI105" s="10"/>
      <c r="CJ105" s="51"/>
      <c r="CK105" s="10"/>
      <c r="CL105" s="51"/>
      <c r="CM105" s="10"/>
      <c r="CN105" s="51"/>
      <c r="CO105" s="53"/>
      <c r="CP105" s="51"/>
      <c r="CQ105" s="53"/>
      <c r="CR105" s="51"/>
      <c r="CS105" s="53"/>
      <c r="CT105" s="51"/>
      <c r="CU105" s="53"/>
      <c r="CW105" s="51"/>
      <c r="CX105" s="9"/>
      <c r="CY105" s="51"/>
      <c r="CZ105" s="9"/>
      <c r="DA105" s="51"/>
      <c r="DB105" s="9"/>
      <c r="DC105" s="51"/>
      <c r="DD105" s="9"/>
      <c r="DE105" s="86"/>
      <c r="DF105" s="86"/>
    </row>
    <row r="106" spans="1:111" s="11" customFormat="1">
      <c r="A106" s="49">
        <v>44743</v>
      </c>
      <c r="B106" s="50">
        <f>春秋自动更新!B106</f>
        <v>3562.7903999999999</v>
      </c>
      <c r="C106" s="138">
        <f t="shared" si="21"/>
        <v>-7.6191174801576222E-2</v>
      </c>
      <c r="D106" s="138"/>
      <c r="E106" s="50">
        <f>春秋自动更新!C106</f>
        <v>3551.0536000000002</v>
      </c>
      <c r="F106" s="138">
        <f t="shared" si="22"/>
        <v>-7.2063563862347135E-2</v>
      </c>
      <c r="G106" s="138"/>
      <c r="H106" s="50">
        <f>春秋自动更新!D106</f>
        <v>10.6996</v>
      </c>
      <c r="I106" s="138">
        <f t="shared" si="23"/>
        <v>-0.21842539701091324</v>
      </c>
      <c r="J106" s="138"/>
      <c r="K106" s="50">
        <f>春秋自动更新!E106</f>
        <v>1.0370999999999999</v>
      </c>
      <c r="L106" s="138">
        <f t="shared" si="24"/>
        <v>-0.93563781921990874</v>
      </c>
      <c r="M106" s="138"/>
      <c r="N106" s="50">
        <f>春秋自动更新!F106</f>
        <v>2797.3447000000001</v>
      </c>
      <c r="O106" s="138">
        <f t="shared" si="25"/>
        <v>-0.20093070817666225</v>
      </c>
      <c r="P106" s="138"/>
      <c r="Q106" s="50">
        <f>春秋自动更新!G106</f>
        <v>2789.2901999999999</v>
      </c>
      <c r="R106" s="138">
        <f t="shared" si="26"/>
        <v>-0.19853906199806159</v>
      </c>
      <c r="S106" s="138"/>
      <c r="T106" s="50">
        <f>春秋自动更新!H106</f>
        <v>7.4863999999999997</v>
      </c>
      <c r="U106" s="138">
        <f t="shared" si="27"/>
        <v>-4.6925525143221014E-2</v>
      </c>
      <c r="V106" s="138"/>
      <c r="W106" s="50">
        <f>春秋自动更新!I106</f>
        <v>0.56799999999999995</v>
      </c>
      <c r="X106" s="138">
        <f t="shared" si="28"/>
        <v>-0.95506791231914434</v>
      </c>
      <c r="Y106" s="138"/>
      <c r="Z106" s="50">
        <f>春秋自动更新!J106*10</f>
        <v>1672.22</v>
      </c>
      <c r="AA106" s="138">
        <f t="shared" si="29"/>
        <v>-0.22847796699316691</v>
      </c>
      <c r="AB106" s="138"/>
      <c r="AC106" s="50">
        <f>春秋自动更新!K106*10</f>
        <v>1667.5299999999997</v>
      </c>
      <c r="AD106" s="138">
        <f t="shared" si="30"/>
        <v>-0.2263441882907502</v>
      </c>
      <c r="AE106" s="138"/>
      <c r="AF106" s="50">
        <f>春秋自动更新!L106*10</f>
        <v>4.09</v>
      </c>
      <c r="AG106" s="138">
        <f t="shared" si="31"/>
        <v>5.1413881748071821E-2</v>
      </c>
      <c r="AH106" s="138"/>
      <c r="AI106" s="50">
        <f>春秋自动更新!M106*10</f>
        <v>0.6</v>
      </c>
      <c r="AJ106" s="138">
        <f t="shared" si="32"/>
        <v>-0.92628992628992624</v>
      </c>
      <c r="AK106" s="138"/>
      <c r="AL106" s="50">
        <f>春秋自动更新!N106</f>
        <v>78.52</v>
      </c>
      <c r="AM106" s="174">
        <f t="shared" si="33"/>
        <v>-12.25</v>
      </c>
      <c r="AN106" s="138"/>
      <c r="AO106" s="50">
        <f>春秋自动更新!O106</f>
        <v>78.55</v>
      </c>
      <c r="AP106" s="174">
        <f t="shared" si="34"/>
        <v>-12.39</v>
      </c>
      <c r="AQ106" s="138"/>
      <c r="AR106" s="50">
        <f>春秋自动更新!P106</f>
        <v>69.97</v>
      </c>
      <c r="AS106" s="174">
        <f t="shared" si="35"/>
        <v>12.589999999999996</v>
      </c>
      <c r="AT106" s="138"/>
      <c r="AU106" s="50">
        <f>春秋自动更新!Q106</f>
        <v>54.77</v>
      </c>
      <c r="AV106" s="174">
        <f t="shared" si="36"/>
        <v>-23.68</v>
      </c>
      <c r="AW106" s="138"/>
      <c r="AX106" s="50">
        <f>春秋自动更新!R106</f>
        <v>117</v>
      </c>
      <c r="AY106" s="138">
        <f t="shared" si="20"/>
        <v>8.3333333333333259E-2</v>
      </c>
      <c r="AZ106" s="138"/>
      <c r="BA106" s="17"/>
      <c r="BB106" s="9"/>
      <c r="BC106" s="17"/>
      <c r="BD106" s="9"/>
      <c r="BE106" s="17"/>
      <c r="BF106" s="9"/>
      <c r="BG106" s="17"/>
      <c r="BH106" s="9"/>
      <c r="BI106" s="51"/>
      <c r="BJ106" s="9"/>
      <c r="BK106" s="51"/>
      <c r="BL106" s="9"/>
      <c r="BM106" s="51"/>
      <c r="BN106" s="9"/>
      <c r="BO106"/>
      <c r="BP106" s="51"/>
      <c r="BQ106" s="9"/>
      <c r="BR106" s="51"/>
      <c r="BS106" s="9"/>
      <c r="BT106" s="51"/>
      <c r="BU106" s="9"/>
      <c r="BV106" s="51"/>
      <c r="BW106" s="9"/>
      <c r="BX106" s="51"/>
      <c r="BY106" s="9"/>
      <c r="BZ106" s="51"/>
      <c r="CA106" s="9"/>
      <c r="CB106" s="51"/>
      <c r="CC106" s="9"/>
      <c r="CD106" s="51"/>
      <c r="CE106" s="9"/>
      <c r="CF106" s="51"/>
      <c r="CG106" s="10"/>
      <c r="CH106" s="51"/>
      <c r="CI106" s="10"/>
      <c r="CJ106" s="51"/>
      <c r="CK106" s="10"/>
      <c r="CL106" s="51"/>
      <c r="CM106" s="10"/>
      <c r="CN106" s="51"/>
      <c r="CO106" s="53"/>
      <c r="CP106" s="51"/>
      <c r="CQ106" s="53"/>
      <c r="CR106" s="51"/>
      <c r="CS106" s="53"/>
      <c r="CT106" s="51"/>
      <c r="CU106" s="53"/>
      <c r="CW106" s="51"/>
      <c r="CX106" s="9"/>
      <c r="CY106" s="51"/>
      <c r="CZ106" s="9"/>
      <c r="DA106" s="51"/>
      <c r="DB106" s="9"/>
      <c r="DC106" s="51"/>
      <c r="DD106" s="9"/>
      <c r="DE106" s="48"/>
      <c r="DF106" s="48"/>
    </row>
    <row r="107" spans="1:111" s="11" customFormat="1">
      <c r="A107" s="49">
        <v>44774</v>
      </c>
      <c r="B107" s="50">
        <f>春秋自动更新!B107</f>
        <v>3470.3253</v>
      </c>
      <c r="C107" s="138">
        <f t="shared" si="21"/>
        <v>0.11063022805373945</v>
      </c>
      <c r="D107" s="138"/>
      <c r="E107" s="50">
        <f>春秋自动更新!C107</f>
        <v>3459.2927</v>
      </c>
      <c r="F107" s="138">
        <f t="shared" si="22"/>
        <v>0.11308938670746516</v>
      </c>
      <c r="G107" s="138"/>
      <c r="H107" s="50">
        <f>春秋自动更新!D107</f>
        <v>9.6696000000000009</v>
      </c>
      <c r="I107" s="138">
        <f t="shared" si="23"/>
        <v>-0.31043237037089855</v>
      </c>
      <c r="J107" s="138"/>
      <c r="K107" s="50">
        <f>春秋自动更新!E107</f>
        <v>1.363</v>
      </c>
      <c r="L107" s="138">
        <f t="shared" si="24"/>
        <v>-0.51185445168684196</v>
      </c>
      <c r="M107" s="138"/>
      <c r="N107" s="50">
        <f>春秋自动更新!F107</f>
        <v>2690.0536999999999</v>
      </c>
      <c r="O107" s="138">
        <f t="shared" si="25"/>
        <v>9.5078161577144771E-2</v>
      </c>
      <c r="P107" s="138"/>
      <c r="Q107" s="50">
        <f>春秋自动更新!G107</f>
        <v>2681.3870000000002</v>
      </c>
      <c r="R107" s="138">
        <f t="shared" si="26"/>
        <v>9.6065895732455386E-2</v>
      </c>
      <c r="S107" s="138"/>
      <c r="T107" s="50">
        <f>春秋自动更新!H107</f>
        <v>8.0018999999999991</v>
      </c>
      <c r="U107" s="138">
        <f t="shared" si="27"/>
        <v>-7.0422044353574131E-2</v>
      </c>
      <c r="V107" s="138"/>
      <c r="W107" s="50">
        <f>春秋自动更新!I107</f>
        <v>0.66479999999999995</v>
      </c>
      <c r="X107" s="138">
        <f t="shared" si="28"/>
        <v>-0.56052092285317645</v>
      </c>
      <c r="Y107" s="138"/>
      <c r="Z107" s="50">
        <f>春秋自动更新!J107*10</f>
        <v>1658.29</v>
      </c>
      <c r="AA107" s="138">
        <f t="shared" si="29"/>
        <v>0.10199294263063119</v>
      </c>
      <c r="AB107" s="138"/>
      <c r="AC107" s="50">
        <f>春秋自动更新!K107*10</f>
        <v>1653.09</v>
      </c>
      <c r="AD107" s="138">
        <f t="shared" si="30"/>
        <v>0.10267749939966397</v>
      </c>
      <c r="AE107" s="138"/>
      <c r="AF107" s="50">
        <f>春秋自动更新!L107*10</f>
        <v>4.5</v>
      </c>
      <c r="AG107" s="138">
        <f t="shared" si="31"/>
        <v>-3.0172413793103536E-2</v>
      </c>
      <c r="AH107" s="138"/>
      <c r="AI107" s="50">
        <f>春秋自动更新!M107*10</f>
        <v>0.70000000000000007</v>
      </c>
      <c r="AJ107" s="138">
        <f t="shared" si="32"/>
        <v>-0.30693069306930687</v>
      </c>
      <c r="AK107" s="138"/>
      <c r="AL107" s="50">
        <f>春秋自动更新!N107</f>
        <v>77.52</v>
      </c>
      <c r="AM107" s="174">
        <f t="shared" si="33"/>
        <v>-1.1000000000000085</v>
      </c>
      <c r="AN107" s="138"/>
      <c r="AO107" s="50">
        <f>春秋自动更新!O107</f>
        <v>77.510000000000005</v>
      </c>
      <c r="AP107" s="174">
        <f t="shared" si="34"/>
        <v>-1.2099999999999937</v>
      </c>
      <c r="AQ107" s="138"/>
      <c r="AR107" s="50">
        <f>春秋自动更新!P107</f>
        <v>82.75</v>
      </c>
      <c r="AS107" s="174">
        <f t="shared" si="35"/>
        <v>21.36</v>
      </c>
      <c r="AT107" s="138"/>
      <c r="AU107" s="50">
        <f>春秋自动更新!Q107</f>
        <v>48.77</v>
      </c>
      <c r="AV107" s="174">
        <f t="shared" si="36"/>
        <v>-5.4099999999999966</v>
      </c>
      <c r="AW107" s="138"/>
      <c r="AX107" s="50">
        <f>春秋自动更新!R107</f>
        <v>117</v>
      </c>
      <c r="AY107" s="138">
        <f t="shared" si="20"/>
        <v>7.3394495412844041E-2</v>
      </c>
      <c r="AZ107" s="138"/>
      <c r="BA107" s="17"/>
      <c r="BB107" s="9"/>
      <c r="BC107" s="17"/>
      <c r="BD107" s="9"/>
      <c r="BE107" s="17"/>
      <c r="BF107" s="9"/>
      <c r="BG107" s="17"/>
      <c r="BH107" s="9"/>
      <c r="BI107" s="51"/>
      <c r="BJ107" s="9"/>
      <c r="BK107" s="51"/>
      <c r="BL107" s="9"/>
      <c r="BM107" s="51"/>
      <c r="BN107" s="9"/>
      <c r="BO107"/>
      <c r="BP107" s="51"/>
      <c r="BQ107" s="9"/>
      <c r="BR107" s="51"/>
      <c r="BS107" s="9"/>
      <c r="BT107" s="51"/>
      <c r="BU107" s="9"/>
      <c r="BV107" s="51"/>
      <c r="BW107" s="9"/>
      <c r="BX107" s="51"/>
      <c r="BY107" s="9"/>
      <c r="BZ107" s="51"/>
      <c r="CA107" s="9"/>
      <c r="CB107" s="51"/>
      <c r="CC107" s="9"/>
      <c r="CD107" s="51"/>
      <c r="CE107" s="9"/>
      <c r="CF107" s="51"/>
      <c r="CG107" s="10"/>
      <c r="CH107" s="51"/>
      <c r="CI107" s="10"/>
      <c r="CJ107" s="51"/>
      <c r="CK107" s="10"/>
      <c r="CL107" s="51"/>
      <c r="CM107" s="10"/>
      <c r="CN107" s="51"/>
      <c r="CO107" s="53"/>
      <c r="CP107" s="51"/>
      <c r="CQ107" s="53"/>
      <c r="CR107" s="51"/>
      <c r="CS107" s="53"/>
      <c r="CT107" s="51"/>
      <c r="CU107" s="53"/>
      <c r="CW107" s="51"/>
      <c r="CX107" s="9"/>
      <c r="CY107" s="51"/>
      <c r="CZ107" s="9"/>
      <c r="DA107" s="51"/>
      <c r="DB107" s="9"/>
      <c r="DC107" s="51"/>
      <c r="DD107" s="9"/>
      <c r="DE107" s="48"/>
      <c r="DF107" s="48"/>
    </row>
    <row r="108" spans="1:111" s="11" customFormat="1">
      <c r="A108" s="49">
        <v>44805</v>
      </c>
      <c r="B108" s="50">
        <f>春秋自动更新!B108</f>
        <v>2551.5144</v>
      </c>
      <c r="C108" s="138">
        <f t="shared" si="21"/>
        <v>-0.29208004769047935</v>
      </c>
      <c r="D108" s="138"/>
      <c r="E108" s="50">
        <f>春秋自动更新!C108</f>
        <v>2540.8946000000001</v>
      </c>
      <c r="F108" s="138">
        <f t="shared" si="22"/>
        <v>-0.29252473064149309</v>
      </c>
      <c r="G108" s="138"/>
      <c r="H108" s="50">
        <f>春秋自动更新!D108</f>
        <v>8.9160000000000004</v>
      </c>
      <c r="I108" s="138">
        <f t="shared" si="23"/>
        <v>0.1390901076999731</v>
      </c>
      <c r="J108" s="138"/>
      <c r="K108" s="50">
        <f>春秋自动更新!E108</f>
        <v>1.7038</v>
      </c>
      <c r="L108" s="138">
        <f t="shared" si="24"/>
        <v>-0.65355835705571375</v>
      </c>
      <c r="M108" s="138"/>
      <c r="N108" s="50">
        <f>春秋自动更新!F108</f>
        <v>1980.9351999999999</v>
      </c>
      <c r="O108" s="138">
        <f t="shared" si="25"/>
        <v>-0.35092526484000164</v>
      </c>
      <c r="P108" s="138"/>
      <c r="Q108" s="50">
        <f>春秋自动更新!G108</f>
        <v>1973.4127000000001</v>
      </c>
      <c r="R108" s="138">
        <f t="shared" si="26"/>
        <v>-0.35181108742105105</v>
      </c>
      <c r="S108" s="138"/>
      <c r="T108" s="50">
        <f>春秋自动更新!H108</f>
        <v>6.6882999999999999</v>
      </c>
      <c r="U108" s="138">
        <f t="shared" si="27"/>
        <v>0.30343187886110723</v>
      </c>
      <c r="V108" s="138"/>
      <c r="W108" s="50">
        <f>春秋自动更新!I108</f>
        <v>0.83409999999999995</v>
      </c>
      <c r="X108" s="138">
        <f t="shared" si="28"/>
        <v>-0.63788312928714075</v>
      </c>
      <c r="Y108" s="138"/>
      <c r="Z108" s="50">
        <f>春秋自动更新!J108*10</f>
        <v>1210.24</v>
      </c>
      <c r="AA108" s="138">
        <f t="shared" si="29"/>
        <v>-0.35951904656061129</v>
      </c>
      <c r="AB108" s="138"/>
      <c r="AC108" s="50">
        <f>春秋自动更新!K108*10</f>
        <v>1205.51</v>
      </c>
      <c r="AD108" s="138">
        <f t="shared" si="30"/>
        <v>-0.36051964310342999</v>
      </c>
      <c r="AE108" s="138"/>
      <c r="AF108" s="50">
        <f>春秋自动更新!L108*10</f>
        <v>3.8600000000000003</v>
      </c>
      <c r="AG108" s="138">
        <f t="shared" si="31"/>
        <v>0.25732899022801314</v>
      </c>
      <c r="AH108" s="138"/>
      <c r="AI108" s="50">
        <f>春秋自动更新!M108*10</f>
        <v>0.87999999999999989</v>
      </c>
      <c r="AJ108" s="138">
        <f t="shared" si="32"/>
        <v>-0.36231884057971031</v>
      </c>
      <c r="AK108" s="138"/>
      <c r="AL108" s="50">
        <f>春秋自动更新!N108</f>
        <v>77.64</v>
      </c>
      <c r="AM108" s="174">
        <f t="shared" si="33"/>
        <v>-7.0400000000000063</v>
      </c>
      <c r="AN108" s="138"/>
      <c r="AO108" s="50">
        <f>春秋自动更新!O108</f>
        <v>77.67</v>
      </c>
      <c r="AP108" s="174">
        <f t="shared" si="34"/>
        <v>-7.0999999999999943</v>
      </c>
      <c r="AQ108" s="138"/>
      <c r="AR108" s="50">
        <f>春秋自动更新!P108</f>
        <v>75.010000000000005</v>
      </c>
      <c r="AS108" s="174">
        <f t="shared" si="35"/>
        <v>9.4500000000000028</v>
      </c>
      <c r="AT108" s="138"/>
      <c r="AU108" s="50">
        <f>春秋自动更新!Q108</f>
        <v>48.96</v>
      </c>
      <c r="AV108" s="174">
        <f t="shared" si="36"/>
        <v>2.1199999999999974</v>
      </c>
      <c r="AW108" s="138"/>
      <c r="AX108" s="50">
        <f>春秋自动更新!R108</f>
        <v>116</v>
      </c>
      <c r="AY108" s="138">
        <f t="shared" si="20"/>
        <v>6.4220183486238591E-2</v>
      </c>
      <c r="AZ108" s="138"/>
      <c r="BA108" s="17"/>
      <c r="BB108" s="9"/>
      <c r="BC108" s="17"/>
      <c r="BD108" s="9"/>
      <c r="BE108" s="17"/>
      <c r="BF108" s="9"/>
      <c r="BG108" s="17"/>
      <c r="BH108" s="9"/>
      <c r="BI108" s="51"/>
      <c r="BJ108" s="9"/>
      <c r="BK108" s="51"/>
      <c r="BL108" s="9"/>
      <c r="BM108" s="51"/>
      <c r="BN108" s="9"/>
      <c r="BO108"/>
      <c r="BP108" s="51"/>
      <c r="BQ108" s="9"/>
      <c r="BR108" s="51"/>
      <c r="BS108" s="9"/>
      <c r="BT108" s="51"/>
      <c r="BU108" s="9"/>
      <c r="BV108" s="51"/>
      <c r="BW108" s="9"/>
      <c r="BX108" s="51"/>
      <c r="BY108" s="9"/>
      <c r="BZ108" s="51"/>
      <c r="CA108" s="9"/>
      <c r="CB108" s="51"/>
      <c r="CC108" s="9"/>
      <c r="CD108" s="51"/>
      <c r="CE108" s="9"/>
      <c r="CF108" s="51"/>
      <c r="CG108" s="10"/>
      <c r="CH108" s="51"/>
      <c r="CI108" s="10"/>
      <c r="CJ108" s="51"/>
      <c r="CK108" s="10"/>
      <c r="CL108" s="51"/>
      <c r="CM108" s="10"/>
      <c r="CN108" s="51"/>
      <c r="CO108" s="53"/>
      <c r="CP108" s="51"/>
      <c r="CQ108" s="53"/>
      <c r="CR108" s="51"/>
      <c r="CS108" s="53"/>
      <c r="CT108" s="51"/>
      <c r="CU108" s="53"/>
      <c r="CW108" s="51"/>
      <c r="CX108" s="9"/>
      <c r="CY108" s="51"/>
      <c r="CZ108" s="9"/>
      <c r="DA108" s="51"/>
      <c r="DB108" s="9"/>
      <c r="DC108" s="51"/>
      <c r="DD108" s="9"/>
      <c r="DE108" s="48"/>
      <c r="DF108" s="48"/>
    </row>
    <row r="109" spans="1:111" s="11" customFormat="1">
      <c r="A109" s="49">
        <v>44835</v>
      </c>
      <c r="B109" s="50">
        <f>春秋自动更新!B109</f>
        <v>2110.6169</v>
      </c>
      <c r="C109" s="138">
        <f t="shared" si="21"/>
        <v>-0.4230291323943175</v>
      </c>
      <c r="D109" s="138"/>
      <c r="E109" s="50">
        <f>春秋自动更新!C109</f>
        <v>2094.3681000000001</v>
      </c>
      <c r="F109" s="138">
        <f t="shared" si="22"/>
        <v>-0.42632372735072044</v>
      </c>
      <c r="G109" s="138"/>
      <c r="H109" s="50">
        <f>春秋自动更新!D109</f>
        <v>14.8858</v>
      </c>
      <c r="I109" s="138">
        <f t="shared" si="23"/>
        <v>1.0347745260193832</v>
      </c>
      <c r="J109" s="138"/>
      <c r="K109" s="50">
        <f>春秋自动更新!E109</f>
        <v>1.363</v>
      </c>
      <c r="L109" s="138" t="e">
        <f t="shared" si="24"/>
        <v>#DIV/0!</v>
      </c>
      <c r="M109" s="138"/>
      <c r="N109" s="50">
        <f>春秋自动更新!F109</f>
        <v>1603.1153999999999</v>
      </c>
      <c r="O109" s="138">
        <f t="shared" si="25"/>
        <v>-0.485018655245676</v>
      </c>
      <c r="P109" s="138"/>
      <c r="Q109" s="50">
        <f>春秋自动更新!G109</f>
        <v>1593.2039</v>
      </c>
      <c r="R109" s="138">
        <f t="shared" si="26"/>
        <v>-0.48755393061930785</v>
      </c>
      <c r="S109" s="138"/>
      <c r="T109" s="50">
        <f>春秋自动更新!H109</f>
        <v>9.1882000000000001</v>
      </c>
      <c r="U109" s="138">
        <f t="shared" si="27"/>
        <v>1.3317345514528611</v>
      </c>
      <c r="V109" s="138"/>
      <c r="W109" s="50">
        <f>春秋自动更新!I109</f>
        <v>0.72330000000000005</v>
      </c>
      <c r="X109" s="138" t="e">
        <f t="shared" si="28"/>
        <v>#DIV/0!</v>
      </c>
      <c r="Y109" s="138"/>
      <c r="Z109" s="50">
        <f>春秋自动更新!J109*10</f>
        <v>999.68999999999994</v>
      </c>
      <c r="AA109" s="138">
        <f t="shared" si="29"/>
        <v>-0.4914511870666457</v>
      </c>
      <c r="AB109" s="138"/>
      <c r="AC109" s="50">
        <f>春秋自动更新!K109*10</f>
        <v>993.67000000000007</v>
      </c>
      <c r="AD109" s="138">
        <f t="shared" si="30"/>
        <v>-0.49392920804685503</v>
      </c>
      <c r="AE109" s="138"/>
      <c r="AF109" s="50">
        <f>春秋自动更新!L109*10</f>
        <v>5.25</v>
      </c>
      <c r="AG109" s="138">
        <f t="shared" si="31"/>
        <v>1.3127753303964758</v>
      </c>
      <c r="AH109" s="138"/>
      <c r="AI109" s="50">
        <f>春秋自动更新!M109*10</f>
        <v>0.77</v>
      </c>
      <c r="AJ109" s="138" t="e">
        <f t="shared" si="32"/>
        <v>#DIV/0!</v>
      </c>
      <c r="AK109" s="138"/>
      <c r="AL109" s="50">
        <f>春秋自动更新!N109</f>
        <v>75.95</v>
      </c>
      <c r="AM109" s="174">
        <f t="shared" si="33"/>
        <v>-9.1499999999999915</v>
      </c>
      <c r="AN109" s="138"/>
      <c r="AO109" s="50">
        <f>春秋自动更新!O109</f>
        <v>76.069999999999993</v>
      </c>
      <c r="AP109" s="174">
        <f t="shared" si="34"/>
        <v>-9.0900000000000034</v>
      </c>
      <c r="AQ109" s="138"/>
      <c r="AR109" s="50">
        <f>春秋自动更新!P109</f>
        <v>61.72</v>
      </c>
      <c r="AS109" s="174">
        <f t="shared" si="35"/>
        <v>7.8599999999999994</v>
      </c>
      <c r="AT109" s="138"/>
      <c r="AU109" s="50">
        <f>春秋自动更新!Q109</f>
        <v>53.07</v>
      </c>
      <c r="AV109" s="174">
        <f t="shared" si="36"/>
        <v>53.07</v>
      </c>
      <c r="AW109" s="138"/>
      <c r="AX109" s="50">
        <f>春秋自动更新!R109</f>
        <v>116</v>
      </c>
      <c r="AY109" s="138">
        <f t="shared" si="20"/>
        <v>5.4545454545454453E-2</v>
      </c>
      <c r="AZ109" s="138"/>
      <c r="BA109" s="17"/>
      <c r="BB109" s="9"/>
      <c r="BC109" s="17"/>
      <c r="BD109" s="9"/>
      <c r="BE109" s="17"/>
      <c r="BF109" s="9"/>
      <c r="BG109" s="17"/>
      <c r="BH109" s="9"/>
      <c r="BI109" s="51"/>
      <c r="BJ109" s="9"/>
      <c r="BK109" s="51"/>
      <c r="BL109" s="9"/>
      <c r="BM109" s="51"/>
      <c r="BN109" s="9"/>
      <c r="BP109" s="51"/>
      <c r="BQ109" s="9"/>
      <c r="BR109" s="51"/>
      <c r="BS109" s="9"/>
      <c r="BT109" s="51"/>
      <c r="BU109" s="9"/>
      <c r="BV109" s="51"/>
      <c r="BW109" s="9"/>
      <c r="BX109" s="51"/>
      <c r="BY109" s="9"/>
      <c r="BZ109" s="51"/>
      <c r="CA109" s="9"/>
      <c r="CB109" s="51"/>
      <c r="CC109" s="9"/>
      <c r="CD109" s="51"/>
      <c r="CE109" s="9"/>
      <c r="CF109" s="51"/>
      <c r="CG109" s="10"/>
      <c r="CH109" s="51"/>
      <c r="CI109" s="10"/>
      <c r="CJ109" s="51"/>
      <c r="CK109" s="10"/>
      <c r="CL109" s="51"/>
      <c r="CM109" s="10"/>
      <c r="CN109" s="51"/>
      <c r="CO109" s="53"/>
      <c r="CP109" s="51"/>
      <c r="CQ109" s="53"/>
      <c r="CR109" s="51"/>
      <c r="CS109" s="53"/>
      <c r="CT109" s="51"/>
      <c r="CU109" s="53"/>
      <c r="CW109" s="51"/>
      <c r="CX109" s="9"/>
      <c r="CY109" s="51"/>
      <c r="CZ109" s="9"/>
      <c r="DA109" s="51"/>
      <c r="DB109" s="9"/>
      <c r="DC109" s="51"/>
      <c r="DD109" s="9"/>
      <c r="DE109" s="86"/>
      <c r="DF109" s="86"/>
    </row>
    <row r="110" spans="1:111" s="11" customFormat="1">
      <c r="A110" s="49">
        <v>44866</v>
      </c>
      <c r="B110" s="50">
        <f>春秋自动更新!B110</f>
        <v>1577.9356</v>
      </c>
      <c r="C110" s="138">
        <f t="shared" si="21"/>
        <v>-0.41410111943185846</v>
      </c>
      <c r="D110" s="138"/>
      <c r="E110" s="50">
        <f>春秋自动更新!C110</f>
        <v>1545.9023</v>
      </c>
      <c r="F110" s="138">
        <f t="shared" si="22"/>
        <v>-0.42375137557301412</v>
      </c>
      <c r="G110" s="138"/>
      <c r="H110" s="50">
        <f>春秋自动更新!D110</f>
        <v>30.670300000000001</v>
      </c>
      <c r="I110" s="138">
        <f t="shared" si="23"/>
        <v>1.9244903407899008</v>
      </c>
      <c r="J110" s="138"/>
      <c r="K110" s="50">
        <f>春秋自动更新!E110</f>
        <v>1.363</v>
      </c>
      <c r="L110" s="138" t="e">
        <f t="shared" si="24"/>
        <v>#DIV/0!</v>
      </c>
      <c r="M110" s="138"/>
      <c r="N110" s="50">
        <f>春秋自动更新!F110</f>
        <v>1138.2633000000001</v>
      </c>
      <c r="O110" s="138">
        <f t="shared" si="25"/>
        <v>-0.45058986627805608</v>
      </c>
      <c r="P110" s="138"/>
      <c r="Q110" s="50">
        <f>春秋自动更新!G110</f>
        <v>1120.5509999999999</v>
      </c>
      <c r="R110" s="138">
        <f t="shared" si="26"/>
        <v>-0.45811905508582063</v>
      </c>
      <c r="S110" s="138"/>
      <c r="T110" s="50">
        <f>春秋自动更新!H110</f>
        <v>16.863499999999998</v>
      </c>
      <c r="U110" s="138">
        <f t="shared" si="27"/>
        <v>3.3238634906797255</v>
      </c>
      <c r="V110" s="138"/>
      <c r="W110" s="50">
        <f>春秋自动更新!I110</f>
        <v>0.8488</v>
      </c>
      <c r="X110" s="138" t="e">
        <f t="shared" si="28"/>
        <v>#DIV/0!</v>
      </c>
      <c r="Y110" s="138"/>
      <c r="Z110" s="50">
        <f>春秋自动更新!J110*10</f>
        <v>675.26</v>
      </c>
      <c r="AA110" s="138">
        <f t="shared" si="29"/>
        <v>-0.47489813057948926</v>
      </c>
      <c r="AB110" s="138"/>
      <c r="AC110" s="50">
        <f>春秋自动更新!K110*10</f>
        <v>665.45</v>
      </c>
      <c r="AD110" s="138">
        <f t="shared" si="30"/>
        <v>-0.4816317946001526</v>
      </c>
      <c r="AE110" s="138"/>
      <c r="AF110" s="50">
        <f>春秋自动更新!L110*10</f>
        <v>8.9</v>
      </c>
      <c r="AG110" s="138">
        <f t="shared" si="31"/>
        <v>3.0090090090090085</v>
      </c>
      <c r="AH110" s="138"/>
      <c r="AI110" s="50">
        <f>春秋自动更新!M110*10</f>
        <v>0.90999999999999992</v>
      </c>
      <c r="AJ110" s="138" t="e">
        <f t="shared" si="32"/>
        <v>#DIV/0!</v>
      </c>
      <c r="AK110" s="138"/>
      <c r="AL110" s="50">
        <f>春秋自动更新!N110</f>
        <v>72.14</v>
      </c>
      <c r="AM110" s="174">
        <f t="shared" si="33"/>
        <v>-4.7900000000000063</v>
      </c>
      <c r="AN110" s="138"/>
      <c r="AO110" s="50">
        <f>春秋自动更新!O110</f>
        <v>72.489999999999995</v>
      </c>
      <c r="AP110" s="174">
        <f t="shared" si="34"/>
        <v>-4.5900000000000034</v>
      </c>
      <c r="AQ110" s="138"/>
      <c r="AR110" s="50">
        <f>春秋自动更新!P110</f>
        <v>54.98</v>
      </c>
      <c r="AS110" s="174">
        <f t="shared" si="35"/>
        <v>17.79</v>
      </c>
      <c r="AT110" s="138"/>
      <c r="AU110" s="50">
        <f>春秋自动更新!Q110</f>
        <v>62.27</v>
      </c>
      <c r="AV110" s="174">
        <f t="shared" si="36"/>
        <v>62.27</v>
      </c>
      <c r="AW110" s="138"/>
      <c r="AX110" s="50">
        <f>春秋自动更新!R110</f>
        <v>116</v>
      </c>
      <c r="AY110" s="138">
        <f t="shared" si="20"/>
        <v>4.5045045045045029E-2</v>
      </c>
      <c r="AZ110" s="138"/>
      <c r="BA110" s="17"/>
      <c r="BB110" s="9"/>
      <c r="BC110" s="17"/>
      <c r="BD110" s="9"/>
      <c r="BE110" s="17"/>
      <c r="BF110" s="9"/>
      <c r="BG110" s="17"/>
      <c r="BH110" s="9"/>
      <c r="BI110" s="51"/>
      <c r="BJ110" s="9"/>
      <c r="BK110" s="51"/>
      <c r="BL110" s="9"/>
      <c r="BM110" s="51"/>
      <c r="BN110" s="9"/>
      <c r="BP110" s="51"/>
      <c r="BQ110" s="9"/>
      <c r="BR110" s="51"/>
      <c r="BS110" s="9"/>
      <c r="BT110" s="51"/>
      <c r="BU110" s="9"/>
      <c r="BV110" s="51"/>
      <c r="BW110" s="9"/>
      <c r="BX110" s="51"/>
      <c r="BY110" s="9"/>
      <c r="BZ110" s="51"/>
      <c r="CA110" s="9"/>
      <c r="CB110" s="51"/>
      <c r="CC110" s="9"/>
      <c r="CD110" s="51"/>
      <c r="CE110" s="9"/>
      <c r="CF110" s="51"/>
      <c r="CG110" s="10"/>
      <c r="CH110" s="51"/>
      <c r="CI110" s="10"/>
      <c r="CJ110" s="51"/>
      <c r="CK110" s="10"/>
      <c r="CL110" s="51"/>
      <c r="CM110" s="10"/>
      <c r="CN110" s="51"/>
      <c r="CO110" s="53"/>
      <c r="CP110" s="51"/>
      <c r="CQ110" s="53"/>
      <c r="CR110" s="51"/>
      <c r="CS110" s="53"/>
      <c r="CT110" s="51"/>
      <c r="CU110" s="53"/>
      <c r="CW110" s="51"/>
      <c r="CX110" s="9"/>
      <c r="CY110" s="51"/>
      <c r="CZ110" s="9"/>
      <c r="DA110" s="51"/>
      <c r="DB110" s="9"/>
      <c r="DC110" s="51"/>
      <c r="DD110" s="9"/>
      <c r="DE110" s="86"/>
      <c r="DF110" s="86"/>
    </row>
    <row r="111" spans="1:111" s="11" customFormat="1">
      <c r="A111" s="49">
        <v>44896</v>
      </c>
      <c r="B111" s="50">
        <f>春秋自动更新!B111</f>
        <v>2349.8069999999998</v>
      </c>
      <c r="C111" s="138">
        <f t="shared" si="21"/>
        <v>-0.20891659905714643</v>
      </c>
      <c r="D111" s="138"/>
      <c r="E111" s="50">
        <f>春秋自动更新!C111</f>
        <v>2303.0596</v>
      </c>
      <c r="F111" s="138">
        <f t="shared" si="22"/>
        <v>-0.2202344037288827</v>
      </c>
      <c r="G111" s="138"/>
      <c r="H111" s="50">
        <f>春秋自动更新!D111</f>
        <v>38.8461</v>
      </c>
      <c r="I111" s="138">
        <f t="shared" si="23"/>
        <v>2.2699563120280817</v>
      </c>
      <c r="J111" s="138"/>
      <c r="K111" s="50">
        <f>春秋自动更新!E111</f>
        <v>7.9013</v>
      </c>
      <c r="L111" s="138">
        <f t="shared" si="24"/>
        <v>0.59364663170633314</v>
      </c>
      <c r="M111" s="138"/>
      <c r="N111" s="50">
        <f>春秋自动更新!F111</f>
        <v>1754.2511999999999</v>
      </c>
      <c r="O111" s="138">
        <f t="shared" si="25"/>
        <v>-0.2097642930196052</v>
      </c>
      <c r="P111" s="138"/>
      <c r="Q111" s="50">
        <f>春秋自动更新!G111</f>
        <v>1727.0206000000001</v>
      </c>
      <c r="R111" s="138">
        <f t="shared" si="26"/>
        <v>-0.21948396076749255</v>
      </c>
      <c r="S111" s="138"/>
      <c r="T111" s="50">
        <f>春秋自动更新!H111</f>
        <v>22.279800000000002</v>
      </c>
      <c r="U111" s="138">
        <f t="shared" si="27"/>
        <v>6.2783639868021304</v>
      </c>
      <c r="V111" s="138"/>
      <c r="W111" s="50">
        <f>春秋自动更新!I111</f>
        <v>4.9508999999999999</v>
      </c>
      <c r="X111" s="138">
        <f t="shared" si="28"/>
        <v>0.18368957108018935</v>
      </c>
      <c r="Y111" s="138"/>
      <c r="Z111" s="50">
        <f>春秋自动更新!J111*10</f>
        <v>1018.75</v>
      </c>
      <c r="AA111" s="138">
        <f t="shared" si="29"/>
        <v>-0.24698795180722888</v>
      </c>
      <c r="AB111" s="138"/>
      <c r="AC111" s="50">
        <f>春秋自动更新!K111*10</f>
        <v>1003.4000000000001</v>
      </c>
      <c r="AD111" s="138">
        <f t="shared" si="30"/>
        <v>-0.25607947805456688</v>
      </c>
      <c r="AE111" s="138"/>
      <c r="AF111" s="50">
        <f>春秋自动更新!L111*10</f>
        <v>11.91</v>
      </c>
      <c r="AG111" s="138">
        <f t="shared" si="31"/>
        <v>4.2466960352422909</v>
      </c>
      <c r="AH111" s="138"/>
      <c r="AI111" s="50">
        <f>春秋自动更新!M111*10</f>
        <v>3.4399999999999995</v>
      </c>
      <c r="AJ111" s="138">
        <f t="shared" si="32"/>
        <v>0.87978142076502697</v>
      </c>
      <c r="AK111" s="138"/>
      <c r="AL111" s="50">
        <f>春秋自动更新!N111</f>
        <v>74.66</v>
      </c>
      <c r="AM111" s="174">
        <f t="shared" si="33"/>
        <v>-7.9999999999998295E-2</v>
      </c>
      <c r="AN111" s="138"/>
      <c r="AO111" s="50">
        <f>春秋自动更新!O111</f>
        <v>74.989999999999995</v>
      </c>
      <c r="AP111" s="174">
        <f t="shared" si="34"/>
        <v>6.9999999999993179E-2</v>
      </c>
      <c r="AQ111" s="138"/>
      <c r="AR111" s="50">
        <f>春秋自动更新!P111</f>
        <v>57.35</v>
      </c>
      <c r="AS111" s="174">
        <f t="shared" si="35"/>
        <v>22.14</v>
      </c>
      <c r="AT111" s="138"/>
      <c r="AU111" s="50">
        <f>春秋自动更新!Q111</f>
        <v>62.66</v>
      </c>
      <c r="AV111" s="174">
        <f t="shared" si="36"/>
        <v>0.9199999999999946</v>
      </c>
      <c r="AW111" s="138"/>
      <c r="AX111" s="50">
        <f>春秋自动更新!R111</f>
        <v>116</v>
      </c>
      <c r="AY111" s="138">
        <f t="shared" si="20"/>
        <v>2.6548672566371723E-2</v>
      </c>
      <c r="AZ111" s="138"/>
      <c r="BA111" s="17"/>
      <c r="BB111" s="9"/>
      <c r="BC111" s="17"/>
      <c r="BD111" s="9"/>
      <c r="BE111" s="17"/>
      <c r="BF111" s="9"/>
      <c r="BG111" s="17"/>
      <c r="BH111" s="9"/>
      <c r="BI111" s="51"/>
      <c r="BJ111" s="9"/>
      <c r="BK111" s="51"/>
      <c r="BL111" s="9"/>
      <c r="BM111" s="51"/>
      <c r="BN111" s="9"/>
      <c r="BP111" s="51"/>
      <c r="BQ111" s="9"/>
      <c r="BR111" s="51"/>
      <c r="BS111" s="9"/>
      <c r="BT111" s="51"/>
      <c r="BU111" s="9"/>
      <c r="BV111" s="51"/>
      <c r="BW111" s="9"/>
      <c r="BX111" s="51"/>
      <c r="BY111" s="9"/>
      <c r="BZ111" s="51"/>
      <c r="CA111" s="9"/>
      <c r="CB111" s="51"/>
      <c r="CC111" s="9"/>
      <c r="CD111" s="51"/>
      <c r="CE111" s="9"/>
      <c r="CF111" s="51"/>
      <c r="CG111" s="10"/>
      <c r="CH111" s="51"/>
      <c r="CI111" s="10"/>
      <c r="CJ111" s="51"/>
      <c r="CK111" s="10"/>
      <c r="CL111" s="51"/>
      <c r="CM111" s="10"/>
      <c r="CN111" s="51"/>
      <c r="CO111" s="53"/>
      <c r="CP111" s="51"/>
      <c r="CQ111" s="53"/>
      <c r="CR111" s="51"/>
      <c r="CS111" s="53"/>
      <c r="CT111" s="51"/>
      <c r="CU111" s="53"/>
      <c r="CW111" s="51"/>
      <c r="CX111" s="9"/>
      <c r="CY111" s="51"/>
      <c r="CZ111" s="9"/>
      <c r="DA111" s="51"/>
      <c r="DB111" s="9"/>
      <c r="DC111" s="51"/>
      <c r="DD111" s="9"/>
      <c r="DE111"/>
      <c r="DF111" s="86"/>
    </row>
    <row r="112" spans="1:111" s="11" customFormat="1">
      <c r="A112" s="72">
        <v>44927</v>
      </c>
      <c r="B112" s="73">
        <f>春秋自动更新!B112</f>
        <v>3142.8335000000002</v>
      </c>
      <c r="C112" s="138">
        <f t="shared" si="21"/>
        <v>-0.21995564407502466</v>
      </c>
      <c r="D112" s="138">
        <f>B112/B64-1</f>
        <v>-8.9973232271287618E-2</v>
      </c>
      <c r="E112" s="73">
        <f>春秋自动更新!C112</f>
        <v>3024.1460000000002</v>
      </c>
      <c r="F112" s="138">
        <f t="shared" si="22"/>
        <v>-0.24511160975272706</v>
      </c>
      <c r="G112" s="138">
        <f>E112/E64-1</f>
        <v>0.34576258334069099</v>
      </c>
      <c r="H112" s="73">
        <f>春秋自动更新!D112</f>
        <v>96.053299999999993</v>
      </c>
      <c r="I112" s="138">
        <f t="shared" si="23"/>
        <v>7.587151452300704</v>
      </c>
      <c r="J112" s="138">
        <f>H112/H64-1</f>
        <v>-0.91133065725126916</v>
      </c>
      <c r="K112" s="73">
        <f>春秋自动更新!E112</f>
        <v>22.6343</v>
      </c>
      <c r="L112" s="138">
        <f t="shared" si="24"/>
        <v>0.92218457279220067</v>
      </c>
      <c r="M112" s="138">
        <f>K112/K64-1</f>
        <v>-0.81616782321676862</v>
      </c>
      <c r="N112" s="73">
        <f>春秋自动更新!F112</f>
        <v>2672.241</v>
      </c>
      <c r="O112" s="138">
        <f t="shared" si="25"/>
        <v>-6.3408172491757675E-2</v>
      </c>
      <c r="P112" s="138">
        <f>N112/N64-1</f>
        <v>-0.14238223124893357</v>
      </c>
      <c r="Q112" s="73">
        <f>春秋自动更新!G112</f>
        <v>2583.4166</v>
      </c>
      <c r="R112" s="138">
        <f t="shared" si="26"/>
        <v>-9.0191472013829932E-2</v>
      </c>
      <c r="S112" s="138">
        <f>Q112/Q64-1</f>
        <v>0.2730416897038721</v>
      </c>
      <c r="T112" s="73">
        <f>春秋自动更新!H112</f>
        <v>71.263000000000005</v>
      </c>
      <c r="U112" s="138">
        <f t="shared" si="27"/>
        <v>14.477488434724062</v>
      </c>
      <c r="V112" s="138">
        <f>T112/T64-1</f>
        <v>-0.92685751610534617</v>
      </c>
      <c r="W112" s="73">
        <f>春秋自动更新!I112</f>
        <v>17.561399999999999</v>
      </c>
      <c r="X112" s="138">
        <f t="shared" si="28"/>
        <v>0.94409511579506677</v>
      </c>
      <c r="Y112" s="138">
        <f>W112/W64-1</f>
        <v>-0.84356256953828801</v>
      </c>
      <c r="Z112" s="73">
        <f>春秋自动更新!J112*10</f>
        <v>1512.1000000000001</v>
      </c>
      <c r="AA112" s="138">
        <f t="shared" si="29"/>
        <v>-0.12200022064672711</v>
      </c>
      <c r="AB112" s="138">
        <f>Z112/Z64-1</f>
        <v>-0.12831185002421175</v>
      </c>
      <c r="AC112" s="73">
        <f>春秋自动更新!K112*10</f>
        <v>1470.67</v>
      </c>
      <c r="AD112" s="138">
        <f t="shared" si="30"/>
        <v>-0.14194113013798537</v>
      </c>
      <c r="AE112" s="138">
        <f>AC112/AC64-1</f>
        <v>0.1746471673548935</v>
      </c>
      <c r="AF112" s="73">
        <f>春秋自动更新!L112*10</f>
        <v>30.11</v>
      </c>
      <c r="AG112" s="138">
        <f t="shared" si="31"/>
        <v>9.602112676056338</v>
      </c>
      <c r="AH112" s="138">
        <f>AF112/AF64-1</f>
        <v>-0.92652154814778664</v>
      </c>
      <c r="AI112" s="73">
        <f>春秋自动更新!M112*10</f>
        <v>11.319999999999999</v>
      </c>
      <c r="AJ112" s="138">
        <f t="shared" si="32"/>
        <v>1.0885608856088558</v>
      </c>
      <c r="AK112" s="138">
        <f>AI112/AI64-1</f>
        <v>-0.84469748936754019</v>
      </c>
      <c r="AL112" s="73">
        <f>春秋自动更新!N112</f>
        <v>85.03</v>
      </c>
      <c r="AM112" s="174">
        <f t="shared" si="33"/>
        <v>14.219999999999999</v>
      </c>
      <c r="AN112" s="178">
        <f t="shared" ref="AN112:AN122" si="37">AL112-AL64</f>
        <v>-5.1899999999999977</v>
      </c>
      <c r="AO112" s="73">
        <f>春秋自动更新!O112</f>
        <v>85.43</v>
      </c>
      <c r="AP112" s="174">
        <f t="shared" si="34"/>
        <v>14.550000000000011</v>
      </c>
      <c r="AQ112" s="178">
        <f t="shared" ref="AQ112:AQ122" si="38">AO112-AO64</f>
        <v>-4.8799999999999955</v>
      </c>
      <c r="AR112" s="73">
        <f>春秋自动更新!P112</f>
        <v>74.19</v>
      </c>
      <c r="AS112" s="174">
        <f t="shared" si="35"/>
        <v>33.03</v>
      </c>
      <c r="AT112" s="178">
        <f t="shared" ref="AT112:AT122" si="39">AR112-AR64</f>
        <v>-15.75</v>
      </c>
      <c r="AU112" s="73">
        <f>春秋自动更新!Q112</f>
        <v>77.59</v>
      </c>
      <c r="AV112" s="174">
        <f t="shared" si="36"/>
        <v>0.88000000000000966</v>
      </c>
      <c r="AW112" s="178">
        <f t="shared" ref="AW112:AW122" si="40">AU112-AU64</f>
        <v>-13.579999999999998</v>
      </c>
      <c r="AX112" s="73">
        <f>春秋自动更新!R112</f>
        <v>116</v>
      </c>
      <c r="AY112" s="138">
        <f t="shared" si="20"/>
        <v>8.6956521739129933E-3</v>
      </c>
      <c r="AZ112" s="138">
        <f>AX112/AX64-1</f>
        <v>0.43209876543209869</v>
      </c>
      <c r="BA112" s="17"/>
      <c r="BB112" s="9"/>
      <c r="BC112" s="17"/>
      <c r="BD112" s="9"/>
      <c r="BE112" s="17"/>
      <c r="BF112" s="9"/>
      <c r="BG112" s="17"/>
      <c r="BH112" s="9"/>
      <c r="BI112" s="51"/>
      <c r="BJ112" s="9"/>
      <c r="BK112" s="51"/>
      <c r="BL112" s="9"/>
      <c r="BM112" s="51"/>
      <c r="BN112" s="9"/>
      <c r="BP112" s="51"/>
      <c r="BQ112" s="9"/>
      <c r="BR112" s="51"/>
      <c r="BS112" s="9"/>
      <c r="BT112" s="51"/>
      <c r="BU112" s="9"/>
      <c r="BV112" s="51"/>
      <c r="BW112" s="9"/>
      <c r="BX112" s="51"/>
      <c r="BY112" s="9"/>
      <c r="BZ112" s="51"/>
      <c r="CA112" s="9"/>
      <c r="CB112" s="51"/>
      <c r="CC112" s="9"/>
      <c r="CD112" s="51"/>
      <c r="CE112" s="9"/>
      <c r="CF112" s="51"/>
      <c r="CG112" s="10"/>
      <c r="CH112" s="51"/>
      <c r="CI112" s="10"/>
      <c r="CJ112" s="51"/>
      <c r="CK112" s="10"/>
      <c r="CL112" s="51"/>
      <c r="CM112" s="10"/>
      <c r="CN112" s="51"/>
      <c r="CO112" s="53"/>
      <c r="CP112" s="51"/>
      <c r="CQ112" s="53"/>
      <c r="CR112" s="51"/>
      <c r="CS112" s="53"/>
      <c r="CT112" s="51"/>
      <c r="CU112" s="53"/>
      <c r="CW112" s="51"/>
      <c r="CX112" s="9"/>
      <c r="CY112" s="51"/>
      <c r="CZ112" s="9"/>
      <c r="DA112" s="51"/>
      <c r="DB112" s="9"/>
      <c r="DC112" s="51"/>
      <c r="DD112" s="9"/>
      <c r="DE112"/>
      <c r="DF112" s="86"/>
    </row>
    <row r="113" spans="1:110" s="11" customFormat="1">
      <c r="A113" s="49">
        <v>44958</v>
      </c>
      <c r="B113" s="50">
        <f>春秋自动更新!B113</f>
        <v>3434.7221</v>
      </c>
      <c r="C113" s="138">
        <f t="shared" si="21"/>
        <v>-0.11605955075206642</v>
      </c>
      <c r="D113" s="138">
        <f t="shared" ref="D113:D123" si="41">B113/B65-1</f>
        <v>4.8118513193019519E-2</v>
      </c>
      <c r="E113" s="50">
        <f>春秋自动更新!C113</f>
        <v>3071.3989999999999</v>
      </c>
      <c r="F113" s="138">
        <f t="shared" si="22"/>
        <v>-0.20451176706033258</v>
      </c>
      <c r="G113" s="138">
        <f t="shared" ref="G113:G123" si="42">E113/E65-1</f>
        <v>0.42965032624003596</v>
      </c>
      <c r="H113" s="50">
        <f>春秋自动更新!D113</f>
        <v>326.4982</v>
      </c>
      <c r="I113" s="138">
        <f t="shared" si="23"/>
        <v>27.012612179762169</v>
      </c>
      <c r="J113" s="138">
        <f t="shared" ref="J113:J123" si="43">H113/H65-1</f>
        <v>-0.67614597099065266</v>
      </c>
      <c r="K113" s="50">
        <f>春秋自动更新!E113</f>
        <v>36.825000000000003</v>
      </c>
      <c r="L113" s="138">
        <f t="shared" si="24"/>
        <v>1.8294710637120821</v>
      </c>
      <c r="M113" s="138">
        <f t="shared" ref="M113:M123" si="44">K113/K65-1</f>
        <v>-0.69443510946815523</v>
      </c>
      <c r="N113" s="50">
        <f>春秋自动更新!F113</f>
        <v>2991.7035000000001</v>
      </c>
      <c r="O113" s="138">
        <f t="shared" si="25"/>
        <v>1.0661986711788529E-2</v>
      </c>
      <c r="P113" s="138">
        <f t="shared" ref="P113:P123" si="45">N113/N65-1</f>
        <v>-2.9402733157438354E-2</v>
      </c>
      <c r="Q113" s="50">
        <f>春秋自动更新!G113</f>
        <v>2702.355</v>
      </c>
      <c r="R113" s="138">
        <f t="shared" si="26"/>
        <v>-8.2372871686942184E-2</v>
      </c>
      <c r="S113" s="138">
        <f t="shared" ref="S113:S123" si="46">Q113/Q65-1</f>
        <v>0.32742476045021784</v>
      </c>
      <c r="T113" s="50">
        <f>春秋自动更新!H113</f>
        <v>256.86279999999999</v>
      </c>
      <c r="U113" s="138">
        <f t="shared" si="27"/>
        <v>49.370193156191782</v>
      </c>
      <c r="V113" s="138">
        <f t="shared" ref="V113:V123" si="47">T113/T65-1</f>
        <v>-0.72544398684420086</v>
      </c>
      <c r="W113" s="50">
        <f>春秋自动更新!I113</f>
        <v>32.485799999999998</v>
      </c>
      <c r="X113" s="138">
        <f t="shared" si="28"/>
        <v>2.2148243443839681</v>
      </c>
      <c r="Y113" s="138">
        <f t="shared" ref="Y113:Y123" si="48">W113/W65-1</f>
        <v>-0.70730296483036881</v>
      </c>
      <c r="Z113" s="50">
        <f>春秋自动更新!J113*10</f>
        <v>1647.39</v>
      </c>
      <c r="AA113" s="138">
        <f t="shared" si="29"/>
        <v>-7.8543021909486921E-2</v>
      </c>
      <c r="AB113" s="138">
        <f t="shared" ref="AB113:AB123" si="49">Z113/Z65-1</f>
        <v>-4.5256971973016147E-2</v>
      </c>
      <c r="AC113" s="50">
        <f>春秋自动更新!K113*10</f>
        <v>1535.2</v>
      </c>
      <c r="AD113" s="138">
        <f t="shared" si="30"/>
        <v>-0.13699477205014321</v>
      </c>
      <c r="AE113" s="138">
        <f t="shared" ref="AE113:AE123" si="50">AC113/AC65-1</f>
        <v>0.22632541717590504</v>
      </c>
      <c r="AF113" s="50">
        <f>春秋自动更新!L113*10</f>
        <v>90.690000000000012</v>
      </c>
      <c r="AG113" s="138">
        <f t="shared" si="31"/>
        <v>30.933098591549303</v>
      </c>
      <c r="AH113" s="138">
        <f t="shared" ref="AH113:AH123" si="51">AF113/AF65-1</f>
        <v>-0.77321263347420532</v>
      </c>
      <c r="AI113" s="50">
        <f>春秋自动更新!M113*10</f>
        <v>21.5</v>
      </c>
      <c r="AJ113" s="138">
        <f t="shared" si="32"/>
        <v>2.5420098846787478</v>
      </c>
      <c r="AK113" s="138">
        <f t="shared" ref="AK113:AK123" si="52">AI113/AI65-1</f>
        <v>-0.70839549708395499</v>
      </c>
      <c r="AL113" s="50">
        <f>春秋自动更新!N113</f>
        <v>87.1</v>
      </c>
      <c r="AM113" s="174">
        <f t="shared" si="33"/>
        <v>10.919999999999987</v>
      </c>
      <c r="AN113" s="178">
        <f t="shared" si="37"/>
        <v>-6.960000000000008</v>
      </c>
      <c r="AO113" s="50">
        <f>春秋自动更新!O113</f>
        <v>87.98</v>
      </c>
      <c r="AP113" s="174">
        <f t="shared" si="34"/>
        <v>11.710000000000008</v>
      </c>
      <c r="AQ113" s="178">
        <f t="shared" si="38"/>
        <v>-6.7800000000000011</v>
      </c>
      <c r="AR113" s="50">
        <f>春秋自动更新!P113</f>
        <v>78.67</v>
      </c>
      <c r="AS113" s="174">
        <f t="shared" si="35"/>
        <v>34.92</v>
      </c>
      <c r="AT113" s="178">
        <f t="shared" si="39"/>
        <v>-14.129999999999995</v>
      </c>
      <c r="AU113" s="50">
        <f>春秋自动更新!Q113</f>
        <v>88.22</v>
      </c>
      <c r="AV113" s="174">
        <f t="shared" si="36"/>
        <v>10.579999999999998</v>
      </c>
      <c r="AW113" s="178">
        <f t="shared" si="40"/>
        <v>-3.8700000000000045</v>
      </c>
      <c r="AX113" s="50">
        <f>春秋自动更新!R113</f>
        <v>116</v>
      </c>
      <c r="AY113" s="138">
        <f t="shared" si="20"/>
        <v>8.6956521739129933E-3</v>
      </c>
      <c r="AZ113" s="138">
        <f t="shared" ref="AZ113:AZ123" si="53">AX113/AX65-1</f>
        <v>0.39759036144578319</v>
      </c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51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W113" s="10"/>
      <c r="CX113" s="10"/>
      <c r="CY113" s="10"/>
      <c r="CZ113" s="10"/>
      <c r="DA113" s="10"/>
      <c r="DB113" s="10"/>
      <c r="DC113" s="10"/>
      <c r="DD113" s="10"/>
      <c r="DE113" s="88"/>
      <c r="DF113" s="88"/>
    </row>
    <row r="114" spans="1:110" s="11" customFormat="1">
      <c r="A114" s="173">
        <v>44986</v>
      </c>
      <c r="B114" s="50">
        <f>春秋自动更新!B114</f>
        <v>3782.5936000000002</v>
      </c>
      <c r="C114" s="138">
        <f t="shared" si="21"/>
        <v>0.90081188412957602</v>
      </c>
      <c r="D114" s="138">
        <f t="shared" si="41"/>
        <v>0.10416342650519805</v>
      </c>
      <c r="E114" s="50">
        <f>春秋自动更新!C114</f>
        <v>3293.4475000000002</v>
      </c>
      <c r="F114" s="138">
        <f t="shared" si="22"/>
        <v>0.66626967649972868</v>
      </c>
      <c r="G114" s="138">
        <f t="shared" si="42"/>
        <v>0.50792222357950889</v>
      </c>
      <c r="H114" s="50">
        <f>春秋自动更新!D114</f>
        <v>428.5521</v>
      </c>
      <c r="I114" s="138">
        <f t="shared" si="23"/>
        <v>32.404168582853309</v>
      </c>
      <c r="J114" s="138">
        <f t="shared" si="43"/>
        <v>-0.61752446050953824</v>
      </c>
      <c r="K114" s="50">
        <f>春秋自动更新!E114</f>
        <v>60.594000000000001</v>
      </c>
      <c r="L114" s="138">
        <f t="shared" si="24"/>
        <v>96.763794772507254</v>
      </c>
      <c r="M114" s="138">
        <f t="shared" si="44"/>
        <v>-0.50000618865495772</v>
      </c>
      <c r="N114" s="50">
        <f>春秋自动更新!F114</f>
        <v>3337.3119000000002</v>
      </c>
      <c r="O114" s="138">
        <f t="shared" si="25"/>
        <v>1.4832350053261418</v>
      </c>
      <c r="P114" s="138">
        <f t="shared" si="45"/>
        <v>5.4774234144127298E-2</v>
      </c>
      <c r="Q114" s="50">
        <f>春秋自动更新!G114</f>
        <v>2920.7936</v>
      </c>
      <c r="R114" s="138">
        <f t="shared" si="26"/>
        <v>1.1824500237052789</v>
      </c>
      <c r="S114" s="138">
        <f t="shared" si="46"/>
        <v>0.43641470732937027</v>
      </c>
      <c r="T114" s="50">
        <f>春秋自动更新!H114</f>
        <v>361.9151</v>
      </c>
      <c r="U114" s="138">
        <f t="shared" si="27"/>
        <v>65.679274830959713</v>
      </c>
      <c r="V114" s="138">
        <f t="shared" si="47"/>
        <v>-0.64456305815831239</v>
      </c>
      <c r="W114" s="50">
        <f>春秋自动更新!I114</f>
        <v>54.603200000000001</v>
      </c>
      <c r="X114" s="138">
        <f t="shared" si="28"/>
        <v>272.15257628814408</v>
      </c>
      <c r="Y114" s="138">
        <f t="shared" si="48"/>
        <v>-0.51415626523733771</v>
      </c>
      <c r="Z114" s="50">
        <f>春秋自动更新!J114*10</f>
        <v>1844.57</v>
      </c>
      <c r="AA114" s="138">
        <f t="shared" si="29"/>
        <v>1.3221416521892388</v>
      </c>
      <c r="AB114" s="138">
        <f t="shared" si="49"/>
        <v>4.4348446417247889E-2</v>
      </c>
      <c r="AC114" s="50">
        <f>春秋自动更新!K114*10</f>
        <v>1682.1000000000001</v>
      </c>
      <c r="AD114" s="138">
        <f t="shared" si="30"/>
        <v>1.1256618604122179</v>
      </c>
      <c r="AE114" s="138">
        <f t="shared" si="50"/>
        <v>0.33447044823482752</v>
      </c>
      <c r="AF114" s="50">
        <f>春秋自动更新!L114*10</f>
        <v>127.28</v>
      </c>
      <c r="AG114" s="138">
        <f t="shared" si="31"/>
        <v>43.04152249134949</v>
      </c>
      <c r="AH114" s="138">
        <f t="shared" si="51"/>
        <v>-0.70635598108201636</v>
      </c>
      <c r="AI114" s="50">
        <f>春秋自动更新!M114*10</f>
        <v>35.19</v>
      </c>
      <c r="AJ114" s="138">
        <f t="shared" si="32"/>
        <v>292.25</v>
      </c>
      <c r="AK114" s="138">
        <f t="shared" si="52"/>
        <v>-0.51321067920874264</v>
      </c>
      <c r="AL114" s="50">
        <f>春秋自动更新!N114</f>
        <v>88.23</v>
      </c>
      <c r="AM114" s="174">
        <f t="shared" si="33"/>
        <v>20.700000000000003</v>
      </c>
      <c r="AN114" s="178">
        <f t="shared" si="37"/>
        <v>-4.1299999999999955</v>
      </c>
      <c r="AO114" s="50">
        <f>春秋自动更新!O114</f>
        <v>88.68</v>
      </c>
      <c r="AP114" s="174">
        <f t="shared" si="34"/>
        <v>20.970000000000013</v>
      </c>
      <c r="AQ114" s="178">
        <f t="shared" si="38"/>
        <v>-4.4199999999999875</v>
      </c>
      <c r="AR114" s="50">
        <f>春秋自动更新!P114</f>
        <v>84.45</v>
      </c>
      <c r="AS114" s="174">
        <f t="shared" si="35"/>
        <v>42.14</v>
      </c>
      <c r="AT114" s="178">
        <f t="shared" si="39"/>
        <v>-6.4200000000000017</v>
      </c>
      <c r="AU114" s="50">
        <f>春秋自动更新!Q114</f>
        <v>90.11</v>
      </c>
      <c r="AV114" s="174">
        <f t="shared" si="36"/>
        <v>57.85</v>
      </c>
      <c r="AW114" s="178">
        <f t="shared" si="40"/>
        <v>-2.6299999999999955</v>
      </c>
      <c r="AX114" s="50">
        <f>春秋自动更新!R114</f>
        <v>117</v>
      </c>
      <c r="AY114" s="138">
        <f t="shared" si="20"/>
        <v>8.6206896551723755E-3</v>
      </c>
      <c r="AZ114" s="138">
        <f t="shared" si="53"/>
        <v>0.40963855421686746</v>
      </c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51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W114" s="10"/>
      <c r="CX114" s="10"/>
      <c r="CY114" s="10"/>
      <c r="CZ114" s="10"/>
      <c r="DA114" s="10"/>
      <c r="DB114" s="10"/>
      <c r="DC114" s="10"/>
      <c r="DD114" s="10"/>
      <c r="DE114" s="88"/>
      <c r="DF114" s="88"/>
    </row>
    <row r="115" spans="1:110" s="11" customFormat="1">
      <c r="A115" s="49">
        <v>45017</v>
      </c>
      <c r="B115" s="50">
        <f>春秋自动更新!B115</f>
        <v>3860.9263999999998</v>
      </c>
      <c r="C115" s="138">
        <f t="shared" si="21"/>
        <v>3.0271229449521124</v>
      </c>
      <c r="D115" s="138">
        <f t="shared" si="41"/>
        <v>0.11545155197630952</v>
      </c>
      <c r="E115" s="50">
        <f>春秋自动更新!C115</f>
        <v>3295.6925000000001</v>
      </c>
      <c r="F115" s="138">
        <f t="shared" si="22"/>
        <v>2.4612172543915931</v>
      </c>
      <c r="G115" s="138">
        <f t="shared" si="42"/>
        <v>0.42622920101122852</v>
      </c>
      <c r="H115" s="50">
        <f>春秋自动更新!D115</f>
        <v>502.06310000000002</v>
      </c>
      <c r="I115" s="138">
        <f t="shared" si="23"/>
        <v>75.609918364232854</v>
      </c>
      <c r="J115" s="138">
        <f t="shared" si="43"/>
        <v>-0.51202365474200429</v>
      </c>
      <c r="K115" s="50">
        <f>春秋自动更新!E115</f>
        <v>63.1708</v>
      </c>
      <c r="L115" s="138" t="e">
        <f t="shared" si="24"/>
        <v>#DIV/0!</v>
      </c>
      <c r="M115" s="138">
        <f t="shared" si="44"/>
        <v>-0.48080814390234683</v>
      </c>
      <c r="N115" s="50">
        <f>春秋自动更新!F115</f>
        <v>3425.9297000000001</v>
      </c>
      <c r="O115" s="138">
        <f t="shared" si="25"/>
        <v>4.3601634367081736</v>
      </c>
      <c r="P115" s="138">
        <f t="shared" si="45"/>
        <v>8.3156442078664794E-2</v>
      </c>
      <c r="Q115" s="50">
        <f>春秋自动更新!G115</f>
        <v>2972.1891999999998</v>
      </c>
      <c r="R115" s="138">
        <f t="shared" si="26"/>
        <v>3.6750007038794212</v>
      </c>
      <c r="S115" s="138">
        <f t="shared" si="46"/>
        <v>0.40138375479042798</v>
      </c>
      <c r="T115" s="50">
        <f>春秋自动更新!H115</f>
        <v>397.63580000000002</v>
      </c>
      <c r="U115" s="138">
        <f t="shared" si="27"/>
        <v>116.501196773145</v>
      </c>
      <c r="V115" s="138">
        <f t="shared" si="47"/>
        <v>-0.5726775541689364</v>
      </c>
      <c r="W115" s="50">
        <f>春秋自动更新!I115</f>
        <v>56.104599999999998</v>
      </c>
      <c r="X115" s="138" t="e">
        <f t="shared" si="28"/>
        <v>#DIV/0!</v>
      </c>
      <c r="Y115" s="138">
        <f t="shared" si="48"/>
        <v>-0.49676737669569215</v>
      </c>
      <c r="Z115" s="50">
        <f>春秋自动更新!J115*10</f>
        <v>1939.91</v>
      </c>
      <c r="AA115" s="138">
        <f t="shared" si="29"/>
        <v>4.1623556336154133</v>
      </c>
      <c r="AB115" s="138">
        <f t="shared" si="49"/>
        <v>7.1554433624065883E-2</v>
      </c>
      <c r="AC115" s="50">
        <f>春秋自动更新!K115*10</f>
        <v>1748.03</v>
      </c>
      <c r="AD115" s="138">
        <f t="shared" si="30"/>
        <v>3.6740019786625311</v>
      </c>
      <c r="AE115" s="138">
        <f t="shared" si="50"/>
        <v>0.31024945282283434</v>
      </c>
      <c r="AF115" s="50">
        <f>春秋自动更新!L115*10</f>
        <v>155.84</v>
      </c>
      <c r="AG115" s="138">
        <f t="shared" si="31"/>
        <v>85.577777777777783</v>
      </c>
      <c r="AH115" s="138">
        <f t="shared" si="51"/>
        <v>-0.61463897131552914</v>
      </c>
      <c r="AI115" s="50">
        <f>春秋自动更新!M115*10</f>
        <v>36.04</v>
      </c>
      <c r="AJ115" s="138" t="e">
        <f t="shared" si="32"/>
        <v>#DIV/0!</v>
      </c>
      <c r="AK115" s="138">
        <f t="shared" si="52"/>
        <v>-0.49839944328462071</v>
      </c>
      <c r="AL115" s="50">
        <f>春秋自动更新!N115</f>
        <v>88.73</v>
      </c>
      <c r="AM115" s="174">
        <f t="shared" si="33"/>
        <v>22.060000000000002</v>
      </c>
      <c r="AN115" s="178">
        <f t="shared" si="37"/>
        <v>-2.6499999999999915</v>
      </c>
      <c r="AO115" s="50">
        <f>春秋自动更新!O115</f>
        <v>90.18</v>
      </c>
      <c r="AP115" s="174">
        <f t="shared" si="34"/>
        <v>23.410000000000011</v>
      </c>
      <c r="AQ115" s="178">
        <f t="shared" si="38"/>
        <v>-1.5999999999999943</v>
      </c>
      <c r="AR115" s="50">
        <f>春秋自动更新!P115</f>
        <v>79.2</v>
      </c>
      <c r="AS115" s="174">
        <f t="shared" si="35"/>
        <v>27.560000000000002</v>
      </c>
      <c r="AT115" s="178">
        <f t="shared" si="39"/>
        <v>-11.239999999999995</v>
      </c>
      <c r="AU115" s="50">
        <f>春秋自动更新!Q115</f>
        <v>88.81</v>
      </c>
      <c r="AV115" s="174">
        <f t="shared" si="36"/>
        <v>88.81</v>
      </c>
      <c r="AW115" s="178">
        <f t="shared" si="40"/>
        <v>-2.8199999999999932</v>
      </c>
      <c r="AX115" s="50">
        <f>春秋自动更新!R115</f>
        <v>118</v>
      </c>
      <c r="AY115" s="138">
        <f t="shared" si="20"/>
        <v>1.7241379310344751E-2</v>
      </c>
      <c r="AZ115" s="138">
        <f t="shared" si="53"/>
        <v>0.38823529411764701</v>
      </c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51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W115" s="10"/>
      <c r="CX115" s="10"/>
      <c r="CY115" s="10"/>
      <c r="CZ115" s="10"/>
      <c r="DA115" s="10"/>
      <c r="DB115" s="10"/>
      <c r="DC115" s="10"/>
      <c r="DD115" s="10"/>
      <c r="DE115" s="88"/>
      <c r="DF115" s="88"/>
    </row>
    <row r="116" spans="1:110" s="11" customFormat="1">
      <c r="A116" s="49">
        <v>45047</v>
      </c>
      <c r="B116" s="50">
        <f>春秋自动更新!B116</f>
        <v>3956.6219999999998</v>
      </c>
      <c r="C116" s="138">
        <f t="shared" si="21"/>
        <v>1.6699799985424035</v>
      </c>
      <c r="D116" s="138">
        <f t="shared" si="41"/>
        <v>8.503523534021773E-2</v>
      </c>
      <c r="E116" s="50">
        <f>春秋自动更新!C116</f>
        <v>3363.4540000000002</v>
      </c>
      <c r="F116" s="138">
        <f t="shared" si="22"/>
        <v>1.2823972345666683</v>
      </c>
      <c r="G116" s="138">
        <f t="shared" si="42"/>
        <v>0.40335211101299118</v>
      </c>
      <c r="H116" s="50">
        <f>春秋自动更新!D116</f>
        <v>532.78989999999999</v>
      </c>
      <c r="I116" s="138">
        <f t="shared" si="23"/>
        <v>63.640141221003589</v>
      </c>
      <c r="J116" s="138">
        <f t="shared" si="43"/>
        <v>-0.52896358619692152</v>
      </c>
      <c r="K116" s="50">
        <f>春秋自动更新!E116</f>
        <v>60.378100000000003</v>
      </c>
      <c r="L116" s="138" t="e">
        <f t="shared" si="24"/>
        <v>#DIV/0!</v>
      </c>
      <c r="M116" s="138">
        <f t="shared" si="44"/>
        <v>-0.49137294874818882</v>
      </c>
      <c r="N116" s="50">
        <f>春秋自动更新!F116</f>
        <v>3475.6536000000001</v>
      </c>
      <c r="O116" s="138">
        <f t="shared" si="25"/>
        <v>2.397831701409928</v>
      </c>
      <c r="P116" s="138">
        <f t="shared" si="45"/>
        <v>5.0430716494765937E-2</v>
      </c>
      <c r="Q116" s="50">
        <f>春秋自动更新!G116</f>
        <v>3012.0819000000001</v>
      </c>
      <c r="R116" s="138">
        <f t="shared" si="26"/>
        <v>1.9586481231659976</v>
      </c>
      <c r="S116" s="138">
        <f t="shared" si="46"/>
        <v>0.3612470111678876</v>
      </c>
      <c r="T116" s="50">
        <f>春秋自动更新!H116</f>
        <v>409.27629999999999</v>
      </c>
      <c r="U116" s="138">
        <f t="shared" si="27"/>
        <v>83.503602915367622</v>
      </c>
      <c r="V116" s="138">
        <f t="shared" si="47"/>
        <v>-0.58553841252526229</v>
      </c>
      <c r="W116" s="50">
        <f>春秋自动更新!I116</f>
        <v>54.295400000000001</v>
      </c>
      <c r="X116" s="138" t="e">
        <f t="shared" si="28"/>
        <v>#DIV/0!</v>
      </c>
      <c r="Y116" s="138">
        <f t="shared" si="48"/>
        <v>-0.49987058170071308</v>
      </c>
      <c r="Z116" s="50">
        <f>春秋自动更新!J116*10</f>
        <v>1975.3600000000001</v>
      </c>
      <c r="AA116" s="138">
        <f t="shared" si="29"/>
        <v>2.3199327731092438</v>
      </c>
      <c r="AB116" s="138">
        <f t="shared" si="49"/>
        <v>4.629335367274745E-2</v>
      </c>
      <c r="AC116" s="50">
        <f>春秋自动更新!K116*10</f>
        <v>1773.5300000000002</v>
      </c>
      <c r="AD116" s="138">
        <f t="shared" si="30"/>
        <v>1.9938553993146413</v>
      </c>
      <c r="AE116" s="138">
        <f t="shared" si="50"/>
        <v>0.27414256361624822</v>
      </c>
      <c r="AF116" s="50">
        <f>春秋自动更新!L116*10</f>
        <v>167.02</v>
      </c>
      <c r="AG116" s="138">
        <f t="shared" si="31"/>
        <v>62.992337164750957</v>
      </c>
      <c r="AH116" s="138">
        <f t="shared" si="51"/>
        <v>-0.60809986390726922</v>
      </c>
      <c r="AI116" s="50">
        <f>春秋自动更新!M116*10</f>
        <v>34.82</v>
      </c>
      <c r="AJ116" s="138" t="e">
        <f t="shared" si="32"/>
        <v>#DIV/0!</v>
      </c>
      <c r="AK116" s="138">
        <f t="shared" si="52"/>
        <v>-0.50136044679936986</v>
      </c>
      <c r="AL116" s="50">
        <f>春秋自动更新!N116</f>
        <v>87.84</v>
      </c>
      <c r="AM116" s="174">
        <f t="shared" si="33"/>
        <v>18.810000000000002</v>
      </c>
      <c r="AN116" s="178">
        <f t="shared" si="37"/>
        <v>-2.8999999999999915</v>
      </c>
      <c r="AO116" s="50">
        <f>春秋自动更新!O116</f>
        <v>89.55</v>
      </c>
      <c r="AP116" s="174">
        <f t="shared" si="34"/>
        <v>20.47</v>
      </c>
      <c r="AQ116" s="178">
        <f t="shared" si="38"/>
        <v>-2.769999999999996</v>
      </c>
      <c r="AR116" s="50">
        <f>春秋自动更新!P116</f>
        <v>76.819999999999993</v>
      </c>
      <c r="AS116" s="174">
        <f t="shared" si="35"/>
        <v>18.059999999999995</v>
      </c>
      <c r="AT116" s="178">
        <f t="shared" si="39"/>
        <v>-10.480000000000004</v>
      </c>
      <c r="AU116" s="50">
        <f>春秋自动更新!Q116</f>
        <v>89.93</v>
      </c>
      <c r="AV116" s="174">
        <f t="shared" si="36"/>
        <v>89.93</v>
      </c>
      <c r="AW116" s="178">
        <f t="shared" si="40"/>
        <v>-1.519999999999996</v>
      </c>
      <c r="AX116" s="50">
        <f>春秋自动更新!R116</f>
        <v>119</v>
      </c>
      <c r="AY116" s="138">
        <f t="shared" si="20"/>
        <v>2.5862068965517349E-2</v>
      </c>
      <c r="AZ116" s="138">
        <f t="shared" si="53"/>
        <v>0.38372093023255816</v>
      </c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51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W116" s="10"/>
      <c r="CX116" s="10"/>
      <c r="CY116" s="10"/>
      <c r="CZ116" s="10"/>
      <c r="DA116" s="10"/>
      <c r="DB116" s="10"/>
      <c r="DC116" s="10"/>
      <c r="DD116" s="10"/>
      <c r="DE116" s="88"/>
      <c r="DF116" s="88"/>
    </row>
    <row r="117" spans="1:110" s="11" customFormat="1">
      <c r="A117" s="7">
        <v>45078</v>
      </c>
      <c r="B117" s="50">
        <f>春秋自动更新!B117</f>
        <v>3866.7197999999999</v>
      </c>
      <c r="C117" s="138">
        <f t="shared" si="21"/>
        <v>0.62095298317205638</v>
      </c>
      <c r="D117" s="138">
        <f t="shared" si="41"/>
        <v>9.43953698202189E-2</v>
      </c>
      <c r="E117" s="50">
        <f>春秋自动更新!C117</f>
        <v>3277.1959999999999</v>
      </c>
      <c r="F117" s="138">
        <f t="shared" si="22"/>
        <v>0.37853305261230918</v>
      </c>
      <c r="G117" s="138">
        <f t="shared" si="42"/>
        <v>0.41592490594297327</v>
      </c>
      <c r="H117" s="50">
        <f>春秋自动更新!D117</f>
        <v>532.22389999999996</v>
      </c>
      <c r="I117" s="138">
        <f t="shared" si="23"/>
        <v>64.271510914888395</v>
      </c>
      <c r="J117" s="138">
        <f t="shared" si="43"/>
        <v>-0.51669449498704301</v>
      </c>
      <c r="K117" s="50">
        <f>春秋自动更新!E117</f>
        <v>57.299900000000001</v>
      </c>
      <c r="L117" s="138" t="e">
        <f t="shared" si="24"/>
        <v>#DIV/0!</v>
      </c>
      <c r="M117" s="138">
        <f t="shared" si="44"/>
        <v>-0.51217064011326507</v>
      </c>
      <c r="N117" s="50">
        <f>春秋自动更新!F117</f>
        <v>3485.2968000000001</v>
      </c>
      <c r="O117" s="138">
        <f t="shared" si="25"/>
        <v>0.85728752215299542</v>
      </c>
      <c r="P117" s="138">
        <f t="shared" si="45"/>
        <v>7.6350712832466749E-2</v>
      </c>
      <c r="Q117" s="50">
        <f>春秋自动更新!G117</f>
        <v>2992.7460999999998</v>
      </c>
      <c r="R117" s="138">
        <f t="shared" si="26"/>
        <v>0.59941068500186101</v>
      </c>
      <c r="S117" s="138">
        <f t="shared" si="46"/>
        <v>0.39502926570346308</v>
      </c>
      <c r="T117" s="50">
        <f>春秋自动更新!H117</f>
        <v>439.39010000000002</v>
      </c>
      <c r="U117" s="138">
        <f t="shared" si="27"/>
        <v>80.421310108403603</v>
      </c>
      <c r="V117" s="138">
        <f t="shared" si="47"/>
        <v>-0.5541858971028939</v>
      </c>
      <c r="W117" s="50">
        <f>春秋自动更新!I117</f>
        <v>53.160600000000002</v>
      </c>
      <c r="X117" s="138" t="e">
        <f t="shared" si="28"/>
        <v>#DIV/0!</v>
      </c>
      <c r="Y117" s="138">
        <f t="shared" si="48"/>
        <v>-0.50402901901293928</v>
      </c>
      <c r="Z117" s="50">
        <f>春秋自动更新!J117*10</f>
        <v>1979.24</v>
      </c>
      <c r="AA117" s="138">
        <f t="shared" si="29"/>
        <v>0.8062714463021099</v>
      </c>
      <c r="AB117" s="138">
        <f t="shared" si="49"/>
        <v>7.273555044877078E-2</v>
      </c>
      <c r="AC117" s="50">
        <f>春秋自动更新!K117*10</f>
        <v>1753.7799999999997</v>
      </c>
      <c r="AD117" s="138">
        <f t="shared" si="30"/>
        <v>0.60490867162048367</v>
      </c>
      <c r="AE117" s="138">
        <f t="shared" si="50"/>
        <v>0.2975584492453387</v>
      </c>
      <c r="AF117" s="50">
        <f>春秋自动更新!L117*10</f>
        <v>190.85000000000002</v>
      </c>
      <c r="AG117" s="138">
        <f t="shared" si="31"/>
        <v>62.405315614617955</v>
      </c>
      <c r="AH117" s="138">
        <f t="shared" si="51"/>
        <v>-0.55020032995522028</v>
      </c>
      <c r="AI117" s="50">
        <f>春秋自动更新!M117*10</f>
        <v>34.61</v>
      </c>
      <c r="AJ117" s="138" t="e">
        <f t="shared" si="32"/>
        <v>#DIV/0!</v>
      </c>
      <c r="AK117" s="138">
        <f t="shared" si="52"/>
        <v>-0.49949385394070867</v>
      </c>
      <c r="AL117" s="50">
        <f>春秋自动更新!N117</f>
        <v>90.14</v>
      </c>
      <c r="AM117" s="174">
        <f t="shared" si="33"/>
        <v>11.469999999999999</v>
      </c>
      <c r="AN117" s="178">
        <f t="shared" si="37"/>
        <v>-1.5100000000000051</v>
      </c>
      <c r="AO117" s="50">
        <f>春秋自动更新!O117</f>
        <v>91.32</v>
      </c>
      <c r="AP117" s="174">
        <f t="shared" si="34"/>
        <v>12.61</v>
      </c>
      <c r="AQ117" s="178">
        <f t="shared" si="38"/>
        <v>-1.3700000000000045</v>
      </c>
      <c r="AR117" s="50">
        <f>春秋自动更新!P117</f>
        <v>82.56</v>
      </c>
      <c r="AS117" s="174">
        <f t="shared" si="35"/>
        <v>16.379999999999995</v>
      </c>
      <c r="AT117" s="178">
        <f t="shared" si="39"/>
        <v>-6.9399999999999977</v>
      </c>
      <c r="AU117" s="50">
        <f>春秋自动更新!Q117</f>
        <v>92.78</v>
      </c>
      <c r="AV117" s="174">
        <f t="shared" si="36"/>
        <v>92.78</v>
      </c>
      <c r="AW117" s="178">
        <f t="shared" si="40"/>
        <v>1.5300000000000011</v>
      </c>
      <c r="AX117" s="50">
        <f>春秋自动更新!R117</f>
        <v>120</v>
      </c>
      <c r="AY117" s="138">
        <f t="shared" si="20"/>
        <v>3.4482758620689724E-2</v>
      </c>
      <c r="AZ117" s="138">
        <f t="shared" si="53"/>
        <v>0.39534883720930236</v>
      </c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51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W117" s="10"/>
      <c r="CX117" s="10"/>
      <c r="CY117" s="10"/>
      <c r="CZ117" s="10"/>
      <c r="DA117" s="10"/>
      <c r="DB117" s="10"/>
      <c r="DC117" s="10"/>
      <c r="DD117" s="10"/>
      <c r="DE117" s="88"/>
      <c r="DF117" s="88"/>
    </row>
    <row r="118" spans="1:110" s="11" customFormat="1">
      <c r="A118" s="7">
        <v>45108</v>
      </c>
      <c r="B118" s="50">
        <f>春秋自动更新!B118</f>
        <v>4805.3411999999998</v>
      </c>
      <c r="C118" s="138">
        <f t="shared" si="21"/>
        <v>0.34875776020952576</v>
      </c>
      <c r="D118" s="138">
        <f t="shared" si="41"/>
        <v>0.24159475488396542</v>
      </c>
      <c r="E118" s="50">
        <f>春秋自动更新!C118</f>
        <v>4048.6237999999998</v>
      </c>
      <c r="F118" s="138">
        <f t="shared" si="22"/>
        <v>0.14011903396783421</v>
      </c>
      <c r="G118" s="138">
        <f t="shared" si="42"/>
        <v>0.58113297591486957</v>
      </c>
      <c r="H118" s="50">
        <f>春秋自动更新!D118</f>
        <v>700.69899999999996</v>
      </c>
      <c r="I118" s="138">
        <f t="shared" si="23"/>
        <v>64.488336012561206</v>
      </c>
      <c r="J118" s="138">
        <f t="shared" si="43"/>
        <v>-0.4047254350556817</v>
      </c>
      <c r="K118" s="50">
        <f>春秋自动更新!E118</f>
        <v>56.018500000000003</v>
      </c>
      <c r="L118" s="138">
        <f t="shared" si="24"/>
        <v>53.014559830296022</v>
      </c>
      <c r="M118" s="138">
        <f t="shared" si="44"/>
        <v>-0.57757434309995737</v>
      </c>
      <c r="N118" s="50">
        <f>春秋自动更新!F118</f>
        <v>4435.2730000000001</v>
      </c>
      <c r="O118" s="138">
        <f t="shared" si="25"/>
        <v>0.58552966318380428</v>
      </c>
      <c r="P118" s="138">
        <f t="shared" si="45"/>
        <v>0.25439641000552471</v>
      </c>
      <c r="Q118" s="50">
        <f>春秋自动更新!G118</f>
        <v>3772.7017999999998</v>
      </c>
      <c r="R118" s="138">
        <f t="shared" si="26"/>
        <v>0.35256697205618837</v>
      </c>
      <c r="S118" s="138">
        <f t="shared" si="46"/>
        <v>0.59074760210524868</v>
      </c>
      <c r="T118" s="50">
        <f>春秋自动更新!H118</f>
        <v>608.9393</v>
      </c>
      <c r="U118" s="138">
        <f t="shared" si="27"/>
        <v>80.33940211583672</v>
      </c>
      <c r="V118" s="138">
        <f t="shared" si="47"/>
        <v>-0.41717292652478788</v>
      </c>
      <c r="W118" s="50">
        <f>春秋自动更新!I118</f>
        <v>53.631999999999998</v>
      </c>
      <c r="X118" s="138">
        <f t="shared" si="28"/>
        <v>93.422535211267615</v>
      </c>
      <c r="Y118" s="138">
        <f t="shared" si="48"/>
        <v>-0.5505444720623901</v>
      </c>
      <c r="Z118" s="50">
        <f>春秋自动更新!J118*10</f>
        <v>2514.12</v>
      </c>
      <c r="AA118" s="138">
        <f t="shared" si="29"/>
        <v>0.50346246307304043</v>
      </c>
      <c r="AB118" s="138">
        <f t="shared" si="49"/>
        <v>0.24943842560381668</v>
      </c>
      <c r="AC118" s="50">
        <f>春秋自动更新!K118*10</f>
        <v>2208.67</v>
      </c>
      <c r="AD118" s="138">
        <f t="shared" si="30"/>
        <v>0.32451590076340486</v>
      </c>
      <c r="AE118" s="138">
        <f t="shared" si="50"/>
        <v>0.48398215461520877</v>
      </c>
      <c r="AF118" s="50">
        <f>春秋自动更新!L118*10</f>
        <v>270.26</v>
      </c>
      <c r="AG118" s="138">
        <f t="shared" si="31"/>
        <v>65.078239608801951</v>
      </c>
      <c r="AH118" s="138">
        <f t="shared" si="51"/>
        <v>-0.39482287608043354</v>
      </c>
      <c r="AI118" s="50">
        <f>春秋自动更新!M118*10</f>
        <v>35.19</v>
      </c>
      <c r="AJ118" s="138">
        <f t="shared" si="32"/>
        <v>57.65</v>
      </c>
      <c r="AK118" s="138">
        <f t="shared" si="52"/>
        <v>-0.54458392649152332</v>
      </c>
      <c r="AL118" s="50">
        <f>春秋自动更新!N118</f>
        <v>92.3</v>
      </c>
      <c r="AM118" s="174">
        <f t="shared" si="33"/>
        <v>13.780000000000001</v>
      </c>
      <c r="AN118" s="178">
        <f t="shared" si="37"/>
        <v>0.93999999999999773</v>
      </c>
      <c r="AO118" s="50">
        <f>春秋自动更新!O118</f>
        <v>93.18</v>
      </c>
      <c r="AP118" s="174">
        <f t="shared" si="34"/>
        <v>14.63000000000001</v>
      </c>
      <c r="AQ118" s="178">
        <f t="shared" si="38"/>
        <v>0.56000000000000227</v>
      </c>
      <c r="AR118" s="50">
        <f>春秋自动更新!P118</f>
        <v>86.9</v>
      </c>
      <c r="AS118" s="174">
        <f t="shared" si="35"/>
        <v>16.930000000000007</v>
      </c>
      <c r="AT118" s="178">
        <f t="shared" si="39"/>
        <v>-1.8599999999999994</v>
      </c>
      <c r="AU118" s="50">
        <f>春秋自动更新!Q118</f>
        <v>95.74</v>
      </c>
      <c r="AV118" s="174">
        <f t="shared" si="36"/>
        <v>40.969999999999992</v>
      </c>
      <c r="AW118" s="178">
        <f t="shared" si="40"/>
        <v>5.7599999999999909</v>
      </c>
      <c r="AX118" s="50">
        <f>春秋自动更新!R118</f>
        <v>121</v>
      </c>
      <c r="AY118" s="138">
        <f t="shared" si="20"/>
        <v>3.4188034188034289E-2</v>
      </c>
      <c r="AZ118" s="138">
        <f t="shared" si="53"/>
        <v>0.39080459770114939</v>
      </c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51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W118" s="10"/>
      <c r="CX118" s="10"/>
      <c r="CY118" s="10"/>
      <c r="CZ118" s="10"/>
      <c r="DA118" s="10"/>
      <c r="DB118" s="10"/>
      <c r="DC118" s="10"/>
      <c r="DD118" s="10"/>
      <c r="DE118" s="88"/>
      <c r="DF118" s="88"/>
    </row>
    <row r="119" spans="1:110" s="11" customFormat="1">
      <c r="A119" s="7">
        <v>45139</v>
      </c>
      <c r="B119" s="50">
        <f>春秋自动更新!B119</f>
        <v>4855.0209000000004</v>
      </c>
      <c r="C119" s="138">
        <f t="shared" si="21"/>
        <v>0.39901031756302507</v>
      </c>
      <c r="D119" s="138">
        <f t="shared" si="41"/>
        <v>0.26233554575210838</v>
      </c>
      <c r="E119" s="50">
        <f>春秋自动更新!C119</f>
        <v>4085.1687999999999</v>
      </c>
      <c r="F119" s="138">
        <f t="shared" si="22"/>
        <v>0.18092603149771058</v>
      </c>
      <c r="G119" s="138">
        <f t="shared" si="42"/>
        <v>0.62839406480668836</v>
      </c>
      <c r="H119" s="50">
        <f>春秋自动更新!D119</f>
        <v>713.30219999999997</v>
      </c>
      <c r="I119" s="138">
        <f t="shared" si="23"/>
        <v>72.767498138495895</v>
      </c>
      <c r="J119" s="138">
        <f t="shared" si="43"/>
        <v>-0.41167488130847463</v>
      </c>
      <c r="K119" s="50">
        <f>春秋自动更新!E119</f>
        <v>56.549900000000001</v>
      </c>
      <c r="L119" s="138">
        <f t="shared" si="24"/>
        <v>40.489288334556129</v>
      </c>
      <c r="M119" s="138">
        <f t="shared" si="44"/>
        <v>-0.54732303741575827</v>
      </c>
      <c r="N119" s="50">
        <f>春秋自动更新!F119</f>
        <v>4491.3903</v>
      </c>
      <c r="O119" s="138">
        <f t="shared" si="25"/>
        <v>0.66962849105949074</v>
      </c>
      <c r="P119" s="138">
        <f t="shared" si="45"/>
        <v>0.2436262218687244</v>
      </c>
      <c r="Q119" s="50">
        <f>春秋自动更新!G119</f>
        <v>3789.4501</v>
      </c>
      <c r="R119" s="138">
        <f t="shared" si="26"/>
        <v>0.41324251217746633</v>
      </c>
      <c r="S119" s="138">
        <f t="shared" si="46"/>
        <v>0.60190525879089596</v>
      </c>
      <c r="T119" s="50">
        <f>春秋自动更新!H119</f>
        <v>647.22140000000002</v>
      </c>
      <c r="U119" s="138">
        <f t="shared" si="27"/>
        <v>79.883465177020469</v>
      </c>
      <c r="V119" s="138">
        <f t="shared" si="47"/>
        <v>-0.43098674116344249</v>
      </c>
      <c r="W119" s="50">
        <f>春秋自动更新!I119</f>
        <v>54.718699999999998</v>
      </c>
      <c r="X119" s="138">
        <f t="shared" si="28"/>
        <v>81.308513838748496</v>
      </c>
      <c r="Y119" s="138">
        <f t="shared" si="48"/>
        <v>-0.49564718059891477</v>
      </c>
      <c r="Z119" s="50">
        <f>春秋自动更新!J119*10</f>
        <v>2572.31</v>
      </c>
      <c r="AA119" s="138">
        <f t="shared" si="29"/>
        <v>0.55118224194803078</v>
      </c>
      <c r="AB119" s="138">
        <f t="shared" si="49"/>
        <v>0.25224422635043031</v>
      </c>
      <c r="AC119" s="50">
        <f>春秋自动更新!K119*10</f>
        <v>2233.41</v>
      </c>
      <c r="AD119" s="138">
        <f t="shared" si="30"/>
        <v>0.3510516668783914</v>
      </c>
      <c r="AE119" s="138">
        <f t="shared" si="50"/>
        <v>0.49317065017549711</v>
      </c>
      <c r="AF119" s="50">
        <f>春秋自动更新!L119*10</f>
        <v>303.05</v>
      </c>
      <c r="AG119" s="138">
        <f t="shared" si="31"/>
        <v>66.344444444444449</v>
      </c>
      <c r="AH119" s="138">
        <f t="shared" si="51"/>
        <v>-0.37884315815364433</v>
      </c>
      <c r="AI119" s="50">
        <f>春秋自动更新!M119*10</f>
        <v>35.85</v>
      </c>
      <c r="AJ119" s="138">
        <f t="shared" si="32"/>
        <v>50.214285714285708</v>
      </c>
      <c r="AK119" s="138">
        <f t="shared" si="52"/>
        <v>-0.49163357912648886</v>
      </c>
      <c r="AL119" s="50">
        <f>春秋自动更新!N119</f>
        <v>92.51</v>
      </c>
      <c r="AM119" s="174">
        <f t="shared" si="33"/>
        <v>14.990000000000009</v>
      </c>
      <c r="AN119" s="178">
        <f t="shared" si="37"/>
        <v>-1.3900000000000006</v>
      </c>
      <c r="AO119" s="50">
        <f>春秋自动更新!O119</f>
        <v>92.76</v>
      </c>
      <c r="AP119" s="174">
        <f t="shared" si="34"/>
        <v>15.25</v>
      </c>
      <c r="AQ119" s="178">
        <f t="shared" si="38"/>
        <v>-1.539999999999992</v>
      </c>
      <c r="AR119" s="50">
        <f>春秋自动更新!P119</f>
        <v>90.74</v>
      </c>
      <c r="AS119" s="174">
        <f t="shared" si="35"/>
        <v>7.9899999999999949</v>
      </c>
      <c r="AT119" s="178">
        <f t="shared" si="39"/>
        <v>-3.0799999999999983</v>
      </c>
      <c r="AU119" s="50">
        <f>春秋自动更新!Q119</f>
        <v>96.76</v>
      </c>
      <c r="AV119" s="174">
        <f t="shared" si="36"/>
        <v>47.99</v>
      </c>
      <c r="AW119" s="178">
        <f t="shared" si="40"/>
        <v>9.9100000000000108</v>
      </c>
      <c r="AX119" s="50">
        <f>春秋自动更新!R119</f>
        <v>121</v>
      </c>
      <c r="AY119" s="138">
        <f t="shared" si="20"/>
        <v>3.4188034188034289E-2</v>
      </c>
      <c r="AZ119" s="138">
        <f t="shared" si="53"/>
        <v>0.375</v>
      </c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51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W119" s="10"/>
      <c r="CX119" s="10"/>
      <c r="CY119" s="10"/>
      <c r="CZ119" s="10"/>
      <c r="DA119" s="10"/>
      <c r="DB119" s="10"/>
      <c r="DC119" s="10"/>
      <c r="DD119" s="10"/>
      <c r="DE119" s="88"/>
      <c r="DF119" s="88"/>
    </row>
    <row r="120" spans="1:110" s="11" customFormat="1">
      <c r="A120" s="7">
        <v>45171</v>
      </c>
      <c r="B120" s="50">
        <f>春秋自动更新!B120</f>
        <v>3915.6502999999998</v>
      </c>
      <c r="C120" s="138">
        <f t="shared" si="21"/>
        <v>0.53463774298118794</v>
      </c>
      <c r="D120" s="138">
        <f t="shared" si="41"/>
        <v>5.8372138822172959E-2</v>
      </c>
      <c r="E120" s="50">
        <f>春秋自动更新!C120</f>
        <v>3393.1356000000001</v>
      </c>
      <c r="F120" s="138">
        <f t="shared" si="22"/>
        <v>0.33540981983274709</v>
      </c>
      <c r="G120" s="138">
        <f t="shared" si="42"/>
        <v>0.43495328701124403</v>
      </c>
      <c r="H120" s="50">
        <f>春秋自动更新!D120</f>
        <v>466.12090000000001</v>
      </c>
      <c r="I120" s="138">
        <f t="shared" si="23"/>
        <v>51.27914984297891</v>
      </c>
      <c r="J120" s="138">
        <f t="shared" si="43"/>
        <v>-0.6140635366506042</v>
      </c>
      <c r="K120" s="50">
        <f>春秋自动更新!E120</f>
        <v>56.393900000000002</v>
      </c>
      <c r="L120" s="138">
        <f t="shared" si="24"/>
        <v>32.098896584106114</v>
      </c>
      <c r="M120" s="138">
        <f t="shared" si="44"/>
        <v>-0.55697946723375236</v>
      </c>
      <c r="N120" s="50">
        <f>春秋自动更新!F120</f>
        <v>3535.6044999999999</v>
      </c>
      <c r="O120" s="138">
        <f t="shared" si="25"/>
        <v>0.78481582840266562</v>
      </c>
      <c r="P120" s="138">
        <f t="shared" si="45"/>
        <v>5.5761553946686027E-2</v>
      </c>
      <c r="Q120" s="50">
        <f>春秋自动更新!G120</f>
        <v>3125.9456</v>
      </c>
      <c r="R120" s="138">
        <f t="shared" si="26"/>
        <v>0.58403034499575268</v>
      </c>
      <c r="S120" s="138">
        <f t="shared" si="46"/>
        <v>0.43284227913527595</v>
      </c>
      <c r="T120" s="50">
        <f>春秋自动更新!H120</f>
        <v>357.79360000000003</v>
      </c>
      <c r="U120" s="138">
        <f t="shared" si="27"/>
        <v>52.495447273597179</v>
      </c>
      <c r="V120" s="138">
        <f t="shared" si="47"/>
        <v>-0.66408507643562542</v>
      </c>
      <c r="W120" s="50">
        <f>春秋自动更新!I120</f>
        <v>51.865299999999998</v>
      </c>
      <c r="X120" s="138">
        <f t="shared" si="28"/>
        <v>61.181153338928183</v>
      </c>
      <c r="Y120" s="138">
        <f t="shared" si="48"/>
        <v>-0.4919903109943573</v>
      </c>
      <c r="Z120" s="50">
        <f>春秋自动更新!J120*10</f>
        <v>2031.5</v>
      </c>
      <c r="AA120" s="138">
        <f t="shared" si="29"/>
        <v>0.67859267583289262</v>
      </c>
      <c r="AB120" s="138">
        <f t="shared" si="49"/>
        <v>6.8856116129914824E-2</v>
      </c>
      <c r="AC120" s="50">
        <f>春秋自动更新!K120*10</f>
        <v>1811.38</v>
      </c>
      <c r="AD120" s="138">
        <f t="shared" si="30"/>
        <v>0.50258396861079557</v>
      </c>
      <c r="AE120" s="138">
        <f t="shared" si="50"/>
        <v>0.31649599174364607</v>
      </c>
      <c r="AF120" s="50">
        <f>春秋自动更新!L120*10</f>
        <v>186.44</v>
      </c>
      <c r="AG120" s="138">
        <f t="shared" si="31"/>
        <v>47.30051813471502</v>
      </c>
      <c r="AH120" s="138">
        <f t="shared" si="51"/>
        <v>-0.59274792485801664</v>
      </c>
      <c r="AI120" s="50">
        <f>春秋自动更新!M120*10</f>
        <v>33.68</v>
      </c>
      <c r="AJ120" s="138">
        <f t="shared" si="32"/>
        <v>37.27272727272728</v>
      </c>
      <c r="AK120" s="138">
        <f t="shared" si="52"/>
        <v>-0.49678768862991185</v>
      </c>
      <c r="AL120" s="50">
        <f>春秋自动更新!N120</f>
        <v>90.29</v>
      </c>
      <c r="AM120" s="174">
        <f t="shared" si="33"/>
        <v>12.650000000000006</v>
      </c>
      <c r="AN120" s="178">
        <f t="shared" si="37"/>
        <v>-0.22999999999998977</v>
      </c>
      <c r="AO120" s="50">
        <f>春秋自动更新!O120</f>
        <v>92.13</v>
      </c>
      <c r="AP120" s="174">
        <f t="shared" si="34"/>
        <v>14.459999999999994</v>
      </c>
      <c r="AQ120" s="178">
        <f t="shared" si="38"/>
        <v>-0.13000000000000966</v>
      </c>
      <c r="AR120" s="50">
        <f>春秋自动更新!P120</f>
        <v>76.760000000000005</v>
      </c>
      <c r="AS120" s="174">
        <f t="shared" si="35"/>
        <v>1.75</v>
      </c>
      <c r="AT120" s="178">
        <f t="shared" si="39"/>
        <v>-11.429999999999993</v>
      </c>
      <c r="AU120" s="50">
        <f>春秋自动更新!Q120</f>
        <v>91.97</v>
      </c>
      <c r="AV120" s="174">
        <f t="shared" si="36"/>
        <v>43.01</v>
      </c>
      <c r="AW120" s="178">
        <f t="shared" si="40"/>
        <v>11.769999999999996</v>
      </c>
      <c r="AX120" s="50">
        <f>春秋自动更新!R120</f>
        <v>122</v>
      </c>
      <c r="AY120" s="138">
        <f t="shared" si="20"/>
        <v>5.1724137931034475E-2</v>
      </c>
      <c r="AZ120" s="138">
        <f t="shared" si="53"/>
        <v>0.38636363636363646</v>
      </c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51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W120" s="10"/>
      <c r="CX120" s="10"/>
      <c r="CY120" s="10"/>
      <c r="CZ120" s="10"/>
      <c r="DA120" s="10"/>
      <c r="DB120" s="10"/>
      <c r="DC120" s="10"/>
      <c r="DD120" s="10"/>
      <c r="DE120" s="88"/>
      <c r="DF120" s="88"/>
    </row>
    <row r="121" spans="1:110" s="11" customFormat="1">
      <c r="A121" s="7">
        <v>45203</v>
      </c>
      <c r="B121" s="22">
        <f>春秋自动更新!B121</f>
        <v>3998.2529</v>
      </c>
      <c r="C121" s="138">
        <f t="shared" si="21"/>
        <v>0.89435273639664303</v>
      </c>
      <c r="D121" s="138">
        <f t="shared" si="41"/>
        <v>3.8685738827222815E-2</v>
      </c>
      <c r="E121" s="22">
        <f>春秋自动更新!C121</f>
        <v>3506.3337000000001</v>
      </c>
      <c r="F121" s="138">
        <f t="shared" si="22"/>
        <v>0.67417260604761875</v>
      </c>
      <c r="G121" s="138">
        <f t="shared" si="42"/>
        <v>0.42651792530314081</v>
      </c>
      <c r="H121" s="22">
        <f>春秋自动更新!D121</f>
        <v>438.03109999999998</v>
      </c>
      <c r="I121" s="138">
        <f t="shared" si="23"/>
        <v>28.426104072337395</v>
      </c>
      <c r="J121" s="138">
        <f t="shared" si="43"/>
        <v>-0.65405527030304578</v>
      </c>
      <c r="K121" s="22">
        <f>春秋自动更新!E121</f>
        <v>53.887999999999998</v>
      </c>
      <c r="L121" s="138">
        <f t="shared" si="24"/>
        <v>38.536316947909022</v>
      </c>
      <c r="M121" s="138">
        <f t="shared" si="44"/>
        <v>-0.56952793299436433</v>
      </c>
      <c r="N121" s="22">
        <f>春秋自动更新!F121</f>
        <v>3606.4778000000001</v>
      </c>
      <c r="O121" s="138">
        <f t="shared" si="25"/>
        <v>1.2496682397287184</v>
      </c>
      <c r="P121" s="138">
        <f t="shared" si="45"/>
        <v>4.158471338742209E-2</v>
      </c>
      <c r="Q121" s="22">
        <f>春秋自动更新!G121</f>
        <v>3219.4231</v>
      </c>
      <c r="R121" s="138">
        <f t="shared" si="26"/>
        <v>1.0207225829663109</v>
      </c>
      <c r="S121" s="138">
        <f t="shared" si="46"/>
        <v>0.41654502509779978</v>
      </c>
      <c r="T121" s="22">
        <f>春秋自动更新!H121</f>
        <v>336.7919</v>
      </c>
      <c r="U121" s="138">
        <f t="shared" si="27"/>
        <v>35.654829019829783</v>
      </c>
      <c r="V121" s="138">
        <f t="shared" si="47"/>
        <v>-0.68966565461573548</v>
      </c>
      <c r="W121" s="22">
        <f>春秋自动更新!I121</f>
        <v>50.262700000000002</v>
      </c>
      <c r="X121" s="138">
        <f t="shared" si="28"/>
        <v>68.490806027927547</v>
      </c>
      <c r="Y121" s="138">
        <f t="shared" si="48"/>
        <v>-0.51904944166419476</v>
      </c>
      <c r="Z121" s="22">
        <f>春秋自动更新!J121*10</f>
        <v>2086.87</v>
      </c>
      <c r="AA121" s="138">
        <f t="shared" si="29"/>
        <v>1.0875171303103963</v>
      </c>
      <c r="AB121" s="138">
        <f t="shared" si="49"/>
        <v>6.0056688881664488E-2</v>
      </c>
      <c r="AC121" s="22">
        <f>春秋自动更新!K121*10</f>
        <v>1880.6299999999999</v>
      </c>
      <c r="AD121" s="138">
        <f t="shared" si="30"/>
        <v>0.89261022270975254</v>
      </c>
      <c r="AE121" s="138">
        <f t="shared" si="50"/>
        <v>0.31567790681404762</v>
      </c>
      <c r="AF121" s="22">
        <f>春秋自动更新!L121*10</f>
        <v>173.06</v>
      </c>
      <c r="AG121" s="138">
        <f t="shared" si="31"/>
        <v>31.963809523809523</v>
      </c>
      <c r="AH121" s="138">
        <f t="shared" si="51"/>
        <v>-0.63149713604326807</v>
      </c>
      <c r="AI121" s="22">
        <f>春秋自动更新!M121*10</f>
        <v>33.17</v>
      </c>
      <c r="AJ121" s="138">
        <f t="shared" si="32"/>
        <v>42.077922077922082</v>
      </c>
      <c r="AK121" s="138">
        <f t="shared" si="52"/>
        <v>-0.5234880045970407</v>
      </c>
      <c r="AL121" s="22">
        <f>春秋自动更新!N121</f>
        <v>90.2</v>
      </c>
      <c r="AM121" s="174">
        <f t="shared" si="33"/>
        <v>14.25</v>
      </c>
      <c r="AN121" s="178">
        <f t="shared" si="37"/>
        <v>0.25</v>
      </c>
      <c r="AO121" s="22">
        <f>春秋自动更新!O121</f>
        <v>91.82</v>
      </c>
      <c r="AP121" s="174">
        <f t="shared" si="34"/>
        <v>15.75</v>
      </c>
      <c r="AQ121" s="178">
        <f t="shared" si="38"/>
        <v>-0.64000000000000057</v>
      </c>
      <c r="AR121" s="22">
        <f>春秋自动更新!P121</f>
        <v>76.89</v>
      </c>
      <c r="AS121" s="174">
        <f t="shared" si="35"/>
        <v>15.170000000000002</v>
      </c>
      <c r="AT121" s="178">
        <f t="shared" si="39"/>
        <v>-8.8199999999999932</v>
      </c>
      <c r="AU121" s="22">
        <f>春秋自动更新!Q121</f>
        <v>93.27</v>
      </c>
      <c r="AV121" s="174">
        <f t="shared" si="36"/>
        <v>40.199999999999996</v>
      </c>
      <c r="AW121" s="178">
        <f t="shared" si="40"/>
        <v>9.789999999999992</v>
      </c>
      <c r="AX121" s="22">
        <f>春秋自动更新!R121</f>
        <v>122</v>
      </c>
      <c r="AY121" s="138">
        <f t="shared" si="20"/>
        <v>5.1724137931034475E-2</v>
      </c>
      <c r="AZ121" s="138">
        <f t="shared" si="53"/>
        <v>0.3707865168539326</v>
      </c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51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W121" s="10"/>
      <c r="CX121" s="10"/>
      <c r="CY121" s="10"/>
      <c r="CZ121" s="10"/>
      <c r="DA121" s="10"/>
      <c r="DB121" s="10"/>
      <c r="DC121" s="10"/>
      <c r="DD121" s="10"/>
      <c r="DE121" s="88"/>
      <c r="DF121" s="88"/>
    </row>
    <row r="122" spans="1:110" s="11" customFormat="1">
      <c r="A122" s="7">
        <v>45231</v>
      </c>
      <c r="B122" s="50">
        <f>春秋自动更新!B122</f>
        <v>3805.8152</v>
      </c>
      <c r="C122" s="138">
        <f t="shared" si="21"/>
        <v>1.4118951369117978</v>
      </c>
      <c r="D122" s="138">
        <f t="shared" si="41"/>
        <v>2.603682184174172E-3</v>
      </c>
      <c r="E122" s="50">
        <f>春秋自动更新!C122</f>
        <v>3336.2909</v>
      </c>
      <c r="F122" s="138">
        <f t="shared" si="22"/>
        <v>1.1581511975239316</v>
      </c>
      <c r="G122" s="138">
        <f t="shared" si="42"/>
        <v>0.48212820739385109</v>
      </c>
      <c r="H122" s="50">
        <f>春秋自动更新!D122</f>
        <v>413.90280000000001</v>
      </c>
      <c r="I122" s="138">
        <f t="shared" si="23"/>
        <v>12.495231543219337</v>
      </c>
      <c r="J122" s="138">
        <f t="shared" si="43"/>
        <v>-0.70882982530400129</v>
      </c>
      <c r="K122" s="50">
        <f>春秋自动更新!E122</f>
        <v>55.621499999999997</v>
      </c>
      <c r="L122" s="138">
        <f t="shared" si="24"/>
        <v>39.808143800440206</v>
      </c>
      <c r="M122" s="138">
        <f t="shared" si="44"/>
        <v>-0.54926946670664412</v>
      </c>
      <c r="N122" s="50">
        <f>春秋自动更新!F122</f>
        <v>3369.2267000000002</v>
      </c>
      <c r="O122" s="138">
        <f t="shared" si="25"/>
        <v>1.9599713001376746</v>
      </c>
      <c r="P122" s="138">
        <f t="shared" si="45"/>
        <v>2.6178804117657606E-2</v>
      </c>
      <c r="Q122" s="50">
        <f>春秋自动更新!G122</f>
        <v>2991.4186</v>
      </c>
      <c r="R122" s="138">
        <f t="shared" si="26"/>
        <v>1.6695961183382106</v>
      </c>
      <c r="S122" s="138">
        <f t="shared" si="46"/>
        <v>0.45319619075896567</v>
      </c>
      <c r="T122" s="50">
        <f>春秋自动更新!H122</f>
        <v>327.39879999999999</v>
      </c>
      <c r="U122" s="138">
        <f t="shared" si="27"/>
        <v>18.414641088741959</v>
      </c>
      <c r="V122" s="138">
        <f t="shared" si="47"/>
        <v>-0.70896055423216375</v>
      </c>
      <c r="W122" s="50">
        <f>春秋自动更新!I122</f>
        <v>50.409199999999998</v>
      </c>
      <c r="X122" s="138">
        <f t="shared" si="28"/>
        <v>58.388784165881241</v>
      </c>
      <c r="Y122" s="138">
        <f t="shared" si="48"/>
        <v>-0.49507689657175713</v>
      </c>
      <c r="Z122" s="50">
        <f>春秋自动更新!J122*10</f>
        <v>1952.17</v>
      </c>
      <c r="AA122" s="138">
        <f t="shared" si="29"/>
        <v>1.8909901371323641</v>
      </c>
      <c r="AB122" s="138">
        <f t="shared" si="49"/>
        <v>6.9266203285297312E-2</v>
      </c>
      <c r="AC122" s="50">
        <f>春秋自动更新!K122*10</f>
        <v>1749.32</v>
      </c>
      <c r="AD122" s="138">
        <f t="shared" si="30"/>
        <v>1.6287775189721239</v>
      </c>
      <c r="AE122" s="138">
        <f t="shared" si="50"/>
        <v>0.3668911844223226</v>
      </c>
      <c r="AF122" s="50">
        <f>春秋自动更新!L122*10</f>
        <v>169.72000000000003</v>
      </c>
      <c r="AG122" s="138">
        <f t="shared" si="31"/>
        <v>18.069662921348318</v>
      </c>
      <c r="AH122" s="138">
        <f t="shared" si="51"/>
        <v>-0.64515994145933497</v>
      </c>
      <c r="AI122" s="50">
        <f>春秋自动更新!M122*10</f>
        <v>33.119999999999997</v>
      </c>
      <c r="AJ122" s="138">
        <f t="shared" si="32"/>
        <v>35.395604395604394</v>
      </c>
      <c r="AK122" s="138">
        <f t="shared" si="52"/>
        <v>-0.51027650450983297</v>
      </c>
      <c r="AL122" s="50">
        <f>春秋自动更新!N122</f>
        <v>88.53</v>
      </c>
      <c r="AM122" s="174">
        <f t="shared" si="33"/>
        <v>16.39</v>
      </c>
      <c r="AN122" s="178">
        <f t="shared" si="37"/>
        <v>2.0400000000000063</v>
      </c>
      <c r="AO122" s="50">
        <f>春秋自动更新!O122</f>
        <v>89.66</v>
      </c>
      <c r="AP122" s="174">
        <f t="shared" si="34"/>
        <v>17.170000000000002</v>
      </c>
      <c r="AQ122" s="178">
        <f t="shared" si="38"/>
        <v>-1.7900000000000063</v>
      </c>
      <c r="AR122" s="50">
        <f>春秋自动更新!P122</f>
        <v>79.099999999999994</v>
      </c>
      <c r="AS122" s="174">
        <f t="shared" si="35"/>
        <v>24.119999999999997</v>
      </c>
      <c r="AT122" s="178">
        <f t="shared" si="39"/>
        <v>-4.0000000000006253E-2</v>
      </c>
      <c r="AU122" s="50">
        <f>春秋自动更新!Q122</f>
        <v>90.63</v>
      </c>
      <c r="AV122" s="174">
        <f t="shared" si="36"/>
        <v>28.359999999999992</v>
      </c>
      <c r="AW122" s="178">
        <f t="shared" si="40"/>
        <v>9.7299999999999898</v>
      </c>
      <c r="AX122" s="50">
        <f>春秋自动更新!R122</f>
        <v>121</v>
      </c>
      <c r="AY122" s="138">
        <f t="shared" si="20"/>
        <v>4.31034482758621E-2</v>
      </c>
      <c r="AZ122" s="138">
        <f t="shared" si="53"/>
        <v>0.34444444444444455</v>
      </c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51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W122" s="10"/>
      <c r="CX122" s="10"/>
      <c r="CY122" s="10"/>
      <c r="CZ122" s="10"/>
      <c r="DA122" s="10"/>
      <c r="DB122" s="10"/>
      <c r="DC122" s="10"/>
      <c r="DD122" s="10"/>
      <c r="DE122" s="88"/>
      <c r="DF122" s="88"/>
    </row>
    <row r="123" spans="1:110" s="63" customFormat="1">
      <c r="A123" s="7">
        <v>45261</v>
      </c>
      <c r="B123" s="75">
        <f>春秋自动更新!B123</f>
        <v>4042.3678</v>
      </c>
      <c r="C123" s="138">
        <f t="shared" si="21"/>
        <v>0.72029779466994537</v>
      </c>
      <c r="D123" s="138">
        <f t="shared" si="41"/>
        <v>5.0564784426152309E-2</v>
      </c>
      <c r="E123" s="75">
        <f>春秋自动更新!C123</f>
        <v>3459.1694000000002</v>
      </c>
      <c r="F123" s="138">
        <f t="shared" si="22"/>
        <v>0.50198865891269162</v>
      </c>
      <c r="G123" s="138">
        <f t="shared" si="42"/>
        <v>0.52548024807089577</v>
      </c>
      <c r="H123" s="75">
        <f>春秋自动更新!D123</f>
        <v>525.51610000000005</v>
      </c>
      <c r="I123" s="138">
        <f t="shared" si="23"/>
        <v>12.528155979622152</v>
      </c>
      <c r="J123" s="138">
        <f t="shared" si="43"/>
        <v>-0.64250627329547894</v>
      </c>
      <c r="K123" s="75">
        <f>春秋自动更新!E123</f>
        <v>57.682299999999998</v>
      </c>
      <c r="L123" s="138">
        <f t="shared" si="24"/>
        <v>6.3003556376798748</v>
      </c>
      <c r="M123" s="138">
        <f t="shared" si="44"/>
        <v>-0.4766136949708647</v>
      </c>
      <c r="N123" s="75">
        <f>春秋自动更新!F123</f>
        <v>3605.6624000000002</v>
      </c>
      <c r="O123" s="138">
        <f t="shared" si="25"/>
        <v>1.0553854544890724</v>
      </c>
      <c r="P123" s="138">
        <f t="shared" si="45"/>
        <v>6.7622701868351731E-2</v>
      </c>
      <c r="Q123" s="75">
        <f>春秋自动更新!G123</f>
        <v>3098.9693000000002</v>
      </c>
      <c r="R123" s="138">
        <f t="shared" si="26"/>
        <v>0.79440204708617834</v>
      </c>
      <c r="S123" s="138">
        <f t="shared" si="46"/>
        <v>0.50833735771526345</v>
      </c>
      <c r="T123" s="75">
        <f>春秋自动更新!H123</f>
        <v>453.0299</v>
      </c>
      <c r="U123" s="138">
        <f t="shared" si="27"/>
        <v>19.333660984389446</v>
      </c>
      <c r="V123" s="138">
        <f t="shared" si="47"/>
        <v>-0.63168818845068275</v>
      </c>
      <c r="W123" s="75">
        <f>春秋自动更新!I123</f>
        <v>53.663200000000003</v>
      </c>
      <c r="X123" s="138">
        <f t="shared" si="28"/>
        <v>9.8390797632753646</v>
      </c>
      <c r="Y123" s="138">
        <f t="shared" si="48"/>
        <v>-0.42113580491951286</v>
      </c>
      <c r="Z123" s="75">
        <f>春秋自动更新!J123*10</f>
        <v>2077.4700000000003</v>
      </c>
      <c r="AA123" s="138">
        <f t="shared" si="29"/>
        <v>1.0392343558282211</v>
      </c>
      <c r="AB123" s="138">
        <f t="shared" si="49"/>
        <v>0.11606130770429202</v>
      </c>
      <c r="AC123" s="75">
        <f>春秋自动更新!K123*10</f>
        <v>1816.72</v>
      </c>
      <c r="AD123" s="138">
        <f t="shared" si="30"/>
        <v>0.81056408212078912</v>
      </c>
      <c r="AE123" s="138">
        <f t="shared" si="50"/>
        <v>0.42117779585706239</v>
      </c>
      <c r="AF123" s="75">
        <f>春秋自动更新!L123*10</f>
        <v>225.51</v>
      </c>
      <c r="AG123" s="138">
        <f t="shared" si="31"/>
        <v>17.934508816120907</v>
      </c>
      <c r="AH123" s="138">
        <f t="shared" si="51"/>
        <v>-0.56518134315407909</v>
      </c>
      <c r="AI123" s="75">
        <f>春秋自动更新!M123*10</f>
        <v>35.24</v>
      </c>
      <c r="AJ123" s="138">
        <f t="shared" si="32"/>
        <v>9.2441860465116292</v>
      </c>
      <c r="AK123" s="138">
        <f t="shared" si="52"/>
        <v>-0.45347394540942931</v>
      </c>
      <c r="AL123" s="75">
        <f>春秋自动更新!N123</f>
        <v>89.2</v>
      </c>
      <c r="AM123" s="174">
        <f t="shared" si="33"/>
        <v>14.540000000000006</v>
      </c>
      <c r="AN123" s="178">
        <f>AL123-AL75</f>
        <v>1.4300000000000068</v>
      </c>
      <c r="AO123" s="75">
        <f>春秋自动更新!O123</f>
        <v>89.59</v>
      </c>
      <c r="AP123" s="174">
        <f t="shared" si="34"/>
        <v>14.600000000000009</v>
      </c>
      <c r="AQ123" s="178">
        <f>AO123-AO75</f>
        <v>-1.019999999999996</v>
      </c>
      <c r="AR123" s="75">
        <f>春秋自动更新!P123</f>
        <v>86.21</v>
      </c>
      <c r="AS123" s="174">
        <f t="shared" si="35"/>
        <v>28.859999999999992</v>
      </c>
      <c r="AT123" s="178">
        <f>AR123-AR75</f>
        <v>2.539999999999992</v>
      </c>
      <c r="AU123" s="75">
        <f>春秋自动更新!Q123</f>
        <v>93.03</v>
      </c>
      <c r="AV123" s="174">
        <f t="shared" si="36"/>
        <v>30.370000000000005</v>
      </c>
      <c r="AW123" s="178">
        <f>AU123-AU75</f>
        <v>8.9099999999999966</v>
      </c>
      <c r="AX123" s="75">
        <f>春秋自动更新!R123</f>
        <v>121</v>
      </c>
      <c r="AY123" s="138">
        <f t="shared" si="20"/>
        <v>4.31034482758621E-2</v>
      </c>
      <c r="AZ123" s="138">
        <f t="shared" si="53"/>
        <v>0.30107526881720426</v>
      </c>
      <c r="BA123" s="77"/>
      <c r="BB123" s="77"/>
      <c r="BC123" s="77"/>
      <c r="BD123" s="77"/>
      <c r="BE123" s="77"/>
      <c r="BF123" s="77"/>
      <c r="BG123" s="77"/>
      <c r="BH123" s="77"/>
      <c r="BI123" s="77"/>
      <c r="BJ123" s="77"/>
      <c r="BK123" s="82"/>
      <c r="BL123" s="77"/>
      <c r="BM123" s="77"/>
      <c r="BN123" s="77"/>
      <c r="BO123" s="77"/>
      <c r="BP123" s="77"/>
      <c r="BQ123" s="77"/>
      <c r="BR123" s="77"/>
      <c r="BS123" s="77"/>
      <c r="BT123" s="77"/>
      <c r="BU123" s="77"/>
      <c r="BV123" s="77"/>
      <c r="BW123" s="77"/>
      <c r="BX123" s="77"/>
      <c r="BY123" s="77"/>
      <c r="BZ123" s="77"/>
      <c r="CA123" s="77"/>
      <c r="CB123" s="77"/>
      <c r="CC123" s="77"/>
      <c r="CD123" s="77"/>
      <c r="CE123" s="77"/>
      <c r="CF123" s="77"/>
      <c r="CG123" s="77"/>
      <c r="CH123" s="77"/>
      <c r="CI123" s="77"/>
      <c r="CJ123" s="77"/>
      <c r="CK123" s="77"/>
      <c r="CL123" s="77"/>
      <c r="CM123" s="77"/>
      <c r="CN123" s="77"/>
      <c r="CW123" s="77"/>
      <c r="CX123" s="77"/>
      <c r="CY123" s="77"/>
      <c r="CZ123" s="77"/>
      <c r="DA123" s="77"/>
      <c r="DB123" s="77"/>
      <c r="DC123" s="77"/>
      <c r="DD123" s="77"/>
      <c r="DE123" s="89"/>
      <c r="DF123" s="89"/>
    </row>
    <row r="124" spans="1:110" s="11" customFormat="1">
      <c r="A124" s="34">
        <v>45292</v>
      </c>
      <c r="B124" s="76">
        <f>春秋自动更新!B124</f>
        <v>4435.6214</v>
      </c>
      <c r="C124" s="138">
        <f t="shared" si="21"/>
        <v>0.41134469897944004</v>
      </c>
      <c r="D124" s="138">
        <f>B124/B64-1</f>
        <v>0.28436145456331219</v>
      </c>
      <c r="E124" s="76">
        <f>春秋自动更新!C124</f>
        <v>3701.4029999999998</v>
      </c>
      <c r="F124" s="138">
        <f t="shared" si="22"/>
        <v>0.22394983575528427</v>
      </c>
      <c r="G124" s="138">
        <f>E124/E64-1</f>
        <v>0.64714589284544544</v>
      </c>
      <c r="H124" s="76">
        <f>春秋自动更新!D124</f>
        <v>671.36220000000003</v>
      </c>
      <c r="I124" s="138">
        <f t="shared" si="23"/>
        <v>5.9894756348818845</v>
      </c>
      <c r="J124" s="138">
        <f>H124/H64-1</f>
        <v>-0.38024778929675485</v>
      </c>
      <c r="K124" s="76">
        <f>春秋自动更新!E124</f>
        <v>62.856200000000001</v>
      </c>
      <c r="L124" s="138">
        <f t="shared" si="24"/>
        <v>1.7770330869521036</v>
      </c>
      <c r="M124" s="138">
        <f>K124/K64-1</f>
        <v>-0.48949196262653827</v>
      </c>
      <c r="N124" s="76">
        <f>春秋自动更新!F124</f>
        <v>4029.5944</v>
      </c>
      <c r="O124" s="138">
        <f t="shared" si="25"/>
        <v>0.50794572794893877</v>
      </c>
      <c r="P124" s="138">
        <f>N124/N64-1</f>
        <v>0.29324105060127148</v>
      </c>
      <c r="Q124" s="76">
        <f>春秋自动更新!G124</f>
        <v>3389.2828</v>
      </c>
      <c r="R124" s="138">
        <f t="shared" si="26"/>
        <v>0.31193815198059816</v>
      </c>
      <c r="S124" s="138">
        <f>Q124/Q64-1</f>
        <v>0.67015196178435588</v>
      </c>
      <c r="T124" s="76">
        <f>春秋自动更新!H124</f>
        <v>581.52549999999997</v>
      </c>
      <c r="U124" s="138">
        <f t="shared" si="27"/>
        <v>7.1602725116820771</v>
      </c>
      <c r="V124" s="138">
        <f>T124/T64-1</f>
        <v>-0.40313739923830749</v>
      </c>
      <c r="W124" s="76">
        <f>春秋自动更新!I124</f>
        <v>58.786099999999998</v>
      </c>
      <c r="X124" s="138">
        <f t="shared" si="28"/>
        <v>2.347460908583598</v>
      </c>
      <c r="Y124" s="138">
        <f>W124/W64-1</f>
        <v>-0.47633181689015425</v>
      </c>
      <c r="Z124" s="76">
        <f>春秋自动更新!J124*10</f>
        <v>2279.9100000000003</v>
      </c>
      <c r="AA124" s="138">
        <f t="shared" si="29"/>
        <v>0.50777726340850471</v>
      </c>
      <c r="AB124" s="138">
        <f>Z124/Z64-1</f>
        <v>0.31431157331611614</v>
      </c>
      <c r="AC124" s="76">
        <f>春秋自动更新!K124*10</f>
        <v>1962.97</v>
      </c>
      <c r="AD124" s="138">
        <f t="shared" si="30"/>
        <v>0.33474538815641841</v>
      </c>
      <c r="AE124" s="138">
        <f>AC124/AC64-1</f>
        <v>0.5678548893379447</v>
      </c>
      <c r="AF124" s="76">
        <f>春秋自动更新!L124*10</f>
        <v>278.21999999999997</v>
      </c>
      <c r="AG124" s="138">
        <f t="shared" si="31"/>
        <v>8.2401195616074379</v>
      </c>
      <c r="AH124" s="138">
        <f>AF124/AF64-1</f>
        <v>-0.32105031968373288</v>
      </c>
      <c r="AI124" s="76">
        <f>春秋自动更新!M124*10</f>
        <v>38.730000000000004</v>
      </c>
      <c r="AJ124" s="138">
        <f t="shared" si="32"/>
        <v>2.4213780918727923</v>
      </c>
      <c r="AK124" s="138">
        <f>AI124/AI64-1</f>
        <v>-0.46865139250926047</v>
      </c>
      <c r="AL124" s="76">
        <f>春秋自动更新!N124</f>
        <v>90.85</v>
      </c>
      <c r="AM124" s="174">
        <f t="shared" si="33"/>
        <v>5.8199999999999932</v>
      </c>
      <c r="AN124" s="148">
        <f t="shared" ref="AN124:AN129" si="54">AL124-AL64</f>
        <v>0.62999999999999545</v>
      </c>
      <c r="AO124" s="76">
        <f>春秋自动更新!O124</f>
        <v>91.57</v>
      </c>
      <c r="AP124" s="174">
        <f t="shared" si="34"/>
        <v>6.1399999999999864</v>
      </c>
      <c r="AQ124" s="148">
        <f t="shared" ref="AQ124:AQ129" si="55">AO124-AO64</f>
        <v>1.2599999999999909</v>
      </c>
      <c r="AR124" s="76">
        <f>春秋自动更新!P124</f>
        <v>86.62</v>
      </c>
      <c r="AS124" s="174">
        <f t="shared" si="35"/>
        <v>12.430000000000007</v>
      </c>
      <c r="AT124" s="148">
        <f t="shared" ref="AT124:AT129" si="56">AR124-AR64</f>
        <v>-3.3199999999999932</v>
      </c>
      <c r="AU124" s="76">
        <f>春秋自动更新!Q124</f>
        <v>93.52</v>
      </c>
      <c r="AV124" s="174">
        <f t="shared" si="36"/>
        <v>15.929999999999993</v>
      </c>
      <c r="AW124" s="148">
        <f t="shared" ref="AW124:AW129" si="57">AU124-AU64</f>
        <v>2.3499999999999943</v>
      </c>
      <c r="AX124" s="76">
        <f>春秋自动更新!R124</f>
        <v>122</v>
      </c>
      <c r="AY124" s="138">
        <f t="shared" ref="AY124:AY130" si="58">AX124/AX112-1</f>
        <v>5.1724137931034475E-2</v>
      </c>
      <c r="AZ124" s="138">
        <f>AX124/AX64-1</f>
        <v>0.50617283950617287</v>
      </c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51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W124" s="10"/>
      <c r="CX124" s="10"/>
      <c r="CY124" s="10"/>
      <c r="CZ124" s="10"/>
      <c r="DA124" s="10"/>
      <c r="DB124" s="10"/>
      <c r="DC124" s="10"/>
      <c r="DD124" s="10"/>
      <c r="DE124" s="88"/>
      <c r="DF124" s="88"/>
    </row>
    <row r="125" spans="1:110" s="11" customFormat="1">
      <c r="A125" s="7">
        <v>45323</v>
      </c>
      <c r="B125" s="22">
        <f>春秋自动更新!B125</f>
        <v>4648.3362999999999</v>
      </c>
      <c r="C125" s="138">
        <f t="shared" si="21"/>
        <v>0.35333694100026314</v>
      </c>
      <c r="D125" s="138">
        <f t="shared" ref="D125:D129" si="59">B125/B65-1</f>
        <v>0.41845750245038493</v>
      </c>
      <c r="E125" s="22">
        <f>春秋自动更新!C125</f>
        <v>3815.3561</v>
      </c>
      <c r="F125" s="138">
        <f t="shared" si="22"/>
        <v>0.24222092277818685</v>
      </c>
      <c r="G125" s="138">
        <f t="shared" ref="G125:G129" si="60">E125/E65-1</f>
        <v>0.77594154751203326</v>
      </c>
      <c r="H125" s="22">
        <f>春秋自动更新!D125</f>
        <v>768.33199999999999</v>
      </c>
      <c r="I125" s="138">
        <f t="shared" si="23"/>
        <v>1.3532503395118258</v>
      </c>
      <c r="J125" s="138">
        <f t="shared" ref="J125:J129" si="61">H125/H65-1</f>
        <v>-0.23789039628148068</v>
      </c>
      <c r="K125" s="22">
        <f>春秋自动更新!E125</f>
        <v>64.648200000000003</v>
      </c>
      <c r="L125" s="138">
        <f t="shared" si="24"/>
        <v>0.75555193482688376</v>
      </c>
      <c r="M125" s="138">
        <f t="shared" ref="M125:M129" si="62">K125/K65-1</f>
        <v>-0.46356496521165502</v>
      </c>
      <c r="N125" s="22">
        <f>春秋自动更新!F125</f>
        <v>4321.5595000000003</v>
      </c>
      <c r="O125" s="138">
        <f t="shared" si="25"/>
        <v>0.44451463856628837</v>
      </c>
      <c r="P125" s="138">
        <f t="shared" ref="P125:P129" si="63">N125/N65-1</f>
        <v>0.40204196010651039</v>
      </c>
      <c r="Q125" s="22">
        <f>春秋自动更新!G125</f>
        <v>3557.3431</v>
      </c>
      <c r="R125" s="138">
        <f t="shared" si="26"/>
        <v>0.31638630009750757</v>
      </c>
      <c r="S125" s="138">
        <f t="shared" ref="S125:S129" si="64">Q125/Q65-1</f>
        <v>0.74740376906688244</v>
      </c>
      <c r="T125" s="22">
        <f>春秋自动更新!H125</f>
        <v>703.40840000000003</v>
      </c>
      <c r="U125" s="138">
        <f t="shared" si="27"/>
        <v>1.7384595978864983</v>
      </c>
      <c r="V125" s="138">
        <f t="shared" ref="V125:V129" si="65">T125/T65-1</f>
        <v>-0.24813945061605014</v>
      </c>
      <c r="W125" s="22">
        <f>春秋自动更新!I125</f>
        <v>60.808</v>
      </c>
      <c r="X125" s="138">
        <f t="shared" si="28"/>
        <v>0.87183323175048799</v>
      </c>
      <c r="Y125" s="138">
        <f t="shared" ref="Y125:Y129" si="66">W125/W65-1</f>
        <v>-0.45211996273464283</v>
      </c>
      <c r="Z125" s="22">
        <f>春秋自动更新!J125*10</f>
        <v>2440.9700000000003</v>
      </c>
      <c r="AA125" s="138">
        <f t="shared" si="29"/>
        <v>0.48171956852961362</v>
      </c>
      <c r="AB125" s="138">
        <f t="shared" ref="AB125:AB129" si="67">Z125/Z65-1</f>
        <v>0.41466142754479929</v>
      </c>
      <c r="AC125" s="22">
        <f>春秋自动更新!K125*10</f>
        <v>2071.5700000000002</v>
      </c>
      <c r="AD125" s="138">
        <f t="shared" si="30"/>
        <v>0.34938118811881202</v>
      </c>
      <c r="AE125" s="138">
        <f t="shared" ref="AE125:AE129" si="68">AC125/AC65-1</f>
        <v>0.65478044844912042</v>
      </c>
      <c r="AF125" s="22">
        <f>春秋自动更新!L125*10</f>
        <v>329.68000000000006</v>
      </c>
      <c r="AG125" s="138">
        <f t="shared" si="31"/>
        <v>2.6352409306428495</v>
      </c>
      <c r="AH125" s="138">
        <f t="shared" ref="AH125:AH129" si="69">AF125/AF65-1</f>
        <v>-0.17557328265272931</v>
      </c>
      <c r="AI125" s="22">
        <f>春秋自动更新!M125*10</f>
        <v>39.72</v>
      </c>
      <c r="AJ125" s="138">
        <f t="shared" si="32"/>
        <v>0.84744186046511616</v>
      </c>
      <c r="AK125" s="138">
        <f t="shared" ref="AK125:AK129" si="70">AI125/AI65-1</f>
        <v>-0.46127763461277638</v>
      </c>
      <c r="AL125" s="22">
        <f>春秋自动更新!N125</f>
        <v>92.97</v>
      </c>
      <c r="AM125" s="174">
        <f t="shared" si="33"/>
        <v>5.8700000000000045</v>
      </c>
      <c r="AN125" s="148">
        <f t="shared" si="54"/>
        <v>-1.0900000000000034</v>
      </c>
      <c r="AO125" s="22">
        <f>春秋自动更新!O125</f>
        <v>93.24</v>
      </c>
      <c r="AP125" s="174">
        <f t="shared" si="34"/>
        <v>5.2599999999999909</v>
      </c>
      <c r="AQ125" s="148">
        <f t="shared" si="55"/>
        <v>-1.5200000000000102</v>
      </c>
      <c r="AR125" s="22">
        <f>春秋自动更新!P125</f>
        <v>91.55</v>
      </c>
      <c r="AS125" s="174">
        <f t="shared" si="35"/>
        <v>12.879999999999995</v>
      </c>
      <c r="AT125" s="148">
        <f t="shared" si="56"/>
        <v>-1.25</v>
      </c>
      <c r="AU125" s="22">
        <f>春秋自动更新!Q125</f>
        <v>94.06</v>
      </c>
      <c r="AV125" s="174">
        <f t="shared" si="36"/>
        <v>5.8400000000000034</v>
      </c>
      <c r="AW125" s="148">
        <f t="shared" si="57"/>
        <v>1.9699999999999989</v>
      </c>
      <c r="AX125" s="22">
        <f>春秋自动更新!R125</f>
        <v>123</v>
      </c>
      <c r="AY125" s="138">
        <f t="shared" si="58"/>
        <v>6.0344827586206851E-2</v>
      </c>
      <c r="AZ125" s="138">
        <f t="shared" ref="AZ125:AZ130" si="71">AX125/AX65-1</f>
        <v>0.48192771084337349</v>
      </c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51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W125" s="10"/>
      <c r="CX125" s="10"/>
      <c r="CY125" s="10"/>
      <c r="CZ125" s="10"/>
      <c r="DA125" s="10"/>
      <c r="DB125" s="10"/>
      <c r="DC125" s="10"/>
      <c r="DD125" s="10"/>
      <c r="DE125" s="88"/>
      <c r="DF125" s="88"/>
    </row>
    <row r="126" spans="1:110" s="11" customFormat="1">
      <c r="A126" s="7">
        <v>45352</v>
      </c>
      <c r="B126" s="22">
        <f>春秋自动更新!B126</f>
        <v>4524.9080999999996</v>
      </c>
      <c r="C126" s="138">
        <f t="shared" si="21"/>
        <v>0.19624484639322604</v>
      </c>
      <c r="D126" s="138">
        <f t="shared" si="59"/>
        <v>0.32084980853272871</v>
      </c>
      <c r="E126" s="22">
        <f>春秋自动更新!C126</f>
        <v>3743.7314000000001</v>
      </c>
      <c r="F126" s="138">
        <f t="shared" si="22"/>
        <v>0.13672114099283506</v>
      </c>
      <c r="G126" s="138">
        <f t="shared" si="60"/>
        <v>0.71408707051575204</v>
      </c>
      <c r="H126" s="22">
        <f>春秋自动更新!D126</f>
        <v>710.97990000000004</v>
      </c>
      <c r="I126" s="138">
        <f t="shared" si="23"/>
        <v>0.6590279221592894</v>
      </c>
      <c r="J126" s="138">
        <f t="shared" si="61"/>
        <v>-0.36546240044238598</v>
      </c>
      <c r="K126" s="22">
        <f>春秋自动更新!E126</f>
        <v>70.196799999999996</v>
      </c>
      <c r="L126" s="138">
        <f t="shared" si="24"/>
        <v>0.15847773706967683</v>
      </c>
      <c r="M126" s="138">
        <f t="shared" si="62"/>
        <v>-0.42076830088415251</v>
      </c>
      <c r="N126" s="22">
        <f>春秋自动更新!F126</f>
        <v>4056.9920999999999</v>
      </c>
      <c r="O126" s="138">
        <f t="shared" si="25"/>
        <v>0.21564667060336795</v>
      </c>
      <c r="P126" s="138">
        <f t="shared" si="63"/>
        <v>0.28223278597552537</v>
      </c>
      <c r="Q126" s="22">
        <f>春秋自动更新!G126</f>
        <v>3366.8935000000001</v>
      </c>
      <c r="R126" s="138">
        <f t="shared" si="26"/>
        <v>0.15273242861118308</v>
      </c>
      <c r="S126" s="138">
        <f t="shared" si="64"/>
        <v>0.65580181407260674</v>
      </c>
      <c r="T126" s="22">
        <f>春秋自动更新!H126</f>
        <v>629.10170000000005</v>
      </c>
      <c r="U126" s="138">
        <f t="shared" si="27"/>
        <v>0.73825767424459499</v>
      </c>
      <c r="V126" s="138">
        <f t="shared" si="65"/>
        <v>-0.38215900813365677</v>
      </c>
      <c r="W126" s="22">
        <f>春秋自动更新!I126</f>
        <v>60.996899999999997</v>
      </c>
      <c r="X126" s="138">
        <f t="shared" si="28"/>
        <v>0.11709386995633952</v>
      </c>
      <c r="Y126" s="138">
        <f t="shared" si="66"/>
        <v>-0.45726694213993624</v>
      </c>
      <c r="Z126" s="22">
        <f>春秋自动更新!J126*10</f>
        <v>2318.58</v>
      </c>
      <c r="AA126" s="138">
        <f t="shared" si="29"/>
        <v>0.2569758805575284</v>
      </c>
      <c r="AB126" s="138">
        <f t="shared" si="67"/>
        <v>0.31272080804420677</v>
      </c>
      <c r="AC126" s="22">
        <f>春秋自动更新!K126*10</f>
        <v>1973.23</v>
      </c>
      <c r="AD126" s="138">
        <f t="shared" si="30"/>
        <v>0.17307532251352464</v>
      </c>
      <c r="AE126" s="138">
        <f t="shared" si="68"/>
        <v>0.56543435144783816</v>
      </c>
      <c r="AF126" s="22">
        <f>春秋自动更新!L126*10</f>
        <v>305.73</v>
      </c>
      <c r="AG126" s="138">
        <f t="shared" si="31"/>
        <v>1.4020270270270272</v>
      </c>
      <c r="AH126" s="138">
        <f t="shared" si="69"/>
        <v>-0.29465913023416768</v>
      </c>
      <c r="AI126" s="22">
        <f>春秋自动更新!M126*10</f>
        <v>39.620000000000005</v>
      </c>
      <c r="AJ126" s="138">
        <f t="shared" si="32"/>
        <v>0.12588803637397006</v>
      </c>
      <c r="AK126" s="138">
        <f t="shared" si="70"/>
        <v>-0.45192972748651261</v>
      </c>
      <c r="AL126" s="22">
        <f>春秋自动更新!N126</f>
        <v>89.66</v>
      </c>
      <c r="AM126" s="174">
        <f t="shared" si="33"/>
        <v>1.4299999999999926</v>
      </c>
      <c r="AN126" s="148">
        <f t="shared" si="54"/>
        <v>-2.7000000000000028</v>
      </c>
      <c r="AO126" s="22">
        <f>春秋自动更新!O126</f>
        <v>89.93</v>
      </c>
      <c r="AP126" s="174">
        <f t="shared" si="34"/>
        <v>1.25</v>
      </c>
      <c r="AQ126" s="148">
        <f t="shared" si="55"/>
        <v>-3.1699999999999875</v>
      </c>
      <c r="AR126" s="22">
        <f>春秋自动更新!P126</f>
        <v>88.48</v>
      </c>
      <c r="AS126" s="174">
        <f t="shared" si="35"/>
        <v>4.0300000000000011</v>
      </c>
      <c r="AT126" s="148">
        <f t="shared" si="56"/>
        <v>-2.3900000000000006</v>
      </c>
      <c r="AU126" s="22">
        <f>春秋自动更新!Q126</f>
        <v>86.89</v>
      </c>
      <c r="AV126" s="174">
        <f t="shared" si="36"/>
        <v>-3.2199999999999989</v>
      </c>
      <c r="AW126" s="148">
        <f t="shared" si="57"/>
        <v>-5.8499999999999943</v>
      </c>
      <c r="AX126" s="22">
        <f>春秋自动更新!R126</f>
        <v>124</v>
      </c>
      <c r="AY126" s="138">
        <f t="shared" si="58"/>
        <v>5.9829059829059839E-2</v>
      </c>
      <c r="AZ126" s="138">
        <f t="shared" si="71"/>
        <v>0.49397590361445776</v>
      </c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51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W126" s="10"/>
      <c r="CX126" s="10"/>
      <c r="CY126" s="10"/>
      <c r="CZ126" s="10"/>
      <c r="DA126" s="10"/>
      <c r="DB126" s="10"/>
      <c r="DC126" s="10"/>
      <c r="DD126" s="10"/>
      <c r="DE126" s="88"/>
      <c r="DF126" s="88"/>
    </row>
    <row r="127" spans="1:110" s="11" customFormat="1">
      <c r="A127" s="7">
        <v>45383</v>
      </c>
      <c r="B127" s="22">
        <f>春秋自动更新!B127</f>
        <v>4377.2676000000001</v>
      </c>
      <c r="C127" s="138">
        <f t="shared" si="21"/>
        <v>0.13373505384614437</v>
      </c>
      <c r="D127" s="138">
        <f t="shared" si="59"/>
        <v>0.26462652534262654</v>
      </c>
      <c r="E127" s="22">
        <f>春秋自动更新!C127</f>
        <v>3509.8008</v>
      </c>
      <c r="F127" s="138">
        <f t="shared" si="22"/>
        <v>6.4966103482045012E-2</v>
      </c>
      <c r="G127" s="138">
        <f t="shared" si="60"/>
        <v>0.5188857548732384</v>
      </c>
      <c r="H127" s="22">
        <f>春秋自动更新!D127</f>
        <v>827.16399999999999</v>
      </c>
      <c r="I127" s="138">
        <f t="shared" si="23"/>
        <v>0.64752996187132639</v>
      </c>
      <c r="J127" s="138">
        <f t="shared" si="61"/>
        <v>-0.19604435050298497</v>
      </c>
      <c r="K127" s="22">
        <f>春秋自动更新!E127</f>
        <v>40.302799999999998</v>
      </c>
      <c r="L127" s="138">
        <f t="shared" si="24"/>
        <v>-0.3620026974488213</v>
      </c>
      <c r="M127" s="138">
        <f t="shared" si="62"/>
        <v>-0.66875699630315755</v>
      </c>
      <c r="N127" s="22">
        <f>春秋自动更新!F127</f>
        <v>3970.2242999999999</v>
      </c>
      <c r="O127" s="138">
        <f t="shared" si="25"/>
        <v>0.15887500552039913</v>
      </c>
      <c r="P127" s="138">
        <f t="shared" si="63"/>
        <v>0.25524292779336855</v>
      </c>
      <c r="Q127" s="22">
        <f>春秋自动更新!G127</f>
        <v>3194.3148999999999</v>
      </c>
      <c r="R127" s="138">
        <f t="shared" si="26"/>
        <v>7.4734710697421214E-2</v>
      </c>
      <c r="S127" s="138">
        <f t="shared" si="64"/>
        <v>0.50611576428075655</v>
      </c>
      <c r="T127" s="22">
        <f>春秋自动更新!H127</f>
        <v>739.42489999999998</v>
      </c>
      <c r="U127" s="138">
        <f t="shared" si="27"/>
        <v>0.85955313882703699</v>
      </c>
      <c r="V127" s="138">
        <f t="shared" si="65"/>
        <v>-0.20537120456359914</v>
      </c>
      <c r="W127" s="22">
        <f>春秋自动更新!I127</f>
        <v>36.484499999999997</v>
      </c>
      <c r="X127" s="138">
        <f t="shared" si="28"/>
        <v>-0.34970572822905788</v>
      </c>
      <c r="Y127" s="138">
        <f t="shared" si="66"/>
        <v>-0.67275070769694434</v>
      </c>
      <c r="Z127" s="22">
        <f>春秋自动更新!J127*10</f>
        <v>2257.02</v>
      </c>
      <c r="AA127" s="138">
        <f t="shared" si="29"/>
        <v>0.16346634637689372</v>
      </c>
      <c r="AB127" s="138">
        <f t="shared" si="67"/>
        <v>0.24671752183255347</v>
      </c>
      <c r="AC127" s="22">
        <f>春秋自动更新!K127*10</f>
        <v>1873.3899999999999</v>
      </c>
      <c r="AD127" s="138">
        <f t="shared" si="30"/>
        <v>7.1715016332671633E-2</v>
      </c>
      <c r="AE127" s="138">
        <f t="shared" si="68"/>
        <v>0.40421401373189791</v>
      </c>
      <c r="AF127" s="22">
        <f>春秋自动更新!L127*10</f>
        <v>358.92</v>
      </c>
      <c r="AG127" s="138">
        <f t="shared" si="31"/>
        <v>1.3031314168377826</v>
      </c>
      <c r="AH127" s="138">
        <f t="shared" si="69"/>
        <v>-0.11246290801186931</v>
      </c>
      <c r="AI127" s="22">
        <f>春秋自动更新!M127*10</f>
        <v>24.71</v>
      </c>
      <c r="AJ127" s="138">
        <f t="shared" si="32"/>
        <v>-0.31437291897891229</v>
      </c>
      <c r="AK127" s="138">
        <f t="shared" si="70"/>
        <v>-0.65608907446068199</v>
      </c>
      <c r="AL127" s="22">
        <f>春秋自动更新!N127</f>
        <v>90.7</v>
      </c>
      <c r="AM127" s="174">
        <f t="shared" si="33"/>
        <v>1.9699999999999989</v>
      </c>
      <c r="AN127" s="148">
        <f t="shared" si="54"/>
        <v>-0.67999999999999261</v>
      </c>
      <c r="AO127" s="22">
        <f>春秋自动更新!O127</f>
        <v>91.01</v>
      </c>
      <c r="AP127" s="174">
        <f t="shared" si="34"/>
        <v>0.82999999999999829</v>
      </c>
      <c r="AQ127" s="148">
        <f t="shared" si="55"/>
        <v>-0.76999999999999602</v>
      </c>
      <c r="AR127" s="22">
        <f>春秋自动更新!P127</f>
        <v>89.39</v>
      </c>
      <c r="AS127" s="174">
        <f t="shared" si="35"/>
        <v>10.189999999999998</v>
      </c>
      <c r="AT127" s="148">
        <f t="shared" si="56"/>
        <v>-1.0499999999999972</v>
      </c>
      <c r="AU127" s="22">
        <f>春秋自动更新!Q127</f>
        <v>90.53</v>
      </c>
      <c r="AV127" s="174">
        <f t="shared" si="36"/>
        <v>1.7199999999999989</v>
      </c>
      <c r="AW127" s="148">
        <f t="shared" si="57"/>
        <v>-1.0999999999999943</v>
      </c>
      <c r="AX127" s="22">
        <f>春秋自动更新!R127</f>
        <v>125</v>
      </c>
      <c r="AY127" s="138">
        <f t="shared" si="58"/>
        <v>5.9322033898305149E-2</v>
      </c>
      <c r="AZ127" s="138">
        <f t="shared" si="71"/>
        <v>0.47058823529411775</v>
      </c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51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W127" s="10"/>
      <c r="CX127" s="10"/>
      <c r="CY127" s="10"/>
      <c r="CZ127" s="10"/>
      <c r="DA127" s="10"/>
      <c r="DB127" s="10"/>
      <c r="DC127" s="10"/>
      <c r="DD127" s="10"/>
      <c r="DE127" s="88"/>
      <c r="DF127" s="88"/>
    </row>
    <row r="128" spans="1:110" s="11" customFormat="1">
      <c r="A128" s="7">
        <v>45413</v>
      </c>
      <c r="B128" s="22">
        <f>春秋自动更新!B128</f>
        <v>4492.0110000000004</v>
      </c>
      <c r="C128" s="138">
        <f t="shared" si="21"/>
        <v>0.13531466993814445</v>
      </c>
      <c r="D128" s="138">
        <f t="shared" si="59"/>
        <v>0.23185642008153606</v>
      </c>
      <c r="E128" s="22">
        <f>春秋自动更新!C128</f>
        <v>3631.8202999999999</v>
      </c>
      <c r="F128" s="138">
        <f t="shared" si="22"/>
        <v>7.9788901528012435E-2</v>
      </c>
      <c r="G128" s="138">
        <f t="shared" si="60"/>
        <v>0.51532403440773522</v>
      </c>
      <c r="H128" s="22">
        <f>春秋自动更新!D128</f>
        <v>826.8451</v>
      </c>
      <c r="I128" s="138">
        <f t="shared" si="23"/>
        <v>0.55191586777452062</v>
      </c>
      <c r="J128" s="138">
        <f t="shared" si="61"/>
        <v>-0.26899111511939733</v>
      </c>
      <c r="K128" s="22">
        <f>春秋自动更新!E128</f>
        <v>33.345500000000001</v>
      </c>
      <c r="L128" s="138">
        <f t="shared" si="24"/>
        <v>-0.44772193891493772</v>
      </c>
      <c r="M128" s="138">
        <f t="shared" si="62"/>
        <v>-0.71909643831923709</v>
      </c>
      <c r="N128" s="22">
        <f>春秋自动更新!F128</f>
        <v>4084.7375000000002</v>
      </c>
      <c r="O128" s="138">
        <f t="shared" si="25"/>
        <v>0.17524298163660501</v>
      </c>
      <c r="P128" s="138">
        <f t="shared" si="63"/>
        <v>0.234511327255984</v>
      </c>
      <c r="Q128" s="22">
        <f>春秋自动更新!G128</f>
        <v>3314.0016999999998</v>
      </c>
      <c r="R128" s="138">
        <f t="shared" si="26"/>
        <v>0.10023625187615237</v>
      </c>
      <c r="S128" s="138">
        <f t="shared" si="64"/>
        <v>0.49769330944497159</v>
      </c>
      <c r="T128" s="22">
        <f>春秋自动更新!H128</f>
        <v>740.73230000000001</v>
      </c>
      <c r="U128" s="138">
        <f t="shared" si="27"/>
        <v>0.8098587677810809</v>
      </c>
      <c r="V128" s="138">
        <f t="shared" si="65"/>
        <v>-0.24988306200038057</v>
      </c>
      <c r="W128" s="22">
        <f>春秋自动更新!I128</f>
        <v>30.003499999999999</v>
      </c>
      <c r="X128" s="138">
        <f t="shared" si="28"/>
        <v>-0.44740254238848964</v>
      </c>
      <c r="Y128" s="138">
        <f t="shared" si="66"/>
        <v>-0.72362975497109039</v>
      </c>
      <c r="Z128" s="22">
        <f>春秋自动更新!J128*10</f>
        <v>2331.3999999999996</v>
      </c>
      <c r="AA128" s="138">
        <f t="shared" si="29"/>
        <v>0.18024056374534236</v>
      </c>
      <c r="AB128" s="138">
        <f t="shared" si="67"/>
        <v>0.2348778575817283</v>
      </c>
      <c r="AC128" s="22">
        <f>春秋自动更新!K128*10</f>
        <v>1943.65</v>
      </c>
      <c r="AD128" s="138">
        <f t="shared" si="30"/>
        <v>9.5921692894960886E-2</v>
      </c>
      <c r="AE128" s="138">
        <f t="shared" si="68"/>
        <v>0.39636047530784402</v>
      </c>
      <c r="AF128" s="22">
        <f>春秋自动更新!L128*10</f>
        <v>367.04999999999995</v>
      </c>
      <c r="AG128" s="138">
        <f t="shared" si="31"/>
        <v>1.1976410010777148</v>
      </c>
      <c r="AH128" s="138">
        <f t="shared" si="69"/>
        <v>-0.13874419259467841</v>
      </c>
      <c r="AI128" s="22">
        <f>春秋自动更新!M128*10</f>
        <v>20.7</v>
      </c>
      <c r="AJ128" s="138">
        <f t="shared" si="32"/>
        <v>-0.40551407237219994</v>
      </c>
      <c r="AK128" s="138">
        <f t="shared" si="70"/>
        <v>-0.70356580266361157</v>
      </c>
      <c r="AL128" s="22">
        <f>春秋自动更新!N128</f>
        <v>90.93</v>
      </c>
      <c r="AM128" s="174">
        <f t="shared" si="33"/>
        <v>3.0900000000000034</v>
      </c>
      <c r="AN128" s="148">
        <f t="shared" si="54"/>
        <v>0.19000000000001194</v>
      </c>
      <c r="AO128" s="22">
        <f>春秋自动更新!O128</f>
        <v>91.25</v>
      </c>
      <c r="AP128" s="174">
        <f t="shared" si="34"/>
        <v>1.7000000000000028</v>
      </c>
      <c r="AQ128" s="148">
        <f t="shared" si="55"/>
        <v>-1.0699999999999932</v>
      </c>
      <c r="AR128" s="22">
        <f>春秋自动更新!P128</f>
        <v>89.59</v>
      </c>
      <c r="AS128" s="174">
        <f t="shared" si="35"/>
        <v>12.77000000000001</v>
      </c>
      <c r="AT128" s="148">
        <f t="shared" si="56"/>
        <v>2.2900000000000063</v>
      </c>
      <c r="AU128" s="22">
        <f>春秋自动更新!Q128</f>
        <v>89.98</v>
      </c>
      <c r="AV128" s="174">
        <f t="shared" si="36"/>
        <v>4.9999999999997158E-2</v>
      </c>
      <c r="AW128" s="148">
        <f t="shared" si="57"/>
        <v>-1.4699999999999989</v>
      </c>
      <c r="AX128" s="22">
        <f>春秋自动更新!R128</f>
        <v>126</v>
      </c>
      <c r="AY128" s="138">
        <f t="shared" si="58"/>
        <v>5.8823529411764719E-2</v>
      </c>
      <c r="AZ128" s="138">
        <f t="shared" si="71"/>
        <v>0.46511627906976738</v>
      </c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51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W128" s="10"/>
      <c r="CX128" s="10"/>
      <c r="CY128" s="10"/>
      <c r="CZ128" s="10"/>
      <c r="DA128" s="10"/>
      <c r="DB128" s="10"/>
      <c r="DC128" s="10"/>
      <c r="DD128" s="10"/>
      <c r="DE128" s="88"/>
      <c r="DF128" s="88"/>
    </row>
    <row r="129" spans="1:110" s="11" customFormat="1">
      <c r="A129" s="7">
        <v>45444</v>
      </c>
      <c r="B129" s="22">
        <f>春秋自动更新!B129</f>
        <v>4297.9159</v>
      </c>
      <c r="C129" s="138">
        <f t="shared" si="21"/>
        <v>0.11151470039282385</v>
      </c>
      <c r="D129" s="138">
        <f t="shared" si="59"/>
        <v>0.2164365415970142</v>
      </c>
      <c r="E129" s="22">
        <f>春秋自动更新!C129</f>
        <v>3488.8663000000001</v>
      </c>
      <c r="F129" s="138">
        <f t="shared" si="22"/>
        <v>6.4588843633398785E-2</v>
      </c>
      <c r="G129" s="138">
        <f t="shared" si="60"/>
        <v>0.50737785828955895</v>
      </c>
      <c r="H129" s="22">
        <f>春秋自动更新!D129</f>
        <v>776.4692</v>
      </c>
      <c r="I129" s="138">
        <f t="shared" si="23"/>
        <v>0.45891456584343548</v>
      </c>
      <c r="J129" s="138">
        <f t="shared" si="61"/>
        <v>-0.29489855898427952</v>
      </c>
      <c r="K129" s="22">
        <f>春秋自动更新!E129</f>
        <v>32.580300000000001</v>
      </c>
      <c r="L129" s="138">
        <f t="shared" si="24"/>
        <v>-0.43140738465512152</v>
      </c>
      <c r="M129" s="138">
        <f t="shared" si="62"/>
        <v>-0.72262382841998352</v>
      </c>
      <c r="N129" s="22">
        <f>春秋自动更新!F129</f>
        <v>3984.9346</v>
      </c>
      <c r="O129" s="138">
        <f t="shared" si="25"/>
        <v>0.14335588291935419</v>
      </c>
      <c r="P129" s="138">
        <f t="shared" si="63"/>
        <v>0.23065191960144138</v>
      </c>
      <c r="Q129" s="22">
        <f>春秋自动更新!G129</f>
        <v>3241.7080000000001</v>
      </c>
      <c r="R129" s="138">
        <f t="shared" si="26"/>
        <v>8.3188446891635737E-2</v>
      </c>
      <c r="S129" s="138">
        <f t="shared" si="64"/>
        <v>0.51107958368571338</v>
      </c>
      <c r="T129" s="22">
        <f>春秋自动更新!H129</f>
        <v>713.27149999999995</v>
      </c>
      <c r="U129" s="138">
        <f t="shared" si="27"/>
        <v>0.62332173619751541</v>
      </c>
      <c r="V129" s="138">
        <f t="shared" si="65"/>
        <v>-0.2763002764637319</v>
      </c>
      <c r="W129" s="22">
        <f>春秋自动更新!I129</f>
        <v>29.955100000000002</v>
      </c>
      <c r="X129" s="138">
        <f t="shared" si="28"/>
        <v>-0.43651689409073635</v>
      </c>
      <c r="Y129" s="138">
        <f t="shared" si="66"/>
        <v>-0.72052873119254668</v>
      </c>
      <c r="Z129" s="22">
        <f>春秋自动更新!J129*10</f>
        <v>2277.39</v>
      </c>
      <c r="AA129" s="138">
        <f t="shared" si="29"/>
        <v>0.15063862896869495</v>
      </c>
      <c r="AB129" s="138">
        <f t="shared" si="67"/>
        <v>0.23433096301435197</v>
      </c>
      <c r="AC129" s="22">
        <f>春秋自动更新!K129*10</f>
        <v>1896.92</v>
      </c>
      <c r="AD129" s="138">
        <f t="shared" si="30"/>
        <v>8.1617990854041089E-2</v>
      </c>
      <c r="AE129" s="138">
        <f t="shared" si="68"/>
        <v>0.40346256288842874</v>
      </c>
      <c r="AF129" s="22">
        <f>春秋自动更新!L129*10</f>
        <v>359.85999999999996</v>
      </c>
      <c r="AG129" s="138">
        <f t="shared" si="31"/>
        <v>0.88556457951270584</v>
      </c>
      <c r="AH129" s="138">
        <f t="shared" si="69"/>
        <v>-0.15187367428706111</v>
      </c>
      <c r="AI129" s="22">
        <f>春秋自动更新!M129*10</f>
        <v>20.61</v>
      </c>
      <c r="AJ129" s="138">
        <f t="shared" si="32"/>
        <v>-0.40450736781277086</v>
      </c>
      <c r="AK129" s="138">
        <f t="shared" si="70"/>
        <v>-0.70195227765726687</v>
      </c>
      <c r="AL129" s="22">
        <f>春秋自动更新!N129</f>
        <v>92.72</v>
      </c>
      <c r="AM129" s="174">
        <f t="shared" si="33"/>
        <v>2.5799999999999983</v>
      </c>
      <c r="AN129" s="148">
        <f t="shared" si="54"/>
        <v>1.0699999999999932</v>
      </c>
      <c r="AO129" s="22">
        <f>春秋自动更新!O129</f>
        <v>92.92</v>
      </c>
      <c r="AP129" s="174">
        <f t="shared" si="34"/>
        <v>1.6000000000000085</v>
      </c>
      <c r="AQ129" s="148">
        <f t="shared" si="55"/>
        <v>0.23000000000000398</v>
      </c>
      <c r="AR129" s="22">
        <f>春秋自动更新!P129</f>
        <v>91.86</v>
      </c>
      <c r="AS129" s="174">
        <f t="shared" si="35"/>
        <v>9.2999999999999972</v>
      </c>
      <c r="AT129" s="148">
        <f t="shared" si="56"/>
        <v>2.3599999999999994</v>
      </c>
      <c r="AU129" s="22">
        <f>春秋自动更新!Q129</f>
        <v>91.94</v>
      </c>
      <c r="AV129" s="174">
        <f t="shared" si="36"/>
        <v>-0.84000000000000341</v>
      </c>
      <c r="AW129" s="148">
        <f t="shared" si="57"/>
        <v>0.68999999999999773</v>
      </c>
      <c r="AX129" s="22">
        <f>春秋自动更新!R129</f>
        <v>127</v>
      </c>
      <c r="AY129" s="138">
        <f t="shared" si="58"/>
        <v>5.8333333333333348E-2</v>
      </c>
      <c r="AZ129" s="138">
        <f t="shared" si="71"/>
        <v>0.47674418604651159</v>
      </c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51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W129" s="10"/>
      <c r="CX129" s="10"/>
      <c r="CY129" s="10"/>
      <c r="CZ129" s="10"/>
      <c r="DA129" s="10"/>
      <c r="DB129" s="10"/>
      <c r="DC129" s="10"/>
      <c r="DD129" s="10"/>
      <c r="DE129" s="88"/>
      <c r="DF129" s="88"/>
    </row>
    <row r="130" spans="1:110" s="126" customFormat="1">
      <c r="A130" s="124">
        <v>45474</v>
      </c>
      <c r="B130" s="22">
        <f>春秋自动更新!B130</f>
        <v>5273.6136999999999</v>
      </c>
      <c r="C130" s="138">
        <f t="shared" ref="C130:C136" si="72">B130/B118-1</f>
        <v>9.7448335198341285E-2</v>
      </c>
      <c r="D130" s="138">
        <f t="shared" ref="D130:D135" si="73">B130/B70-1</f>
        <v>0.3625860967384007</v>
      </c>
      <c r="E130" s="22">
        <f>春秋自动更新!C130</f>
        <v>4272.0235000000002</v>
      </c>
      <c r="F130" s="138">
        <f t="shared" ref="F130:F136" si="74">E130/E118-1</f>
        <v>5.5179169771219616E-2</v>
      </c>
      <c r="G130" s="138">
        <f t="shared" ref="G130:G135" si="75">E130/E70-1</f>
        <v>0.66837858082374968</v>
      </c>
      <c r="H130" s="22">
        <f>春秋自动更新!D130</f>
        <v>954.3</v>
      </c>
      <c r="I130" s="138">
        <f t="shared" ref="I130:I136" si="76">H130/H118-1</f>
        <v>0.36192573415974616</v>
      </c>
      <c r="J130" s="138">
        <f t="shared" ref="J130:J135" si="77">H130/H70-1</f>
        <v>-0.18928025111158575</v>
      </c>
      <c r="K130" s="22">
        <f>春秋自动更新!E130</f>
        <v>47.290100000000002</v>
      </c>
      <c r="L130" s="138">
        <f t="shared" ref="L130:L136" si="78">K130/K118-1</f>
        <v>-0.15581281183894602</v>
      </c>
      <c r="M130" s="138">
        <f t="shared" ref="M130:M135" si="79">K130/K70-1</f>
        <v>-0.64339367249446688</v>
      </c>
      <c r="N130" s="22">
        <f>春秋自动更新!F130</f>
        <v>4925.1687000000002</v>
      </c>
      <c r="O130" s="138">
        <f t="shared" ref="O130:O136" si="80">N130/N118-1</f>
        <v>0.11045446356966071</v>
      </c>
      <c r="P130" s="138">
        <f t="shared" ref="P130:P135" si="81">N130/N70-1</f>
        <v>0.39295009257639313</v>
      </c>
      <c r="Q130" s="22">
        <f>春秋自动更新!G130</f>
        <v>4012.6909999999998</v>
      </c>
      <c r="R130" s="138">
        <f t="shared" ref="R130:R136" si="82">Q130/Q118-1</f>
        <v>6.3612024676851009E-2</v>
      </c>
      <c r="S130" s="138">
        <f t="shared" ref="S130:S135" si="83">Q130/Q70-1</f>
        <v>0.69193827782500916</v>
      </c>
      <c r="T130" s="22">
        <f>春秋自动更新!H130</f>
        <v>868.77880000000005</v>
      </c>
      <c r="U130" s="138">
        <f t="shared" ref="U130:U136" si="84">T130/T118-1</f>
        <v>0.42670837635212577</v>
      </c>
      <c r="V130" s="138">
        <f t="shared" ref="V130:V135" si="85">T130/T70-1</f>
        <v>-0.16847573230811896</v>
      </c>
      <c r="W130" s="22">
        <f>春秋自动更新!I130</f>
        <v>43.698999999999998</v>
      </c>
      <c r="X130" s="138">
        <f t="shared" ref="X130:X136" si="86">W130/W118-1</f>
        <v>-0.18520659307875897</v>
      </c>
      <c r="Y130" s="138">
        <f t="shared" ref="Y130:Y135" si="87">W130/W70-1</f>
        <v>-0.63378659913212987</v>
      </c>
      <c r="Z130" s="22">
        <f>春秋自动更新!J130*10</f>
        <v>2807.72</v>
      </c>
      <c r="AA130" s="138">
        <f t="shared" ref="AA130:AA136" si="88">Z130/Z118-1</f>
        <v>0.11678042416432</v>
      </c>
      <c r="AB130" s="138">
        <f t="shared" ref="AB130:AB135" si="89">Z130/Z70-1</f>
        <v>0.39534837491303043</v>
      </c>
      <c r="AC130" s="22">
        <f>春秋自动更新!K130*10</f>
        <v>2343.38</v>
      </c>
      <c r="AD130" s="138">
        <f t="shared" ref="AD130:AD136" si="90">AC130/AC118-1</f>
        <v>6.0991456396836119E-2</v>
      </c>
      <c r="AE130" s="138">
        <f t="shared" ref="AE130:AE135" si="91">AC130/AC70-1</f>
        <v>0.57449238749210529</v>
      </c>
      <c r="AF130" s="22">
        <f>春秋自动更新!L130*10</f>
        <v>435.17</v>
      </c>
      <c r="AG130" s="138">
        <f t="shared" ref="AG130:AG136" si="92">AF130/AF118-1</f>
        <v>0.61019018722711471</v>
      </c>
      <c r="AH130" s="138">
        <f t="shared" ref="AH130:AH135" si="93">AF130/AF70-1</f>
        <v>-2.5549733530386587E-2</v>
      </c>
      <c r="AI130" s="22">
        <f>春秋自动更新!M130*10</f>
        <v>29.169999999999998</v>
      </c>
      <c r="AJ130" s="138">
        <f t="shared" ref="AJ130:AJ136" si="94">AI130/AI118-1</f>
        <v>-0.17107132708155726</v>
      </c>
      <c r="AK130" s="138">
        <f t="shared" ref="AK130:AK135" si="95">AI130/AI70-1</f>
        <v>-0.62249255856089047</v>
      </c>
      <c r="AL130" s="22">
        <f>春秋自动更新!N130</f>
        <v>93.39</v>
      </c>
      <c r="AM130" s="174">
        <f t="shared" si="33"/>
        <v>1.0900000000000034</v>
      </c>
      <c r="AN130" s="174">
        <f t="shared" ref="AN130:AN135" si="96">AL130-AL70</f>
        <v>2.0300000000000011</v>
      </c>
      <c r="AO130" s="22">
        <f>春秋自动更新!O130</f>
        <v>93.93</v>
      </c>
      <c r="AP130" s="174">
        <f t="shared" si="34"/>
        <v>0.75</v>
      </c>
      <c r="AQ130" s="174">
        <f t="shared" ref="AQ130:AQ135" si="97">AO130-AO70</f>
        <v>1.3100000000000023</v>
      </c>
      <c r="AR130" s="22">
        <f>春秋自动更新!P130</f>
        <v>91.04</v>
      </c>
      <c r="AS130" s="174">
        <f t="shared" si="35"/>
        <v>4.1400000000000006</v>
      </c>
      <c r="AT130" s="174">
        <f t="shared" ref="AT130:AT135" si="98">AR130-AR70</f>
        <v>2.2800000000000011</v>
      </c>
      <c r="AU130" s="22">
        <f>春秋自动更新!Q130</f>
        <v>92.41</v>
      </c>
      <c r="AV130" s="174">
        <f t="shared" si="36"/>
        <v>-3.3299999999999983</v>
      </c>
      <c r="AW130" s="174">
        <f t="shared" ref="AW130:AW135" si="99">AU130-AU70</f>
        <v>2.4299999999999926</v>
      </c>
      <c r="AX130" s="22">
        <f>春秋自动更新!R130</f>
        <v>127</v>
      </c>
      <c r="AY130" s="138">
        <f t="shared" si="58"/>
        <v>4.9586776859504189E-2</v>
      </c>
      <c r="AZ130" s="138">
        <f t="shared" si="71"/>
        <v>0.45977011494252884</v>
      </c>
      <c r="BA130" s="125"/>
      <c r="BB130" s="125"/>
      <c r="BC130" s="125"/>
      <c r="BD130" s="125"/>
      <c r="BE130" s="125"/>
      <c r="BF130" s="125"/>
      <c r="BG130" s="125"/>
      <c r="BH130" s="125"/>
      <c r="BI130" s="125"/>
      <c r="BJ130" s="125"/>
      <c r="BK130" s="51"/>
      <c r="BL130" s="125"/>
      <c r="BM130" s="125"/>
      <c r="BN130" s="125"/>
      <c r="BO130" s="125"/>
      <c r="BP130" s="125"/>
      <c r="BQ130" s="125"/>
      <c r="BR130" s="125"/>
      <c r="BS130" s="125"/>
      <c r="BT130" s="125"/>
      <c r="BU130" s="125"/>
      <c r="BV130" s="125"/>
      <c r="BW130" s="125"/>
      <c r="BX130" s="125"/>
      <c r="BY130" s="125"/>
      <c r="BZ130" s="125"/>
      <c r="CA130" s="125"/>
      <c r="CB130" s="125"/>
      <c r="CC130" s="125"/>
      <c r="CD130" s="125"/>
      <c r="CE130" s="125"/>
      <c r="CF130" s="125"/>
      <c r="CG130" s="125"/>
      <c r="CH130" s="125"/>
      <c r="CI130" s="125"/>
      <c r="CJ130" s="125"/>
      <c r="CK130" s="125"/>
      <c r="CL130" s="125"/>
      <c r="CM130" s="125"/>
      <c r="CN130" s="125"/>
      <c r="CW130" s="125"/>
      <c r="CX130" s="125"/>
      <c r="CY130" s="125"/>
      <c r="CZ130" s="125"/>
      <c r="DA130" s="125"/>
      <c r="DB130" s="125"/>
      <c r="DC130" s="125"/>
      <c r="DD130" s="125"/>
      <c r="DE130" s="127"/>
      <c r="DF130" s="127"/>
    </row>
    <row r="131" spans="1:110" s="126" customFormat="1">
      <c r="A131" s="7">
        <v>45505</v>
      </c>
      <c r="B131" s="22">
        <f>春秋自动更新!B131</f>
        <v>5262.9880000000003</v>
      </c>
      <c r="C131" s="138">
        <f t="shared" si="72"/>
        <v>8.4029936925709148E-2</v>
      </c>
      <c r="D131" s="138">
        <f t="shared" si="73"/>
        <v>0.36840952204073885</v>
      </c>
      <c r="E131" s="22">
        <f>春秋自动更新!C131</f>
        <v>4246.0969999999998</v>
      </c>
      <c r="F131" s="138">
        <f t="shared" si="74"/>
        <v>3.9393280395169983E-2</v>
      </c>
      <c r="G131" s="138">
        <f t="shared" si="75"/>
        <v>0.69254184879544867</v>
      </c>
      <c r="H131" s="22">
        <f>春秋自动更新!D131</f>
        <v>970.46069999999997</v>
      </c>
      <c r="I131" s="138">
        <f t="shared" si="76"/>
        <v>0.36051830486433389</v>
      </c>
      <c r="J131" s="138">
        <f t="shared" si="77"/>
        <v>-0.19957290680869788</v>
      </c>
      <c r="K131" s="22">
        <f>春秋自动更新!E131</f>
        <v>46.430300000000003</v>
      </c>
      <c r="L131" s="138">
        <f t="shared" si="78"/>
        <v>-0.1789499185674952</v>
      </c>
      <c r="M131" s="138">
        <f t="shared" si="79"/>
        <v>-0.62832954300758947</v>
      </c>
      <c r="N131" s="22">
        <f>春秋自动更新!F131</f>
        <v>4931.4453999999996</v>
      </c>
      <c r="O131" s="138">
        <f t="shared" si="80"/>
        <v>9.7977479267388423E-2</v>
      </c>
      <c r="P131" s="138">
        <f t="shared" si="81"/>
        <v>0.36547358423824816</v>
      </c>
      <c r="Q131" s="22">
        <f>春秋自动更新!G131</f>
        <v>3983.6597999999999</v>
      </c>
      <c r="R131" s="138">
        <f t="shared" si="82"/>
        <v>5.1250100905141815E-2</v>
      </c>
      <c r="S131" s="138">
        <f t="shared" si="83"/>
        <v>0.68400306494440666</v>
      </c>
      <c r="T131" s="22">
        <f>春秋自动更新!H131</f>
        <v>904.57870000000003</v>
      </c>
      <c r="U131" s="138">
        <f t="shared" si="84"/>
        <v>0.39763410171542546</v>
      </c>
      <c r="V131" s="138">
        <f t="shared" si="85"/>
        <v>-0.20472766512180107</v>
      </c>
      <c r="W131" s="22">
        <f>春秋自动更新!I131</f>
        <v>43.207000000000001</v>
      </c>
      <c r="X131" s="138">
        <f t="shared" si="86"/>
        <v>-0.21037963255705994</v>
      </c>
      <c r="Y131" s="138">
        <f t="shared" si="87"/>
        <v>-0.60175274142363233</v>
      </c>
      <c r="Z131" s="22">
        <f>春秋自动更新!J131*10</f>
        <v>2817.77</v>
      </c>
      <c r="AA131" s="138">
        <f t="shared" si="88"/>
        <v>9.5423957454583652E-2</v>
      </c>
      <c r="AB131" s="138">
        <f t="shared" si="89"/>
        <v>0.37173832612844193</v>
      </c>
      <c r="AC131" s="22">
        <f>春秋自动更新!K131*10</f>
        <v>2337.6</v>
      </c>
      <c r="AD131" s="138">
        <f t="shared" si="90"/>
        <v>4.6650637366179915E-2</v>
      </c>
      <c r="AE131" s="138">
        <f t="shared" si="91"/>
        <v>0.56282801270265748</v>
      </c>
      <c r="AF131" s="22">
        <f>春秋自动更新!L131*10</f>
        <v>451.33000000000004</v>
      </c>
      <c r="AG131" s="138">
        <f t="shared" si="92"/>
        <v>0.48929219600725959</v>
      </c>
      <c r="AH131" s="138">
        <f t="shared" si="93"/>
        <v>-7.4915962941706882E-2</v>
      </c>
      <c r="AI131" s="22">
        <f>春秋自动更新!M131*10</f>
        <v>28.84</v>
      </c>
      <c r="AJ131" s="138">
        <f t="shared" si="94"/>
        <v>-0.19553695955369599</v>
      </c>
      <c r="AK131" s="138">
        <f t="shared" si="95"/>
        <v>-0.59103800340328982</v>
      </c>
      <c r="AL131" s="22">
        <f>春秋自动更新!N131</f>
        <v>93.7</v>
      </c>
      <c r="AM131" s="174">
        <f t="shared" ref="AM131" si="100">AL131-AL119</f>
        <v>1.1899999999999977</v>
      </c>
      <c r="AN131" s="174">
        <f t="shared" si="96"/>
        <v>-0.20000000000000284</v>
      </c>
      <c r="AO131" s="22">
        <f>春秋自动更新!O131</f>
        <v>93.82</v>
      </c>
      <c r="AP131" s="174">
        <f t="shared" ref="AP131" si="101">AO131-AO119</f>
        <v>1.0599999999999881</v>
      </c>
      <c r="AQ131" s="174">
        <f t="shared" si="97"/>
        <v>-0.48000000000000398</v>
      </c>
      <c r="AR131" s="22">
        <f>春秋自动更新!P131</f>
        <v>93.21</v>
      </c>
      <c r="AS131" s="174">
        <f t="shared" ref="AS131" si="102">AR131-AR119</f>
        <v>2.4699999999999989</v>
      </c>
      <c r="AT131" s="174">
        <f t="shared" si="98"/>
        <v>-0.60999999999999943</v>
      </c>
      <c r="AU131" s="22">
        <f>春秋自动更新!Q131</f>
        <v>93.06</v>
      </c>
      <c r="AV131" s="174">
        <f t="shared" ref="AV131" si="103">AU131-AU119</f>
        <v>-3.7000000000000028</v>
      </c>
      <c r="AW131" s="174">
        <f t="shared" si="99"/>
        <v>6.210000000000008</v>
      </c>
      <c r="AX131" s="22">
        <f>春秋自动更新!R131</f>
        <v>128</v>
      </c>
      <c r="AY131" s="138">
        <f t="shared" ref="AY131" si="104">AX131/AX119-1</f>
        <v>5.7851239669421517E-2</v>
      </c>
      <c r="AZ131" s="138">
        <f t="shared" ref="AZ131" si="105">AX131/AX71-1</f>
        <v>0.45454545454545459</v>
      </c>
      <c r="BA131" s="125"/>
      <c r="BB131" s="125"/>
      <c r="BC131" s="125"/>
      <c r="BD131" s="125"/>
      <c r="BE131" s="125"/>
      <c r="BF131" s="125"/>
      <c r="BG131" s="125"/>
      <c r="BH131" s="125"/>
      <c r="BI131" s="125"/>
      <c r="BJ131" s="125"/>
      <c r="BK131" s="51"/>
      <c r="BL131" s="125"/>
      <c r="BM131" s="125"/>
      <c r="BN131" s="125"/>
      <c r="BO131" s="125"/>
      <c r="BP131" s="125"/>
      <c r="BQ131" s="125"/>
      <c r="BR131" s="125"/>
      <c r="BS131" s="125"/>
      <c r="BT131" s="125"/>
      <c r="BU131" s="125"/>
      <c r="BV131" s="125"/>
      <c r="BW131" s="125"/>
      <c r="BX131" s="125"/>
      <c r="BY131" s="125"/>
      <c r="BZ131" s="125"/>
      <c r="CA131" s="125"/>
      <c r="CB131" s="125"/>
      <c r="CC131" s="125"/>
      <c r="CD131" s="125"/>
      <c r="CE131" s="125"/>
      <c r="CF131" s="125"/>
      <c r="CG131" s="125"/>
      <c r="CH131" s="125"/>
      <c r="CI131" s="125"/>
      <c r="CJ131" s="125"/>
      <c r="CK131" s="125"/>
      <c r="CL131" s="125"/>
      <c r="CM131" s="125"/>
      <c r="CN131" s="125"/>
      <c r="CW131" s="125"/>
      <c r="CX131" s="125"/>
      <c r="CY131" s="125"/>
      <c r="CZ131" s="125"/>
      <c r="DA131" s="125"/>
      <c r="DB131" s="125"/>
      <c r="DC131" s="125"/>
      <c r="DD131" s="125"/>
      <c r="DE131" s="127"/>
      <c r="DF131" s="127"/>
    </row>
    <row r="132" spans="1:110" s="126" customFormat="1">
      <c r="A132" s="7">
        <v>45536</v>
      </c>
      <c r="B132" s="22">
        <f>春秋自动更新!B132</f>
        <v>4346.9935999999998</v>
      </c>
      <c r="C132" s="138">
        <f t="shared" si="72"/>
        <v>0.1101587902270027</v>
      </c>
      <c r="D132" s="138">
        <f t="shared" si="73"/>
        <v>0.1749611332447889</v>
      </c>
      <c r="E132" s="22">
        <f>春秋自动更新!C132</f>
        <v>3444.7518</v>
      </c>
      <c r="F132" s="138">
        <f t="shared" si="74"/>
        <v>1.5211947320938224E-2</v>
      </c>
      <c r="G132" s="138">
        <f t="shared" si="75"/>
        <v>0.45678172082126611</v>
      </c>
      <c r="H132" s="22">
        <f>春秋自动更新!D132</f>
        <v>874.77189999999996</v>
      </c>
      <c r="I132" s="138">
        <f t="shared" si="76"/>
        <v>0.87670602197841796</v>
      </c>
      <c r="J132" s="138">
        <f t="shared" si="77"/>
        <v>-0.27571071513113599</v>
      </c>
      <c r="K132" s="22">
        <f>春秋自动更新!E132</f>
        <v>27.469799999999999</v>
      </c>
      <c r="L132" s="138">
        <f t="shared" si="78"/>
        <v>-0.51289412507381127</v>
      </c>
      <c r="M132" s="138">
        <f t="shared" si="79"/>
        <v>-0.78420209577663069</v>
      </c>
      <c r="N132" s="22">
        <f>春秋自动更新!F132</f>
        <v>3934.8611000000001</v>
      </c>
      <c r="O132" s="138">
        <f t="shared" si="80"/>
        <v>0.11292456495063297</v>
      </c>
      <c r="P132" s="138">
        <f t="shared" si="81"/>
        <v>0.17498296811771974</v>
      </c>
      <c r="Q132" s="22">
        <f>春秋自动更新!G132</f>
        <v>3164.8824</v>
      </c>
      <c r="R132" s="138">
        <f t="shared" si="82"/>
        <v>1.2456006911956585E-2</v>
      </c>
      <c r="S132" s="138">
        <f t="shared" si="83"/>
        <v>0.45068977246792841</v>
      </c>
      <c r="T132" s="22">
        <f>春秋自动更新!H132</f>
        <v>746.97479999999996</v>
      </c>
      <c r="U132" s="138">
        <f t="shared" si="84"/>
        <v>1.087725437235322</v>
      </c>
      <c r="V132" s="138">
        <f t="shared" si="85"/>
        <v>-0.29870186932769627</v>
      </c>
      <c r="W132" s="22">
        <f>春秋自动更新!I132</f>
        <v>23.003900000000002</v>
      </c>
      <c r="X132" s="138">
        <f t="shared" si="86"/>
        <v>-0.55646839023393291</v>
      </c>
      <c r="Y132" s="138">
        <f t="shared" si="87"/>
        <v>-0.77468164485856816</v>
      </c>
      <c r="Z132" s="22">
        <f>春秋自动更新!J132*10</f>
        <v>2232.7600000000002</v>
      </c>
      <c r="AA132" s="138">
        <f t="shared" si="88"/>
        <v>9.9069652965788846E-2</v>
      </c>
      <c r="AB132" s="138">
        <f t="shared" si="89"/>
        <v>0.17474732062526654</v>
      </c>
      <c r="AC132" s="22">
        <f>春秋自动更新!K132*10</f>
        <v>1835.49</v>
      </c>
      <c r="AD132" s="138">
        <f t="shared" si="90"/>
        <v>1.3310293809139839E-2</v>
      </c>
      <c r="AE132" s="138">
        <f t="shared" si="91"/>
        <v>0.33401894019230904</v>
      </c>
      <c r="AF132" s="22">
        <f>春秋自动更新!L132*10</f>
        <v>381</v>
      </c>
      <c r="AG132" s="138">
        <f t="shared" si="92"/>
        <v>1.0435528856468568</v>
      </c>
      <c r="AH132" s="138">
        <f t="shared" si="93"/>
        <v>-0.16775884665792928</v>
      </c>
      <c r="AI132" s="22">
        <f>春秋自动更新!M132*10</f>
        <v>16.279999999999998</v>
      </c>
      <c r="AJ132" s="138">
        <f t="shared" si="94"/>
        <v>-0.51662707838479816</v>
      </c>
      <c r="AK132" s="138">
        <f t="shared" si="95"/>
        <v>-0.75676079486030179</v>
      </c>
      <c r="AL132" s="22">
        <f>春秋自动更新!N132</f>
        <v>90.52</v>
      </c>
      <c r="AM132" s="174">
        <f t="shared" ref="AM132" si="106">AL132-AL120</f>
        <v>0.22999999999998977</v>
      </c>
      <c r="AN132" s="174">
        <f t="shared" si="96"/>
        <v>0</v>
      </c>
      <c r="AO132" s="22">
        <f>春秋自动更新!O132</f>
        <v>91.88</v>
      </c>
      <c r="AP132" s="174">
        <f t="shared" ref="AP132" si="107">AO132-AO120</f>
        <v>-0.25</v>
      </c>
      <c r="AQ132" s="174">
        <f t="shared" si="97"/>
        <v>-0.38000000000000966</v>
      </c>
      <c r="AR132" s="22">
        <f>春秋自动更新!P132</f>
        <v>85.39</v>
      </c>
      <c r="AS132" s="174">
        <f t="shared" ref="AS132" si="108">AR132-AR120</f>
        <v>8.6299999999999955</v>
      </c>
      <c r="AT132" s="174">
        <f t="shared" si="98"/>
        <v>-2.7999999999999972</v>
      </c>
      <c r="AU132" s="22">
        <f>春秋自动更新!Q132</f>
        <v>83.74</v>
      </c>
      <c r="AV132" s="174">
        <f t="shared" ref="AV132" si="109">AU132-AU120</f>
        <v>-8.230000000000004</v>
      </c>
      <c r="AW132" s="174">
        <f t="shared" si="99"/>
        <v>3.539999999999992</v>
      </c>
      <c r="AX132" s="22">
        <f>春秋自动更新!R132</f>
        <v>128</v>
      </c>
      <c r="AY132" s="138">
        <f t="shared" ref="AY132" si="110">AX132/AX120-1</f>
        <v>4.9180327868852514E-2</v>
      </c>
      <c r="AZ132" s="138">
        <f t="shared" ref="AZ132" si="111">AX132/AX72-1</f>
        <v>0.45454545454545459</v>
      </c>
      <c r="BA132" s="125"/>
      <c r="BB132" s="125"/>
      <c r="BC132" s="125"/>
      <c r="BD132" s="125"/>
      <c r="BE132" s="125"/>
      <c r="BF132" s="125"/>
      <c r="BG132" s="125"/>
      <c r="BH132" s="125"/>
      <c r="BI132" s="125"/>
      <c r="BJ132" s="125"/>
      <c r="BK132" s="51"/>
      <c r="BL132" s="125"/>
      <c r="BM132" s="125"/>
      <c r="BN132" s="125"/>
      <c r="BO132" s="125"/>
      <c r="BP132" s="125"/>
      <c r="BQ132" s="125"/>
      <c r="BR132" s="125"/>
      <c r="BS132" s="125"/>
      <c r="BT132" s="125"/>
      <c r="BU132" s="125"/>
      <c r="BV132" s="125"/>
      <c r="BW132" s="125"/>
      <c r="BX132" s="125"/>
      <c r="BY132" s="125"/>
      <c r="BZ132" s="125"/>
      <c r="CA132" s="125"/>
      <c r="CB132" s="125"/>
      <c r="CC132" s="125"/>
      <c r="CD132" s="125"/>
      <c r="CE132" s="125"/>
      <c r="CF132" s="125"/>
      <c r="CG132" s="125"/>
      <c r="CH132" s="125"/>
      <c r="CI132" s="125"/>
      <c r="CJ132" s="125"/>
      <c r="CK132" s="125"/>
      <c r="CL132" s="125"/>
      <c r="CM132" s="125"/>
      <c r="CN132" s="125"/>
      <c r="CW132" s="125"/>
      <c r="CX132" s="125"/>
      <c r="CY132" s="125"/>
      <c r="CZ132" s="125"/>
      <c r="DA132" s="125"/>
      <c r="DB132" s="125"/>
      <c r="DC132" s="125"/>
      <c r="DD132" s="125"/>
      <c r="DE132" s="127"/>
      <c r="DF132" s="127"/>
    </row>
    <row r="133" spans="1:110" s="126" customFormat="1">
      <c r="A133" s="7">
        <v>45566</v>
      </c>
      <c r="B133" s="22">
        <f>春秋自动更新!B133</f>
        <v>4663.4242999999997</v>
      </c>
      <c r="C133" s="138">
        <f t="shared" si="72"/>
        <v>0.16636551429750712</v>
      </c>
      <c r="D133" s="138">
        <f t="shared" si="73"/>
        <v>0.21148722596070013</v>
      </c>
      <c r="E133" s="22">
        <f>春秋自动更新!C133</f>
        <v>3670.5727999999999</v>
      </c>
      <c r="F133" s="138">
        <f t="shared" si="74"/>
        <v>4.6840692886703783E-2</v>
      </c>
      <c r="G133" s="138">
        <f t="shared" si="75"/>
        <v>0.49333701333964308</v>
      </c>
      <c r="H133" s="22">
        <f>春秋自动更新!D133</f>
        <v>966.03399999999999</v>
      </c>
      <c r="I133" s="138">
        <f t="shared" si="76"/>
        <v>1.2054004841208763</v>
      </c>
      <c r="J133" s="138">
        <f t="shared" si="77"/>
        <v>-0.23705332564727155</v>
      </c>
      <c r="K133" s="22">
        <f>春秋自动更新!E133</f>
        <v>26.817399999999999</v>
      </c>
      <c r="L133" s="138">
        <f t="shared" si="78"/>
        <v>-0.50234931710213782</v>
      </c>
      <c r="M133" s="138">
        <f t="shared" si="79"/>
        <v>-0.78577528188619106</v>
      </c>
      <c r="N133" s="22">
        <f>春秋自动更新!F133</f>
        <v>4216.3387000000002</v>
      </c>
      <c r="O133" s="138">
        <f t="shared" si="80"/>
        <v>0.1691015261483102</v>
      </c>
      <c r="P133" s="138">
        <f t="shared" si="81"/>
        <v>0.21771827803398547</v>
      </c>
      <c r="Q133" s="22">
        <f>春秋自动更新!G133</f>
        <v>3402.7447000000002</v>
      </c>
      <c r="R133" s="138">
        <f t="shared" si="82"/>
        <v>5.6942375793973765E-2</v>
      </c>
      <c r="S133" s="138">
        <f t="shared" si="83"/>
        <v>0.49720646424600279</v>
      </c>
      <c r="T133" s="22">
        <f>春秋自动更新!H133</f>
        <v>790.62360000000001</v>
      </c>
      <c r="U133" s="138">
        <f t="shared" si="84"/>
        <v>1.347513702081315</v>
      </c>
      <c r="V133" s="138">
        <f t="shared" si="85"/>
        <v>-0.27148587198400387</v>
      </c>
      <c r="W133" s="22">
        <f>春秋自动更新!I133</f>
        <v>22.970500000000001</v>
      </c>
      <c r="X133" s="138">
        <f t="shared" si="86"/>
        <v>-0.54299112463118782</v>
      </c>
      <c r="Y133" s="138">
        <f t="shared" si="87"/>
        <v>-0.78020132622695126</v>
      </c>
      <c r="Z133" s="22">
        <f>春秋自动更新!J133*10</f>
        <v>2402.69</v>
      </c>
      <c r="AA133" s="138">
        <f t="shared" si="88"/>
        <v>0.15133669083364087</v>
      </c>
      <c r="AB133" s="138">
        <f t="shared" si="89"/>
        <v>0.22048216027308198</v>
      </c>
      <c r="AC133" s="22">
        <f>春秋自动更新!K133*10</f>
        <v>1990.2600000000002</v>
      </c>
      <c r="AD133" s="138">
        <f t="shared" si="90"/>
        <v>5.8294294996889429E-2</v>
      </c>
      <c r="AE133" s="138">
        <f t="shared" si="91"/>
        <v>0.39237442283475588</v>
      </c>
      <c r="AF133" s="22">
        <f>春秋自动更新!L133*10</f>
        <v>396.4</v>
      </c>
      <c r="AG133" s="138">
        <f t="shared" si="92"/>
        <v>1.2905350745406214</v>
      </c>
      <c r="AH133" s="138">
        <f t="shared" si="93"/>
        <v>-0.15593126503843457</v>
      </c>
      <c r="AI133" s="22">
        <f>春秋自动更新!M133*10</f>
        <v>16.03</v>
      </c>
      <c r="AJ133" s="138">
        <f t="shared" si="94"/>
        <v>-0.51673198673500154</v>
      </c>
      <c r="AK133" s="138">
        <f t="shared" si="95"/>
        <v>-0.7697169946846717</v>
      </c>
      <c r="AL133" s="22">
        <f>春秋自动更新!N133</f>
        <v>90.41</v>
      </c>
      <c r="AM133" s="174">
        <f t="shared" ref="AM133" si="112">AL133-AL121</f>
        <v>0.20999999999999375</v>
      </c>
      <c r="AN133" s="174">
        <f t="shared" si="96"/>
        <v>0.45999999999999375</v>
      </c>
      <c r="AO133" s="22">
        <f>春秋自动更新!O133</f>
        <v>92.7</v>
      </c>
      <c r="AP133" s="174">
        <f t="shared" ref="AP133" si="113">AO133-AO121</f>
        <v>0.88000000000000966</v>
      </c>
      <c r="AQ133" s="174">
        <f t="shared" si="97"/>
        <v>0.24000000000000909</v>
      </c>
      <c r="AR133" s="22">
        <f>春秋自动更新!P133</f>
        <v>81.84</v>
      </c>
      <c r="AS133" s="174">
        <f t="shared" ref="AS133" si="114">AR133-AR121</f>
        <v>4.9500000000000028</v>
      </c>
      <c r="AT133" s="174">
        <f t="shared" si="98"/>
        <v>-3.8699999999999903</v>
      </c>
      <c r="AU133" s="22">
        <f>春秋自动更新!Q133</f>
        <v>85.66</v>
      </c>
      <c r="AV133" s="174">
        <f t="shared" ref="AV133" si="115">AU133-AU121</f>
        <v>-7.6099999999999994</v>
      </c>
      <c r="AW133" s="174">
        <f t="shared" si="99"/>
        <v>2.1799999999999926</v>
      </c>
      <c r="AX133" s="22">
        <f>春秋自动更新!R133</f>
        <v>127</v>
      </c>
      <c r="AY133" s="138">
        <f t="shared" ref="AY133" si="116">AX133/AX121-1</f>
        <v>4.0983606557376984E-2</v>
      </c>
      <c r="AZ133" s="138">
        <f t="shared" ref="AZ133" si="117">AX133/AX73-1</f>
        <v>0.42696629213483139</v>
      </c>
      <c r="BA133" s="125"/>
      <c r="BB133" s="125"/>
      <c r="BC133" s="125"/>
      <c r="BD133" s="125"/>
      <c r="BE133" s="125"/>
      <c r="BF133" s="125"/>
      <c r="BG133" s="125"/>
      <c r="BH133" s="125"/>
      <c r="BI133" s="125"/>
      <c r="BJ133" s="125"/>
      <c r="BK133" s="51"/>
      <c r="BL133" s="125"/>
      <c r="BM133" s="125"/>
      <c r="BN133" s="125"/>
      <c r="BO133" s="125"/>
      <c r="BP133" s="125"/>
      <c r="BQ133" s="125"/>
      <c r="BR133" s="125"/>
      <c r="BS133" s="125"/>
      <c r="BT133" s="125"/>
      <c r="BU133" s="125"/>
      <c r="BV133" s="125"/>
      <c r="BW133" s="125"/>
      <c r="BX133" s="125"/>
      <c r="BY133" s="125"/>
      <c r="BZ133" s="125"/>
      <c r="CA133" s="125"/>
      <c r="CB133" s="125"/>
      <c r="CC133" s="125"/>
      <c r="CD133" s="125"/>
      <c r="CE133" s="125"/>
      <c r="CF133" s="125"/>
      <c r="CG133" s="125"/>
      <c r="CH133" s="125"/>
      <c r="CI133" s="125"/>
      <c r="CJ133" s="125"/>
      <c r="CK133" s="125"/>
      <c r="CL133" s="125"/>
      <c r="CM133" s="125"/>
      <c r="CN133" s="125"/>
      <c r="CW133" s="125"/>
      <c r="CX133" s="125"/>
      <c r="CY133" s="125"/>
      <c r="CZ133" s="125"/>
      <c r="DA133" s="125"/>
      <c r="DB133" s="125"/>
      <c r="DC133" s="125"/>
      <c r="DD133" s="125"/>
      <c r="DE133" s="127"/>
      <c r="DF133" s="127"/>
    </row>
    <row r="134" spans="1:110" s="126" customFormat="1">
      <c r="A134" s="7">
        <v>45597</v>
      </c>
      <c r="B134" s="22">
        <f>春秋自动更新!B134</f>
        <v>4200.1679999999997</v>
      </c>
      <c r="C134" s="138">
        <f t="shared" si="72"/>
        <v>0.10361848362999848</v>
      </c>
      <c r="D134" s="138">
        <f t="shared" si="73"/>
        <v>0.10649195541395118</v>
      </c>
      <c r="E134" s="22">
        <f>春秋自动更新!C134</f>
        <v>3291.1210999999998</v>
      </c>
      <c r="F134" s="138">
        <f t="shared" si="74"/>
        <v>-1.3538927315960403E-2</v>
      </c>
      <c r="G134" s="138">
        <f t="shared" si="75"/>
        <v>0.46206178132101106</v>
      </c>
      <c r="H134" s="22">
        <f>春秋自动更新!D134</f>
        <v>883.76869999999997</v>
      </c>
      <c r="I134" s="138">
        <f t="shared" si="76"/>
        <v>1.1352083146091303</v>
      </c>
      <c r="J134" s="138">
        <f t="shared" si="77"/>
        <v>-0.37829102202291065</v>
      </c>
      <c r="K134" s="22">
        <f>春秋自动更新!E134</f>
        <v>25.278199999999998</v>
      </c>
      <c r="L134" s="138">
        <f t="shared" si="78"/>
        <v>-0.54553185368967039</v>
      </c>
      <c r="M134" s="138">
        <f t="shared" si="79"/>
        <v>-0.79515733004870226</v>
      </c>
      <c r="N134" s="22">
        <f>春秋自动更新!F134</f>
        <v>3798.2482</v>
      </c>
      <c r="O134" s="138">
        <f t="shared" si="80"/>
        <v>0.12733530219263667</v>
      </c>
      <c r="P134" s="138">
        <f t="shared" si="81"/>
        <v>0.15684759224365807</v>
      </c>
      <c r="Q134" s="22">
        <f>春秋自动更新!G134</f>
        <v>3025.7411000000002</v>
      </c>
      <c r="R134" s="138">
        <f t="shared" si="82"/>
        <v>1.1473653336246725E-2</v>
      </c>
      <c r="S134" s="138">
        <f t="shared" si="83"/>
        <v>0.46986966008128817</v>
      </c>
      <c r="T134" s="22">
        <f>春秋自动更新!H134</f>
        <v>750.13509999999997</v>
      </c>
      <c r="U134" s="138">
        <f t="shared" si="84"/>
        <v>1.2911968522792385</v>
      </c>
      <c r="V134" s="138">
        <f t="shared" si="85"/>
        <v>-0.33317133796763942</v>
      </c>
      <c r="W134" s="22">
        <f>春秋自动更新!I134</f>
        <v>22.3719</v>
      </c>
      <c r="X134" s="138">
        <f t="shared" si="86"/>
        <v>-0.5561941074248351</v>
      </c>
      <c r="Y134" s="138">
        <f t="shared" si="87"/>
        <v>-0.7759121514012064</v>
      </c>
      <c r="Z134" s="22">
        <f>春秋自动更新!J134*10</f>
        <v>2172.15</v>
      </c>
      <c r="AA134" s="138">
        <f t="shared" si="88"/>
        <v>0.11268485838835751</v>
      </c>
      <c r="AB134" s="138">
        <f t="shared" si="89"/>
        <v>0.1897563139819578</v>
      </c>
      <c r="AC134" s="22">
        <f>春秋自动更新!K134*10</f>
        <v>1785.25</v>
      </c>
      <c r="AD134" s="138">
        <f t="shared" si="90"/>
        <v>2.0539409599158676E-2</v>
      </c>
      <c r="AE134" s="138">
        <f t="shared" si="91"/>
        <v>0.39496632233665174</v>
      </c>
      <c r="AF134" s="22">
        <f>春秋自动更新!L134*10</f>
        <v>370.98999999999995</v>
      </c>
      <c r="AG134" s="138">
        <f t="shared" si="92"/>
        <v>1.1858944143294834</v>
      </c>
      <c r="AH134" s="138">
        <f t="shared" si="93"/>
        <v>-0.22435709805561366</v>
      </c>
      <c r="AI134" s="22">
        <f>春秋自动更新!M134*10</f>
        <v>15.91</v>
      </c>
      <c r="AJ134" s="138">
        <f t="shared" si="94"/>
        <v>-0.51962560386473422</v>
      </c>
      <c r="AK134" s="138">
        <f t="shared" si="95"/>
        <v>-0.76474937158065948</v>
      </c>
      <c r="AL134" s="22">
        <f>春秋自动更新!N134</f>
        <v>90.43</v>
      </c>
      <c r="AM134" s="174">
        <f t="shared" ref="AM134:AM136" si="118">AL134-AL122</f>
        <v>1.9000000000000057</v>
      </c>
      <c r="AN134" s="174">
        <f t="shared" si="96"/>
        <v>3.9400000000000119</v>
      </c>
      <c r="AO134" s="22">
        <f>春秋自动更新!O134</f>
        <v>91.94</v>
      </c>
      <c r="AP134" s="174">
        <f t="shared" ref="AP134:AP136" si="119">AO134-AO122</f>
        <v>2.2800000000000011</v>
      </c>
      <c r="AQ134" s="174">
        <f t="shared" si="97"/>
        <v>0.48999999999999488</v>
      </c>
      <c r="AR134" s="22">
        <f>春秋自动更新!P134</f>
        <v>84.88</v>
      </c>
      <c r="AS134" s="174">
        <f t="shared" ref="AS134:AS136" si="120">AR134-AR122</f>
        <v>5.7800000000000011</v>
      </c>
      <c r="AT134" s="174">
        <f t="shared" si="98"/>
        <v>5.7399999999999949</v>
      </c>
      <c r="AU134" s="22">
        <f>春秋自动更新!Q134</f>
        <v>88.5</v>
      </c>
      <c r="AV134" s="174">
        <f t="shared" ref="AV134:AV136" si="121">AU134-AU122</f>
        <v>-2.1299999999999955</v>
      </c>
      <c r="AW134" s="174">
        <f t="shared" si="99"/>
        <v>7.5999999999999943</v>
      </c>
      <c r="AX134" s="22">
        <f>春秋自动更新!R134</f>
        <v>128</v>
      </c>
      <c r="AY134" s="138">
        <f t="shared" ref="AY134:AY136" si="122">AX134/AX122-1</f>
        <v>5.7851239669421517E-2</v>
      </c>
      <c r="AZ134" s="138">
        <f t="shared" ref="AZ134:AZ135" si="123">AX134/AX74-1</f>
        <v>0.42222222222222228</v>
      </c>
      <c r="BA134" s="125"/>
      <c r="BB134" s="125"/>
      <c r="BC134" s="125"/>
      <c r="BD134" s="125"/>
      <c r="BE134" s="125"/>
      <c r="BF134" s="125"/>
      <c r="BG134" s="125"/>
      <c r="BH134" s="125"/>
      <c r="BI134" s="125"/>
      <c r="BJ134" s="125"/>
      <c r="BK134" s="51"/>
      <c r="BL134" s="125"/>
      <c r="BM134" s="125"/>
      <c r="BN134" s="125"/>
      <c r="BO134" s="125"/>
      <c r="BP134" s="125"/>
      <c r="BQ134" s="125"/>
      <c r="BR134" s="125"/>
      <c r="BS134" s="125"/>
      <c r="BT134" s="125"/>
      <c r="BU134" s="125"/>
      <c r="BV134" s="125"/>
      <c r="BW134" s="125"/>
      <c r="BX134" s="125"/>
      <c r="BY134" s="125"/>
      <c r="BZ134" s="125"/>
      <c r="CA134" s="125"/>
      <c r="CB134" s="125"/>
      <c r="CC134" s="125"/>
      <c r="CD134" s="125"/>
      <c r="CE134" s="125"/>
      <c r="CF134" s="125"/>
      <c r="CG134" s="125"/>
      <c r="CH134" s="125"/>
      <c r="CI134" s="125"/>
      <c r="CJ134" s="125"/>
      <c r="CK134" s="125"/>
      <c r="CL134" s="125"/>
      <c r="CM134" s="125"/>
      <c r="CN134" s="125"/>
      <c r="CW134" s="125"/>
      <c r="CX134" s="125"/>
      <c r="CY134" s="125"/>
      <c r="CZ134" s="125"/>
      <c r="DA134" s="125"/>
      <c r="DB134" s="125"/>
      <c r="DC134" s="125"/>
      <c r="DD134" s="125"/>
      <c r="DE134" s="127"/>
      <c r="DF134" s="127"/>
    </row>
    <row r="135" spans="1:110" s="126" customFormat="1">
      <c r="A135" s="7">
        <v>45627</v>
      </c>
      <c r="B135" s="22">
        <f>春秋自动更新!B135</f>
        <v>4570.2304000000004</v>
      </c>
      <c r="C135" s="138">
        <f t="shared" si="72"/>
        <v>0.13058252640939805</v>
      </c>
      <c r="D135" s="138">
        <f t="shared" si="73"/>
        <v>0.18775018813326394</v>
      </c>
      <c r="E135" s="22">
        <f>春秋自动更新!C135</f>
        <v>3491.7177000000001</v>
      </c>
      <c r="F135" s="138">
        <f t="shared" si="74"/>
        <v>9.4092818929307764E-3</v>
      </c>
      <c r="G135" s="138">
        <f t="shared" si="75"/>
        <v>0.53983392174709266</v>
      </c>
      <c r="H135" s="22">
        <f>春秋自动更新!D135</f>
        <v>1058.415</v>
      </c>
      <c r="I135" s="138">
        <f t="shared" si="76"/>
        <v>1.0140486656831253</v>
      </c>
      <c r="J135" s="138">
        <f t="shared" si="77"/>
        <v>-0.27999023674067136</v>
      </c>
      <c r="K135" s="22">
        <f>春秋自动更新!E135</f>
        <v>20.0977</v>
      </c>
      <c r="L135" s="138">
        <f t="shared" si="78"/>
        <v>-0.65157942731132423</v>
      </c>
      <c r="M135" s="138">
        <f t="shared" si="79"/>
        <v>-0.81764144386433868</v>
      </c>
      <c r="N135" s="22">
        <f>春秋自动更新!F135</f>
        <v>4150.3454000000002</v>
      </c>
      <c r="O135" s="138">
        <f t="shared" si="80"/>
        <v>0.15106322766102553</v>
      </c>
      <c r="P135" s="138">
        <f t="shared" si="81"/>
        <v>0.22890123313676991</v>
      </c>
      <c r="Q135" s="22">
        <f>春秋自动更新!G135</f>
        <v>3181.7676999999999</v>
      </c>
      <c r="R135" s="138">
        <f t="shared" si="82"/>
        <v>2.6718044609218783E-2</v>
      </c>
      <c r="S135" s="138">
        <f t="shared" si="83"/>
        <v>0.54863718252445115</v>
      </c>
      <c r="T135" s="22">
        <f>春秋自动更新!H135</f>
        <v>950.80110000000002</v>
      </c>
      <c r="U135" s="138">
        <f t="shared" si="84"/>
        <v>1.0987601480608675</v>
      </c>
      <c r="V135" s="138">
        <f t="shared" si="85"/>
        <v>-0.22700184786018862</v>
      </c>
      <c r="W135" s="22">
        <f>春秋自动更新!I135</f>
        <v>17.776599999999998</v>
      </c>
      <c r="X135" s="138">
        <f t="shared" si="86"/>
        <v>-0.66873760789516845</v>
      </c>
      <c r="Y135" s="138">
        <f t="shared" si="87"/>
        <v>-0.80824406203379995</v>
      </c>
      <c r="Z135" s="22">
        <f>春秋自动更新!J135*10</f>
        <v>2341.5100000000002</v>
      </c>
      <c r="AA135" s="138">
        <f t="shared" si="88"/>
        <v>0.12709690151963682</v>
      </c>
      <c r="AB135" s="138">
        <f t="shared" si="89"/>
        <v>0.25790924181946151</v>
      </c>
      <c r="AC135" s="22">
        <f>春秋自动更新!K135*10</f>
        <v>1866.8100000000002</v>
      </c>
      <c r="AD135" s="138">
        <f t="shared" si="90"/>
        <v>2.7571667620767126E-2</v>
      </c>
      <c r="AE135" s="138">
        <f t="shared" si="91"/>
        <v>0.46036203767444794</v>
      </c>
      <c r="AF135" s="22">
        <f>春秋自动更新!L135*10</f>
        <v>461.38</v>
      </c>
      <c r="AG135" s="138">
        <f t="shared" si="92"/>
        <v>1.0459403130681566</v>
      </c>
      <c r="AH135" s="138">
        <f t="shared" si="93"/>
        <v>-0.11038698108478107</v>
      </c>
      <c r="AI135" s="22">
        <f>春秋自动更新!M135*10</f>
        <v>13.32</v>
      </c>
      <c r="AJ135" s="138">
        <f t="shared" si="94"/>
        <v>-0.62202043132803642</v>
      </c>
      <c r="AK135" s="138">
        <f t="shared" si="95"/>
        <v>-0.79342431761786603</v>
      </c>
      <c r="AL135" s="22">
        <f>春秋自动更新!N135</f>
        <v>90.81</v>
      </c>
      <c r="AM135" s="174">
        <f t="shared" si="118"/>
        <v>1.6099999999999994</v>
      </c>
      <c r="AN135" s="174">
        <f t="shared" si="96"/>
        <v>3.0400000000000063</v>
      </c>
      <c r="AO135" s="22">
        <f>春秋自动更新!O135</f>
        <v>91.12</v>
      </c>
      <c r="AP135" s="174">
        <f t="shared" si="119"/>
        <v>1.5300000000000011</v>
      </c>
      <c r="AQ135" s="174">
        <f t="shared" si="97"/>
        <v>0.51000000000000512</v>
      </c>
      <c r="AR135" s="22">
        <f>春秋自动更新!P135</f>
        <v>89.83</v>
      </c>
      <c r="AS135" s="174">
        <f t="shared" si="120"/>
        <v>3.6200000000000045</v>
      </c>
      <c r="AT135" s="174">
        <f t="shared" si="98"/>
        <v>6.1599999999999966</v>
      </c>
      <c r="AU135" s="22">
        <f>春秋自动更新!Q135</f>
        <v>88.45</v>
      </c>
      <c r="AV135" s="174">
        <f t="shared" si="121"/>
        <v>-4.5799999999999983</v>
      </c>
      <c r="AW135" s="174">
        <f t="shared" si="99"/>
        <v>4.3299999999999983</v>
      </c>
      <c r="AX135" s="22">
        <f>春秋自动更新!R135</f>
        <v>129</v>
      </c>
      <c r="AY135" s="138">
        <f t="shared" si="122"/>
        <v>6.6115702479338845E-2</v>
      </c>
      <c r="AZ135" s="138">
        <f t="shared" si="123"/>
        <v>0.38709677419354849</v>
      </c>
      <c r="BA135" s="125"/>
      <c r="BB135" s="125"/>
      <c r="BC135" s="125"/>
      <c r="BD135" s="125"/>
      <c r="BE135" s="125"/>
      <c r="BF135" s="125"/>
      <c r="BG135" s="125"/>
      <c r="BH135" s="125"/>
      <c r="BI135" s="125"/>
      <c r="BJ135" s="125"/>
      <c r="BK135" s="51"/>
      <c r="BL135" s="125"/>
      <c r="BM135" s="125"/>
      <c r="BN135" s="125"/>
      <c r="BO135" s="125"/>
      <c r="BP135" s="125"/>
      <c r="BQ135" s="125"/>
      <c r="BR135" s="125"/>
      <c r="BS135" s="125"/>
      <c r="BT135" s="125"/>
      <c r="BU135" s="125"/>
      <c r="BV135" s="125"/>
      <c r="BW135" s="125"/>
      <c r="BX135" s="125"/>
      <c r="BY135" s="125"/>
      <c r="BZ135" s="125"/>
      <c r="CA135" s="125"/>
      <c r="CB135" s="125"/>
      <c r="CC135" s="125"/>
      <c r="CD135" s="125"/>
      <c r="CE135" s="125"/>
      <c r="CF135" s="125"/>
      <c r="CG135" s="125"/>
      <c r="CH135" s="125"/>
      <c r="CI135" s="125"/>
      <c r="CJ135" s="125"/>
      <c r="CK135" s="125"/>
      <c r="CL135" s="125"/>
      <c r="CM135" s="125"/>
      <c r="CN135" s="125"/>
      <c r="CW135" s="125"/>
      <c r="CX135" s="125"/>
      <c r="CY135" s="125"/>
      <c r="CZ135" s="125"/>
      <c r="DA135" s="125"/>
      <c r="DB135" s="125"/>
      <c r="DC135" s="125"/>
      <c r="DD135" s="125"/>
      <c r="DE135" s="127"/>
      <c r="DF135" s="127"/>
    </row>
    <row r="136" spans="1:110" s="126" customFormat="1">
      <c r="A136" s="34">
        <v>45658</v>
      </c>
      <c r="B136" s="22">
        <f>春秋自动更新!B136</f>
        <v>5197.9943999999996</v>
      </c>
      <c r="C136" s="138">
        <f t="shared" si="72"/>
        <v>0.17187512892782042</v>
      </c>
      <c r="D136" s="138">
        <f t="shared" ref="D136:D141" si="124">B136/B64-1</f>
        <v>0.50511124515630468</v>
      </c>
      <c r="E136" s="22">
        <f>春秋自动更新!C136</f>
        <v>3802.3281000000002</v>
      </c>
      <c r="F136" s="138">
        <f t="shared" si="74"/>
        <v>2.7266714810573189E-2</v>
      </c>
      <c r="G136" s="138">
        <f t="shared" ref="G136:G141" si="125">E136/E64-1</f>
        <v>0.69205815015706951</v>
      </c>
      <c r="H136" s="22">
        <f>春秋自动更新!D136</f>
        <v>1369.8839</v>
      </c>
      <c r="I136" s="138">
        <f t="shared" si="76"/>
        <v>1.0404543181013168</v>
      </c>
      <c r="J136" s="138">
        <f t="shared" ref="J136:J141" si="126">H136/H64-1</f>
        <v>0.26457607448227383</v>
      </c>
      <c r="K136" s="22">
        <f>春秋自动更新!E136</f>
        <v>25.782399999999999</v>
      </c>
      <c r="L136" s="138">
        <f t="shared" si="78"/>
        <v>-0.5898193018349821</v>
      </c>
      <c r="M136" s="138">
        <f t="shared" ref="M136:M141" si="127">K136/K64-1</f>
        <v>-0.79059945681130039</v>
      </c>
      <c r="N136" s="22">
        <f>春秋自动更新!F136</f>
        <v>4709.6841000000004</v>
      </c>
      <c r="O136" s="138">
        <f t="shared" si="80"/>
        <v>0.16877373563949782</v>
      </c>
      <c r="P136" s="138">
        <f t="shared" ref="P136:P141" si="128">N136/N64-1</f>
        <v>0.51150617379359686</v>
      </c>
      <c r="Q136" s="22">
        <f>春秋自动更新!G136</f>
        <v>3500.7909</v>
      </c>
      <c r="R136" s="138">
        <f t="shared" si="82"/>
        <v>3.2900205317774045E-2</v>
      </c>
      <c r="S136" s="138">
        <f t="shared" ref="S136:S141" si="129">Q136/Q64-1</f>
        <v>0.72510030423894434</v>
      </c>
      <c r="T136" s="22">
        <f>春秋自动更新!H136</f>
        <v>1185.4523999999999</v>
      </c>
      <c r="U136" s="138">
        <f t="shared" si="84"/>
        <v>1.038521784513319</v>
      </c>
      <c r="V136" s="138">
        <f t="shared" ref="V136:V141" si="130">T136/T64-1</f>
        <v>0.21671741401398603</v>
      </c>
      <c r="W136" s="22">
        <f>春秋自动更新!I136</f>
        <v>23.440799999999999</v>
      </c>
      <c r="X136" s="138">
        <f t="shared" si="86"/>
        <v>-0.601252677078425</v>
      </c>
      <c r="Y136" s="138">
        <f t="shared" ref="Y136:Y141" si="131">W136/W64-1</f>
        <v>-0.79118871388574386</v>
      </c>
      <c r="Z136" s="22">
        <f>春秋自动更新!J136*10</f>
        <v>2628.96</v>
      </c>
      <c r="AA136" s="138">
        <f t="shared" si="88"/>
        <v>0.15309814861112914</v>
      </c>
      <c r="AB136" s="138">
        <f t="shared" ref="AB136:AB141" si="132">Z136/Z64-1</f>
        <v>0.51553024188899399</v>
      </c>
      <c r="AC136" s="22">
        <f>春秋自动更新!K136*10</f>
        <v>2051.33</v>
      </c>
      <c r="AD136" s="138">
        <f t="shared" si="90"/>
        <v>4.5013423536783392E-2</v>
      </c>
      <c r="AE136" s="138">
        <f t="shared" ref="AE136:AE141" si="133">AC136/AC64-1</f>
        <v>0.6384294055159303</v>
      </c>
      <c r="AF136" s="22">
        <f>春秋自动更新!L136*10</f>
        <v>560.90000000000009</v>
      </c>
      <c r="AG136" s="138">
        <f t="shared" si="92"/>
        <v>1.0160304794766737</v>
      </c>
      <c r="AH136" s="138">
        <f t="shared" ref="AH136:AH141" si="134">AF136/AF64-1</f>
        <v>0.36878324954853836</v>
      </c>
      <c r="AI136" s="22">
        <f>春秋自动更新!M136*10</f>
        <v>16.73</v>
      </c>
      <c r="AJ136" s="138">
        <f t="shared" si="94"/>
        <v>-0.56803511489801184</v>
      </c>
      <c r="AK136" s="138">
        <f t="shared" ref="AK136:AK141" si="135">AI136/AI64-1</f>
        <v>-0.7704760598161613</v>
      </c>
      <c r="AL136" s="22">
        <f>春秋自动更新!N136</f>
        <v>90.61</v>
      </c>
      <c r="AM136" s="174">
        <f t="shared" si="118"/>
        <v>-0.23999999999999488</v>
      </c>
      <c r="AN136" s="174">
        <f t="shared" ref="AN136:AN141" si="136">AL136-AL64</f>
        <v>0.39000000000000057</v>
      </c>
      <c r="AO136" s="22">
        <f>春秋自动更新!O136</f>
        <v>92.07</v>
      </c>
      <c r="AP136" s="174">
        <f t="shared" si="119"/>
        <v>0.5</v>
      </c>
      <c r="AQ136" s="174">
        <f t="shared" ref="AQ136:AQ141" si="137">AO136-AO64</f>
        <v>1.7599999999999909</v>
      </c>
      <c r="AR136" s="22">
        <f>春秋自动更新!P136</f>
        <v>86.54</v>
      </c>
      <c r="AS136" s="174">
        <f t="shared" si="120"/>
        <v>-7.9999999999998295E-2</v>
      </c>
      <c r="AT136" s="174">
        <f t="shared" ref="AT136:AT141" si="138">AR136-AR64</f>
        <v>-3.3999999999999915</v>
      </c>
      <c r="AU136" s="22">
        <f>春秋自动更新!Q136</f>
        <v>90.92</v>
      </c>
      <c r="AV136" s="174">
        <f t="shared" si="121"/>
        <v>-2.5999999999999943</v>
      </c>
      <c r="AW136" s="174">
        <f t="shared" ref="AW136:AW141" si="139">AU136-AU64</f>
        <v>-0.25</v>
      </c>
      <c r="AX136" s="22">
        <f>春秋自动更新!R136</f>
        <v>129</v>
      </c>
      <c r="AY136" s="138">
        <f t="shared" si="122"/>
        <v>5.7377049180327822E-2</v>
      </c>
      <c r="AZ136" s="138">
        <f t="shared" ref="AZ136:AZ141" si="140">AX136/AX64-1</f>
        <v>0.59259259259259256</v>
      </c>
      <c r="BA136" s="125"/>
      <c r="BB136" s="125"/>
      <c r="BC136" s="125"/>
      <c r="BD136" s="125"/>
      <c r="BE136" s="125"/>
      <c r="BF136" s="125"/>
      <c r="BG136" s="125"/>
      <c r="BH136" s="125"/>
      <c r="BI136" s="125"/>
      <c r="BJ136" s="125"/>
      <c r="BK136" s="51"/>
      <c r="BL136" s="125"/>
      <c r="BM136" s="125"/>
      <c r="BN136" s="125"/>
      <c r="BO136" s="125"/>
      <c r="BP136" s="125"/>
      <c r="BQ136" s="125"/>
      <c r="BR136" s="125"/>
      <c r="BS136" s="125"/>
      <c r="BT136" s="125"/>
      <c r="BU136" s="125"/>
      <c r="BV136" s="125"/>
      <c r="BW136" s="125"/>
      <c r="BX136" s="125"/>
      <c r="BY136" s="125"/>
      <c r="BZ136" s="125"/>
      <c r="CA136" s="125"/>
      <c r="CB136" s="125"/>
      <c r="CC136" s="125"/>
      <c r="CD136" s="125"/>
      <c r="CE136" s="125"/>
      <c r="CF136" s="125"/>
      <c r="CG136" s="125"/>
      <c r="CH136" s="125"/>
      <c r="CI136" s="125"/>
      <c r="CJ136" s="125"/>
      <c r="CK136" s="125"/>
      <c r="CL136" s="125"/>
      <c r="CM136" s="125"/>
      <c r="CN136" s="125"/>
      <c r="CW136" s="125"/>
      <c r="CX136" s="125"/>
      <c r="CY136" s="125"/>
      <c r="CZ136" s="125"/>
      <c r="DA136" s="125"/>
      <c r="DB136" s="125"/>
      <c r="DC136" s="125"/>
      <c r="DD136" s="125"/>
      <c r="DE136" s="127"/>
      <c r="DF136" s="127"/>
    </row>
    <row r="137" spans="1:110" s="126" customFormat="1">
      <c r="A137" s="7">
        <v>45689</v>
      </c>
      <c r="B137" s="22">
        <f>春秋自动更新!B137</f>
        <v>4748.8204999999998</v>
      </c>
      <c r="C137" s="138">
        <f t="shared" ref="C137:C138" si="141">B137/B125-1</f>
        <v>2.1617239699287749E-2</v>
      </c>
      <c r="D137" s="138">
        <f t="shared" si="124"/>
        <v>0.44912063828410798</v>
      </c>
      <c r="E137" s="22">
        <f>春秋自动更新!C137</f>
        <v>3528.9349000000002</v>
      </c>
      <c r="F137" s="138">
        <f t="shared" ref="F137:F138" si="142">E137/E125-1</f>
        <v>-7.5070633642820295E-2</v>
      </c>
      <c r="G137" s="138">
        <f t="shared" si="125"/>
        <v>0.64262049022769419</v>
      </c>
      <c r="H137" s="22">
        <f>春秋自动更新!D137</f>
        <v>1192.3589999999999</v>
      </c>
      <c r="I137" s="138">
        <f t="shared" ref="I137:I138" si="143">H137/H125-1</f>
        <v>0.55187991649443191</v>
      </c>
      <c r="J137" s="138">
        <f t="shared" si="126"/>
        <v>0.18270258817830043</v>
      </c>
      <c r="K137" s="22">
        <f>春秋自动更新!E137</f>
        <v>27.526599999999998</v>
      </c>
      <c r="L137" s="138">
        <f t="shared" ref="L137:L138" si="144">K137/K125-1</f>
        <v>-0.57420933606813496</v>
      </c>
      <c r="M137" s="138">
        <f t="shared" si="127"/>
        <v>-0.77159097038115743</v>
      </c>
      <c r="N137" s="22">
        <f>春秋自动更新!F137</f>
        <v>4341.4584999999997</v>
      </c>
      <c r="O137" s="138">
        <f t="shared" ref="O137:O138" si="145">N137/N125-1</f>
        <v>4.6045877651341716E-3</v>
      </c>
      <c r="P137" s="138">
        <f t="shared" si="128"/>
        <v>0.40849778536222159</v>
      </c>
      <c r="Q137" s="22">
        <f>春秋自动更新!G137</f>
        <v>3284.5888</v>
      </c>
      <c r="R137" s="138">
        <f t="shared" ref="R137:R138" si="146">Q137/Q125-1</f>
        <v>-7.6673599462475206E-2</v>
      </c>
      <c r="S137" s="138">
        <f t="shared" si="129"/>
        <v>0.61342403237822873</v>
      </c>
      <c r="T137" s="22">
        <f>春秋自动更新!H137</f>
        <v>1032.2244000000001</v>
      </c>
      <c r="U137" s="138">
        <f t="shared" ref="U137:U138" si="147">T137/T125-1</f>
        <v>0.46746100842696792</v>
      </c>
      <c r="V137" s="138">
        <f t="shared" si="130"/>
        <v>0.10332603999542522</v>
      </c>
      <c r="W137" s="22">
        <f>春秋自动更新!I137</f>
        <v>24.645299999999999</v>
      </c>
      <c r="X137" s="138">
        <f t="shared" ref="X137:X138" si="148">W137/W125-1</f>
        <v>-0.59470299960531503</v>
      </c>
      <c r="Y137" s="138">
        <f t="shared" si="131"/>
        <v>-0.77794586432022261</v>
      </c>
      <c r="Z137" s="22">
        <f>春秋自动更新!J137*10</f>
        <v>2444.9299999999998</v>
      </c>
      <c r="AA137" s="138">
        <f t="shared" ref="AA137:AA138" si="149">Z137/Z125-1</f>
        <v>1.6223058865940665E-3</v>
      </c>
      <c r="AB137" s="138">
        <f t="shared" si="132"/>
        <v>0.41695644110624275</v>
      </c>
      <c r="AC137" s="22">
        <f>春秋自动更新!K137*10</f>
        <v>1923.86</v>
      </c>
      <c r="AD137" s="138">
        <f t="shared" ref="AD137:AD138" si="150">AC137/AC125-1</f>
        <v>-7.1303407560449394E-2</v>
      </c>
      <c r="AE137" s="138">
        <f t="shared" si="133"/>
        <v>0.53678896371028939</v>
      </c>
      <c r="AF137" s="22">
        <f>春秋自动更新!L137*10</f>
        <v>504.18999999999994</v>
      </c>
      <c r="AG137" s="138">
        <f t="shared" ref="AG137:AG138" si="151">AF137/AF125-1</f>
        <v>0.52933147294345995</v>
      </c>
      <c r="AH137" s="138">
        <f t="shared" si="134"/>
        <v>0.26082172597464282</v>
      </c>
      <c r="AI137" s="22">
        <f>春秋自动更新!M137*10</f>
        <v>16.88</v>
      </c>
      <c r="AJ137" s="138">
        <f t="shared" ref="AJ137:AJ138" si="152">AI137/AI125-1</f>
        <v>-0.57502517623363547</v>
      </c>
      <c r="AK137" s="138">
        <f t="shared" si="135"/>
        <v>-0.77105655771056558</v>
      </c>
      <c r="AL137" s="22">
        <f>春秋自动更新!N137</f>
        <v>91.42</v>
      </c>
      <c r="AM137" s="174">
        <f t="shared" ref="AM137:AM138" si="153">AL137-AL125</f>
        <v>-1.5499999999999972</v>
      </c>
      <c r="AN137" s="174">
        <f t="shared" si="136"/>
        <v>-2.6400000000000006</v>
      </c>
      <c r="AO137" s="22">
        <f>春秋自动更新!O137</f>
        <v>93.08</v>
      </c>
      <c r="AP137" s="174">
        <f t="shared" ref="AP137:AP138" si="154">AO137-AO125</f>
        <v>-0.15999999999999659</v>
      </c>
      <c r="AQ137" s="174">
        <f t="shared" si="137"/>
        <v>-1.6800000000000068</v>
      </c>
      <c r="AR137" s="22">
        <f>春秋自动更新!P137</f>
        <v>86.57</v>
      </c>
      <c r="AS137" s="174">
        <f t="shared" ref="AS137:AS138" si="155">AR137-AR125</f>
        <v>-4.980000000000004</v>
      </c>
      <c r="AT137" s="174">
        <f t="shared" si="138"/>
        <v>-6.230000000000004</v>
      </c>
      <c r="AU137" s="22">
        <f>春秋自动更新!Q137</f>
        <v>89.53</v>
      </c>
      <c r="AV137" s="174">
        <f t="shared" ref="AV137:AV138" si="156">AU137-AU125</f>
        <v>-4.5300000000000011</v>
      </c>
      <c r="AW137" s="174">
        <f t="shared" si="139"/>
        <v>-2.5600000000000023</v>
      </c>
      <c r="AX137" s="22">
        <f>春秋自动更新!R137</f>
        <v>129</v>
      </c>
      <c r="AY137" s="138">
        <f t="shared" ref="AY137:AY138" si="157">AX137/AX125-1</f>
        <v>4.8780487804878092E-2</v>
      </c>
      <c r="AZ137" s="138">
        <f t="shared" si="140"/>
        <v>0.55421686746987953</v>
      </c>
      <c r="BA137" s="125"/>
      <c r="BB137" s="125"/>
      <c r="BC137" s="125"/>
      <c r="BD137" s="125"/>
      <c r="BE137" s="125"/>
      <c r="BF137" s="125"/>
      <c r="BG137" s="125"/>
      <c r="BH137" s="125"/>
      <c r="BI137" s="125"/>
      <c r="BJ137" s="125"/>
      <c r="BK137" s="51"/>
      <c r="BL137" s="125"/>
      <c r="BM137" s="125"/>
      <c r="BN137" s="125"/>
      <c r="BO137" s="125"/>
      <c r="BP137" s="125"/>
      <c r="BQ137" s="125"/>
      <c r="BR137" s="125"/>
      <c r="BS137" s="125"/>
      <c r="BT137" s="125"/>
      <c r="BU137" s="125"/>
      <c r="BV137" s="125"/>
      <c r="BW137" s="125"/>
      <c r="BX137" s="125"/>
      <c r="BY137" s="125"/>
      <c r="BZ137" s="125"/>
      <c r="CA137" s="125"/>
      <c r="CB137" s="125"/>
      <c r="CC137" s="125"/>
      <c r="CD137" s="125"/>
      <c r="CE137" s="125"/>
      <c r="CF137" s="125"/>
      <c r="CG137" s="125"/>
      <c r="CH137" s="125"/>
      <c r="CI137" s="125"/>
      <c r="CJ137" s="125"/>
      <c r="CK137" s="125"/>
      <c r="CL137" s="125"/>
      <c r="CM137" s="125"/>
      <c r="CN137" s="125"/>
      <c r="CW137" s="125"/>
      <c r="CX137" s="125"/>
      <c r="CY137" s="125"/>
      <c r="CZ137" s="125"/>
      <c r="DA137" s="125"/>
      <c r="DB137" s="125"/>
      <c r="DC137" s="125"/>
      <c r="DD137" s="125"/>
      <c r="DE137" s="127"/>
      <c r="DF137" s="127"/>
    </row>
    <row r="138" spans="1:110" s="126" customFormat="1">
      <c r="A138" s="7">
        <v>45717</v>
      </c>
      <c r="B138" s="22">
        <f>春秋自动更新!B138</f>
        <v>4601.2912999999999</v>
      </c>
      <c r="C138" s="138">
        <f t="shared" si="141"/>
        <v>1.6880608028260413E-2</v>
      </c>
      <c r="D138" s="138">
        <f t="shared" si="124"/>
        <v>0.34314655641477243</v>
      </c>
      <c r="E138" s="22">
        <f>春秋自动更新!C138</f>
        <v>3561.9560000000001</v>
      </c>
      <c r="F138" s="138">
        <f t="shared" si="142"/>
        <v>-4.8554605172796306E-2</v>
      </c>
      <c r="G138" s="138">
        <f t="shared" si="125"/>
        <v>0.63086024957506459</v>
      </c>
      <c r="H138" s="22">
        <f>春秋自动更新!D138</f>
        <v>1009.7778</v>
      </c>
      <c r="I138" s="138">
        <f t="shared" si="143"/>
        <v>0.42026209179753171</v>
      </c>
      <c r="J138" s="138">
        <f t="shared" si="126"/>
        <v>-9.8790301528118629E-2</v>
      </c>
      <c r="K138" s="22">
        <f>春秋自动更新!E138</f>
        <v>29.557500000000001</v>
      </c>
      <c r="L138" s="138">
        <f t="shared" si="144"/>
        <v>-0.57893379755202512</v>
      </c>
      <c r="M138" s="138">
        <f t="shared" si="127"/>
        <v>-0.75610510811580212</v>
      </c>
      <c r="N138" s="22">
        <f>春秋自动更新!F138</f>
        <v>4128.9821000000002</v>
      </c>
      <c r="O138" s="138">
        <f t="shared" si="145"/>
        <v>1.7744673449080706E-2</v>
      </c>
      <c r="P138" s="138">
        <f t="shared" si="128"/>
        <v>0.30498558804836606</v>
      </c>
      <c r="Q138" s="22">
        <f>春秋自动更新!G138</f>
        <v>3227.5475999999999</v>
      </c>
      <c r="R138" s="138">
        <f t="shared" si="146"/>
        <v>-4.1387082781204731E-2</v>
      </c>
      <c r="S138" s="138">
        <f t="shared" si="129"/>
        <v>0.58727300732431464</v>
      </c>
      <c r="T138" s="22">
        <f>春秋自动更新!H138</f>
        <v>874.73500000000001</v>
      </c>
      <c r="U138" s="138">
        <f t="shared" si="147"/>
        <v>0.39045086032989573</v>
      </c>
      <c r="V138" s="138">
        <f t="shared" si="130"/>
        <v>-0.14092246131236696</v>
      </c>
      <c r="W138" s="22">
        <f>春秋自动更新!I138</f>
        <v>26.6996</v>
      </c>
      <c r="X138" s="138">
        <f t="shared" si="148"/>
        <v>-0.56227939452660713</v>
      </c>
      <c r="Y138" s="138">
        <f t="shared" si="131"/>
        <v>-0.76243455730306686</v>
      </c>
      <c r="Z138" s="22">
        <f>春秋自动更新!J138*10</f>
        <v>2369.11</v>
      </c>
      <c r="AA138" s="138">
        <f t="shared" si="149"/>
        <v>2.1793511545860067E-2</v>
      </c>
      <c r="AB138" s="138">
        <f t="shared" si="132"/>
        <v>0.34132960413080893</v>
      </c>
      <c r="AC138" s="22">
        <f>春秋自动更新!K138*10</f>
        <v>1900.5600000000002</v>
      </c>
      <c r="AD138" s="138">
        <f t="shared" si="150"/>
        <v>-3.6827942003719749E-2</v>
      </c>
      <c r="AE138" s="138">
        <f t="shared" si="133"/>
        <v>0.50778262594208656</v>
      </c>
      <c r="AF138" s="22">
        <f>春秋自动更新!L138*10</f>
        <v>449.84000000000003</v>
      </c>
      <c r="AG138" s="138">
        <f t="shared" si="151"/>
        <v>0.47136362149609123</v>
      </c>
      <c r="AH138" s="138">
        <f t="shared" si="134"/>
        <v>3.7812896527857909E-2</v>
      </c>
      <c r="AI138" s="22">
        <f>春秋自动更新!M138*10</f>
        <v>18.720000000000002</v>
      </c>
      <c r="AJ138" s="138">
        <f t="shared" si="152"/>
        <v>-0.52751135790005055</v>
      </c>
      <c r="AK138" s="138">
        <f t="shared" si="135"/>
        <v>-0.74104302116475307</v>
      </c>
      <c r="AL138" s="22">
        <f>春秋自动更新!N138</f>
        <v>89.74</v>
      </c>
      <c r="AM138" s="174">
        <f t="shared" si="153"/>
        <v>7.9999999999998295E-2</v>
      </c>
      <c r="AN138" s="174">
        <f t="shared" si="136"/>
        <v>-2.6200000000000045</v>
      </c>
      <c r="AO138" s="22">
        <f>春秋自动更新!O138</f>
        <v>90.61</v>
      </c>
      <c r="AP138" s="174">
        <f t="shared" si="154"/>
        <v>0.67999999999999261</v>
      </c>
      <c r="AQ138" s="174">
        <f t="shared" si="137"/>
        <v>-2.4899999999999949</v>
      </c>
      <c r="AR138" s="22">
        <f>春秋自动更新!P138</f>
        <v>86.63</v>
      </c>
      <c r="AS138" s="174">
        <f t="shared" si="155"/>
        <v>-1.8500000000000085</v>
      </c>
      <c r="AT138" s="174">
        <f t="shared" si="138"/>
        <v>-4.2400000000000091</v>
      </c>
      <c r="AU138" s="22">
        <f>春秋自动更新!Q138</f>
        <v>90.33</v>
      </c>
      <c r="AV138" s="174">
        <f t="shared" si="156"/>
        <v>3.4399999999999977</v>
      </c>
      <c r="AW138" s="174">
        <f t="shared" si="139"/>
        <v>-2.4099999999999966</v>
      </c>
      <c r="AX138" s="22">
        <f>春秋自动更新!R138</f>
        <v>131</v>
      </c>
      <c r="AY138" s="138">
        <f t="shared" si="157"/>
        <v>5.6451612903225756E-2</v>
      </c>
      <c r="AZ138" s="138">
        <f t="shared" si="140"/>
        <v>0.57831325301204828</v>
      </c>
      <c r="BA138" s="125"/>
      <c r="BB138" s="125"/>
      <c r="BC138" s="125"/>
      <c r="BD138" s="125"/>
      <c r="BE138" s="125"/>
      <c r="BF138" s="125"/>
      <c r="BG138" s="125"/>
      <c r="BH138" s="125"/>
      <c r="BI138" s="125"/>
      <c r="BJ138" s="125"/>
      <c r="BK138" s="51"/>
      <c r="BL138" s="125"/>
      <c r="BM138" s="125"/>
      <c r="BN138" s="125"/>
      <c r="BO138" s="125"/>
      <c r="BP138" s="125"/>
      <c r="BQ138" s="125"/>
      <c r="BR138" s="125"/>
      <c r="BS138" s="125"/>
      <c r="BT138" s="125"/>
      <c r="BU138" s="125"/>
      <c r="BV138" s="125"/>
      <c r="BW138" s="125"/>
      <c r="BX138" s="125"/>
      <c r="BY138" s="125"/>
      <c r="BZ138" s="125"/>
      <c r="CA138" s="125"/>
      <c r="CB138" s="125"/>
      <c r="CC138" s="125"/>
      <c r="CD138" s="125"/>
      <c r="CE138" s="125"/>
      <c r="CF138" s="125"/>
      <c r="CG138" s="125"/>
      <c r="CH138" s="125"/>
      <c r="CI138" s="125"/>
      <c r="CJ138" s="125"/>
      <c r="CK138" s="125"/>
      <c r="CL138" s="125"/>
      <c r="CM138" s="125"/>
      <c r="CN138" s="125"/>
      <c r="CW138" s="125"/>
      <c r="CX138" s="125"/>
      <c r="CY138" s="125"/>
      <c r="CZ138" s="125"/>
      <c r="DA138" s="125"/>
      <c r="DB138" s="125"/>
      <c r="DC138" s="125"/>
      <c r="DD138" s="125"/>
      <c r="DE138" s="127"/>
      <c r="DF138" s="127"/>
    </row>
    <row r="139" spans="1:110" s="126" customFormat="1">
      <c r="A139" s="7">
        <v>45748</v>
      </c>
      <c r="B139" s="22">
        <f>春秋自动更新!B139</f>
        <v>4922.4177</v>
      </c>
      <c r="C139" s="138">
        <f t="shared" ref="C139:C140" si="158">B139/B127-1</f>
        <v>0.12454118637846134</v>
      </c>
      <c r="D139" s="138">
        <f t="shared" si="124"/>
        <v>0.42212461313446847</v>
      </c>
      <c r="E139" s="22">
        <f>春秋自动更新!C139</f>
        <v>3904.3371000000002</v>
      </c>
      <c r="F139" s="138">
        <f t="shared" ref="F139:F140" si="159">E139/E127-1</f>
        <v>0.11240988377460059</v>
      </c>
      <c r="G139" s="138">
        <f t="shared" si="125"/>
        <v>0.68962352604543575</v>
      </c>
      <c r="H139" s="22">
        <f>春秋自动更新!D139</f>
        <v>990.61919999999998</v>
      </c>
      <c r="I139" s="138">
        <f t="shared" ref="I139:I140" si="160">H139/H127-1</f>
        <v>0.19760918028347452</v>
      </c>
      <c r="J139" s="138">
        <f t="shared" si="126"/>
        <v>-3.7175333621611406E-2</v>
      </c>
      <c r="K139" s="22">
        <f>春秋自动更新!E139</f>
        <v>27.461400000000001</v>
      </c>
      <c r="L139" s="138">
        <f t="shared" ref="L139:L140" si="161">K139/K127-1</f>
        <v>-0.31862302371051132</v>
      </c>
      <c r="M139" s="138">
        <f t="shared" si="127"/>
        <v>-0.77429864372399759</v>
      </c>
      <c r="N139" s="22">
        <f>春秋自动更新!F139</f>
        <v>4339.1307999999999</v>
      </c>
      <c r="O139" s="138">
        <f t="shared" ref="O139:O140" si="162">N139/N127-1</f>
        <v>9.291830187024952E-2</v>
      </c>
      <c r="P139" s="138">
        <f t="shared" si="128"/>
        <v>0.37187796907856852</v>
      </c>
      <c r="Q139" s="22">
        <f>春秋自动更新!G139</f>
        <v>3469.3539000000001</v>
      </c>
      <c r="R139" s="138">
        <f t="shared" ref="R139:R140" si="163">Q139/Q127-1</f>
        <v>8.6102656942181888E-2</v>
      </c>
      <c r="S139" s="138">
        <f t="shared" si="129"/>
        <v>0.63579633324783469</v>
      </c>
      <c r="T139" s="22">
        <f>春秋自动更新!H139</f>
        <v>845.77840000000003</v>
      </c>
      <c r="U139" s="138">
        <f t="shared" ref="U139:U140" si="164">T139/T127-1</f>
        <v>0.14383272729928365</v>
      </c>
      <c r="V139" s="138">
        <f t="shared" si="130"/>
        <v>-9.107757772543712E-2</v>
      </c>
      <c r="W139" s="22">
        <f>春秋自动更新!I139</f>
        <v>23.9986</v>
      </c>
      <c r="X139" s="138">
        <f t="shared" ref="X139:X140" si="165">W139/W127-1</f>
        <v>-0.34222478038619131</v>
      </c>
      <c r="Y139" s="138">
        <f t="shared" si="131"/>
        <v>-0.78474352488689403</v>
      </c>
      <c r="Z139" s="22">
        <f>春秋自动更新!J139*10</f>
        <v>2516.1799999999998</v>
      </c>
      <c r="AA139" s="138">
        <f t="shared" ref="AA139:AA140" si="166">Z139/Z127-1</f>
        <v>0.11482397143135636</v>
      </c>
      <c r="AB139" s="138">
        <f t="shared" si="132"/>
        <v>0.38987057894242594</v>
      </c>
      <c r="AC139" s="22">
        <f>春秋自动更新!K139*10</f>
        <v>2043.07</v>
      </c>
      <c r="AD139" s="138">
        <f t="shared" ref="AD139:AD140" si="167">AC139/AC127-1</f>
        <v>9.0573772679474196E-2</v>
      </c>
      <c r="AE139" s="138">
        <f t="shared" si="133"/>
        <v>0.53139897460498298</v>
      </c>
      <c r="AF139" s="22">
        <f>春秋自动更新!L139*10</f>
        <v>456</v>
      </c>
      <c r="AG139" s="138">
        <f t="shared" ref="AG139:AG140" si="168">AF139/AF127-1</f>
        <v>0.27047810096957536</v>
      </c>
      <c r="AH139" s="138">
        <f t="shared" si="134"/>
        <v>0.12759643916913954</v>
      </c>
      <c r="AI139" s="22">
        <f>春秋自动更新!M139*10</f>
        <v>17.12</v>
      </c>
      <c r="AJ139" s="138">
        <f t="shared" ref="AJ139:AJ140" si="169">AI139/AI127-1</f>
        <v>-0.30716309186564139</v>
      </c>
      <c r="AK139" s="138">
        <f t="shared" si="135"/>
        <v>-0.76172581767571323</v>
      </c>
      <c r="AL139" s="22">
        <f>春秋自动更新!N139</f>
        <v>88.15</v>
      </c>
      <c r="AM139" s="174">
        <f t="shared" ref="AM139:AM140" si="170">AL139-AL127</f>
        <v>-2.5499999999999972</v>
      </c>
      <c r="AN139" s="174">
        <f t="shared" si="136"/>
        <v>-3.2299999999999898</v>
      </c>
      <c r="AO139" s="22">
        <f>春秋自动更新!O139</f>
        <v>88.86</v>
      </c>
      <c r="AP139" s="174">
        <f t="shared" ref="AP139:AP140" si="171">AO139-AO127</f>
        <v>-2.1500000000000057</v>
      </c>
      <c r="AQ139" s="174">
        <f t="shared" si="137"/>
        <v>-2.9200000000000017</v>
      </c>
      <c r="AR139" s="22">
        <f>春秋自动更新!P139</f>
        <v>85.38</v>
      </c>
      <c r="AS139" s="174">
        <f t="shared" ref="AS139:AS140" si="172">AR139-AR127</f>
        <v>-4.0100000000000051</v>
      </c>
      <c r="AT139" s="174">
        <f t="shared" si="138"/>
        <v>-5.0600000000000023</v>
      </c>
      <c r="AU139" s="22">
        <f>春秋自动更新!Q139</f>
        <v>87.39</v>
      </c>
      <c r="AV139" s="174">
        <f t="shared" ref="AV139:AV140" si="173">AU139-AU127</f>
        <v>-3.1400000000000006</v>
      </c>
      <c r="AW139" s="174">
        <f t="shared" si="139"/>
        <v>-4.2399999999999949</v>
      </c>
      <c r="AX139" s="22">
        <f>春秋自动更新!R139</f>
        <v>131</v>
      </c>
      <c r="AY139" s="138">
        <f t="shared" ref="AY139:AY140" si="174">AX139/AX127-1</f>
        <v>4.8000000000000043E-2</v>
      </c>
      <c r="AZ139" s="138">
        <f t="shared" si="140"/>
        <v>0.54117647058823537</v>
      </c>
      <c r="BA139" s="125"/>
      <c r="BB139" s="125"/>
      <c r="BC139" s="125"/>
      <c r="BD139" s="125"/>
      <c r="BE139" s="125"/>
      <c r="BF139" s="125"/>
      <c r="BG139" s="125"/>
      <c r="BH139" s="125"/>
      <c r="BI139" s="125"/>
      <c r="BJ139" s="125"/>
      <c r="BK139" s="51"/>
      <c r="BL139" s="125"/>
      <c r="BM139" s="125"/>
      <c r="BN139" s="125"/>
      <c r="BO139" s="125"/>
      <c r="BP139" s="125"/>
      <c r="BQ139" s="125"/>
      <c r="BR139" s="125"/>
      <c r="BS139" s="125"/>
      <c r="BT139" s="125"/>
      <c r="BU139" s="125"/>
      <c r="BV139" s="125"/>
      <c r="BW139" s="125"/>
      <c r="BX139" s="125"/>
      <c r="BY139" s="125"/>
      <c r="BZ139" s="125"/>
      <c r="CA139" s="125"/>
      <c r="CB139" s="125"/>
      <c r="CC139" s="125"/>
      <c r="CD139" s="125"/>
      <c r="CE139" s="125"/>
      <c r="CF139" s="125"/>
      <c r="CG139" s="125"/>
      <c r="CH139" s="125"/>
      <c r="CI139" s="125"/>
      <c r="CJ139" s="125"/>
      <c r="CK139" s="125"/>
      <c r="CL139" s="125"/>
      <c r="CM139" s="125"/>
      <c r="CN139" s="125"/>
      <c r="CW139" s="125"/>
      <c r="CX139" s="125"/>
      <c r="CY139" s="125"/>
      <c r="CZ139" s="125"/>
      <c r="DA139" s="125"/>
      <c r="DB139" s="125"/>
      <c r="DC139" s="125"/>
      <c r="DD139" s="125"/>
      <c r="DE139" s="127"/>
      <c r="DF139" s="127"/>
    </row>
    <row r="140" spans="1:110" s="126" customFormat="1">
      <c r="A140" s="7">
        <v>45778</v>
      </c>
      <c r="B140" s="22">
        <f>春秋自动更新!B140</f>
        <v>5008.0333000000001</v>
      </c>
      <c r="C140" s="138">
        <f t="shared" si="158"/>
        <v>0.11487556464131532</v>
      </c>
      <c r="D140" s="138">
        <f t="shared" si="124"/>
        <v>0.3733666218954319</v>
      </c>
      <c r="E140" s="22">
        <f>春秋自动更新!C140</f>
        <v>4029.2891</v>
      </c>
      <c r="F140" s="138">
        <f t="shared" si="159"/>
        <v>0.10944065707215755</v>
      </c>
      <c r="G140" s="138">
        <f t="shared" si="125"/>
        <v>0.68116209241055037</v>
      </c>
      <c r="H140" s="22">
        <f>春秋自动更新!D140</f>
        <v>950.16909999999996</v>
      </c>
      <c r="I140" s="138">
        <f t="shared" si="160"/>
        <v>0.14915006450422208</v>
      </c>
      <c r="J140" s="138">
        <f t="shared" si="126"/>
        <v>-0.159961092786296</v>
      </c>
      <c r="K140" s="22">
        <f>春秋自动更新!E140</f>
        <v>28.575099999999999</v>
      </c>
      <c r="L140" s="138">
        <f t="shared" si="161"/>
        <v>-0.1430597831791397</v>
      </c>
      <c r="M140" s="138">
        <f t="shared" si="127"/>
        <v>-0.75928244094753516</v>
      </c>
      <c r="N140" s="22">
        <f>春秋自动更新!F140</f>
        <v>4561.0177999999996</v>
      </c>
      <c r="O140" s="138">
        <f t="shared" si="162"/>
        <v>0.11659997735472594</v>
      </c>
      <c r="P140" s="138">
        <f t="shared" si="128"/>
        <v>0.37845532005818416</v>
      </c>
      <c r="Q140" s="22">
        <f>春秋自动更新!G140</f>
        <v>3709.9277999999999</v>
      </c>
      <c r="R140" s="138">
        <f t="shared" si="163"/>
        <v>0.11947069912486774</v>
      </c>
      <c r="S140" s="138">
        <f t="shared" si="129"/>
        <v>0.67662377619899905</v>
      </c>
      <c r="T140" s="22">
        <f>春秋自动更新!H140</f>
        <v>826.51</v>
      </c>
      <c r="U140" s="138">
        <f t="shared" si="164"/>
        <v>0.11580121455483972</v>
      </c>
      <c r="V140" s="138">
        <f t="shared" si="130"/>
        <v>-0.1630186095218672</v>
      </c>
      <c r="W140" s="22">
        <f>春秋自动更新!I140</f>
        <v>24.580100000000002</v>
      </c>
      <c r="X140" s="138">
        <f t="shared" si="165"/>
        <v>-0.18075891146032952</v>
      </c>
      <c r="Y140" s="138">
        <f t="shared" si="131"/>
        <v>-0.77358613962254075</v>
      </c>
      <c r="Z140" s="22">
        <f>春秋自动更新!J140*10</f>
        <v>2672.4900000000002</v>
      </c>
      <c r="AA140" s="138">
        <f t="shared" si="166"/>
        <v>0.14630265076777937</v>
      </c>
      <c r="AB140" s="138">
        <f t="shared" si="132"/>
        <v>0.4155437615203712</v>
      </c>
      <c r="AC140" s="22">
        <f>春秋自动更新!K140*10</f>
        <v>2187.0699999999997</v>
      </c>
      <c r="AD140" s="138">
        <f t="shared" si="167"/>
        <v>0.12523859748411481</v>
      </c>
      <c r="AE140" s="138">
        <f t="shared" si="133"/>
        <v>0.57123870281765021</v>
      </c>
      <c r="AF140" s="22">
        <f>春秋自动更新!L140*10</f>
        <v>467.8</v>
      </c>
      <c r="AG140" s="138">
        <f t="shared" si="168"/>
        <v>0.2744857648821688</v>
      </c>
      <c r="AH140" s="138">
        <f t="shared" si="134"/>
        <v>9.7658266460181054E-2</v>
      </c>
      <c r="AI140" s="22">
        <f>春秋自动更新!M140*10</f>
        <v>17.61</v>
      </c>
      <c r="AJ140" s="138">
        <f t="shared" si="169"/>
        <v>-0.14927536231884053</v>
      </c>
      <c r="AK140" s="138">
        <f t="shared" si="135"/>
        <v>-0.74781612487469573</v>
      </c>
      <c r="AL140" s="22">
        <f>春秋自动更新!N140</f>
        <v>91.07</v>
      </c>
      <c r="AM140" s="174">
        <f t="shared" si="170"/>
        <v>0.13999999999998636</v>
      </c>
      <c r="AN140" s="174">
        <f t="shared" si="136"/>
        <v>0.32999999999999829</v>
      </c>
      <c r="AO140" s="22">
        <f>春秋自动更新!O140</f>
        <v>92.07</v>
      </c>
      <c r="AP140" s="174">
        <f t="shared" si="171"/>
        <v>0.81999999999999318</v>
      </c>
      <c r="AQ140" s="174">
        <f t="shared" si="137"/>
        <v>-0.25</v>
      </c>
      <c r="AR140" s="22">
        <f>春秋自动更新!P140</f>
        <v>86.99</v>
      </c>
      <c r="AS140" s="174">
        <f t="shared" si="172"/>
        <v>-2.6000000000000085</v>
      </c>
      <c r="AT140" s="174">
        <f t="shared" si="138"/>
        <v>-0.31000000000000227</v>
      </c>
      <c r="AU140" s="22">
        <f>春秋自动更新!Q140</f>
        <v>86.02</v>
      </c>
      <c r="AV140" s="174">
        <f t="shared" si="173"/>
        <v>-3.960000000000008</v>
      </c>
      <c r="AW140" s="174">
        <f t="shared" si="139"/>
        <v>-5.4300000000000068</v>
      </c>
      <c r="AX140" s="22">
        <f>春秋自动更新!R140</f>
        <v>132</v>
      </c>
      <c r="AY140" s="138">
        <f t="shared" si="174"/>
        <v>4.7619047619047672E-2</v>
      </c>
      <c r="AZ140" s="138">
        <f t="shared" si="140"/>
        <v>0.53488372093023262</v>
      </c>
      <c r="BA140" s="125"/>
      <c r="BB140" s="125"/>
      <c r="BC140" s="125"/>
      <c r="BD140" s="125"/>
      <c r="BE140" s="125"/>
      <c r="BF140" s="125"/>
      <c r="BG140" s="125"/>
      <c r="BH140" s="125"/>
      <c r="BI140" s="125"/>
      <c r="BJ140" s="125"/>
      <c r="BK140" s="51"/>
      <c r="BL140" s="125"/>
      <c r="BM140" s="125"/>
      <c r="BN140" s="125"/>
      <c r="BO140" s="125"/>
      <c r="BP140" s="125"/>
      <c r="BQ140" s="125"/>
      <c r="BR140" s="125"/>
      <c r="BS140" s="125"/>
      <c r="BT140" s="125"/>
      <c r="BU140" s="125"/>
      <c r="BV140" s="125"/>
      <c r="BW140" s="125"/>
      <c r="BX140" s="125"/>
      <c r="BY140" s="125"/>
      <c r="BZ140" s="125"/>
      <c r="CA140" s="125"/>
      <c r="CB140" s="125"/>
      <c r="CC140" s="125"/>
      <c r="CD140" s="125"/>
      <c r="CE140" s="125"/>
      <c r="CF140" s="125"/>
      <c r="CG140" s="125"/>
      <c r="CH140" s="125"/>
      <c r="CI140" s="125"/>
      <c r="CJ140" s="125"/>
      <c r="CK140" s="125"/>
      <c r="CL140" s="125"/>
      <c r="CM140" s="125"/>
      <c r="CN140" s="125"/>
      <c r="CW140" s="125"/>
      <c r="CX140" s="125"/>
      <c r="CY140" s="125"/>
      <c r="CZ140" s="125"/>
      <c r="DA140" s="125"/>
      <c r="DB140" s="125"/>
      <c r="DC140" s="125"/>
      <c r="DD140" s="125"/>
      <c r="DE140" s="127"/>
      <c r="DF140" s="127"/>
    </row>
    <row r="141" spans="1:110" s="126" customFormat="1">
      <c r="A141" s="7">
        <v>45809</v>
      </c>
      <c r="B141" s="22">
        <f>春秋自动更新!B141</f>
        <v>4829.393</v>
      </c>
      <c r="C141" s="138">
        <f t="shared" ref="C141:C142" si="175">B141/B129-1</f>
        <v>0.12365926006137062</v>
      </c>
      <c r="D141" s="138">
        <f t="shared" si="124"/>
        <v>0.36686018424251388</v>
      </c>
      <c r="E141" s="22">
        <f>春秋自动更新!C141</f>
        <v>3853.5036</v>
      </c>
      <c r="F141" s="138">
        <f t="shared" ref="F141:F142" si="176">E141/E129-1</f>
        <v>0.10451455247797825</v>
      </c>
      <c r="G141" s="138">
        <f t="shared" si="125"/>
        <v>0.66492078056390547</v>
      </c>
      <c r="H141" s="22">
        <f>春秋自动更新!D141</f>
        <v>948.59529999999995</v>
      </c>
      <c r="I141" s="138">
        <f t="shared" ref="I141:I142" si="177">H141/H129-1</f>
        <v>0.2216779493636063</v>
      </c>
      <c r="J141" s="138">
        <f t="shared" si="126"/>
        <v>-0.13859311744659075</v>
      </c>
      <c r="K141" s="22">
        <f>春秋自动更新!E141</f>
        <v>27.2941</v>
      </c>
      <c r="L141" s="138">
        <f t="shared" ref="L141:L142" si="178">K141/K129-1</f>
        <v>-0.1622514218714991</v>
      </c>
      <c r="M141" s="138">
        <f t="shared" si="127"/>
        <v>-0.76762850665211402</v>
      </c>
      <c r="N141" s="22">
        <f>春秋自动更新!F141</f>
        <v>4448.6370999999999</v>
      </c>
      <c r="O141" s="138">
        <f t="shared" ref="O141:O142" si="179">N141/N129-1</f>
        <v>0.11636389214518106</v>
      </c>
      <c r="P141" s="138">
        <f t="shared" si="128"/>
        <v>0.37385536684220333</v>
      </c>
      <c r="Q141" s="22">
        <f>春秋自动更新!G141</f>
        <v>3574.6214</v>
      </c>
      <c r="R141" s="138">
        <f t="shared" ref="R141:R142" si="180">Q141/Q129-1</f>
        <v>0.1026969116280676</v>
      </c>
      <c r="S141" s="138">
        <f t="shared" si="129"/>
        <v>0.66626279015446244</v>
      </c>
      <c r="T141" s="22">
        <f>春秋自动更新!H141</f>
        <v>848.98680000000002</v>
      </c>
      <c r="U141" s="138">
        <f t="shared" ref="U141:U142" si="181">T141/T129-1</f>
        <v>0.1902715866258502</v>
      </c>
      <c r="V141" s="138">
        <f t="shared" si="130"/>
        <v>-0.13860078182579705</v>
      </c>
      <c r="W141" s="22">
        <f>春秋自动更新!I141</f>
        <v>25.0288</v>
      </c>
      <c r="X141" s="138">
        <f t="shared" ref="X141:X142" si="182">W141/W129-1</f>
        <v>-0.16445613601690534</v>
      </c>
      <c r="Y141" s="138">
        <f t="shared" si="131"/>
        <v>-0.76648949618836237</v>
      </c>
      <c r="Z141" s="22">
        <f>春秋自动更新!J141*10</f>
        <v>2587.2600000000002</v>
      </c>
      <c r="AA141" s="138">
        <f t="shared" ref="AA141:AA142" si="183">Z141/Z129-1</f>
        <v>0.13606365181194269</v>
      </c>
      <c r="AB141" s="138">
        <f t="shared" si="132"/>
        <v>0.40227854138663677</v>
      </c>
      <c r="AC141" s="22">
        <f>春秋自动更新!K141*10</f>
        <v>2092.2600000000002</v>
      </c>
      <c r="AD141" s="138">
        <f t="shared" ref="AD141:AD142" si="184">AC141/AC129-1</f>
        <v>0.10297745819539039</v>
      </c>
      <c r="AE141" s="138">
        <f t="shared" si="133"/>
        <v>0.54798757028706735</v>
      </c>
      <c r="AF141" s="22">
        <f>春秋自动更新!L141*10</f>
        <v>477.18000000000006</v>
      </c>
      <c r="AG141" s="138">
        <f t="shared" ref="AG141:AG142" si="185">AF141/AF129-1</f>
        <v>0.3260156727616299</v>
      </c>
      <c r="AH141" s="138">
        <f t="shared" si="134"/>
        <v>0.1246288003770919</v>
      </c>
      <c r="AI141" s="22">
        <f>春秋自动更新!M141*10</f>
        <v>17.82</v>
      </c>
      <c r="AJ141" s="138">
        <f t="shared" ref="AJ141:AJ142" si="186">AI141/AI129-1</f>
        <v>-0.13537117903930129</v>
      </c>
      <c r="AK141" s="138">
        <f t="shared" si="135"/>
        <v>-0.742299349240781</v>
      </c>
      <c r="AL141" s="22">
        <f>春秋自动更新!N141</f>
        <v>92.12</v>
      </c>
      <c r="AM141" s="174">
        <f t="shared" ref="AM141:AM142" si="187">AL141-AL129</f>
        <v>-0.59999999999999432</v>
      </c>
      <c r="AN141" s="174">
        <f t="shared" si="136"/>
        <v>0.46999999999999886</v>
      </c>
      <c r="AO141" s="22">
        <f>春秋自动更新!O141</f>
        <v>92.76</v>
      </c>
      <c r="AP141" s="174">
        <f t="shared" ref="AP141:AP142" si="188">AO141-AO129</f>
        <v>-0.15999999999999659</v>
      </c>
      <c r="AQ141" s="174">
        <f t="shared" si="137"/>
        <v>7.000000000000739E-2</v>
      </c>
      <c r="AR141" s="22">
        <f>春秋自动更新!P141</f>
        <v>89.5</v>
      </c>
      <c r="AS141" s="174">
        <f t="shared" ref="AS141:AS142" si="189">AR141-AR129</f>
        <v>-2.3599999999999994</v>
      </c>
      <c r="AT141" s="174">
        <f t="shared" si="138"/>
        <v>0</v>
      </c>
      <c r="AU141" s="22">
        <f>春秋自动更新!Q141</f>
        <v>91.7</v>
      </c>
      <c r="AV141" s="174">
        <f t="shared" ref="AV141:AV142" si="190">AU141-AU129</f>
        <v>-0.23999999999999488</v>
      </c>
      <c r="AW141" s="174">
        <f t="shared" si="139"/>
        <v>0.45000000000000284</v>
      </c>
      <c r="AX141" s="22">
        <f>春秋自动更新!R141</f>
        <v>133</v>
      </c>
      <c r="AY141" s="138">
        <f t="shared" ref="AY141:AY142" si="191">AX141/AX129-1</f>
        <v>4.7244094488188892E-2</v>
      </c>
      <c r="AZ141" s="138">
        <f t="shared" si="140"/>
        <v>0.54651162790697683</v>
      </c>
      <c r="BA141" s="125"/>
      <c r="BB141" s="125"/>
      <c r="BC141" s="125"/>
      <c r="BD141" s="125"/>
      <c r="BE141" s="125"/>
      <c r="BF141" s="125"/>
      <c r="BG141" s="125"/>
      <c r="BH141" s="125"/>
      <c r="BI141" s="125"/>
      <c r="BJ141" s="125"/>
      <c r="BK141" s="51"/>
      <c r="BL141" s="125"/>
      <c r="BM141" s="125"/>
      <c r="BN141" s="125"/>
      <c r="BO141" s="125"/>
      <c r="BP141" s="125"/>
      <c r="BQ141" s="125"/>
      <c r="BR141" s="125"/>
      <c r="BS141" s="125"/>
      <c r="BT141" s="125"/>
      <c r="BU141" s="125"/>
      <c r="BV141" s="125"/>
      <c r="BW141" s="125"/>
      <c r="BX141" s="125"/>
      <c r="BY141" s="125"/>
      <c r="BZ141" s="125"/>
      <c r="CA141" s="125"/>
      <c r="CB141" s="125"/>
      <c r="CC141" s="125"/>
      <c r="CD141" s="125"/>
      <c r="CE141" s="125"/>
      <c r="CF141" s="125"/>
      <c r="CG141" s="125"/>
      <c r="CH141" s="125"/>
      <c r="CI141" s="125"/>
      <c r="CJ141" s="125"/>
      <c r="CK141" s="125"/>
      <c r="CL141" s="125"/>
      <c r="CM141" s="125"/>
      <c r="CN141" s="125"/>
      <c r="CW141" s="125"/>
      <c r="CX141" s="125"/>
      <c r="CY141" s="125"/>
      <c r="CZ141" s="125"/>
      <c r="DA141" s="125"/>
      <c r="DB141" s="125"/>
      <c r="DC141" s="125"/>
      <c r="DD141" s="125"/>
      <c r="DE141" s="127"/>
      <c r="DF141" s="127"/>
    </row>
    <row r="142" spans="1:110" s="126" customFormat="1">
      <c r="A142" s="7">
        <v>45839</v>
      </c>
      <c r="B142" s="22">
        <f>春秋自动更新!B142</f>
        <v>5822.6935999999996</v>
      </c>
      <c r="C142" s="138">
        <f t="shared" si="175"/>
        <v>0.10411833919500024</v>
      </c>
      <c r="D142" s="138">
        <f t="shared" ref="D142:D143" si="192">B142/B70-1</f>
        <v>0.50445629814100079</v>
      </c>
      <c r="E142" s="22">
        <f>春秋自动更新!C142</f>
        <v>4517.6440000000002</v>
      </c>
      <c r="F142" s="138">
        <f t="shared" si="176"/>
        <v>5.7495119116268922E-2</v>
      </c>
      <c r="G142" s="138">
        <f t="shared" ref="G142:G143" si="193">E142/E70-1</f>
        <v>0.76430220605924304</v>
      </c>
      <c r="H142" s="22">
        <f>春秋自动更新!D142</f>
        <v>1279.0045</v>
      </c>
      <c r="I142" s="138">
        <f t="shared" si="177"/>
        <v>0.34025411296238084</v>
      </c>
      <c r="J142" s="138">
        <f t="shared" ref="J142:J143" si="194">H142/H70-1</f>
        <v>8.6570477907525811E-2</v>
      </c>
      <c r="K142" s="22">
        <f>春秋自动更新!E142</f>
        <v>26.045100000000001</v>
      </c>
      <c r="L142" s="138">
        <f t="shared" si="178"/>
        <v>-0.44924836276514535</v>
      </c>
      <c r="M142" s="138">
        <f t="shared" ref="M142:M143" si="195">K142/K70-1</f>
        <v>-0.80359848127801881</v>
      </c>
      <c r="N142" s="22">
        <f>春秋自动更新!F142</f>
        <v>5348.6028999999999</v>
      </c>
      <c r="O142" s="138">
        <f t="shared" si="179"/>
        <v>8.5973542388507296E-2</v>
      </c>
      <c r="P142" s="138">
        <f t="shared" ref="P142:P143" si="196">N142/N70-1</f>
        <v>0.5127069464055849</v>
      </c>
      <c r="Q142" s="22">
        <f>春秋自动更新!G142</f>
        <v>4199.7703000000001</v>
      </c>
      <c r="R142" s="138">
        <f t="shared" si="180"/>
        <v>4.6621905349801596E-2</v>
      </c>
      <c r="S142" s="138">
        <f t="shared" ref="S142:S143" si="197">Q142/Q70-1</f>
        <v>0.77081966407147284</v>
      </c>
      <c r="T142" s="22">
        <f>春秋自动更新!H142</f>
        <v>1124.6681000000001</v>
      </c>
      <c r="U142" s="138">
        <f t="shared" si="181"/>
        <v>0.29453907024434756</v>
      </c>
      <c r="V142" s="138">
        <f t="shared" ref="V142:V143" si="198">T142/T70-1</f>
        <v>7.6440652383459762E-2</v>
      </c>
      <c r="W142" s="22">
        <f>春秋自动更新!I142</f>
        <v>24.1645</v>
      </c>
      <c r="X142" s="138">
        <f t="shared" si="182"/>
        <v>-0.44702395935833772</v>
      </c>
      <c r="Y142" s="138">
        <f t="shared" ref="Y142:Y143" si="199">W142/W70-1</f>
        <v>-0.79749276355816723</v>
      </c>
      <c r="Z142" s="22">
        <f>春秋自动更新!J142*10</f>
        <v>3069.2000000000003</v>
      </c>
      <c r="AA142" s="138">
        <f t="shared" si="183"/>
        <v>9.3128944481643661E-2</v>
      </c>
      <c r="AB142" s="138">
        <f t="shared" ref="AB142:AB143" si="200">Z142/Z70-1</f>
        <v>0.52529569625285766</v>
      </c>
      <c r="AC142" s="22">
        <f>春秋自动更新!K142*10</f>
        <v>2454.9299999999998</v>
      </c>
      <c r="AD142" s="138">
        <f t="shared" si="184"/>
        <v>4.7602181464380333E-2</v>
      </c>
      <c r="AE142" s="138">
        <f t="shared" ref="AE142:AE143" si="201">AC142/AC70-1</f>
        <v>0.64944165983578994</v>
      </c>
      <c r="AF142" s="22">
        <f>春秋自动更新!L142*10</f>
        <v>597.04999999999995</v>
      </c>
      <c r="AG142" s="138">
        <f t="shared" si="185"/>
        <v>0.37199255463382119</v>
      </c>
      <c r="AH142" s="138">
        <f t="shared" ref="AH142:AH143" si="202">AF142/AF70-1</f>
        <v>0.33693851045725265</v>
      </c>
      <c r="AI142" s="22">
        <f>春秋自动更新!M142*10</f>
        <v>17.23</v>
      </c>
      <c r="AJ142" s="138">
        <f t="shared" si="186"/>
        <v>-0.40932464861158724</v>
      </c>
      <c r="AK142" s="138">
        <f t="shared" ref="AK142:AK143" si="203">AI142/AI70-1</f>
        <v>-0.77701565937621331</v>
      </c>
      <c r="AL142" s="22">
        <f>春秋自动更新!N142</f>
        <v>91.86</v>
      </c>
      <c r="AM142" s="174">
        <f t="shared" si="187"/>
        <v>-1.5300000000000011</v>
      </c>
      <c r="AN142" s="174">
        <f t="shared" ref="AN142:AN143" si="204">AL142-AL70</f>
        <v>0.5</v>
      </c>
      <c r="AO142" s="22">
        <f>春秋自动更新!O142</f>
        <v>92.96</v>
      </c>
      <c r="AP142" s="174">
        <f t="shared" si="188"/>
        <v>-0.97000000000001307</v>
      </c>
      <c r="AQ142" s="174">
        <f t="shared" ref="AQ142:AQ143" si="205">AO142-AO70</f>
        <v>0.3399999999999892</v>
      </c>
      <c r="AR142" s="22">
        <f>春秋自动更新!P142</f>
        <v>87.93</v>
      </c>
      <c r="AS142" s="174">
        <f t="shared" si="189"/>
        <v>-3.1099999999999994</v>
      </c>
      <c r="AT142" s="174">
        <f t="shared" ref="AT142:AT143" si="206">AR142-AR70</f>
        <v>-0.82999999999999829</v>
      </c>
      <c r="AU142" s="22">
        <f>春秋自动更新!Q142</f>
        <v>92.78</v>
      </c>
      <c r="AV142" s="174">
        <f t="shared" si="190"/>
        <v>0.37000000000000455</v>
      </c>
      <c r="AW142" s="174">
        <f t="shared" ref="AW142:AW143" si="207">AU142-AU70</f>
        <v>2.7999999999999972</v>
      </c>
      <c r="AX142" s="22">
        <f>春秋自动更新!R142</f>
        <v>134</v>
      </c>
      <c r="AY142" s="138">
        <f t="shared" si="191"/>
        <v>5.5118110236220375E-2</v>
      </c>
      <c r="AZ142" s="138">
        <f t="shared" ref="AZ142:AZ143" si="208">AX142/AX70-1</f>
        <v>0.54022988505747116</v>
      </c>
      <c r="BA142" s="125"/>
      <c r="BB142" s="125"/>
      <c r="BC142" s="125"/>
      <c r="BD142" s="125"/>
      <c r="BE142" s="125"/>
      <c r="BF142" s="125"/>
      <c r="BG142" s="125"/>
      <c r="BH142" s="125"/>
      <c r="BI142" s="125"/>
      <c r="BJ142" s="125"/>
      <c r="BK142" s="51"/>
      <c r="BL142" s="125"/>
      <c r="BM142" s="125"/>
      <c r="BN142" s="125"/>
      <c r="BO142" s="125"/>
      <c r="BP142" s="125"/>
      <c r="BQ142" s="125"/>
      <c r="BR142" s="125"/>
      <c r="BS142" s="125"/>
      <c r="BT142" s="125"/>
      <c r="BU142" s="125"/>
      <c r="BV142" s="125"/>
      <c r="BW142" s="125"/>
      <c r="BX142" s="125"/>
      <c r="BY142" s="125"/>
      <c r="BZ142" s="125"/>
      <c r="CA142" s="125"/>
      <c r="CB142" s="125"/>
      <c r="CC142" s="125"/>
      <c r="CD142" s="125"/>
      <c r="CE142" s="125"/>
      <c r="CF142" s="125"/>
      <c r="CG142" s="125"/>
      <c r="CH142" s="125"/>
      <c r="CI142" s="125"/>
      <c r="CJ142" s="125"/>
      <c r="CK142" s="125"/>
      <c r="CL142" s="125"/>
      <c r="CM142" s="125"/>
      <c r="CN142" s="125"/>
      <c r="CW142" s="125"/>
      <c r="CX142" s="125"/>
      <c r="CY142" s="125"/>
      <c r="CZ142" s="125"/>
      <c r="DA142" s="125"/>
      <c r="DB142" s="125"/>
      <c r="DC142" s="125"/>
      <c r="DD142" s="125"/>
      <c r="DE142" s="127"/>
      <c r="DF142" s="127"/>
    </row>
    <row r="143" spans="1:110" s="126" customFormat="1">
      <c r="A143" s="7">
        <v>45870</v>
      </c>
      <c r="B143" s="22">
        <f>春秋自动更新!B143</f>
        <v>5896.0805</v>
      </c>
      <c r="C143" s="138">
        <f t="shared" ref="C143:C144" si="209">B143/B131-1</f>
        <v>0.12029145800826435</v>
      </c>
      <c r="D143" s="138">
        <f t="shared" si="192"/>
        <v>0.53301749859941161</v>
      </c>
      <c r="E143" s="22">
        <f>春秋自动更新!C143</f>
        <v>4634.3335999999999</v>
      </c>
      <c r="F143" s="138">
        <f t="shared" ref="F143:F144" si="210">E143/E131-1</f>
        <v>9.1433756694677459E-2</v>
      </c>
      <c r="G143" s="138">
        <f t="shared" si="193"/>
        <v>0.84729730839377138</v>
      </c>
      <c r="H143" s="22">
        <f>春秋自动更新!D143</f>
        <v>1234.1038000000001</v>
      </c>
      <c r="I143" s="138">
        <f t="shared" ref="I143:I144" si="211">H143/H131-1</f>
        <v>0.27166798202132258</v>
      </c>
      <c r="J143" s="138">
        <f t="shared" si="194"/>
        <v>1.7877506353776385E-2</v>
      </c>
      <c r="K143" s="22">
        <f>春秋自动更新!E143</f>
        <v>27.6431</v>
      </c>
      <c r="L143" s="138">
        <f t="shared" ref="L143:L144" si="212">K143/K131-1</f>
        <v>-0.4046323198428613</v>
      </c>
      <c r="M143" s="138">
        <f t="shared" si="195"/>
        <v>-0.77871942223748492</v>
      </c>
      <c r="N143" s="22">
        <f>春秋自动更新!F143</f>
        <v>5534.4975999999997</v>
      </c>
      <c r="O143" s="138">
        <f t="shared" ref="O143:O144" si="213">N143/N131-1</f>
        <v>0.12228710876531257</v>
      </c>
      <c r="P143" s="138">
        <f t="shared" si="196"/>
        <v>0.53245340095015181</v>
      </c>
      <c r="Q143" s="22">
        <f>春秋自动更新!G143</f>
        <v>4365.9594999999999</v>
      </c>
      <c r="R143" s="138">
        <f t="shared" ref="R143:R144" si="214">Q143/Q131-1</f>
        <v>9.59669548087414E-2</v>
      </c>
      <c r="S143" s="138">
        <f t="shared" si="197"/>
        <v>0.84561171097570864</v>
      </c>
      <c r="T143" s="22">
        <f>春秋自动更新!H143</f>
        <v>1142.5310999999999</v>
      </c>
      <c r="U143" s="138">
        <f t="shared" ref="U143:U144" si="215">T143/T131-1</f>
        <v>0.26305328657418081</v>
      </c>
      <c r="V143" s="138">
        <f t="shared" si="198"/>
        <v>4.4713362894315267E-3</v>
      </c>
      <c r="W143" s="22">
        <f>春秋自动更新!I143</f>
        <v>26.007100000000001</v>
      </c>
      <c r="X143" s="138">
        <f t="shared" ref="X143:X144" si="216">W143/W131-1</f>
        <v>-0.39808132941421526</v>
      </c>
      <c r="Y143" s="138">
        <f t="shared" si="199"/>
        <v>-0.76028753955327955</v>
      </c>
      <c r="Z143" s="22">
        <f>春秋自动更新!J143*10</f>
        <v>3198.05</v>
      </c>
      <c r="AA143" s="138">
        <f t="shared" ref="AA143:AA144" si="217">Z143/Z131-1</f>
        <v>0.13495778576675899</v>
      </c>
      <c r="AB143" s="138">
        <f t="shared" si="200"/>
        <v>0.55686509327413658</v>
      </c>
      <c r="AC143" s="22">
        <f>春秋自动更新!K143*10</f>
        <v>2562.81</v>
      </c>
      <c r="AD143" s="138">
        <f t="shared" ref="AD143:AD144" si="218">AC143/AC131-1</f>
        <v>9.6342402464065779E-2</v>
      </c>
      <c r="AE143" s="138">
        <f t="shared" si="201"/>
        <v>0.71339461808457294</v>
      </c>
      <c r="AF143" s="22">
        <f>春秋自动更新!L143*10</f>
        <v>616.79</v>
      </c>
      <c r="AG143" s="138">
        <f t="shared" ref="AG143:AG144" si="219">AF143/AF131-1</f>
        <v>0.36660536636164198</v>
      </c>
      <c r="AH143" s="138">
        <f t="shared" si="202"/>
        <v>0.26422480937935555</v>
      </c>
      <c r="AI143" s="22">
        <f>春秋自动更新!M143*10</f>
        <v>18.440000000000001</v>
      </c>
      <c r="AJ143" s="138">
        <f t="shared" ref="AJ143:AJ144" si="220">AI143/AI131-1</f>
        <v>-0.36061026352288483</v>
      </c>
      <c r="AK143" s="138">
        <f t="shared" si="203"/>
        <v>-0.73851389676687462</v>
      </c>
      <c r="AL143" s="22">
        <f>春秋自动更新!N143</f>
        <v>93.87</v>
      </c>
      <c r="AM143" s="174">
        <f t="shared" ref="AM143:AM144" si="221">AL143-AL131</f>
        <v>0.17000000000000171</v>
      </c>
      <c r="AN143" s="174">
        <f t="shared" si="204"/>
        <v>-3.0000000000001137E-2</v>
      </c>
      <c r="AO143" s="22">
        <f>春秋自动更新!O143</f>
        <v>94.21</v>
      </c>
      <c r="AP143" s="174">
        <f t="shared" ref="AP143:AP144" si="222">AO143-AO131</f>
        <v>0.39000000000000057</v>
      </c>
      <c r="AQ143" s="174">
        <f t="shared" si="205"/>
        <v>-9.0000000000003411E-2</v>
      </c>
      <c r="AR143" s="22">
        <f>春秋自动更新!P143</f>
        <v>92.58</v>
      </c>
      <c r="AS143" s="174">
        <f t="shared" ref="AS143:AS144" si="223">AR143-AR131</f>
        <v>-0.62999999999999545</v>
      </c>
      <c r="AT143" s="174">
        <f t="shared" si="206"/>
        <v>-1.2399999999999949</v>
      </c>
      <c r="AU143" s="22">
        <f>春秋自动更新!Q143</f>
        <v>94.08</v>
      </c>
      <c r="AV143" s="174">
        <f t="shared" ref="AV143:AV144" si="224">AU143-AU131</f>
        <v>1.019999999999996</v>
      </c>
      <c r="AW143" s="174">
        <f t="shared" si="207"/>
        <v>7.230000000000004</v>
      </c>
      <c r="AX143" s="22">
        <f>春秋自动更新!R143</f>
        <v>134</v>
      </c>
      <c r="AY143" s="138">
        <f t="shared" ref="AY143:AY144" si="225">AX143/AX131-1</f>
        <v>4.6875E-2</v>
      </c>
      <c r="AZ143" s="138">
        <f t="shared" si="208"/>
        <v>0.52272727272727271</v>
      </c>
      <c r="BA143" s="125"/>
      <c r="BB143" s="125"/>
      <c r="BC143" s="125"/>
      <c r="BD143" s="125"/>
      <c r="BE143" s="125"/>
      <c r="BF143" s="125"/>
      <c r="BG143" s="125"/>
      <c r="BH143" s="125"/>
      <c r="BI143" s="125"/>
      <c r="BJ143" s="125"/>
      <c r="BK143" s="51"/>
      <c r="BL143" s="125"/>
      <c r="BM143" s="125"/>
      <c r="BN143" s="125"/>
      <c r="BO143" s="125"/>
      <c r="BP143" s="125"/>
      <c r="BQ143" s="125"/>
      <c r="BR143" s="125"/>
      <c r="BS143" s="125"/>
      <c r="BT143" s="125"/>
      <c r="BU143" s="125"/>
      <c r="BV143" s="125"/>
      <c r="BW143" s="125"/>
      <c r="BX143" s="125"/>
      <c r="BY143" s="125"/>
      <c r="BZ143" s="125"/>
      <c r="CA143" s="125"/>
      <c r="CB143" s="125"/>
      <c r="CC143" s="125"/>
      <c r="CD143" s="125"/>
      <c r="CE143" s="125"/>
      <c r="CF143" s="125"/>
      <c r="CG143" s="125"/>
      <c r="CH143" s="125"/>
      <c r="CI143" s="125"/>
      <c r="CJ143" s="125"/>
      <c r="CK143" s="125"/>
      <c r="CL143" s="125"/>
      <c r="CM143" s="125"/>
      <c r="CN143" s="125"/>
      <c r="CW143" s="125"/>
      <c r="CX143" s="125"/>
      <c r="CY143" s="125"/>
      <c r="CZ143" s="125"/>
      <c r="DA143" s="125"/>
      <c r="DB143" s="125"/>
      <c r="DC143" s="125"/>
      <c r="DD143" s="125"/>
      <c r="DE143" s="127"/>
      <c r="DF143" s="127"/>
    </row>
    <row r="144" spans="1:110" s="126" customFormat="1">
      <c r="A144" s="7">
        <v>45901</v>
      </c>
      <c r="B144" s="22">
        <f>春秋自动更新!B144</f>
        <v>5264.6426000000001</v>
      </c>
      <c r="C144" s="138">
        <f t="shared" si="209"/>
        <v>0.21109968967978254</v>
      </c>
      <c r="D144" s="138">
        <f t="shared" ref="D144:D145" si="226">B144/B72-1</f>
        <v>0.42299506385856933</v>
      </c>
      <c r="E144" s="22">
        <f>春秋自动更新!C144</f>
        <v>4173.3185000000003</v>
      </c>
      <c r="F144" s="138">
        <f t="shared" si="210"/>
        <v>0.21150049184965969</v>
      </c>
      <c r="G144" s="138">
        <f t="shared" ref="G144:G145" si="227">E144/E72-1</f>
        <v>0.76489177129255737</v>
      </c>
      <c r="H144" s="22">
        <f>春秋自动更新!D144</f>
        <v>1056.2193</v>
      </c>
      <c r="I144" s="138">
        <f t="shared" si="211"/>
        <v>0.20742252923304916</v>
      </c>
      <c r="J144" s="138">
        <f t="shared" ref="J144:J145" si="228">H144/H72-1</f>
        <v>-0.1254767997672398</v>
      </c>
      <c r="K144" s="22">
        <f>春秋自动更新!E144</f>
        <v>35.104799999999997</v>
      </c>
      <c r="L144" s="138">
        <f t="shared" si="212"/>
        <v>0.27794159404145646</v>
      </c>
      <c r="M144" s="138">
        <f t="shared" ref="M144:M145" si="229">K144/K72-1</f>
        <v>-0.72422288228598186</v>
      </c>
      <c r="N144" s="22">
        <f>春秋自动更新!F144</f>
        <v>4834.9209000000001</v>
      </c>
      <c r="O144" s="138">
        <f t="shared" si="213"/>
        <v>0.22873991663898896</v>
      </c>
      <c r="P144" s="138">
        <f t="shared" ref="P144:P145" si="230">N144/N72-1</f>
        <v>0.44374847429719866</v>
      </c>
      <c r="Q144" s="22">
        <f>春秋自动更新!G144</f>
        <v>3887.3939999999998</v>
      </c>
      <c r="R144" s="138">
        <f t="shared" si="214"/>
        <v>0.22829018860226835</v>
      </c>
      <c r="S144" s="138">
        <f t="shared" ref="S144:S145" si="231">Q144/Q72-1</f>
        <v>0.78186801422801366</v>
      </c>
      <c r="T144" s="22">
        <f>春秋自动更新!H144</f>
        <v>916.15480000000002</v>
      </c>
      <c r="U144" s="138">
        <f t="shared" si="215"/>
        <v>0.22648689085629137</v>
      </c>
      <c r="V144" s="138">
        <f t="shared" ref="V144:V145" si="232">T144/T72-1</f>
        <v>-0.13986703614839702</v>
      </c>
      <c r="W144" s="22">
        <f>春秋自动更新!I144</f>
        <v>31.372</v>
      </c>
      <c r="X144" s="138">
        <f t="shared" si="216"/>
        <v>0.36376875225505234</v>
      </c>
      <c r="Y144" s="138">
        <f t="shared" ref="Y144:Y145" si="233">W144/W72-1</f>
        <v>-0.69271786794860879</v>
      </c>
      <c r="Z144" s="22">
        <f>春秋自动更新!J144*10</f>
        <v>2776.32</v>
      </c>
      <c r="AA144" s="138">
        <f t="shared" si="217"/>
        <v>0.24344757161539965</v>
      </c>
      <c r="AB144" s="138">
        <f t="shared" ref="AB144:AB145" si="234">Z144/Z72-1</f>
        <v>0.46073670309318504</v>
      </c>
      <c r="AC144" s="22">
        <f>春秋自动更新!K144*10</f>
        <v>2251.7400000000002</v>
      </c>
      <c r="AD144" s="138">
        <f t="shared" si="218"/>
        <v>0.22677868035238569</v>
      </c>
      <c r="AE144" s="138">
        <f t="shared" ref="AE144:AE145" si="235">AC144/AC72-1</f>
        <v>0.63654599501420894</v>
      </c>
      <c r="AF144" s="22">
        <f>春秋自动更新!L144*10</f>
        <v>502.89</v>
      </c>
      <c r="AG144" s="138">
        <f t="shared" si="219"/>
        <v>0.31992125984251962</v>
      </c>
      <c r="AH144" s="138">
        <f t="shared" ref="AH144:AH145" si="236">AF144/AF72-1</f>
        <v>9.8492791612057706E-2</v>
      </c>
      <c r="AI144" s="22">
        <f>春秋自动更新!M144*10</f>
        <v>21.69</v>
      </c>
      <c r="AJ144" s="138">
        <f t="shared" si="220"/>
        <v>0.33230958230958252</v>
      </c>
      <c r="AK144" s="138">
        <f t="shared" ref="AK144:AK145" si="237">AI144/AI72-1</f>
        <v>-0.67593007619901391</v>
      </c>
      <c r="AL144" s="22">
        <f>春秋自动更新!N144</f>
        <v>91.84</v>
      </c>
      <c r="AM144" s="174">
        <f t="shared" si="221"/>
        <v>1.3200000000000074</v>
      </c>
      <c r="AN144" s="174">
        <f t="shared" ref="AN144:AN145" si="238">AL144-AL72</f>
        <v>1.3200000000000074</v>
      </c>
      <c r="AO144" s="22">
        <f>春秋自动更新!O144</f>
        <v>93.15</v>
      </c>
      <c r="AP144" s="174">
        <f t="shared" si="222"/>
        <v>1.2700000000000102</v>
      </c>
      <c r="AQ144" s="174">
        <f t="shared" ref="AQ144:AQ145" si="239">AO144-AO72</f>
        <v>0.89000000000000057</v>
      </c>
      <c r="AR144" s="22">
        <f>春秋自动更新!P144</f>
        <v>86.74</v>
      </c>
      <c r="AS144" s="174">
        <f t="shared" si="223"/>
        <v>1.3499999999999943</v>
      </c>
      <c r="AT144" s="174">
        <f t="shared" ref="AT144:AT145" si="240">AR144-AR72</f>
        <v>-1.4500000000000028</v>
      </c>
      <c r="AU144" s="22">
        <f>春秋自动更新!Q144</f>
        <v>89.37</v>
      </c>
      <c r="AV144" s="174">
        <f t="shared" si="224"/>
        <v>5.6300000000000097</v>
      </c>
      <c r="AW144" s="174">
        <f t="shared" ref="AW144:AW145" si="241">AU144-AU72</f>
        <v>9.1700000000000017</v>
      </c>
      <c r="AX144" s="22">
        <f>春秋自动更新!R144</f>
        <v>134</v>
      </c>
      <c r="AY144" s="138">
        <f t="shared" si="225"/>
        <v>4.6875E-2</v>
      </c>
      <c r="AZ144" s="138">
        <f t="shared" ref="AZ144:AZ145" si="242">AX144/AX72-1</f>
        <v>0.52272727272727271</v>
      </c>
      <c r="BA144" s="125"/>
      <c r="BB144" s="125"/>
      <c r="BC144" s="125"/>
      <c r="BD144" s="125"/>
      <c r="BE144" s="125"/>
      <c r="BF144" s="125"/>
      <c r="BG144" s="125"/>
      <c r="BH144" s="125"/>
      <c r="BI144" s="125"/>
      <c r="BJ144" s="125"/>
      <c r="BK144" s="51"/>
      <c r="BL144" s="125"/>
      <c r="BM144" s="125"/>
      <c r="BN144" s="125"/>
      <c r="BO144" s="125"/>
      <c r="BP144" s="125"/>
      <c r="BQ144" s="125"/>
      <c r="BR144" s="125"/>
      <c r="BS144" s="125"/>
      <c r="BT144" s="125"/>
      <c r="BU144" s="125"/>
      <c r="BV144" s="125"/>
      <c r="BW144" s="125"/>
      <c r="BX144" s="125"/>
      <c r="BY144" s="125"/>
      <c r="BZ144" s="125"/>
      <c r="CA144" s="125"/>
      <c r="CB144" s="125"/>
      <c r="CC144" s="125"/>
      <c r="CD144" s="125"/>
      <c r="CE144" s="125"/>
      <c r="CF144" s="125"/>
      <c r="CG144" s="125"/>
      <c r="CH144" s="125"/>
      <c r="CI144" s="125"/>
      <c r="CJ144" s="125"/>
      <c r="CK144" s="125"/>
      <c r="CL144" s="125"/>
      <c r="CM144" s="125"/>
      <c r="CN144" s="125"/>
      <c r="CW144" s="125"/>
      <c r="CX144" s="125"/>
      <c r="CY144" s="125"/>
      <c r="CZ144" s="125"/>
      <c r="DA144" s="125"/>
      <c r="DB144" s="125"/>
      <c r="DC144" s="125"/>
      <c r="DD144" s="125"/>
      <c r="DE144" s="127"/>
      <c r="DF144" s="127"/>
    </row>
    <row r="145" spans="1:110" s="126" customFormat="1">
      <c r="A145" s="7">
        <v>45931</v>
      </c>
      <c r="B145" s="22">
        <f>春秋自动更新!B145</f>
        <v>5432.7633999999998</v>
      </c>
      <c r="C145" s="138">
        <f t="shared" ref="C145:C146" si="243">B145/B133-1</f>
        <v>0.16497300063389053</v>
      </c>
      <c r="D145" s="138">
        <f t="shared" si="226"/>
        <v>0.41134990885706491</v>
      </c>
      <c r="E145" s="22">
        <f>春秋自动更新!C145</f>
        <v>4267.5688</v>
      </c>
      <c r="F145" s="138">
        <f t="shared" ref="F145:F146" si="244">E145/E133-1</f>
        <v>0.16264382496377672</v>
      </c>
      <c r="G145" s="138">
        <f t="shared" si="227"/>
        <v>0.73621905714918512</v>
      </c>
      <c r="H145" s="22">
        <f>春秋自动更新!D145</f>
        <v>1129.5576000000001</v>
      </c>
      <c r="I145" s="138">
        <f t="shared" ref="I145:I146" si="245">H145/H133-1</f>
        <v>0.16927313117343701</v>
      </c>
      <c r="J145" s="138">
        <f t="shared" si="228"/>
        <v>-0.10790695316122456</v>
      </c>
      <c r="K145" s="22">
        <f>春秋自动更新!E145</f>
        <v>35.637</v>
      </c>
      <c r="L145" s="138">
        <f t="shared" ref="L145:L146" si="246">K145/K133-1</f>
        <v>0.32887602825031514</v>
      </c>
      <c r="M145" s="138">
        <f t="shared" si="229"/>
        <v>-0.71532190743987822</v>
      </c>
      <c r="N145" s="22">
        <f>春秋自动更新!F145</f>
        <v>5062.0048999999999</v>
      </c>
      <c r="O145" s="138">
        <f t="shared" ref="O145:O146" si="247">N145/N133-1</f>
        <v>0.20056884898739269</v>
      </c>
      <c r="P145" s="138">
        <f t="shared" si="230"/>
        <v>0.46195463145017168</v>
      </c>
      <c r="Q145" s="22">
        <f>春秋自动更新!G145</f>
        <v>4028.7811000000002</v>
      </c>
      <c r="R145" s="138">
        <f t="shared" ref="R145:R146" si="248">Q145/Q133-1</f>
        <v>0.1839798325157922</v>
      </c>
      <c r="S145" s="138">
        <f t="shared" si="231"/>
        <v>0.77266225877954398</v>
      </c>
      <c r="T145" s="22">
        <f>春秋自动更新!H145</f>
        <v>1000.481</v>
      </c>
      <c r="U145" s="138">
        <f t="shared" ref="U145:U146" si="249">T145/T133-1</f>
        <v>0.26543275460029281</v>
      </c>
      <c r="V145" s="138">
        <f t="shared" si="232"/>
        <v>-7.81143602194877E-2</v>
      </c>
      <c r="W145" s="22">
        <f>春秋自动更新!I145</f>
        <v>32.742800000000003</v>
      </c>
      <c r="X145" s="138">
        <f t="shared" ref="X145:X146" si="250">W145/W133-1</f>
        <v>0.42542826668988498</v>
      </c>
      <c r="Y145" s="138">
        <f t="shared" si="233"/>
        <v>-0.68669275742294777</v>
      </c>
      <c r="Z145" s="22">
        <f>春秋自动更新!J145*10</f>
        <v>2899.25</v>
      </c>
      <c r="AA145" s="138">
        <f t="shared" ref="AA145:AA146" si="251">Z145/Z133-1</f>
        <v>0.20666835921404747</v>
      </c>
      <c r="AB145" s="138">
        <f t="shared" si="234"/>
        <v>0.47271720578673593</v>
      </c>
      <c r="AC145" s="22">
        <f>春秋自动更新!K145*10</f>
        <v>2343.69</v>
      </c>
      <c r="AD145" s="138">
        <f t="shared" ref="AD145:AD146" si="252">AC145/AC133-1</f>
        <v>0.17757981369268316</v>
      </c>
      <c r="AE145" s="138">
        <f t="shared" si="235"/>
        <v>0.63963201343220932</v>
      </c>
      <c r="AF145" s="22">
        <f>春秋自动更新!L145*10</f>
        <v>533.03</v>
      </c>
      <c r="AG145" s="138">
        <f t="shared" ref="AG145:AG146" si="253">AF145/AF133-1</f>
        <v>0.34467709384460132</v>
      </c>
      <c r="AH145" s="138">
        <f t="shared" si="236"/>
        <v>0.13499989353320685</v>
      </c>
      <c r="AI145" s="22">
        <f>春秋自动更新!M145*10</f>
        <v>22.53</v>
      </c>
      <c r="AJ145" s="138">
        <f t="shared" ref="AJ145:AJ146" si="254">AI145/AI133-1</f>
        <v>0.40548970679975049</v>
      </c>
      <c r="AK145" s="138">
        <f t="shared" si="237"/>
        <v>-0.67633960637839396</v>
      </c>
      <c r="AL145" s="22">
        <f>春秋自动更新!N145</f>
        <v>93.18</v>
      </c>
      <c r="AM145" s="174">
        <f t="shared" ref="AM145:AM146" si="255">AL145-AL133</f>
        <v>2.7700000000000102</v>
      </c>
      <c r="AN145" s="174">
        <f t="shared" si="238"/>
        <v>3.230000000000004</v>
      </c>
      <c r="AO145" s="22">
        <f>春秋自动更新!O145</f>
        <v>94.4</v>
      </c>
      <c r="AP145" s="174">
        <f t="shared" ref="AP145:AP146" si="256">AO145-AO133</f>
        <v>1.7000000000000028</v>
      </c>
      <c r="AQ145" s="174">
        <f t="shared" si="239"/>
        <v>1.9400000000000119</v>
      </c>
      <c r="AR145" s="22">
        <f>春秋自动更新!P145</f>
        <v>88.57</v>
      </c>
      <c r="AS145" s="174">
        <f t="shared" ref="AS145:AS146" si="257">AR145-AR133</f>
        <v>6.7299999999999898</v>
      </c>
      <c r="AT145" s="174">
        <f t="shared" si="240"/>
        <v>2.8599999999999994</v>
      </c>
      <c r="AU145" s="22">
        <f>春秋自动更新!Q145</f>
        <v>91.88</v>
      </c>
      <c r="AV145" s="174">
        <f t="shared" ref="AV145:AV146" si="258">AU145-AU133</f>
        <v>6.2199999999999989</v>
      </c>
      <c r="AW145" s="174">
        <f t="shared" si="241"/>
        <v>8.3999999999999915</v>
      </c>
      <c r="AX145" s="22">
        <f>春秋自动更新!R145</f>
        <v>134</v>
      </c>
      <c r="AY145" s="138">
        <f t="shared" ref="AY145:AY146" si="259">AX145/AX133-1</f>
        <v>5.5118110236220375E-2</v>
      </c>
      <c r="AZ145" s="138">
        <f t="shared" si="242"/>
        <v>0.50561797752808979</v>
      </c>
      <c r="BA145" s="125"/>
      <c r="BB145" s="125"/>
      <c r="BC145" s="125"/>
      <c r="BD145" s="125"/>
      <c r="BE145" s="125"/>
      <c r="BF145" s="125"/>
      <c r="BG145" s="125"/>
      <c r="BH145" s="125"/>
      <c r="BI145" s="125"/>
      <c r="BJ145" s="125"/>
      <c r="BK145" s="51"/>
      <c r="BL145" s="125"/>
      <c r="BM145" s="125"/>
      <c r="BN145" s="125"/>
      <c r="BO145" s="125"/>
      <c r="BP145" s="125"/>
      <c r="BQ145" s="125"/>
      <c r="BR145" s="125"/>
      <c r="BS145" s="125"/>
      <c r="BT145" s="125"/>
      <c r="BU145" s="125"/>
      <c r="BV145" s="125"/>
      <c r="BW145" s="125"/>
      <c r="BX145" s="125"/>
      <c r="BY145" s="125"/>
      <c r="BZ145" s="125"/>
      <c r="CA145" s="125"/>
      <c r="CB145" s="125"/>
      <c r="CC145" s="125"/>
      <c r="CD145" s="125"/>
      <c r="CE145" s="125"/>
      <c r="CF145" s="125"/>
      <c r="CG145" s="125"/>
      <c r="CH145" s="125"/>
      <c r="CI145" s="125"/>
      <c r="CJ145" s="125"/>
      <c r="CK145" s="125"/>
      <c r="CL145" s="125"/>
      <c r="CM145" s="125"/>
      <c r="CN145" s="125"/>
      <c r="CW145" s="125"/>
      <c r="CX145" s="125"/>
      <c r="CY145" s="125"/>
      <c r="CZ145" s="125"/>
      <c r="DA145" s="125"/>
      <c r="DB145" s="125"/>
      <c r="DC145" s="125"/>
      <c r="DD145" s="125"/>
      <c r="DE145" s="127"/>
      <c r="DF145" s="127"/>
    </row>
    <row r="146" spans="1:110" s="126" customFormat="1">
      <c r="A146" s="7">
        <v>45962</v>
      </c>
      <c r="B146" s="22">
        <f>春秋自动更新!B146</f>
        <v>4856.1819999999998</v>
      </c>
      <c r="C146" s="138">
        <f t="shared" si="243"/>
        <v>0.15618756202132866</v>
      </c>
      <c r="D146" s="138">
        <f t="shared" ref="D146:D147" si="260">B146/B74-1</f>
        <v>0.279312236326269</v>
      </c>
      <c r="E146" s="22">
        <f>春秋自动更新!C146</f>
        <v>3828.2503000000002</v>
      </c>
      <c r="F146" s="138">
        <f t="shared" si="244"/>
        <v>0.16320554111485008</v>
      </c>
      <c r="G146" s="138">
        <f t="shared" ref="G146:G147" si="261">E146/E74-1</f>
        <v>0.70067836548484808</v>
      </c>
      <c r="H146" s="22">
        <f>春秋自动更新!D146</f>
        <v>997.47699999999998</v>
      </c>
      <c r="I146" s="138">
        <f t="shared" si="245"/>
        <v>0.1286629635107015</v>
      </c>
      <c r="J146" s="138">
        <f t="shared" ref="J146:J147" si="262">H146/H74-1</f>
        <v>-0.29830010247516903</v>
      </c>
      <c r="K146" s="22">
        <f>春秋自动更新!E146</f>
        <v>30.454599999999999</v>
      </c>
      <c r="L146" s="138">
        <f t="shared" si="246"/>
        <v>0.20477723888568011</v>
      </c>
      <c r="M146" s="138">
        <f t="shared" ref="M146:M147" si="263">K146/K74-1</f>
        <v>-0.75321021369010477</v>
      </c>
      <c r="N146" s="22">
        <f>春秋自动更新!F146</f>
        <v>4482.7428</v>
      </c>
      <c r="O146" s="138">
        <f t="shared" si="247"/>
        <v>0.18021323619662355</v>
      </c>
      <c r="P146" s="138">
        <f t="shared" ref="P146:P147" si="264">N146/N74-1</f>
        <v>0.36532684062815957</v>
      </c>
      <c r="Q146" s="22">
        <f>春秋自动更新!G146</f>
        <v>3568.2255</v>
      </c>
      <c r="R146" s="138">
        <f t="shared" si="248"/>
        <v>0.17928976144059372</v>
      </c>
      <c r="S146" s="138">
        <f t="shared" ref="S146:S147" si="265">Q146/Q74-1</f>
        <v>0.733402240786029</v>
      </c>
      <c r="T146" s="22">
        <f>春秋自动更新!H146</f>
        <v>886.24869999999999</v>
      </c>
      <c r="U146" s="138">
        <f t="shared" si="249"/>
        <v>0.18145211442578812</v>
      </c>
      <c r="V146" s="138">
        <f t="shared" ref="V146:V147" si="266">T146/T74-1</f>
        <v>-0.21217386728214838</v>
      </c>
      <c r="W146" s="22">
        <f>春秋自动更新!I146</f>
        <v>28.268599999999999</v>
      </c>
      <c r="X146" s="138">
        <f t="shared" si="250"/>
        <v>0.26357618262194982</v>
      </c>
      <c r="Y146" s="138">
        <f t="shared" ref="Y146:Y147" si="267">W146/W74-1</f>
        <v>-0.71684793169557093</v>
      </c>
      <c r="Z146" s="22">
        <f>春秋自动更新!J146*10</f>
        <v>2540.8199999999997</v>
      </c>
      <c r="AA146" s="138">
        <f t="shared" si="251"/>
        <v>0.16972584766245413</v>
      </c>
      <c r="AB146" s="138">
        <f t="shared" ref="AB146:AB147" si="268">Z146/Z74-1</f>
        <v>0.39168871288430229</v>
      </c>
      <c r="AC146" s="22">
        <f>春秋自动更新!K146*10</f>
        <v>2066.65</v>
      </c>
      <c r="AD146" s="138">
        <f t="shared" si="252"/>
        <v>0.15762498249544876</v>
      </c>
      <c r="AE146" s="138">
        <f t="shared" ref="AE146:AE147" si="269">AC146/AC74-1</f>
        <v>0.61484786447670703</v>
      </c>
      <c r="AF146" s="22">
        <f>春秋自动更新!L146*10</f>
        <v>454.45</v>
      </c>
      <c r="AG146" s="138">
        <f t="shared" si="253"/>
        <v>0.22496563249683299</v>
      </c>
      <c r="AH146" s="138">
        <f t="shared" ref="AH146:AH147" si="270">AF146/AF74-1</f>
        <v>-4.9864102028015833E-2</v>
      </c>
      <c r="AI146" s="22">
        <f>春秋自动更新!M146*10</f>
        <v>19.73</v>
      </c>
      <c r="AJ146" s="138">
        <f t="shared" si="254"/>
        <v>0.24010056568196103</v>
      </c>
      <c r="AK146" s="138">
        <f t="shared" ref="AK146:AK147" si="271">AI146/AI74-1</f>
        <v>-0.70826556262013896</v>
      </c>
      <c r="AL146" s="22">
        <f>春秋自动更新!N146</f>
        <v>92.31</v>
      </c>
      <c r="AM146" s="174">
        <f t="shared" si="255"/>
        <v>1.8799999999999955</v>
      </c>
      <c r="AN146" s="174">
        <f t="shared" ref="AN146:AN147" si="272">AL146-AL74</f>
        <v>5.8200000000000074</v>
      </c>
      <c r="AO146" s="22">
        <f>春秋自动更新!O146</f>
        <v>93.21</v>
      </c>
      <c r="AP146" s="174">
        <f t="shared" si="256"/>
        <v>1.269999999999996</v>
      </c>
      <c r="AQ146" s="174">
        <f t="shared" ref="AQ146:AQ147" si="273">AO146-AO74</f>
        <v>1.7599999999999909</v>
      </c>
      <c r="AR146" s="22">
        <f>春秋自动更新!P146</f>
        <v>88.85</v>
      </c>
      <c r="AS146" s="174">
        <f t="shared" si="257"/>
        <v>3.9699999999999989</v>
      </c>
      <c r="AT146" s="174">
        <f t="shared" ref="AT146:AT147" si="274">AR146-AR74</f>
        <v>9.7099999999999937</v>
      </c>
      <c r="AU146" s="22">
        <f>春秋自动更新!Q146</f>
        <v>92.82</v>
      </c>
      <c r="AV146" s="174">
        <f t="shared" si="258"/>
        <v>4.3199999999999932</v>
      </c>
      <c r="AW146" s="174">
        <f t="shared" ref="AW146:AW147" si="275">AU146-AU74</f>
        <v>11.919999999999987</v>
      </c>
      <c r="AX146" s="22">
        <f>春秋自动更新!R146</f>
        <v>134</v>
      </c>
      <c r="AY146" s="138">
        <f t="shared" si="259"/>
        <v>4.6875E-2</v>
      </c>
      <c r="AZ146" s="138">
        <f t="shared" ref="AZ146:AZ147" si="276">AX146/AX74-1</f>
        <v>0.48888888888888893</v>
      </c>
      <c r="BA146" s="125"/>
      <c r="BB146" s="125"/>
      <c r="BC146" s="125"/>
      <c r="BD146" s="125"/>
      <c r="BE146" s="125"/>
      <c r="BF146" s="125"/>
      <c r="BG146" s="125"/>
      <c r="BH146" s="125"/>
      <c r="BI146" s="125"/>
      <c r="BJ146" s="125"/>
      <c r="BK146" s="51"/>
      <c r="BL146" s="125"/>
      <c r="BM146" s="125"/>
      <c r="BN146" s="125"/>
      <c r="BO146" s="125"/>
      <c r="BP146" s="125"/>
      <c r="BQ146" s="125"/>
      <c r="BR146" s="125"/>
      <c r="BS146" s="125"/>
      <c r="BT146" s="125"/>
      <c r="BU146" s="125"/>
      <c r="BV146" s="125"/>
      <c r="BW146" s="125"/>
      <c r="BX146" s="125"/>
      <c r="BY146" s="125"/>
      <c r="BZ146" s="125"/>
      <c r="CA146" s="125"/>
      <c r="CB146" s="125"/>
      <c r="CC146" s="125"/>
      <c r="CD146" s="125"/>
      <c r="CE146" s="125"/>
      <c r="CF146" s="125"/>
      <c r="CG146" s="125"/>
      <c r="CH146" s="125"/>
      <c r="CI146" s="125"/>
      <c r="CJ146" s="125"/>
      <c r="CK146" s="125"/>
      <c r="CL146" s="125"/>
      <c r="CM146" s="125"/>
      <c r="CN146" s="125"/>
      <c r="CW146" s="125"/>
      <c r="CX146" s="125"/>
      <c r="CY146" s="125"/>
      <c r="CZ146" s="125"/>
      <c r="DA146" s="125"/>
      <c r="DB146" s="125"/>
      <c r="DC146" s="125"/>
      <c r="DD146" s="125"/>
      <c r="DE146" s="127"/>
      <c r="DF146" s="127"/>
    </row>
    <row r="147" spans="1:110" s="126" customFormat="1">
      <c r="A147" s="7">
        <v>45992</v>
      </c>
      <c r="B147" s="22">
        <f>春秋自动更新!B147</f>
        <v>5168.6895999999997</v>
      </c>
      <c r="C147" s="138">
        <f t="shared" ref="C147:C148" si="277">B147/B135-1</f>
        <v>0.13094727127980232</v>
      </c>
      <c r="D147" s="138">
        <f t="shared" si="260"/>
        <v>0.3432828342313865</v>
      </c>
      <c r="E147" s="22">
        <f>春秋自动更新!C147</f>
        <v>4064.6394</v>
      </c>
      <c r="F147" s="138">
        <f t="shared" ref="F147:F148" si="278">E147/E135-1</f>
        <v>0.16408018895685639</v>
      </c>
      <c r="G147" s="138">
        <f t="shared" si="261"/>
        <v>0.79249016258953286</v>
      </c>
      <c r="H147" s="22">
        <f>春秋自动更新!D147</f>
        <v>1065.4537</v>
      </c>
      <c r="I147" s="138">
        <f t="shared" ref="I147:I148" si="279">H147/H135-1</f>
        <v>6.6502269903583322E-3</v>
      </c>
      <c r="J147" s="138">
        <f t="shared" si="262"/>
        <v>-0.27520200837972275</v>
      </c>
      <c r="K147" s="22">
        <f>春秋自动更新!E147</f>
        <v>38.596499999999999</v>
      </c>
      <c r="L147" s="138">
        <f t="shared" ref="L147:L148" si="280">K147/K135-1</f>
        <v>0.92044363285351061</v>
      </c>
      <c r="M147" s="138">
        <f t="shared" si="263"/>
        <v>-0.64979067197290985</v>
      </c>
      <c r="N147" s="22">
        <f>春秋自动更新!F147</f>
        <v>4727.4204</v>
      </c>
      <c r="O147" s="138">
        <f t="shared" ref="O147:O148" si="281">N147/N135-1</f>
        <v>0.13904264449893722</v>
      </c>
      <c r="P147" s="138">
        <f t="shared" si="264"/>
        <v>0.39977091042011148</v>
      </c>
      <c r="Q147" s="22">
        <f>春秋自动更新!G147</f>
        <v>3745.7049000000002</v>
      </c>
      <c r="R147" s="138">
        <f t="shared" ref="R147:R148" si="282">Q147/Q135-1</f>
        <v>0.17724021775694077</v>
      </c>
      <c r="S147" s="138">
        <f t="shared" si="265"/>
        <v>0.82311797398157993</v>
      </c>
      <c r="T147" s="22">
        <f>春秋自动更新!H147</f>
        <v>946.60519999999997</v>
      </c>
      <c r="U147" s="138">
        <f t="shared" ref="U147:U148" si="283">T147/T135-1</f>
        <v>-4.4130155087116485E-3</v>
      </c>
      <c r="V147" s="138">
        <f t="shared" si="266"/>
        <v>-0.23041310069378695</v>
      </c>
      <c r="W147" s="22">
        <f>春秋自动更新!I147</f>
        <v>35.110199999999999</v>
      </c>
      <c r="X147" s="138">
        <f t="shared" ref="X147:X148" si="284">W147/W135-1</f>
        <v>0.97507959902343533</v>
      </c>
      <c r="Y147" s="138">
        <f t="shared" si="267"/>
        <v>-0.62126675893135486</v>
      </c>
      <c r="Z147" s="22">
        <f>春秋自动更新!J147*10</f>
        <v>2631.93</v>
      </c>
      <c r="AA147" s="138">
        <f t="shared" ref="AA147:AA148" si="285">Z147/Z135-1</f>
        <v>0.12403107396509072</v>
      </c>
      <c r="AB147" s="138">
        <f t="shared" si="268"/>
        <v>0.41392907603294238</v>
      </c>
      <c r="AC147" s="22">
        <f>春秋自动更新!K147*10</f>
        <v>2169.0700000000002</v>
      </c>
      <c r="AD147" s="138">
        <f t="shared" ref="AD147:AD148" si="286">AC147/AC135-1</f>
        <v>0.16191256742785809</v>
      </c>
      <c r="AE147" s="138">
        <f t="shared" si="269"/>
        <v>0.69681300456849637</v>
      </c>
      <c r="AF147" s="22">
        <f>春秋自动更新!L147*10</f>
        <v>438.87</v>
      </c>
      <c r="AG147" s="138">
        <f t="shared" ref="AG147:AG148" si="287">AF147/AF135-1</f>
        <v>-4.8788417356625757E-2</v>
      </c>
      <c r="AH147" s="138">
        <f t="shared" si="270"/>
        <v>-0.15378979233750456</v>
      </c>
      <c r="AI147" s="22">
        <f>春秋自动更新!M147*10</f>
        <v>24</v>
      </c>
      <c r="AJ147" s="138">
        <f t="shared" ref="AJ147:AJ148" si="288">AI147/AI135-1</f>
        <v>0.80180180180180183</v>
      </c>
      <c r="AK147" s="138">
        <f t="shared" si="271"/>
        <v>-0.62779156327543428</v>
      </c>
      <c r="AL147" s="22">
        <f>春秋自动更新!N147</f>
        <v>91.46</v>
      </c>
      <c r="AM147" s="174">
        <f t="shared" ref="AM147:AM148" si="289">AL147-AL135</f>
        <v>0.64999999999999147</v>
      </c>
      <c r="AN147" s="174">
        <f t="shared" si="272"/>
        <v>3.6899999999999977</v>
      </c>
      <c r="AO147" s="22">
        <f>春秋自动更新!O147</f>
        <v>92.15</v>
      </c>
      <c r="AP147" s="174">
        <f t="shared" ref="AP147:AP148" si="290">AO147-AO135</f>
        <v>1.0300000000000011</v>
      </c>
      <c r="AQ147" s="174">
        <f t="shared" si="273"/>
        <v>1.5400000000000063</v>
      </c>
      <c r="AR147" s="22">
        <f>春秋自动更新!P147</f>
        <v>88.85</v>
      </c>
      <c r="AS147" s="174">
        <f t="shared" ref="AS147:AS148" si="291">AR147-AR135</f>
        <v>-0.98000000000000398</v>
      </c>
      <c r="AT147" s="174">
        <f t="shared" si="274"/>
        <v>5.1799999999999926</v>
      </c>
      <c r="AU147" s="22">
        <f>春秋自动更新!Q147</f>
        <v>90.97</v>
      </c>
      <c r="AV147" s="174">
        <f t="shared" ref="AV147:AV148" si="292">AU147-AU135</f>
        <v>2.519999999999996</v>
      </c>
      <c r="AW147" s="174">
        <f t="shared" si="275"/>
        <v>6.8499999999999943</v>
      </c>
      <c r="AX147" s="22">
        <f>春秋自动更新!R147</f>
        <v>134</v>
      </c>
      <c r="AY147" s="138">
        <f t="shared" ref="AY147:AY148" si="293">AX147/AX135-1</f>
        <v>3.8759689922480689E-2</v>
      </c>
      <c r="AZ147" s="138">
        <f t="shared" si="276"/>
        <v>0.44086021505376349</v>
      </c>
      <c r="BA147" s="125"/>
      <c r="BB147" s="125"/>
      <c r="BC147" s="125"/>
      <c r="BD147" s="125"/>
      <c r="BE147" s="125"/>
      <c r="BF147" s="125"/>
      <c r="BG147" s="125"/>
      <c r="BH147" s="125"/>
      <c r="BI147" s="125"/>
      <c r="BJ147" s="125"/>
      <c r="BK147" s="51"/>
      <c r="BL147" s="125"/>
      <c r="BM147" s="125"/>
      <c r="BN147" s="125"/>
      <c r="BO147" s="125"/>
      <c r="BP147" s="125"/>
      <c r="BQ147" s="125"/>
      <c r="BR147" s="125"/>
      <c r="BS147" s="125"/>
      <c r="BT147" s="125"/>
      <c r="BU147" s="125"/>
      <c r="BV147" s="125"/>
      <c r="BW147" s="125"/>
      <c r="BX147" s="125"/>
      <c r="BY147" s="125"/>
      <c r="BZ147" s="125"/>
      <c r="CA147" s="125"/>
      <c r="CB147" s="125"/>
      <c r="CC147" s="125"/>
      <c r="CD147" s="125"/>
      <c r="CE147" s="125"/>
      <c r="CF147" s="125"/>
      <c r="CG147" s="125"/>
      <c r="CH147" s="125"/>
      <c r="CI147" s="125"/>
      <c r="CJ147" s="125"/>
      <c r="CK147" s="125"/>
      <c r="CL147" s="125"/>
      <c r="CM147" s="125"/>
      <c r="CN147" s="125"/>
      <c r="CW147" s="125"/>
      <c r="CX147" s="125"/>
      <c r="CY147" s="125"/>
      <c r="CZ147" s="125"/>
      <c r="DA147" s="125"/>
      <c r="DB147" s="125"/>
      <c r="DC147" s="125"/>
      <c r="DD147" s="125"/>
      <c r="DE147" s="127"/>
      <c r="DF147" s="127"/>
    </row>
    <row r="148" spans="1:110" s="126" customFormat="1">
      <c r="A148" s="34">
        <v>46023</v>
      </c>
      <c r="B148" s="22">
        <f>春秋自动更新!B148</f>
        <v>5430.0659999999998</v>
      </c>
      <c r="C148" s="138">
        <f t="shared" si="277"/>
        <v>4.4646373609021239E-2</v>
      </c>
      <c r="D148" s="138">
        <f>B148/B64-1</f>
        <v>0.57230900413069219</v>
      </c>
      <c r="E148" s="22">
        <f>春秋自动更新!C148</f>
        <v>4308.1284999999998</v>
      </c>
      <c r="F148" s="138">
        <f t="shared" si="278"/>
        <v>0.1330238702967268</v>
      </c>
      <c r="G148" s="138">
        <f>E148/E64-1</f>
        <v>0.9171422740580828</v>
      </c>
      <c r="H148" s="22">
        <f>春秋自动更新!D148</f>
        <v>1085.4282000000001</v>
      </c>
      <c r="I148" s="138">
        <f t="shared" si="279"/>
        <v>-0.20764949496815022</v>
      </c>
      <c r="J148" s="138">
        <f>H148/H64-1</f>
        <v>1.987491267223751E-3</v>
      </c>
      <c r="K148" s="22">
        <f>春秋自动更新!E148</f>
        <v>36.509399999999999</v>
      </c>
      <c r="L148" s="138">
        <f t="shared" si="280"/>
        <v>0.41605901700384762</v>
      </c>
      <c r="M148" s="138">
        <f>K148/K64-1</f>
        <v>-0.70347647265213831</v>
      </c>
      <c r="N148" s="22">
        <f>春秋自动更新!F148</f>
        <v>4992.8972999999996</v>
      </c>
      <c r="O148" s="138">
        <f t="shared" si="281"/>
        <v>6.0134224289055682E-2</v>
      </c>
      <c r="P148" s="138">
        <f>N148/N64-1</f>
        <v>0.60239942506279331</v>
      </c>
      <c r="Q148" s="22">
        <f>春秋自动更新!G148</f>
        <v>4006.0369000000001</v>
      </c>
      <c r="R148" s="138">
        <f t="shared" si="282"/>
        <v>0.1443233870380547</v>
      </c>
      <c r="S148" s="138">
        <f>Q148/Q64-1</f>
        <v>0.97407262312708753</v>
      </c>
      <c r="T148" s="22">
        <f>春秋自动更新!H148</f>
        <v>953.87969999999996</v>
      </c>
      <c r="U148" s="138">
        <f t="shared" si="283"/>
        <v>-0.19534542255766651</v>
      </c>
      <c r="V148" s="138">
        <f>T148/T64-1</f>
        <v>-2.0962763359847369E-2</v>
      </c>
      <c r="W148" s="22">
        <f>春秋自动更新!I148</f>
        <v>32.980699999999999</v>
      </c>
      <c r="X148" s="138">
        <f t="shared" si="284"/>
        <v>0.40697843077028084</v>
      </c>
      <c r="Y148" s="138">
        <f>W148/W64-1</f>
        <v>-0.70620702433583982</v>
      </c>
      <c r="Z148" s="22">
        <f>春秋自动更新!J148*10</f>
        <v>2793.95</v>
      </c>
      <c r="AA148" s="138">
        <f t="shared" si="285"/>
        <v>6.2758657415860286E-2</v>
      </c>
      <c r="AB148" s="138">
        <f>Z148/Z64-1</f>
        <v>0.61064288514308118</v>
      </c>
      <c r="AC148" s="22">
        <f>春秋自动更新!K148*10</f>
        <v>2323.9299999999998</v>
      </c>
      <c r="AD148" s="138">
        <f t="shared" si="286"/>
        <v>0.13288939371042208</v>
      </c>
      <c r="AE148" s="138">
        <f>AC148/AC64-1</f>
        <v>0.85615929585226946</v>
      </c>
      <c r="AF148" s="22">
        <f>春秋自动更新!L148*10</f>
        <v>447.45</v>
      </c>
      <c r="AG148" s="138">
        <f t="shared" si="287"/>
        <v>-0.20226421822071683</v>
      </c>
      <c r="AH148" s="138">
        <f>AF148/AF64-1</f>
        <v>9.1927375664990763E-2</v>
      </c>
      <c r="AI148" s="22">
        <f>春秋自动更新!M148*10</f>
        <v>22.57</v>
      </c>
      <c r="AJ148" s="138">
        <f t="shared" si="288"/>
        <v>0.34907352062163777</v>
      </c>
      <c r="AK148" s="138">
        <f>AI148/AI64-1</f>
        <v>-0.69035532994923865</v>
      </c>
      <c r="AL148" s="22">
        <f>春秋自动更新!N148</f>
        <v>91.95</v>
      </c>
      <c r="AM148" s="174">
        <f t="shared" si="289"/>
        <v>1.3400000000000034</v>
      </c>
      <c r="AN148" s="174">
        <f>AL148-AL64</f>
        <v>1.730000000000004</v>
      </c>
      <c r="AO148" s="22">
        <f>春秋自动更新!O148</f>
        <v>92.99</v>
      </c>
      <c r="AP148" s="174">
        <f t="shared" si="290"/>
        <v>0.92000000000000171</v>
      </c>
      <c r="AQ148" s="174">
        <f>AO148-AO64</f>
        <v>2.6799999999999926</v>
      </c>
      <c r="AR148" s="22">
        <f>春秋自动更新!P148</f>
        <v>87.88</v>
      </c>
      <c r="AS148" s="174">
        <f t="shared" si="291"/>
        <v>1.3399999999999892</v>
      </c>
      <c r="AT148" s="174">
        <f>AR148-AR64</f>
        <v>-2.0600000000000023</v>
      </c>
      <c r="AU148" s="22">
        <f>春秋自动更新!Q148</f>
        <v>90.34</v>
      </c>
      <c r="AV148" s="174">
        <f t="shared" si="292"/>
        <v>-0.57999999999999829</v>
      </c>
      <c r="AW148" s="174">
        <f>AU148-AU64</f>
        <v>-0.82999999999999829</v>
      </c>
      <c r="AX148" s="22">
        <f>春秋自动更新!R148</f>
        <v>134</v>
      </c>
      <c r="AY148" s="138">
        <f t="shared" si="293"/>
        <v>3.8759689922480689E-2</v>
      </c>
      <c r="AZ148" s="138">
        <f>AX148/AX64-1</f>
        <v>0.65432098765432101</v>
      </c>
      <c r="BA148" s="125"/>
      <c r="BB148" s="125"/>
      <c r="BC148" s="125"/>
      <c r="BD148" s="125"/>
      <c r="BE148" s="125"/>
      <c r="BF148" s="125"/>
      <c r="BG148" s="125"/>
      <c r="BH148" s="125"/>
      <c r="BI148" s="125"/>
      <c r="BJ148" s="125"/>
      <c r="BK148" s="51"/>
      <c r="BL148" s="125"/>
      <c r="BM148" s="125"/>
      <c r="BN148" s="125"/>
      <c r="BO148" s="125"/>
      <c r="BP148" s="125"/>
      <c r="BQ148" s="125"/>
      <c r="BR148" s="125"/>
      <c r="BS148" s="125"/>
      <c r="BT148" s="125"/>
      <c r="BU148" s="125"/>
      <c r="BV148" s="125"/>
      <c r="BW148" s="125"/>
      <c r="BX148" s="125"/>
      <c r="BY148" s="125"/>
      <c r="BZ148" s="125"/>
      <c r="CA148" s="125"/>
      <c r="CB148" s="125"/>
      <c r="CC148" s="125"/>
      <c r="CD148" s="125"/>
      <c r="CE148" s="125"/>
      <c r="CF148" s="125"/>
      <c r="CG148" s="125"/>
      <c r="CH148" s="125"/>
      <c r="CI148" s="125"/>
      <c r="CJ148" s="125"/>
      <c r="CK148" s="125"/>
      <c r="CL148" s="125"/>
      <c r="CM148" s="125"/>
      <c r="CN148" s="125"/>
      <c r="CW148" s="125"/>
      <c r="CX148" s="125"/>
      <c r="CY148" s="125"/>
      <c r="CZ148" s="125"/>
      <c r="DA148" s="125"/>
      <c r="DB148" s="125"/>
      <c r="DC148" s="125"/>
      <c r="DD148" s="125"/>
      <c r="DE148" s="127"/>
      <c r="DF148" s="127"/>
    </row>
    <row r="149" spans="1:110" s="126" customFormat="1">
      <c r="A149" s="7">
        <v>46054</v>
      </c>
      <c r="B149" s="22">
        <f>春秋自动更新!B149</f>
        <v>5829.1680999999999</v>
      </c>
      <c r="C149" s="138">
        <f t="shared" ref="C149:C150" si="294">B149/B137-1</f>
        <v>0.2274980913681619</v>
      </c>
      <c r="D149" s="138">
        <f>B149/B65-1</f>
        <v>0.77879281765595487</v>
      </c>
      <c r="E149" s="22">
        <f>春秋自动更新!C149</f>
        <v>4373.3801000000003</v>
      </c>
      <c r="F149" s="138">
        <f t="shared" ref="F149:F150" si="295">E149/E137-1</f>
        <v>0.23929180444785203</v>
      </c>
      <c r="G149" s="138">
        <f>E149/E65-1</f>
        <v>1.0356861113572942</v>
      </c>
      <c r="H149" s="22">
        <f>春秋自动更新!D149</f>
        <v>1417.3411000000001</v>
      </c>
      <c r="I149" s="138">
        <f t="shared" ref="I149:I150" si="296">H149/H137-1</f>
        <v>0.18868654490803549</v>
      </c>
      <c r="J149" s="138">
        <f>H149/H65-1</f>
        <v>0.405862653195455</v>
      </c>
      <c r="K149" s="22">
        <f>春秋自动更新!E149</f>
        <v>38.446800000000003</v>
      </c>
      <c r="L149" s="138">
        <f t="shared" ref="L149:L150" si="297">K149/K137-1</f>
        <v>0.3967144507494571</v>
      </c>
      <c r="M149" s="138">
        <f>K149/K65-1</f>
        <v>-0.68097780764970195</v>
      </c>
      <c r="N149" s="22">
        <f>春秋自动更新!F149</f>
        <v>5452.1566999999995</v>
      </c>
      <c r="O149" s="138">
        <f t="shared" ref="O149:O150" si="298">N149/N137-1</f>
        <v>0.2558352682629581</v>
      </c>
      <c r="P149" s="138">
        <f>N149/N65-1</f>
        <v>0.76884119412814789</v>
      </c>
      <c r="Q149" s="22">
        <f>春秋自动更新!G149</f>
        <v>4123.0324000000001</v>
      </c>
      <c r="R149" s="138">
        <f t="shared" ref="R149:R150" si="299">Q149/Q137-1</f>
        <v>0.25526592552468053</v>
      </c>
      <c r="S149" s="138">
        <f>Q149/Q65-1</f>
        <v>1.0252762112670197</v>
      </c>
      <c r="T149" s="22">
        <f>春秋自动更新!H149</f>
        <v>1293.3684000000001</v>
      </c>
      <c r="U149" s="138">
        <f t="shared" ref="U149:U150" si="300">T149/T137-1</f>
        <v>0.25299150068531606</v>
      </c>
      <c r="V149" s="138">
        <f>T149/T65-1</f>
        <v>0.38245815059905497</v>
      </c>
      <c r="W149" s="22">
        <f>春秋自动更新!I149</f>
        <v>35.755899999999997</v>
      </c>
      <c r="X149" s="138">
        <f t="shared" ref="X149:X150" si="301">W149/W137-1</f>
        <v>0.45082023753007672</v>
      </c>
      <c r="Y149" s="138">
        <f>W149/W65-1</f>
        <v>-0.67783936612852946</v>
      </c>
      <c r="Z149" s="22">
        <f>春秋自动更新!J149*10</f>
        <v>2935.46</v>
      </c>
      <c r="AA149" s="138">
        <f t="shared" ref="AA149:AA150" si="302">Z149/Z137-1</f>
        <v>0.20063151092260312</v>
      </c>
      <c r="AB149" s="138">
        <f>Z149/Z65-1</f>
        <v>0.70124255279690284</v>
      </c>
      <c r="AC149" s="22">
        <f>春秋自动更新!K149*10</f>
        <v>2380.1</v>
      </c>
      <c r="AD149" s="138">
        <f t="shared" ref="AD149:AD150" si="303">AC149/AC137-1</f>
        <v>0.23714823323942502</v>
      </c>
      <c r="AE149" s="138">
        <f>AC149/AC65-1</f>
        <v>0.9012357513160314</v>
      </c>
      <c r="AF149" s="22">
        <f>春秋自动更新!L149*10</f>
        <v>530.72</v>
      </c>
      <c r="AG149" s="138">
        <f t="shared" ref="AG149:AG150" si="304">AF149/AF137-1</f>
        <v>5.2619052341379424E-2</v>
      </c>
      <c r="AH149" s="138">
        <f>AF149/AF65-1</f>
        <v>0.3271649703668511</v>
      </c>
      <c r="AI149" s="22">
        <f>春秋自动更新!M149*10</f>
        <v>24.64</v>
      </c>
      <c r="AJ149" s="138">
        <f t="shared" ref="AJ149:AJ150" si="305">AI149/AI137-1</f>
        <v>0.45971563981042673</v>
      </c>
      <c r="AK149" s="138">
        <f>AI149/AI65-1</f>
        <v>-0.66580767665807672</v>
      </c>
      <c r="AL149" s="22">
        <f>春秋自动更新!N149</f>
        <v>93.53</v>
      </c>
      <c r="AM149" s="174">
        <f t="shared" ref="AM149:AM150" si="306">AL149-AL137</f>
        <v>2.1099999999999994</v>
      </c>
      <c r="AN149" s="174">
        <f>AL149-AL65</f>
        <v>-0.53000000000000114</v>
      </c>
      <c r="AO149" s="22">
        <f>春秋自动更新!O149</f>
        <v>94.28</v>
      </c>
      <c r="AP149" s="174">
        <f t="shared" ref="AP149:AP150" si="307">AO149-AO137</f>
        <v>1.2000000000000028</v>
      </c>
      <c r="AQ149" s="174">
        <f>AO149-AO65</f>
        <v>-0.48000000000000398</v>
      </c>
      <c r="AR149" s="22">
        <f>春秋自动更新!P149</f>
        <v>91.25</v>
      </c>
      <c r="AS149" s="174">
        <f t="shared" ref="AS149:AS150" si="308">AR149-AR137</f>
        <v>4.6800000000000068</v>
      </c>
      <c r="AT149" s="174">
        <f>AR149-AR65</f>
        <v>-1.5499999999999972</v>
      </c>
      <c r="AU149" s="22">
        <f>春秋自动更新!Q149</f>
        <v>93</v>
      </c>
      <c r="AV149" s="174">
        <f t="shared" ref="AV149:AV150" si="309">AU149-AU137</f>
        <v>3.4699999999999989</v>
      </c>
      <c r="AW149" s="174">
        <f>AU149-AU65</f>
        <v>0.90999999999999659</v>
      </c>
      <c r="AX149" s="22">
        <f>春秋自动更新!R149</f>
        <v>134</v>
      </c>
      <c r="AY149" s="138">
        <f t="shared" ref="AY149:AY150" si="310">AX149/AX137-1</f>
        <v>3.8759689922480689E-2</v>
      </c>
      <c r="AZ149" s="138">
        <f>AX149/AX65-1</f>
        <v>0.6144578313253013</v>
      </c>
      <c r="BA149" s="125"/>
      <c r="BB149" s="125"/>
      <c r="BC149" s="125"/>
      <c r="BD149" s="125"/>
      <c r="BE149" s="125"/>
      <c r="BF149" s="125"/>
      <c r="BG149" s="125"/>
      <c r="BH149" s="125"/>
      <c r="BI149" s="125"/>
      <c r="BJ149" s="125"/>
      <c r="BK149" s="51"/>
      <c r="BL149" s="125"/>
      <c r="BM149" s="125"/>
      <c r="BN149" s="125"/>
      <c r="BO149" s="125"/>
      <c r="BP149" s="125"/>
      <c r="BQ149" s="125"/>
      <c r="BR149" s="125"/>
      <c r="BS149" s="125"/>
      <c r="BT149" s="125"/>
      <c r="BU149" s="125"/>
      <c r="BV149" s="125"/>
      <c r="BW149" s="125"/>
      <c r="BX149" s="125"/>
      <c r="BY149" s="125"/>
      <c r="BZ149" s="125"/>
      <c r="CA149" s="125"/>
      <c r="CB149" s="125"/>
      <c r="CC149" s="125"/>
      <c r="CD149" s="125"/>
      <c r="CE149" s="125"/>
      <c r="CF149" s="125"/>
      <c r="CG149" s="125"/>
      <c r="CH149" s="125"/>
      <c r="CI149" s="125"/>
      <c r="CJ149" s="125"/>
      <c r="CK149" s="125"/>
      <c r="CL149" s="125"/>
      <c r="CM149" s="125"/>
      <c r="CN149" s="125"/>
      <c r="CW149" s="125"/>
      <c r="CX149" s="125"/>
      <c r="CY149" s="125"/>
      <c r="CZ149" s="125"/>
      <c r="DA149" s="125"/>
      <c r="DB149" s="125"/>
      <c r="DC149" s="125"/>
      <c r="DD149" s="125"/>
      <c r="DE149" s="127"/>
      <c r="DF149" s="127"/>
    </row>
    <row r="150" spans="1:110" s="126" customFormat="1">
      <c r="A150" s="7">
        <v>46082</v>
      </c>
      <c r="B150" s="22">
        <v>5655.4537</v>
      </c>
      <c r="C150" s="138">
        <f t="shared" si="294"/>
        <v>0.22910142637567854</v>
      </c>
      <c r="D150" s="138">
        <f>B150/B66-1</f>
        <v>0.65086334832097759</v>
      </c>
      <c r="E150" s="22">
        <v>4382.2465000000002</v>
      </c>
      <c r="F150" s="138">
        <f t="shared" si="295"/>
        <v>0.23029214847123325</v>
      </c>
      <c r="G150" s="138">
        <f>E150/E66-1</f>
        <v>1.0064345603060381</v>
      </c>
      <c r="H150" s="22">
        <v>1230.9309000000001</v>
      </c>
      <c r="I150" s="138">
        <f t="shared" si="296"/>
        <v>0.21901164790907468</v>
      </c>
      <c r="J150" s="138">
        <f>H150/H66-1</f>
        <v>9.8585119645848485E-2</v>
      </c>
      <c r="K150" s="22">
        <v>42.276200000000003</v>
      </c>
      <c r="L150" s="138">
        <f t="shared" si="297"/>
        <v>0.4303036454368605</v>
      </c>
      <c r="M150" s="138">
        <f>K150/K66-1</f>
        <v>-0.65115624703460284</v>
      </c>
      <c r="N150" s="22">
        <v>5227.3172000000004</v>
      </c>
      <c r="O150" s="138">
        <f t="shared" si="298"/>
        <v>0.26600626338389799</v>
      </c>
      <c r="P150" s="138">
        <f>N150/N66-1</f>
        <v>0.65211992809495078</v>
      </c>
      <c r="Q150" s="22">
        <v>4061.1855999999998</v>
      </c>
      <c r="R150" s="138">
        <f t="shared" si="299"/>
        <v>0.2582883673040175</v>
      </c>
      <c r="S150" s="138">
        <f>Q150/Q66-1</f>
        <v>0.99724716085184961</v>
      </c>
      <c r="T150" s="22">
        <v>1127.6315</v>
      </c>
      <c r="U150" s="138">
        <f t="shared" si="300"/>
        <v>0.2891121311025624</v>
      </c>
      <c r="V150" s="138">
        <f>T150/T66-1</f>
        <v>0.10744727667995857</v>
      </c>
      <c r="W150" s="22">
        <v>38.500100000000003</v>
      </c>
      <c r="X150" s="138">
        <f t="shared" si="301"/>
        <v>0.44197291345188705</v>
      </c>
      <c r="Y150" s="138">
        <f>W150/W66-1</f>
        <v>-0.65743706645881606</v>
      </c>
      <c r="Z150" s="22">
        <v>2882.89</v>
      </c>
      <c r="AA150" s="138">
        <f t="shared" si="302"/>
        <v>0.21686624935102206</v>
      </c>
      <c r="AB150" s="138">
        <f>Z150/Z66-1</f>
        <v>0.63221872452214867</v>
      </c>
      <c r="AC150" s="22">
        <v>2363.77</v>
      </c>
      <c r="AD150" s="138">
        <f t="shared" si="303"/>
        <v>0.2437229027234078</v>
      </c>
      <c r="AE150" s="138">
        <f>AC150/AC66-1</f>
        <v>0.87526378421261408</v>
      </c>
      <c r="AF150" s="22">
        <v>492.22</v>
      </c>
      <c r="AG150" s="138">
        <f t="shared" si="304"/>
        <v>9.421127512004257E-2</v>
      </c>
      <c r="AH150" s="138">
        <f>AF150/AF66-1</f>
        <v>0.13558657284577236</v>
      </c>
      <c r="AI150" s="22">
        <v>26.9</v>
      </c>
      <c r="AJ150" s="138">
        <f t="shared" si="305"/>
        <v>0.43696581196581175</v>
      </c>
      <c r="AK150" s="138">
        <f>AI150/AI66-1</f>
        <v>-0.6278876746437958</v>
      </c>
      <c r="AL150" s="22">
        <v>92.43</v>
      </c>
      <c r="AM150" s="174">
        <f t="shared" si="306"/>
        <v>2.6900000000000119</v>
      </c>
      <c r="AN150" s="174">
        <f>AL150-AL66</f>
        <v>7.000000000000739E-2</v>
      </c>
      <c r="AO150" s="22">
        <v>92.67</v>
      </c>
      <c r="AP150" s="174">
        <f t="shared" si="307"/>
        <v>2.0600000000000023</v>
      </c>
      <c r="AQ150" s="174">
        <f>AO150-AO66</f>
        <v>-0.42999999999999261</v>
      </c>
      <c r="AR150" s="22">
        <v>91.61</v>
      </c>
      <c r="AS150" s="174">
        <f t="shared" si="308"/>
        <v>4.980000000000004</v>
      </c>
      <c r="AT150" s="174">
        <f>AR150-AR66</f>
        <v>0.73999999999999488</v>
      </c>
      <c r="AU150" s="22">
        <v>91.07</v>
      </c>
      <c r="AV150" s="174">
        <f t="shared" si="309"/>
        <v>0.73999999999999488</v>
      </c>
      <c r="AW150" s="174">
        <f>AU150-AU66</f>
        <v>-1.6700000000000017</v>
      </c>
      <c r="AX150" s="22">
        <v>134</v>
      </c>
      <c r="AY150" s="138">
        <f t="shared" si="310"/>
        <v>2.2900763358778553E-2</v>
      </c>
      <c r="AZ150" s="138">
        <f>AX150/AX66-1</f>
        <v>0.6144578313253013</v>
      </c>
      <c r="BA150" s="125"/>
      <c r="BB150" s="125"/>
      <c r="BC150" s="125"/>
      <c r="BD150" s="125"/>
      <c r="BE150" s="125"/>
      <c r="BF150" s="125"/>
      <c r="BG150" s="125"/>
      <c r="BH150" s="125"/>
      <c r="BI150" s="125"/>
      <c r="BJ150" s="125"/>
      <c r="BK150" s="51"/>
      <c r="BL150" s="125"/>
      <c r="BM150" s="125"/>
      <c r="BN150" s="125"/>
      <c r="BO150" s="125"/>
      <c r="BP150" s="125"/>
      <c r="BQ150" s="125"/>
      <c r="BR150" s="125"/>
      <c r="BS150" s="125"/>
      <c r="BT150" s="125"/>
      <c r="BU150" s="125"/>
      <c r="BV150" s="125"/>
      <c r="BW150" s="125"/>
      <c r="BX150" s="125"/>
      <c r="BY150" s="125"/>
      <c r="BZ150" s="125"/>
      <c r="CA150" s="125"/>
      <c r="CB150" s="125"/>
      <c r="CC150" s="125"/>
      <c r="CD150" s="125"/>
      <c r="CE150" s="125"/>
      <c r="CF150" s="125"/>
      <c r="CG150" s="125"/>
      <c r="CH150" s="125"/>
      <c r="CI150" s="125"/>
      <c r="CJ150" s="125"/>
      <c r="CK150" s="125"/>
      <c r="CL150" s="125"/>
      <c r="CM150" s="125"/>
      <c r="CN150" s="125"/>
      <c r="CW150" s="125"/>
      <c r="CX150" s="125"/>
      <c r="CY150" s="125"/>
      <c r="CZ150" s="125"/>
      <c r="DA150" s="125"/>
      <c r="DB150" s="125"/>
      <c r="DC150" s="125"/>
      <c r="DD150" s="125"/>
      <c r="DE150" s="127"/>
      <c r="DF150" s="127"/>
    </row>
    <row r="151" spans="1:110" s="126" customFormat="1">
      <c r="A151" s="124"/>
      <c r="B151" s="22"/>
      <c r="C151" s="145"/>
      <c r="D151" s="145"/>
      <c r="E151" s="22"/>
      <c r="F151" s="145"/>
      <c r="G151" s="145"/>
      <c r="H151" s="22"/>
      <c r="I151" s="145"/>
      <c r="J151" s="145"/>
      <c r="K151" s="22"/>
      <c r="L151" s="145"/>
      <c r="M151" s="145"/>
      <c r="N151" s="22"/>
      <c r="O151" s="145"/>
      <c r="P151" s="145"/>
      <c r="Q151" s="22"/>
      <c r="R151" s="145"/>
      <c r="S151" s="145"/>
      <c r="T151" s="22"/>
      <c r="U151" s="145"/>
      <c r="V151" s="145"/>
      <c r="W151" s="22"/>
      <c r="X151" s="145"/>
      <c r="Y151" s="145"/>
      <c r="Z151" s="22"/>
      <c r="AA151" s="145"/>
      <c r="AB151" s="145"/>
      <c r="AC151" s="22"/>
      <c r="AD151" s="145"/>
      <c r="AE151" s="145"/>
      <c r="AF151" s="22"/>
      <c r="AG151" s="145"/>
      <c r="AH151" s="145"/>
      <c r="AI151" s="22"/>
      <c r="AJ151" s="145"/>
      <c r="AK151" s="145"/>
      <c r="AL151" s="22"/>
      <c r="AM151" s="146"/>
      <c r="AN151" s="146"/>
      <c r="AO151" s="22"/>
      <c r="AP151" s="146"/>
      <c r="AQ151" s="146"/>
      <c r="AR151" s="22"/>
      <c r="AS151" s="147"/>
      <c r="AT151" s="147"/>
      <c r="AU151" s="22"/>
      <c r="AV151" s="146"/>
      <c r="AW151" s="146"/>
      <c r="AX151" s="22"/>
      <c r="AY151" s="125"/>
      <c r="AZ151" s="125"/>
      <c r="BA151" s="125"/>
      <c r="BB151" s="125"/>
      <c r="BC151" s="125"/>
      <c r="BD151" s="125"/>
      <c r="BE151" s="125"/>
      <c r="BF151" s="125"/>
      <c r="BG151" s="125"/>
      <c r="BH151" s="125"/>
      <c r="BI151" s="125"/>
      <c r="BJ151" s="125"/>
      <c r="BK151" s="51"/>
      <c r="BL151" s="125"/>
      <c r="BM151" s="125"/>
      <c r="BN151" s="125"/>
      <c r="BO151" s="125"/>
      <c r="BP151" s="125"/>
      <c r="BQ151" s="125"/>
      <c r="BR151" s="125"/>
      <c r="BS151" s="125"/>
      <c r="BT151" s="125"/>
      <c r="BU151" s="125"/>
      <c r="BV151" s="125"/>
      <c r="BW151" s="125"/>
      <c r="BX151" s="125"/>
      <c r="BY151" s="125"/>
      <c r="BZ151" s="125"/>
      <c r="CA151" s="125"/>
      <c r="CB151" s="125"/>
      <c r="CC151" s="125"/>
      <c r="CD151" s="125"/>
      <c r="CE151" s="125"/>
      <c r="CF151" s="125"/>
      <c r="CG151" s="125"/>
      <c r="CH151" s="125"/>
      <c r="CI151" s="125"/>
      <c r="CJ151" s="125"/>
      <c r="CK151" s="125"/>
      <c r="CL151" s="125"/>
      <c r="CM151" s="125"/>
      <c r="CN151" s="125"/>
      <c r="CW151" s="125"/>
      <c r="CX151" s="125"/>
      <c r="CY151" s="125"/>
      <c r="CZ151" s="125"/>
      <c r="DA151" s="125"/>
      <c r="DB151" s="125"/>
      <c r="DC151" s="125"/>
      <c r="DD151" s="125"/>
      <c r="DE151" s="127"/>
      <c r="DF151" s="127"/>
    </row>
    <row r="152" spans="1:110" s="11" customFormat="1">
      <c r="A152" s="23" t="s">
        <v>40</v>
      </c>
      <c r="B152" s="10"/>
      <c r="C152" s="9"/>
      <c r="D152" s="9"/>
      <c r="E152" s="10"/>
      <c r="F152" s="9"/>
      <c r="G152" s="9"/>
      <c r="H152" s="10"/>
      <c r="I152" s="9"/>
      <c r="J152" s="9"/>
      <c r="K152" s="10"/>
      <c r="L152" s="9"/>
      <c r="M152" s="9"/>
      <c r="N152" s="10"/>
      <c r="O152" s="9"/>
      <c r="P152" s="9"/>
      <c r="Q152" s="10"/>
      <c r="R152" s="9"/>
      <c r="S152" s="9"/>
      <c r="T152" s="10"/>
      <c r="U152" s="9"/>
      <c r="V152" s="9"/>
      <c r="W152" s="10"/>
      <c r="X152" s="9"/>
      <c r="Y152" s="9"/>
      <c r="Z152" s="10"/>
      <c r="AA152" s="9"/>
      <c r="AB152" s="9"/>
      <c r="AC152" s="10"/>
      <c r="AD152" s="9"/>
      <c r="AE152" s="9"/>
      <c r="AF152" s="10"/>
      <c r="AG152" s="9"/>
      <c r="AH152" s="9"/>
      <c r="AI152" s="10"/>
      <c r="AJ152" s="9"/>
      <c r="AK152" s="9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51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W152" s="10"/>
      <c r="CX152" s="10"/>
      <c r="CY152" s="10"/>
      <c r="CZ152" s="10"/>
      <c r="DA152" s="10"/>
      <c r="DB152" s="10"/>
      <c r="DC152" s="10"/>
      <c r="DD152" s="10"/>
      <c r="DE152" s="88"/>
      <c r="DF152" s="88"/>
    </row>
    <row r="153" spans="1:110" s="11" customFormat="1" ht="12.75">
      <c r="A153" s="7" t="s">
        <v>41</v>
      </c>
      <c r="B153" s="10">
        <f>SUM(B52:B54)</f>
        <v>9315.1134000000002</v>
      </c>
      <c r="C153" s="24"/>
      <c r="D153" s="24"/>
      <c r="E153" s="10">
        <f>SUM(E52:E54)</f>
        <v>6172.1915000000008</v>
      </c>
      <c r="F153" s="24"/>
      <c r="G153" s="24"/>
      <c r="H153" s="10">
        <f>SUM(H52:H54)</f>
        <v>2859.1837</v>
      </c>
      <c r="I153" s="24"/>
      <c r="J153" s="24"/>
      <c r="K153" s="10">
        <f>SUM(K52:K54)</f>
        <v>283.73829999999998</v>
      </c>
      <c r="L153" s="24"/>
      <c r="M153" s="24"/>
      <c r="N153" s="10">
        <f>SUM(N52:N54)</f>
        <v>8306.4308999999994</v>
      </c>
      <c r="O153" s="24"/>
      <c r="P153" s="24"/>
      <c r="Q153" s="10">
        <f>SUM(Q52:Q54)</f>
        <v>5610.5360000000001</v>
      </c>
      <c r="R153" s="24"/>
      <c r="S153" s="24"/>
      <c r="T153" s="10">
        <f>SUM(T52:T54)</f>
        <v>2455.2910000000002</v>
      </c>
      <c r="U153" s="24"/>
      <c r="V153" s="24"/>
      <c r="W153" s="10">
        <f>SUM(W52:W54)</f>
        <v>240.60399999999998</v>
      </c>
      <c r="X153" s="24"/>
      <c r="Y153" s="24"/>
      <c r="Z153" s="10">
        <f>SUM(Z52:Z54)</f>
        <v>4641.1299999999992</v>
      </c>
      <c r="AA153" s="24"/>
      <c r="AB153" s="24"/>
      <c r="AC153" s="10">
        <f>SUM(AC52:AC54)</f>
        <v>3459.4400000000005</v>
      </c>
      <c r="AD153" s="24"/>
      <c r="AE153" s="24"/>
      <c r="AF153" s="10">
        <f>SUM(AF52:AF54)</f>
        <v>1022.8999999999999</v>
      </c>
      <c r="AG153" s="24"/>
      <c r="AH153" s="24"/>
      <c r="AI153" s="10">
        <f>SUM(AI52:AI54)</f>
        <v>158.79000000000002</v>
      </c>
      <c r="AJ153" s="24"/>
      <c r="AK153" s="24"/>
      <c r="AL153" s="10">
        <f>AVERAGE(AL52:AL54)</f>
        <v>89.2</v>
      </c>
      <c r="AM153" s="10">
        <f>AL153-AVERAGE(AL40:AL42)</f>
        <v>-3.9666666666666686</v>
      </c>
      <c r="AN153" s="10"/>
      <c r="AO153" s="10">
        <f>AVERAGE(AO52:AO54)</f>
        <v>90.90666666666668</v>
      </c>
      <c r="AP153" s="10">
        <f>AO153-AVERAGE(AO40:AO42)</f>
        <v>-3.8866666666666561</v>
      </c>
      <c r="AQ153" s="10"/>
      <c r="AR153" s="10">
        <f>AVERAGE(AR52:AR54)</f>
        <v>85.923333333333332</v>
      </c>
      <c r="AS153" s="10">
        <f>AR153-AVERAGE(AR40:AR42)</f>
        <v>-4.2166666666666686</v>
      </c>
      <c r="AT153" s="10"/>
      <c r="AU153" s="10">
        <f>AVERAGE(AU52:AU54)</f>
        <v>84.796666666666667</v>
      </c>
      <c r="AV153" s="10"/>
      <c r="AW153" s="10"/>
      <c r="AX153" s="10"/>
      <c r="AY153" s="10"/>
      <c r="AZ153" s="24"/>
      <c r="BA153" s="10"/>
      <c r="BB153" s="93"/>
      <c r="BC153" s="10"/>
      <c r="BD153" s="93"/>
      <c r="BE153" s="10"/>
      <c r="BF153" s="93"/>
      <c r="BG153" s="10"/>
      <c r="BH153" s="93"/>
      <c r="BI153" s="10"/>
      <c r="BJ153" s="93"/>
      <c r="BK153" s="10"/>
      <c r="BL153" s="93"/>
      <c r="BM153" s="10"/>
      <c r="BN153" s="93"/>
      <c r="BO153" s="10"/>
      <c r="BP153" s="10"/>
      <c r="BQ153" s="93"/>
      <c r="BR153" s="10"/>
      <c r="BS153" s="93"/>
      <c r="BT153" s="10"/>
      <c r="BU153" s="93"/>
      <c r="BV153" s="10"/>
      <c r="BW153" s="93"/>
      <c r="BX153" s="10"/>
      <c r="BY153" s="93"/>
      <c r="BZ153" s="10"/>
      <c r="CA153" s="93"/>
      <c r="CB153" s="10"/>
      <c r="CC153" s="93"/>
      <c r="CD153" s="10"/>
      <c r="CE153" s="93"/>
      <c r="CF153" s="10"/>
      <c r="CG153" s="30"/>
      <c r="CH153" s="10"/>
      <c r="CI153" s="30"/>
      <c r="CJ153" s="10"/>
      <c r="CK153" s="30"/>
      <c r="CL153" s="10"/>
      <c r="CM153" s="30"/>
      <c r="CN153" s="10"/>
      <c r="CW153" s="10"/>
      <c r="CX153" s="93"/>
      <c r="CY153" s="10"/>
      <c r="CZ153" s="93"/>
      <c r="DA153" s="10"/>
      <c r="DB153" s="93"/>
      <c r="DC153" s="10"/>
      <c r="DD153" s="93"/>
      <c r="DE153" s="88"/>
      <c r="DF153" s="88"/>
    </row>
    <row r="154" spans="1:110" s="11" customFormat="1" ht="12.75">
      <c r="A154" s="7" t="s">
        <v>42</v>
      </c>
      <c r="B154" s="10">
        <f>SUM(B55:B57)</f>
        <v>9717.7103000000006</v>
      </c>
      <c r="C154" s="24">
        <f>B154/SUM(B43:B45)-1</f>
        <v>0.19416549815887452</v>
      </c>
      <c r="D154" s="24"/>
      <c r="E154" s="10">
        <f>SUM(E55:E57)</f>
        <v>6319.5494999999992</v>
      </c>
      <c r="F154" s="24">
        <f>E154/SUM(E43:E45)-1</f>
        <v>0.15633251635910872</v>
      </c>
      <c r="G154" s="24"/>
      <c r="H154" s="10">
        <f>SUM(H55:H57)</f>
        <v>3088.3420999999998</v>
      </c>
      <c r="I154" s="24">
        <f>H154/SUM(H43:H45)-1</f>
        <v>0.29286769408679847</v>
      </c>
      <c r="J154" s="24"/>
      <c r="K154" s="10">
        <f>SUM(K55:K57)</f>
        <v>309.81880000000001</v>
      </c>
      <c r="L154" s="24">
        <f>K154/SUM(K43:K45)-1</f>
        <v>9.1917831296596697E-2</v>
      </c>
      <c r="M154" s="24"/>
      <c r="N154" s="10">
        <f>SUM(N55:N57)</f>
        <v>8691.9038999999993</v>
      </c>
      <c r="O154" s="24">
        <f>N154/SUM(N43:N45)-1</f>
        <v>0.17998650439998487</v>
      </c>
      <c r="P154" s="24"/>
      <c r="Q154" s="10">
        <f>SUM(Q55:Q57)</f>
        <v>5808.3819000000003</v>
      </c>
      <c r="R154" s="24">
        <f>Q154/SUM(Q43:Q45)-1</f>
        <v>0.14328409438543876</v>
      </c>
      <c r="S154" s="24"/>
      <c r="T154" s="10">
        <f>SUM(T55:T57)</f>
        <v>2610.6556999999998</v>
      </c>
      <c r="U154" s="24">
        <f>T154/SUM(T43:T45)-1</f>
        <v>0.27983802006527081</v>
      </c>
      <c r="V154" s="24"/>
      <c r="W154" s="10">
        <f>SUM(W55:W57)</f>
        <v>272.86619999999999</v>
      </c>
      <c r="X154" s="24">
        <f>W154/SUM(W43:W45)-1</f>
        <v>0.10995487224378597</v>
      </c>
      <c r="Y154" s="24"/>
      <c r="Z154" s="10">
        <f>SUM(Z55:Z57)</f>
        <v>4890.8999999999996</v>
      </c>
      <c r="AA154" s="24">
        <f>Z154/SUM(Z43:Z45)-1</f>
        <v>0.17232386618312212</v>
      </c>
      <c r="AB154" s="24"/>
      <c r="AC154" s="10">
        <f>SUM(AC55:AC57)</f>
        <v>3634.88</v>
      </c>
      <c r="AD154" s="24">
        <f>AC154/SUM(AC43:AC45)-1</f>
        <v>0.15343948923315165</v>
      </c>
      <c r="AE154" s="24"/>
      <c r="AF154" s="10">
        <f>SUM(AF55:AF57)</f>
        <v>1079.08</v>
      </c>
      <c r="AG154" s="24">
        <f>AF154/SUM(AF43:AF45)-1</f>
        <v>0.26184573647036835</v>
      </c>
      <c r="AH154" s="24"/>
      <c r="AI154" s="10">
        <f>SUM(AI55:AI57)</f>
        <v>176.94</v>
      </c>
      <c r="AJ154" s="24">
        <f>AI154/SUM(AI43:AI45)-1</f>
        <v>6.9188470602453256E-2</v>
      </c>
      <c r="AK154" s="24"/>
      <c r="AL154" s="10">
        <f>AVERAGE(AL55:AL57)</f>
        <v>89.453333333333333</v>
      </c>
      <c r="AM154" s="10">
        <f>AL154-AVERAGE(AL43:AL45)</f>
        <v>-1.096666666666664</v>
      </c>
      <c r="AN154" s="10"/>
      <c r="AO154" s="10">
        <f>AVERAGE(AO55:AO57)</f>
        <v>91.913333333333341</v>
      </c>
      <c r="AP154" s="10">
        <f>AO154-AVERAGE(AO43:AO45)</f>
        <v>-1.0633333333333326</v>
      </c>
      <c r="AQ154" s="10"/>
      <c r="AR154" s="10">
        <f>AVERAGE(AR55:AR57)</f>
        <v>84.563333333333333</v>
      </c>
      <c r="AS154" s="10">
        <f>AR154-AVERAGE(AR43:AR45)</f>
        <v>-0.88333333333333997</v>
      </c>
      <c r="AT154" s="10"/>
      <c r="AU154" s="10">
        <f>AVERAGE(AU55:AU57)</f>
        <v>88.08</v>
      </c>
      <c r="AV154" s="10"/>
      <c r="AW154" s="10"/>
      <c r="AX154" s="10"/>
      <c r="AY154" s="10"/>
      <c r="AZ154" s="24"/>
      <c r="BA154" s="10"/>
      <c r="BB154" s="93"/>
      <c r="BC154" s="10"/>
      <c r="BD154" s="93"/>
      <c r="BE154" s="10"/>
      <c r="BF154" s="93"/>
      <c r="BG154" s="10"/>
      <c r="BH154" s="93"/>
      <c r="BI154" s="10"/>
      <c r="BJ154" s="93"/>
      <c r="BK154" s="10"/>
      <c r="BL154" s="93"/>
      <c r="BM154" s="10"/>
      <c r="BN154" s="93"/>
      <c r="BO154" s="10"/>
      <c r="BP154" s="10"/>
      <c r="BQ154" s="93"/>
      <c r="BR154" s="10"/>
      <c r="BS154" s="93"/>
      <c r="BT154" s="10"/>
      <c r="BU154" s="93"/>
      <c r="BV154" s="10"/>
      <c r="BW154" s="93"/>
      <c r="BX154" s="10"/>
      <c r="BY154" s="93"/>
      <c r="BZ154" s="10"/>
      <c r="CA154" s="93"/>
      <c r="CB154" s="10"/>
      <c r="CC154" s="93"/>
      <c r="CD154" s="10"/>
      <c r="CE154" s="93"/>
      <c r="CF154" s="10"/>
      <c r="CG154" s="10"/>
      <c r="CH154" s="10"/>
      <c r="CI154" s="10"/>
      <c r="CJ154" s="10"/>
      <c r="CK154" s="10"/>
      <c r="CL154" s="10"/>
      <c r="CM154" s="10"/>
      <c r="CN154" s="10"/>
      <c r="CW154" s="10"/>
      <c r="CX154" s="93"/>
      <c r="CY154" s="10"/>
      <c r="CZ154" s="93"/>
      <c r="DA154" s="10"/>
      <c r="DB154" s="93"/>
      <c r="DC154" s="10"/>
      <c r="DD154" s="93"/>
      <c r="DE154" s="88"/>
      <c r="DF154" s="88"/>
    </row>
    <row r="155" spans="1:110" s="11" customFormat="1" ht="12.75">
      <c r="A155" s="7" t="s">
        <v>43</v>
      </c>
      <c r="B155" s="10">
        <f>SUM(B58:B60)</f>
        <v>10073.227000000001</v>
      </c>
      <c r="C155" s="24">
        <f>B155/SUM(B46:B48)-1</f>
        <v>0.1369327748368645</v>
      </c>
      <c r="D155" s="24"/>
      <c r="E155" s="10">
        <f>SUM(E58:E60)</f>
        <v>6533.4033999999992</v>
      </c>
      <c r="F155" s="24">
        <f>E155/SUM(E46:E48)-1</f>
        <v>9.7544571619004206E-2</v>
      </c>
      <c r="G155" s="24"/>
      <c r="H155" s="10">
        <f>SUM(H58:H60)</f>
        <v>3207.9414999999999</v>
      </c>
      <c r="I155" s="24">
        <f>H155/SUM(H46:H48)-1</f>
        <v>0.2131096204448093</v>
      </c>
      <c r="J155" s="24"/>
      <c r="K155" s="10">
        <f>SUM(K58:K60)</f>
        <v>331.88210000000004</v>
      </c>
      <c r="L155" s="24">
        <f>K155/SUM(K46:K48)-1</f>
        <v>0.26257401711547734</v>
      </c>
      <c r="M155" s="24"/>
      <c r="N155" s="10">
        <f>SUM(N58:N60)</f>
        <v>9017.2920999999988</v>
      </c>
      <c r="O155" s="24">
        <f>N155/SUM(N46:N48)-1</f>
        <v>0.11929703769766364</v>
      </c>
      <c r="P155" s="24"/>
      <c r="Q155" s="10">
        <f>SUM(Q58:Q60)</f>
        <v>6045.5001000000002</v>
      </c>
      <c r="R155" s="24">
        <f>Q155/SUM(Q46:Q48)-1</f>
        <v>0.10206363257521778</v>
      </c>
      <c r="S155" s="24"/>
      <c r="T155" s="10">
        <f>SUM(T58:T60)</f>
        <v>2673.9706999999999</v>
      </c>
      <c r="U155" s="24">
        <f>T155/SUM(T46:T48)-1</f>
        <v>0.14446729599646901</v>
      </c>
      <c r="V155" s="24"/>
      <c r="W155" s="10">
        <f>SUM(W58:W60)</f>
        <v>297.82119999999998</v>
      </c>
      <c r="X155" s="24">
        <f>W155/SUM(W46:W48)-1</f>
        <v>0.27187323170744704</v>
      </c>
      <c r="Y155" s="24"/>
      <c r="Z155" s="10">
        <f>SUM(Z58:Z60)</f>
        <v>5071.67</v>
      </c>
      <c r="AA155" s="24">
        <f>Z155/SUM(Z46:Z48)-1</f>
        <v>0.11297960867618784</v>
      </c>
      <c r="AB155" s="24"/>
      <c r="AC155" s="10">
        <f>SUM(AC58:AC60)</f>
        <v>3747.15</v>
      </c>
      <c r="AD155" s="24">
        <f>AC155/SUM(AC46:AC48)-1</f>
        <v>9.5846944355897801E-2</v>
      </c>
      <c r="AE155" s="24"/>
      <c r="AF155" s="10">
        <f>SUM(AF58:AF60)</f>
        <v>1131.44</v>
      </c>
      <c r="AG155" s="24">
        <f>AF155/SUM(AF46:AF48)-1</f>
        <v>0.15340075028543465</v>
      </c>
      <c r="AH155" s="24"/>
      <c r="AI155" s="10">
        <f>SUM(AI58:AI60)</f>
        <v>193.09</v>
      </c>
      <c r="AJ155" s="24">
        <f>AI155/SUM(AI46:AI48)-1</f>
        <v>0.23419622882710134</v>
      </c>
      <c r="AK155" s="24"/>
      <c r="AL155" s="10">
        <f>AVERAGE(AL58:AL60)</f>
        <v>89.483333333333348</v>
      </c>
      <c r="AM155" s="10">
        <f>AL155-AVERAGE(AL46:AL48)</f>
        <v>-1.3899999999999864</v>
      </c>
      <c r="AN155" s="10"/>
      <c r="AO155" s="10">
        <f>AVERAGE(AO58:AO60)</f>
        <v>92.52</v>
      </c>
      <c r="AP155" s="10">
        <f>AO155-AVERAGE(AO46:AO48)</f>
        <v>0.39000000000000057</v>
      </c>
      <c r="AQ155" s="10"/>
      <c r="AR155" s="10">
        <f>AVERAGE(AR58:AR60)</f>
        <v>83.243333333333339</v>
      </c>
      <c r="AS155" s="10">
        <f>AR155-AVERAGE(AR46:AR48)</f>
        <v>-4.9933333333333252</v>
      </c>
      <c r="AT155" s="10"/>
      <c r="AU155" s="10">
        <f>AVERAGE(AU58:AU60)</f>
        <v>89.686666666666667</v>
      </c>
      <c r="AV155" s="10"/>
      <c r="AW155" s="10"/>
      <c r="AX155" s="10"/>
      <c r="AY155" s="10"/>
      <c r="AZ155" s="24"/>
      <c r="BA155" s="10"/>
      <c r="BB155" s="93"/>
      <c r="BC155" s="10"/>
      <c r="BD155" s="93"/>
      <c r="BE155" s="10"/>
      <c r="BF155" s="93"/>
      <c r="BG155" s="10"/>
      <c r="BH155" s="93"/>
      <c r="BI155" s="10"/>
      <c r="BJ155" s="93"/>
      <c r="BK155" s="10"/>
      <c r="BL155" s="93"/>
      <c r="BM155" s="10"/>
      <c r="BN155" s="93"/>
      <c r="BO155" s="10"/>
      <c r="BP155" s="10"/>
      <c r="BQ155" s="93"/>
      <c r="BR155" s="10"/>
      <c r="BS155" s="93"/>
      <c r="BT155" s="10"/>
      <c r="BU155" s="93"/>
      <c r="BV155" s="10"/>
      <c r="BW155" s="93"/>
      <c r="BX155" s="10"/>
      <c r="BY155" s="93"/>
      <c r="BZ155" s="10"/>
      <c r="CA155" s="93"/>
      <c r="CB155" s="10"/>
      <c r="CC155" s="93"/>
      <c r="CD155" s="10"/>
      <c r="CE155" s="93"/>
      <c r="CF155" s="10"/>
      <c r="CG155" s="10"/>
      <c r="CH155" s="10"/>
      <c r="CI155" s="10"/>
      <c r="CJ155" s="10"/>
      <c r="CK155" s="10"/>
      <c r="CL155" s="10"/>
      <c r="CM155" s="10"/>
      <c r="CN155" s="10"/>
      <c r="CW155" s="10"/>
      <c r="CX155" s="93"/>
      <c r="CY155" s="10"/>
      <c r="CZ155" s="93"/>
      <c r="DA155" s="10"/>
      <c r="DB155" s="93"/>
      <c r="DC155" s="10"/>
      <c r="DD155" s="93"/>
      <c r="DE155" s="88"/>
      <c r="DF155" s="88"/>
    </row>
    <row r="156" spans="1:110" s="11" customFormat="1" ht="12.75">
      <c r="A156" s="7" t="s">
        <v>44</v>
      </c>
      <c r="B156" s="10">
        <f>SUM(B61:B63)</f>
        <v>9859.3328000000001</v>
      </c>
      <c r="C156" s="24">
        <f>B156/SUM(B49:B51)-1</f>
        <v>0.1665438794174865</v>
      </c>
      <c r="D156" s="24"/>
      <c r="E156" s="10">
        <f>SUM(E61:E63)</f>
        <v>6450.0265999999992</v>
      </c>
      <c r="F156" s="24">
        <f>E156/SUM(E49:E51)-1</f>
        <v>0.14720047421692661</v>
      </c>
      <c r="G156" s="24"/>
      <c r="H156" s="10">
        <f>SUM(H61:H63)</f>
        <v>3056.7170000000001</v>
      </c>
      <c r="I156" s="24">
        <f>H156/SUM(H49:H51)-1</f>
        <v>0.19082675415631956</v>
      </c>
      <c r="J156" s="24"/>
      <c r="K156" s="10">
        <f>SUM(K61:K63)</f>
        <v>352.58910000000003</v>
      </c>
      <c r="L156" s="24">
        <f>K156/SUM(K49:K51)-1</f>
        <v>0.34343199189191265</v>
      </c>
      <c r="M156" s="24"/>
      <c r="N156" s="10">
        <f>SUM(N61:N63)</f>
        <v>8667.1824000000015</v>
      </c>
      <c r="O156" s="24">
        <f>N156/SUM(N49:N51)-1</f>
        <v>0.1680155320291099</v>
      </c>
      <c r="P156" s="24"/>
      <c r="Q156" s="10">
        <f>SUM(Q61:Q63)</f>
        <v>5831.6954000000005</v>
      </c>
      <c r="R156" s="24">
        <f>Q156/SUM(Q49:Q51)-1</f>
        <v>0.13810290623082033</v>
      </c>
      <c r="S156" s="24"/>
      <c r="T156" s="10">
        <f>SUM(T61:T63)</f>
        <v>2522.5597000000002</v>
      </c>
      <c r="U156" s="24">
        <f>T156/SUM(T49:T51)-1</f>
        <v>0.2154827101254857</v>
      </c>
      <c r="V156" s="24"/>
      <c r="W156" s="10">
        <f>SUM(W61:W63)</f>
        <v>312.92739999999998</v>
      </c>
      <c r="X156" s="24">
        <f>W156/SUM(W49:W51)-1</f>
        <v>0.41577786766056524</v>
      </c>
      <c r="Y156" s="24"/>
      <c r="Z156" s="10">
        <f>SUM(Z61:Z63)</f>
        <v>4919.76</v>
      </c>
      <c r="AA156" s="24">
        <f>Z156/SUM(Z49:Z51)-1</f>
        <v>0.14718227097207448</v>
      </c>
      <c r="AB156" s="24"/>
      <c r="AC156" s="10">
        <f>SUM(AC61:AC63)</f>
        <v>3627.11</v>
      </c>
      <c r="AD156" s="24">
        <f>AC156/SUM(AC49:AC51)-1</f>
        <v>0.11258312679443438</v>
      </c>
      <c r="AE156" s="24"/>
      <c r="AF156" s="10">
        <f>SUM(AF61:AF63)</f>
        <v>1089.73</v>
      </c>
      <c r="AG156" s="24">
        <f>AF156/SUM(AF49:AF51)-1</f>
        <v>0.23741554533583176</v>
      </c>
      <c r="AH156" s="24"/>
      <c r="AI156" s="10">
        <f>SUM(AI61:AI63)</f>
        <v>202.91999999999996</v>
      </c>
      <c r="AJ156" s="24">
        <f>AI156/SUM(AI49:AI51)-1</f>
        <v>0.37265778258810767</v>
      </c>
      <c r="AK156" s="24"/>
      <c r="AL156" s="10">
        <f>AVERAGE(AL61:AL63)</f>
        <v>87.886666666666656</v>
      </c>
      <c r="AM156" s="10">
        <f>AL156-AVERAGE(AL49:AL51)</f>
        <v>9.9999999999980105E-2</v>
      </c>
      <c r="AN156" s="10"/>
      <c r="AO156" s="10">
        <f>AVERAGE(AO61:AO63)</f>
        <v>90.383333333333326</v>
      </c>
      <c r="AP156" s="10">
        <f>AO156-AVERAGE(AO49:AO51)</f>
        <v>-0.7466666666666697</v>
      </c>
      <c r="AQ156" s="10"/>
      <c r="AR156" s="10">
        <f>AVERAGE(AR61:AR63)</f>
        <v>82.476666666666674</v>
      </c>
      <c r="AS156" s="10">
        <f>AR156-AVERAGE(AR49:AR51)</f>
        <v>1.6466666666666754</v>
      </c>
      <c r="AT156" s="10"/>
      <c r="AU156" s="10">
        <f>AVERAGE(AU61:AU63)</f>
        <v>88.740000000000009</v>
      </c>
      <c r="AV156" s="10"/>
      <c r="AW156" s="10"/>
      <c r="AX156" s="10"/>
      <c r="AY156" s="10"/>
      <c r="AZ156" s="24"/>
      <c r="BA156" s="10"/>
      <c r="BB156" s="93"/>
      <c r="BC156" s="10"/>
      <c r="BD156" s="93"/>
      <c r="BE156" s="10"/>
      <c r="BF156" s="93"/>
      <c r="BG156" s="10"/>
      <c r="BH156" s="93"/>
      <c r="BI156" s="10"/>
      <c r="BJ156" s="93"/>
      <c r="BK156" s="10"/>
      <c r="BL156" s="93"/>
      <c r="BM156" s="10"/>
      <c r="BN156" s="93"/>
      <c r="BO156" s="10"/>
      <c r="BP156" s="10"/>
      <c r="BQ156" s="93"/>
      <c r="BR156" s="10"/>
      <c r="BS156" s="93"/>
      <c r="BT156" s="10"/>
      <c r="BU156" s="93"/>
      <c r="BV156" s="10"/>
      <c r="BW156" s="93"/>
      <c r="BX156" s="10"/>
      <c r="BY156" s="93"/>
      <c r="BZ156" s="10"/>
      <c r="CA156" s="93"/>
      <c r="CB156" s="10"/>
      <c r="CC156" s="93"/>
      <c r="CD156" s="10"/>
      <c r="CE156" s="93"/>
      <c r="CF156" s="10"/>
      <c r="CG156" s="10"/>
      <c r="CH156" s="10"/>
      <c r="CI156" s="10"/>
      <c r="CJ156" s="10"/>
      <c r="CK156" s="10"/>
      <c r="CL156" s="10"/>
      <c r="CM156" s="10"/>
      <c r="CN156" s="10"/>
      <c r="CW156" s="10"/>
      <c r="CX156" s="93"/>
      <c r="CY156" s="10"/>
      <c r="CZ156" s="93"/>
      <c r="DA156" s="10"/>
      <c r="DB156" s="93"/>
      <c r="DC156" s="10"/>
      <c r="DD156" s="93"/>
      <c r="DE156" s="88"/>
      <c r="DF156" s="88"/>
    </row>
    <row r="157" spans="1:110" s="11" customFormat="1" ht="12.75">
      <c r="A157" s="7"/>
      <c r="B157" s="10"/>
      <c r="C157" s="9"/>
      <c r="D157" s="9"/>
      <c r="E157" s="10"/>
      <c r="F157" s="9"/>
      <c r="G157" s="9"/>
      <c r="H157" s="10"/>
      <c r="I157" s="9"/>
      <c r="J157" s="9"/>
      <c r="K157" s="10"/>
      <c r="L157" s="9"/>
      <c r="M157" s="9"/>
      <c r="N157" s="10"/>
      <c r="O157" s="9"/>
      <c r="P157" s="9"/>
      <c r="Q157" s="10"/>
      <c r="R157" s="9"/>
      <c r="S157" s="9"/>
      <c r="T157" s="10"/>
      <c r="U157" s="9"/>
      <c r="V157" s="9"/>
      <c r="W157" s="10"/>
      <c r="X157" s="9"/>
      <c r="Y157" s="9"/>
      <c r="Z157" s="10"/>
      <c r="AA157" s="9"/>
      <c r="AB157" s="9"/>
      <c r="AC157" s="10"/>
      <c r="AD157" s="9"/>
      <c r="AE157" s="9"/>
      <c r="AF157" s="10"/>
      <c r="AG157" s="9"/>
      <c r="AH157" s="9"/>
      <c r="AI157" s="10"/>
      <c r="AJ157" s="9"/>
      <c r="AK157" s="9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W157" s="10"/>
      <c r="CX157" s="10"/>
      <c r="CY157" s="10"/>
      <c r="CZ157" s="10"/>
      <c r="DA157" s="10"/>
      <c r="DB157" s="10"/>
      <c r="DC157" s="10"/>
      <c r="DD157" s="10"/>
      <c r="DE157" s="88"/>
      <c r="DF157" s="88"/>
    </row>
    <row r="158" spans="1:110" s="11" customFormat="1" ht="12.75">
      <c r="A158" s="7" t="s">
        <v>45</v>
      </c>
      <c r="B158" s="10">
        <f>SUM(B64:B66)</f>
        <v>10156.352800000001</v>
      </c>
      <c r="C158" s="24">
        <f>B158/B153-1</f>
        <v>9.0309088454038511E-2</v>
      </c>
      <c r="D158" s="24"/>
      <c r="E158" s="10">
        <f>SUM(E64:E66)</f>
        <v>6579.6147999999994</v>
      </c>
      <c r="F158" s="24">
        <f>E158/E153-1</f>
        <v>6.6009504079709513E-2</v>
      </c>
      <c r="G158" s="24"/>
      <c r="H158" s="10">
        <f>SUM(H64:H66)</f>
        <v>3211.9092000000001</v>
      </c>
      <c r="I158" s="24">
        <f>H158/H153-1</f>
        <v>0.12336580542201614</v>
      </c>
      <c r="J158" s="24"/>
      <c r="K158" s="10">
        <f>SUM(K64:K66)</f>
        <v>364.8288</v>
      </c>
      <c r="L158" s="24">
        <f>K158/K153-1</f>
        <v>0.2857932820489868</v>
      </c>
      <c r="M158" s="24"/>
      <c r="N158" s="10">
        <f>SUM(N64:N66)</f>
        <v>9362.2265000000007</v>
      </c>
      <c r="O158" s="24">
        <f>N158/N153-1</f>
        <v>0.12710580665879023</v>
      </c>
      <c r="P158" s="24"/>
      <c r="Q158" s="10">
        <f>SUM(Q64:Q66)</f>
        <v>6098.5052999999998</v>
      </c>
      <c r="R158" s="24">
        <f>Q158/Q153-1</f>
        <v>8.69737401203734E-2</v>
      </c>
      <c r="S158" s="24"/>
      <c r="T158" s="10">
        <f>SUM(T64:T66)</f>
        <v>2928.0866999999998</v>
      </c>
      <c r="U158" s="24">
        <f>T158/T153-1</f>
        <v>0.19256198145148562</v>
      </c>
      <c r="V158" s="24"/>
      <c r="W158" s="10">
        <f>SUM(W64:W66)</f>
        <v>335.6345</v>
      </c>
      <c r="X158" s="24">
        <f>W158/W153-1</f>
        <v>0.39496641784841491</v>
      </c>
      <c r="Y158" s="24"/>
      <c r="Z158" s="10">
        <f>SUM(Z64:Z66)</f>
        <v>5226.3999999999996</v>
      </c>
      <c r="AA158" s="24">
        <f>Z158/Z153-1</f>
        <v>0.12610506493030793</v>
      </c>
      <c r="AB158" s="24"/>
      <c r="AC158" s="10">
        <f>SUM(AC64:AC66)</f>
        <v>3764.38</v>
      </c>
      <c r="AD158" s="24">
        <f>AC158/AC153-1</f>
        <v>8.8147214578081945E-2</v>
      </c>
      <c r="AE158" s="24"/>
      <c r="AF158" s="10">
        <f>SUM(AF64:AF66)</f>
        <v>1243.1200000000001</v>
      </c>
      <c r="AG158" s="24">
        <f>AF158/AF153-1</f>
        <v>0.21528986215661372</v>
      </c>
      <c r="AH158" s="24"/>
      <c r="AI158" s="10">
        <f>SUM(AI64:AI66)</f>
        <v>218.91000000000003</v>
      </c>
      <c r="AJ158" s="24">
        <f>AI158/AI153-1</f>
        <v>0.37861326279992435</v>
      </c>
      <c r="AK158" s="24"/>
      <c r="AL158" s="10">
        <f>AVERAGE(AL64:AL66)</f>
        <v>92.213333333333324</v>
      </c>
      <c r="AM158" s="10">
        <f>AL158-AL153</f>
        <v>3.0133333333333212</v>
      </c>
      <c r="AN158" s="10"/>
      <c r="AO158" s="10">
        <f>AVERAGE(AO64:AO66)</f>
        <v>92.723333333333315</v>
      </c>
      <c r="AP158" s="10">
        <f>AO158-AO153</f>
        <v>1.8166666666666345</v>
      </c>
      <c r="AQ158" s="10"/>
      <c r="AR158" s="10">
        <f>AVERAGE(AR64:AR66)</f>
        <v>91.203333333333333</v>
      </c>
      <c r="AS158" s="10">
        <f>AR158-AR153</f>
        <v>5.2800000000000011</v>
      </c>
      <c r="AT158" s="10"/>
      <c r="AU158" s="10">
        <f>AVERAGE(AU64:AU66)</f>
        <v>92</v>
      </c>
      <c r="AV158" s="10"/>
      <c r="AW158" s="10"/>
      <c r="AX158" s="10"/>
      <c r="AY158" s="10"/>
      <c r="AZ158" s="24"/>
      <c r="BA158" s="10"/>
      <c r="BB158" s="93"/>
      <c r="BC158" s="10"/>
      <c r="BD158" s="93"/>
      <c r="BE158" s="10"/>
      <c r="BF158" s="93"/>
      <c r="BG158" s="10"/>
      <c r="BH158" s="93"/>
      <c r="BI158" s="10"/>
      <c r="BJ158" s="93"/>
      <c r="BK158" s="10"/>
      <c r="BL158" s="93"/>
      <c r="BM158" s="10"/>
      <c r="BN158" s="93"/>
      <c r="BO158" s="10"/>
      <c r="BP158" s="10"/>
      <c r="BQ158" s="93"/>
      <c r="BR158" s="10"/>
      <c r="BS158" s="93"/>
      <c r="BT158" s="10"/>
      <c r="BU158" s="93"/>
      <c r="BV158" s="10"/>
      <c r="BW158" s="93"/>
      <c r="BX158" s="10"/>
      <c r="BY158" s="93"/>
      <c r="BZ158" s="10"/>
      <c r="CA158" s="93"/>
      <c r="CB158" s="10"/>
      <c r="CC158" s="93"/>
      <c r="CD158" s="10"/>
      <c r="CE158" s="93"/>
      <c r="CF158" s="10"/>
      <c r="CG158" s="10"/>
      <c r="CH158" s="10"/>
      <c r="CI158" s="10"/>
      <c r="CJ158" s="10"/>
      <c r="CK158" s="10"/>
      <c r="CL158" s="10"/>
      <c r="CM158" s="10"/>
      <c r="CN158" s="10"/>
      <c r="CW158" s="10"/>
      <c r="CX158" s="93"/>
      <c r="CY158" s="10"/>
      <c r="CZ158" s="93"/>
      <c r="DA158" s="10"/>
      <c r="DB158" s="93"/>
      <c r="DC158" s="10"/>
      <c r="DD158" s="93"/>
      <c r="DE158" s="88"/>
      <c r="DF158" s="88"/>
    </row>
    <row r="159" spans="1:110" s="11" customFormat="1" ht="12.75">
      <c r="A159" s="7" t="s">
        <v>46</v>
      </c>
      <c r="B159" s="10">
        <f>SUM(B67:B69)</f>
        <v>10641.0522</v>
      </c>
      <c r="C159" s="24">
        <f>B159/B154-1</f>
        <v>9.5016405253406155E-2</v>
      </c>
      <c r="D159" s="24"/>
      <c r="E159" s="10">
        <f>SUM(E67:E69)</f>
        <v>7022.0285999999996</v>
      </c>
      <c r="F159" s="24">
        <f>E159/E154-1</f>
        <v>0.11115967997402354</v>
      </c>
      <c r="G159" s="24"/>
      <c r="H159" s="10">
        <f>SUM(H67:H69)</f>
        <v>3261.1853000000001</v>
      </c>
      <c r="I159" s="24">
        <f>H159/H154-1</f>
        <v>5.5966338703215657E-2</v>
      </c>
      <c r="J159" s="24"/>
      <c r="K159" s="10">
        <f>SUM(K67:K69)</f>
        <v>357.8383</v>
      </c>
      <c r="L159" s="24">
        <f>K159/K154-1</f>
        <v>0.15499220834887995</v>
      </c>
      <c r="M159" s="24"/>
      <c r="N159" s="10">
        <f>SUM(N67:N69)</f>
        <v>9709.7701000000015</v>
      </c>
      <c r="O159" s="24">
        <f>N159/N154-1</f>
        <v>0.11710509132527358</v>
      </c>
      <c r="P159" s="24"/>
      <c r="Q159" s="10">
        <f>SUM(Q67:Q69)</f>
        <v>6478.9259000000002</v>
      </c>
      <c r="R159" s="24">
        <f>Q159/Q154-1</f>
        <v>0.11544419970043629</v>
      </c>
      <c r="S159" s="24"/>
      <c r="T159" s="10">
        <f>SUM(T67:T69)</f>
        <v>2903.6082000000001</v>
      </c>
      <c r="U159" s="24">
        <f>T159/T154-1</f>
        <v>0.11221414604767688</v>
      </c>
      <c r="V159" s="24"/>
      <c r="W159" s="10">
        <f>SUM(W67:W69)</f>
        <v>327.23599999999999</v>
      </c>
      <c r="X159" s="24">
        <f>W159/W154-1</f>
        <v>0.19925443312509938</v>
      </c>
      <c r="Y159" s="24"/>
      <c r="Z159" s="10">
        <f>SUM(Z67:Z69)</f>
        <v>5543.37</v>
      </c>
      <c r="AA159" s="24">
        <f>Z159/Z154-1</f>
        <v>0.13340489480463735</v>
      </c>
      <c r="AB159" s="24"/>
      <c r="AC159" s="10">
        <f>SUM(AC67:AC69)</f>
        <v>4077.66</v>
      </c>
      <c r="AD159" s="24">
        <f>AC159/AC154-1</f>
        <v>0.12181420019367906</v>
      </c>
      <c r="AE159" s="24"/>
      <c r="AF159" s="10">
        <f>SUM(AF67:AF69)</f>
        <v>1254.8799999999999</v>
      </c>
      <c r="AG159" s="24">
        <f>AF159/AF154-1</f>
        <v>0.16291655854987575</v>
      </c>
      <c r="AH159" s="24"/>
      <c r="AI159" s="10">
        <f>SUM(AI67:AI69)</f>
        <v>210.83</v>
      </c>
      <c r="AJ159" s="24">
        <f>AI159/AI154-1</f>
        <v>0.19153385328359906</v>
      </c>
      <c r="AK159" s="24"/>
      <c r="AL159" s="10">
        <f>AVERAGE(AL67:AL69)</f>
        <v>91.256666666666661</v>
      </c>
      <c r="AM159" s="10">
        <f>AL159-AL154</f>
        <v>1.8033333333333275</v>
      </c>
      <c r="AN159" s="10"/>
      <c r="AO159" s="10">
        <f>AVERAGE(AO67:AO69)</f>
        <v>92.263333333333321</v>
      </c>
      <c r="AP159" s="10">
        <f>AO159-AO154</f>
        <v>0.3499999999999801</v>
      </c>
      <c r="AQ159" s="10"/>
      <c r="AR159" s="10">
        <f>AVERAGE(AR67:AR69)</f>
        <v>89.08</v>
      </c>
      <c r="AS159" s="10">
        <f>AR159-AR154</f>
        <v>4.5166666666666657</v>
      </c>
      <c r="AT159" s="10"/>
      <c r="AU159" s="10">
        <f>AVERAGE(AU67:AU69)</f>
        <v>91.443333333333328</v>
      </c>
      <c r="AV159" s="10"/>
      <c r="AW159" s="10"/>
      <c r="AX159" s="10"/>
      <c r="AY159" s="10"/>
      <c r="AZ159" s="24"/>
      <c r="BA159" s="10"/>
      <c r="BB159" s="93"/>
      <c r="BC159" s="10"/>
      <c r="BD159" s="93"/>
      <c r="BE159" s="10"/>
      <c r="BF159" s="93"/>
      <c r="BG159" s="10"/>
      <c r="BH159" s="93"/>
      <c r="BI159" s="10"/>
      <c r="BJ159" s="93"/>
      <c r="BK159" s="10"/>
      <c r="BL159" s="93"/>
      <c r="BM159" s="10"/>
      <c r="BN159" s="93"/>
      <c r="BO159" s="10"/>
      <c r="BP159" s="10"/>
      <c r="BQ159" s="93"/>
      <c r="BR159" s="10"/>
      <c r="BS159" s="93"/>
      <c r="BT159" s="10"/>
      <c r="BU159" s="93"/>
      <c r="BV159" s="10"/>
      <c r="BW159" s="93"/>
      <c r="BX159" s="10"/>
      <c r="BY159" s="93"/>
      <c r="BZ159" s="10"/>
      <c r="CA159" s="93"/>
      <c r="CB159" s="10"/>
      <c r="CC159" s="93"/>
      <c r="CD159" s="10"/>
      <c r="CE159" s="93"/>
      <c r="CF159" s="10"/>
      <c r="CG159" s="10"/>
      <c r="CH159" s="10"/>
      <c r="CI159" s="10"/>
      <c r="CJ159" s="10"/>
      <c r="CK159" s="10"/>
      <c r="CL159" s="10"/>
      <c r="CM159" s="10"/>
      <c r="CN159" s="10"/>
      <c r="CW159" s="10"/>
      <c r="CX159" s="93"/>
      <c r="CY159" s="10"/>
      <c r="CZ159" s="93"/>
      <c r="DA159" s="10"/>
      <c r="DB159" s="93"/>
      <c r="DC159" s="10"/>
      <c r="DD159" s="93"/>
      <c r="DE159" s="88"/>
      <c r="DF159" s="88"/>
    </row>
    <row r="160" spans="1:110" s="11" customFormat="1" ht="12.75">
      <c r="A160" s="7" t="s">
        <v>47</v>
      </c>
      <c r="B160" s="10">
        <f>SUM(B70:B72)</f>
        <v>11416.051100000001</v>
      </c>
      <c r="C160" s="24">
        <f>B160/B155-1</f>
        <v>0.1333062483353149</v>
      </c>
      <c r="D160" s="24"/>
      <c r="E160" s="10">
        <f>SUM(E70:E72)</f>
        <v>7433.9256000000005</v>
      </c>
      <c r="F160" s="24">
        <f>E160/E155-1</f>
        <v>0.13783355241771877</v>
      </c>
      <c r="G160" s="24"/>
      <c r="H160" s="10">
        <f>SUM(H70:H72)</f>
        <v>3597.2966999999999</v>
      </c>
      <c r="I160" s="24">
        <f>H160/H155-1</f>
        <v>0.12137228811684997</v>
      </c>
      <c r="J160" s="24"/>
      <c r="K160" s="10">
        <f>SUM(K70:K72)</f>
        <v>384.82890000000003</v>
      </c>
      <c r="L160" s="24">
        <f>K160/K155-1</f>
        <v>0.15953496738751505</v>
      </c>
      <c r="M160" s="24"/>
      <c r="N160" s="10">
        <f>SUM(N70:N72)</f>
        <v>10496.176600000001</v>
      </c>
      <c r="O160" s="24">
        <f>N160/N155-1</f>
        <v>0.16400538915668506</v>
      </c>
      <c r="P160" s="24"/>
      <c r="Q160" s="10">
        <f>SUM(Q70:Q72)</f>
        <v>6918.8824000000004</v>
      </c>
      <c r="R160" s="24">
        <f>Q160/Q155-1</f>
        <v>0.14446816401508289</v>
      </c>
      <c r="S160" s="24"/>
      <c r="T160" s="10">
        <f>SUM(T70:T72)</f>
        <v>3247.3795</v>
      </c>
      <c r="U160" s="24">
        <f>T160/T155-1</f>
        <v>0.21444094357503629</v>
      </c>
      <c r="V160" s="24"/>
      <c r="W160" s="10">
        <f>SUM(W70:W72)</f>
        <v>329.91460000000001</v>
      </c>
      <c r="X160" s="24">
        <f>W160/W155-1</f>
        <v>0.10776062953208188</v>
      </c>
      <c r="Y160" s="24"/>
      <c r="Z160" s="10">
        <f>SUM(Z70:Z72)</f>
        <v>5966.99</v>
      </c>
      <c r="AA160" s="24">
        <f>Z160/Z155-1</f>
        <v>0.17653356783860152</v>
      </c>
      <c r="AB160" s="24"/>
      <c r="AC160" s="10">
        <f>SUM(AC70:AC72)</f>
        <v>4360</v>
      </c>
      <c r="AD160" s="24">
        <f>AC160/AC155-1</f>
        <v>0.16355096540037084</v>
      </c>
      <c r="AE160" s="24"/>
      <c r="AF160" s="10">
        <f>SUM(AF70:AF72)</f>
        <v>1392.26</v>
      </c>
      <c r="AG160" s="24">
        <f>AF160/AF155-1</f>
        <v>0.23052039878385067</v>
      </c>
      <c r="AH160" s="24"/>
      <c r="AI160" s="10">
        <f>SUM(AI70:AI72)</f>
        <v>214.72000000000003</v>
      </c>
      <c r="AJ160" s="24">
        <f>AI160/AI155-1</f>
        <v>0.11202030141384856</v>
      </c>
      <c r="AK160" s="24"/>
      <c r="AL160" s="10">
        <f>AVERAGE(AL70:AL72)</f>
        <v>91.926666666666662</v>
      </c>
      <c r="AM160" s="10">
        <f>AL160-AL155</f>
        <v>2.4433333333333138</v>
      </c>
      <c r="AN160" s="10"/>
      <c r="AO160" s="10">
        <f>AVERAGE(AO70:AO72)</f>
        <v>93.06</v>
      </c>
      <c r="AP160" s="10">
        <f>AO160-AO155</f>
        <v>0.54000000000000625</v>
      </c>
      <c r="AQ160" s="10"/>
      <c r="AR160" s="10">
        <f>AVERAGE(AR70:AR72)</f>
        <v>90.256666666666661</v>
      </c>
      <c r="AS160" s="10">
        <f>AR160-AR155</f>
        <v>7.0133333333333212</v>
      </c>
      <c r="AT160" s="10"/>
      <c r="AU160" s="10">
        <f>AVERAGE(AU70:AU72)</f>
        <v>85.676666666666662</v>
      </c>
      <c r="AV160" s="10"/>
      <c r="AW160" s="10"/>
      <c r="AX160" s="10"/>
      <c r="AY160" s="10"/>
      <c r="AZ160" s="24"/>
      <c r="BA160" s="10"/>
      <c r="BB160" s="93"/>
      <c r="BC160" s="10"/>
      <c r="BD160" s="93"/>
      <c r="BE160" s="10"/>
      <c r="BF160" s="93"/>
      <c r="BG160" s="10"/>
      <c r="BH160" s="93"/>
      <c r="BI160" s="10"/>
      <c r="BJ160" s="93"/>
      <c r="BK160" s="10"/>
      <c r="BL160" s="93"/>
      <c r="BM160" s="10"/>
      <c r="BN160" s="93"/>
      <c r="BO160" s="10"/>
      <c r="BP160" s="10"/>
      <c r="BQ160" s="93"/>
      <c r="BR160" s="10"/>
      <c r="BS160" s="93"/>
      <c r="BT160" s="10"/>
      <c r="BU160" s="93"/>
      <c r="BV160" s="10"/>
      <c r="BW160" s="93"/>
      <c r="BX160" s="10"/>
      <c r="BY160" s="93"/>
      <c r="BZ160" s="10"/>
      <c r="CA160" s="93"/>
      <c r="CB160" s="10"/>
      <c r="CC160" s="93"/>
      <c r="CD160" s="10"/>
      <c r="CE160" s="93"/>
      <c r="CF160" s="10"/>
      <c r="CG160" s="10"/>
      <c r="CH160" s="10"/>
      <c r="CI160" s="10"/>
      <c r="CJ160" s="10"/>
      <c r="CK160" s="10"/>
      <c r="CL160" s="10"/>
      <c r="CM160" s="10"/>
      <c r="CN160" s="10"/>
      <c r="CW160" s="10"/>
      <c r="CX160" s="93"/>
      <c r="CY160" s="10"/>
      <c r="CZ160" s="93"/>
      <c r="DA160" s="10"/>
      <c r="DB160" s="93"/>
      <c r="DC160" s="10"/>
      <c r="DD160" s="93"/>
      <c r="DE160" s="88"/>
      <c r="DF160" s="88"/>
    </row>
    <row r="161" spans="1:110" s="11" customFormat="1" ht="12.75">
      <c r="A161" s="7" t="s">
        <v>48</v>
      </c>
      <c r="B161" s="10">
        <f>SUM(B73:B75)</f>
        <v>11493.0746</v>
      </c>
      <c r="C161" s="24">
        <f>B161/B156-1</f>
        <v>0.165705107347629</v>
      </c>
      <c r="D161" s="24"/>
      <c r="E161" s="10">
        <f>SUM(E73:E75)</f>
        <v>6976.5741999999991</v>
      </c>
      <c r="F161" s="24">
        <f>E161/E156-1</f>
        <v>8.1634950156639574E-2</v>
      </c>
      <c r="G161" s="24"/>
      <c r="H161" s="10">
        <f>SUM(H73:H75)</f>
        <v>4157.7040999999999</v>
      </c>
      <c r="I161" s="24">
        <f>H161/H156-1</f>
        <v>0.36018614088252199</v>
      </c>
      <c r="J161" s="24"/>
      <c r="K161" s="10">
        <f>SUM(K73:K75)</f>
        <v>358.79629999999997</v>
      </c>
      <c r="L161" s="24">
        <f>K161/K156-1</f>
        <v>1.7604628163490954E-2</v>
      </c>
      <c r="M161" s="24"/>
      <c r="N161" s="10">
        <f>SUM(N73:N75)</f>
        <v>10123.0471</v>
      </c>
      <c r="O161" s="24">
        <f>N161/N156-1</f>
        <v>0.16797439269306236</v>
      </c>
      <c r="P161" s="24"/>
      <c r="Q161" s="10">
        <f>SUM(Q73:Q75)</f>
        <v>6385.7987000000003</v>
      </c>
      <c r="R161" s="24">
        <f>Q161/Q156-1</f>
        <v>9.5015816498234651E-2</v>
      </c>
      <c r="S161" s="24"/>
      <c r="T161" s="10">
        <f>SUM(T73:T75)</f>
        <v>3440.2015999999999</v>
      </c>
      <c r="U161" s="24">
        <f>T161/T156-1</f>
        <v>0.3637741061192723</v>
      </c>
      <c r="V161" s="24"/>
      <c r="W161" s="10">
        <f>SUM(W73:W75)</f>
        <v>297.04669999999999</v>
      </c>
      <c r="X161" s="24">
        <f>W161/W156-1</f>
        <v>-5.0748831837672204E-2</v>
      </c>
      <c r="Y161" s="24"/>
      <c r="Z161" s="10">
        <f>SUM(Z73:Z75)</f>
        <v>5655.7800000000007</v>
      </c>
      <c r="AA161" s="24">
        <f>Z161/Z156-1</f>
        <v>0.14960485877359875</v>
      </c>
      <c r="AB161" s="24"/>
      <c r="AC161" s="10">
        <f>SUM(AC73:AC75)</f>
        <v>3987.5</v>
      </c>
      <c r="AD161" s="24">
        <f>AC161/AC156-1</f>
        <v>9.9360096605837667E-2</v>
      </c>
      <c r="AE161" s="24"/>
      <c r="AF161" s="10">
        <f>SUM(AF73:AF75)</f>
        <v>1466.56</v>
      </c>
      <c r="AG161" s="24">
        <f>AF161/AF156-1</f>
        <v>0.34580125352151447</v>
      </c>
      <c r="AH161" s="24"/>
      <c r="AI161" s="10">
        <f>SUM(AI73:AI75)</f>
        <v>201.72000000000003</v>
      </c>
      <c r="AJ161" s="24">
        <f>AI161/AI156-1</f>
        <v>-5.9136605558837152E-3</v>
      </c>
      <c r="AK161" s="24"/>
      <c r="AL161" s="10">
        <f>AVERAGE(AL73:AL75)</f>
        <v>88.07</v>
      </c>
      <c r="AM161" s="10">
        <f>AL161-AL156</f>
        <v>0.18333333333333712</v>
      </c>
      <c r="AN161" s="10"/>
      <c r="AO161" s="10">
        <f>AVERAGE(AO73:AO75)</f>
        <v>91.506666666666661</v>
      </c>
      <c r="AP161" s="10">
        <f>AO161-AO156</f>
        <v>1.1233333333333348</v>
      </c>
      <c r="AQ161" s="10"/>
      <c r="AR161" s="10">
        <f>AVERAGE(AR73:AR75)</f>
        <v>82.839999999999989</v>
      </c>
      <c r="AS161" s="10">
        <f>AR161-AR156</f>
        <v>0.36333333333331552</v>
      </c>
      <c r="AT161" s="10"/>
      <c r="AU161" s="10">
        <f>AVERAGE(AU73:AU75)</f>
        <v>82.833333333333329</v>
      </c>
      <c r="AV161" s="10"/>
      <c r="AW161" s="10"/>
      <c r="AX161" s="10"/>
      <c r="AY161" s="10"/>
      <c r="AZ161" s="24"/>
      <c r="BA161" s="10"/>
      <c r="BB161" s="93"/>
      <c r="BC161" s="10"/>
      <c r="BD161" s="93"/>
      <c r="BE161" s="10"/>
      <c r="BF161" s="93"/>
      <c r="BG161" s="10"/>
      <c r="BH161" s="93"/>
      <c r="BI161" s="10"/>
      <c r="BJ161" s="93"/>
      <c r="BK161" s="10"/>
      <c r="BL161" s="93"/>
      <c r="BM161" s="10"/>
      <c r="BN161" s="93"/>
      <c r="BO161" s="10"/>
      <c r="BP161" s="10"/>
      <c r="BQ161" s="93"/>
      <c r="BR161" s="10"/>
      <c r="BS161" s="93"/>
      <c r="BT161" s="10"/>
      <c r="BU161" s="93"/>
      <c r="BV161" s="10"/>
      <c r="BW161" s="93"/>
      <c r="BX161" s="10"/>
      <c r="BY161" s="93"/>
      <c r="BZ161" s="10"/>
      <c r="CA161" s="93"/>
      <c r="CB161" s="10"/>
      <c r="CC161" s="93"/>
      <c r="CD161" s="10"/>
      <c r="CE161" s="93"/>
      <c r="CF161" s="10"/>
      <c r="CG161" s="10"/>
      <c r="CH161" s="10"/>
      <c r="CI161" s="10"/>
      <c r="CJ161" s="10"/>
      <c r="CK161" s="10"/>
      <c r="CL161" s="10"/>
      <c r="CM161" s="10"/>
      <c r="CN161" s="10"/>
      <c r="CW161" s="10"/>
      <c r="CX161" s="93"/>
      <c r="CY161" s="10"/>
      <c r="CZ161" s="93"/>
      <c r="DA161" s="10"/>
      <c r="DB161" s="93"/>
      <c r="DC161" s="10"/>
      <c r="DD161" s="93"/>
      <c r="DE161" s="88"/>
      <c r="DF161" s="88"/>
    </row>
    <row r="162" spans="1:110" s="11" customFormat="1" ht="12.75">
      <c r="A162" s="7"/>
      <c r="B162" s="10"/>
      <c r="C162" s="9"/>
      <c r="D162" s="9"/>
      <c r="E162" s="10"/>
      <c r="F162" s="9"/>
      <c r="G162" s="9"/>
      <c r="H162" s="10"/>
      <c r="I162" s="9"/>
      <c r="J162" s="9"/>
      <c r="K162" s="10"/>
      <c r="L162" s="9"/>
      <c r="M162" s="9"/>
      <c r="N162" s="10"/>
      <c r="O162" s="9"/>
      <c r="P162" s="9"/>
      <c r="Q162" s="10"/>
      <c r="R162" s="9"/>
      <c r="S162" s="9"/>
      <c r="T162" s="10"/>
      <c r="U162" s="9"/>
      <c r="V162" s="9"/>
      <c r="W162" s="10"/>
      <c r="X162" s="9"/>
      <c r="Y162" s="9"/>
      <c r="Z162" s="10"/>
      <c r="AA162" s="9"/>
      <c r="AB162" s="9"/>
      <c r="AC162" s="10"/>
      <c r="AD162" s="9"/>
      <c r="AE162" s="9"/>
      <c r="AF162" s="10"/>
      <c r="AG162" s="9"/>
      <c r="AH162" s="9"/>
      <c r="AI162" s="10"/>
      <c r="AJ162" s="9"/>
      <c r="AK162" s="9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W162" s="10"/>
      <c r="CX162" s="10"/>
      <c r="CY162" s="10"/>
      <c r="CZ162" s="10"/>
      <c r="DA162" s="10"/>
      <c r="DB162" s="10"/>
      <c r="DC162" s="10"/>
      <c r="DD162" s="10"/>
      <c r="DE162" s="88"/>
      <c r="DF162" s="88"/>
    </row>
    <row r="163" spans="1:110" s="11" customFormat="1" ht="12.75">
      <c r="A163" s="7" t="s">
        <v>49</v>
      </c>
      <c r="B163" s="10">
        <f>SUM(B76:B78)</f>
        <v>7905.1527999999998</v>
      </c>
      <c r="C163" s="24">
        <f>B163/B158-1</f>
        <v>-0.22165437183316439</v>
      </c>
      <c r="D163" s="24"/>
      <c r="E163" s="10">
        <f>SUM(E76:E78)</f>
        <v>5377.7316000000001</v>
      </c>
      <c r="F163" s="24">
        <f>E163/E158-1</f>
        <v>-0.18266771483339717</v>
      </c>
      <c r="G163" s="24"/>
      <c r="H163" s="10">
        <f>SUM(H76:H78)</f>
        <v>2369.5581999999999</v>
      </c>
      <c r="I163" s="24">
        <f>H163/H158-1</f>
        <v>-0.26225865911776092</v>
      </c>
      <c r="J163" s="24"/>
      <c r="K163" s="10">
        <f>SUM(K76:K78)</f>
        <v>157.86279999999999</v>
      </c>
      <c r="L163" s="24">
        <f>K163/K158-1</f>
        <v>-0.56729622222806975</v>
      </c>
      <c r="M163" s="24"/>
      <c r="N163" s="10">
        <f>SUM(N76:N78)</f>
        <v>5730.9110000000001</v>
      </c>
      <c r="O163" s="24">
        <f>N163/N158-1</f>
        <v>-0.38786879381736816</v>
      </c>
      <c r="P163" s="24"/>
      <c r="Q163" s="10">
        <f>SUM(Q76:Q78)</f>
        <v>3903.1533999999997</v>
      </c>
      <c r="R163" s="24">
        <f>Q163/Q158-1</f>
        <v>-0.35998196148161099</v>
      </c>
      <c r="S163" s="24"/>
      <c r="T163" s="10">
        <f>SUM(T76:T78)</f>
        <v>1717.2715000000001</v>
      </c>
      <c r="U163" s="24">
        <f>T163/T158-1</f>
        <v>-0.41351753689533843</v>
      </c>
      <c r="V163" s="24"/>
      <c r="W163" s="10">
        <f>SUM(W76:W78)</f>
        <v>110.4862</v>
      </c>
      <c r="X163" s="24">
        <f>W163/W158-1</f>
        <v>-0.6708139359928732</v>
      </c>
      <c r="Y163" s="24"/>
      <c r="Z163" s="10">
        <f>SUM(Z76:Z78)</f>
        <v>3133.79</v>
      </c>
      <c r="AA163" s="24">
        <f>Z163/Z158-1</f>
        <v>-0.40039223939996937</v>
      </c>
      <c r="AB163" s="24"/>
      <c r="AC163" s="10">
        <f>SUM(AC76:AC78)</f>
        <v>2344.0700000000002</v>
      </c>
      <c r="AD163" s="24">
        <f>AC163/AC158-1</f>
        <v>-0.37730250399800225</v>
      </c>
      <c r="AE163" s="24"/>
      <c r="AF163" s="10">
        <f>SUM(AF76:AF78)</f>
        <v>710.93</v>
      </c>
      <c r="AG163" s="24">
        <f>AF163/AF158-1</f>
        <v>-0.42810830812793621</v>
      </c>
      <c r="AH163" s="24"/>
      <c r="AI163" s="10">
        <f>SUM(AI76:AI78)</f>
        <v>78.790000000000006</v>
      </c>
      <c r="AJ163" s="24">
        <f>AI163/AI158-1</f>
        <v>-0.64008039833721619</v>
      </c>
      <c r="AK163" s="24"/>
      <c r="AL163" s="10">
        <f>AVERAGE(AL76:AL78)</f>
        <v>68.993333333333339</v>
      </c>
      <c r="AM163" s="10">
        <f>AL163-AL158</f>
        <v>-23.219999999999985</v>
      </c>
      <c r="AN163" s="10"/>
      <c r="AO163" s="10">
        <f>AVERAGE(AO76:AO78)</f>
        <v>70.7</v>
      </c>
      <c r="AP163" s="10">
        <f>AO163-AO158</f>
        <v>-22.023333333333312</v>
      </c>
      <c r="AQ163" s="10"/>
      <c r="AR163" s="10">
        <f>AVERAGE(AR76:AR78)</f>
        <v>64.456666666666663</v>
      </c>
      <c r="AS163" s="10">
        <f>AR163-AR158</f>
        <v>-26.74666666666667</v>
      </c>
      <c r="AT163" s="10"/>
      <c r="AU163" s="10">
        <f>AVERAGE(AU76:AU78)</f>
        <v>51.44</v>
      </c>
      <c r="AV163" s="10"/>
      <c r="AW163" s="10"/>
      <c r="AX163" s="10"/>
      <c r="AY163" s="10"/>
      <c r="AZ163" s="24"/>
      <c r="BA163" s="10"/>
      <c r="BB163" s="93"/>
      <c r="BC163" s="10"/>
      <c r="BD163" s="93"/>
      <c r="BE163" s="10"/>
      <c r="BF163" s="93"/>
      <c r="BG163" s="10"/>
      <c r="BH163" s="93"/>
      <c r="BI163" s="10"/>
      <c r="BJ163" s="93"/>
      <c r="BK163" s="10"/>
      <c r="BL163" s="93"/>
      <c r="BM163" s="10"/>
      <c r="BN163" s="93"/>
      <c r="BO163" s="10"/>
      <c r="BP163" s="10"/>
      <c r="BQ163" s="93"/>
      <c r="BR163" s="10"/>
      <c r="BS163" s="93"/>
      <c r="BT163" s="10"/>
      <c r="BU163" s="93"/>
      <c r="BV163" s="10"/>
      <c r="BW163" s="93"/>
      <c r="BX163" s="10"/>
      <c r="BY163" s="93"/>
      <c r="BZ163" s="10"/>
      <c r="CA163" s="93"/>
      <c r="CB163" s="10"/>
      <c r="CC163" s="93"/>
      <c r="CD163" s="10"/>
      <c r="CE163" s="93"/>
      <c r="CF163" s="10"/>
      <c r="CG163" s="10"/>
      <c r="CH163" s="10"/>
      <c r="CI163" s="10"/>
      <c r="CJ163" s="10"/>
      <c r="CK163" s="10"/>
      <c r="CL163" s="10"/>
      <c r="CM163" s="10"/>
      <c r="CN163" s="10"/>
      <c r="CW163" s="10"/>
      <c r="CX163" s="93"/>
      <c r="CY163" s="10"/>
      <c r="CZ163" s="93"/>
      <c r="DA163" s="10"/>
      <c r="DB163" s="93"/>
      <c r="DC163" s="10"/>
      <c r="DD163" s="93"/>
      <c r="DE163" s="88"/>
      <c r="DF163" s="88"/>
    </row>
    <row r="164" spans="1:110" s="11" customFormat="1" ht="12.75">
      <c r="A164" s="7" t="s">
        <v>50</v>
      </c>
      <c r="B164" s="10">
        <f>SUM(B79:B81)</f>
        <v>7899.6080999999995</v>
      </c>
      <c r="C164" s="24">
        <f>B164/B159-1</f>
        <v>-0.25762904348876337</v>
      </c>
      <c r="D164" s="24"/>
      <c r="E164" s="10">
        <f>SUM(E79:E81)</f>
        <v>7831.5967999999993</v>
      </c>
      <c r="F164" s="24">
        <f>E164/E159-1</f>
        <v>0.11528978962005354</v>
      </c>
      <c r="G164" s="24"/>
      <c r="H164" s="10">
        <f>SUM(H79:H81)</f>
        <v>43.917699999999996</v>
      </c>
      <c r="I164" s="24">
        <f>H164/H159-1</f>
        <v>-0.98653320925983568</v>
      </c>
      <c r="J164" s="24"/>
      <c r="K164" s="10">
        <f>SUM(K79:K81)</f>
        <v>24.093499999999999</v>
      </c>
      <c r="L164" s="24">
        <f>K164/K159-1</f>
        <v>-0.93266930901471423</v>
      </c>
      <c r="M164" s="24"/>
      <c r="N164" s="10">
        <f>SUM(N79:N81)</f>
        <v>5942.4879000000001</v>
      </c>
      <c r="O164" s="24">
        <f>N164/N159-1</f>
        <v>-0.38798881551273812</v>
      </c>
      <c r="P164" s="24"/>
      <c r="Q164" s="10">
        <f>SUM(Q79:Q81)</f>
        <v>5914.0673000000006</v>
      </c>
      <c r="R164" s="24">
        <f>Q164/Q159-1</f>
        <v>-8.7183988321273942E-2</v>
      </c>
      <c r="S164" s="24"/>
      <c r="T164" s="10">
        <f>SUM(T79:T81)</f>
        <v>22.6526</v>
      </c>
      <c r="U164" s="24">
        <f>T164/T159-1</f>
        <v>-0.99219846534391243</v>
      </c>
      <c r="V164" s="24"/>
      <c r="W164" s="10">
        <f>SUM(W79:W81)</f>
        <v>5.7681000000000004</v>
      </c>
      <c r="X164" s="24">
        <f>W164/W159-1</f>
        <v>-0.98237327188940093</v>
      </c>
      <c r="Y164" s="24"/>
      <c r="Z164" s="10">
        <f>SUM(Z79:Z81)</f>
        <v>3764.24</v>
      </c>
      <c r="AA164" s="24">
        <f>Z164/Z159-1</f>
        <v>-0.32094736595248019</v>
      </c>
      <c r="AB164" s="24"/>
      <c r="AC164" s="10">
        <f>SUM(AC79:AC81)</f>
        <v>3747.78</v>
      </c>
      <c r="AD164" s="24">
        <f>AC164/AC159-1</f>
        <v>-8.0899339326966802E-2</v>
      </c>
      <c r="AE164" s="24"/>
      <c r="AF164" s="10">
        <f>SUM(AF79:AF81)</f>
        <v>11.66</v>
      </c>
      <c r="AG164" s="24">
        <f>AF164/AF159-1</f>
        <v>-0.99070827489481061</v>
      </c>
      <c r="AH164" s="24"/>
      <c r="AI164" s="10">
        <f>SUM(AI79:AI81)</f>
        <v>4.8100000000000005</v>
      </c>
      <c r="AJ164" s="24">
        <f>AI164/AI159-1</f>
        <v>-0.97718541004600867</v>
      </c>
      <c r="AK164" s="24"/>
      <c r="AL164" s="10">
        <f>AVERAGE(AL79:AL81)</f>
        <v>74.75333333333333</v>
      </c>
      <c r="AM164" s="10">
        <f>AL164-AL159</f>
        <v>-16.50333333333333</v>
      </c>
      <c r="AN164" s="10"/>
      <c r="AO164" s="10">
        <f>AVERAGE(AO79:AO81)</f>
        <v>75.040000000000006</v>
      </c>
      <c r="AP164" s="10">
        <f>AO164-AO159</f>
        <v>-17.223333333333315</v>
      </c>
      <c r="AQ164" s="10"/>
      <c r="AR164" s="10">
        <f>AVERAGE(AR79:AR81)</f>
        <v>51.283333333333339</v>
      </c>
      <c r="AS164" s="10">
        <f>AR164-AR159</f>
        <v>-37.79666666666666</v>
      </c>
      <c r="AT164" s="10"/>
      <c r="AU164" s="10">
        <f>AVERAGE(AU79:AU81)</f>
        <v>27.446666666666669</v>
      </c>
      <c r="AV164" s="10"/>
      <c r="AW164" s="10"/>
      <c r="AX164" s="10"/>
      <c r="AY164" s="10"/>
      <c r="AZ164" s="24"/>
      <c r="BA164" s="10"/>
      <c r="BB164" s="93"/>
      <c r="BC164" s="10"/>
      <c r="BD164" s="93"/>
      <c r="BE164" s="10"/>
      <c r="BF164" s="93"/>
      <c r="BG164" s="10"/>
      <c r="BH164" s="93"/>
      <c r="BI164" s="10"/>
      <c r="BJ164" s="93"/>
      <c r="BK164" s="10"/>
      <c r="BL164" s="93"/>
      <c r="BM164" s="10"/>
      <c r="BN164" s="93"/>
      <c r="BO164" s="10"/>
      <c r="BP164" s="10"/>
      <c r="BQ164" s="93"/>
      <c r="BR164" s="10"/>
      <c r="BS164" s="93"/>
      <c r="BT164" s="10"/>
      <c r="BU164" s="93"/>
      <c r="BV164" s="10"/>
      <c r="BW164" s="93"/>
      <c r="BX164" s="10"/>
      <c r="BY164" s="93"/>
      <c r="BZ164" s="10"/>
      <c r="CA164" s="93"/>
      <c r="CB164" s="10"/>
      <c r="CC164" s="93"/>
      <c r="CD164" s="10"/>
      <c r="CE164" s="93"/>
      <c r="CF164" s="10"/>
      <c r="CG164" s="10"/>
      <c r="CH164" s="10"/>
      <c r="CI164" s="10"/>
      <c r="CJ164" s="10"/>
      <c r="CK164" s="10"/>
      <c r="CL164" s="10"/>
      <c r="CM164" s="10"/>
      <c r="CN164" s="10"/>
      <c r="CW164" s="10"/>
      <c r="CX164" s="93"/>
      <c r="CY164" s="10"/>
      <c r="CZ164" s="93"/>
      <c r="DA164" s="10"/>
      <c r="DB164" s="93"/>
      <c r="DC164" s="10"/>
      <c r="DD164" s="93"/>
      <c r="DE164" s="88"/>
      <c r="DF164" s="88"/>
    </row>
    <row r="165" spans="1:110" s="11" customFormat="1" ht="12.75">
      <c r="A165" s="7" t="s">
        <v>51</v>
      </c>
      <c r="B165" s="10">
        <f>SUM(B82:B84)</f>
        <v>10964.4141</v>
      </c>
      <c r="C165" s="24">
        <f>B165/B160-1</f>
        <v>-3.9561578346474002E-2</v>
      </c>
      <c r="D165" s="24"/>
      <c r="E165" s="10">
        <f>SUM(E82:E84)</f>
        <v>10872.899600000001</v>
      </c>
      <c r="F165" s="24">
        <f>E165/E160-1</f>
        <v>0.4626053830831991</v>
      </c>
      <c r="G165" s="24"/>
      <c r="H165" s="10">
        <f>SUM(H82:H84)</f>
        <v>49.003700000000002</v>
      </c>
      <c r="I165" s="24">
        <f>H165/H160-1</f>
        <v>-0.98637763184782612</v>
      </c>
      <c r="J165" s="24"/>
      <c r="K165" s="10">
        <f>SUM(K82:K84)</f>
        <v>42.5107</v>
      </c>
      <c r="L165" s="24">
        <f>K165/K160-1</f>
        <v>-0.88953350437038381</v>
      </c>
      <c r="M165" s="24"/>
      <c r="N165" s="10">
        <f>SUM(N82:N84)</f>
        <v>9322.8487999999998</v>
      </c>
      <c r="O165" s="24">
        <f>N165/N160-1</f>
        <v>-0.11178620984711718</v>
      </c>
      <c r="P165" s="24"/>
      <c r="Q165" s="10">
        <f>SUM(Q82:Q84)</f>
        <v>9279.2801999999992</v>
      </c>
      <c r="R165" s="24">
        <f>Q165/Q160-1</f>
        <v>0.34115304517966649</v>
      </c>
      <c r="S165" s="24"/>
      <c r="T165" s="10">
        <f>SUM(T82:T84)</f>
        <v>29.3872</v>
      </c>
      <c r="U165" s="24">
        <f>T165/T160-1</f>
        <v>-0.99095048792418627</v>
      </c>
      <c r="V165" s="24"/>
      <c r="W165" s="10">
        <f>SUM(W82:W84)</f>
        <v>14.181400000000002</v>
      </c>
      <c r="X165" s="24">
        <f>W165/W160-1</f>
        <v>-0.95701493659268189</v>
      </c>
      <c r="Y165" s="24"/>
      <c r="Z165" s="10">
        <f>SUM(Z82:Z84)</f>
        <v>5965.21</v>
      </c>
      <c r="AA165" s="24">
        <f>Z165/Z160-1</f>
        <v>-2.9830785706019824E-4</v>
      </c>
      <c r="AB165" s="24"/>
      <c r="AC165" s="10">
        <f>SUM(AC82:AC84)</f>
        <v>5938.68</v>
      </c>
      <c r="AD165" s="24">
        <f>AC165/AC160-1</f>
        <v>0.36208256880733947</v>
      </c>
      <c r="AE165" s="24"/>
      <c r="AF165" s="10">
        <f>SUM(AF82:AF84)</f>
        <v>15.27</v>
      </c>
      <c r="AG165" s="24">
        <f>AF165/AF160-1</f>
        <v>-0.98903222099320531</v>
      </c>
      <c r="AH165" s="24"/>
      <c r="AI165" s="10">
        <f>SUM(AI82:AI84)</f>
        <v>11.259999999999998</v>
      </c>
      <c r="AJ165" s="24">
        <f>AI165/AI160-1</f>
        <v>-0.94755961251862897</v>
      </c>
      <c r="AK165" s="24"/>
      <c r="AL165" s="10">
        <f>AVERAGE(AL82:AL84)</f>
        <v>85.026666666666657</v>
      </c>
      <c r="AM165" s="10">
        <f>AL165-AL160</f>
        <v>-6.9000000000000057</v>
      </c>
      <c r="AN165" s="10"/>
      <c r="AO165" s="10">
        <f>AVERAGE(AO82:AO84)</f>
        <v>79.3</v>
      </c>
      <c r="AP165" s="10">
        <f>AO165-AO160</f>
        <v>-13.760000000000005</v>
      </c>
      <c r="AQ165" s="10"/>
      <c r="AR165" s="10">
        <f>AVERAGE(AR82:AR84)</f>
        <v>64.566666666666677</v>
      </c>
      <c r="AS165" s="10">
        <f>AR165-AR160</f>
        <v>-25.689999999999984</v>
      </c>
      <c r="AT165" s="10"/>
      <c r="AU165" s="10">
        <f>AVERAGE(AU82:AU84)</f>
        <v>33.159999999999997</v>
      </c>
      <c r="AV165" s="10"/>
      <c r="AW165" s="10"/>
      <c r="AX165" s="10"/>
      <c r="AY165" s="10"/>
      <c r="AZ165" s="24"/>
      <c r="BA165" s="10"/>
      <c r="BB165" s="93"/>
      <c r="BC165" s="10"/>
      <c r="BD165" s="93"/>
      <c r="BE165" s="10"/>
      <c r="BF165" s="93"/>
      <c r="BG165" s="10"/>
      <c r="BH165" s="93"/>
      <c r="BI165" s="10"/>
      <c r="BJ165" s="93"/>
      <c r="BK165" s="10"/>
      <c r="BL165" s="93"/>
      <c r="BM165" s="10"/>
      <c r="BN165" s="93"/>
      <c r="BO165" s="10"/>
      <c r="BP165" s="10"/>
      <c r="BQ165" s="93"/>
      <c r="BR165" s="10"/>
      <c r="BS165" s="93"/>
      <c r="BT165" s="10"/>
      <c r="BU165" s="93"/>
      <c r="BV165" s="10"/>
      <c r="BW165" s="93"/>
      <c r="BX165" s="10"/>
      <c r="BY165" s="93"/>
      <c r="BZ165" s="10"/>
      <c r="CA165" s="93"/>
      <c r="CB165" s="10"/>
      <c r="CC165" s="93"/>
      <c r="CD165" s="10"/>
      <c r="CE165" s="93"/>
      <c r="CF165" s="10"/>
      <c r="CG165" s="10"/>
      <c r="CH165" s="10"/>
      <c r="CI165" s="10"/>
      <c r="CJ165" s="10"/>
      <c r="CK165" s="10"/>
      <c r="CL165" s="10"/>
      <c r="CM165" s="10"/>
      <c r="CN165" s="10"/>
      <c r="CW165" s="10"/>
      <c r="CX165" s="93"/>
      <c r="CY165" s="10"/>
      <c r="CZ165" s="93"/>
      <c r="DA165" s="10"/>
      <c r="DB165" s="93"/>
      <c r="DC165" s="10"/>
      <c r="DD165" s="93"/>
      <c r="DE165" s="88"/>
      <c r="DF165" s="88"/>
    </row>
    <row r="166" spans="1:110" s="11" customFormat="1" ht="12.75">
      <c r="A166" s="7" t="s">
        <v>52</v>
      </c>
      <c r="B166" s="10">
        <f>SUM(B85:B87)</f>
        <v>11072.524000000001</v>
      </c>
      <c r="C166" s="24">
        <f>B166/B161-1</f>
        <v>-3.6591653203051355E-2</v>
      </c>
      <c r="D166" s="24"/>
      <c r="E166" s="10">
        <f>SUM(E85:E87)</f>
        <v>10993.315200000001</v>
      </c>
      <c r="F166" s="24">
        <f>E166/E161-1</f>
        <v>0.57574690454808075</v>
      </c>
      <c r="G166" s="24"/>
      <c r="H166" s="10">
        <f>SUM(H85:H87)</f>
        <v>62.783799999999999</v>
      </c>
      <c r="I166" s="24">
        <f>H166/H161-1</f>
        <v>-0.98489940638151718</v>
      </c>
      <c r="J166" s="24"/>
      <c r="K166" s="10">
        <f>SUM(K85:K87)</f>
        <v>16.425000000000001</v>
      </c>
      <c r="L166" s="24">
        <f>K166/K161-1</f>
        <v>-0.95422193595641869</v>
      </c>
      <c r="M166" s="24"/>
      <c r="N166" s="10">
        <f>SUM(N85:N87)</f>
        <v>9152.0730999999996</v>
      </c>
      <c r="O166" s="24">
        <f>N166/N161-1</f>
        <v>-9.5917167075119103E-2</v>
      </c>
      <c r="P166" s="24"/>
      <c r="Q166" s="10">
        <f>SUM(Q85:Q87)</f>
        <v>9108.3652000000002</v>
      </c>
      <c r="R166" s="24">
        <f>Q166/Q161-1</f>
        <v>0.42634705976560139</v>
      </c>
      <c r="S166" s="24"/>
      <c r="T166" s="10">
        <f>SUM(T85:T87)</f>
        <v>37.6693</v>
      </c>
      <c r="U166" s="24">
        <f>T166/T161-1</f>
        <v>-0.9890502637984937</v>
      </c>
      <c r="V166" s="24"/>
      <c r="W166" s="10">
        <f>SUM(W85:W87)</f>
        <v>6.0385999999999997</v>
      </c>
      <c r="X166" s="24">
        <f>W166/W161-1</f>
        <v>-0.97967120994779611</v>
      </c>
      <c r="Y166" s="24"/>
      <c r="Z166" s="10">
        <f>SUM(Z85:Z87)</f>
        <v>5728.62</v>
      </c>
      <c r="AA166" s="24">
        <f>Z166/Z161-1</f>
        <v>1.2878860210262744E-2</v>
      </c>
      <c r="AB166" s="24"/>
      <c r="AC166" s="10">
        <f>SUM(AC85:AC87)</f>
        <v>5705.9</v>
      </c>
      <c r="AD166" s="24">
        <f>AC166/AC161-1</f>
        <v>0.43094670846394978</v>
      </c>
      <c r="AE166" s="24"/>
      <c r="AF166" s="10">
        <f>SUM(AF85:AF87)</f>
        <v>18.13</v>
      </c>
      <c r="AG166" s="24">
        <f>AF166/AF161-1</f>
        <v>-0.98763773728998472</v>
      </c>
      <c r="AH166" s="24"/>
      <c r="AI166" s="10">
        <f>SUM(AI85:AI87)</f>
        <v>4.59</v>
      </c>
      <c r="AJ166" s="24">
        <f>AI166/AI161-1</f>
        <v>-0.97724568709101722</v>
      </c>
      <c r="AK166" s="24"/>
      <c r="AL166" s="10">
        <f>AVERAGE(AL85:AL87)</f>
        <v>82.596666666666664</v>
      </c>
      <c r="AM166" s="10">
        <f>AL166-AL161</f>
        <v>-5.4733333333333292</v>
      </c>
      <c r="AN166" s="10"/>
      <c r="AO166" s="10">
        <f>AVERAGE(AO85:AO87)</f>
        <v>82.793333333333337</v>
      </c>
      <c r="AP166" s="10">
        <f>AO166-AO161</f>
        <v>-8.713333333333324</v>
      </c>
      <c r="AQ166" s="10"/>
      <c r="AR166" s="10">
        <f>AVERAGE(AR85:AR87)</f>
        <v>59.863333333333337</v>
      </c>
      <c r="AS166" s="10">
        <f>AR166-AR161</f>
        <v>-22.976666666666652</v>
      </c>
      <c r="AT166" s="10"/>
      <c r="AU166" s="10">
        <f>AVERAGE(AU85:AU87)</f>
        <v>36.566666666666663</v>
      </c>
      <c r="AV166" s="10"/>
      <c r="AW166" s="10"/>
      <c r="AX166" s="10"/>
      <c r="AY166" s="10"/>
      <c r="AZ166" s="24"/>
      <c r="BA166" s="10"/>
      <c r="BB166" s="93"/>
      <c r="BC166" s="10"/>
      <c r="BD166" s="93"/>
      <c r="BE166" s="10"/>
      <c r="BF166" s="93"/>
      <c r="BG166" s="10"/>
      <c r="BH166" s="93"/>
      <c r="BI166" s="10"/>
      <c r="BJ166" s="93"/>
      <c r="BK166" s="10"/>
      <c r="BL166" s="93"/>
      <c r="BM166" s="10"/>
      <c r="BN166" s="93"/>
      <c r="BO166" s="10"/>
      <c r="BP166" s="10"/>
      <c r="BQ166" s="93"/>
      <c r="BR166" s="10"/>
      <c r="BS166" s="93"/>
      <c r="BT166" s="10"/>
      <c r="BU166" s="93"/>
      <c r="BV166" s="10"/>
      <c r="BW166" s="93"/>
      <c r="BX166" s="10"/>
      <c r="BY166" s="93"/>
      <c r="BZ166" s="10"/>
      <c r="CA166" s="93"/>
      <c r="CB166" s="10"/>
      <c r="CC166" s="93"/>
      <c r="CD166" s="10"/>
      <c r="CE166" s="93"/>
      <c r="CF166" s="10"/>
      <c r="CG166" s="10"/>
      <c r="CH166" s="10"/>
      <c r="CI166" s="10"/>
      <c r="CJ166" s="10"/>
      <c r="CK166" s="10"/>
      <c r="CL166" s="10"/>
      <c r="CM166" s="10"/>
      <c r="CN166" s="10"/>
      <c r="CW166" s="10"/>
      <c r="CX166" s="93"/>
      <c r="CY166" s="10"/>
      <c r="CZ166" s="93"/>
      <c r="DA166" s="10"/>
      <c r="DB166" s="93"/>
      <c r="DC166" s="10"/>
      <c r="DD166" s="93"/>
      <c r="DE166" s="88"/>
      <c r="DF166" s="88"/>
    </row>
    <row r="167" spans="1:110" s="11" customFormat="1" ht="12.75">
      <c r="A167" s="7"/>
      <c r="B167" s="10"/>
      <c r="C167" s="9"/>
      <c r="D167" s="9"/>
      <c r="E167" s="10"/>
      <c r="F167" s="9"/>
      <c r="G167" s="9"/>
      <c r="H167" s="10"/>
      <c r="I167" s="9"/>
      <c r="J167" s="9"/>
      <c r="K167" s="10"/>
      <c r="L167" s="9"/>
      <c r="M167" s="9"/>
      <c r="N167" s="10"/>
      <c r="O167" s="9"/>
      <c r="P167" s="9"/>
      <c r="Q167" s="10"/>
      <c r="R167" s="9"/>
      <c r="S167" s="9"/>
      <c r="T167" s="10"/>
      <c r="U167" s="9"/>
      <c r="V167" s="9"/>
      <c r="W167" s="10"/>
      <c r="X167" s="9"/>
      <c r="Y167" s="9"/>
      <c r="Z167" s="10"/>
      <c r="AA167" s="9"/>
      <c r="AB167" s="9"/>
      <c r="AC167" s="10"/>
      <c r="AD167" s="9"/>
      <c r="AE167" s="9"/>
      <c r="AF167" s="10"/>
      <c r="AG167" s="9"/>
      <c r="AH167" s="9"/>
      <c r="AI167" s="10"/>
      <c r="AJ167" s="9"/>
      <c r="AK167" s="9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W167" s="10"/>
      <c r="CX167" s="10"/>
      <c r="CY167" s="10"/>
      <c r="CZ167" s="10"/>
      <c r="DA167" s="10"/>
      <c r="DB167" s="10"/>
      <c r="DC167" s="10"/>
      <c r="DD167" s="10"/>
      <c r="DE167" s="88"/>
      <c r="DF167" s="88"/>
    </row>
    <row r="168" spans="1:110" s="11" customFormat="1" ht="12.75">
      <c r="A168" s="7" t="s">
        <v>53</v>
      </c>
      <c r="B168" s="10">
        <f>SUM(B88:B90)</f>
        <v>9916.6054999999997</v>
      </c>
      <c r="C168" s="24">
        <f>B168/B163-1</f>
        <v>0.25444830111316752</v>
      </c>
      <c r="D168" s="24"/>
      <c r="E168" s="10">
        <f>SUM(E88:E90)</f>
        <v>9831.1304999999993</v>
      </c>
      <c r="F168" s="24">
        <f>E168/E163-1</f>
        <v>0.82811847657105075</v>
      </c>
      <c r="G168" s="24"/>
      <c r="H168" s="10">
        <f>SUM(H88:H90)</f>
        <v>63.933500000000002</v>
      </c>
      <c r="I168" s="24">
        <f>H168/H163-1</f>
        <v>-0.9730188100043291</v>
      </c>
      <c r="J168" s="24"/>
      <c r="K168" s="10">
        <f>SUM(K88:K90)</f>
        <v>21.541499999999999</v>
      </c>
      <c r="L168" s="24">
        <f>K168/K163-1</f>
        <v>-0.86354289927709371</v>
      </c>
      <c r="M168" s="24"/>
      <c r="N168" s="10">
        <f>SUM(N88:N90)</f>
        <v>7685.9993999999997</v>
      </c>
      <c r="O168" s="24">
        <f>N168/N163-1</f>
        <v>0.34114792569628105</v>
      </c>
      <c r="P168" s="24"/>
      <c r="Q168" s="10">
        <f>SUM(Q88:Q90)</f>
        <v>7641.9503000000004</v>
      </c>
      <c r="R168" s="24">
        <f>Q168/Q163-1</f>
        <v>0.95789135523087587</v>
      </c>
      <c r="S168" s="24"/>
      <c r="T168" s="10">
        <f>SUM(T88:T90)</f>
        <v>33.677999999999997</v>
      </c>
      <c r="U168" s="24">
        <f>T168/T163-1</f>
        <v>-0.9803886572391145</v>
      </c>
      <c r="V168" s="24"/>
      <c r="W168" s="10">
        <f>SUM(W88:W90)</f>
        <v>10.371099999999998</v>
      </c>
      <c r="X168" s="24">
        <f>W168/W163-1</f>
        <v>-0.90613216854231571</v>
      </c>
      <c r="Y168" s="24"/>
      <c r="Z168" s="10">
        <f>SUM(Z88:Z90)</f>
        <v>4674.24</v>
      </c>
      <c r="AA168" s="24">
        <f>Z168/Z163-1</f>
        <v>0.49156133627333043</v>
      </c>
      <c r="AB168" s="24"/>
      <c r="AC168" s="10">
        <f>SUM(AC88:AC90)</f>
        <v>4650.96</v>
      </c>
      <c r="AD168" s="24">
        <f>AC168/AC163-1</f>
        <v>0.98413869892963945</v>
      </c>
      <c r="AE168" s="24"/>
      <c r="AF168" s="10">
        <f>SUM(AF88:AF90)</f>
        <v>16.260000000000002</v>
      </c>
      <c r="AG168" s="24">
        <f>AF168/AF163-1</f>
        <v>-0.97712854992755971</v>
      </c>
      <c r="AH168" s="24"/>
      <c r="AI168" s="10">
        <f>SUM(AI88:AI90)</f>
        <v>7.02</v>
      </c>
      <c r="AJ168" s="24">
        <f>AI168/AI163-1</f>
        <v>-0.91090239878157131</v>
      </c>
      <c r="AK168" s="24"/>
      <c r="AL168" s="10">
        <f>AVERAGE(AL88:AL90)</f>
        <v>76.743333333333339</v>
      </c>
      <c r="AM168" s="10">
        <f>AL168-AL163</f>
        <v>7.75</v>
      </c>
      <c r="AN168" s="10"/>
      <c r="AO168" s="10">
        <f>AVERAGE(AO88:AO90)</f>
        <v>76.966666666666669</v>
      </c>
      <c r="AP168" s="10">
        <f>AO168-AO163</f>
        <v>6.2666666666666657</v>
      </c>
      <c r="AQ168" s="10"/>
      <c r="AR168" s="10">
        <f>AVERAGE(AR88:AR90)</f>
        <v>52.096666666666664</v>
      </c>
      <c r="AS168" s="10">
        <f>AR168-AR163</f>
        <v>-12.36</v>
      </c>
      <c r="AT168" s="10"/>
      <c r="AU168" s="10">
        <f>AVERAGE(AU88:AU90)</f>
        <v>46.660000000000004</v>
      </c>
      <c r="AV168" s="10"/>
      <c r="AW168" s="10"/>
      <c r="AX168" s="10"/>
      <c r="AY168" s="10"/>
      <c r="AZ168" s="24"/>
      <c r="BA168" s="10"/>
      <c r="BB168" s="93"/>
      <c r="BC168" s="10"/>
      <c r="BD168" s="93"/>
      <c r="BE168" s="10"/>
      <c r="BF168" s="93"/>
      <c r="BG168" s="10"/>
      <c r="BH168" s="93"/>
      <c r="BI168" s="10"/>
      <c r="BJ168" s="93"/>
      <c r="BK168" s="10"/>
      <c r="BL168" s="93"/>
      <c r="BM168" s="10"/>
      <c r="BN168" s="93"/>
      <c r="BO168" s="10"/>
      <c r="BP168" s="10"/>
      <c r="BQ168" s="93"/>
      <c r="BR168" s="10"/>
      <c r="BS168" s="93"/>
      <c r="BT168" s="10"/>
      <c r="BU168" s="93"/>
      <c r="BV168" s="10"/>
      <c r="BW168" s="93"/>
      <c r="BX168" s="10"/>
      <c r="BY168" s="93"/>
      <c r="BZ168" s="10"/>
      <c r="CA168" s="93"/>
      <c r="CB168" s="10"/>
      <c r="CC168" s="93"/>
      <c r="CD168" s="10"/>
      <c r="CE168" s="93"/>
      <c r="CF168" s="10"/>
      <c r="CG168" s="10"/>
      <c r="CH168" s="10"/>
      <c r="CI168" s="10"/>
      <c r="CJ168" s="10"/>
      <c r="CK168" s="10"/>
      <c r="CL168" s="10"/>
      <c r="CM168" s="10"/>
      <c r="CN168" s="10"/>
      <c r="CW168" s="10"/>
      <c r="CX168" s="93"/>
      <c r="CY168" s="10"/>
      <c r="CZ168" s="93"/>
      <c r="DA168" s="10"/>
      <c r="DB168" s="93"/>
      <c r="DC168" s="10"/>
      <c r="DD168" s="93"/>
      <c r="DE168" s="88"/>
      <c r="DF168" s="88"/>
    </row>
    <row r="169" spans="1:110" s="11" customFormat="1" ht="12.75">
      <c r="A169" s="7" t="s">
        <v>54</v>
      </c>
      <c r="B169" s="10">
        <f>SUM(B91:B93)</f>
        <v>11657.5977</v>
      </c>
      <c r="C169" s="24">
        <f>B169/B164-1</f>
        <v>0.47571848532587335</v>
      </c>
      <c r="D169" s="24"/>
      <c r="E169" s="10">
        <f>SUM(E91:E93)</f>
        <v>11526.610499999999</v>
      </c>
      <c r="F169" s="24">
        <f>E169/E164-1</f>
        <v>0.47180846950649968</v>
      </c>
      <c r="G169" s="24"/>
      <c r="H169" s="10">
        <f>SUM(H91:H93)</f>
        <v>59.581500000000005</v>
      </c>
      <c r="I169" s="24">
        <f>H169/H164-1</f>
        <v>0.35666257568133153</v>
      </c>
      <c r="J169" s="24"/>
      <c r="K169" s="10">
        <f>SUM(K91:K93)</f>
        <v>71.40570000000001</v>
      </c>
      <c r="L169" s="24">
        <f>K169/K164-1</f>
        <v>1.9636914520513837</v>
      </c>
      <c r="M169" s="24"/>
      <c r="N169" s="10">
        <f>SUM(N91:N93)</f>
        <v>10275.794100000001</v>
      </c>
      <c r="O169" s="24">
        <f>N169/N164-1</f>
        <v>0.72920740823048225</v>
      </c>
      <c r="P169" s="24"/>
      <c r="Q169" s="10">
        <f>SUM(Q91:Q93)</f>
        <v>10195.1132</v>
      </c>
      <c r="R169" s="24">
        <f>Q169/Q164-1</f>
        <v>0.72387507325119538</v>
      </c>
      <c r="S169" s="24"/>
      <c r="T169" s="10">
        <f>SUM(T91:T93)</f>
        <v>28.357799999999997</v>
      </c>
      <c r="U169" s="24">
        <f>T169/T164-1</f>
        <v>0.25185629905617879</v>
      </c>
      <c r="V169" s="24"/>
      <c r="W169" s="10">
        <f>SUM(W91:W93)</f>
        <v>52.323100000000004</v>
      </c>
      <c r="X169" s="24">
        <f>W169/W164-1</f>
        <v>8.0711152719266313</v>
      </c>
      <c r="Y169" s="24"/>
      <c r="Z169" s="10">
        <f>SUM(Z91:Z93)</f>
        <v>6462.74</v>
      </c>
      <c r="AA169" s="24">
        <f>Z169/Z164-1</f>
        <v>0.71687777612479553</v>
      </c>
      <c r="AB169" s="24"/>
      <c r="AC169" s="10">
        <f>SUM(AC91:AC93)</f>
        <v>6416.13</v>
      </c>
      <c r="AD169" s="24">
        <f>AC169/AC164-1</f>
        <v>0.71198149304388192</v>
      </c>
      <c r="AE169" s="24"/>
      <c r="AF169" s="10">
        <f>SUM(AF91:AF93)</f>
        <v>13.419999999999998</v>
      </c>
      <c r="AG169" s="24">
        <f>AF169/AF164-1</f>
        <v>0.15094339622641484</v>
      </c>
      <c r="AH169" s="24"/>
      <c r="AI169" s="10">
        <f>SUM(AI91:AI93)</f>
        <v>33.160000000000004</v>
      </c>
      <c r="AJ169" s="24">
        <f>AI169/AI164-1</f>
        <v>5.8939708939708941</v>
      </c>
      <c r="AK169" s="24"/>
      <c r="AL169" s="10">
        <f>AVERAGE(AL91:AL93)</f>
        <v>88.133333333333326</v>
      </c>
      <c r="AM169" s="10">
        <f>AL169-AL164</f>
        <v>13.379999999999995</v>
      </c>
      <c r="AN169" s="10"/>
      <c r="AO169" s="10">
        <f>AVERAGE(AO91:AO93)</f>
        <v>88.43</v>
      </c>
      <c r="AP169" s="10">
        <f>AO169-AO164</f>
        <v>13.39</v>
      </c>
      <c r="AQ169" s="10"/>
      <c r="AR169" s="10">
        <f>AVERAGE(AR91:AR93)</f>
        <v>47.763333333333328</v>
      </c>
      <c r="AS169" s="10">
        <f>AR169-AR164</f>
        <v>-3.5200000000000102</v>
      </c>
      <c r="AT169" s="10"/>
      <c r="AU169" s="10">
        <f>AVERAGE(AU91:AU93)</f>
        <v>69.63</v>
      </c>
      <c r="AV169" s="10"/>
      <c r="AW169" s="10"/>
      <c r="AX169" s="10"/>
      <c r="AY169" s="10"/>
      <c r="AZ169" s="24"/>
      <c r="BA169" s="10"/>
      <c r="BB169" s="93"/>
      <c r="BC169" s="10"/>
      <c r="BD169" s="93"/>
      <c r="BE169" s="10"/>
      <c r="BF169" s="93"/>
      <c r="BG169" s="10"/>
      <c r="BH169" s="93"/>
      <c r="BI169" s="10"/>
      <c r="BJ169" s="93"/>
      <c r="BK169" s="10"/>
      <c r="BL169" s="93"/>
      <c r="BM169" s="10"/>
      <c r="BN169" s="93"/>
      <c r="BO169" s="10"/>
      <c r="BP169" s="10"/>
      <c r="BQ169" s="93"/>
      <c r="BR169" s="10"/>
      <c r="BS169" s="93"/>
      <c r="BT169" s="10"/>
      <c r="BU169" s="93"/>
      <c r="BV169" s="10"/>
      <c r="BW169" s="93"/>
      <c r="BX169" s="10"/>
      <c r="BY169" s="93"/>
      <c r="BZ169" s="10"/>
      <c r="CA169" s="93"/>
      <c r="CB169" s="10"/>
      <c r="CC169" s="93"/>
      <c r="CD169" s="10"/>
      <c r="CE169" s="93"/>
      <c r="CF169" s="10"/>
      <c r="CG169" s="10"/>
      <c r="CH169" s="10"/>
      <c r="CI169" s="10"/>
      <c r="CJ169" s="10"/>
      <c r="CK169" s="10"/>
      <c r="CL169" s="10"/>
      <c r="CM169" s="10"/>
      <c r="CN169" s="10"/>
      <c r="CW169" s="10"/>
      <c r="CX169" s="93"/>
      <c r="CY169" s="10"/>
      <c r="CZ169" s="93"/>
      <c r="DA169" s="10"/>
      <c r="DB169" s="93"/>
      <c r="DC169" s="10"/>
      <c r="DD169" s="93"/>
      <c r="DE169" s="88"/>
      <c r="DF169" s="88"/>
    </row>
    <row r="170" spans="1:110" s="11" customFormat="1" ht="12.75">
      <c r="A170" s="7" t="s">
        <v>55</v>
      </c>
      <c r="B170" s="10">
        <f>SUM(B94:B96)</f>
        <v>10585.518199999999</v>
      </c>
      <c r="C170" s="24">
        <f>B170/B165-1</f>
        <v>-3.4556876139875237E-2</v>
      </c>
      <c r="D170" s="24"/>
      <c r="E170" s="10">
        <f>SUM(E94:E96)</f>
        <v>10526.154600000002</v>
      </c>
      <c r="F170" s="24">
        <f>E170/E165-1</f>
        <v>-3.1890757089304778E-2</v>
      </c>
      <c r="G170" s="24"/>
      <c r="H170" s="10">
        <f>SUM(H94:H96)</f>
        <v>35.5398</v>
      </c>
      <c r="I170" s="24">
        <f>H170/H165-1</f>
        <v>-0.27475272275358809</v>
      </c>
      <c r="J170" s="24"/>
      <c r="K170" s="10">
        <f>SUM(K94:K96)</f>
        <v>23.823699999999999</v>
      </c>
      <c r="L170" s="24">
        <f>K170/K165-1</f>
        <v>-0.43958344605005328</v>
      </c>
      <c r="M170" s="24"/>
      <c r="N170" s="10">
        <f>SUM(N94:N96)</f>
        <v>9009.185300000001</v>
      </c>
      <c r="O170" s="24">
        <f>N170/N165-1</f>
        <v>-3.3644597990262204E-2</v>
      </c>
      <c r="P170" s="24"/>
      <c r="Q170" s="10">
        <f>SUM(Q94:Q96)</f>
        <v>8971.1334999999999</v>
      </c>
      <c r="R170" s="24">
        <f>Q170/Q165-1</f>
        <v>-3.3208039132173184E-2</v>
      </c>
      <c r="S170" s="24"/>
      <c r="T170" s="10">
        <f>SUM(T94:T96)</f>
        <v>21.5944</v>
      </c>
      <c r="U170" s="24">
        <f>T170/T165-1</f>
        <v>-0.26517667555942726</v>
      </c>
      <c r="V170" s="24"/>
      <c r="W170" s="10">
        <f>SUM(W94:W96)</f>
        <v>16.4574</v>
      </c>
      <c r="X170" s="24">
        <f>W170/W165-1</f>
        <v>0.16049191194099288</v>
      </c>
      <c r="Y170" s="24"/>
      <c r="Z170" s="10">
        <f>SUM(Z94:Z96)</f>
        <v>5561.82</v>
      </c>
      <c r="AA170" s="24">
        <f>Z170/Z165-1</f>
        <v>-6.7623771837035163E-2</v>
      </c>
      <c r="AB170" s="24"/>
      <c r="AC170" s="10">
        <f>SUM(AC94:AC96)</f>
        <v>5539.69</v>
      </c>
      <c r="AD170" s="24">
        <f>AC170/AC165-1</f>
        <v>-6.7184963661958697E-2</v>
      </c>
      <c r="AE170" s="24"/>
      <c r="AF170" s="10">
        <f>SUM(AF94:AF96)</f>
        <v>11.600000000000001</v>
      </c>
      <c r="AG170" s="24">
        <f>AF170/AF165-1</f>
        <v>-0.24034053700065472</v>
      </c>
      <c r="AH170" s="24"/>
      <c r="AI170" s="10">
        <f>SUM(AI94:AI96)</f>
        <v>10.53</v>
      </c>
      <c r="AJ170" s="24">
        <f>AI170/AI165-1</f>
        <v>-6.4831261101243265E-2</v>
      </c>
      <c r="AK170" s="24"/>
      <c r="AL170" s="10">
        <f>AVERAGE(AL94:AL96)</f>
        <v>84.69</v>
      </c>
      <c r="AM170" s="10">
        <f>AL170-AL165</f>
        <v>-0.3366666666666589</v>
      </c>
      <c r="AN170" s="10"/>
      <c r="AO170" s="10">
        <f>AVERAGE(AO94:AO96)</f>
        <v>84.81</v>
      </c>
      <c r="AP170" s="10">
        <f>AO170-AO165</f>
        <v>5.5100000000000051</v>
      </c>
      <c r="AQ170" s="10"/>
      <c r="AR170" s="10">
        <f>AVERAGE(AR94:AR96)</f>
        <v>61.443333333333335</v>
      </c>
      <c r="AS170" s="10">
        <f>AR170-AR165</f>
        <v>-3.123333333333342</v>
      </c>
      <c r="AT170" s="10"/>
      <c r="AU170" s="10">
        <f>AVERAGE(AU94:AU96)</f>
        <v>59.823333333333331</v>
      </c>
      <c r="AV170" s="10"/>
      <c r="AW170" s="10"/>
      <c r="AX170" s="10"/>
      <c r="AY170" s="10"/>
      <c r="AZ170" s="24"/>
      <c r="BA170" s="10"/>
      <c r="BB170" s="93"/>
      <c r="BC170" s="10"/>
      <c r="BD170" s="93"/>
      <c r="BE170" s="10"/>
      <c r="BF170" s="93"/>
      <c r="BG170" s="10"/>
      <c r="BH170" s="93"/>
      <c r="BI170" s="10"/>
      <c r="BJ170" s="93"/>
      <c r="BK170" s="10"/>
      <c r="BL170" s="93"/>
      <c r="BM170" s="10"/>
      <c r="BN170" s="93"/>
      <c r="BO170" s="10"/>
      <c r="BP170" s="10"/>
      <c r="BQ170" s="93"/>
      <c r="BR170" s="10"/>
      <c r="BS170" s="93"/>
      <c r="BT170" s="10"/>
      <c r="BU170" s="93"/>
      <c r="BV170" s="10"/>
      <c r="BW170" s="93"/>
      <c r="BX170" s="10"/>
      <c r="BY170" s="93"/>
      <c r="BZ170" s="10"/>
      <c r="CA170" s="93"/>
      <c r="CB170" s="10"/>
      <c r="CC170" s="93"/>
      <c r="CD170" s="10"/>
      <c r="CE170" s="93"/>
      <c r="CF170" s="10"/>
      <c r="CG170" s="10"/>
      <c r="CH170" s="10"/>
      <c r="CI170" s="10"/>
      <c r="CJ170" s="10"/>
      <c r="CK170" s="10"/>
      <c r="CL170" s="10"/>
      <c r="CM170" s="10"/>
      <c r="CN170" s="10"/>
      <c r="CW170" s="10"/>
      <c r="CX170" s="93"/>
      <c r="CY170" s="10"/>
      <c r="CZ170" s="93"/>
      <c r="DA170" s="10"/>
      <c r="DB170" s="93"/>
      <c r="DC170" s="10"/>
      <c r="DD170" s="93"/>
      <c r="DE170" s="88"/>
      <c r="DF170" s="88"/>
    </row>
    <row r="171" spans="1:110" s="11" customFormat="1" ht="12.75">
      <c r="A171" s="7" t="s">
        <v>56</v>
      </c>
      <c r="B171" s="10">
        <f>SUM(B97)</f>
        <v>3658.0996</v>
      </c>
      <c r="C171" s="93"/>
      <c r="D171" s="93"/>
      <c r="E171" s="10">
        <f>SUM(E97)</f>
        <v>3650.7838999999999</v>
      </c>
      <c r="F171" s="93"/>
      <c r="G171" s="93"/>
      <c r="H171" s="10">
        <f>SUM(H97)</f>
        <v>7.3156999999999996</v>
      </c>
      <c r="I171" s="93"/>
      <c r="J171" s="93"/>
      <c r="K171" s="10">
        <f>SUM(K97)</f>
        <v>0</v>
      </c>
      <c r="L171" s="93"/>
      <c r="M171" s="93"/>
      <c r="N171" s="10">
        <f>SUM(N97)</f>
        <v>3112.9582</v>
      </c>
      <c r="O171" s="93"/>
      <c r="P171" s="93"/>
      <c r="Q171" s="10">
        <f>SUM(Q97)</f>
        <v>3109.0176999999999</v>
      </c>
      <c r="R171" s="93"/>
      <c r="S171" s="93"/>
      <c r="T171" s="10">
        <f>SUM(T97)</f>
        <v>3.9405000000000001</v>
      </c>
      <c r="U171" s="93"/>
      <c r="V171" s="93"/>
      <c r="W171" s="10">
        <f>SUM(W97)</f>
        <v>0</v>
      </c>
      <c r="X171" s="93"/>
      <c r="Y171" s="93"/>
      <c r="Z171" s="10">
        <f>SUM(Z97:Z99)</f>
        <v>4604.63</v>
      </c>
      <c r="AA171" s="93"/>
      <c r="AB171" s="93"/>
      <c r="AC171" s="10">
        <f>SUM(AC97)</f>
        <v>1963.5</v>
      </c>
      <c r="AD171" s="93"/>
      <c r="AE171" s="93"/>
      <c r="AF171" s="10">
        <f>SUM(AF97)</f>
        <v>2.27</v>
      </c>
      <c r="AG171" s="93"/>
      <c r="AH171" s="93"/>
      <c r="AI171" s="10">
        <f>SUM(AI97)</f>
        <v>0</v>
      </c>
      <c r="AJ171" s="93"/>
      <c r="AK171" s="93"/>
      <c r="AL171" s="10">
        <f>AVERAGE(AL97)</f>
        <v>85.1</v>
      </c>
      <c r="AM171" s="10">
        <f>AL171-AL166</f>
        <v>2.5033333333333303</v>
      </c>
      <c r="AN171" s="10"/>
      <c r="AO171" s="10">
        <f>AVERAGE(AO97)</f>
        <v>85.16</v>
      </c>
      <c r="AP171" s="10">
        <f>AO171-AO166</f>
        <v>2.36666666666666</v>
      </c>
      <c r="AQ171" s="10"/>
      <c r="AR171" s="10">
        <f>AVERAGE(AR97)</f>
        <v>53.86</v>
      </c>
      <c r="AS171" s="10">
        <f>AR171-AR166</f>
        <v>-6.0033333333333374</v>
      </c>
      <c r="AT171" s="10"/>
      <c r="AU171" s="10">
        <f>AVERAGE(AU97)</f>
        <v>0</v>
      </c>
      <c r="AV171" s="10"/>
      <c r="AW171" s="10"/>
      <c r="AX171" s="10"/>
      <c r="AY171" s="10"/>
      <c r="AZ171" s="93"/>
      <c r="BA171" s="10"/>
      <c r="BB171" s="93"/>
      <c r="BC171" s="10"/>
      <c r="BD171" s="93"/>
      <c r="BE171" s="10"/>
      <c r="BF171" s="93"/>
      <c r="BG171" s="10"/>
      <c r="BH171" s="93"/>
      <c r="BI171" s="10"/>
      <c r="BJ171" s="93"/>
      <c r="BK171" s="10"/>
      <c r="BL171" s="93"/>
      <c r="BM171" s="10"/>
      <c r="BN171" s="93"/>
      <c r="BO171" s="10"/>
      <c r="BP171" s="10"/>
      <c r="BQ171" s="93"/>
      <c r="BR171" s="10"/>
      <c r="BS171" s="93"/>
      <c r="BT171" s="10"/>
      <c r="BU171" s="93"/>
      <c r="BV171" s="10"/>
      <c r="BW171" s="93"/>
      <c r="BX171" s="10"/>
      <c r="BY171" s="93"/>
      <c r="BZ171" s="10"/>
      <c r="CA171" s="93"/>
      <c r="CB171" s="10"/>
      <c r="CC171" s="93"/>
      <c r="CD171" s="10"/>
      <c r="CE171" s="93"/>
      <c r="CF171" s="10"/>
      <c r="CG171" s="10"/>
      <c r="CH171" s="10"/>
      <c r="CI171" s="10"/>
      <c r="CJ171" s="10"/>
      <c r="CK171" s="10"/>
      <c r="CL171" s="10"/>
      <c r="CM171" s="10"/>
      <c r="CN171" s="10"/>
      <c r="CW171" s="10"/>
      <c r="CX171" s="93"/>
      <c r="CY171" s="10"/>
      <c r="CZ171" s="93"/>
      <c r="DA171" s="10"/>
      <c r="DB171" s="93"/>
      <c r="DC171" s="10"/>
      <c r="DD171" s="93"/>
      <c r="DE171" s="88"/>
      <c r="DF171" s="88"/>
    </row>
    <row r="172" spans="1:110" s="11" customFormat="1" ht="12.75">
      <c r="C172" s="62"/>
      <c r="D172" s="62"/>
      <c r="F172" s="62"/>
      <c r="G172" s="62"/>
      <c r="I172" s="62"/>
      <c r="J172" s="62"/>
      <c r="L172" s="62"/>
      <c r="M172" s="62"/>
      <c r="O172" s="62"/>
      <c r="P172" s="62"/>
      <c r="R172" s="62"/>
      <c r="S172" s="62"/>
      <c r="U172" s="62"/>
      <c r="V172" s="62"/>
      <c r="X172" s="62"/>
      <c r="Y172" s="62"/>
      <c r="AA172" s="62"/>
      <c r="AB172" s="62"/>
      <c r="AD172" s="62"/>
      <c r="AE172" s="62"/>
      <c r="AG172" s="62"/>
      <c r="AH172" s="62"/>
      <c r="AJ172" s="62"/>
      <c r="AK172" s="62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W172" s="10"/>
      <c r="CX172" s="10"/>
      <c r="CY172" s="10"/>
      <c r="CZ172" s="10"/>
      <c r="DA172" s="10"/>
      <c r="DB172" s="10"/>
      <c r="DC172" s="10"/>
      <c r="DD172" s="10"/>
      <c r="DE172" s="88"/>
      <c r="DF172" s="88"/>
    </row>
    <row r="173" spans="1:110" s="11" customFormat="1" ht="12.75">
      <c r="A173" s="7" t="s">
        <v>57</v>
      </c>
      <c r="B173" s="10">
        <f>SUM(B100:B102)</f>
        <v>9904.7270000000008</v>
      </c>
      <c r="C173" s="24">
        <f>B173/B168-1</f>
        <v>-1.1978393211264926E-3</v>
      </c>
      <c r="D173" s="24"/>
      <c r="E173" s="10">
        <f>SUM(E100:E102)</f>
        <v>9843.6466999999993</v>
      </c>
      <c r="F173" s="24">
        <f>E173/E168-1</f>
        <v>1.273119098561537E-3</v>
      </c>
      <c r="G173" s="24"/>
      <c r="H173" s="10">
        <f>SUM(H100:H102)</f>
        <v>35.670400000000001</v>
      </c>
      <c r="I173" s="24">
        <f>H173/H168-1</f>
        <v>-0.44207027614630823</v>
      </c>
      <c r="J173" s="24"/>
      <c r="K173" s="10">
        <f>SUM(K100:K102)</f>
        <v>25.4099</v>
      </c>
      <c r="L173" s="24">
        <f>K173/K168-1</f>
        <v>0.1795789522549498</v>
      </c>
      <c r="M173" s="24"/>
      <c r="N173" s="10">
        <f>SUM(N100:N102)</f>
        <v>7157.2340000000004</v>
      </c>
      <c r="O173" s="24">
        <f>N173/N168-1</f>
        <v>-6.8795920020498502E-2</v>
      </c>
      <c r="P173" s="24"/>
      <c r="Q173" s="10">
        <f>SUM(Q100:Q102)</f>
        <v>7122.7642999999998</v>
      </c>
      <c r="R173" s="24">
        <f>Q173/Q168-1</f>
        <v>-6.793893961859454E-2</v>
      </c>
      <c r="S173" s="24"/>
      <c r="T173" s="10">
        <f>SUM(T100:T102)</f>
        <v>15.131500000000001</v>
      </c>
      <c r="U173" s="24">
        <f>T173/T168-1</f>
        <v>-0.55070075420155584</v>
      </c>
      <c r="V173" s="24"/>
      <c r="W173" s="10">
        <f>SUM(W100:W102)</f>
        <v>19.338100000000001</v>
      </c>
      <c r="X173" s="24">
        <f>W173/W168-1</f>
        <v>0.86461416821745085</v>
      </c>
      <c r="Y173" s="24"/>
      <c r="Z173" s="10">
        <f>SUM(Z100:Z102)</f>
        <v>4304.3599999999997</v>
      </c>
      <c r="AA173" s="24">
        <f>Z173/Z168-1</f>
        <v>-7.9131580748955987E-2</v>
      </c>
      <c r="AB173" s="24"/>
      <c r="AC173" s="10">
        <f>SUM(AC100:AC102)</f>
        <v>4284.18</v>
      </c>
      <c r="AD173" s="24">
        <f>AC173/AC168-1</f>
        <v>-7.8861138345631798E-2</v>
      </c>
      <c r="AE173" s="24"/>
      <c r="AF173" s="10">
        <f>SUM(AF100:AF102)</f>
        <v>8.57</v>
      </c>
      <c r="AG173" s="24">
        <f>AF173/AF168-1</f>
        <v>-0.47293972939729401</v>
      </c>
      <c r="AH173" s="24"/>
      <c r="AI173" s="10">
        <f>SUM(AI100:AI102)</f>
        <v>11.61</v>
      </c>
      <c r="AJ173" s="24">
        <f>AI173/AI168-1</f>
        <v>0.65384615384615397</v>
      </c>
      <c r="AK173" s="24"/>
      <c r="AL173" s="10">
        <f>AVERAGE(AL100:AL102)</f>
        <v>71.506666666666675</v>
      </c>
      <c r="AM173" s="10">
        <f>AL173-AL168</f>
        <v>-5.2366666666666646</v>
      </c>
      <c r="AN173" s="10"/>
      <c r="AO173" s="10">
        <f>AVERAGE(AO100:AO102)</f>
        <v>71.61999999999999</v>
      </c>
      <c r="AP173" s="10">
        <f>AO173-AO168</f>
        <v>-5.3466666666666782</v>
      </c>
      <c r="AQ173" s="10"/>
      <c r="AR173" s="10">
        <f>AVERAGE(AR100:AR102)</f>
        <v>42.406666666666666</v>
      </c>
      <c r="AS173" s="10">
        <f>AR173-AR168</f>
        <v>-9.6899999999999977</v>
      </c>
      <c r="AT173" s="10"/>
      <c r="AU173" s="10">
        <f>AVERAGE(AU100:AU102)</f>
        <v>62.203333333333326</v>
      </c>
      <c r="AV173" s="10"/>
      <c r="AW173" s="10"/>
      <c r="AX173" s="10"/>
      <c r="AY173" s="10"/>
      <c r="AZ173" s="24"/>
      <c r="BA173" s="10"/>
      <c r="BB173" s="93"/>
      <c r="BC173" s="10"/>
      <c r="BD173" s="93"/>
      <c r="BE173" s="10"/>
      <c r="BF173" s="93"/>
      <c r="BG173" s="10"/>
      <c r="BH173" s="93"/>
      <c r="BI173" s="10"/>
      <c r="BJ173" s="93"/>
      <c r="BK173" s="10"/>
      <c r="BL173" s="93"/>
      <c r="BM173" s="10"/>
      <c r="BN173" s="93"/>
      <c r="BO173" s="10"/>
      <c r="BP173" s="10"/>
      <c r="BQ173" s="93"/>
      <c r="BR173" s="10"/>
      <c r="BS173" s="93"/>
      <c r="BT173" s="10"/>
      <c r="BU173" s="93"/>
      <c r="BV173" s="10"/>
      <c r="BW173" s="93"/>
      <c r="BX173" s="10"/>
      <c r="BY173" s="93"/>
      <c r="BZ173" s="10"/>
      <c r="CA173" s="93"/>
      <c r="CB173" s="10"/>
      <c r="CC173" s="93"/>
      <c r="CD173" s="10"/>
      <c r="CE173" s="93"/>
      <c r="CF173" s="10"/>
      <c r="CG173" s="93"/>
      <c r="CH173" s="10"/>
      <c r="CI173" s="93"/>
      <c r="CJ173" s="10"/>
      <c r="CK173" s="93"/>
      <c r="CL173" s="10"/>
      <c r="CM173" s="93"/>
      <c r="CN173" s="10"/>
      <c r="CW173" s="10"/>
      <c r="CX173" s="93"/>
      <c r="CY173" s="10"/>
      <c r="CZ173" s="93"/>
      <c r="DA173" s="10"/>
      <c r="DB173" s="93"/>
      <c r="DC173" s="10"/>
      <c r="DD173" s="93"/>
      <c r="DE173" s="10"/>
      <c r="DF173" s="39"/>
    </row>
    <row r="174" spans="1:110" s="11" customFormat="1" ht="12.75">
      <c r="A174" s="7" t="s">
        <v>58</v>
      </c>
      <c r="B174" s="10">
        <f>SUM(B103:B105)</f>
        <v>4826.0834999999997</v>
      </c>
      <c r="C174" s="24">
        <f>B174/B169-1</f>
        <v>-0.58601389203883758</v>
      </c>
      <c r="D174" s="24"/>
      <c r="E174" s="10">
        <f>SUM(E103:E105)</f>
        <v>4803.1337999999996</v>
      </c>
      <c r="F174" s="24">
        <f>E174/E169-1</f>
        <v>-0.58330041602429439</v>
      </c>
      <c r="G174" s="24"/>
      <c r="H174" s="10">
        <f>SUM(H103:H105)</f>
        <v>22.9499</v>
      </c>
      <c r="I174" s="24">
        <f>H174/H169-1</f>
        <v>-0.61481500130073941</v>
      </c>
      <c r="J174" s="24"/>
      <c r="K174" s="10">
        <f>SUM(K103:K105)</f>
        <v>0</v>
      </c>
      <c r="L174" s="24">
        <f>K174/K169-1</f>
        <v>-1</v>
      </c>
      <c r="M174" s="24"/>
      <c r="N174" s="10">
        <f>SUM(N103:N105)</f>
        <v>3538.6019999999999</v>
      </c>
      <c r="O174" s="24">
        <f>N174/N169-1</f>
        <v>-0.65563712492059378</v>
      </c>
      <c r="P174" s="24"/>
      <c r="Q174" s="10">
        <f>SUM(Q103:Q105)</f>
        <v>3524.9780000000001</v>
      </c>
      <c r="R174" s="24">
        <f>Q174/Q169-1</f>
        <v>-0.65424827259397178</v>
      </c>
      <c r="S174" s="24"/>
      <c r="T174" s="10">
        <f>SUM(T103:T105)</f>
        <v>13.623899999999999</v>
      </c>
      <c r="U174" s="24">
        <f>T174/T169-1</f>
        <v>-0.51957133487082918</v>
      </c>
      <c r="V174" s="24"/>
      <c r="W174" s="10">
        <f>SUM(W103:W105)</f>
        <v>0</v>
      </c>
      <c r="X174" s="24">
        <f>W174/W169-1</f>
        <v>-1</v>
      </c>
      <c r="Y174" s="24"/>
      <c r="Z174" s="10">
        <f>SUM(Z103:Z105)</f>
        <v>2066.54</v>
      </c>
      <c r="AA174" s="24">
        <f>Z174/Z169-1</f>
        <v>-0.68023779387690053</v>
      </c>
      <c r="AB174" s="24"/>
      <c r="AC174" s="10">
        <f>SUM(AC103:AC105)</f>
        <v>2059.14</v>
      </c>
      <c r="AD174" s="24">
        <f>AC174/AC169-1</f>
        <v>-0.67906822336829209</v>
      </c>
      <c r="AE174" s="24"/>
      <c r="AF174" s="10">
        <f>SUM(AF103:AF105)</f>
        <v>7.42</v>
      </c>
      <c r="AG174" s="24">
        <f>AF174/AF169-1</f>
        <v>-0.4470938897168405</v>
      </c>
      <c r="AH174" s="24"/>
      <c r="AI174" s="10">
        <f>SUM(AI103:AI105)</f>
        <v>0</v>
      </c>
      <c r="AJ174" s="24">
        <f>AI174/AI169-1</f>
        <v>-1</v>
      </c>
      <c r="AK174" s="24"/>
      <c r="AL174" s="10">
        <f>AVERAGE(AL103:AL105)</f>
        <v>71.456666666666663</v>
      </c>
      <c r="AM174" s="10">
        <f>AL174-AL169</f>
        <v>-16.676666666666662</v>
      </c>
      <c r="AN174" s="10"/>
      <c r="AO174" s="10">
        <f>AVERAGE(AO103:AO105)</f>
        <v>71.52</v>
      </c>
      <c r="AP174" s="10">
        <f>AO174-AO169</f>
        <v>-16.910000000000011</v>
      </c>
      <c r="AQ174" s="10"/>
      <c r="AR174" s="10">
        <f>AVERAGE(AR103:AR105)</f>
        <v>58.860000000000007</v>
      </c>
      <c r="AS174" s="10">
        <f>AR174-AR169</f>
        <v>11.096666666666678</v>
      </c>
      <c r="AT174" s="10"/>
      <c r="AU174" s="10">
        <f>AVERAGE(AU103:AU105)</f>
        <v>0</v>
      </c>
      <c r="AV174" s="10"/>
      <c r="AW174" s="10"/>
      <c r="AX174" s="10"/>
      <c r="AY174" s="10"/>
      <c r="AZ174" s="24"/>
      <c r="BA174" s="10"/>
      <c r="BB174" s="93"/>
      <c r="BC174" s="10"/>
      <c r="BD174" s="93"/>
      <c r="BE174" s="10"/>
      <c r="BF174" s="93"/>
      <c r="BG174" s="10"/>
      <c r="BH174" s="93"/>
      <c r="BI174" s="10"/>
      <c r="BJ174" s="93"/>
      <c r="BK174" s="10"/>
      <c r="BL174" s="93"/>
      <c r="BM174" s="10"/>
      <c r="BN174" s="93"/>
      <c r="BO174" s="10"/>
      <c r="BP174" s="10"/>
      <c r="BQ174" s="93"/>
      <c r="BR174" s="10"/>
      <c r="BS174" s="93"/>
      <c r="BT174" s="10"/>
      <c r="BU174" s="93"/>
      <c r="BV174" s="10"/>
      <c r="BW174" s="93"/>
      <c r="BX174" s="10"/>
      <c r="BY174" s="93"/>
      <c r="BZ174" s="10"/>
      <c r="CA174" s="93"/>
      <c r="CB174" s="10"/>
      <c r="CC174" s="93"/>
      <c r="CD174" s="10"/>
      <c r="CE174" s="93"/>
      <c r="CF174" s="10"/>
      <c r="CG174" s="93"/>
      <c r="CH174" s="10"/>
      <c r="CI174" s="93"/>
      <c r="CJ174" s="10"/>
      <c r="CK174" s="93"/>
      <c r="CL174" s="10"/>
      <c r="CM174" s="93"/>
      <c r="CN174" s="10"/>
      <c r="CW174" s="10"/>
      <c r="CX174" s="93"/>
      <c r="CY174" s="10"/>
      <c r="CZ174" s="93"/>
      <c r="DA174" s="10"/>
      <c r="DB174" s="93"/>
      <c r="DC174" s="10"/>
      <c r="DD174" s="93"/>
      <c r="DE174" s="10"/>
      <c r="DF174" s="39"/>
    </row>
    <row r="175" spans="1:110" s="11" customFormat="1" ht="12.75">
      <c r="A175" s="7" t="s">
        <v>59</v>
      </c>
      <c r="B175" s="10">
        <f>SUM(B106:B108)</f>
        <v>9584.6301000000003</v>
      </c>
      <c r="C175" s="24">
        <f>B175/B170-1</f>
        <v>-9.4552584114398708E-2</v>
      </c>
      <c r="D175" s="24"/>
      <c r="E175" s="10">
        <f>SUM(E106:E108)</f>
        <v>9551.2409000000007</v>
      </c>
      <c r="F175" s="24">
        <f>E175/E170-1</f>
        <v>-9.261821976279927E-2</v>
      </c>
      <c r="G175" s="24"/>
      <c r="H175" s="10">
        <f>SUM(H106:H108)</f>
        <v>29.2852</v>
      </c>
      <c r="I175" s="24">
        <f>H175/H170-1</f>
        <v>-0.17598860995278531</v>
      </c>
      <c r="J175" s="24"/>
      <c r="K175" s="10">
        <f>SUM(K106:K108)</f>
        <v>4.1039000000000003</v>
      </c>
      <c r="L175" s="24">
        <f>K175/K170-1</f>
        <v>-0.82773876433971205</v>
      </c>
      <c r="M175" s="24"/>
      <c r="N175" s="10">
        <f>SUM(N106:N108)</f>
        <v>7468.3335999999999</v>
      </c>
      <c r="O175" s="24">
        <f>N175/N170-1</f>
        <v>-0.17103119191032745</v>
      </c>
      <c r="P175" s="24"/>
      <c r="Q175" s="10">
        <f>SUM(Q106:Q108)</f>
        <v>7444.0898999999999</v>
      </c>
      <c r="R175" s="24">
        <f>Q175/Q170-1</f>
        <v>-0.17021746471613652</v>
      </c>
      <c r="S175" s="24"/>
      <c r="T175" s="10">
        <f>SUM(T106:T108)</f>
        <v>22.176600000000001</v>
      </c>
      <c r="U175" s="24">
        <f>T175/T170-1</f>
        <v>2.6960693513133016E-2</v>
      </c>
      <c r="V175" s="24"/>
      <c r="W175" s="10">
        <f>SUM(W106:W108)</f>
        <v>2.0669</v>
      </c>
      <c r="X175" s="24">
        <f>W175/W170-1</f>
        <v>-0.87440908041367416</v>
      </c>
      <c r="Y175" s="24"/>
      <c r="Z175" s="10">
        <f>SUM(Z106:Z108)</f>
        <v>4540.75</v>
      </c>
      <c r="AA175" s="24">
        <f>Z175/Z170-1</f>
        <v>-0.18358558888996768</v>
      </c>
      <c r="AB175" s="24"/>
      <c r="AC175" s="10">
        <f>SUM(AC106:AC108)</f>
        <v>4526.13</v>
      </c>
      <c r="AD175" s="24">
        <f>AC175/AC170-1</f>
        <v>-0.18296330661101967</v>
      </c>
      <c r="AE175" s="24"/>
      <c r="AF175" s="10">
        <f>SUM(AF106:AF108)</f>
        <v>12.45</v>
      </c>
      <c r="AG175" s="24">
        <f>AF175/AF170-1</f>
        <v>7.3275862068965303E-2</v>
      </c>
      <c r="AH175" s="24"/>
      <c r="AI175" s="10">
        <f>SUM(AI106:AI108)</f>
        <v>2.1799999999999997</v>
      </c>
      <c r="AJ175" s="24">
        <f>AI175/AI170-1</f>
        <v>-0.79297245963912633</v>
      </c>
      <c r="AK175" s="24"/>
      <c r="AL175" s="10">
        <f>AVERAGE(AL106:AL108)</f>
        <v>77.893333333333331</v>
      </c>
      <c r="AM175" s="10">
        <f>AL175-AL170</f>
        <v>-6.7966666666666669</v>
      </c>
      <c r="AN175" s="10"/>
      <c r="AO175" s="10">
        <f>AVERAGE(AO106:AO108)</f>
        <v>77.910000000000011</v>
      </c>
      <c r="AP175" s="10">
        <f>AO175-AO170</f>
        <v>-6.8999999999999915</v>
      </c>
      <c r="AQ175" s="10"/>
      <c r="AR175" s="10">
        <f>AVERAGE(AR106:AR108)</f>
        <v>75.910000000000011</v>
      </c>
      <c r="AS175" s="10">
        <f>AR175-AR170</f>
        <v>14.466666666666676</v>
      </c>
      <c r="AT175" s="10"/>
      <c r="AU175" s="10">
        <f>AVERAGE(AU106:AU108)</f>
        <v>50.833333333333336</v>
      </c>
      <c r="AV175" s="10"/>
      <c r="AW175" s="10"/>
      <c r="AX175" s="10"/>
      <c r="AY175" s="10"/>
      <c r="AZ175" s="24"/>
      <c r="BA175" s="10"/>
      <c r="BB175" s="93"/>
      <c r="BC175" s="10"/>
      <c r="BD175" s="93"/>
      <c r="BE175" s="10"/>
      <c r="BF175" s="93"/>
      <c r="BG175" s="10"/>
      <c r="BH175" s="93"/>
      <c r="BI175" s="10"/>
      <c r="BJ175" s="93"/>
      <c r="BK175" s="10"/>
      <c r="BL175" s="93"/>
      <c r="BM175" s="10"/>
      <c r="BN175" s="93"/>
      <c r="BO175" s="10"/>
      <c r="BP175" s="10"/>
      <c r="BQ175" s="93"/>
      <c r="BR175" s="10"/>
      <c r="BS175" s="93"/>
      <c r="BT175" s="10"/>
      <c r="BU175" s="93"/>
      <c r="BV175" s="10"/>
      <c r="BW175" s="93"/>
      <c r="BX175" s="10"/>
      <c r="BY175" s="93"/>
      <c r="BZ175" s="10"/>
      <c r="CA175" s="93"/>
      <c r="CB175" s="10"/>
      <c r="CC175" s="93"/>
      <c r="CD175" s="10"/>
      <c r="CE175" s="93"/>
      <c r="CF175" s="10"/>
      <c r="CG175" s="93"/>
      <c r="CH175" s="10"/>
      <c r="CI175" s="93"/>
      <c r="CJ175" s="10"/>
      <c r="CK175" s="93"/>
      <c r="CL175" s="10"/>
      <c r="CM175" s="93"/>
      <c r="CN175" s="10"/>
      <c r="CW175" s="10"/>
      <c r="CX175" s="93"/>
      <c r="CY175" s="10"/>
      <c r="CZ175" s="93"/>
      <c r="DA175" s="10"/>
      <c r="DB175" s="93"/>
      <c r="DC175" s="10"/>
      <c r="DD175" s="93"/>
      <c r="DE175" s="10"/>
      <c r="DF175" s="39"/>
    </row>
    <row r="176" spans="1:110" s="11" customFormat="1" ht="12.75">
      <c r="A176" s="7" t="s">
        <v>60</v>
      </c>
      <c r="B176" s="10">
        <f>SUM(B109:B111)</f>
        <v>6038.3594999999996</v>
      </c>
      <c r="C176" s="24">
        <f>B176/B171-1</f>
        <v>0.65068209187087178</v>
      </c>
      <c r="D176" s="24"/>
      <c r="E176" s="10">
        <f>SUM(E109:E111)</f>
        <v>5943.33</v>
      </c>
      <c r="F176" s="24">
        <f>E176/E171-1</f>
        <v>0.62795995676435412</v>
      </c>
      <c r="G176" s="24"/>
      <c r="H176" s="10">
        <f>SUM(H109:H111)</f>
        <v>84.402199999999993</v>
      </c>
      <c r="I176" s="24">
        <f>H176/H171-1</f>
        <v>10.537132468526593</v>
      </c>
      <c r="J176" s="24"/>
      <c r="K176" s="10">
        <f>SUM(K109:K111)</f>
        <v>10.6273</v>
      </c>
      <c r="L176" s="24" t="e">
        <f>K176/K171-1</f>
        <v>#DIV/0!</v>
      </c>
      <c r="M176" s="24"/>
      <c r="N176" s="10">
        <f>SUM(N109:N111)</f>
        <v>4495.6298999999999</v>
      </c>
      <c r="O176" s="24">
        <f>N176/N171-1</f>
        <v>0.44416648447126583</v>
      </c>
      <c r="P176" s="24"/>
      <c r="Q176" s="10">
        <f>SUM(Q109:Q111)</f>
        <v>4440.7754999999997</v>
      </c>
      <c r="R176" s="24">
        <f>Q176/Q171-1</f>
        <v>0.42835323838780326</v>
      </c>
      <c r="S176" s="24"/>
      <c r="T176" s="10">
        <f>SUM(T109:T111)</f>
        <v>48.331499999999998</v>
      </c>
      <c r="U176" s="24">
        <f>T176/T171-1</f>
        <v>11.265321659687856</v>
      </c>
      <c r="V176" s="24"/>
      <c r="W176" s="10">
        <f>SUM(W109:W111)</f>
        <v>6.5229999999999997</v>
      </c>
      <c r="X176" s="24" t="e">
        <f>W176/W171-1</f>
        <v>#DIV/0!</v>
      </c>
      <c r="Y176" s="24"/>
      <c r="Z176" s="10">
        <f>SUM(Z109:Z111)</f>
        <v>2693.7</v>
      </c>
      <c r="AA176" s="24">
        <f>Z176/Z171-1</f>
        <v>-0.41500185682671575</v>
      </c>
      <c r="AB176" s="24"/>
      <c r="AC176" s="10">
        <f>SUM(AC109:AC111)</f>
        <v>2662.5200000000004</v>
      </c>
      <c r="AD176" s="24">
        <f>AC176/AC171-1</f>
        <v>0.35600713012477736</v>
      </c>
      <c r="AE176" s="24"/>
      <c r="AF176" s="10">
        <f>SUM(AF109:AF111)</f>
        <v>26.060000000000002</v>
      </c>
      <c r="AG176" s="24">
        <f>AF176/AF171-1</f>
        <v>10.480176211453745</v>
      </c>
      <c r="AH176" s="24"/>
      <c r="AI176" s="10">
        <f>SUM(AI109:AI111)</f>
        <v>5.1199999999999992</v>
      </c>
      <c r="AJ176" s="24" t="e">
        <f>AI176/AI171-1</f>
        <v>#DIV/0!</v>
      </c>
      <c r="AK176" s="24"/>
      <c r="AL176" s="10">
        <f>AVERAGE(AL109:AL111)</f>
        <v>74.25</v>
      </c>
      <c r="AM176" s="10">
        <f>AL176-AL171</f>
        <v>-10.849999999999994</v>
      </c>
      <c r="AN176" s="10"/>
      <c r="AO176" s="10">
        <f>AVERAGE(AO109:AO111)</f>
        <v>74.516666666666666</v>
      </c>
      <c r="AP176" s="10">
        <f>AO176-AO171</f>
        <v>-10.643333333333331</v>
      </c>
      <c r="AQ176" s="10"/>
      <c r="AR176" s="10">
        <f>AVERAGE(AR109:AR111)</f>
        <v>58.016666666666659</v>
      </c>
      <c r="AS176" s="10">
        <f>AR176-AR171</f>
        <v>4.1566666666666592</v>
      </c>
      <c r="AT176" s="10"/>
      <c r="AU176" s="10">
        <f>AVERAGE(AU109:AU111)</f>
        <v>59.333333333333336</v>
      </c>
      <c r="AV176" s="10"/>
      <c r="AW176" s="10"/>
      <c r="AX176" s="10"/>
      <c r="AY176" s="10"/>
      <c r="AZ176" s="24"/>
      <c r="BA176" s="10"/>
      <c r="BB176" s="93"/>
      <c r="BC176" s="10"/>
      <c r="BD176" s="93"/>
      <c r="BE176" s="10"/>
      <c r="BF176" s="93"/>
      <c r="BG176" s="10"/>
      <c r="BH176" s="93"/>
      <c r="BI176" s="10"/>
      <c r="BJ176" s="93"/>
      <c r="BK176" s="10"/>
      <c r="BL176" s="93"/>
      <c r="BM176" s="10"/>
      <c r="BN176" s="93"/>
      <c r="BO176" s="10"/>
      <c r="BP176" s="10"/>
      <c r="BQ176" s="93"/>
      <c r="BR176" s="10"/>
      <c r="BS176" s="93"/>
      <c r="BT176" s="10"/>
      <c r="BU176" s="93"/>
      <c r="BV176" s="10"/>
      <c r="BW176" s="93"/>
      <c r="BX176" s="10"/>
      <c r="BY176" s="93"/>
      <c r="BZ176" s="10"/>
      <c r="CA176" s="93"/>
      <c r="CB176" s="10"/>
      <c r="CC176" s="93"/>
      <c r="CD176" s="10"/>
      <c r="CE176" s="93"/>
      <c r="CF176" s="10"/>
      <c r="CG176" s="93"/>
      <c r="CH176" s="10"/>
      <c r="CI176" s="93"/>
      <c r="CJ176" s="10"/>
      <c r="CK176" s="93"/>
      <c r="CL176" s="10"/>
      <c r="CM176" s="93"/>
      <c r="CN176" s="10"/>
      <c r="CW176" s="10"/>
      <c r="CX176" s="93"/>
      <c r="CY176" s="10"/>
      <c r="CZ176" s="93"/>
      <c r="DA176" s="10"/>
      <c r="DB176" s="93"/>
      <c r="DC176" s="10"/>
      <c r="DD176" s="93"/>
      <c r="DE176" s="10"/>
      <c r="DF176" s="39"/>
    </row>
    <row r="177" spans="1:110" s="11" customFormat="1" ht="12.75">
      <c r="C177" s="62"/>
      <c r="D177" s="62"/>
      <c r="F177" s="62"/>
      <c r="G177" s="62"/>
      <c r="I177" s="62"/>
      <c r="J177" s="62"/>
      <c r="L177" s="62"/>
      <c r="M177" s="62"/>
      <c r="O177" s="62"/>
      <c r="P177" s="62"/>
      <c r="R177" s="62"/>
      <c r="S177" s="62"/>
      <c r="U177" s="62"/>
      <c r="V177" s="62"/>
      <c r="X177" s="62"/>
      <c r="Y177" s="62"/>
      <c r="AA177" s="62"/>
      <c r="AB177" s="62"/>
      <c r="AD177" s="62"/>
      <c r="AE177" s="62"/>
      <c r="AG177" s="62"/>
      <c r="AH177" s="62"/>
      <c r="AJ177" s="62"/>
      <c r="AK177" s="62"/>
      <c r="AP177" s="10"/>
      <c r="AQ177" s="10"/>
      <c r="AS177" s="10"/>
      <c r="AT177" s="10"/>
      <c r="AV177" s="10"/>
      <c r="AW177" s="10"/>
      <c r="AY177" s="10"/>
      <c r="AZ177" s="24"/>
      <c r="BA177" s="10"/>
      <c r="BB177" s="93"/>
      <c r="BC177" s="10"/>
      <c r="BD177" s="24"/>
      <c r="BE177" s="10"/>
      <c r="BF177" s="24"/>
      <c r="BG177" s="10"/>
      <c r="BH177" s="24"/>
      <c r="BI177" s="10"/>
      <c r="BJ177" s="24"/>
      <c r="BK177" s="10"/>
      <c r="BL177" s="24"/>
      <c r="BM177" s="10"/>
      <c r="BN177" s="24"/>
      <c r="BO177" s="10"/>
      <c r="BP177" s="10"/>
      <c r="BQ177" s="24"/>
      <c r="BR177" s="10"/>
      <c r="BS177" s="24"/>
      <c r="BT177" s="10"/>
      <c r="BU177" s="24"/>
      <c r="BV177" s="10"/>
      <c r="BW177" s="24"/>
      <c r="BX177" s="10"/>
      <c r="BY177" s="24"/>
      <c r="BZ177" s="10"/>
      <c r="CA177" s="24"/>
      <c r="CB177" s="10"/>
      <c r="CC177" s="24"/>
      <c r="CD177" s="10"/>
      <c r="CE177" s="24"/>
      <c r="CF177" s="10"/>
      <c r="CG177" s="24"/>
      <c r="CH177" s="10"/>
      <c r="CI177" s="24"/>
      <c r="CJ177" s="10"/>
      <c r="CK177" s="24"/>
      <c r="CL177" s="10"/>
      <c r="CM177" s="24"/>
      <c r="CN177" s="10"/>
      <c r="CW177" s="10"/>
      <c r="CX177" s="24"/>
      <c r="CY177" s="10"/>
      <c r="CZ177" s="24"/>
      <c r="DA177" s="10"/>
      <c r="DB177" s="24"/>
      <c r="DC177" s="10"/>
      <c r="DD177" s="24"/>
      <c r="DE177" s="10"/>
      <c r="DF177" s="39"/>
    </row>
    <row r="178" spans="1:110" s="11" customFormat="1" ht="12.75">
      <c r="A178" s="7" t="s">
        <v>61</v>
      </c>
      <c r="B178" s="10">
        <f>SUM(B112:B114)</f>
        <v>10360.1492</v>
      </c>
      <c r="C178" s="24">
        <f>B178/B173-1</f>
        <v>4.5980287997841707E-2</v>
      </c>
      <c r="D178" s="24">
        <f>B178/B158-1</f>
        <v>2.0065903972930066E-2</v>
      </c>
      <c r="E178" s="10">
        <f>SUM(E112:E114)</f>
        <v>9388.9925000000003</v>
      </c>
      <c r="F178" s="24">
        <f>E178/E173-1</f>
        <v>-4.6187578024310727E-2</v>
      </c>
      <c r="G178" s="24">
        <f>E178/E158-1</f>
        <v>0.42698209323743397</v>
      </c>
      <c r="H178" s="10">
        <f>SUM(H112:H114)</f>
        <v>851.10359999999991</v>
      </c>
      <c r="I178" s="24">
        <f>H178/H173-1</f>
        <v>22.860220238629225</v>
      </c>
      <c r="J178" s="24">
        <f>H178/H158-1</f>
        <v>-0.7350162949811907</v>
      </c>
      <c r="K178" s="10">
        <f>SUM(K112:K114)</f>
        <v>120.05330000000001</v>
      </c>
      <c r="L178" s="24">
        <f>K178/K173-1</f>
        <v>3.7246663701942948</v>
      </c>
      <c r="M178" s="24">
        <f>K178/K158-1</f>
        <v>-0.6709325031357174</v>
      </c>
      <c r="N178" s="10">
        <f>SUM(N112:N114)</f>
        <v>9001.2564000000002</v>
      </c>
      <c r="O178" s="24">
        <f>N178/N173-1</f>
        <v>0.25764455933674935</v>
      </c>
      <c r="P178" s="24">
        <f>N178/N158-1</f>
        <v>-3.8556010154208509E-2</v>
      </c>
      <c r="Q178" s="10">
        <f>SUM(Q112:Q114)</f>
        <v>8206.5652000000009</v>
      </c>
      <c r="R178" s="24">
        <f>Q178/Q173-1</f>
        <v>0.15216015220382917</v>
      </c>
      <c r="S178" s="24">
        <f>Q178/Q158-1</f>
        <v>0.34566829022842716</v>
      </c>
      <c r="T178" s="10">
        <f>SUM(T112:T114)</f>
        <v>690.04089999999997</v>
      </c>
      <c r="U178" s="24">
        <f>T178/T173-1</f>
        <v>44.602940884908961</v>
      </c>
      <c r="V178" s="24">
        <f>T178/T158-1</f>
        <v>-0.76433727184376066</v>
      </c>
      <c r="W178" s="10">
        <f>SUM(W112:W114)</f>
        <v>104.65039999999999</v>
      </c>
      <c r="X178" s="24">
        <f>W178/W173-1</f>
        <v>4.4116174805177337</v>
      </c>
      <c r="Y178" s="24">
        <f>W178/W158-1</f>
        <v>-0.68820130230950638</v>
      </c>
      <c r="Z178" s="10">
        <f>SUM(Z112:Z114)</f>
        <v>5004.0600000000004</v>
      </c>
      <c r="AA178" s="24">
        <f>Z178/Z173-1</f>
        <v>0.16255610590192293</v>
      </c>
      <c r="AB178" s="24">
        <f>Z178/Z158-1</f>
        <v>-4.2541711311801511E-2</v>
      </c>
      <c r="AC178" s="10">
        <f>SUM(AC112:AC114)</f>
        <v>4687.97</v>
      </c>
      <c r="AD178" s="24">
        <f>AC178/AC173-1</f>
        <v>9.4251408670970926E-2</v>
      </c>
      <c r="AE178" s="24">
        <f>AC178/AC158-1</f>
        <v>0.24534983184481907</v>
      </c>
      <c r="AF178" s="10">
        <f>SUM(AF112:AF114)</f>
        <v>248.08</v>
      </c>
      <c r="AG178" s="24">
        <f>AF178/AF173-1</f>
        <v>27.947491248541425</v>
      </c>
      <c r="AH178" s="24">
        <f>AF178/AF158-1</f>
        <v>-0.80043760859772184</v>
      </c>
      <c r="AI178" s="10">
        <f>SUM(AI112:AI114)</f>
        <v>68.009999999999991</v>
      </c>
      <c r="AJ178" s="24">
        <f>AI178/AI173-1</f>
        <v>4.8578811369509038</v>
      </c>
      <c r="AK178" s="24">
        <f>AI178/AI158-1</f>
        <v>-0.68932437988214335</v>
      </c>
      <c r="AL178" s="10">
        <f>AVERAGE(AL112:AL114)</f>
        <v>86.786666666666676</v>
      </c>
      <c r="AM178" s="47">
        <f>AL178-AL173</f>
        <v>15.280000000000001</v>
      </c>
      <c r="AN178" s="167">
        <f>AL178-AL158</f>
        <v>-5.4266666666666481</v>
      </c>
      <c r="AO178" s="10">
        <f>AVERAGE(AO112:AO114)</f>
        <v>87.363333333333344</v>
      </c>
      <c r="AP178" s="10">
        <f>AO178-AO173</f>
        <v>15.743333333333354</v>
      </c>
      <c r="AQ178" s="167">
        <f>AO178-AO158</f>
        <v>-5.359999999999971</v>
      </c>
      <c r="AR178" s="10">
        <f>AVERAGE(AR112:AR114)</f>
        <v>79.103333333333339</v>
      </c>
      <c r="AS178" s="10">
        <f>AR178-AR173</f>
        <v>36.696666666666673</v>
      </c>
      <c r="AT178" s="167">
        <f>AR178-AR158</f>
        <v>-12.099999999999994</v>
      </c>
      <c r="AU178" s="10">
        <f>AVERAGE(AU112:AU114)</f>
        <v>85.306666666666672</v>
      </c>
      <c r="AV178" s="10">
        <f>AU178-AU173</f>
        <v>23.103333333333346</v>
      </c>
      <c r="AW178" s="167">
        <f>AU178-AU158</f>
        <v>-6.693333333333328</v>
      </c>
      <c r="AX178" s="10"/>
      <c r="AY178" s="10"/>
      <c r="AZ178" s="24"/>
      <c r="BA178" s="10"/>
      <c r="BB178" s="93"/>
      <c r="BC178" s="10"/>
      <c r="BD178" s="24"/>
      <c r="BE178" s="10"/>
      <c r="BF178" s="24"/>
      <c r="BG178" s="10"/>
      <c r="BH178" s="24"/>
      <c r="BI178" s="10"/>
      <c r="BJ178" s="24"/>
      <c r="BK178" s="10"/>
      <c r="BL178" s="24"/>
      <c r="BM178" s="10"/>
      <c r="BN178" s="24"/>
      <c r="BO178" s="10"/>
      <c r="BP178" s="10"/>
      <c r="BQ178" s="24"/>
      <c r="BR178" s="10"/>
      <c r="BS178" s="24"/>
      <c r="BT178" s="10"/>
      <c r="BU178" s="24"/>
      <c r="BV178" s="10"/>
      <c r="BW178" s="24"/>
      <c r="BX178" s="10"/>
      <c r="BY178" s="24"/>
      <c r="BZ178" s="10"/>
      <c r="CA178" s="24"/>
      <c r="CB178" s="10"/>
      <c r="CC178" s="24"/>
      <c r="CD178" s="10"/>
      <c r="CE178" s="24"/>
      <c r="CF178" s="10"/>
      <c r="CG178" s="24"/>
      <c r="CH178" s="10"/>
      <c r="CI178" s="24"/>
      <c r="CJ178" s="10"/>
      <c r="CK178" s="24"/>
      <c r="CL178" s="10"/>
      <c r="CM178" s="24"/>
      <c r="CN178" s="10"/>
      <c r="CW178" s="10"/>
      <c r="CX178" s="24"/>
      <c r="CY178" s="10"/>
      <c r="CZ178" s="24"/>
      <c r="DA178" s="10"/>
      <c r="DB178" s="24"/>
      <c r="DC178" s="10"/>
      <c r="DD178" s="24"/>
      <c r="DE178" s="10"/>
      <c r="DF178" s="39"/>
    </row>
    <row r="179" spans="1:110" s="11" customFormat="1" ht="12.75">
      <c r="A179" s="7" t="s">
        <v>62</v>
      </c>
      <c r="B179" s="10">
        <f>SUM(B115:B117)</f>
        <v>11684.268199999999</v>
      </c>
      <c r="C179" s="24">
        <f>B179/B174-1</f>
        <v>1.4210663159889378</v>
      </c>
      <c r="D179" s="24">
        <f t="shared" ref="D179:D181" si="311">B179/B159-1</f>
        <v>9.8036921574353286E-2</v>
      </c>
      <c r="E179" s="10">
        <f>SUM(E115:E117)</f>
        <v>9936.3425000000007</v>
      </c>
      <c r="F179" s="24">
        <f>E179/E174-1</f>
        <v>1.0687207381147701</v>
      </c>
      <c r="G179" s="24">
        <f t="shared" ref="G179:G181" si="312">E179/E159-1</f>
        <v>0.41502449876094216</v>
      </c>
      <c r="H179" s="10">
        <f>SUM(H115:H117)</f>
        <v>1567.0769</v>
      </c>
      <c r="I179" s="24">
        <f>H179/H174-1</f>
        <v>67.282515392223928</v>
      </c>
      <c r="J179" s="24">
        <f t="shared" ref="J179:J181" si="313">H179/H159-1</f>
        <v>-0.51947627753626879</v>
      </c>
      <c r="K179" s="10">
        <f>SUM(K115:K117)</f>
        <v>180.84880000000001</v>
      </c>
      <c r="L179" s="24" t="e">
        <f>K179/K174-1</f>
        <v>#DIV/0!</v>
      </c>
      <c r="M179" s="24">
        <f t="shared" ref="M179:M181" si="314">K179/K159-1</f>
        <v>-0.49460748052961345</v>
      </c>
      <c r="N179" s="10">
        <f>SUM(N115:N117)</f>
        <v>10386.8801</v>
      </c>
      <c r="O179" s="24">
        <f>N179/N174-1</f>
        <v>1.9353061180658351</v>
      </c>
      <c r="P179" s="24">
        <f t="shared" ref="P179:P181" si="315">N179/N159-1</f>
        <v>6.9734915762835525E-2</v>
      </c>
      <c r="Q179" s="10">
        <f>SUM(Q115:Q117)</f>
        <v>8977.0172000000002</v>
      </c>
      <c r="R179" s="24">
        <f>Q179/Q174-1</f>
        <v>1.5466874403187765</v>
      </c>
      <c r="S179" s="24">
        <f t="shared" ref="S179:S181" si="316">Q179/Q159-1</f>
        <v>0.38557182757716069</v>
      </c>
      <c r="T179" s="10">
        <f>SUM(T115:T117)</f>
        <v>1246.3022000000001</v>
      </c>
      <c r="U179" s="24">
        <f>T179/T174-1</f>
        <v>90.479106570071721</v>
      </c>
      <c r="V179" s="24">
        <f t="shared" ref="V179:V181" si="317">T179/T159-1</f>
        <v>-0.5707746658106283</v>
      </c>
      <c r="W179" s="10">
        <f>SUM(W115:W117)</f>
        <v>163.56060000000002</v>
      </c>
      <c r="X179" s="24" t="e">
        <f>W179/W174-1</f>
        <v>#DIV/0!</v>
      </c>
      <c r="Y179" s="24">
        <f t="shared" ref="Y179:Y181" si="318">W179/W159-1</f>
        <v>-0.50017540857362874</v>
      </c>
      <c r="Z179" s="10">
        <f>SUM(Z115:Z117)</f>
        <v>5894.51</v>
      </c>
      <c r="AA179" s="24">
        <f>Z179/Z174-1</f>
        <v>1.8523570799500617</v>
      </c>
      <c r="AB179" s="24">
        <f t="shared" ref="AB179:AB181" si="319">Z179/Z159-1</f>
        <v>6.3344139034558378E-2</v>
      </c>
      <c r="AC179" s="10">
        <f>SUM(AC115:AC117)</f>
        <v>5275.34</v>
      </c>
      <c r="AD179" s="24">
        <f>AC179/AC174-1</f>
        <v>1.5619141971891182</v>
      </c>
      <c r="AE179" s="24">
        <f t="shared" ref="AE179:AE181" si="320">AC179/AC159-1</f>
        <v>0.29371747521863045</v>
      </c>
      <c r="AF179" s="10">
        <f>SUM(AF115:AF117)</f>
        <v>513.71</v>
      </c>
      <c r="AG179" s="24">
        <f>AF179/AF174-1</f>
        <v>68.233153638814017</v>
      </c>
      <c r="AH179" s="24">
        <f t="shared" ref="AH179:AH181" si="321">AF179/AF159-1</f>
        <v>-0.59063017977814602</v>
      </c>
      <c r="AI179" s="10">
        <f>SUM(AI115:AI117)</f>
        <v>105.47</v>
      </c>
      <c r="AJ179" s="24" t="e">
        <f>AI179/AI174-1</f>
        <v>#DIV/0!</v>
      </c>
      <c r="AK179" s="24">
        <f t="shared" ref="AK179:AK181" si="322">AI179/AI159-1</f>
        <v>-0.49973912631029738</v>
      </c>
      <c r="AL179" s="10">
        <f>AVERAGE(AL115:AL117)</f>
        <v>88.903333333333322</v>
      </c>
      <c r="AM179" s="47">
        <f>AL179-AL174</f>
        <v>17.446666666666658</v>
      </c>
      <c r="AN179" s="167">
        <f t="shared" ref="AN179:AN181" si="323">AL179-AL159</f>
        <v>-2.3533333333333388</v>
      </c>
      <c r="AO179" s="10">
        <f>AVERAGE(AO115:AO117)</f>
        <v>90.350000000000009</v>
      </c>
      <c r="AP179" s="10">
        <f>AO179-AO174</f>
        <v>18.830000000000013</v>
      </c>
      <c r="AQ179" s="167">
        <f t="shared" ref="AQ179:AQ181" si="324">AO179-AO159</f>
        <v>-1.9133333333333127</v>
      </c>
      <c r="AR179" s="10">
        <f>AVERAGE(AR115:AR117)</f>
        <v>79.526666666666657</v>
      </c>
      <c r="AS179" s="10">
        <f>AR179-AR174</f>
        <v>20.66666666666665</v>
      </c>
      <c r="AT179" s="167">
        <f t="shared" ref="AT179:AT181" si="325">AR179-AR159</f>
        <v>-9.5533333333333417</v>
      </c>
      <c r="AU179" s="10">
        <f>AVERAGE(AU115:AU117)</f>
        <v>90.506666666666661</v>
      </c>
      <c r="AV179" s="10">
        <f>AU179-AU174</f>
        <v>90.506666666666661</v>
      </c>
      <c r="AW179" s="167">
        <f t="shared" ref="AW179:AW181" si="326">AU179-AU159</f>
        <v>-0.93666666666666742</v>
      </c>
      <c r="AX179" s="10"/>
      <c r="BN179" s="24"/>
      <c r="BO179" s="10"/>
      <c r="BP179" s="10"/>
      <c r="BQ179" s="24"/>
      <c r="BR179" s="10"/>
      <c r="BS179" s="24"/>
      <c r="BT179" s="10"/>
      <c r="BU179" s="24"/>
      <c r="BV179" s="10"/>
      <c r="BW179" s="24"/>
      <c r="BX179" s="10"/>
      <c r="BY179" s="24"/>
      <c r="BZ179" s="10"/>
      <c r="CA179" s="24"/>
      <c r="CB179" s="10"/>
      <c r="CC179" s="24"/>
      <c r="CD179" s="10"/>
      <c r="CE179" s="24"/>
      <c r="CF179" s="10"/>
      <c r="CG179" s="24"/>
      <c r="CH179" s="10"/>
      <c r="CI179" s="24"/>
      <c r="CJ179" s="10"/>
      <c r="CK179" s="24"/>
      <c r="CL179" s="10"/>
      <c r="CM179" s="24"/>
      <c r="CN179" s="10"/>
      <c r="CW179" s="10"/>
      <c r="CX179" s="24"/>
      <c r="CY179" s="10"/>
      <c r="CZ179" s="24"/>
      <c r="DA179" s="10"/>
      <c r="DB179" s="24"/>
      <c r="DC179" s="10"/>
      <c r="DD179" s="24"/>
      <c r="DE179" s="10"/>
      <c r="DF179" s="39"/>
    </row>
    <row r="180" spans="1:110" s="11" customFormat="1" ht="12.75">
      <c r="A180" s="7" t="s">
        <v>63</v>
      </c>
      <c r="B180" s="10">
        <f>SUM(B118:B120)</f>
        <v>13576.0124</v>
      </c>
      <c r="C180" s="24">
        <f>B180/B175-1</f>
        <v>0.41643571617855124</v>
      </c>
      <c r="D180" s="24">
        <f t="shared" si="311"/>
        <v>0.1892038920533563</v>
      </c>
      <c r="E180" s="10">
        <f>SUM(E118:E120)</f>
        <v>11526.9282</v>
      </c>
      <c r="F180" s="24">
        <f>E180/E175-1</f>
        <v>0.20685137362622696</v>
      </c>
      <c r="G180" s="24">
        <f t="shared" si="312"/>
        <v>0.55058428349081123</v>
      </c>
      <c r="H180" s="10">
        <f>SUM(H118:H120)</f>
        <v>1880.1221</v>
      </c>
      <c r="I180" s="24">
        <f>H180/H175-1</f>
        <v>63.200418641498104</v>
      </c>
      <c r="J180" s="24">
        <f t="shared" si="313"/>
        <v>-0.47735139556322947</v>
      </c>
      <c r="K180" s="10">
        <f>SUM(K118:K120)</f>
        <v>168.9623</v>
      </c>
      <c r="L180" s="24">
        <f>K180/K175-1</f>
        <v>40.171154267891517</v>
      </c>
      <c r="M180" s="24">
        <f t="shared" si="314"/>
        <v>-0.56094175879202424</v>
      </c>
      <c r="N180" s="10">
        <f>SUM(N118:N120)</f>
        <v>12462.2678</v>
      </c>
      <c r="O180" s="24">
        <f>N180/N175-1</f>
        <v>0.66868119013858718</v>
      </c>
      <c r="P180" s="24">
        <f t="shared" si="315"/>
        <v>0.187314988583557</v>
      </c>
      <c r="Q180" s="10">
        <f>SUM(Q118:Q120)</f>
        <v>10688.0975</v>
      </c>
      <c r="R180" s="24">
        <f>Q180/Q175-1</f>
        <v>0.43578296925188931</v>
      </c>
      <c r="S180" s="24">
        <f t="shared" si="316"/>
        <v>0.54477224529788204</v>
      </c>
      <c r="T180" s="10">
        <f>SUM(T118:T120)</f>
        <v>1613.9542999999999</v>
      </c>
      <c r="U180" s="24">
        <f>T180/T175-1</f>
        <v>71.777355410658075</v>
      </c>
      <c r="V180" s="24">
        <f t="shared" si="317"/>
        <v>-0.50299794033927969</v>
      </c>
      <c r="W180" s="10">
        <f>SUM(W118:W120)</f>
        <v>160.21599999999998</v>
      </c>
      <c r="X180" s="24">
        <f>W180/W175-1</f>
        <v>76.515119260728625</v>
      </c>
      <c r="Y180" s="24">
        <f t="shared" si="318"/>
        <v>-0.51437129487449185</v>
      </c>
      <c r="Z180" s="10">
        <f>SUM(Z118:Z120)</f>
        <v>7117.93</v>
      </c>
      <c r="AA180" s="24">
        <f>Z180/Z175-1</f>
        <v>0.56756703187799373</v>
      </c>
      <c r="AB180" s="24">
        <f t="shared" si="319"/>
        <v>0.19288451966569409</v>
      </c>
      <c r="AC180" s="10">
        <f>SUM(AC118:AC120)</f>
        <v>6253.46</v>
      </c>
      <c r="AD180" s="24">
        <f>AC180/AC175-1</f>
        <v>0.38163508339353935</v>
      </c>
      <c r="AE180" s="24">
        <f t="shared" si="320"/>
        <v>0.43427981651376157</v>
      </c>
      <c r="AF180" s="10">
        <f>SUM(AF118:AF120)</f>
        <v>759.75</v>
      </c>
      <c r="AG180" s="24">
        <f>AF180/AF175-1</f>
        <v>60.024096385542173</v>
      </c>
      <c r="AH180" s="24">
        <f t="shared" si="321"/>
        <v>-0.45430451208825939</v>
      </c>
      <c r="AI180" s="10">
        <f>SUM(AI118:AI120)</f>
        <v>104.72</v>
      </c>
      <c r="AJ180" s="24">
        <f>AI180/AI175-1</f>
        <v>47.036697247706428</v>
      </c>
      <c r="AK180" s="24">
        <f t="shared" si="322"/>
        <v>-0.51229508196721318</v>
      </c>
      <c r="AL180" s="10">
        <f>AVERAGE(AL118:AL120)</f>
        <v>91.7</v>
      </c>
      <c r="AM180" s="47">
        <f>AL180-AL175</f>
        <v>13.806666666666672</v>
      </c>
      <c r="AN180" s="167">
        <f t="shared" si="323"/>
        <v>-0.22666666666665947</v>
      </c>
      <c r="AO180" s="10">
        <f>AVERAGE(AO118:AO120)</f>
        <v>92.69</v>
      </c>
      <c r="AP180" s="10">
        <f>AO180-AO175</f>
        <v>14.779999999999987</v>
      </c>
      <c r="AQ180" s="167">
        <f t="shared" si="324"/>
        <v>-0.37000000000000455</v>
      </c>
      <c r="AR180" s="10">
        <f>AVERAGE(AR118:AR120)</f>
        <v>84.8</v>
      </c>
      <c r="AS180" s="10">
        <f>AR180-AR175</f>
        <v>8.8899999999999864</v>
      </c>
      <c r="AT180" s="167">
        <f t="shared" si="325"/>
        <v>-5.4566666666666634</v>
      </c>
      <c r="AU180" s="10">
        <f>AVERAGE(AU118:AU120)</f>
        <v>94.823333333333338</v>
      </c>
      <c r="AV180" s="10">
        <f>AU180-AU175</f>
        <v>43.99</v>
      </c>
      <c r="AW180" s="167">
        <f t="shared" si="326"/>
        <v>9.1466666666666754</v>
      </c>
      <c r="AX180" s="10"/>
      <c r="AY180" s="10"/>
      <c r="AZ180" s="24"/>
      <c r="BA180" s="10"/>
      <c r="BB180" s="93"/>
      <c r="BC180" s="10"/>
      <c r="BD180" s="24"/>
      <c r="BE180" s="10"/>
      <c r="BF180" s="24"/>
      <c r="BG180" s="10"/>
      <c r="BH180" s="24"/>
      <c r="BI180" s="10"/>
      <c r="BJ180" s="24"/>
      <c r="BK180" s="10"/>
      <c r="BL180" s="24"/>
      <c r="BM180" s="10"/>
      <c r="BN180" s="24"/>
      <c r="BO180" s="10"/>
      <c r="BP180" s="10"/>
      <c r="BQ180" s="24"/>
      <c r="BR180" s="10"/>
      <c r="BS180" s="24"/>
      <c r="BT180" s="10"/>
      <c r="BU180" s="24"/>
      <c r="BV180" s="10"/>
      <c r="BW180" s="24"/>
      <c r="BX180" s="10"/>
      <c r="BY180" s="24"/>
      <c r="BZ180" s="10"/>
      <c r="CA180" s="24"/>
      <c r="CB180" s="10"/>
      <c r="CC180" s="24"/>
      <c r="CD180" s="10"/>
      <c r="CE180" s="24"/>
      <c r="CF180" s="10"/>
      <c r="CG180" s="24"/>
      <c r="CH180" s="10"/>
      <c r="CI180" s="24"/>
      <c r="CJ180" s="10"/>
      <c r="CK180" s="24"/>
      <c r="CL180" s="10"/>
      <c r="CM180" s="24"/>
      <c r="CN180" s="10"/>
      <c r="CW180" s="10"/>
      <c r="CX180" s="24"/>
      <c r="CY180" s="10"/>
      <c r="CZ180" s="24"/>
      <c r="DA180" s="10"/>
      <c r="DB180" s="24"/>
      <c r="DC180" s="10"/>
      <c r="DD180" s="24"/>
      <c r="DE180" s="10"/>
      <c r="DF180" s="39"/>
    </row>
    <row r="181" spans="1:110" s="64" customFormat="1" ht="12.75">
      <c r="A181" s="91" t="s">
        <v>64</v>
      </c>
      <c r="B181" s="77">
        <f>SUM(B121:B123)</f>
        <v>11846.4359</v>
      </c>
      <c r="C181" s="24">
        <f>B181/B176-1</f>
        <v>0.96186330078558613</v>
      </c>
      <c r="D181" s="24">
        <f t="shared" si="311"/>
        <v>3.0745584823751226E-2</v>
      </c>
      <c r="E181" s="77">
        <f>SUM(E121:E123)</f>
        <v>10301.794</v>
      </c>
      <c r="F181" s="24">
        <f>E181/E176-1</f>
        <v>0.73333703496188174</v>
      </c>
      <c r="G181" s="24">
        <f t="shared" si="312"/>
        <v>0.47662645084459943</v>
      </c>
      <c r="H181" s="77">
        <f>SUM(H121:H123)</f>
        <v>1377.45</v>
      </c>
      <c r="I181" s="24">
        <f>H181/H176-1</f>
        <v>15.320072225605497</v>
      </c>
      <c r="J181" s="24">
        <f t="shared" si="313"/>
        <v>-0.66869936703768795</v>
      </c>
      <c r="K181" s="77">
        <f>SUM(K121:K123)</f>
        <v>167.1918</v>
      </c>
      <c r="L181" s="24">
        <f>K181/K176-1</f>
        <v>14.732293244756429</v>
      </c>
      <c r="M181" s="24">
        <f t="shared" si="314"/>
        <v>-0.5340202783585003</v>
      </c>
      <c r="N181" s="77">
        <f>SUM(N121:N123)</f>
        <v>10581.366900000001</v>
      </c>
      <c r="O181" s="24">
        <f>N181/N176-1</f>
        <v>1.3537006237991256</v>
      </c>
      <c r="P181" s="24">
        <f t="shared" si="315"/>
        <v>4.5274885661650277E-2</v>
      </c>
      <c r="Q181" s="77">
        <f>SUM(Q121:Q123)</f>
        <v>9309.8109999999997</v>
      </c>
      <c r="R181" s="24">
        <f>Q181/Q176-1</f>
        <v>1.0964381108659964</v>
      </c>
      <c r="S181" s="24">
        <f t="shared" si="316"/>
        <v>0.45789296490038112</v>
      </c>
      <c r="T181" s="77">
        <f>SUM(T121:T123)</f>
        <v>1117.2206000000001</v>
      </c>
      <c r="U181" s="24">
        <f>T181/T176-1</f>
        <v>22.115785771184427</v>
      </c>
      <c r="V181" s="24">
        <f t="shared" si="317"/>
        <v>-0.67524560188565697</v>
      </c>
      <c r="W181" s="77">
        <f>SUM(W121:W123)</f>
        <v>154.33510000000001</v>
      </c>
      <c r="X181" s="24">
        <f>W181/W176-1</f>
        <v>22.660141039399054</v>
      </c>
      <c r="Y181" s="24">
        <f t="shared" si="318"/>
        <v>-0.48043489458054911</v>
      </c>
      <c r="Z181" s="77">
        <f>SUM(Z121:Z123)</f>
        <v>6116.51</v>
      </c>
      <c r="AA181" s="24">
        <f>Z181/Z176-1</f>
        <v>1.2706723094628209</v>
      </c>
      <c r="AB181" s="24">
        <f t="shared" si="319"/>
        <v>8.1461796604535452E-2</v>
      </c>
      <c r="AC181" s="77">
        <f>SUM(AC121:AC123)</f>
        <v>5446.67</v>
      </c>
      <c r="AD181" s="24">
        <f>AC181/AC176-1</f>
        <v>1.0456822859546593</v>
      </c>
      <c r="AE181" s="24">
        <f t="shared" si="320"/>
        <v>0.36593605015673991</v>
      </c>
      <c r="AF181" s="77">
        <f>SUM(AF121:AF123)</f>
        <v>568.29</v>
      </c>
      <c r="AG181" s="24">
        <f>AF181/AF176-1</f>
        <v>20.80698388334612</v>
      </c>
      <c r="AH181" s="24">
        <f t="shared" si="321"/>
        <v>-0.61250136373554442</v>
      </c>
      <c r="AI181" s="77">
        <f>SUM(AI121:AI123)</f>
        <v>101.53</v>
      </c>
      <c r="AJ181" s="24">
        <f>AI181/AI176-1</f>
        <v>18.830078125000004</v>
      </c>
      <c r="AK181" s="24">
        <f t="shared" si="322"/>
        <v>-0.49667856434661917</v>
      </c>
      <c r="AL181" s="77">
        <f>AVERAGE(AL121:AL123)</f>
        <v>89.31</v>
      </c>
      <c r="AM181" s="47">
        <f>AL181-AL176</f>
        <v>15.060000000000002</v>
      </c>
      <c r="AN181" s="167">
        <f t="shared" si="323"/>
        <v>1.2400000000000091</v>
      </c>
      <c r="AO181" s="77">
        <f>AVERAGE(AO121:AO123)</f>
        <v>90.356666666666669</v>
      </c>
      <c r="AP181" s="77">
        <f>AO181-AO176</f>
        <v>15.840000000000003</v>
      </c>
      <c r="AQ181" s="167">
        <f t="shared" si="324"/>
        <v>-1.1499999999999915</v>
      </c>
      <c r="AR181" s="77">
        <f>AVERAGE(AR121:AR123)</f>
        <v>80.733333333333334</v>
      </c>
      <c r="AS181" s="77">
        <f>AR181-AR176</f>
        <v>22.716666666666676</v>
      </c>
      <c r="AT181" s="167">
        <f t="shared" si="325"/>
        <v>-2.1066666666666549</v>
      </c>
      <c r="AU181" s="77">
        <f>AVERAGE(AU121:AU123)</f>
        <v>92.309999999999988</v>
      </c>
      <c r="AV181" s="77">
        <f>AU181-AU176</f>
        <v>32.976666666666652</v>
      </c>
      <c r="AW181" s="167">
        <f t="shared" si="326"/>
        <v>9.4766666666666595</v>
      </c>
      <c r="AX181" s="77"/>
      <c r="AY181" s="95"/>
      <c r="AZ181" s="61"/>
      <c r="BA181" s="95"/>
      <c r="BB181" s="94"/>
      <c r="BC181" s="95"/>
      <c r="BD181" s="61"/>
      <c r="BE181" s="95"/>
      <c r="BF181" s="61"/>
      <c r="BG181" s="95"/>
      <c r="BH181" s="61"/>
      <c r="BI181" s="95"/>
      <c r="BJ181" s="61"/>
      <c r="BK181" s="95"/>
      <c r="BL181" s="61"/>
      <c r="BM181" s="95"/>
      <c r="BN181" s="95"/>
      <c r="BO181" s="95"/>
      <c r="BP181" s="95"/>
      <c r="BQ181" s="95"/>
      <c r="BR181" s="95"/>
      <c r="BS181" s="95"/>
      <c r="BT181" s="95"/>
      <c r="BU181" s="95"/>
      <c r="BV181" s="95"/>
      <c r="BW181" s="95"/>
      <c r="BX181" s="95"/>
      <c r="BY181" s="95"/>
      <c r="BZ181" s="95"/>
      <c r="CA181" s="95"/>
      <c r="CB181" s="95"/>
      <c r="CC181" s="95"/>
      <c r="CD181" s="95"/>
      <c r="CE181" s="95"/>
      <c r="CF181" s="95"/>
      <c r="CG181" s="95"/>
      <c r="CH181" s="95"/>
      <c r="CI181" s="95"/>
      <c r="CJ181" s="95"/>
      <c r="CK181" s="95"/>
      <c r="CL181" s="95"/>
      <c r="CM181" s="95"/>
      <c r="CN181" s="95"/>
      <c r="CO181" s="95"/>
      <c r="CP181" s="95"/>
      <c r="CQ181" s="95"/>
      <c r="CR181" s="95"/>
      <c r="CS181" s="95"/>
      <c r="CT181" s="95"/>
      <c r="CU181" s="95"/>
      <c r="CV181" s="95"/>
      <c r="CW181" s="95"/>
      <c r="CX181" s="95"/>
      <c r="CY181" s="95"/>
      <c r="CZ181" s="95"/>
      <c r="DA181" s="95"/>
      <c r="DB181" s="95"/>
      <c r="DC181" s="95"/>
      <c r="DD181" s="95"/>
      <c r="DE181" s="100"/>
      <c r="DF181" s="100"/>
    </row>
    <row r="182" spans="1:110" s="64" customFormat="1" ht="12.75">
      <c r="A182" s="91"/>
      <c r="B182" s="77"/>
      <c r="C182" s="24"/>
      <c r="D182" s="24"/>
      <c r="E182" s="77"/>
      <c r="F182" s="24"/>
      <c r="G182" s="24"/>
      <c r="H182" s="77"/>
      <c r="I182" s="24"/>
      <c r="J182" s="24"/>
      <c r="K182" s="77"/>
      <c r="L182" s="24"/>
      <c r="M182" s="24"/>
      <c r="N182" s="77"/>
      <c r="O182" s="24"/>
      <c r="P182" s="24"/>
      <c r="Q182" s="77"/>
      <c r="R182" s="24"/>
      <c r="S182" s="24"/>
      <c r="T182" s="77"/>
      <c r="U182" s="24"/>
      <c r="V182" s="24"/>
      <c r="W182" s="77"/>
      <c r="X182" s="24"/>
      <c r="Y182" s="24"/>
      <c r="Z182" s="77"/>
      <c r="AA182" s="24"/>
      <c r="AB182" s="24"/>
      <c r="AC182" s="77"/>
      <c r="AD182" s="24"/>
      <c r="AE182" s="24"/>
      <c r="AF182" s="77"/>
      <c r="AG182" s="24"/>
      <c r="AH182" s="24"/>
      <c r="AI182" s="77"/>
      <c r="AJ182" s="24"/>
      <c r="AK182" s="24"/>
      <c r="AL182" s="77"/>
      <c r="AM182" s="47"/>
      <c r="AN182" s="24"/>
      <c r="AO182" s="77"/>
      <c r="AP182" s="77"/>
      <c r="AQ182" s="24"/>
      <c r="AR182" s="77"/>
      <c r="AS182" s="77"/>
      <c r="AT182" s="24"/>
      <c r="AU182" s="77"/>
      <c r="AV182" s="77"/>
      <c r="AW182" s="24"/>
      <c r="AX182" s="77"/>
      <c r="AY182" s="95"/>
      <c r="AZ182" s="61"/>
      <c r="BA182" s="95"/>
      <c r="BB182" s="94"/>
      <c r="BC182" s="95"/>
      <c r="BD182" s="61"/>
      <c r="BE182" s="95"/>
      <c r="BF182" s="61"/>
      <c r="BG182" s="95"/>
      <c r="BH182" s="61"/>
      <c r="BI182" s="95"/>
      <c r="BJ182" s="61"/>
      <c r="BK182" s="95"/>
      <c r="BL182" s="61"/>
      <c r="BM182" s="95"/>
      <c r="BN182" s="95"/>
      <c r="BO182" s="95"/>
      <c r="BP182" s="95"/>
      <c r="BQ182" s="95"/>
      <c r="BR182" s="95"/>
      <c r="BS182" s="95"/>
      <c r="BT182" s="95"/>
      <c r="BU182" s="95"/>
      <c r="BV182" s="95"/>
      <c r="BW182" s="95"/>
      <c r="BX182" s="95"/>
      <c r="BY182" s="95"/>
      <c r="BZ182" s="95"/>
      <c r="CA182" s="95"/>
      <c r="CB182" s="95"/>
      <c r="CC182" s="95"/>
      <c r="CD182" s="95"/>
      <c r="CE182" s="95"/>
      <c r="CF182" s="95"/>
      <c r="CG182" s="95"/>
      <c r="CH182" s="95"/>
      <c r="CI182" s="95"/>
      <c r="CJ182" s="95"/>
      <c r="CK182" s="95"/>
      <c r="CL182" s="95"/>
      <c r="CM182" s="95"/>
      <c r="CN182" s="95"/>
      <c r="CO182" s="95"/>
      <c r="CP182" s="95"/>
      <c r="CQ182" s="95"/>
      <c r="CR182" s="95"/>
      <c r="CS182" s="95"/>
      <c r="CT182" s="95"/>
      <c r="CU182" s="95"/>
      <c r="CV182" s="95"/>
      <c r="CW182" s="95"/>
      <c r="CX182" s="95"/>
      <c r="CY182" s="95"/>
      <c r="CZ182" s="95"/>
      <c r="DA182" s="95"/>
      <c r="DB182" s="95"/>
      <c r="DC182" s="95"/>
      <c r="DD182" s="95"/>
      <c r="DE182" s="100"/>
      <c r="DF182" s="100"/>
    </row>
    <row r="183" spans="1:110" s="64" customFormat="1" ht="12.75">
      <c r="A183" s="91" t="s">
        <v>65</v>
      </c>
      <c r="B183" s="77">
        <f>SUM(B124:B126)</f>
        <v>13608.8658</v>
      </c>
      <c r="C183" s="92">
        <f>B183/B178-1</f>
        <v>0.31357816738778244</v>
      </c>
      <c r="D183" s="92">
        <f>B183/B158-1</f>
        <v>0.33993630075552317</v>
      </c>
      <c r="E183" s="77">
        <f>SUM(E124:E126)</f>
        <v>11260.4905</v>
      </c>
      <c r="F183" s="92">
        <f>E183/E178-1</f>
        <v>0.1993289482337961</v>
      </c>
      <c r="G183" s="92">
        <f>E183/E158-1</f>
        <v>0.71142093303091247</v>
      </c>
      <c r="H183" s="77">
        <f>SUM(H124:H126)</f>
        <v>2150.6741000000002</v>
      </c>
      <c r="I183" s="92">
        <f>H183/H178-1</f>
        <v>1.5269239843422122</v>
      </c>
      <c r="J183" s="92">
        <f>H183/H158-1</f>
        <v>-0.3304063203281089</v>
      </c>
      <c r="K183" s="77">
        <f>SUM(K124:K126)</f>
        <v>197.7012</v>
      </c>
      <c r="L183" s="92">
        <f>K183/K178-1</f>
        <v>0.64677855585810629</v>
      </c>
      <c r="M183" s="92">
        <f>K183/K158-1</f>
        <v>-0.45809870273399467</v>
      </c>
      <c r="N183" s="77">
        <f>SUM(N124:N126)</f>
        <v>12408.146000000001</v>
      </c>
      <c r="O183" s="92">
        <f>N183/N178-1</f>
        <v>0.37849045162184258</v>
      </c>
      <c r="P183" s="92">
        <f>N183/N158-1</f>
        <v>0.32534135977163126</v>
      </c>
      <c r="Q183" s="77">
        <f>SUM(Q124:Q126)</f>
        <v>10313.519400000001</v>
      </c>
      <c r="R183" s="92">
        <f>Q183/Q178-1</f>
        <v>0.25674007927214171</v>
      </c>
      <c r="S183" s="92">
        <f>Q183/Q158-1</f>
        <v>0.69115527373568098</v>
      </c>
      <c r="T183" s="77">
        <f>SUM(T124:T126)</f>
        <v>1914.0356000000002</v>
      </c>
      <c r="U183" s="92">
        <f>T183/T178-1</f>
        <v>1.7738002196681388</v>
      </c>
      <c r="V183" s="92">
        <f>T183/T158-1</f>
        <v>-0.34631867287263041</v>
      </c>
      <c r="W183" s="77">
        <f>SUM(W124:W126)</f>
        <v>180.59100000000001</v>
      </c>
      <c r="X183" s="92">
        <f>W183/W178-1</f>
        <v>0.7256599114766884</v>
      </c>
      <c r="Y183" s="92">
        <f>W183/W158-1</f>
        <v>-0.46194148694487602</v>
      </c>
      <c r="Z183" s="77">
        <f>SUM(Z124:Z126)</f>
        <v>7039.4600000000009</v>
      </c>
      <c r="AA183" s="92">
        <f>Z183/Z178-1</f>
        <v>0.40674971922798697</v>
      </c>
      <c r="AB183" s="92">
        <f>Z183/Z158-1</f>
        <v>0.34690417878463209</v>
      </c>
      <c r="AC183" s="77">
        <f>SUM(AC124:AC126)</f>
        <v>6007.77</v>
      </c>
      <c r="AD183" s="92">
        <f>AC183/AC178-1</f>
        <v>0.28152910534837039</v>
      </c>
      <c r="AE183" s="92">
        <f>AC183/AC158-1</f>
        <v>0.59595205584983457</v>
      </c>
      <c r="AF183" s="77">
        <f>SUM(AF124:AF126)</f>
        <v>913.63000000000011</v>
      </c>
      <c r="AG183" s="92">
        <f>AF183/AF178-1</f>
        <v>2.6828039342147698</v>
      </c>
      <c r="AH183" s="92">
        <f>AF183/AF158-1</f>
        <v>-0.26505083982238242</v>
      </c>
      <c r="AI183" s="77">
        <f>SUM(AI124:AI126)</f>
        <v>118.07000000000001</v>
      </c>
      <c r="AJ183" s="92">
        <f>AI183/AI178-1</f>
        <v>0.73606822526099136</v>
      </c>
      <c r="AK183" s="92">
        <f>AI183/AI158-1</f>
        <v>-0.46064592755013478</v>
      </c>
      <c r="AL183" s="77">
        <f>AVERAGE(AL124:AL126)</f>
        <v>91.160000000000011</v>
      </c>
      <c r="AM183" s="77">
        <f>AL183-AL178</f>
        <v>4.3733333333333348</v>
      </c>
      <c r="AN183" s="169">
        <f>AL183-AL158</f>
        <v>-1.0533333333333132</v>
      </c>
      <c r="AO183" s="77">
        <f>AVERAGE(AO124:AO126)</f>
        <v>91.58</v>
      </c>
      <c r="AP183" s="77">
        <f>AO183-AO178</f>
        <v>4.2166666666666544</v>
      </c>
      <c r="AQ183" s="169">
        <f>AO183-AO158</f>
        <v>-1.1433333333333167</v>
      </c>
      <c r="AR183" s="77">
        <f>AVERAGE(AR124:AR126)</f>
        <v>88.88333333333334</v>
      </c>
      <c r="AS183" s="77">
        <f>AR183-AR178</f>
        <v>9.7800000000000011</v>
      </c>
      <c r="AT183" s="169">
        <f>AR183-AR158</f>
        <v>-2.3199999999999932</v>
      </c>
      <c r="AU183" s="77">
        <f>AVERAGE(AU124:AU126)</f>
        <v>91.49</v>
      </c>
      <c r="AV183" s="77">
        <f>AU183-AU178</f>
        <v>6.1833333333333229</v>
      </c>
      <c r="AW183" s="169">
        <f>AU183-AU158</f>
        <v>-0.51000000000000512</v>
      </c>
      <c r="AX183" s="77"/>
      <c r="AY183" s="95"/>
      <c r="AZ183" s="61"/>
      <c r="BA183" s="95"/>
      <c r="BB183" s="94"/>
      <c r="BC183" s="95"/>
      <c r="BD183" s="61"/>
      <c r="BE183" s="95"/>
      <c r="BF183" s="61"/>
      <c r="BG183" s="95"/>
      <c r="BH183" s="61"/>
      <c r="BI183" s="95"/>
      <c r="BJ183" s="61"/>
      <c r="BK183" s="95"/>
      <c r="BL183" s="61"/>
      <c r="BM183" s="95"/>
      <c r="BN183" s="95"/>
      <c r="BO183" s="95"/>
      <c r="BP183" s="95"/>
      <c r="BQ183" s="95"/>
      <c r="BR183" s="95"/>
      <c r="BS183" s="95"/>
      <c r="BT183" s="95"/>
      <c r="BU183" s="95"/>
      <c r="BV183" s="95"/>
      <c r="BW183" s="95"/>
      <c r="BX183" s="95"/>
      <c r="BY183" s="95"/>
      <c r="BZ183" s="95"/>
      <c r="CA183" s="95"/>
      <c r="CB183" s="95"/>
      <c r="CC183" s="95"/>
      <c r="CD183" s="95"/>
      <c r="CE183" s="95"/>
      <c r="CF183" s="95"/>
      <c r="CG183" s="95"/>
      <c r="CH183" s="95"/>
      <c r="CI183" s="95"/>
      <c r="CJ183" s="95"/>
      <c r="CK183" s="95"/>
      <c r="CL183" s="95"/>
      <c r="CM183" s="95"/>
      <c r="CN183" s="95"/>
      <c r="CO183" s="95"/>
      <c r="CP183" s="95"/>
      <c r="CQ183" s="95"/>
      <c r="CR183" s="95"/>
      <c r="CS183" s="95"/>
      <c r="CT183" s="95"/>
      <c r="CU183" s="95"/>
      <c r="CV183" s="95"/>
      <c r="CW183" s="95"/>
      <c r="CX183" s="95"/>
      <c r="CY183" s="95"/>
      <c r="CZ183" s="95"/>
      <c r="DA183" s="95"/>
      <c r="DB183" s="95"/>
      <c r="DC183" s="95"/>
      <c r="DD183" s="95"/>
      <c r="DE183" s="100"/>
      <c r="DF183" s="100"/>
    </row>
    <row r="184" spans="1:110" s="64" customFormat="1" ht="12.75">
      <c r="A184" s="123" t="s">
        <v>78</v>
      </c>
      <c r="B184" s="77">
        <f>SUM(B127:B129)</f>
        <v>13167.194500000001</v>
      </c>
      <c r="C184" s="92">
        <f>B184/B179-1</f>
        <v>0.1269164893014012</v>
      </c>
      <c r="D184" s="92">
        <f>B184/B159-1</f>
        <v>0.23739591278388827</v>
      </c>
      <c r="E184" s="77">
        <f>SUM(E127:E129)</f>
        <v>10630.4874</v>
      </c>
      <c r="F184" s="92">
        <f>E184/E179-1</f>
        <v>6.9859196178070571E-2</v>
      </c>
      <c r="G184" s="92">
        <f>E184/E159-1</f>
        <v>0.51387697281665878</v>
      </c>
      <c r="H184" s="77">
        <f>SUM(H127:H129)</f>
        <v>2430.4782999999998</v>
      </c>
      <c r="I184" s="92">
        <f>H184/H179-1</f>
        <v>0.55096300634640194</v>
      </c>
      <c r="J184" s="92">
        <f>H184/H159-1</f>
        <v>-0.25472548278688745</v>
      </c>
      <c r="K184" s="77">
        <f>SUM(K127:K129)</f>
        <v>106.2286</v>
      </c>
      <c r="L184" s="92">
        <f>K184/K179-1</f>
        <v>-0.41261097668328461</v>
      </c>
      <c r="M184" s="92">
        <f>K184/K159-1</f>
        <v>-0.70313798159671559</v>
      </c>
      <c r="N184" s="77">
        <f>SUM(N127:N129)</f>
        <v>12039.8964</v>
      </c>
      <c r="O184" s="92">
        <f>N184/N179-1</f>
        <v>0.15914464055477051</v>
      </c>
      <c r="P184" s="92">
        <f>N184/N159-1</f>
        <v>0.23997749442079974</v>
      </c>
      <c r="Q184" s="77">
        <f>SUM(Q127:Q129)</f>
        <v>9750.0246000000006</v>
      </c>
      <c r="R184" s="92">
        <f>Q184/Q179-1</f>
        <v>8.6109604424061903E-2</v>
      </c>
      <c r="S184" s="92">
        <f>Q184/Q159-1</f>
        <v>0.50488286955095441</v>
      </c>
      <c r="T184" s="77">
        <f>SUM(T127:T129)</f>
        <v>2193.4286999999999</v>
      </c>
      <c r="U184" s="92">
        <f>T184/T179-1</f>
        <v>0.75994931245407393</v>
      </c>
      <c r="V184" s="92">
        <f>T184/T159-1</f>
        <v>-0.2445851682055451</v>
      </c>
      <c r="W184" s="77">
        <f>SUM(W127:W129)</f>
        <v>96.443100000000001</v>
      </c>
      <c r="X184" s="92">
        <f>W184/W179-1</f>
        <v>-0.41035249320435374</v>
      </c>
      <c r="Y184" s="92">
        <f>W184/W159-1</f>
        <v>-0.70527967583028761</v>
      </c>
      <c r="Z184" s="77">
        <f>SUM(Z127:Z129)</f>
        <v>6865.8099999999995</v>
      </c>
      <c r="AA184" s="92">
        <f>Z184/Z179-1</f>
        <v>0.16478044824760651</v>
      </c>
      <c r="AB184" s="92">
        <f>Z184/Z159-1</f>
        <v>0.23856246290613825</v>
      </c>
      <c r="AC184" s="77">
        <f>SUM(AC127:AC129)</f>
        <v>5713.96</v>
      </c>
      <c r="AD184" s="92">
        <f>AC184/AC179-1</f>
        <v>8.3145351768795894E-2</v>
      </c>
      <c r="AE184" s="92">
        <f>AC184/AC159-1</f>
        <v>0.40128406978512188</v>
      </c>
      <c r="AF184" s="77">
        <f>SUM(AF127:AF129)</f>
        <v>1085.83</v>
      </c>
      <c r="AG184" s="92">
        <f>AF184/AF179-1</f>
        <v>1.1137022833894608</v>
      </c>
      <c r="AH184" s="92">
        <f>AF184/AF159-1</f>
        <v>-0.13471407624633425</v>
      </c>
      <c r="AI184" s="77">
        <f>SUM(AI127:AI129)</f>
        <v>66.02</v>
      </c>
      <c r="AJ184" s="92">
        <f>AI184/AI179-1</f>
        <v>-0.37404001137764298</v>
      </c>
      <c r="AK184" s="92">
        <f>AI184/AI159-1</f>
        <v>-0.68685670919698338</v>
      </c>
      <c r="AL184" s="77">
        <f>AVERAGE(AL127:AL129)</f>
        <v>91.45</v>
      </c>
      <c r="AM184" s="77">
        <f>AL184-AL179</f>
        <v>2.5466666666666811</v>
      </c>
      <c r="AN184" s="169">
        <f>AL184-AL159</f>
        <v>0.19333333333334224</v>
      </c>
      <c r="AO184" s="77">
        <f>AVERAGE(AO127:AO129)</f>
        <v>91.726666666666674</v>
      </c>
      <c r="AP184" s="77">
        <f>AO184-AO179</f>
        <v>1.3766666666666652</v>
      </c>
      <c r="AQ184" s="169">
        <f>AO184-AO159</f>
        <v>-0.53666666666664753</v>
      </c>
      <c r="AR184" s="77">
        <f>AVERAGE(AR127:AR129)</f>
        <v>90.280000000000015</v>
      </c>
      <c r="AS184" s="77">
        <f>AR184-AR179</f>
        <v>10.753333333333359</v>
      </c>
      <c r="AT184" s="169">
        <f>AR184-AR159</f>
        <v>1.2000000000000171</v>
      </c>
      <c r="AU184" s="77">
        <f>AVERAGE(AU127:AU129)</f>
        <v>90.816666666666663</v>
      </c>
      <c r="AV184" s="77">
        <f>AU184-AU179</f>
        <v>0.31000000000000227</v>
      </c>
      <c r="AW184" s="169">
        <f>AU184-AU159</f>
        <v>-0.62666666666666515</v>
      </c>
      <c r="AX184" s="77"/>
      <c r="AY184" s="95"/>
      <c r="AZ184" s="61"/>
      <c r="BA184" s="95"/>
      <c r="BB184" s="94"/>
      <c r="BC184" s="95"/>
      <c r="BD184" s="61"/>
      <c r="BE184" s="95"/>
      <c r="BF184" s="61"/>
      <c r="BG184" s="95"/>
      <c r="BH184" s="61"/>
      <c r="BI184" s="95"/>
      <c r="BJ184" s="61"/>
      <c r="BK184" s="95"/>
      <c r="BL184" s="61"/>
      <c r="BM184" s="95"/>
      <c r="BN184" s="95"/>
      <c r="BO184" s="95"/>
      <c r="BP184" s="95"/>
      <c r="BQ184" s="95"/>
      <c r="BR184" s="95"/>
      <c r="BS184" s="95"/>
      <c r="BT184" s="95"/>
      <c r="BU184" s="95"/>
      <c r="BV184" s="95"/>
      <c r="BW184" s="95"/>
      <c r="BX184" s="95"/>
      <c r="BY184" s="95"/>
      <c r="BZ184" s="95"/>
      <c r="CA184" s="95"/>
      <c r="CB184" s="95"/>
      <c r="CC184" s="95"/>
      <c r="CD184" s="95"/>
      <c r="CE184" s="95"/>
      <c r="CF184" s="95"/>
      <c r="CG184" s="95"/>
      <c r="CH184" s="95"/>
      <c r="CI184" s="95"/>
      <c r="CJ184" s="95"/>
      <c r="CK184" s="95"/>
      <c r="CL184" s="95"/>
      <c r="CM184" s="95"/>
      <c r="CN184" s="95"/>
      <c r="CO184" s="95"/>
      <c r="CP184" s="95"/>
      <c r="CQ184" s="95"/>
      <c r="CR184" s="95"/>
      <c r="CS184" s="95"/>
      <c r="CT184" s="95"/>
      <c r="CU184" s="95"/>
      <c r="CV184" s="95"/>
      <c r="CW184" s="95"/>
      <c r="CX184" s="95"/>
      <c r="CY184" s="95"/>
      <c r="CZ184" s="95"/>
      <c r="DA184" s="95"/>
      <c r="DB184" s="95"/>
      <c r="DC184" s="95"/>
      <c r="DD184" s="95"/>
      <c r="DE184" s="100"/>
      <c r="DF184" s="100"/>
    </row>
    <row r="185" spans="1:110" s="64" customFormat="1" ht="12.75">
      <c r="A185" s="91" t="s">
        <v>179</v>
      </c>
      <c r="B185" s="77">
        <f>SUM(B130:B132)</f>
        <v>14883.595299999999</v>
      </c>
      <c r="C185" s="92">
        <f>B185/B180-1</f>
        <v>9.6315682504827471E-2</v>
      </c>
      <c r="D185" s="92">
        <f>B185/B160-1</f>
        <v>0.30374287655387233</v>
      </c>
      <c r="E185" s="77">
        <f>SUM(E130:E132)</f>
        <v>11962.872300000001</v>
      </c>
      <c r="F185" s="92">
        <f>E185/E180-1</f>
        <v>3.7819624832919452E-2</v>
      </c>
      <c r="G185" s="92">
        <f>E185/E160-1</f>
        <v>0.60922679936425506</v>
      </c>
      <c r="H185" s="77">
        <f>SUM(H130:H132)</f>
        <v>2799.5325999999995</v>
      </c>
      <c r="I185" s="92">
        <f>H185/H180-1</f>
        <v>0.4890163782447956</v>
      </c>
      <c r="J185" s="92">
        <f>H185/H160-1</f>
        <v>-0.22176766792686309</v>
      </c>
      <c r="K185" s="77">
        <f>SUM(K130:K132)</f>
        <v>121.1902</v>
      </c>
      <c r="L185" s="92">
        <f>K185/K180-1</f>
        <v>-0.28273822030121509</v>
      </c>
      <c r="M185" s="92">
        <f>K185/K160-1</f>
        <v>-0.68508030451974888</v>
      </c>
      <c r="N185" s="77">
        <f>SUM(N130:N132)</f>
        <v>13791.475199999999</v>
      </c>
      <c r="O185" s="92">
        <f>N185/N180-1</f>
        <v>0.10665854893601301</v>
      </c>
      <c r="P185" s="92">
        <f>N185/N160-1</f>
        <v>0.31395228239585804</v>
      </c>
      <c r="Q185" s="77">
        <f>SUM(Q130:Q132)</f>
        <v>11161.233200000001</v>
      </c>
      <c r="R185" s="92">
        <f>Q185/Q180-1</f>
        <v>4.4267532177733271E-2</v>
      </c>
      <c r="S185" s="92">
        <f>Q185/Q160-1</f>
        <v>0.61315550037387534</v>
      </c>
      <c r="T185" s="77">
        <f>SUM(T130:T132)</f>
        <v>2520.3323</v>
      </c>
      <c r="U185" s="92">
        <f>T185/T180-1</f>
        <v>0.5615883919389788</v>
      </c>
      <c r="V185" s="92">
        <f>T185/T160-1</f>
        <v>-0.22388735286405548</v>
      </c>
      <c r="W185" s="77">
        <f>SUM(W130:W132)</f>
        <v>109.90990000000001</v>
      </c>
      <c r="X185" s="92">
        <f>W185/W180-1</f>
        <v>-0.31398923952663893</v>
      </c>
      <c r="Y185" s="92">
        <f>W185/W160-1</f>
        <v>-0.66685348268915656</v>
      </c>
      <c r="Z185" s="77">
        <f>SUM(Z130:Z132)</f>
        <v>7858.25</v>
      </c>
      <c r="AA185" s="92">
        <f>Z185/Z180-1</f>
        <v>0.10400776630284359</v>
      </c>
      <c r="AB185" s="92">
        <f>Z185/Z160-1</f>
        <v>0.31695377401336366</v>
      </c>
      <c r="AC185" s="77">
        <f>SUM(AC130:AC132)</f>
        <v>6516.4699999999993</v>
      </c>
      <c r="AD185" s="92">
        <f>AC185/AC180-1</f>
        <v>4.205831651597669E-2</v>
      </c>
      <c r="AE185" s="92">
        <f>AC185/AC160-1</f>
        <v>0.49460321100917426</v>
      </c>
      <c r="AF185" s="77">
        <f>SUM(AF130:AF132)</f>
        <v>1267.5</v>
      </c>
      <c r="AG185" s="92">
        <f>AF185/AF180-1</f>
        <v>0.6683119447186574</v>
      </c>
      <c r="AH185" s="92">
        <f>AF185/AF160-1</f>
        <v>-8.9609699337767412E-2</v>
      </c>
      <c r="AI185" s="77">
        <f>SUM(AI130:AI132)</f>
        <v>74.289999999999992</v>
      </c>
      <c r="AJ185" s="92">
        <f>AI185/AI180-1</f>
        <v>-0.29058441558441561</v>
      </c>
      <c r="AK185" s="92">
        <f>AI185/AI160-1</f>
        <v>-0.6540145305514159</v>
      </c>
      <c r="AL185" s="77">
        <f>AVERAGE(AL130:AL132)</f>
        <v>92.536666666666676</v>
      </c>
      <c r="AM185" s="77">
        <f>AL185-AL180</f>
        <v>0.83666666666667311</v>
      </c>
      <c r="AN185" s="169">
        <f>AL185-AL160</f>
        <v>0.61000000000001364</v>
      </c>
      <c r="AO185" s="77">
        <f>AVERAGE(AO130:AO132)</f>
        <v>93.21</v>
      </c>
      <c r="AP185" s="77">
        <f>AO185-AO180</f>
        <v>0.51999999999999602</v>
      </c>
      <c r="AQ185" s="169">
        <f>AO185-AO160</f>
        <v>0.14999999999999147</v>
      </c>
      <c r="AR185" s="77">
        <f>AVERAGE(AR130:AR132)</f>
        <v>89.88</v>
      </c>
      <c r="AS185" s="77">
        <f>AR185-AR180</f>
        <v>5.0799999999999983</v>
      </c>
      <c r="AT185" s="169">
        <f>AR185-AR160</f>
        <v>-0.37666666666666515</v>
      </c>
      <c r="AU185" s="77">
        <f>AVERAGE(AU130:AU132)</f>
        <v>89.736666666666665</v>
      </c>
      <c r="AV185" s="77">
        <f>AU185-AU180</f>
        <v>-5.0866666666666731</v>
      </c>
      <c r="AW185" s="169">
        <f>AU185-AU160</f>
        <v>4.0600000000000023</v>
      </c>
      <c r="AX185" s="157"/>
      <c r="AY185" s="95"/>
      <c r="AZ185" s="61"/>
      <c r="BA185" s="95"/>
      <c r="BB185" s="94"/>
      <c r="BC185" s="95"/>
      <c r="BD185" s="61"/>
      <c r="BE185" s="95"/>
      <c r="BF185" s="61"/>
      <c r="BG185" s="95"/>
      <c r="BH185" s="61"/>
      <c r="BI185" s="95"/>
      <c r="BJ185" s="61"/>
      <c r="BK185" s="95"/>
      <c r="BL185" s="61"/>
      <c r="BM185" s="95"/>
      <c r="BN185" s="95"/>
      <c r="BO185" s="95"/>
      <c r="BP185" s="95"/>
      <c r="BQ185" s="95"/>
      <c r="BR185" s="95"/>
      <c r="BS185" s="95"/>
      <c r="BT185" s="95"/>
      <c r="BU185" s="95"/>
      <c r="BV185" s="95"/>
      <c r="BW185" s="95"/>
      <c r="BX185" s="95"/>
      <c r="BY185" s="95"/>
      <c r="BZ185" s="95"/>
      <c r="CA185" s="95"/>
      <c r="CB185" s="95"/>
      <c r="CC185" s="95"/>
      <c r="CD185" s="95"/>
      <c r="CE185" s="95"/>
      <c r="CF185" s="95"/>
      <c r="CG185" s="95"/>
      <c r="CH185" s="95"/>
      <c r="CI185" s="95"/>
      <c r="CJ185" s="95"/>
      <c r="CK185" s="95"/>
      <c r="CL185" s="95"/>
      <c r="CM185" s="95"/>
      <c r="CN185" s="95"/>
      <c r="CO185" s="95"/>
      <c r="CP185" s="95"/>
      <c r="CQ185" s="95"/>
      <c r="CR185" s="95"/>
      <c r="CS185" s="95"/>
      <c r="CT185" s="95"/>
      <c r="CU185" s="95"/>
      <c r="CV185" s="95"/>
      <c r="CW185" s="95"/>
      <c r="CX185" s="95"/>
      <c r="CY185" s="95"/>
      <c r="CZ185" s="95"/>
      <c r="DA185" s="95"/>
      <c r="DB185" s="95"/>
      <c r="DC185" s="95"/>
      <c r="DD185" s="95"/>
      <c r="DE185" s="100"/>
      <c r="DF185" s="100"/>
    </row>
    <row r="186" spans="1:110" s="64" customFormat="1" ht="12.75">
      <c r="A186" s="91" t="s">
        <v>252</v>
      </c>
      <c r="B186" s="77">
        <f>SUM(B133:B135)</f>
        <v>13433.822700000001</v>
      </c>
      <c r="C186" s="92">
        <f>B186/B181-1</f>
        <v>0.13399699398196208</v>
      </c>
      <c r="D186" s="92">
        <f>B186/B161-1</f>
        <v>0.16886239475031339</v>
      </c>
      <c r="E186" s="77">
        <f t="shared" ref="E186" si="327">SUM(E133:E135)</f>
        <v>10453.411599999999</v>
      </c>
      <c r="F186" s="92">
        <f t="shared" ref="F186" si="328">E186/E181-1</f>
        <v>1.4717591906807659E-2</v>
      </c>
      <c r="G186" s="92">
        <f t="shared" ref="G186" si="329">E186/E161-1</f>
        <v>0.49835883634692801</v>
      </c>
      <c r="H186" s="77">
        <f t="shared" ref="H186" si="330">SUM(H133:H135)</f>
        <v>2908.2177000000001</v>
      </c>
      <c r="I186" s="92">
        <f t="shared" ref="I186" si="331">H186/H181-1</f>
        <v>1.1113054557334205</v>
      </c>
      <c r="J186" s="92">
        <f t="shared" ref="J186" si="332">H186/H161-1</f>
        <v>-0.30052316613873498</v>
      </c>
      <c r="K186" s="77">
        <f t="shared" ref="K186" si="333">SUM(K133:K135)</f>
        <v>72.193299999999994</v>
      </c>
      <c r="L186" s="92">
        <f t="shared" ref="L186" si="334">K186/K181-1</f>
        <v>-0.56820071319287191</v>
      </c>
      <c r="M186" s="92">
        <f t="shared" ref="M186" si="335">K186/K161-1</f>
        <v>-0.79879028852861644</v>
      </c>
      <c r="N186" s="77">
        <f t="shared" ref="N186" si="336">SUM(N133:N135)</f>
        <v>12164.9323</v>
      </c>
      <c r="O186" s="92">
        <f t="shared" ref="O186" si="337">N186/N181-1</f>
        <v>0.14965603356972701</v>
      </c>
      <c r="P186" s="92">
        <f t="shared" ref="P186" si="338">N186/N161-1</f>
        <v>0.20170657903982292</v>
      </c>
      <c r="Q186" s="77">
        <f t="shared" ref="Q186" si="339">SUM(Q133:Q135)</f>
        <v>9610.2535000000007</v>
      </c>
      <c r="R186" s="92">
        <f t="shared" ref="R186" si="340">Q186/Q181-1</f>
        <v>3.2271600357945074E-2</v>
      </c>
      <c r="S186" s="92">
        <f t="shared" ref="S186" si="341">Q186/Q161-1</f>
        <v>0.50494150402830584</v>
      </c>
      <c r="T186" s="77">
        <f t="shared" ref="T186" si="342">SUM(T133:T135)</f>
        <v>2491.5598</v>
      </c>
      <c r="U186" s="92">
        <f t="shared" ref="U186" si="343">T186/T181-1</f>
        <v>1.2301412988625522</v>
      </c>
      <c r="V186" s="92">
        <f t="shared" ref="V186" si="344">T186/T161-1</f>
        <v>-0.27575180477795247</v>
      </c>
      <c r="W186" s="77">
        <f t="shared" ref="W186" si="345">SUM(W133:W135)</f>
        <v>63.119</v>
      </c>
      <c r="X186" s="92">
        <f t="shared" ref="X186" si="346">W186/W181-1</f>
        <v>-0.59102627982876221</v>
      </c>
      <c r="Y186" s="92">
        <f t="shared" ref="Y186" si="347">W186/W161-1</f>
        <v>-0.78751152596544582</v>
      </c>
      <c r="Z186" s="77">
        <f t="shared" ref="Z186" si="348">SUM(Z133:Z135)</f>
        <v>6916.35</v>
      </c>
      <c r="AA186" s="92">
        <f t="shared" ref="AA186" si="349">Z186/Z181-1</f>
        <v>0.13076738205283744</v>
      </c>
      <c r="AB186" s="92">
        <f t="shared" ref="AB186" si="350">Z186/Z161-1</f>
        <v>0.22288172453666855</v>
      </c>
      <c r="AC186" s="77">
        <f t="shared" ref="AC186" si="351">SUM(AC133:AC135)</f>
        <v>5642.3200000000006</v>
      </c>
      <c r="AD186" s="92">
        <f t="shared" ref="AD186" si="352">AC186/AC181-1</f>
        <v>3.5921030648084162E-2</v>
      </c>
      <c r="AE186" s="92">
        <f t="shared" ref="AE186" si="353">AC186/AC161-1</f>
        <v>0.41500188087774315</v>
      </c>
      <c r="AF186" s="77">
        <f t="shared" ref="AF186" si="354">SUM(AF133:AF135)</f>
        <v>1228.77</v>
      </c>
      <c r="AG186" s="92">
        <f t="shared" ref="AG186" si="355">AF186/AF181-1</f>
        <v>1.1622235126431928</v>
      </c>
      <c r="AH186" s="92">
        <f t="shared" ref="AH186" si="356">AF186/AF161-1</f>
        <v>-0.16214133755182192</v>
      </c>
      <c r="AI186" s="77">
        <f t="shared" ref="AI186" si="357">SUM(AI133:AI135)</f>
        <v>45.260000000000005</v>
      </c>
      <c r="AJ186" s="92">
        <f t="shared" ref="AJ186" si="358">AI186/AI181-1</f>
        <v>-0.55422042745986411</v>
      </c>
      <c r="AK186" s="92">
        <f t="shared" ref="AK186" si="359">AI186/AI161-1</f>
        <v>-0.77562958556414829</v>
      </c>
      <c r="AL186" s="77">
        <f>AVERAGE(AL133:AL135)</f>
        <v>90.55</v>
      </c>
      <c r="AM186" s="77">
        <f>AL186-AL181</f>
        <v>1.2399999999999949</v>
      </c>
      <c r="AN186" s="169">
        <f>AL186-AL161</f>
        <v>2.480000000000004</v>
      </c>
      <c r="AO186" s="77">
        <f t="shared" ref="AO186" si="360">AVERAGE(AO133:AO135)</f>
        <v>91.92</v>
      </c>
      <c r="AP186" s="77">
        <f t="shared" ref="AP186" si="361">AO186-AO181</f>
        <v>1.5633333333333326</v>
      </c>
      <c r="AQ186" s="169">
        <f t="shared" ref="AQ186" si="362">AO186-AO161</f>
        <v>0.4133333333333411</v>
      </c>
      <c r="AR186" s="77">
        <f t="shared" ref="AR186" si="363">AVERAGE(AR133:AR135)</f>
        <v>85.516666666666666</v>
      </c>
      <c r="AS186" s="77">
        <f t="shared" ref="AS186" si="364">AR186-AR181</f>
        <v>4.7833333333333314</v>
      </c>
      <c r="AT186" s="169">
        <f t="shared" ref="AT186" si="365">AR186-AR161</f>
        <v>2.6766666666666765</v>
      </c>
      <c r="AU186" s="77">
        <f t="shared" ref="AU186" si="366">AVERAGE(AU133:AU135)</f>
        <v>87.536666666666676</v>
      </c>
      <c r="AV186" s="77">
        <f t="shared" ref="AV186" si="367">AU186-AU181</f>
        <v>-4.7733333333333121</v>
      </c>
      <c r="AW186" s="169">
        <f t="shared" ref="AW186" si="368">AU186-AU161</f>
        <v>4.7033333333333474</v>
      </c>
      <c r="AX186" s="157"/>
      <c r="AY186" s="95"/>
      <c r="AZ186" s="61"/>
      <c r="BA186" s="95"/>
      <c r="BB186" s="94"/>
      <c r="BC186" s="95"/>
      <c r="BD186" s="61"/>
      <c r="BE186" s="95"/>
      <c r="BF186" s="61"/>
      <c r="BG186" s="95"/>
      <c r="BH186" s="61"/>
      <c r="BI186" s="95"/>
      <c r="BJ186" s="61"/>
      <c r="BK186" s="95"/>
      <c r="BL186" s="61"/>
      <c r="BM186" s="95"/>
      <c r="BN186" s="95"/>
      <c r="BO186" s="95"/>
      <c r="BP186" s="95"/>
      <c r="BQ186" s="95"/>
      <c r="BR186" s="95"/>
      <c r="BS186" s="95"/>
      <c r="BT186" s="95"/>
      <c r="BU186" s="95"/>
      <c r="BV186" s="95"/>
      <c r="BW186" s="95"/>
      <c r="BX186" s="95"/>
      <c r="BY186" s="95"/>
      <c r="BZ186" s="95"/>
      <c r="CA186" s="95"/>
      <c r="CB186" s="95"/>
      <c r="CC186" s="95"/>
      <c r="CD186" s="95"/>
      <c r="CE186" s="95"/>
      <c r="CF186" s="95"/>
      <c r="CG186" s="95"/>
      <c r="CH186" s="95"/>
      <c r="CI186" s="95"/>
      <c r="CJ186" s="95"/>
      <c r="CK186" s="95"/>
      <c r="CL186" s="95"/>
      <c r="CM186" s="95"/>
      <c r="CN186" s="95"/>
      <c r="CO186" s="95"/>
      <c r="CP186" s="95"/>
      <c r="CQ186" s="95"/>
      <c r="CR186" s="95"/>
      <c r="CS186" s="95"/>
      <c r="CT186" s="95"/>
      <c r="CU186" s="95"/>
      <c r="CV186" s="95"/>
      <c r="CW186" s="95"/>
      <c r="CX186" s="95"/>
      <c r="CY186" s="95"/>
      <c r="CZ186" s="95"/>
      <c r="DA186" s="95"/>
      <c r="DB186" s="95"/>
      <c r="DC186" s="95"/>
      <c r="DD186" s="95"/>
      <c r="DE186" s="100"/>
      <c r="DF186" s="100"/>
    </row>
    <row r="187" spans="1:110" s="64" customFormat="1" ht="12.75">
      <c r="A187" s="123"/>
      <c r="B187" s="77"/>
      <c r="C187" s="92"/>
      <c r="D187" s="92"/>
      <c r="E187" s="77"/>
      <c r="F187" s="92"/>
      <c r="G187" s="92"/>
      <c r="H187" s="77"/>
      <c r="I187" s="92"/>
      <c r="J187" s="92"/>
      <c r="K187" s="77"/>
      <c r="L187" s="92"/>
      <c r="M187" s="92"/>
      <c r="N187" s="77"/>
      <c r="O187" s="92"/>
      <c r="P187" s="92"/>
      <c r="Q187" s="77"/>
      <c r="R187" s="92"/>
      <c r="S187" s="92"/>
      <c r="T187" s="77"/>
      <c r="U187" s="92"/>
      <c r="V187" s="92"/>
      <c r="W187" s="77"/>
      <c r="X187" s="92"/>
      <c r="Y187" s="92"/>
      <c r="Z187" s="77"/>
      <c r="AA187" s="92"/>
      <c r="AB187" s="92"/>
      <c r="AC187" s="77"/>
      <c r="AD187" s="92"/>
      <c r="AE187" s="92"/>
      <c r="AF187" s="77"/>
      <c r="AG187" s="92"/>
      <c r="AH187" s="92"/>
      <c r="AI187" s="77"/>
      <c r="AJ187" s="92"/>
      <c r="AK187" s="92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77"/>
      <c r="AY187" s="95"/>
      <c r="AZ187" s="61"/>
      <c r="BA187" s="95"/>
      <c r="BB187" s="94"/>
      <c r="BC187" s="95"/>
      <c r="BD187" s="61"/>
      <c r="BE187" s="95"/>
      <c r="BF187" s="61"/>
      <c r="BG187" s="95"/>
      <c r="BH187" s="61"/>
      <c r="BI187" s="95"/>
      <c r="BJ187" s="61"/>
      <c r="BK187" s="95"/>
      <c r="BL187" s="61"/>
      <c r="BM187" s="95"/>
      <c r="BN187" s="95"/>
      <c r="BO187" s="95"/>
      <c r="BP187" s="95"/>
      <c r="BQ187" s="95"/>
      <c r="BR187" s="95"/>
      <c r="BS187" s="95"/>
      <c r="BT187" s="95"/>
      <c r="BU187" s="95"/>
      <c r="BV187" s="95"/>
      <c r="BW187" s="95"/>
      <c r="BX187" s="95"/>
      <c r="BY187" s="95"/>
      <c r="BZ187" s="95"/>
      <c r="CA187" s="95"/>
      <c r="CB187" s="95"/>
      <c r="CC187" s="95"/>
      <c r="CD187" s="95"/>
      <c r="CE187" s="95"/>
      <c r="CF187" s="95"/>
      <c r="CG187" s="95"/>
      <c r="CH187" s="95"/>
      <c r="CI187" s="95"/>
      <c r="CJ187" s="95"/>
      <c r="CK187" s="95"/>
      <c r="CL187" s="95"/>
      <c r="CM187" s="95"/>
      <c r="CN187" s="95"/>
      <c r="CO187" s="95"/>
      <c r="CP187" s="95"/>
      <c r="CQ187" s="95"/>
      <c r="CR187" s="95"/>
      <c r="CS187" s="95"/>
      <c r="CT187" s="95"/>
      <c r="CU187" s="95"/>
      <c r="CV187" s="95"/>
      <c r="CW187" s="95"/>
      <c r="CX187" s="95"/>
      <c r="CY187" s="95"/>
      <c r="CZ187" s="95"/>
      <c r="DA187" s="95"/>
      <c r="DB187" s="95"/>
      <c r="DC187" s="95"/>
      <c r="DD187" s="95"/>
      <c r="DE187" s="100"/>
      <c r="DF187" s="100"/>
    </row>
    <row r="188" spans="1:110" s="64" customFormat="1" ht="12.75">
      <c r="A188" s="91" t="s">
        <v>254</v>
      </c>
      <c r="B188" s="77">
        <f>SUM(B136:B138)</f>
        <v>14548.106199999998</v>
      </c>
      <c r="C188" s="92">
        <f>B188/B183-1</f>
        <v>6.9016802267239497E-2</v>
      </c>
      <c r="D188" s="92">
        <f>B188/B158-1</f>
        <v>0.43241441947546333</v>
      </c>
      <c r="E188" s="77">
        <f>SUM(E136:E138)</f>
        <v>10893.219000000001</v>
      </c>
      <c r="F188" s="92">
        <f>E188/E183-1</f>
        <v>-3.2615941552457173E-2</v>
      </c>
      <c r="G188" s="92">
        <f>E188/E158-1</f>
        <v>0.65560132790752457</v>
      </c>
      <c r="H188" s="77">
        <f>SUM(H136:H138)</f>
        <v>3572.0207</v>
      </c>
      <c r="I188" s="92">
        <f>H188/H183-1</f>
        <v>0.6608842315997574</v>
      </c>
      <c r="J188" s="92">
        <f>H188/H158-1</f>
        <v>0.112117584145903</v>
      </c>
      <c r="K188" s="77">
        <f>SUM(K136:K138)</f>
        <v>82.866500000000002</v>
      </c>
      <c r="L188" s="92">
        <f>K188/K183-1</f>
        <v>-0.58084978745703109</v>
      </c>
      <c r="M188" s="92">
        <f>K188/K158-1</f>
        <v>-0.77286195607364327</v>
      </c>
      <c r="N188" s="77">
        <f>SUM(N136:N138)</f>
        <v>13180.1247</v>
      </c>
      <c r="O188" s="92">
        <f>N188/N183-1</f>
        <v>6.2215475220875005E-2</v>
      </c>
      <c r="P188" s="92">
        <f>N188/N158-1</f>
        <v>0.40779810229970392</v>
      </c>
      <c r="Q188" s="77">
        <f>SUM(Q136:Q138)</f>
        <v>10012.927299999999</v>
      </c>
      <c r="R188" s="92">
        <f>Q188/Q183-1</f>
        <v>-2.9145443794870052E-2</v>
      </c>
      <c r="S188" s="92">
        <f>Q188/Q158-1</f>
        <v>0.64186580275661975</v>
      </c>
      <c r="T188" s="77">
        <f>SUM(T136:T138)</f>
        <v>3092.4118000000003</v>
      </c>
      <c r="U188" s="92">
        <f>T188/T183-1</f>
        <v>0.61565009553636307</v>
      </c>
      <c r="V188" s="92">
        <f>T188/T158-1</f>
        <v>5.6120298623671294E-2</v>
      </c>
      <c r="W188" s="77">
        <f>SUM(W136:W138)</f>
        <v>74.785700000000006</v>
      </c>
      <c r="X188" s="92">
        <f>W188/W183-1</f>
        <v>-0.58588357116356848</v>
      </c>
      <c r="Y188" s="92">
        <f>W188/W158-1</f>
        <v>-0.77718113006857159</v>
      </c>
      <c r="Z188" s="77">
        <f>SUM(Z136:Z138)</f>
        <v>7443</v>
      </c>
      <c r="AA188" s="92">
        <f>Z188/Z183-1</f>
        <v>5.7325419847545023E-2</v>
      </c>
      <c r="AB188" s="92">
        <f>Z188/Z158-1</f>
        <v>0.42411602632787404</v>
      </c>
      <c r="AC188" s="77">
        <f>SUM(AC136:AC138)</f>
        <v>5875.75</v>
      </c>
      <c r="AD188" s="92">
        <f>AC188/AC183-1</f>
        <v>-2.1974875869082977E-2</v>
      </c>
      <c r="AE188" s="92">
        <f>AC188/AC158-1</f>
        <v>0.56088120752952664</v>
      </c>
      <c r="AF188" s="77">
        <f>SUM(AF136:AF138)</f>
        <v>1514.9300000000003</v>
      </c>
      <c r="AG188" s="92">
        <f>AF188/AF183-1</f>
        <v>0.65814388756936637</v>
      </c>
      <c r="AH188" s="92">
        <f>AF188/AF158-1</f>
        <v>0.21865145762275584</v>
      </c>
      <c r="AI188" s="77">
        <f>SUM(AI136:AI138)</f>
        <v>52.33</v>
      </c>
      <c r="AJ188" s="92">
        <f>AI188/AI183-1</f>
        <v>-0.55678834589650217</v>
      </c>
      <c r="AK188" s="92">
        <f>AI188/AI158-1</f>
        <v>-0.76095198940203734</v>
      </c>
      <c r="AL188" s="77">
        <f>AVERAGE(AL136:AL138)</f>
        <v>90.589999999999989</v>
      </c>
      <c r="AM188" s="77">
        <f>AL188-AL183</f>
        <v>-0.5700000000000216</v>
      </c>
      <c r="AN188" s="169">
        <f>AL188-AL158</f>
        <v>-1.6233333333333348</v>
      </c>
      <c r="AO188" s="77">
        <f>AVERAGE(AO136:AO138)</f>
        <v>91.92</v>
      </c>
      <c r="AP188" s="77">
        <f>AO188-AO183</f>
        <v>0.34000000000000341</v>
      </c>
      <c r="AQ188" s="169">
        <f>AO188-AO158</f>
        <v>-0.80333333333331325</v>
      </c>
      <c r="AR188" s="77">
        <f>AVERAGE(AR136:AR138)</f>
        <v>86.58</v>
      </c>
      <c r="AS188" s="77">
        <f>AR188-AR183</f>
        <v>-2.3033333333333417</v>
      </c>
      <c r="AT188" s="169">
        <f>AR188-AR158</f>
        <v>-4.6233333333333348</v>
      </c>
      <c r="AU188" s="77">
        <f>AVERAGE(AU136:AU138)</f>
        <v>90.259999999999991</v>
      </c>
      <c r="AV188" s="77">
        <f>AU188-AU183</f>
        <v>-1.230000000000004</v>
      </c>
      <c r="AW188" s="169">
        <f>AU188-AU158</f>
        <v>-1.7400000000000091</v>
      </c>
      <c r="AX188" s="77"/>
      <c r="AY188" s="95"/>
      <c r="AZ188" s="61"/>
      <c r="BA188" s="95"/>
      <c r="BB188" s="94"/>
      <c r="BC188" s="95"/>
      <c r="BD188" s="61"/>
      <c r="BE188" s="95"/>
      <c r="BF188" s="61"/>
      <c r="BG188" s="95"/>
      <c r="BH188" s="61"/>
      <c r="BI188" s="95"/>
      <c r="BJ188" s="61"/>
      <c r="BK188" s="95"/>
      <c r="BL188" s="61"/>
      <c r="BM188" s="95"/>
      <c r="BN188" s="95"/>
      <c r="BO188" s="95"/>
      <c r="BP188" s="95"/>
      <c r="BQ188" s="95"/>
      <c r="BR188" s="95"/>
      <c r="BS188" s="95"/>
      <c r="BT188" s="95"/>
      <c r="BU188" s="95"/>
      <c r="BV188" s="95"/>
      <c r="BW188" s="95"/>
      <c r="BX188" s="95"/>
      <c r="BY188" s="95"/>
      <c r="BZ188" s="95"/>
      <c r="CA188" s="95"/>
      <c r="CB188" s="95"/>
      <c r="CC188" s="95"/>
      <c r="CD188" s="95"/>
      <c r="CE188" s="95"/>
      <c r="CF188" s="95"/>
      <c r="CG188" s="95"/>
      <c r="CH188" s="95"/>
      <c r="CI188" s="95"/>
      <c r="CJ188" s="95"/>
      <c r="CK188" s="95"/>
      <c r="CL188" s="95"/>
      <c r="CM188" s="95"/>
      <c r="CN188" s="95"/>
      <c r="CO188" s="95"/>
      <c r="CP188" s="95"/>
      <c r="CQ188" s="95"/>
      <c r="CR188" s="95"/>
      <c r="CS188" s="95"/>
      <c r="CT188" s="95"/>
      <c r="CU188" s="95"/>
      <c r="CV188" s="95"/>
      <c r="CW188" s="95"/>
      <c r="CX188" s="95"/>
      <c r="CY188" s="95"/>
      <c r="CZ188" s="95"/>
      <c r="DA188" s="95"/>
      <c r="DB188" s="95"/>
      <c r="DC188" s="95"/>
      <c r="DD188" s="95"/>
      <c r="DE188" s="100"/>
      <c r="DF188" s="100"/>
    </row>
    <row r="189" spans="1:110" s="64" customFormat="1" ht="12.75">
      <c r="A189" s="91" t="s">
        <v>257</v>
      </c>
      <c r="B189" s="77">
        <f>SUM(B139:B141)</f>
        <v>14759.844000000001</v>
      </c>
      <c r="C189" s="92">
        <f>B189/B184-1</f>
        <v>0.12095587256647566</v>
      </c>
      <c r="D189" s="92">
        <f>B189/B159-1</f>
        <v>0.38706621512485406</v>
      </c>
      <c r="E189" s="77">
        <f>SUM(E139:E141)</f>
        <v>11787.129800000001</v>
      </c>
      <c r="F189" s="92">
        <f>E189/E184-1</f>
        <v>0.10880426799621623</v>
      </c>
      <c r="G189" s="92">
        <f>E189/E159-1</f>
        <v>0.67859324868030324</v>
      </c>
      <c r="H189" s="77">
        <f>SUM(H139:H141)</f>
        <v>2889.3836000000001</v>
      </c>
      <c r="I189" s="92">
        <f>H189/H184-1</f>
        <v>0.18881275344034143</v>
      </c>
      <c r="J189" s="92">
        <f>H189/H159-1</f>
        <v>-0.11400814912295842</v>
      </c>
      <c r="K189" s="77">
        <f>SUM(K139:K141)</f>
        <v>83.330600000000004</v>
      </c>
      <c r="L189" s="92">
        <f>K189/K184-1</f>
        <v>-0.21555400334749775</v>
      </c>
      <c r="M189" s="92">
        <f>K189/K159-1</f>
        <v>-0.76712777810536215</v>
      </c>
      <c r="N189" s="77">
        <f>SUM(N139:N141)</f>
        <v>13348.7857</v>
      </c>
      <c r="O189" s="92">
        <f>N189/N184-1</f>
        <v>0.10871267131501239</v>
      </c>
      <c r="P189" s="92">
        <f>N189/N159-1</f>
        <v>0.37477876020978074</v>
      </c>
      <c r="Q189" s="77">
        <f>SUM(Q139:Q141)</f>
        <v>10753.9031</v>
      </c>
      <c r="R189" s="92">
        <f>Q189/Q184-1</f>
        <v>0.10296163765576538</v>
      </c>
      <c r="S189" s="92">
        <f>Q189/Q159-1</f>
        <v>0.65982807428002821</v>
      </c>
      <c r="T189" s="77">
        <f>SUM(T139:T141)</f>
        <v>2521.2752</v>
      </c>
      <c r="U189" s="92">
        <f>T189/T184-1</f>
        <v>0.14946758925877113</v>
      </c>
      <c r="V189" s="92">
        <f>T189/T159-1</f>
        <v>-0.13167513440690792</v>
      </c>
      <c r="W189" s="77">
        <f>SUM(W139:W141)</f>
        <v>73.607500000000002</v>
      </c>
      <c r="X189" s="92">
        <f>W189/W184-1</f>
        <v>-0.23677795508439692</v>
      </c>
      <c r="Y189" s="92">
        <f>W189/W159-1</f>
        <v>-0.77506295150900262</v>
      </c>
      <c r="Z189" s="77">
        <f>SUM(Z139:Z141)</f>
        <v>7775.93</v>
      </c>
      <c r="AA189" s="92">
        <f>Z189/Z184-1</f>
        <v>0.13255828518412271</v>
      </c>
      <c r="AB189" s="92">
        <f>Z189/Z159-1</f>
        <v>0.40274417908239935</v>
      </c>
      <c r="AC189" s="77">
        <f>SUM(AC139:AC141)</f>
        <v>6322.4</v>
      </c>
      <c r="AD189" s="92">
        <f>AC189/AC184-1</f>
        <v>0.10648306953496345</v>
      </c>
      <c r="AE189" s="92">
        <f>AC189/AC159-1</f>
        <v>0.55049709882628761</v>
      </c>
      <c r="AF189" s="77">
        <f>SUM(AF139:AF141)</f>
        <v>1400.98</v>
      </c>
      <c r="AG189" s="92">
        <f>AF189/AF184-1</f>
        <v>0.29023880349594333</v>
      </c>
      <c r="AH189" s="92">
        <f>AF189/AF159-1</f>
        <v>0.11642547494581157</v>
      </c>
      <c r="AI189" s="77">
        <f>SUM(AI139:AI141)</f>
        <v>52.550000000000004</v>
      </c>
      <c r="AJ189" s="92">
        <f>AI189/AI184-1</f>
        <v>-0.2040290820963343</v>
      </c>
      <c r="AK189" s="92">
        <f>AI189/AI159-1</f>
        <v>-0.75074704738414832</v>
      </c>
      <c r="AL189" s="77">
        <f>AVERAGE(AL139:AL141)</f>
        <v>90.446666666666673</v>
      </c>
      <c r="AM189" s="77">
        <f>AL189-AL184</f>
        <v>-1.0033333333333303</v>
      </c>
      <c r="AN189" s="169">
        <f>AL189-AL159</f>
        <v>-0.80999999999998806</v>
      </c>
      <c r="AO189" s="77">
        <f>AVERAGE(AO139:AO141)</f>
        <v>91.23</v>
      </c>
      <c r="AP189" s="77">
        <f>AO189-AO184</f>
        <v>-0.4966666666666697</v>
      </c>
      <c r="AQ189" s="169">
        <f>AO189-AO159</f>
        <v>-1.0333333333333172</v>
      </c>
      <c r="AR189" s="77">
        <f>AVERAGE(AR139:AR141)</f>
        <v>87.29</v>
      </c>
      <c r="AS189" s="77">
        <f>AR189-AR184</f>
        <v>-2.9900000000000091</v>
      </c>
      <c r="AT189" s="169">
        <f>AR189-AR159</f>
        <v>-1.789999999999992</v>
      </c>
      <c r="AU189" s="77">
        <f>AVERAGE(AU139:AU141)</f>
        <v>88.37</v>
      </c>
      <c r="AV189" s="77">
        <f>AU189-AU184</f>
        <v>-2.4466666666666583</v>
      </c>
      <c r="AW189" s="169">
        <f>AU189-AU159</f>
        <v>-3.0733333333333235</v>
      </c>
      <c r="AX189" s="77"/>
      <c r="AY189" s="95"/>
      <c r="AZ189" s="61"/>
      <c r="BA189" s="95"/>
      <c r="BB189" s="94"/>
      <c r="BC189" s="95"/>
      <c r="BD189" s="61"/>
      <c r="BE189" s="95"/>
      <c r="BF189" s="61"/>
      <c r="BG189" s="95"/>
      <c r="BH189" s="61"/>
      <c r="BI189" s="95"/>
      <c r="BJ189" s="61"/>
      <c r="BK189" s="95"/>
      <c r="BL189" s="61"/>
      <c r="BM189" s="95"/>
      <c r="BN189" s="95"/>
      <c r="BO189" s="95"/>
      <c r="BP189" s="95"/>
      <c r="BQ189" s="95"/>
      <c r="BR189" s="95"/>
      <c r="BS189" s="95"/>
      <c r="BT189" s="95"/>
      <c r="BU189" s="95"/>
      <c r="BV189" s="95"/>
      <c r="BW189" s="95"/>
      <c r="BX189" s="95"/>
      <c r="BY189" s="95"/>
      <c r="BZ189" s="95"/>
      <c r="CA189" s="95"/>
      <c r="CB189" s="95"/>
      <c r="CC189" s="95"/>
      <c r="CD189" s="95"/>
      <c r="CE189" s="95"/>
      <c r="CF189" s="95"/>
      <c r="CG189" s="95"/>
      <c r="CH189" s="95"/>
      <c r="CI189" s="95"/>
      <c r="CJ189" s="95"/>
      <c r="CK189" s="95"/>
      <c r="CL189" s="95"/>
      <c r="CM189" s="95"/>
      <c r="CN189" s="95"/>
      <c r="CO189" s="95"/>
      <c r="CP189" s="95"/>
      <c r="CQ189" s="95"/>
      <c r="CR189" s="95"/>
      <c r="CS189" s="95"/>
      <c r="CT189" s="95"/>
      <c r="CU189" s="95"/>
      <c r="CV189" s="95"/>
      <c r="CW189" s="95"/>
      <c r="CX189" s="95"/>
      <c r="CY189" s="95"/>
      <c r="CZ189" s="95"/>
      <c r="DA189" s="95"/>
      <c r="DB189" s="95"/>
      <c r="DC189" s="95"/>
      <c r="DD189" s="95"/>
      <c r="DE189" s="100"/>
      <c r="DF189" s="100"/>
    </row>
    <row r="190" spans="1:110" s="64" customFormat="1" ht="12.75">
      <c r="A190" s="91" t="s">
        <v>258</v>
      </c>
      <c r="B190" s="77">
        <f>SUM(B142:B144)</f>
        <v>16983.416699999998</v>
      </c>
      <c r="C190" s="92">
        <f>B190/B185-1</f>
        <v>0.14108294116274434</v>
      </c>
      <c r="D190" s="92">
        <f>B190/B160-1</f>
        <v>0.48767875609806932</v>
      </c>
      <c r="E190" s="77">
        <f>SUM(E142:E144)</f>
        <v>13325.2961</v>
      </c>
      <c r="F190" s="92">
        <f>E190/E185-1</f>
        <v>0.11388768230853707</v>
      </c>
      <c r="G190" s="92">
        <f>E190/E160-1</f>
        <v>0.79249790985263546</v>
      </c>
      <c r="H190" s="77">
        <f>SUM(H142:H144)</f>
        <v>3569.3275999999996</v>
      </c>
      <c r="I190" s="92">
        <f>H190/H185-1</f>
        <v>0.27497268651202722</v>
      </c>
      <c r="J190" s="92">
        <f>H190/H160-1</f>
        <v>-7.775032846192631E-3</v>
      </c>
      <c r="K190" s="77">
        <f>SUM(K142:K144)</f>
        <v>88.793000000000006</v>
      </c>
      <c r="L190" s="92">
        <f>K190/K185-1</f>
        <v>-0.26732524577069761</v>
      </c>
      <c r="M190" s="92">
        <f>K190/K160-1</f>
        <v>-0.76926628951204035</v>
      </c>
      <c r="N190" s="77">
        <f>SUM(N142:N144)</f>
        <v>15718.021400000001</v>
      </c>
      <c r="O190" s="92">
        <f>N190/N185-1</f>
        <v>0.13969108975376354</v>
      </c>
      <c r="P190" s="92">
        <f>N190/N160-1</f>
        <v>0.49749970860818027</v>
      </c>
      <c r="Q190" s="77">
        <f>SUM(Q142:Q144)</f>
        <v>12453.123800000001</v>
      </c>
      <c r="R190" s="92">
        <f>Q190/Q185-1</f>
        <v>0.11574801608840146</v>
      </c>
      <c r="S190" s="92">
        <f>Q190/Q160-1</f>
        <v>0.79987504918424412</v>
      </c>
      <c r="T190" s="77">
        <f>SUM(T142:T144)</f>
        <v>3183.3540000000003</v>
      </c>
      <c r="U190" s="92">
        <f>T190/T185-1</f>
        <v>0.26306915957074395</v>
      </c>
      <c r="V190" s="92">
        <f>T190/T160-1</f>
        <v>-1.9716051049777139E-2</v>
      </c>
      <c r="W190" s="77">
        <f>SUM(W142:W144)</f>
        <v>81.543599999999998</v>
      </c>
      <c r="X190" s="92">
        <f>W190/W185-1</f>
        <v>-0.25808685113897845</v>
      </c>
      <c r="Y190" s="92">
        <f>W190/W160-1</f>
        <v>-0.75283421830982933</v>
      </c>
      <c r="Z190" s="77">
        <f>SUM(Z142:Z144)</f>
        <v>9043.57</v>
      </c>
      <c r="AA190" s="92">
        <f>Z190/Z185-1</f>
        <v>0.15083765469411126</v>
      </c>
      <c r="AB190" s="92">
        <f>Z190/Z160-1</f>
        <v>0.5155999926260979</v>
      </c>
      <c r="AC190" s="77">
        <f>SUM(AC142:AC144)</f>
        <v>7269.48</v>
      </c>
      <c r="AD190" s="92">
        <f>AC190/AC185-1</f>
        <v>0.11555489398401275</v>
      </c>
      <c r="AE190" s="92">
        <f>AC190/AC160-1</f>
        <v>0.66731192660550454</v>
      </c>
      <c r="AF190" s="77">
        <f>SUM(AF142:AF144)</f>
        <v>1716.73</v>
      </c>
      <c r="AG190" s="92">
        <f>AF190/AF185-1</f>
        <v>0.35442209072978303</v>
      </c>
      <c r="AH190" s="92">
        <f>AF190/AF160-1</f>
        <v>0.23305273440305685</v>
      </c>
      <c r="AI190" s="77">
        <f>SUM(AI142:AI144)</f>
        <v>57.36</v>
      </c>
      <c r="AJ190" s="92">
        <f>AI190/AI185-1</f>
        <v>-0.2278906986135415</v>
      </c>
      <c r="AK190" s="92">
        <f>AI190/AI160-1</f>
        <v>-0.73286140089418783</v>
      </c>
      <c r="AL190" s="77">
        <f>AVERAGE(AL142:AL144)</f>
        <v>92.523333333333355</v>
      </c>
      <c r="AM190" s="77">
        <f>AL190-AL185</f>
        <v>-1.3333333333321207E-2</v>
      </c>
      <c r="AN190" s="169">
        <f>AL190-AL160</f>
        <v>0.59666666666669244</v>
      </c>
      <c r="AO190" s="77">
        <f>AVERAGE(AO142:AO144)</f>
        <v>93.44</v>
      </c>
      <c r="AP190" s="77">
        <f>AO190-AO185</f>
        <v>0.23000000000000398</v>
      </c>
      <c r="AQ190" s="169">
        <f>AO190-AO160</f>
        <v>0.37999999999999545</v>
      </c>
      <c r="AR190" s="77">
        <f>AVERAGE(AR142:AR144)</f>
        <v>89.083333333333329</v>
      </c>
      <c r="AS190" s="77">
        <f>AR190-AR185</f>
        <v>-0.79666666666666686</v>
      </c>
      <c r="AT190" s="169">
        <f>AR190-AR160</f>
        <v>-1.173333333333332</v>
      </c>
      <c r="AU190" s="77">
        <f>AVERAGE(AU142:AU144)</f>
        <v>92.076666666666668</v>
      </c>
      <c r="AV190" s="77">
        <f>AU190-AU185</f>
        <v>2.3400000000000034</v>
      </c>
      <c r="AW190" s="169">
        <f>AU190-AU160</f>
        <v>6.4000000000000057</v>
      </c>
      <c r="AX190" s="77"/>
      <c r="AY190" s="95"/>
      <c r="AZ190" s="61"/>
      <c r="BA190" s="95"/>
      <c r="BB190" s="94"/>
      <c r="BC190" s="95"/>
      <c r="BD190" s="61"/>
      <c r="BE190" s="95"/>
      <c r="BF190" s="61"/>
      <c r="BG190" s="95"/>
      <c r="BH190" s="61"/>
      <c r="BI190" s="95"/>
      <c r="BJ190" s="61"/>
      <c r="BK190" s="95"/>
      <c r="BL190" s="61"/>
      <c r="BM190" s="95"/>
      <c r="BN190" s="95"/>
      <c r="BO190" s="95"/>
      <c r="BP190" s="95"/>
      <c r="BQ190" s="95"/>
      <c r="BR190" s="95"/>
      <c r="BS190" s="95"/>
      <c r="BT190" s="95"/>
      <c r="BU190" s="95"/>
      <c r="BV190" s="95"/>
      <c r="BW190" s="95"/>
      <c r="BX190" s="95"/>
      <c r="BY190" s="95"/>
      <c r="BZ190" s="95"/>
      <c r="CA190" s="95"/>
      <c r="CB190" s="95"/>
      <c r="CC190" s="95"/>
      <c r="CD190" s="95"/>
      <c r="CE190" s="95"/>
      <c r="CF190" s="95"/>
      <c r="CG190" s="95"/>
      <c r="CH190" s="95"/>
      <c r="CI190" s="95"/>
      <c r="CJ190" s="95"/>
      <c r="CK190" s="95"/>
      <c r="CL190" s="95"/>
      <c r="CM190" s="95"/>
      <c r="CN190" s="95"/>
      <c r="CO190" s="95"/>
      <c r="CP190" s="95"/>
      <c r="CQ190" s="95"/>
      <c r="CR190" s="95"/>
      <c r="CS190" s="95"/>
      <c r="CT190" s="95"/>
      <c r="CU190" s="95"/>
      <c r="CV190" s="95"/>
      <c r="CW190" s="95"/>
      <c r="CX190" s="95"/>
      <c r="CY190" s="95"/>
      <c r="CZ190" s="95"/>
      <c r="DA190" s="95"/>
      <c r="DB190" s="95"/>
      <c r="DC190" s="95"/>
      <c r="DD190" s="95"/>
      <c r="DE190" s="100"/>
      <c r="DF190" s="100"/>
    </row>
    <row r="191" spans="1:110" s="64" customFormat="1" ht="12.75">
      <c r="A191" s="91" t="s">
        <v>259</v>
      </c>
      <c r="B191" s="77">
        <f>SUM(B145:B147)</f>
        <v>15457.635</v>
      </c>
      <c r="C191" s="92">
        <f>B191/B186-1</f>
        <v>0.15065051439155885</v>
      </c>
      <c r="D191" s="92">
        <f>B191/B161-1</f>
        <v>0.34495211577239737</v>
      </c>
      <c r="E191" s="77">
        <f>SUM(E145:E147)</f>
        <v>12160.458500000001</v>
      </c>
      <c r="F191" s="92">
        <f>E191/E186-1</f>
        <v>0.16330045781417435</v>
      </c>
      <c r="G191" s="92">
        <f>E191/E161-1</f>
        <v>0.74304152029229509</v>
      </c>
      <c r="H191" s="77">
        <f>SUM(H145:H147)</f>
        <v>3192.4883</v>
      </c>
      <c r="I191" s="92">
        <f>H191/H186-1</f>
        <v>9.7747359147150492E-2</v>
      </c>
      <c r="J191" s="92">
        <f>H191/H161-1</f>
        <v>-0.2321511528441863</v>
      </c>
      <c r="K191" s="77">
        <f>SUM(K145:K147)</f>
        <v>104.68809999999999</v>
      </c>
      <c r="L191" s="92">
        <f>K191/K186-1</f>
        <v>0.45010825104268681</v>
      </c>
      <c r="M191" s="92">
        <f>K191/K161-1</f>
        <v>-0.70822413720542832</v>
      </c>
      <c r="N191" s="77">
        <f>SUM(N145:N147)</f>
        <v>14272.168099999999</v>
      </c>
      <c r="O191" s="92">
        <f>N191/N186-1</f>
        <v>0.17322215595067458</v>
      </c>
      <c r="P191" s="92">
        <f>N191/N161-1</f>
        <v>0.40986878348121092</v>
      </c>
      <c r="Q191" s="77">
        <f>SUM(Q145:Q147)</f>
        <v>11342.711500000001</v>
      </c>
      <c r="R191" s="92">
        <f>Q191/Q186-1</f>
        <v>0.18027183153909521</v>
      </c>
      <c r="S191" s="92">
        <f>Q191/Q161-1</f>
        <v>0.77624006531868917</v>
      </c>
      <c r="T191" s="77">
        <f>SUM(T145:T147)</f>
        <v>2833.3348999999998</v>
      </c>
      <c r="U191" s="92">
        <f>T191/T186-1</f>
        <v>0.13717314751987875</v>
      </c>
      <c r="V191" s="92">
        <f>T191/T161-1</f>
        <v>-0.17640440025375259</v>
      </c>
      <c r="W191" s="77">
        <f>SUM(W145:W147)</f>
        <v>96.121600000000001</v>
      </c>
      <c r="X191" s="92">
        <f>W191/W186-1</f>
        <v>0.52286316323135673</v>
      </c>
      <c r="Y191" s="92">
        <f>W191/W161-1</f>
        <v>-0.67640913028153482</v>
      </c>
      <c r="Z191" s="77">
        <f>SUM(Z145:Z147)</f>
        <v>8072</v>
      </c>
      <c r="AA191" s="92">
        <f>Z191/Z186-1</f>
        <v>0.16708957759511867</v>
      </c>
      <c r="AB191" s="92">
        <f>Z191/Z161-1</f>
        <v>0.42721251533829085</v>
      </c>
      <c r="AC191" s="77">
        <f>SUM(AC145:AC147)</f>
        <v>6579.41</v>
      </c>
      <c r="AD191" s="92">
        <f>AC191/AC186-1</f>
        <v>0.16608239164031802</v>
      </c>
      <c r="AE191" s="92">
        <f>AC191/AC161-1</f>
        <v>0.65000877742946694</v>
      </c>
      <c r="AF191" s="77">
        <f>SUM(AF145:AF147)</f>
        <v>1426.35</v>
      </c>
      <c r="AG191" s="92">
        <f>AF191/AF186-1</f>
        <v>0.16079494128274607</v>
      </c>
      <c r="AH191" s="92">
        <f>AF191/AF161-1</f>
        <v>-2.7417903120226961E-2</v>
      </c>
      <c r="AI191" s="77">
        <f>SUM(AI145:AI147)</f>
        <v>66.260000000000005</v>
      </c>
      <c r="AJ191" s="92">
        <f>AI191/AI186-1</f>
        <v>0.46398585947856819</v>
      </c>
      <c r="AK191" s="92">
        <f>AI191/AI161-1</f>
        <v>-0.67152488598056714</v>
      </c>
      <c r="AL191" s="77">
        <f>AVERAGE(AL145:AL147)</f>
        <v>92.316666666666663</v>
      </c>
      <c r="AM191" s="77">
        <f>AL191-AL186</f>
        <v>1.7666666666666657</v>
      </c>
      <c r="AN191" s="169">
        <f>AL191-AL161</f>
        <v>4.2466666666666697</v>
      </c>
      <c r="AO191" s="77">
        <f>AVERAGE(AO145:AO147)</f>
        <v>93.25333333333333</v>
      </c>
      <c r="AP191" s="77">
        <f>AO191-AO186</f>
        <v>1.3333333333333286</v>
      </c>
      <c r="AQ191" s="169">
        <f>AO191-AO161</f>
        <v>1.7466666666666697</v>
      </c>
      <c r="AR191" s="77">
        <f>AVERAGE(AR145:AR147)</f>
        <v>88.756666666666661</v>
      </c>
      <c r="AS191" s="77">
        <f>AR191-AR186</f>
        <v>3.2399999999999949</v>
      </c>
      <c r="AT191" s="169">
        <f>AR191-AR161</f>
        <v>5.9166666666666714</v>
      </c>
      <c r="AU191" s="77">
        <f>AVERAGE(AU145:AU147)</f>
        <v>91.889999999999986</v>
      </c>
      <c r="AV191" s="77">
        <f>AU191-AU186</f>
        <v>4.3533333333333104</v>
      </c>
      <c r="AW191" s="169">
        <f>AU191-AU161</f>
        <v>9.0566666666666578</v>
      </c>
      <c r="AX191" s="77"/>
      <c r="AY191" s="95"/>
      <c r="AZ191" s="61"/>
      <c r="BA191" s="95"/>
      <c r="BB191" s="94"/>
      <c r="BC191" s="95"/>
      <c r="BD191" s="61"/>
      <c r="BE191" s="95"/>
      <c r="BF191" s="61"/>
      <c r="BG191" s="95"/>
      <c r="BH191" s="61"/>
      <c r="BI191" s="95"/>
      <c r="BJ191" s="61"/>
      <c r="BK191" s="95"/>
      <c r="BL191" s="61"/>
      <c r="BM191" s="95"/>
      <c r="BN191" s="95"/>
      <c r="BO191" s="95"/>
      <c r="BP191" s="95"/>
      <c r="BQ191" s="95"/>
      <c r="BR191" s="95"/>
      <c r="BS191" s="95"/>
      <c r="BT191" s="95"/>
      <c r="BU191" s="95"/>
      <c r="BV191" s="95"/>
      <c r="BW191" s="95"/>
      <c r="BX191" s="95"/>
      <c r="BY191" s="95"/>
      <c r="BZ191" s="95"/>
      <c r="CA191" s="95"/>
      <c r="CB191" s="95"/>
      <c r="CC191" s="95"/>
      <c r="CD191" s="95"/>
      <c r="CE191" s="95"/>
      <c r="CF191" s="95"/>
      <c r="CG191" s="95"/>
      <c r="CH191" s="95"/>
      <c r="CI191" s="95"/>
      <c r="CJ191" s="95"/>
      <c r="CK191" s="95"/>
      <c r="CL191" s="95"/>
      <c r="CM191" s="95"/>
      <c r="CN191" s="95"/>
      <c r="CO191" s="95"/>
      <c r="CP191" s="95"/>
      <c r="CQ191" s="95"/>
      <c r="CR191" s="95"/>
      <c r="CS191" s="95"/>
      <c r="CT191" s="95"/>
      <c r="CU191" s="95"/>
      <c r="CV191" s="95"/>
      <c r="CW191" s="95"/>
      <c r="CX191" s="95"/>
      <c r="CY191" s="95"/>
      <c r="CZ191" s="95"/>
      <c r="DA191" s="95"/>
      <c r="DB191" s="95"/>
      <c r="DC191" s="95"/>
      <c r="DD191" s="95"/>
      <c r="DE191" s="100"/>
      <c r="DF191" s="100"/>
    </row>
    <row r="192" spans="1:110" s="64" customFormat="1" ht="12.75">
      <c r="A192" s="91"/>
      <c r="B192" s="77"/>
      <c r="C192" s="92"/>
      <c r="D192" s="92"/>
      <c r="E192" s="77"/>
      <c r="F192" s="92"/>
      <c r="G192" s="92"/>
      <c r="H192" s="77"/>
      <c r="I192" s="92"/>
      <c r="J192" s="92"/>
      <c r="K192" s="77"/>
      <c r="L192" s="92"/>
      <c r="M192" s="92"/>
      <c r="N192" s="77"/>
      <c r="O192" s="92"/>
      <c r="P192" s="92"/>
      <c r="Q192" s="77"/>
      <c r="R192" s="92"/>
      <c r="S192" s="92"/>
      <c r="T192" s="77"/>
      <c r="U192" s="92"/>
      <c r="V192" s="92"/>
      <c r="W192" s="77"/>
      <c r="X192" s="92"/>
      <c r="Y192" s="92"/>
      <c r="Z192" s="77"/>
      <c r="AA192" s="92"/>
      <c r="AB192" s="92"/>
      <c r="AC192" s="77"/>
      <c r="AD192" s="92"/>
      <c r="AE192" s="92"/>
      <c r="AF192" s="77"/>
      <c r="AG192" s="92"/>
      <c r="AH192" s="92"/>
      <c r="AI192" s="77"/>
      <c r="AJ192" s="92"/>
      <c r="AK192" s="92"/>
      <c r="AL192" s="77"/>
      <c r="AM192" s="77"/>
      <c r="AN192" s="169"/>
      <c r="AO192" s="77"/>
      <c r="AP192" s="77"/>
      <c r="AQ192" s="169"/>
      <c r="AR192" s="77"/>
      <c r="AS192" s="77"/>
      <c r="AT192" s="169"/>
      <c r="AU192" s="77"/>
      <c r="AV192" s="77"/>
      <c r="AW192" s="169"/>
      <c r="AX192" s="77"/>
      <c r="AY192" s="95"/>
      <c r="AZ192" s="61"/>
      <c r="BA192" s="95"/>
      <c r="BB192" s="94"/>
      <c r="BC192" s="95"/>
      <c r="BD192" s="61"/>
      <c r="BE192" s="95"/>
      <c r="BF192" s="61"/>
      <c r="BG192" s="95"/>
      <c r="BH192" s="61"/>
      <c r="BI192" s="95"/>
      <c r="BJ192" s="61"/>
      <c r="BK192" s="95"/>
      <c r="BL192" s="61"/>
      <c r="BM192" s="95"/>
      <c r="BN192" s="95"/>
      <c r="BO192" s="95"/>
      <c r="BP192" s="95"/>
      <c r="BQ192" s="95"/>
      <c r="BR192" s="95"/>
      <c r="BS192" s="95"/>
      <c r="BT192" s="95"/>
      <c r="BU192" s="95"/>
      <c r="BV192" s="95"/>
      <c r="BW192" s="95"/>
      <c r="BX192" s="95"/>
      <c r="BY192" s="95"/>
      <c r="BZ192" s="95"/>
      <c r="CA192" s="95"/>
      <c r="CB192" s="95"/>
      <c r="CC192" s="95"/>
      <c r="CD192" s="95"/>
      <c r="CE192" s="95"/>
      <c r="CF192" s="95"/>
      <c r="CG192" s="95"/>
      <c r="CH192" s="95"/>
      <c r="CI192" s="95"/>
      <c r="CJ192" s="95"/>
      <c r="CK192" s="95"/>
      <c r="CL192" s="95"/>
      <c r="CM192" s="95"/>
      <c r="CN192" s="95"/>
      <c r="CO192" s="95"/>
      <c r="CP192" s="95"/>
      <c r="CQ192" s="95"/>
      <c r="CR192" s="95"/>
      <c r="CS192" s="95"/>
      <c r="CT192" s="95"/>
      <c r="CU192" s="95"/>
      <c r="CV192" s="95"/>
      <c r="CW192" s="95"/>
      <c r="CX192" s="95"/>
      <c r="CY192" s="95"/>
      <c r="CZ192" s="95"/>
      <c r="DA192" s="95"/>
      <c r="DB192" s="95"/>
      <c r="DC192" s="95"/>
      <c r="DD192" s="95"/>
      <c r="DE192" s="100"/>
      <c r="DF192" s="100"/>
    </row>
    <row r="193" spans="1:110" s="64" customFormat="1" ht="12.75">
      <c r="A193" s="91" t="s">
        <v>262</v>
      </c>
      <c r="B193" s="77"/>
      <c r="C193" s="92"/>
      <c r="D193" s="92"/>
      <c r="E193" s="77"/>
      <c r="F193" s="92"/>
      <c r="G193" s="92"/>
      <c r="H193" s="77"/>
      <c r="I193" s="92"/>
      <c r="J193" s="92"/>
      <c r="K193" s="77"/>
      <c r="L193" s="92"/>
      <c r="M193" s="92"/>
      <c r="N193" s="77"/>
      <c r="O193" s="92"/>
      <c r="P193" s="92"/>
      <c r="Q193" s="77"/>
      <c r="R193" s="92"/>
      <c r="S193" s="92"/>
      <c r="T193" s="77"/>
      <c r="U193" s="92"/>
      <c r="V193" s="92"/>
      <c r="W193" s="77"/>
      <c r="X193" s="92"/>
      <c r="Y193" s="92"/>
      <c r="Z193" s="77"/>
      <c r="AA193" s="92"/>
      <c r="AB193" s="92"/>
      <c r="AC193" s="77"/>
      <c r="AD193" s="92"/>
      <c r="AE193" s="92"/>
      <c r="AF193" s="77"/>
      <c r="AG193" s="92"/>
      <c r="AH193" s="92"/>
      <c r="AI193" s="77"/>
      <c r="AJ193" s="92"/>
      <c r="AK193" s="92"/>
      <c r="AL193" s="77"/>
      <c r="AM193" s="77"/>
      <c r="AN193" s="169"/>
      <c r="AO193" s="77"/>
      <c r="AP193" s="77"/>
      <c r="AQ193" s="169"/>
      <c r="AR193" s="77"/>
      <c r="AS193" s="77"/>
      <c r="AT193" s="169"/>
      <c r="AU193" s="77"/>
      <c r="AV193" s="77"/>
      <c r="AW193" s="169"/>
      <c r="AX193" s="77"/>
      <c r="AY193" s="95"/>
      <c r="AZ193" s="61"/>
      <c r="BA193" s="95"/>
      <c r="BB193" s="94"/>
      <c r="BC193" s="95"/>
      <c r="BD193" s="61"/>
      <c r="BE193" s="95"/>
      <c r="BF193" s="61"/>
      <c r="BG193" s="95"/>
      <c r="BH193" s="61"/>
      <c r="BI193" s="95"/>
      <c r="BJ193" s="61"/>
      <c r="BK193" s="95"/>
      <c r="BL193" s="61"/>
      <c r="BM193" s="95"/>
      <c r="BN193" s="95"/>
      <c r="BO193" s="95"/>
      <c r="BP193" s="95"/>
      <c r="BQ193" s="95"/>
      <c r="BR193" s="95"/>
      <c r="BS193" s="95"/>
      <c r="BT193" s="95"/>
      <c r="BU193" s="95"/>
      <c r="BV193" s="95"/>
      <c r="BW193" s="95"/>
      <c r="BX193" s="95"/>
      <c r="BY193" s="95"/>
      <c r="BZ193" s="95"/>
      <c r="CA193" s="95"/>
      <c r="CB193" s="95"/>
      <c r="CC193" s="95"/>
      <c r="CD193" s="95"/>
      <c r="CE193" s="95"/>
      <c r="CF193" s="95"/>
      <c r="CG193" s="95"/>
      <c r="CH193" s="95"/>
      <c r="CI193" s="95"/>
      <c r="CJ193" s="95"/>
      <c r="CK193" s="95"/>
      <c r="CL193" s="95"/>
      <c r="CM193" s="95"/>
      <c r="CN193" s="95"/>
      <c r="CO193" s="95"/>
      <c r="CP193" s="95"/>
      <c r="CQ193" s="95"/>
      <c r="CR193" s="95"/>
      <c r="CS193" s="95"/>
      <c r="CT193" s="95"/>
      <c r="CU193" s="95"/>
      <c r="CV193" s="95"/>
      <c r="CW193" s="95"/>
      <c r="CX193" s="95"/>
      <c r="CY193" s="95"/>
      <c r="CZ193" s="95"/>
      <c r="DA193" s="95"/>
      <c r="DB193" s="95"/>
      <c r="DC193" s="95"/>
      <c r="DD193" s="95"/>
      <c r="DE193" s="100"/>
      <c r="DF193" s="100"/>
    </row>
    <row r="194" spans="1:110" s="64" customFormat="1" ht="12.75">
      <c r="A194" s="123"/>
      <c r="B194" s="77"/>
      <c r="C194" s="92"/>
      <c r="D194" s="92"/>
      <c r="E194" s="77"/>
      <c r="F194" s="92"/>
      <c r="G194" s="92"/>
      <c r="H194" s="77"/>
      <c r="I194" s="92"/>
      <c r="J194" s="92"/>
      <c r="K194" s="77"/>
      <c r="L194" s="92"/>
      <c r="M194" s="92"/>
      <c r="N194" s="77"/>
      <c r="O194" s="92"/>
      <c r="P194" s="92"/>
      <c r="Q194" s="77"/>
      <c r="R194" s="92"/>
      <c r="S194" s="92"/>
      <c r="T194" s="77"/>
      <c r="U194" s="92"/>
      <c r="V194" s="92"/>
      <c r="W194" s="77"/>
      <c r="X194" s="92"/>
      <c r="Y194" s="92"/>
      <c r="Z194" s="77"/>
      <c r="AA194" s="92"/>
      <c r="AB194" s="92"/>
      <c r="AC194" s="77"/>
      <c r="AD194" s="92"/>
      <c r="AE194" s="92"/>
      <c r="AF194" s="77"/>
      <c r="AG194" s="92"/>
      <c r="AH194" s="92"/>
      <c r="AI194" s="77"/>
      <c r="AJ194" s="92"/>
      <c r="AK194" s="92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77"/>
      <c r="AY194" s="95"/>
      <c r="AZ194" s="61"/>
      <c r="BA194" s="95"/>
      <c r="BB194" s="94"/>
      <c r="BC194" s="95"/>
      <c r="BD194" s="61"/>
      <c r="BE194" s="95"/>
      <c r="BF194" s="61"/>
      <c r="BG194" s="95"/>
      <c r="BH194" s="61"/>
      <c r="BI194" s="95"/>
      <c r="BJ194" s="61"/>
      <c r="BK194" s="95"/>
      <c r="BL194" s="61"/>
      <c r="BM194" s="95"/>
      <c r="BN194" s="95"/>
      <c r="BO194" s="95"/>
      <c r="BP194" s="95"/>
      <c r="BQ194" s="95"/>
      <c r="BR194" s="95"/>
      <c r="BS194" s="95"/>
      <c r="BT194" s="95"/>
      <c r="BU194" s="95"/>
      <c r="BV194" s="95"/>
      <c r="BW194" s="95"/>
      <c r="BX194" s="95"/>
      <c r="BY194" s="95"/>
      <c r="BZ194" s="95"/>
      <c r="CA194" s="95"/>
      <c r="CB194" s="95"/>
      <c r="CC194" s="95"/>
      <c r="CD194" s="95"/>
      <c r="CE194" s="95"/>
      <c r="CF194" s="95"/>
      <c r="CG194" s="95"/>
      <c r="CH194" s="95"/>
      <c r="CI194" s="95"/>
      <c r="CJ194" s="95"/>
      <c r="CK194" s="95"/>
      <c r="CL194" s="95"/>
      <c r="CM194" s="95"/>
      <c r="CN194" s="95"/>
      <c r="CO194" s="95"/>
      <c r="CP194" s="95"/>
      <c r="CQ194" s="95"/>
      <c r="CR194" s="95"/>
      <c r="CS194" s="95"/>
      <c r="CT194" s="95"/>
      <c r="CU194" s="95"/>
      <c r="CV194" s="95"/>
      <c r="CW194" s="95"/>
      <c r="CX194" s="95"/>
      <c r="CY194" s="95"/>
      <c r="CZ194" s="95"/>
      <c r="DA194" s="95"/>
      <c r="DB194" s="95"/>
      <c r="DC194" s="95"/>
      <c r="DD194" s="95"/>
      <c r="DE194" s="100"/>
      <c r="DF194" s="100"/>
    </row>
    <row r="195" spans="1:110" s="11" customFormat="1" ht="12.75">
      <c r="A195" s="23" t="s">
        <v>66</v>
      </c>
      <c r="B195" s="10"/>
      <c r="C195" s="9"/>
      <c r="D195" s="9"/>
      <c r="E195" s="10"/>
      <c r="F195" s="9"/>
      <c r="G195" s="9"/>
      <c r="H195" s="10"/>
      <c r="I195" s="9"/>
      <c r="J195" s="9"/>
      <c r="K195" s="10"/>
      <c r="L195" s="9"/>
      <c r="M195" s="9"/>
      <c r="N195" s="10"/>
      <c r="O195" s="9"/>
      <c r="P195" s="9"/>
      <c r="Q195" s="10"/>
      <c r="R195" s="9"/>
      <c r="S195" s="9"/>
      <c r="T195" s="10"/>
      <c r="U195" s="9"/>
      <c r="V195" s="9"/>
      <c r="W195" s="10"/>
      <c r="X195" s="9"/>
      <c r="Y195" s="9"/>
      <c r="Z195" s="10"/>
      <c r="AA195" s="9"/>
      <c r="AB195" s="9"/>
      <c r="AC195" s="10"/>
      <c r="AD195" s="9"/>
      <c r="AE195" s="9"/>
      <c r="AF195" s="10"/>
      <c r="AG195" s="9"/>
      <c r="AH195" s="9"/>
      <c r="AI195" s="10"/>
      <c r="AJ195" s="9"/>
      <c r="AK195" s="9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43"/>
      <c r="CQ195" s="10"/>
      <c r="CR195" s="43"/>
      <c r="CS195" s="10"/>
      <c r="CT195" s="43"/>
      <c r="CU195" s="10"/>
      <c r="CV195" s="43"/>
      <c r="CW195" s="10"/>
      <c r="CX195" s="10"/>
      <c r="CY195" s="10"/>
      <c r="CZ195" s="10"/>
      <c r="DA195" s="10"/>
      <c r="DB195" s="10"/>
      <c r="DC195" s="10"/>
      <c r="DD195" s="10"/>
      <c r="DE195" s="88"/>
      <c r="DF195" s="88"/>
    </row>
    <row r="196" spans="1:110" s="11" customFormat="1" ht="12.75">
      <c r="A196" s="11" t="s">
        <v>67</v>
      </c>
      <c r="B196" s="10"/>
      <c r="C196" s="9"/>
      <c r="D196" s="9"/>
      <c r="E196" s="10"/>
      <c r="F196" s="9"/>
      <c r="G196" s="9"/>
      <c r="H196" s="10"/>
      <c r="I196" s="9"/>
      <c r="J196" s="9"/>
      <c r="K196" s="10"/>
      <c r="L196" s="9"/>
      <c r="M196" s="9"/>
      <c r="N196" s="10"/>
      <c r="O196" s="9"/>
      <c r="P196" s="9"/>
      <c r="Q196" s="10"/>
      <c r="R196" s="9"/>
      <c r="S196" s="9"/>
      <c r="T196" s="10"/>
      <c r="U196" s="9"/>
      <c r="V196" s="9"/>
      <c r="W196" s="10"/>
      <c r="X196" s="9"/>
      <c r="Y196" s="9"/>
      <c r="Z196" s="10"/>
      <c r="AA196" s="9"/>
      <c r="AB196" s="9"/>
      <c r="AC196" s="10"/>
      <c r="AD196" s="9"/>
      <c r="AE196" s="9"/>
      <c r="AF196" s="10"/>
      <c r="AG196" s="9"/>
      <c r="AH196" s="9"/>
      <c r="AI196" s="10"/>
      <c r="AJ196" s="9"/>
      <c r="AK196" s="9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43"/>
      <c r="CQ196" s="10"/>
      <c r="CR196" s="43"/>
      <c r="CS196" s="10"/>
      <c r="CT196" s="43"/>
      <c r="CU196" s="10"/>
      <c r="CV196" s="43"/>
      <c r="CW196" s="10"/>
      <c r="CX196" s="10"/>
      <c r="CY196" s="10"/>
      <c r="CZ196" s="10"/>
      <c r="DA196" s="10"/>
      <c r="DB196" s="10"/>
      <c r="DC196" s="10"/>
      <c r="DD196" s="10"/>
      <c r="DE196" s="88"/>
      <c r="DF196" s="88"/>
    </row>
    <row r="197" spans="1:110" s="11" customFormat="1" ht="12.75">
      <c r="A197" s="172">
        <v>12</v>
      </c>
      <c r="B197" s="10"/>
      <c r="C197" s="9"/>
      <c r="D197" s="9"/>
      <c r="E197" s="10"/>
      <c r="F197" s="9"/>
      <c r="G197" s="9"/>
      <c r="H197" s="10"/>
      <c r="I197" s="9"/>
      <c r="J197" s="9"/>
      <c r="K197" s="10"/>
      <c r="L197" s="9"/>
      <c r="M197" s="9"/>
      <c r="N197" s="10"/>
      <c r="O197" s="9"/>
      <c r="P197" s="9"/>
      <c r="Q197" s="10"/>
      <c r="R197" s="9"/>
      <c r="S197" s="9"/>
      <c r="T197" s="10"/>
      <c r="U197" s="9"/>
      <c r="V197" s="9"/>
      <c r="W197" s="10"/>
      <c r="X197" s="9"/>
      <c r="Y197" s="9"/>
      <c r="Z197" s="10"/>
      <c r="AA197" s="9"/>
      <c r="AB197" s="9"/>
      <c r="AC197" s="10"/>
      <c r="AD197" s="9"/>
      <c r="AE197" s="9"/>
      <c r="AF197" s="10"/>
      <c r="AG197" s="9"/>
      <c r="AH197" s="9"/>
      <c r="AI197" s="10"/>
      <c r="AJ197" s="9"/>
      <c r="AK197" s="9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43"/>
      <c r="CQ197" s="10"/>
      <c r="CR197" s="43"/>
      <c r="CS197" s="10"/>
      <c r="CT197" s="43"/>
      <c r="CU197" s="10"/>
      <c r="CV197" s="43"/>
      <c r="CW197" s="10"/>
      <c r="CX197" s="10"/>
      <c r="CY197" s="10"/>
      <c r="CZ197" s="10"/>
      <c r="DA197" s="10"/>
      <c r="DB197" s="10"/>
      <c r="DC197" s="10"/>
      <c r="DD197" s="10"/>
      <c r="DE197" s="88"/>
      <c r="DF197" s="88"/>
    </row>
    <row r="198" spans="1:110" s="11" customFormat="1" ht="12.75">
      <c r="A198" s="12" t="s">
        <v>68</v>
      </c>
      <c r="B198" s="10">
        <f>SUM(B52:INDEX(B:B,52+$A197-1))</f>
        <v>38965.383499999996</v>
      </c>
      <c r="C198" s="25"/>
      <c r="D198" s="25"/>
      <c r="E198" s="10">
        <f>SUM(E52:INDEX(E:E,52+$A197-1))</f>
        <v>25475.170999999998</v>
      </c>
      <c r="F198" s="25"/>
      <c r="G198" s="25"/>
      <c r="H198" s="10">
        <f>SUM(H52:INDEX(H:H,52+$A197-1))</f>
        <v>12212.184300000001</v>
      </c>
      <c r="I198" s="25"/>
      <c r="J198" s="25"/>
      <c r="K198" s="10">
        <f>SUM(K52:INDEX(K:K,52+$A197-1))</f>
        <v>1278.0282999999997</v>
      </c>
      <c r="L198" s="25"/>
      <c r="M198" s="25"/>
      <c r="N198" s="10">
        <f>SUM(N52:INDEX(N:N,52+$A197-1))</f>
        <v>34682.809300000001</v>
      </c>
      <c r="O198" s="25"/>
      <c r="P198" s="25"/>
      <c r="Q198" s="10">
        <f>SUM(Q52:INDEX(Q:Q,52+$A197-1))</f>
        <v>23296.113399999995</v>
      </c>
      <c r="R198" s="25"/>
      <c r="S198" s="25"/>
      <c r="T198" s="10">
        <f>SUM(T52:INDEX(T:T,52+$A197-1))</f>
        <v>10262.477099999998</v>
      </c>
      <c r="U198" s="25"/>
      <c r="V198" s="25"/>
      <c r="W198" s="10">
        <f>SUM(W52:INDEX(W:W,52+$A197-1))</f>
        <v>1124.2188000000001</v>
      </c>
      <c r="X198" s="25"/>
      <c r="Y198" s="25"/>
      <c r="Z198" s="10">
        <f>SUM(Z52:INDEX(Z:Z,52+$A197-1))</f>
        <v>19523.459999999995</v>
      </c>
      <c r="AA198" s="25"/>
      <c r="AB198" s="25"/>
      <c r="AC198" s="10">
        <f>SUM(AC52:INDEX(AC:AC,52+$A197-1))</f>
        <v>14468.580000000002</v>
      </c>
      <c r="AD198" s="25"/>
      <c r="AE198" s="25"/>
      <c r="AF198" s="10">
        <f>SUM(AF52:INDEX(AF:AF,52+$A197-1))</f>
        <v>4323.1499999999996</v>
      </c>
      <c r="AG198" s="25"/>
      <c r="AH198" s="25"/>
      <c r="AI198" s="10">
        <f>SUM(AI52:INDEX(AI:AI,52+$A197-1))</f>
        <v>731.74</v>
      </c>
      <c r="AJ198" s="25"/>
      <c r="AK198" s="25"/>
      <c r="AL198" s="10">
        <f>AVERAGE(AL52:INDEX(AL:AL,52+$A197-1))</f>
        <v>89.005833333333342</v>
      </c>
      <c r="AM198" s="170"/>
      <c r="AN198" s="25"/>
      <c r="AO198" s="10">
        <f>AVERAGE(AO52:INDEX(AO:AO,52+$A197-1))</f>
        <v>91.430833333333325</v>
      </c>
      <c r="AP198" s="170"/>
      <c r="AQ198" s="25"/>
      <c r="AR198" s="10">
        <f>AVERAGE(AR52:INDEX(AR:AR,52+$A197-1))</f>
        <v>84.051666666666662</v>
      </c>
      <c r="AS198" s="170"/>
      <c r="AT198" s="25"/>
      <c r="AU198" s="10">
        <f>AVERAGE(AU52:INDEX(AU:AU,52+$A197-1))</f>
        <v>87.825833333333321</v>
      </c>
      <c r="AV198" s="170"/>
      <c r="AW198" s="25"/>
      <c r="AX198" s="10"/>
      <c r="AY198" s="10"/>
      <c r="AZ198" s="25"/>
      <c r="BA198" s="10"/>
      <c r="BB198" s="96"/>
      <c r="BC198" s="10"/>
      <c r="BD198" s="25"/>
      <c r="BE198" s="10"/>
      <c r="BF198" s="25"/>
      <c r="BG198" s="10"/>
      <c r="BH198" s="25"/>
      <c r="BI198" s="10"/>
      <c r="BJ198" s="25"/>
      <c r="BK198" s="10"/>
      <c r="BL198" s="25"/>
      <c r="BM198" s="10"/>
      <c r="BN198" s="25"/>
      <c r="BO198" s="10"/>
      <c r="BP198" s="10"/>
      <c r="BQ198" s="25"/>
      <c r="BR198" s="10"/>
      <c r="BS198" s="25"/>
      <c r="BT198" s="10"/>
      <c r="BU198" s="25"/>
      <c r="BV198" s="10"/>
      <c r="BW198" s="25"/>
      <c r="BX198" s="10"/>
      <c r="BY198" s="25"/>
      <c r="BZ198" s="10"/>
      <c r="CA198" s="25"/>
      <c r="CB198" s="10"/>
      <c r="CC198" s="25"/>
      <c r="CD198" s="10"/>
      <c r="CE198" s="25"/>
      <c r="CF198" s="10"/>
      <c r="CG198" s="25"/>
      <c r="CH198" s="10"/>
      <c r="CI198" s="25"/>
      <c r="CJ198" s="10"/>
      <c r="CK198" s="25"/>
      <c r="CL198" s="10"/>
      <c r="CM198" s="25"/>
      <c r="CN198" s="10"/>
      <c r="CO198" s="25"/>
      <c r="CP198" s="10"/>
      <c r="CQ198" s="25"/>
      <c r="CR198" s="10"/>
      <c r="CS198" s="25"/>
      <c r="CT198" s="10"/>
      <c r="CU198" s="25"/>
      <c r="CV198" s="98"/>
      <c r="CW198" s="10"/>
      <c r="CX198" s="25"/>
      <c r="CY198" s="10"/>
      <c r="CZ198" s="25"/>
      <c r="DA198" s="10"/>
      <c r="DB198" s="25"/>
      <c r="DC198" s="10"/>
      <c r="DD198" s="25"/>
      <c r="DE198" s="88"/>
      <c r="DF198" s="88"/>
    </row>
    <row r="199" spans="1:110" s="11" customFormat="1" ht="12.75">
      <c r="A199" s="1"/>
      <c r="B199" s="10"/>
      <c r="C199" s="24"/>
      <c r="D199" s="24"/>
      <c r="E199" s="10"/>
      <c r="F199" s="24"/>
      <c r="G199" s="24"/>
      <c r="H199" s="10"/>
      <c r="I199" s="24"/>
      <c r="J199" s="24"/>
      <c r="K199" s="10"/>
      <c r="L199" s="24"/>
      <c r="M199" s="24"/>
      <c r="N199" s="10"/>
      <c r="O199" s="24"/>
      <c r="P199" s="24"/>
      <c r="Q199" s="10"/>
      <c r="R199" s="24"/>
      <c r="S199" s="24"/>
      <c r="T199" s="10"/>
      <c r="U199" s="24"/>
      <c r="V199" s="24"/>
      <c r="W199" s="10"/>
      <c r="X199" s="24"/>
      <c r="Y199" s="24"/>
      <c r="Z199" s="10"/>
      <c r="AA199" s="24"/>
      <c r="AB199" s="24"/>
      <c r="AC199" s="10"/>
      <c r="AD199" s="24"/>
      <c r="AE199" s="24"/>
      <c r="AF199" s="10"/>
      <c r="AG199" s="24"/>
      <c r="AH199" s="24"/>
      <c r="AI199" s="10"/>
      <c r="AJ199" s="24"/>
      <c r="AK199" s="24"/>
      <c r="AL199" s="10"/>
      <c r="AM199" s="30"/>
      <c r="AN199" s="10"/>
      <c r="AO199" s="10"/>
      <c r="AP199" s="30"/>
      <c r="AQ199" s="10"/>
      <c r="AR199" s="10"/>
      <c r="AS199" s="30"/>
      <c r="AT199" s="10"/>
      <c r="AU199" s="10"/>
      <c r="AV199" s="30"/>
      <c r="AW199" s="10"/>
      <c r="AX199" s="10"/>
      <c r="AY199" s="10"/>
      <c r="AZ199" s="24"/>
      <c r="BA199" s="10"/>
      <c r="BB199" s="93"/>
      <c r="BC199" s="10"/>
      <c r="BD199" s="24"/>
      <c r="BE199" s="10"/>
      <c r="BF199" s="24"/>
      <c r="BG199" s="10"/>
      <c r="BH199" s="24"/>
      <c r="BI199" s="10"/>
      <c r="BJ199" s="24"/>
      <c r="BK199" s="10"/>
      <c r="BL199" s="24"/>
      <c r="BM199" s="10"/>
      <c r="BN199" s="24"/>
      <c r="BO199" s="10"/>
      <c r="BP199" s="10"/>
      <c r="BQ199" s="24"/>
      <c r="BR199" s="10"/>
      <c r="BS199" s="24"/>
      <c r="BT199" s="10"/>
      <c r="BU199" s="24"/>
      <c r="BV199" s="10"/>
      <c r="BW199" s="24"/>
      <c r="BX199" s="10"/>
      <c r="BY199" s="24"/>
      <c r="BZ199" s="10"/>
      <c r="CA199" s="24"/>
      <c r="CB199" s="10"/>
      <c r="CC199" s="24"/>
      <c r="CD199" s="10"/>
      <c r="CE199" s="24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43"/>
      <c r="CW199" s="10"/>
      <c r="CX199" s="24"/>
      <c r="CY199" s="10"/>
      <c r="CZ199" s="24"/>
      <c r="DA199" s="10"/>
      <c r="DB199" s="24"/>
      <c r="DC199" s="10"/>
      <c r="DD199" s="24"/>
      <c r="DE199" s="88"/>
      <c r="DF199" s="88"/>
    </row>
    <row r="200" spans="1:110" s="11" customFormat="1" ht="12.75">
      <c r="A200" s="12" t="s">
        <v>69</v>
      </c>
      <c r="B200" s="10">
        <f>SUM(B64:INDEX(B:B,64+$A197-1))</f>
        <v>43706.530699999996</v>
      </c>
      <c r="C200" s="24">
        <f>B200/B198-1</f>
        <v>0.12167587674326374</v>
      </c>
      <c r="D200" s="24"/>
      <c r="E200" s="10">
        <f>SUM(E64:INDEX(E:E,64+$A197-1))</f>
        <v>28012.143200000006</v>
      </c>
      <c r="F200" s="24">
        <f>E200/E198-1</f>
        <v>9.9586071473279025E-2</v>
      </c>
      <c r="G200" s="24"/>
      <c r="H200" s="10">
        <f>SUM(H64:INDEX(H:H,64+$A197-1))</f>
        <v>14228.095300000001</v>
      </c>
      <c r="I200" s="24">
        <f>H200/H198-1</f>
        <v>0.16507374524310126</v>
      </c>
      <c r="J200" s="24"/>
      <c r="K200" s="10">
        <f>SUM(K64:INDEX(K:K,64+$A197-1))</f>
        <v>1466.2923000000003</v>
      </c>
      <c r="L200" s="24">
        <f>K200/K198-1</f>
        <v>0.14730816211190367</v>
      </c>
      <c r="M200" s="24"/>
      <c r="N200" s="10">
        <f>SUM(N64:INDEX(N:N,64+$A197-1))</f>
        <v>39691.220300000001</v>
      </c>
      <c r="O200" s="24">
        <f>N200/N198-1</f>
        <v>0.14440615108995791</v>
      </c>
      <c r="P200" s="24"/>
      <c r="Q200" s="10">
        <f>SUM(Q64:INDEX(Q:Q,64+$A197-1))</f>
        <v>25882.112299999997</v>
      </c>
      <c r="R200" s="24">
        <f>Q200/Q198-1</f>
        <v>0.11100559374852637</v>
      </c>
      <c r="S200" s="24"/>
      <c r="T200" s="10">
        <f>SUM(T64:INDEX(T:T,64+$A197-1))</f>
        <v>12519.275999999998</v>
      </c>
      <c r="U200" s="24">
        <f>T200/T198-1</f>
        <v>0.21990781348491395</v>
      </c>
      <c r="V200" s="24"/>
      <c r="W200" s="10">
        <f>SUM(W64:INDEX(W:W,64+$A197-1))</f>
        <v>1289.8317999999999</v>
      </c>
      <c r="X200" s="24">
        <f>W200/W198-1</f>
        <v>0.14731385029319899</v>
      </c>
      <c r="Y200" s="24"/>
      <c r="Z200" s="10">
        <f>SUM(Z64:INDEX(Z:Z,64+$A197-1))</f>
        <v>22392.54</v>
      </c>
      <c r="AA200" s="24">
        <f>Z200/Z198-1</f>
        <v>0.14695550891081832</v>
      </c>
      <c r="AB200" s="24"/>
      <c r="AC200" s="10">
        <f>SUM(AC64:INDEX(AC:AC,64+$A197-1))</f>
        <v>16189.539999999999</v>
      </c>
      <c r="AD200" s="24">
        <f>AC200/AC198-1</f>
        <v>0.11894463727608362</v>
      </c>
      <c r="AE200" s="24"/>
      <c r="AF200" s="10">
        <f>SUM(AF64:INDEX(AF:AF,64+$A197-1))</f>
        <v>5356.8200000000006</v>
      </c>
      <c r="AG200" s="24">
        <f>AF200/AF198-1</f>
        <v>0.23910111839746495</v>
      </c>
      <c r="AH200" s="24"/>
      <c r="AI200" s="10">
        <f>SUM(AI64:INDEX(AI:AI,64+$A197-1))</f>
        <v>846.18</v>
      </c>
      <c r="AJ200" s="24">
        <f>AI200/AI198-1</f>
        <v>0.15639434771913518</v>
      </c>
      <c r="AK200" s="24"/>
      <c r="AL200" s="10">
        <f>AVERAGE(AL64:INDEX(AL:AL,64+$A197-1))</f>
        <v>90.866666666666674</v>
      </c>
      <c r="AM200" s="168">
        <f>AL200-AL198</f>
        <v>1.860833333333332</v>
      </c>
      <c r="AN200" s="24"/>
      <c r="AO200" s="10">
        <f>AVERAGE(AO64:INDEX(AO:AO,64+$A197-1))</f>
        <v>92.388333333333321</v>
      </c>
      <c r="AP200" s="168">
        <f>AO200-AO198</f>
        <v>0.95749999999999602</v>
      </c>
      <c r="AQ200" s="24"/>
      <c r="AR200" s="10">
        <f>AVERAGE(AR64:INDEX(AR:AR,64+$A197-1))</f>
        <v>88.345000000000013</v>
      </c>
      <c r="AS200" s="168">
        <f>AR200-AR198</f>
        <v>4.2933333333333508</v>
      </c>
      <c r="AT200" s="24"/>
      <c r="AU200" s="10">
        <f>AVERAGE(AU64:INDEX(AU:AU,64+$A197-1))</f>
        <v>87.988333333333344</v>
      </c>
      <c r="AV200" s="168">
        <f>AU200-AU198</f>
        <v>0.16250000000002274</v>
      </c>
      <c r="AW200" s="24"/>
      <c r="AX200" s="10"/>
      <c r="AY200" s="10"/>
      <c r="AZ200" s="24"/>
      <c r="BA200" s="10"/>
      <c r="BB200" s="93"/>
      <c r="BC200" s="10"/>
      <c r="BD200" s="24"/>
      <c r="BE200" s="10"/>
      <c r="BF200" s="24"/>
      <c r="BG200" s="10"/>
      <c r="BH200" s="24"/>
      <c r="BI200" s="10"/>
      <c r="BJ200" s="24"/>
      <c r="BK200" s="10"/>
      <c r="BL200" s="24"/>
      <c r="BM200" s="10"/>
      <c r="BN200" s="24"/>
      <c r="BO200" s="10"/>
      <c r="BP200" s="10"/>
      <c r="BQ200" s="24"/>
      <c r="BR200" s="10"/>
      <c r="BS200" s="24"/>
      <c r="BT200" s="10"/>
      <c r="BU200" s="24"/>
      <c r="BV200" s="10"/>
      <c r="BW200" s="24"/>
      <c r="BX200" s="10"/>
      <c r="BY200" s="24"/>
      <c r="BZ200" s="10"/>
      <c r="CA200" s="24"/>
      <c r="CB200" s="10"/>
      <c r="CC200" s="24"/>
      <c r="CD200" s="10"/>
      <c r="CE200" s="24"/>
      <c r="CF200" s="10"/>
      <c r="CG200" s="24"/>
      <c r="CH200" s="10"/>
      <c r="CI200" s="24"/>
      <c r="CJ200" s="10"/>
      <c r="CK200" s="24"/>
      <c r="CL200" s="10"/>
      <c r="CM200" s="24"/>
      <c r="CN200" s="10"/>
      <c r="CO200" s="24"/>
      <c r="CP200" s="10"/>
      <c r="CQ200" s="24"/>
      <c r="CR200" s="10"/>
      <c r="CS200" s="24"/>
      <c r="CT200" s="10"/>
      <c r="CU200" s="24"/>
      <c r="CV200" s="43"/>
      <c r="CW200" s="10"/>
      <c r="CX200" s="24"/>
      <c r="CY200" s="10"/>
      <c r="CZ200" s="24"/>
      <c r="DA200" s="10"/>
      <c r="DB200" s="24"/>
      <c r="DC200" s="10"/>
      <c r="DD200" s="24"/>
      <c r="DE200" s="88"/>
      <c r="DF200" s="88"/>
    </row>
    <row r="201" spans="1:110" s="11" customFormat="1" ht="12.75">
      <c r="A201" s="1"/>
      <c r="B201" s="10"/>
      <c r="C201" s="24"/>
      <c r="D201" s="24"/>
      <c r="E201" s="10"/>
      <c r="F201" s="24"/>
      <c r="G201" s="24"/>
      <c r="H201" s="10"/>
      <c r="I201" s="24"/>
      <c r="J201" s="24"/>
      <c r="K201" s="10"/>
      <c r="L201" s="24"/>
      <c r="M201" s="24"/>
      <c r="N201" s="10"/>
      <c r="O201" s="24"/>
      <c r="P201" s="24"/>
      <c r="Q201" s="10"/>
      <c r="R201" s="24"/>
      <c r="S201" s="24"/>
      <c r="T201" s="10"/>
      <c r="U201" s="24"/>
      <c r="V201" s="24"/>
      <c r="W201" s="10"/>
      <c r="X201" s="24"/>
      <c r="Y201" s="24"/>
      <c r="Z201" s="10"/>
      <c r="AA201" s="24"/>
      <c r="AB201" s="24"/>
      <c r="AC201" s="10"/>
      <c r="AD201" s="24"/>
      <c r="AE201" s="24"/>
      <c r="AF201" s="10"/>
      <c r="AG201" s="24"/>
      <c r="AH201" s="24"/>
      <c r="AI201" s="10"/>
      <c r="AJ201" s="24"/>
      <c r="AK201" s="24"/>
      <c r="AL201" s="10"/>
      <c r="AM201" s="168"/>
      <c r="AN201" s="24"/>
      <c r="AO201" s="10"/>
      <c r="AP201" s="168"/>
      <c r="AQ201" s="24"/>
      <c r="AR201" s="10"/>
      <c r="AS201" s="168"/>
      <c r="AT201" s="24"/>
      <c r="AU201" s="10"/>
      <c r="AV201" s="168"/>
      <c r="AW201" s="24"/>
      <c r="AX201" s="10"/>
      <c r="AY201" s="10"/>
      <c r="AZ201" s="24"/>
      <c r="BA201" s="10"/>
      <c r="BB201" s="93"/>
      <c r="BC201" s="10"/>
      <c r="BD201" s="24"/>
      <c r="BE201" s="10"/>
      <c r="BF201" s="24"/>
      <c r="BG201" s="10"/>
      <c r="BH201" s="24"/>
      <c r="BI201" s="10"/>
      <c r="BJ201" s="24"/>
      <c r="BK201" s="10"/>
      <c r="BL201" s="24"/>
      <c r="BM201" s="10"/>
      <c r="BN201" s="24"/>
      <c r="BO201" s="10"/>
      <c r="BP201" s="10"/>
      <c r="BQ201" s="24"/>
      <c r="BR201" s="10"/>
      <c r="BS201" s="24"/>
      <c r="BT201" s="10"/>
      <c r="BU201" s="24"/>
      <c r="BV201" s="10"/>
      <c r="BW201" s="24"/>
      <c r="BX201" s="10"/>
      <c r="BY201" s="24"/>
      <c r="BZ201" s="10"/>
      <c r="CA201" s="24"/>
      <c r="CB201" s="10"/>
      <c r="CC201" s="24"/>
      <c r="CD201" s="10"/>
      <c r="CE201" s="24"/>
      <c r="CF201" s="10"/>
      <c r="CG201" s="24"/>
      <c r="CH201" s="10"/>
      <c r="CI201" s="24"/>
      <c r="CJ201" s="10"/>
      <c r="CK201" s="24"/>
      <c r="CL201" s="10"/>
      <c r="CM201" s="24"/>
      <c r="CN201" s="10"/>
      <c r="CO201" s="24"/>
      <c r="CP201" s="10"/>
      <c r="CQ201" s="24"/>
      <c r="CR201" s="10"/>
      <c r="CS201" s="24"/>
      <c r="CT201" s="10"/>
      <c r="CU201" s="24"/>
      <c r="CV201" s="43"/>
      <c r="CW201" s="10"/>
      <c r="CX201" s="24"/>
      <c r="CY201" s="10"/>
      <c r="CZ201" s="24"/>
      <c r="DA201" s="10"/>
      <c r="DB201" s="24"/>
      <c r="DC201" s="10"/>
      <c r="DD201" s="24"/>
      <c r="DE201" s="88"/>
      <c r="DF201" s="88"/>
    </row>
    <row r="202" spans="1:110" s="11" customFormat="1" ht="12.75">
      <c r="A202" s="12" t="s">
        <v>70</v>
      </c>
      <c r="B202" s="10">
        <f>SUM(B76:INDEX(B:B,76+$A197-1))</f>
        <v>37841.698999999993</v>
      </c>
      <c r="C202" s="24">
        <f>B202/B200-1</f>
        <v>-0.1341866216803157</v>
      </c>
      <c r="D202" s="24"/>
      <c r="E202" s="10">
        <f>SUM(E76:INDEX(E:E,76+$A197-1))</f>
        <v>35075.5432</v>
      </c>
      <c r="F202" s="24">
        <f>E202/E200-1</f>
        <v>0.25215492972347775</v>
      </c>
      <c r="G202" s="24"/>
      <c r="H202" s="10">
        <f>SUM(H76:INDEX(H:H,76+$A197-1))</f>
        <v>2525.2633999999998</v>
      </c>
      <c r="I202" s="24">
        <f>H202/H200-1</f>
        <v>-0.82251570946393648</v>
      </c>
      <c r="J202" s="24"/>
      <c r="K202" s="10">
        <f>SUM(K76:INDEX(K:K,76+$A197-1))</f>
        <v>240.89200000000002</v>
      </c>
      <c r="L202" s="24">
        <f>K202/K200-1</f>
        <v>-0.83571352042154212</v>
      </c>
      <c r="M202" s="24"/>
      <c r="N202" s="10">
        <f>SUM(N76:INDEX(N:N,76+$A197-1))</f>
        <v>30148.320800000001</v>
      </c>
      <c r="O202" s="24">
        <f>N202/N200-1</f>
        <v>-0.24042847329639794</v>
      </c>
      <c r="P202" s="24"/>
      <c r="Q202" s="10">
        <f>SUM(Q76:INDEX(Q:Q,76+$A197-1))</f>
        <v>28204.866099999999</v>
      </c>
      <c r="R202" s="24">
        <f>Q202/Q200-1</f>
        <v>8.9743594845618668E-2</v>
      </c>
      <c r="S202" s="24"/>
      <c r="T202" s="10">
        <f>SUM(T76:INDEX(T:T,76+$A197-1))</f>
        <v>1806.9806000000001</v>
      </c>
      <c r="U202" s="24">
        <f>T202/T200-1</f>
        <v>-0.85566412945924353</v>
      </c>
      <c r="V202" s="24"/>
      <c r="W202" s="10">
        <f>SUM(W76:INDEX(W:W,76+$A197-1))</f>
        <v>136.47430000000003</v>
      </c>
      <c r="X202" s="24">
        <f>W202/W200-1</f>
        <v>-0.89419217296394771</v>
      </c>
      <c r="Y202" s="24"/>
      <c r="Z202" s="10">
        <f>SUM(Z76:INDEX(Z:Z,76+$A197-1))</f>
        <v>18591.859999999997</v>
      </c>
      <c r="AA202" s="24">
        <f>Z202/Z200-1</f>
        <v>-0.16972974035102784</v>
      </c>
      <c r="AB202" s="24"/>
      <c r="AC202" s="10">
        <f>SUM(AC76:INDEX(AC:AC,76+$A197-1))</f>
        <v>17736.430000000004</v>
      </c>
      <c r="AD202" s="24">
        <f>AC202/AC200-1</f>
        <v>9.5548730847201613E-2</v>
      </c>
      <c r="AE202" s="24"/>
      <c r="AF202" s="10">
        <f>SUM(AF76:INDEX(AF:AF,76+$A197-1))</f>
        <v>755.9899999999999</v>
      </c>
      <c r="AG202" s="24">
        <f>AF202/AF200-1</f>
        <v>-0.85887336143458248</v>
      </c>
      <c r="AH202" s="24"/>
      <c r="AI202" s="10">
        <f>SUM(AI76:INDEX(AI:AI,76+$A197-1))</f>
        <v>99.449999999999989</v>
      </c>
      <c r="AJ202" s="24">
        <f>AI202/AI200-1</f>
        <v>-0.88247181450755163</v>
      </c>
      <c r="AK202" s="24"/>
      <c r="AL202" s="10">
        <f>AVERAGE(AL76:INDEX(AL:AL,76+$A197-1))</f>
        <v>77.842499999999987</v>
      </c>
      <c r="AM202" s="168">
        <f>AL202-AL200</f>
        <v>-13.024166666666687</v>
      </c>
      <c r="AN202" s="24"/>
      <c r="AO202" s="10">
        <f>AVERAGE(AO76:INDEX(AO:AO,76+$A197-1))</f>
        <v>76.958333333333329</v>
      </c>
      <c r="AP202" s="168">
        <f>AO202-AO200</f>
        <v>-15.429999999999993</v>
      </c>
      <c r="AQ202" s="24"/>
      <c r="AR202" s="10">
        <f>AVERAGE(AR76:INDEX(AR:AR,76+$A197-1))</f>
        <v>60.042499999999997</v>
      </c>
      <c r="AS202" s="168">
        <f>AR202-AR200</f>
        <v>-28.302500000000016</v>
      </c>
      <c r="AT202" s="24"/>
      <c r="AU202" s="10">
        <f>AVERAGE(AU76:INDEX(AU:AU,76+$A197-1))</f>
        <v>37.153333333333329</v>
      </c>
      <c r="AV202" s="168">
        <f>AU202-AU200</f>
        <v>-50.835000000000015</v>
      </c>
      <c r="AW202" s="24"/>
      <c r="AX202" s="10"/>
      <c r="AY202" s="10"/>
      <c r="AZ202" s="24"/>
      <c r="BA202" s="10"/>
      <c r="BB202" s="93"/>
      <c r="BC202" s="10"/>
      <c r="BD202" s="24"/>
      <c r="BE202" s="10"/>
      <c r="BF202" s="24"/>
      <c r="BG202" s="10"/>
      <c r="BH202" s="24"/>
      <c r="BI202" s="10"/>
      <c r="BJ202" s="24"/>
      <c r="BK202" s="10"/>
      <c r="BL202" s="24"/>
      <c r="BM202" s="10"/>
      <c r="BN202" s="24"/>
      <c r="BO202" s="10"/>
      <c r="BP202" s="10"/>
      <c r="BQ202" s="24"/>
      <c r="BR202" s="10"/>
      <c r="BS202" s="24"/>
      <c r="BT202" s="10"/>
      <c r="BU202" s="24"/>
      <c r="BV202" s="10"/>
      <c r="BW202" s="24"/>
      <c r="BX202" s="10"/>
      <c r="BY202" s="24"/>
      <c r="BZ202" s="10"/>
      <c r="CA202" s="24"/>
      <c r="CB202" s="10"/>
      <c r="CC202" s="24"/>
      <c r="CD202" s="10"/>
      <c r="CE202" s="24"/>
      <c r="CF202" s="10"/>
      <c r="CG202" s="24"/>
      <c r="CH202" s="10"/>
      <c r="CI202" s="24"/>
      <c r="CJ202" s="10"/>
      <c r="CK202" s="24"/>
      <c r="CL202" s="10"/>
      <c r="CM202" s="24"/>
      <c r="CN202" s="10"/>
      <c r="CO202" s="24"/>
      <c r="CP202" s="10"/>
      <c r="CQ202" s="24"/>
      <c r="CR202" s="10"/>
      <c r="CS202" s="24"/>
      <c r="CT202" s="10"/>
      <c r="CU202" s="24"/>
      <c r="CV202" s="43"/>
      <c r="CW202" s="10"/>
      <c r="CX202" s="24"/>
      <c r="CY202" s="10"/>
      <c r="CZ202" s="24"/>
      <c r="DA202" s="10"/>
      <c r="DB202" s="24"/>
      <c r="DC202" s="10"/>
      <c r="DD202" s="24"/>
      <c r="DE202" s="88"/>
      <c r="DF202" s="88"/>
    </row>
    <row r="203" spans="1:110" s="11" customFormat="1" ht="12.75">
      <c r="A203" s="1"/>
      <c r="B203" s="10"/>
      <c r="C203" s="24"/>
      <c r="D203" s="24"/>
      <c r="E203" s="10"/>
      <c r="F203" s="24"/>
      <c r="G203" s="24"/>
      <c r="H203" s="10"/>
      <c r="I203" s="24"/>
      <c r="J203" s="24"/>
      <c r="K203" s="10"/>
      <c r="L203" s="24"/>
      <c r="M203" s="24"/>
      <c r="N203" s="10"/>
      <c r="O203" s="24"/>
      <c r="P203" s="24"/>
      <c r="Q203" s="10"/>
      <c r="R203" s="24"/>
      <c r="S203" s="24"/>
      <c r="T203" s="10"/>
      <c r="U203" s="24"/>
      <c r="V203" s="24"/>
      <c r="W203" s="10"/>
      <c r="X203" s="24"/>
      <c r="Y203" s="24"/>
      <c r="Z203" s="10"/>
      <c r="AA203" s="24"/>
      <c r="AB203" s="24"/>
      <c r="AC203" s="10"/>
      <c r="AD203" s="24"/>
      <c r="AE203" s="24"/>
      <c r="AF203" s="10"/>
      <c r="AG203" s="24"/>
      <c r="AH203" s="24"/>
      <c r="AI203" s="10"/>
      <c r="AJ203" s="24"/>
      <c r="AK203" s="24"/>
      <c r="AL203" s="10"/>
      <c r="AM203" s="168"/>
      <c r="AN203" s="24"/>
      <c r="AO203" s="10"/>
      <c r="AP203" s="168"/>
      <c r="AQ203" s="24"/>
      <c r="AR203" s="10"/>
      <c r="AS203" s="168"/>
      <c r="AT203" s="24"/>
      <c r="AU203" s="10"/>
      <c r="AV203" s="168"/>
      <c r="AW203" s="24"/>
      <c r="AX203" s="10"/>
      <c r="AY203" s="10"/>
      <c r="AZ203" s="24"/>
      <c r="BA203" s="10"/>
      <c r="BB203" s="93"/>
      <c r="BC203" s="10"/>
      <c r="BD203" s="24"/>
      <c r="BE203" s="10"/>
      <c r="BF203" s="24"/>
      <c r="BG203" s="10"/>
      <c r="BH203" s="24"/>
      <c r="BI203" s="10"/>
      <c r="BJ203" s="24"/>
      <c r="BK203" s="10"/>
      <c r="BL203" s="24"/>
      <c r="BM203" s="10"/>
      <c r="BN203" s="24"/>
      <c r="BO203" s="10"/>
      <c r="BP203" s="10"/>
      <c r="BQ203" s="24"/>
      <c r="BR203" s="10"/>
      <c r="BS203" s="24"/>
      <c r="BT203" s="10"/>
      <c r="BU203" s="24"/>
      <c r="BV203" s="10"/>
      <c r="BW203" s="24"/>
      <c r="BX203" s="10"/>
      <c r="BY203" s="24"/>
      <c r="BZ203" s="10"/>
      <c r="CA203" s="24"/>
      <c r="CB203" s="10"/>
      <c r="CC203" s="24"/>
      <c r="CD203" s="10"/>
      <c r="CE203" s="24"/>
      <c r="CF203" s="10"/>
      <c r="CG203" s="24"/>
      <c r="CH203" s="10"/>
      <c r="CI203" s="24"/>
      <c r="CJ203" s="10"/>
      <c r="CK203" s="24"/>
      <c r="CL203" s="10"/>
      <c r="CM203" s="24"/>
      <c r="CN203" s="10"/>
      <c r="CO203" s="24"/>
      <c r="CP203" s="10"/>
      <c r="CQ203" s="24"/>
      <c r="CR203" s="10"/>
      <c r="CS203" s="24"/>
      <c r="CT203" s="10"/>
      <c r="CU203" s="24"/>
      <c r="CV203" s="43"/>
      <c r="CW203" s="10"/>
      <c r="CX203" s="24"/>
      <c r="CY203" s="10"/>
      <c r="CZ203" s="24"/>
      <c r="DA203" s="10"/>
      <c r="DB203" s="24"/>
      <c r="DC203" s="10"/>
      <c r="DD203" s="24"/>
      <c r="DE203" s="88"/>
      <c r="DF203" s="88"/>
    </row>
    <row r="204" spans="1:110" s="11" customFormat="1" ht="12.75">
      <c r="A204" s="12" t="s">
        <v>71</v>
      </c>
      <c r="B204" s="10">
        <f>SUM(B88:INDEX(B:B,88+$A197-1))</f>
        <v>41481.374300000003</v>
      </c>
      <c r="C204" s="24">
        <f>B204/B202-1</f>
        <v>9.6181603791098524E-2</v>
      </c>
      <c r="D204" s="24"/>
      <c r="E204" s="10">
        <f>SUM(E88:INDEX(E:E,88+$A197-1))</f>
        <v>41170.907800000001</v>
      </c>
      <c r="F204" s="24">
        <f>E204/E202-1</f>
        <v>0.17377819540083417</v>
      </c>
      <c r="G204" s="24"/>
      <c r="H204" s="10">
        <f>SUM(H88:INDEX(H:H,88+$A197-1))</f>
        <v>188.73760000000004</v>
      </c>
      <c r="I204" s="24">
        <f>H204/H202-1</f>
        <v>-0.92526023225933574</v>
      </c>
      <c r="J204" s="24"/>
      <c r="K204" s="10">
        <f>SUM(K88:INDEX(K:K,88+$A197-1))</f>
        <v>121.72890000000001</v>
      </c>
      <c r="L204" s="24">
        <f>K204/K202-1</f>
        <v>-0.49467437689919136</v>
      </c>
      <c r="M204" s="24"/>
      <c r="N204" s="10">
        <f>SUM(N88:INDEX(N:N,88+$A197-1))</f>
        <v>34375.6374</v>
      </c>
      <c r="O204" s="24">
        <f>N204/N202-1</f>
        <v>0.1402173151879158</v>
      </c>
      <c r="P204" s="24"/>
      <c r="Q204" s="10">
        <f>SUM(Q88:INDEX(Q:Q,88+$A197-1))</f>
        <v>34197.7713</v>
      </c>
      <c r="R204" s="24">
        <f>Q204/Q202-1</f>
        <v>0.21247770433485602</v>
      </c>
      <c r="S204" s="24"/>
      <c r="T204" s="10">
        <f>SUM(T88:INDEX(T:T,88+$A197-1))</f>
        <v>94.531899999999979</v>
      </c>
      <c r="U204" s="24">
        <f>T204/T202-1</f>
        <v>-0.94768516053797147</v>
      </c>
      <c r="V204" s="24"/>
      <c r="W204" s="10">
        <f>SUM(W88:INDEX(W:W,88+$A197-1))</f>
        <v>83.334199999999981</v>
      </c>
      <c r="X204" s="24">
        <f>W204/W202-1</f>
        <v>-0.38937807338084929</v>
      </c>
      <c r="Y204" s="24"/>
      <c r="Z204" s="10">
        <f>SUM(Z88:INDEX(Z:Z,88+$A197-1))</f>
        <v>21303.43</v>
      </c>
      <c r="AA204" s="24">
        <f>Z204/Z202-1</f>
        <v>0.14584716106941453</v>
      </c>
      <c r="AB204" s="24"/>
      <c r="AC204" s="10">
        <f>SUM(AC88:INDEX(AC:AC,88+$A197-1))</f>
        <v>21202.82</v>
      </c>
      <c r="AD204" s="24">
        <f>AC204/AC202-1</f>
        <v>0.19543899195046555</v>
      </c>
      <c r="AE204" s="24"/>
      <c r="AF204" s="10">
        <f>SUM(AF88:INDEX(AF:AF,88+$A197-1))</f>
        <v>48.040000000000006</v>
      </c>
      <c r="AG204" s="24">
        <f>AF204/AF202-1</f>
        <v>-0.93645418590192986</v>
      </c>
      <c r="AH204" s="24"/>
      <c r="AI204" s="10">
        <f>SUM(AI88:INDEX(AI:AI,88+$A197-1))</f>
        <v>52.54</v>
      </c>
      <c r="AJ204" s="24">
        <f>AI204/AI202-1</f>
        <v>-0.47169431875314227</v>
      </c>
      <c r="AK204" s="24"/>
      <c r="AL204" s="10">
        <f>AVERAGE(AL88:INDEX(AL:AL,88+$A197-1))</f>
        <v>82.122500000000002</v>
      </c>
      <c r="AM204" s="168">
        <f>AL204-AL202</f>
        <v>4.2800000000000153</v>
      </c>
      <c r="AN204" s="24"/>
      <c r="AO204" s="10">
        <f>AVERAGE(AO88:INDEX(AO:AO,88+$A197-1))</f>
        <v>82.314999999999998</v>
      </c>
      <c r="AP204" s="168">
        <f>AO204-AO202</f>
        <v>5.3566666666666691</v>
      </c>
      <c r="AQ204" s="24"/>
      <c r="AR204" s="10">
        <f>AVERAGE(AR88:INDEX(AR:AR,88+$A197-1))</f>
        <v>50.847500000000004</v>
      </c>
      <c r="AS204" s="168">
        <f>AR204-AR202</f>
        <v>-9.1949999999999932</v>
      </c>
      <c r="AT204" s="24"/>
      <c r="AU204" s="10">
        <f>AVERAGE(AU88:INDEX(AU:AU,88+$A197-1))</f>
        <v>49.173333333333339</v>
      </c>
      <c r="AV204" s="168">
        <f>AU204-AU202</f>
        <v>12.02000000000001</v>
      </c>
      <c r="AW204" s="24"/>
      <c r="AX204" s="10"/>
      <c r="AY204" s="10"/>
      <c r="AZ204" s="24"/>
      <c r="BA204" s="10"/>
      <c r="BB204" s="93"/>
      <c r="BC204" s="10"/>
      <c r="BD204" s="24"/>
      <c r="BE204" s="10"/>
      <c r="BF204" s="24"/>
      <c r="BG204" s="10"/>
      <c r="BH204" s="24"/>
      <c r="BI204" s="10"/>
      <c r="BJ204" s="24"/>
      <c r="BK204" s="10"/>
      <c r="BL204" s="24"/>
      <c r="BM204" s="10"/>
      <c r="BN204" s="24"/>
      <c r="BO204" s="10"/>
      <c r="BP204" s="10"/>
      <c r="BQ204" s="24"/>
      <c r="BR204" s="10"/>
      <c r="BS204" s="24"/>
      <c r="BT204" s="10"/>
      <c r="BU204" s="24"/>
      <c r="BV204" s="10"/>
      <c r="BW204" s="24"/>
      <c r="BX204" s="10"/>
      <c r="BY204" s="24"/>
      <c r="BZ204" s="10"/>
      <c r="CA204" s="24"/>
      <c r="CB204" s="10"/>
      <c r="CC204" s="24"/>
      <c r="CD204" s="10"/>
      <c r="CE204" s="24"/>
      <c r="CF204" s="10"/>
      <c r="CG204" s="24"/>
      <c r="CH204" s="10"/>
      <c r="CI204" s="24"/>
      <c r="CJ204" s="10"/>
      <c r="CK204" s="24"/>
      <c r="CL204" s="10"/>
      <c r="CM204" s="24"/>
      <c r="CN204" s="10"/>
      <c r="CO204" s="24"/>
      <c r="CP204" s="10"/>
      <c r="CQ204" s="24"/>
      <c r="CR204" s="10"/>
      <c r="CS204" s="24"/>
      <c r="CT204" s="10"/>
      <c r="CU204" s="24"/>
      <c r="CV204" s="43"/>
      <c r="CW204" s="10"/>
      <c r="CX204" s="24"/>
      <c r="CY204" s="10"/>
      <c r="CZ204" s="24"/>
      <c r="DA204" s="10"/>
      <c r="DB204" s="24"/>
      <c r="DC204" s="10"/>
      <c r="DD204" s="24"/>
      <c r="DE204" s="88"/>
      <c r="DF204" s="88"/>
    </row>
    <row r="205" spans="1:110" s="11" customFormat="1" ht="12.75">
      <c r="A205" s="12"/>
      <c r="B205" s="10"/>
      <c r="C205" s="24"/>
      <c r="D205" s="24"/>
      <c r="E205" s="10"/>
      <c r="F205" s="24"/>
      <c r="G205" s="24"/>
      <c r="H205" s="10"/>
      <c r="I205" s="24"/>
      <c r="J205" s="24"/>
      <c r="K205" s="10"/>
      <c r="L205" s="24"/>
      <c r="M205" s="24"/>
      <c r="N205" s="10"/>
      <c r="O205" s="24"/>
      <c r="P205" s="24"/>
      <c r="Q205" s="10"/>
      <c r="R205" s="24"/>
      <c r="S205" s="24"/>
      <c r="T205" s="10"/>
      <c r="U205" s="24"/>
      <c r="V205" s="24"/>
      <c r="W205" s="10"/>
      <c r="X205" s="24"/>
      <c r="Y205" s="24"/>
      <c r="Z205" s="10"/>
      <c r="AA205" s="24"/>
      <c r="AB205" s="24"/>
      <c r="AC205" s="10"/>
      <c r="AD205" s="24"/>
      <c r="AE205" s="24"/>
      <c r="AF205" s="10"/>
      <c r="AG205" s="24"/>
      <c r="AH205" s="24"/>
      <c r="AI205" s="10"/>
      <c r="AJ205" s="24"/>
      <c r="AK205" s="24"/>
      <c r="AL205" s="10"/>
      <c r="AM205" s="168"/>
      <c r="AN205" s="24"/>
      <c r="AO205" s="10"/>
      <c r="AP205" s="168"/>
      <c r="AQ205" s="24"/>
      <c r="AR205" s="10"/>
      <c r="AS205" s="168"/>
      <c r="AT205" s="24"/>
      <c r="AU205" s="10"/>
      <c r="AV205" s="168"/>
      <c r="AW205" s="24"/>
      <c r="AX205" s="10"/>
      <c r="AY205" s="10"/>
      <c r="AZ205" s="24"/>
      <c r="BA205" s="10"/>
      <c r="BB205" s="93"/>
      <c r="BC205" s="10"/>
      <c r="BD205" s="24"/>
      <c r="BE205" s="10"/>
      <c r="BF205" s="24"/>
      <c r="BG205" s="10"/>
      <c r="BH205" s="24"/>
      <c r="BI205" s="10"/>
      <c r="BJ205" s="24"/>
      <c r="BK205" s="10"/>
      <c r="BL205" s="24"/>
      <c r="BM205" s="10"/>
      <c r="BN205" s="24"/>
      <c r="BO205" s="10"/>
      <c r="BP205" s="10"/>
      <c r="BQ205" s="24"/>
      <c r="BR205" s="10"/>
      <c r="BS205" s="24"/>
      <c r="BT205" s="10"/>
      <c r="BU205" s="24"/>
      <c r="BV205" s="10"/>
      <c r="BW205" s="24"/>
      <c r="BX205" s="10"/>
      <c r="BY205" s="24"/>
      <c r="BZ205" s="10"/>
      <c r="CA205" s="24"/>
      <c r="CB205" s="10"/>
      <c r="CC205" s="24"/>
      <c r="CD205" s="10"/>
      <c r="CE205" s="24"/>
      <c r="CF205" s="10"/>
      <c r="CG205" s="24"/>
      <c r="CH205" s="10"/>
      <c r="CI205" s="24"/>
      <c r="CJ205" s="10"/>
      <c r="CK205" s="24"/>
      <c r="CL205" s="10"/>
      <c r="CM205" s="24"/>
      <c r="CN205" s="10"/>
      <c r="CO205" s="24"/>
      <c r="CP205" s="10"/>
      <c r="CQ205" s="24"/>
      <c r="CR205" s="10"/>
      <c r="CS205" s="24"/>
      <c r="CT205" s="10"/>
      <c r="CU205" s="24"/>
      <c r="CV205" s="43"/>
      <c r="CW205" s="10"/>
      <c r="CX205" s="24"/>
      <c r="CY205" s="10"/>
      <c r="CZ205" s="24"/>
      <c r="DA205" s="10"/>
      <c r="DB205" s="24"/>
      <c r="DC205" s="10"/>
      <c r="DD205" s="24"/>
      <c r="DE205" s="88"/>
      <c r="DF205" s="88"/>
    </row>
    <row r="206" spans="1:110" s="11" customFormat="1">
      <c r="A206" s="12" t="s">
        <v>72</v>
      </c>
      <c r="B206" s="10">
        <f>SUM(B100:INDEX(B:B,100+$A197-1))</f>
        <v>30353.8001</v>
      </c>
      <c r="C206" s="24">
        <f>B206/B204-1</f>
        <v>-0.26825471401992584</v>
      </c>
      <c r="D206" s="24"/>
      <c r="E206" s="10">
        <f>SUM(E100:INDEX(E:E,100+$A197-1))</f>
        <v>30141.3514</v>
      </c>
      <c r="F206" s="24">
        <f>E206/E204-1</f>
        <v>-0.26789684729759589</v>
      </c>
      <c r="G206" s="24"/>
      <c r="H206" s="10">
        <f>SUM(H100:INDEX(H:H,100+$A197-1))</f>
        <v>172.30770000000001</v>
      </c>
      <c r="I206" s="24">
        <f>H206/H204-1</f>
        <v>-8.7051546697637483E-2</v>
      </c>
      <c r="J206" s="24"/>
      <c r="K206" s="10">
        <f>SUM(K100:INDEX(K:K,100+$A197-1))</f>
        <v>40.141100000000002</v>
      </c>
      <c r="L206" s="24">
        <f>K206/K204-1</f>
        <v>-0.6702418242504451</v>
      </c>
      <c r="M206" s="24"/>
      <c r="N206" s="10">
        <f>SUM(N100:INDEX(N:N,100+$A197-1))</f>
        <v>22659.799499999997</v>
      </c>
      <c r="O206" s="24">
        <f>N206/N204-1</f>
        <v>-0.34081805563843892</v>
      </c>
      <c r="P206" s="24"/>
      <c r="Q206" s="10">
        <f>SUM(Q100:INDEX(Q:Q,100+$A197-1))</f>
        <v>22532.6077</v>
      </c>
      <c r="R206" s="24">
        <f>Q206/Q204-1</f>
        <v>-0.3411088838996944</v>
      </c>
      <c r="S206" s="24"/>
      <c r="T206" s="10">
        <f>SUM(T100:INDEX(T:T,100+$A197-1))</f>
        <v>99.263499999999993</v>
      </c>
      <c r="U206" s="24">
        <f>T206/T204-1</f>
        <v>5.0052945090493406E-2</v>
      </c>
      <c r="V206" s="24"/>
      <c r="W206" s="10">
        <f>SUM(W100:INDEX(W:W,100+$A197-1))</f>
        <v>27.928000000000004</v>
      </c>
      <c r="X206" s="24">
        <f>W206/W204-1</f>
        <v>-0.66486748537815199</v>
      </c>
      <c r="Y206" s="24"/>
      <c r="Z206" s="10">
        <f>SUM(Z100:INDEX(Z:Z,100+$A197-1))</f>
        <v>13605.35</v>
      </c>
      <c r="AA206" s="24">
        <f>Z206/Z204-1</f>
        <v>-0.36135401670059708</v>
      </c>
      <c r="AB206" s="24"/>
      <c r="AC206" s="10">
        <f>SUM(AC100:INDEX(AC:AC,100+$A197-1))</f>
        <v>13531.970000000001</v>
      </c>
      <c r="AD206" s="24">
        <f>AC206/AC204-1</f>
        <v>-0.36178442301542901</v>
      </c>
      <c r="AE206" s="24"/>
      <c r="AF206" s="10">
        <f>SUM(AF100:INDEX(AF:AF,100+$A197-1))</f>
        <v>54.5</v>
      </c>
      <c r="AG206" s="24">
        <f>AF206/AF204-1</f>
        <v>0.13447127393838443</v>
      </c>
      <c r="AH206" s="24"/>
      <c r="AI206" s="10">
        <f>SUM(AI100:INDEX(AI:AI,100+$A197-1))</f>
        <v>18.909999999999997</v>
      </c>
      <c r="AJ206" s="24">
        <f>AI206/AI204-1</f>
        <v>-0.64008374571754856</v>
      </c>
      <c r="AK206" s="24"/>
      <c r="AL206" s="10">
        <f>AVERAGE(AL100:INDEX(AL:AL,100+$A197-1))</f>
        <v>73.776666666666671</v>
      </c>
      <c r="AM206" s="168">
        <f>AL206-AL204</f>
        <v>-8.3458333333333314</v>
      </c>
      <c r="AN206" s="24"/>
      <c r="AO206" s="10">
        <f>AVERAGE(AO100:INDEX(AO:AO,100+$A197-1))</f>
        <v>73.891666666666652</v>
      </c>
      <c r="AP206" s="168">
        <f>AO206-AO204</f>
        <v>-8.4233333333333462</v>
      </c>
      <c r="AQ206" s="24"/>
      <c r="AR206" s="10">
        <f>AVERAGE(AR100:INDEX(AR:AR,100+$A197-1))</f>
        <v>58.798333333333339</v>
      </c>
      <c r="AS206" s="168">
        <f>AR206-AR204</f>
        <v>7.9508333333333354</v>
      </c>
      <c r="AT206" s="24"/>
      <c r="AU206" s="10">
        <f>AVERAGE(AU100:INDEX(AU:AU,100+$A197-1))</f>
        <v>43.092499999999994</v>
      </c>
      <c r="AV206" s="168">
        <f>AU206-AU204</f>
        <v>-6.0808333333333451</v>
      </c>
      <c r="AW206" s="24"/>
      <c r="AX206" s="10"/>
      <c r="AY206" s="10"/>
      <c r="AZ206" s="24"/>
      <c r="BA206" s="10"/>
      <c r="BB206" s="24"/>
      <c r="BC206" s="10"/>
      <c r="BD206" s="24"/>
      <c r="BE206" s="10"/>
      <c r="BF206" s="24"/>
      <c r="BG206" s="10"/>
      <c r="BH206" s="24"/>
      <c r="BI206" s="10"/>
      <c r="BJ206" s="24"/>
      <c r="BK206" s="10"/>
      <c r="BL206" s="24"/>
      <c r="BM206" s="10"/>
      <c r="BN206" s="24"/>
      <c r="BO206" s="10"/>
      <c r="BP206" s="46"/>
      <c r="BQ206" s="24"/>
      <c r="BR206" s="10"/>
      <c r="BS206" s="24"/>
      <c r="BT206" s="10"/>
      <c r="BU206" s="24"/>
      <c r="BV206" s="10"/>
      <c r="BW206" s="24"/>
      <c r="BX206" s="10"/>
      <c r="BY206" s="24"/>
      <c r="BZ206" s="10"/>
      <c r="CA206" s="24"/>
      <c r="CB206" s="10"/>
      <c r="CC206" s="24"/>
      <c r="CD206" s="10"/>
      <c r="CE206" s="24"/>
      <c r="CF206" s="10"/>
      <c r="CG206" s="24"/>
      <c r="CH206" s="10"/>
      <c r="CI206" s="24"/>
      <c r="CJ206" s="10"/>
      <c r="CK206" s="24"/>
      <c r="CL206" s="10"/>
      <c r="CM206" s="24"/>
      <c r="CN206" s="10"/>
      <c r="CO206" s="24"/>
      <c r="CP206" s="10"/>
      <c r="CQ206" s="24"/>
      <c r="CR206" s="10"/>
      <c r="CS206" s="24"/>
      <c r="CT206" s="10"/>
      <c r="CU206" s="24"/>
      <c r="CV206" s="24"/>
      <c r="CW206" s="45"/>
      <c r="CX206" s="24"/>
      <c r="CY206" s="45"/>
      <c r="CZ206" s="24"/>
      <c r="DA206" s="45"/>
      <c r="DB206" s="24"/>
      <c r="DC206"/>
      <c r="DD206" s="24"/>
      <c r="DE206" s="48"/>
      <c r="DF206" s="48"/>
    </row>
    <row r="207" spans="1:110" s="11" customFormat="1">
      <c r="A207" s="12"/>
      <c r="B207" s="10"/>
      <c r="C207" s="24"/>
      <c r="D207" s="24"/>
      <c r="E207" s="10"/>
      <c r="F207" s="24"/>
      <c r="G207" s="24"/>
      <c r="H207" s="10"/>
      <c r="I207" s="24"/>
      <c r="J207" s="24"/>
      <c r="K207" s="10"/>
      <c r="L207" s="24"/>
      <c r="M207" s="24"/>
      <c r="N207" s="10"/>
      <c r="O207" s="24"/>
      <c r="P207" s="24"/>
      <c r="Q207" s="10"/>
      <c r="R207" s="24"/>
      <c r="S207" s="24"/>
      <c r="T207" s="10"/>
      <c r="U207" s="24"/>
      <c r="V207" s="24"/>
      <c r="W207" s="10"/>
      <c r="X207" s="24"/>
      <c r="Y207" s="24"/>
      <c r="Z207" s="10"/>
      <c r="AA207" s="24"/>
      <c r="AB207" s="24"/>
      <c r="AC207" s="10"/>
      <c r="AD207" s="24"/>
      <c r="AE207" s="24"/>
      <c r="AF207" s="10"/>
      <c r="AG207" s="24"/>
      <c r="AH207" s="24"/>
      <c r="AI207" s="10"/>
      <c r="AJ207" s="24"/>
      <c r="AK207" s="24"/>
      <c r="AL207" s="10"/>
      <c r="AM207" s="168"/>
      <c r="AN207" s="24"/>
      <c r="AO207" s="10"/>
      <c r="AP207" s="168"/>
      <c r="AQ207" s="24"/>
      <c r="AR207" s="10"/>
      <c r="AS207" s="168"/>
      <c r="AT207" s="24"/>
      <c r="AU207" s="10"/>
      <c r="AV207" s="168"/>
      <c r="AW207" s="24"/>
      <c r="AX207" s="10"/>
      <c r="AY207" s="10"/>
      <c r="AZ207" s="24"/>
      <c r="BA207" s="10"/>
      <c r="BB207" s="24"/>
      <c r="BC207" s="10"/>
      <c r="BD207" s="24"/>
      <c r="BE207" s="10"/>
      <c r="BF207" s="24"/>
      <c r="BG207" s="10"/>
      <c r="BH207" s="24"/>
      <c r="BI207" s="10"/>
      <c r="BJ207" s="24"/>
      <c r="BK207" s="10"/>
      <c r="BL207" s="24"/>
      <c r="BM207" s="10"/>
      <c r="BN207" s="24"/>
      <c r="BO207" s="10"/>
      <c r="BP207" s="46"/>
      <c r="BQ207" s="24"/>
      <c r="BR207" s="10"/>
      <c r="BS207" s="24"/>
      <c r="BT207" s="10"/>
      <c r="BU207" s="24"/>
      <c r="BV207" s="10"/>
      <c r="BW207" s="24"/>
      <c r="BX207" s="10"/>
      <c r="BY207" s="24"/>
      <c r="BZ207" s="10"/>
      <c r="CA207" s="24"/>
      <c r="CB207" s="10"/>
      <c r="CC207" s="24"/>
      <c r="CD207" s="10"/>
      <c r="CE207" s="24"/>
      <c r="CF207" s="10"/>
      <c r="CG207" s="24"/>
      <c r="CH207" s="10"/>
      <c r="CI207" s="24"/>
      <c r="CJ207" s="10"/>
      <c r="CK207" s="24"/>
      <c r="CL207" s="10"/>
      <c r="CM207" s="24"/>
      <c r="CN207" s="10"/>
      <c r="CO207" s="24"/>
      <c r="CP207" s="10"/>
      <c r="CQ207" s="24"/>
      <c r="CR207" s="10"/>
      <c r="CS207" s="24"/>
      <c r="CT207" s="10"/>
      <c r="CU207" s="24"/>
      <c r="CV207" s="24"/>
      <c r="CW207" s="45"/>
      <c r="CX207" s="24"/>
      <c r="CY207" s="45"/>
      <c r="CZ207" s="24"/>
      <c r="DA207" s="45"/>
      <c r="DB207" s="24"/>
      <c r="DC207"/>
      <c r="DD207" s="24"/>
      <c r="DE207" s="48"/>
      <c r="DF207" s="48"/>
    </row>
    <row r="208" spans="1:110" s="63" customFormat="1">
      <c r="A208" s="160" t="s">
        <v>73</v>
      </c>
      <c r="B208" s="77">
        <f>SUM(B112:INDEX(B:B,112+$A197-1))</f>
        <v>47466.865699999995</v>
      </c>
      <c r="C208" s="24">
        <f>B208/B206-1</f>
        <v>0.56378659487844462</v>
      </c>
      <c r="D208" s="24">
        <f>B208/B200-1</f>
        <v>8.603599827702646E-2</v>
      </c>
      <c r="E208" s="77">
        <f>SUM(E112:INDEX(E:E,112+$A197-1))</f>
        <v>41154.057200000003</v>
      </c>
      <c r="F208" s="24">
        <f>E208/E206-1</f>
        <v>0.36536868084819862</v>
      </c>
      <c r="G208" s="24">
        <f>E208/E200-1</f>
        <v>0.46915060751224469</v>
      </c>
      <c r="H208" s="77">
        <f>SUM(H112:INDEX(H:H,112+$A197-1))</f>
        <v>5675.7525999999998</v>
      </c>
      <c r="I208" s="24">
        <f>H208/H206-1</f>
        <v>31.939634154480615</v>
      </c>
      <c r="J208" s="24">
        <f>H208/H200-1</f>
        <v>-0.60108837617920652</v>
      </c>
      <c r="K208" s="77">
        <f>SUM(K112:INDEX(K:K,112+$A197-1))</f>
        <v>637.05619999999999</v>
      </c>
      <c r="L208" s="24">
        <f>K208/K206-1</f>
        <v>14.870422086091311</v>
      </c>
      <c r="M208" s="24">
        <f>K208/K200-1</f>
        <v>-0.56553260219671087</v>
      </c>
      <c r="N208" s="77">
        <f>SUM(N112:INDEX(N:N,112+$A197-1))</f>
        <v>42431.771200000003</v>
      </c>
      <c r="O208" s="24">
        <f>N208/N206-1</f>
        <v>0.87255722187656648</v>
      </c>
      <c r="P208" s="24">
        <f>N208/N200-1</f>
        <v>6.9046778589470614E-2</v>
      </c>
      <c r="Q208" s="77">
        <f>SUM(Q112:INDEX(Q:Q,112+$A197-1))</f>
        <v>37181.490899999997</v>
      </c>
      <c r="R208" s="24">
        <f>Q208/Q206-1</f>
        <v>0.6501193024365306</v>
      </c>
      <c r="S208" s="24">
        <f>Q208/Q200-1</f>
        <v>0.43657095947304114</v>
      </c>
      <c r="T208" s="77">
        <f>SUM(T112:INDEX(T:T,112+$A197-1))</f>
        <v>4667.518</v>
      </c>
      <c r="U208" s="24">
        <f>T208/T206-1</f>
        <v>46.021493298140811</v>
      </c>
      <c r="V208" s="24">
        <f>T208/T200-1</f>
        <v>-0.62717348830715125</v>
      </c>
      <c r="W208" s="77">
        <f>SUM(W112:INDEX(W:W,112+$A197-1))</f>
        <v>582.76209999999992</v>
      </c>
      <c r="X208" s="24">
        <f>W208/W206-1</f>
        <v>19.866589086221708</v>
      </c>
      <c r="Y208" s="24">
        <f>W208/W200-1</f>
        <v>-0.54818752336544962</v>
      </c>
      <c r="Z208" s="77">
        <f>SUM(Z112:INDEX(Z:Z,112+$A197-1))</f>
        <v>24133.010000000002</v>
      </c>
      <c r="AA208" s="24">
        <f>Z208/Z206-1</f>
        <v>0.77378825241541027</v>
      </c>
      <c r="AB208" s="24">
        <f>Z208/Z200-1</f>
        <v>7.7725438918496925E-2</v>
      </c>
      <c r="AC208" s="77">
        <f>SUM(AC112:INDEX(AC:AC,112+$A197-1))</f>
        <v>21663.440000000002</v>
      </c>
      <c r="AD208" s="24">
        <f>AC208/AC206-1</f>
        <v>0.60090807177373295</v>
      </c>
      <c r="AE208" s="24">
        <f>AC208/AC200-1</f>
        <v>0.33811337443806333</v>
      </c>
      <c r="AF208" s="77">
        <f>SUM(AF112:INDEX(AF:AF,112+$A197-1))</f>
        <v>2089.83</v>
      </c>
      <c r="AG208" s="24">
        <f>AF208/AF206-1</f>
        <v>37.345504587155965</v>
      </c>
      <c r="AH208" s="24">
        <f>AF208/AF200-1</f>
        <v>-0.60987488845994453</v>
      </c>
      <c r="AI208" s="77">
        <f>SUM(AI112:INDEX(AI:AI,112+$A197-1))</f>
        <v>379.72999999999996</v>
      </c>
      <c r="AJ208" s="24">
        <f>AI208/AI206-1</f>
        <v>19.080909571655212</v>
      </c>
      <c r="AK208" s="24">
        <f>AI208/AI200-1</f>
        <v>-0.55124205251837677</v>
      </c>
      <c r="AL208" s="77">
        <f>AVERAGE(AL112:INDEX(AL:AL,112+$A197-1))</f>
        <v>89.174999999999997</v>
      </c>
      <c r="AM208" s="168">
        <f>AL208-AL206</f>
        <v>15.398333333333326</v>
      </c>
      <c r="AN208" s="168">
        <f>AL208-AL200</f>
        <v>-1.6916666666666771</v>
      </c>
      <c r="AO208" s="77">
        <f>AVERAGE(AO112:INDEX(AO:AO,112+$A197-1))</f>
        <v>90.190000000000012</v>
      </c>
      <c r="AP208" s="168">
        <f>AO208-AO206</f>
        <v>16.29833333333336</v>
      </c>
      <c r="AQ208" s="168">
        <f>AO208-AO200</f>
        <v>-2.1983333333333093</v>
      </c>
      <c r="AR208" s="77">
        <f>AVERAGE(AR112:INDEX(AR:AR,112+$A197-1))</f>
        <v>81.040833333333339</v>
      </c>
      <c r="AS208" s="168">
        <f>AR208-AR206</f>
        <v>22.2425</v>
      </c>
      <c r="AT208" s="168">
        <f>AR208-AR200</f>
        <v>-7.3041666666666742</v>
      </c>
      <c r="AU208" s="77">
        <f>AVERAGE(AU112:INDEX(AU:AU,112+$A197-1))</f>
        <v>90.736666666666679</v>
      </c>
      <c r="AV208" s="168">
        <f>AU208-AU206</f>
        <v>47.644166666666685</v>
      </c>
      <c r="AW208" s="168">
        <f>AU208-AU200</f>
        <v>2.7483333333333348</v>
      </c>
      <c r="AX208" s="77"/>
      <c r="AY208" s="77"/>
      <c r="AZ208" s="24"/>
      <c r="BA208" s="77"/>
      <c r="BB208" s="24"/>
      <c r="BC208" s="77"/>
      <c r="BD208" s="24"/>
      <c r="BE208" s="77"/>
      <c r="BF208" s="24"/>
      <c r="BG208" s="77"/>
      <c r="BH208" s="24"/>
      <c r="BI208" s="77"/>
      <c r="BJ208" s="24"/>
      <c r="BK208" s="77"/>
      <c r="BL208" s="24"/>
      <c r="BM208" s="77"/>
      <c r="BN208" s="24"/>
      <c r="BO208" s="77"/>
      <c r="BP208" s="97"/>
      <c r="BQ208" s="24"/>
      <c r="BR208" s="77"/>
      <c r="BS208" s="24"/>
      <c r="BT208" s="77"/>
      <c r="BU208" s="24"/>
      <c r="BV208" s="77"/>
      <c r="BW208" s="24"/>
      <c r="BX208" s="77"/>
      <c r="BY208" s="24"/>
      <c r="BZ208" s="77"/>
      <c r="CA208" s="24"/>
      <c r="CB208" s="77"/>
      <c r="CC208" s="24"/>
      <c r="CD208" s="77"/>
      <c r="CE208" s="24"/>
      <c r="CF208" s="77"/>
      <c r="CG208" s="24"/>
      <c r="CH208" s="77"/>
      <c r="CI208" s="24"/>
      <c r="CJ208" s="77"/>
      <c r="CK208" s="24"/>
      <c r="CL208" s="77"/>
      <c r="CM208" s="24"/>
      <c r="CN208" s="77"/>
      <c r="CO208" s="24"/>
      <c r="CP208" s="77"/>
      <c r="CQ208" s="24"/>
      <c r="CR208" s="77"/>
      <c r="CS208" s="24"/>
      <c r="CT208" s="77"/>
      <c r="CU208" s="24"/>
      <c r="CV208" s="24"/>
      <c r="CW208" s="99"/>
      <c r="CX208" s="24"/>
      <c r="CY208" s="99"/>
      <c r="CZ208" s="24"/>
      <c r="DA208" s="99"/>
      <c r="DB208" s="24"/>
      <c r="DC208" s="101"/>
      <c r="DD208" s="24"/>
      <c r="DE208" s="102"/>
      <c r="DF208" s="102"/>
    </row>
    <row r="209" spans="1:110" s="63" customFormat="1">
      <c r="A209" s="160"/>
      <c r="B209" s="77"/>
      <c r="C209" s="24"/>
      <c r="D209" s="24"/>
      <c r="E209" s="77"/>
      <c r="F209" s="24"/>
      <c r="G209" s="24"/>
      <c r="H209" s="77"/>
      <c r="I209" s="24"/>
      <c r="J209" s="24"/>
      <c r="K209" s="77"/>
      <c r="L209" s="24"/>
      <c r="M209" s="24"/>
      <c r="N209" s="77"/>
      <c r="O209" s="24"/>
      <c r="P209" s="24"/>
      <c r="Q209" s="77"/>
      <c r="R209" s="24"/>
      <c r="S209" s="24"/>
      <c r="T209" s="77"/>
      <c r="U209" s="24"/>
      <c r="V209" s="24"/>
      <c r="W209" s="77"/>
      <c r="X209" s="24"/>
      <c r="Y209" s="24"/>
      <c r="Z209" s="77"/>
      <c r="AA209" s="24"/>
      <c r="AB209" s="24"/>
      <c r="AC209" s="77"/>
      <c r="AD209" s="24"/>
      <c r="AE209" s="24"/>
      <c r="AF209" s="77"/>
      <c r="AG209" s="24"/>
      <c r="AH209" s="24"/>
      <c r="AI209" s="77"/>
      <c r="AJ209" s="24"/>
      <c r="AK209" s="24"/>
      <c r="AL209" s="77"/>
      <c r="AM209" s="168"/>
      <c r="AN209" s="168"/>
      <c r="AO209" s="77"/>
      <c r="AP209" s="168"/>
      <c r="AQ209" s="168"/>
      <c r="AR209" s="77"/>
      <c r="AS209" s="168"/>
      <c r="AT209" s="168"/>
      <c r="AU209" s="77"/>
      <c r="AV209" s="168"/>
      <c r="AW209" s="168"/>
      <c r="AX209" s="77"/>
      <c r="AY209" s="77"/>
      <c r="AZ209" s="24"/>
      <c r="BA209" s="77"/>
      <c r="BB209" s="24"/>
      <c r="BC209" s="77"/>
      <c r="BD209" s="24"/>
      <c r="BE209" s="77"/>
      <c r="BF209" s="24"/>
      <c r="BG209" s="77"/>
      <c r="BH209" s="24"/>
      <c r="BI209" s="77"/>
      <c r="BJ209" s="24"/>
      <c r="BK209" s="77"/>
      <c r="BL209" s="24"/>
      <c r="BM209" s="77"/>
      <c r="BN209" s="24"/>
      <c r="BO209" s="77"/>
      <c r="BP209" s="97"/>
      <c r="BQ209" s="24"/>
      <c r="BR209" s="77"/>
      <c r="BS209" s="24"/>
      <c r="BT209" s="77"/>
      <c r="BU209" s="24"/>
      <c r="BV209" s="77"/>
      <c r="BW209" s="24"/>
      <c r="BX209" s="77"/>
      <c r="BY209" s="24"/>
      <c r="BZ209" s="77"/>
      <c r="CA209" s="24"/>
      <c r="CB209" s="77"/>
      <c r="CC209" s="24"/>
      <c r="CD209" s="77"/>
      <c r="CE209" s="24"/>
      <c r="CF209" s="77"/>
      <c r="CG209" s="24"/>
      <c r="CH209" s="77"/>
      <c r="CI209" s="24"/>
      <c r="CJ209" s="77"/>
      <c r="CK209" s="24"/>
      <c r="CL209" s="77"/>
      <c r="CM209" s="24"/>
      <c r="CN209" s="77"/>
      <c r="CO209" s="24"/>
      <c r="CP209" s="77"/>
      <c r="CQ209" s="24"/>
      <c r="CR209" s="77"/>
      <c r="CS209" s="24"/>
      <c r="CT209" s="77"/>
      <c r="CU209" s="24"/>
      <c r="CV209" s="24"/>
      <c r="CW209" s="99"/>
      <c r="CX209" s="24"/>
      <c r="CY209" s="99"/>
      <c r="CZ209" s="24"/>
      <c r="DA209" s="99"/>
      <c r="DB209" s="24"/>
      <c r="DC209" s="101"/>
      <c r="DD209" s="24"/>
      <c r="DE209" s="102"/>
      <c r="DF209" s="102"/>
    </row>
    <row r="210" spans="1:110" s="63" customFormat="1">
      <c r="A210" s="160" t="s">
        <v>114</v>
      </c>
      <c r="B210" s="77">
        <f>SUM(B124:INDEX(B:B,124+$A197-1))</f>
        <v>55093.478299999995</v>
      </c>
      <c r="C210" s="24">
        <f>B210/B208-1</f>
        <v>0.16067234454033064</v>
      </c>
      <c r="D210" s="24">
        <f>B210/B200-1</f>
        <v>0.26053194837539473</v>
      </c>
      <c r="E210" s="77">
        <f>SUM(E124:INDEX(E:E,124+$A197-1))</f>
        <v>44307.2618</v>
      </c>
      <c r="F210" s="24">
        <f>E210/E208-1</f>
        <v>7.6619531937667462E-2</v>
      </c>
      <c r="G210" s="24">
        <f>E210/E200-1</f>
        <v>0.58171623940577288</v>
      </c>
      <c r="H210" s="77">
        <f>SUM(H124:INDEX(H:H,124+$A197-1))</f>
        <v>10288.902699999999</v>
      </c>
      <c r="I210" s="24">
        <f>H210/H208-1</f>
        <v>0.81278209695045534</v>
      </c>
      <c r="J210" s="24">
        <f>H210/H200-1</f>
        <v>-0.27686015007223086</v>
      </c>
      <c r="K210" s="77">
        <f>SUM(K124:INDEX(K:K,124+$A197-1))</f>
        <v>497.31329999999997</v>
      </c>
      <c r="L210" s="24">
        <f>K210/K208-1</f>
        <v>-0.21935725607882006</v>
      </c>
      <c r="M210" s="24">
        <f>K210/K200-1</f>
        <v>-0.66083617843454556</v>
      </c>
      <c r="N210" s="77">
        <f>SUM(N124:INDEX(N:N,124+$A197-1))</f>
        <v>50404.4499</v>
      </c>
      <c r="O210" s="24">
        <f>N210/N208-1</f>
        <v>0.18789408206462044</v>
      </c>
      <c r="P210" s="24">
        <f>N210/N200-1</f>
        <v>0.26991434173667872</v>
      </c>
      <c r="Q210" s="77">
        <f>SUM(Q124:INDEX(Q:Q,124+$A197-1))</f>
        <v>40835.030699999996</v>
      </c>
      <c r="R210" s="24">
        <f>Q210/Q208-1</f>
        <v>9.8262326538390621E-2</v>
      </c>
      <c r="S210" s="24">
        <f>Q210/Q200-1</f>
        <v>0.57773176418835037</v>
      </c>
      <c r="T210" s="77">
        <f>SUM(T124:INDEX(T:T,124+$A197-1))</f>
        <v>9119.3564000000006</v>
      </c>
      <c r="U210" s="24">
        <f>T210/T208-1</f>
        <v>0.95379137263102165</v>
      </c>
      <c r="V210" s="24">
        <f>T210/T200-1</f>
        <v>-0.2715747779663934</v>
      </c>
      <c r="W210" s="77">
        <f>SUM(W124:INDEX(W:W,124+$A197-1))</f>
        <v>450.06299999999999</v>
      </c>
      <c r="X210" s="24">
        <f>W210/W208-1</f>
        <v>-0.22770715528686569</v>
      </c>
      <c r="Y210" s="24">
        <f>W210/W200-1</f>
        <v>-0.65106845714301664</v>
      </c>
      <c r="Z210" s="77">
        <f>SUM(Z124:INDEX(Z:Z,124+$A197-1))</f>
        <v>28679.870000000003</v>
      </c>
      <c r="AA210" s="24">
        <f>Z210/Z208-1</f>
        <v>0.18840832536016028</v>
      </c>
      <c r="AB210" s="24">
        <f>Z210/Z200-1</f>
        <v>0.28077788406317472</v>
      </c>
      <c r="AC210" s="77">
        <f>SUM(AC124:INDEX(AC:AC,124+$A197-1))</f>
        <v>23880.52</v>
      </c>
      <c r="AD210" s="24">
        <f>AC210/AC208-1</f>
        <v>0.10234201031784407</v>
      </c>
      <c r="AE210" s="24">
        <f>AC210/AC200-1</f>
        <v>0.47505858721124894</v>
      </c>
      <c r="AF210" s="77">
        <f>SUM(AF124:INDEX(AF:AF,124+$A197-1))</f>
        <v>4495.7299999999996</v>
      </c>
      <c r="AG210" s="24">
        <f>AF210/AF208-1</f>
        <v>1.1512419670499514</v>
      </c>
      <c r="AH210" s="24">
        <f>AF210/AF200-1</f>
        <v>-0.16074648765498956</v>
      </c>
      <c r="AI210" s="77">
        <f>SUM(AI124:INDEX(AI:AI,124+$A197-1))</f>
        <v>303.64</v>
      </c>
      <c r="AJ210" s="24">
        <f>AI210/AI208-1</f>
        <v>-0.20037921681194526</v>
      </c>
      <c r="AK210" s="24">
        <f>AI210/AI200-1</f>
        <v>-0.64116381857288052</v>
      </c>
      <c r="AL210" s="77">
        <f>AVERAGE(AL124:INDEX(AL:AL,124+$A197-1))</f>
        <v>91.424166666666665</v>
      </c>
      <c r="AM210" s="168">
        <f>AL210-AL208</f>
        <v>2.2491666666666674</v>
      </c>
      <c r="AN210" s="168">
        <f>AL210-AL200</f>
        <v>0.55749999999999034</v>
      </c>
      <c r="AO210" s="77">
        <f>AVERAGE(AO124:INDEX(AO:AO,124+$A197-1))</f>
        <v>92.109166666666667</v>
      </c>
      <c r="AP210" s="168">
        <f>AO210-AO208</f>
        <v>1.9191666666666549</v>
      </c>
      <c r="AQ210" s="168">
        <f>AO210-AO200</f>
        <v>-0.27916666666665435</v>
      </c>
      <c r="AR210" s="77">
        <f>AVERAGE(AR124:INDEX(AR:AR,124+$A197-1))</f>
        <v>88.64</v>
      </c>
      <c r="AS210" s="168">
        <f>AR210-AR208</f>
        <v>7.5991666666666617</v>
      </c>
      <c r="AT210" s="168">
        <f>AR210-AR200</f>
        <v>0.29499999999998749</v>
      </c>
      <c r="AU210" s="77">
        <f>AVERAGE(AU124:INDEX(AU:AU,124+$A197-1))</f>
        <v>89.894999999999996</v>
      </c>
      <c r="AV210" s="168">
        <f>AU210-AU208</f>
        <v>-0.84166666666668277</v>
      </c>
      <c r="AW210" s="168">
        <f>AU210-AU200</f>
        <v>1.9066666666666521</v>
      </c>
      <c r="AX210" s="77"/>
      <c r="AY210" s="77"/>
      <c r="AZ210" s="24"/>
      <c r="BA210" s="77"/>
      <c r="BB210" s="24"/>
      <c r="BC210" s="77"/>
      <c r="BD210" s="24"/>
      <c r="BE210" s="77"/>
      <c r="BF210" s="24"/>
      <c r="BG210" s="77"/>
      <c r="BH210" s="24"/>
      <c r="BI210" s="77"/>
      <c r="BJ210" s="24"/>
      <c r="BK210" s="77"/>
      <c r="BL210" s="24"/>
      <c r="BM210" s="77"/>
      <c r="BN210" s="24"/>
      <c r="BO210" s="77"/>
      <c r="BP210" s="97"/>
      <c r="BQ210" s="24"/>
      <c r="BR210" s="77"/>
      <c r="BS210" s="24"/>
      <c r="BT210" s="77"/>
      <c r="BU210" s="24"/>
      <c r="BV210" s="77"/>
      <c r="BW210" s="24"/>
      <c r="BX210" s="77"/>
      <c r="BY210" s="24"/>
      <c r="BZ210" s="77"/>
      <c r="CA210" s="24"/>
      <c r="CB210" s="77"/>
      <c r="CC210" s="24"/>
      <c r="CD210" s="77"/>
      <c r="CE210" s="24"/>
      <c r="CF210" s="77"/>
      <c r="CG210" s="24"/>
      <c r="CH210" s="77"/>
      <c r="CI210" s="24"/>
      <c r="CJ210" s="77"/>
      <c r="CK210" s="24"/>
      <c r="CL210" s="77"/>
      <c r="CM210" s="24"/>
      <c r="CN210" s="77"/>
      <c r="CO210" s="24"/>
      <c r="CP210" s="77"/>
      <c r="CQ210" s="24"/>
      <c r="CR210" s="77"/>
      <c r="CS210" s="24"/>
      <c r="CT210" s="77"/>
      <c r="CU210" s="24"/>
      <c r="CV210" s="24"/>
      <c r="CW210" s="99"/>
      <c r="CX210" s="24"/>
      <c r="CY210" s="99"/>
      <c r="CZ210" s="24"/>
      <c r="DA210" s="99"/>
      <c r="DB210" s="24"/>
      <c r="DC210" s="101"/>
      <c r="DD210" s="24"/>
      <c r="DE210" s="102"/>
      <c r="DF210" s="102"/>
    </row>
    <row r="211" spans="1:110" s="11" customFormat="1" ht="12.75">
      <c r="A211" s="7"/>
      <c r="B211" s="10"/>
      <c r="C211" s="24"/>
      <c r="D211" s="24"/>
      <c r="E211" s="10"/>
      <c r="F211" s="24"/>
      <c r="G211" s="24"/>
      <c r="H211" s="10"/>
      <c r="I211" s="24"/>
      <c r="J211" s="24"/>
      <c r="K211" s="10"/>
      <c r="L211" s="24"/>
      <c r="M211" s="24"/>
      <c r="N211" s="10"/>
      <c r="O211" s="24"/>
      <c r="P211" s="24"/>
      <c r="Q211" s="10"/>
      <c r="R211" s="24"/>
      <c r="S211" s="24"/>
      <c r="T211" s="10"/>
      <c r="U211" s="24"/>
      <c r="V211" s="24"/>
      <c r="W211" s="10"/>
      <c r="X211" s="24"/>
      <c r="Y211" s="24"/>
      <c r="Z211" s="10"/>
      <c r="AA211" s="24"/>
      <c r="AB211" s="24"/>
      <c r="AC211" s="10"/>
      <c r="AD211" s="24"/>
      <c r="AE211" s="24"/>
      <c r="AF211" s="10"/>
      <c r="AG211" s="24"/>
      <c r="AH211" s="24"/>
      <c r="AI211" s="10"/>
      <c r="AJ211" s="24"/>
      <c r="AK211" s="24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24"/>
      <c r="BA211" s="10"/>
      <c r="BB211" s="93"/>
      <c r="BC211" s="10"/>
      <c r="BD211" s="24"/>
      <c r="BE211" s="10"/>
      <c r="BF211" s="24"/>
      <c r="BG211" s="10"/>
      <c r="BH211" s="24"/>
      <c r="BI211" s="10"/>
      <c r="BJ211" s="24"/>
      <c r="BK211" s="10"/>
      <c r="BL211" s="24"/>
      <c r="BM211" s="10"/>
      <c r="BN211" s="24"/>
      <c r="BO211" s="10"/>
      <c r="BP211" s="10"/>
      <c r="BQ211" s="24"/>
      <c r="BR211" s="10"/>
      <c r="BS211" s="24"/>
      <c r="BT211" s="10"/>
      <c r="BU211" s="24"/>
      <c r="BV211" s="10"/>
      <c r="BW211" s="24"/>
      <c r="BX211" s="10"/>
      <c r="BY211" s="24"/>
      <c r="BZ211" s="10"/>
      <c r="CA211" s="24"/>
      <c r="CB211" s="10"/>
      <c r="CC211" s="24"/>
      <c r="CD211" s="10"/>
      <c r="CE211" s="24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43"/>
      <c r="CQ211" s="10"/>
      <c r="CR211" s="43"/>
      <c r="CS211" s="10"/>
      <c r="CT211" s="43"/>
      <c r="CU211" s="10"/>
      <c r="CV211" s="43"/>
      <c r="CW211" s="10"/>
      <c r="CX211" s="24"/>
      <c r="CY211" s="10"/>
      <c r="CZ211" s="24"/>
      <c r="DA211" s="10"/>
      <c r="DB211" s="24"/>
      <c r="DC211" s="10"/>
      <c r="DD211" s="24"/>
      <c r="DE211" s="88"/>
      <c r="DF211" s="88"/>
    </row>
    <row r="212" spans="1:110" s="11" customFormat="1" ht="12.75">
      <c r="A212" s="23" t="s">
        <v>74</v>
      </c>
      <c r="B212" s="10"/>
      <c r="C212" s="9"/>
      <c r="D212" s="9"/>
      <c r="E212" s="10"/>
      <c r="F212" s="9"/>
      <c r="G212" s="9"/>
      <c r="H212" s="10"/>
      <c r="I212" s="9"/>
      <c r="J212" s="9"/>
      <c r="K212" s="10"/>
      <c r="L212" s="9"/>
      <c r="M212" s="9"/>
      <c r="N212" s="10"/>
      <c r="O212" s="9"/>
      <c r="P212" s="9"/>
      <c r="Q212" s="10"/>
      <c r="R212" s="9"/>
      <c r="S212" s="9"/>
      <c r="T212" s="10"/>
      <c r="U212" s="9"/>
      <c r="V212" s="9"/>
      <c r="W212" s="10"/>
      <c r="X212" s="9"/>
      <c r="Y212" s="9"/>
      <c r="Z212" s="10"/>
      <c r="AA212" s="9"/>
      <c r="AB212" s="9"/>
      <c r="AC212" s="10"/>
      <c r="AD212" s="9"/>
      <c r="AE212" s="9"/>
      <c r="AF212" s="10"/>
      <c r="AG212" s="9"/>
      <c r="AH212" s="9"/>
      <c r="AI212" s="10"/>
      <c r="AJ212" s="9"/>
      <c r="AK212" s="9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43"/>
      <c r="CQ212" s="10"/>
      <c r="CR212" s="43"/>
      <c r="CS212" s="10"/>
      <c r="CT212" s="43"/>
      <c r="CU212" s="10"/>
      <c r="CV212" s="43"/>
      <c r="CW212" s="10"/>
      <c r="CX212" s="10"/>
      <c r="CY212" s="10"/>
      <c r="CZ212" s="10"/>
      <c r="DA212" s="10"/>
      <c r="DB212" s="10"/>
      <c r="DC212" s="10"/>
      <c r="DD212" s="10"/>
      <c r="DE212" s="88"/>
      <c r="DF212" s="88"/>
    </row>
    <row r="213" spans="1:110" s="11" customFormat="1" ht="12.75">
      <c r="A213" s="7" t="s">
        <v>75</v>
      </c>
      <c r="B213" s="10">
        <f>SUM(B16:B27)</f>
        <v>23885.18406</v>
      </c>
      <c r="C213" s="9"/>
      <c r="D213" s="9"/>
      <c r="E213" s="10">
        <f>SUM(E16:E27)</f>
        <v>16142.89158</v>
      </c>
      <c r="F213" s="9"/>
      <c r="G213" s="9"/>
      <c r="H213" s="10">
        <f>SUM(H16:H27)</f>
        <v>6712.6854600000006</v>
      </c>
      <c r="I213" s="9"/>
      <c r="J213" s="9"/>
      <c r="K213" s="10">
        <f>SUM(K16:K27)</f>
        <v>1029.6070199999999</v>
      </c>
      <c r="L213" s="9"/>
      <c r="M213" s="9"/>
      <c r="N213" s="10">
        <f>SUM(N16:N27)</f>
        <v>22175.548375999999</v>
      </c>
      <c r="O213" s="9"/>
      <c r="P213" s="9"/>
      <c r="Q213" s="10">
        <f>SUM(Q16:Q27)</f>
        <v>15308.046774999999</v>
      </c>
      <c r="R213" s="9"/>
      <c r="S213" s="9"/>
      <c r="T213" s="10">
        <f>SUM(T16:T27)</f>
        <v>5915.2420579999998</v>
      </c>
      <c r="U213" s="9"/>
      <c r="V213" s="9"/>
      <c r="W213" s="10">
        <f>SUM(W16:W27)</f>
        <v>952.25954299999989</v>
      </c>
      <c r="X213" s="9"/>
      <c r="Y213" s="9"/>
      <c r="Z213" s="10">
        <f>SUM(Z16:Z27)</f>
        <v>12988.07</v>
      </c>
      <c r="AA213" s="9"/>
      <c r="AB213" s="9"/>
      <c r="AC213" s="10">
        <f>SUM(AC16:AC27)</f>
        <v>9755.8280000000013</v>
      </c>
      <c r="AD213" s="9"/>
      <c r="AE213" s="9"/>
      <c r="AF213" s="10">
        <f>SUM(AF16:AF27)</f>
        <v>2607.8710000000001</v>
      </c>
      <c r="AG213" s="9"/>
      <c r="AH213" s="9"/>
      <c r="AI213" s="10">
        <f>SUM(AI16:AI27)</f>
        <v>624.37100000000009</v>
      </c>
      <c r="AJ213" s="9"/>
      <c r="AK213" s="9"/>
      <c r="AL213" s="10">
        <f>AVERAGE(AL16:AL27)</f>
        <v>92.865833333333327</v>
      </c>
      <c r="AM213" s="10"/>
      <c r="AN213" s="10"/>
      <c r="AO213" s="10">
        <f>AVERAGE(AO16:AO27)</f>
        <v>94.783333333333346</v>
      </c>
      <c r="AP213" s="10"/>
      <c r="AQ213" s="10"/>
      <c r="AR213" s="10">
        <f>AVERAGE(AR16:AR27)</f>
        <v>88.724166666666676</v>
      </c>
      <c r="AS213" s="10"/>
      <c r="AT213" s="10"/>
      <c r="AU213" s="10">
        <f>AVERAGE(AU16:AU27)</f>
        <v>92.654166666666654</v>
      </c>
      <c r="AV213" s="24"/>
      <c r="AW213" s="24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43"/>
      <c r="CW213" s="10"/>
      <c r="CX213" s="10"/>
      <c r="CY213" s="10"/>
      <c r="CZ213" s="10"/>
      <c r="DA213" s="10"/>
      <c r="DB213" s="10"/>
      <c r="DC213" s="10"/>
      <c r="DD213" s="10"/>
      <c r="DE213" s="88"/>
      <c r="DF213" s="88"/>
    </row>
    <row r="214" spans="1:110" s="11" customFormat="1" ht="12.75">
      <c r="A214" s="7" t="s">
        <v>76</v>
      </c>
      <c r="B214" s="10">
        <f>SUM(B28:B39)</f>
        <v>27004.375681999998</v>
      </c>
      <c r="C214" s="9"/>
      <c r="D214" s="9"/>
      <c r="E214" s="10">
        <f>SUM(E28:E39)</f>
        <v>16723.704702000003</v>
      </c>
      <c r="F214" s="9"/>
      <c r="G214" s="9"/>
      <c r="H214" s="10">
        <f>SUM(H28:H39)</f>
        <v>9335.0951999999997</v>
      </c>
      <c r="I214" s="9"/>
      <c r="J214" s="9"/>
      <c r="K214" s="10">
        <f>SUM(K28:K39)</f>
        <v>945.57568000000003</v>
      </c>
      <c r="L214" s="9"/>
      <c r="M214" s="9"/>
      <c r="N214" s="10">
        <f>SUM(N28:N39)</f>
        <v>24759.053384000003</v>
      </c>
      <c r="O214" s="9"/>
      <c r="P214" s="9"/>
      <c r="Q214" s="10">
        <f>SUM(Q28:Q39)</f>
        <v>15725.50648</v>
      </c>
      <c r="R214" s="9"/>
      <c r="S214" s="9"/>
      <c r="T214" s="10">
        <f>SUM(T28:T39)</f>
        <v>8144.2091460000001</v>
      </c>
      <c r="U214" s="9"/>
      <c r="V214" s="9"/>
      <c r="W214" s="10">
        <f>SUM(W28:W39)</f>
        <v>889.33755799999994</v>
      </c>
      <c r="X214" s="9"/>
      <c r="Y214" s="9"/>
      <c r="Z214" s="10">
        <f>SUM(Z28:Z39)</f>
        <v>14228.333000000001</v>
      </c>
      <c r="AA214" s="9"/>
      <c r="AB214" s="9"/>
      <c r="AC214" s="10">
        <f>SUM(AC28:AC39)</f>
        <v>10074.93</v>
      </c>
      <c r="AD214" s="9"/>
      <c r="AE214" s="9"/>
      <c r="AF214" s="10">
        <f>SUM(AF28:AF39)</f>
        <v>3568.5009999999997</v>
      </c>
      <c r="AG214" s="9"/>
      <c r="AH214" s="9"/>
      <c r="AI214" s="10">
        <f>SUM(AI28:AI39)</f>
        <v>584.91200000000003</v>
      </c>
      <c r="AJ214" s="9"/>
      <c r="AK214" s="9"/>
      <c r="AL214" s="10">
        <f>AVERAGE(AL28:AL39)</f>
        <v>91.751666666666665</v>
      </c>
      <c r="AM214" s="10"/>
      <c r="AN214" s="10"/>
      <c r="AO214" s="10">
        <f>AVERAGE(AO28:AO39)</f>
        <v>94.12833333333333</v>
      </c>
      <c r="AP214" s="10"/>
      <c r="AQ214" s="10"/>
      <c r="AR214" s="10">
        <f>AVERAGE(AR28:AR39)</f>
        <v>87.144166666666663</v>
      </c>
      <c r="AS214" s="10"/>
      <c r="AT214" s="10"/>
      <c r="AU214" s="10">
        <f>AVERAGE(AU28:AU39)</f>
        <v>94.080833333333359</v>
      </c>
      <c r="AV214" s="24"/>
      <c r="AW214" s="24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43"/>
      <c r="CW214" s="10"/>
      <c r="CX214" s="10"/>
      <c r="CY214" s="10"/>
      <c r="CZ214" s="10"/>
      <c r="DA214" s="10"/>
      <c r="DB214" s="10"/>
      <c r="DC214" s="10"/>
      <c r="DD214" s="10"/>
      <c r="DE214" s="88"/>
      <c r="DF214" s="88"/>
    </row>
    <row r="215" spans="1:110" s="11" customFormat="1" ht="12.75">
      <c r="A215" s="7" t="s">
        <v>77</v>
      </c>
      <c r="B215" s="10">
        <f>SUM(B40:B51)</f>
        <v>33400.291599999997</v>
      </c>
      <c r="C215" s="9"/>
      <c r="D215" s="9"/>
      <c r="E215" s="10">
        <f>SUM(E40:E51)</f>
        <v>22181.2179</v>
      </c>
      <c r="F215" s="9"/>
      <c r="G215" s="9"/>
      <c r="H215" s="10">
        <f>SUM(H40:H51)</f>
        <v>10155.311400000001</v>
      </c>
      <c r="I215" s="9"/>
      <c r="J215" s="9"/>
      <c r="K215" s="10">
        <f>SUM(K40:K51)</f>
        <v>1063.7623999999998</v>
      </c>
      <c r="L215" s="9"/>
      <c r="M215" s="9"/>
      <c r="N215" s="10">
        <f>SUM(N40:N51)</f>
        <v>30248.039499999995</v>
      </c>
      <c r="O215" s="9"/>
      <c r="P215" s="9"/>
      <c r="Q215" s="10">
        <f>SUM(Q40:Q51)</f>
        <v>20562.456900000001</v>
      </c>
      <c r="R215" s="9"/>
      <c r="S215" s="9"/>
      <c r="T215" s="10">
        <f>SUM(T40:T51)</f>
        <v>8753.8065999999999</v>
      </c>
      <c r="U215" s="9"/>
      <c r="V215" s="9"/>
      <c r="W215" s="10">
        <f>SUM(W40:W51)</f>
        <v>931.77609999999993</v>
      </c>
      <c r="X215" s="9"/>
      <c r="Y215" s="9"/>
      <c r="Z215" s="10">
        <f>SUM(Z40:Z51)</f>
        <v>17169.07</v>
      </c>
      <c r="AA215" s="9"/>
      <c r="AB215" s="9"/>
      <c r="AC215" s="10">
        <f>SUM(AC40:AC51)</f>
        <v>12843.599999999999</v>
      </c>
      <c r="AD215" s="9"/>
      <c r="AE215" s="9"/>
      <c r="AF215" s="10">
        <f>SUM(AF40:AF51)</f>
        <v>3706.47</v>
      </c>
      <c r="AG215" s="9"/>
      <c r="AH215" s="9"/>
      <c r="AI215" s="10">
        <f>SUM(AI40:AI51)</f>
        <v>619.01</v>
      </c>
      <c r="AJ215" s="9"/>
      <c r="AK215" s="9"/>
      <c r="AL215" s="10">
        <f>AVERAGE(AL40:AL51)</f>
        <v>90.59416666666668</v>
      </c>
      <c r="AM215" s="10"/>
      <c r="AN215" s="10"/>
      <c r="AO215" s="10">
        <f>AVERAGE(AO40:AO51)</f>
        <v>92.757500000000007</v>
      </c>
      <c r="AP215" s="10"/>
      <c r="AQ215" s="10"/>
      <c r="AR215" s="10">
        <f>AVERAGE(AR40:AR51)</f>
        <v>86.163333333333313</v>
      </c>
      <c r="AS215" s="10"/>
      <c r="AT215" s="10"/>
      <c r="AU215" s="10">
        <f>AVERAGE(AU40:AU51)</f>
        <v>87.635833333333323</v>
      </c>
      <c r="AV215" s="24"/>
      <c r="AW215" s="24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43"/>
      <c r="CW215" s="10"/>
      <c r="CX215" s="10"/>
      <c r="CY215" s="10"/>
      <c r="CZ215" s="10"/>
      <c r="DA215" s="10"/>
      <c r="DB215" s="10"/>
      <c r="DC215" s="10"/>
      <c r="DD215" s="10"/>
      <c r="DE215" s="88"/>
      <c r="DF215" s="88"/>
    </row>
    <row r="216" spans="1:110" s="11" customFormat="1" ht="12.75">
      <c r="A216" s="7" t="s">
        <v>68</v>
      </c>
      <c r="B216" s="10">
        <f>SUM(B52:B63)</f>
        <v>38965.383499999996</v>
      </c>
      <c r="C216" s="24">
        <f>B216/SUM(B40:B51)-1</f>
        <v>0.1666180632985852</v>
      </c>
      <c r="D216" s="24"/>
      <c r="E216" s="10">
        <f>SUM(E52:E63)</f>
        <v>25475.170999999998</v>
      </c>
      <c r="F216" s="24">
        <f>E216/SUM(E40:E51)-1</f>
        <v>0.14850190439723332</v>
      </c>
      <c r="G216" s="24"/>
      <c r="H216" s="10">
        <f>SUM(H52:H63)</f>
        <v>12212.184300000001</v>
      </c>
      <c r="I216" s="24">
        <f>H216/SUM(H40:H51)-1</f>
        <v>0.20254158823726476</v>
      </c>
      <c r="J216" s="24"/>
      <c r="K216" s="10">
        <f>SUM(K52:K63)</f>
        <v>1278.0282999999997</v>
      </c>
      <c r="L216" s="24">
        <f>K216/SUM(K40:K51)-1</f>
        <v>0.20142270491982028</v>
      </c>
      <c r="M216" s="24"/>
      <c r="N216" s="10">
        <f>SUM(N52:N63)</f>
        <v>34682.809300000001</v>
      </c>
      <c r="O216" s="24">
        <f>N216/SUM(N40:N51)-1</f>
        <v>0.14661346233695594</v>
      </c>
      <c r="P216" s="24"/>
      <c r="Q216" s="10">
        <f>SUM(Q52:Q63)</f>
        <v>23296.113399999995</v>
      </c>
      <c r="R216" s="24">
        <f>Q216/SUM(Q40:Q51)-1</f>
        <v>0.13294405981222956</v>
      </c>
      <c r="S216" s="24"/>
      <c r="T216" s="10">
        <f>SUM(T52:T63)</f>
        <v>10262.477099999998</v>
      </c>
      <c r="U216" s="24">
        <f>T216/SUM(T40:T51)-1</f>
        <v>0.17234450895910802</v>
      </c>
      <c r="V216" s="24"/>
      <c r="W216" s="10">
        <f>SUM(W52:W63)</f>
        <v>1124.2188000000001</v>
      </c>
      <c r="X216" s="24">
        <f>W216/SUM(W40:W51)-1</f>
        <v>0.20653320041155832</v>
      </c>
      <c r="Y216" s="24"/>
      <c r="Z216" s="10">
        <f>SUM(Z52:Z63)</f>
        <v>19523.459999999995</v>
      </c>
      <c r="AA216" s="24">
        <f>Z216/SUM(Z40:Z51)-1</f>
        <v>0.13712973387609195</v>
      </c>
      <c r="AB216" s="24"/>
      <c r="AC216" s="10">
        <f>SUM(AC52:AC63)</f>
        <v>14468.580000000002</v>
      </c>
      <c r="AD216" s="24">
        <f>AC216/SUM(AC40:AC51)-1</f>
        <v>0.12652060170045809</v>
      </c>
      <c r="AE216" s="24"/>
      <c r="AF216" s="10">
        <f>SUM(AF52:AF63)</f>
        <v>4323.1499999999996</v>
      </c>
      <c r="AG216" s="24">
        <f>AF216/SUM(AF40:AF51)-1</f>
        <v>0.16637933127746884</v>
      </c>
      <c r="AH216" s="24"/>
      <c r="AI216" s="10">
        <f>SUM(AI52:AI63)</f>
        <v>731.74</v>
      </c>
      <c r="AJ216" s="24">
        <f>AI216/SUM(AI40:AI51)-1</f>
        <v>0.18211337458199384</v>
      </c>
      <c r="AK216" s="24"/>
      <c r="AL216" s="10">
        <f>AVERAGE(AL52:AL63)</f>
        <v>89.005833333333342</v>
      </c>
      <c r="AM216" s="24">
        <f>AL216/SUM(AL40:AL51)-1</f>
        <v>-0.91812770015238898</v>
      </c>
      <c r="AN216" s="24"/>
      <c r="AO216" s="10">
        <f>AVERAGE(AO52:AO63)</f>
        <v>91.430833333333325</v>
      </c>
      <c r="AP216" s="24">
        <f>AO216/SUM(AO40:AO51)-1</f>
        <v>-0.91785854393325494</v>
      </c>
      <c r="AQ216" s="24"/>
      <c r="AR216" s="10">
        <f>AVERAGE(AR52:AR63)</f>
        <v>84.051666666666662</v>
      </c>
      <c r="AS216" s="24">
        <f>AR216/SUM(AR40:AR51)-1</f>
        <v>-0.91870897649167604</v>
      </c>
      <c r="AT216" s="24"/>
      <c r="AU216" s="10">
        <f>AVERAGE(AU52:AU63)</f>
        <v>87.825833333333321</v>
      </c>
      <c r="AV216" s="24">
        <f>AU216/SUM(AU40:AU51)-1</f>
        <v>-0.91648599475734494</v>
      </c>
      <c r="AW216" s="24"/>
      <c r="AX216" s="10"/>
      <c r="AY216" s="10"/>
      <c r="AZ216" s="24"/>
      <c r="BA216" s="10"/>
      <c r="BB216" s="93"/>
      <c r="BC216" s="10"/>
      <c r="BD216" s="24"/>
      <c r="BE216" s="10"/>
      <c r="BF216" s="24"/>
      <c r="BG216" s="10"/>
      <c r="BH216" s="24"/>
      <c r="BI216" s="10"/>
      <c r="BJ216" s="24"/>
      <c r="BK216" s="10"/>
      <c r="BL216" s="24"/>
      <c r="BM216" s="10"/>
      <c r="BN216" s="24"/>
      <c r="BO216" s="10"/>
      <c r="BP216" s="10"/>
      <c r="BQ216" s="24"/>
      <c r="BR216" s="10"/>
      <c r="BS216" s="24"/>
      <c r="BT216" s="10"/>
      <c r="BU216" s="24"/>
      <c r="BV216" s="10"/>
      <c r="BW216" s="24"/>
      <c r="BX216" s="10"/>
      <c r="BY216" s="24"/>
      <c r="BZ216" s="10"/>
      <c r="CA216" s="24"/>
      <c r="CB216" s="10"/>
      <c r="CC216" s="24"/>
      <c r="CD216" s="10"/>
      <c r="CE216" s="24"/>
      <c r="CF216" s="10"/>
      <c r="CG216" s="24"/>
      <c r="CH216" s="10"/>
      <c r="CI216" s="24"/>
      <c r="CJ216" s="10"/>
      <c r="CK216" s="24"/>
      <c r="CL216" s="10"/>
      <c r="CM216" s="24"/>
      <c r="CN216" s="10"/>
      <c r="CO216" s="24"/>
      <c r="CP216" s="10"/>
      <c r="CQ216" s="24"/>
      <c r="CR216" s="10"/>
      <c r="CS216" s="24"/>
      <c r="CT216" s="10"/>
      <c r="CU216" s="24"/>
      <c r="CV216" s="43"/>
      <c r="CW216" s="10"/>
      <c r="CX216" s="24"/>
      <c r="CY216" s="10"/>
      <c r="CZ216" s="24"/>
      <c r="DA216" s="10"/>
      <c r="DB216" s="24"/>
      <c r="DC216" s="10"/>
      <c r="DD216" s="24"/>
      <c r="DE216" s="88"/>
      <c r="DF216" s="88"/>
    </row>
    <row r="217" spans="1:110" s="11" customFormat="1" ht="12.75">
      <c r="A217" s="7" t="s">
        <v>69</v>
      </c>
      <c r="B217" s="10">
        <f>SUM(B64:B75)</f>
        <v>43706.530699999996</v>
      </c>
      <c r="C217" s="24">
        <f t="shared" ref="C217:C223" si="369">B217/B216-1</f>
        <v>0.12167587674326374</v>
      </c>
      <c r="D217" s="24"/>
      <c r="E217" s="10">
        <f>SUM(E64:E75)</f>
        <v>28012.143200000006</v>
      </c>
      <c r="F217" s="24">
        <f t="shared" ref="F217:F223" si="370">E217/E216-1</f>
        <v>9.9586071473279025E-2</v>
      </c>
      <c r="G217" s="24"/>
      <c r="H217" s="10">
        <f>SUM(H64:H75)</f>
        <v>14228.095300000001</v>
      </c>
      <c r="I217" s="24">
        <f t="shared" ref="I217:I223" si="371">H217/H216-1</f>
        <v>0.16507374524310126</v>
      </c>
      <c r="J217" s="24"/>
      <c r="K217" s="10">
        <f>SUM(K64:K75)</f>
        <v>1466.2923000000003</v>
      </c>
      <c r="L217" s="24">
        <f t="shared" ref="L217:L223" si="372">K217/K216-1</f>
        <v>0.14730816211190367</v>
      </c>
      <c r="M217" s="24"/>
      <c r="N217" s="10">
        <f>SUM(N64:N75)</f>
        <v>39691.220300000001</v>
      </c>
      <c r="O217" s="24">
        <f t="shared" ref="O217:O223" si="373">N217/N216-1</f>
        <v>0.14440615108995791</v>
      </c>
      <c r="P217" s="24"/>
      <c r="Q217" s="10">
        <f>SUM(Q64:Q75)</f>
        <v>25882.112299999997</v>
      </c>
      <c r="R217" s="24">
        <f t="shared" ref="R217:R223" si="374">Q217/Q216-1</f>
        <v>0.11100559374852637</v>
      </c>
      <c r="S217" s="24"/>
      <c r="T217" s="10">
        <f>SUM(T64:T75)</f>
        <v>12519.275999999998</v>
      </c>
      <c r="U217" s="24">
        <f t="shared" ref="U217:U223" si="375">T217/T216-1</f>
        <v>0.21990781348491395</v>
      </c>
      <c r="V217" s="24"/>
      <c r="W217" s="10">
        <f>SUM(W64:W75)</f>
        <v>1289.8317999999999</v>
      </c>
      <c r="X217" s="24">
        <f t="shared" ref="X217:X223" si="376">W217/W216-1</f>
        <v>0.14731385029319899</v>
      </c>
      <c r="Y217" s="24"/>
      <c r="Z217" s="10">
        <f>SUM(Z64:Z75)</f>
        <v>22392.54</v>
      </c>
      <c r="AA217" s="24">
        <f t="shared" ref="AA217:AA223" si="377">Z217/Z216-1</f>
        <v>0.14695550891081832</v>
      </c>
      <c r="AB217" s="24"/>
      <c r="AC217" s="10">
        <f>SUM(AC64:AC75)</f>
        <v>16189.539999999999</v>
      </c>
      <c r="AD217" s="24">
        <f t="shared" ref="AD217:AD223" si="378">AC217/AC216-1</f>
        <v>0.11894463727608362</v>
      </c>
      <c r="AE217" s="24"/>
      <c r="AF217" s="10">
        <f>SUM(AF64:AF75)</f>
        <v>5356.8200000000006</v>
      </c>
      <c r="AG217" s="24">
        <f t="shared" ref="AG217:AG223" si="379">AF217/AF216-1</f>
        <v>0.23910111839746495</v>
      </c>
      <c r="AH217" s="24"/>
      <c r="AI217" s="10">
        <f>SUM(AI64:AI75)</f>
        <v>846.18</v>
      </c>
      <c r="AJ217" s="24">
        <f t="shared" ref="AJ217:AJ223" si="380">AI217/AI216-1</f>
        <v>0.15639434771913518</v>
      </c>
      <c r="AK217" s="24"/>
      <c r="AL217" s="10">
        <f>AVERAGE(AL64:AL75)</f>
        <v>90.866666666666674</v>
      </c>
      <c r="AM217" s="24">
        <f t="shared" ref="AM217:AM223" si="381">AL217/AL216-1</f>
        <v>2.0906869399945682E-2</v>
      </c>
      <c r="AN217" s="24"/>
      <c r="AO217" s="10">
        <f>AVERAGE(AO64:AO75)</f>
        <v>92.388333333333321</v>
      </c>
      <c r="AP217" s="24">
        <f t="shared" ref="AP217:AP223" si="382">AO217/AO216-1</f>
        <v>1.0472397167257563E-2</v>
      </c>
      <c r="AQ217" s="24"/>
      <c r="AR217" s="10">
        <f>AVERAGE(AR64:AR75)</f>
        <v>88.345000000000013</v>
      </c>
      <c r="AS217" s="24">
        <f t="shared" ref="AS217:AS223" si="383">AR217/AR216-1</f>
        <v>5.1079693045944063E-2</v>
      </c>
      <c r="AT217" s="24"/>
      <c r="AU217" s="10">
        <f>AVERAGE(AU64:AU75)</f>
        <v>87.988333333333344</v>
      </c>
      <c r="AV217" s="24">
        <f t="shared" ref="AV217:AV223" si="384">AU217/AU216-1</f>
        <v>1.8502528678923102E-3</v>
      </c>
      <c r="AW217" s="24"/>
      <c r="AX217" s="10"/>
      <c r="AY217" s="10"/>
      <c r="AZ217" s="24"/>
      <c r="BA217" s="10"/>
      <c r="BB217" s="93"/>
      <c r="BC217" s="10"/>
      <c r="BD217" s="24"/>
      <c r="BE217" s="10"/>
      <c r="BF217" s="24"/>
      <c r="BG217" s="10"/>
      <c r="BH217" s="24"/>
      <c r="BI217" s="10"/>
      <c r="BJ217" s="24"/>
      <c r="BK217" s="10"/>
      <c r="BL217" s="24"/>
      <c r="BM217" s="10"/>
      <c r="BN217" s="24"/>
      <c r="BO217" s="10"/>
      <c r="BP217" s="10"/>
      <c r="BQ217" s="24"/>
      <c r="BR217" s="10"/>
      <c r="BS217" s="24"/>
      <c r="BT217" s="10"/>
      <c r="BU217" s="24"/>
      <c r="BV217" s="10"/>
      <c r="BW217" s="24"/>
      <c r="BX217" s="10"/>
      <c r="BY217" s="24"/>
      <c r="BZ217" s="10"/>
      <c r="CA217" s="24"/>
      <c r="CB217" s="10"/>
      <c r="CC217" s="24"/>
      <c r="CD217" s="10"/>
      <c r="CE217" s="24"/>
      <c r="CF217" s="10"/>
      <c r="CG217" s="24"/>
      <c r="CH217" s="10"/>
      <c r="CI217" s="24"/>
      <c r="CJ217" s="10"/>
      <c r="CK217" s="24"/>
      <c r="CL217" s="10"/>
      <c r="CM217" s="24"/>
      <c r="CN217" s="10"/>
      <c r="CO217" s="24"/>
      <c r="CP217" s="10"/>
      <c r="CQ217" s="24"/>
      <c r="CR217" s="10"/>
      <c r="CS217" s="24"/>
      <c r="CT217" s="10"/>
      <c r="CU217" s="24"/>
      <c r="CV217" s="43"/>
      <c r="CW217" s="10"/>
      <c r="CX217" s="24"/>
      <c r="CY217" s="10"/>
      <c r="CZ217" s="24"/>
      <c r="DA217" s="10"/>
      <c r="DB217" s="24"/>
      <c r="DC217" s="10"/>
      <c r="DD217" s="24"/>
      <c r="DE217" s="88"/>
      <c r="DF217" s="88"/>
    </row>
    <row r="218" spans="1:110" s="11" customFormat="1" ht="12.75">
      <c r="A218" s="7" t="s">
        <v>70</v>
      </c>
      <c r="B218" s="10">
        <f>SUM(B76:B87)</f>
        <v>37841.698999999993</v>
      </c>
      <c r="C218" s="93">
        <f t="shared" si="369"/>
        <v>-0.1341866216803157</v>
      </c>
      <c r="D218" s="93"/>
      <c r="E218" s="10">
        <f>SUM(E76:E87)</f>
        <v>35075.5432</v>
      </c>
      <c r="F218" s="93">
        <f t="shared" si="370"/>
        <v>0.25215492972347775</v>
      </c>
      <c r="G218" s="93"/>
      <c r="H218" s="10">
        <f>SUM(H76:H87)</f>
        <v>2525.2633999999998</v>
      </c>
      <c r="I218" s="93">
        <f t="shared" si="371"/>
        <v>-0.82251570946393648</v>
      </c>
      <c r="J218" s="93"/>
      <c r="K218" s="10">
        <f>SUM(K76:K87)</f>
        <v>240.89200000000002</v>
      </c>
      <c r="L218" s="93">
        <f t="shared" si="372"/>
        <v>-0.83571352042154212</v>
      </c>
      <c r="M218" s="93"/>
      <c r="N218" s="10">
        <f>SUM(N76:N87)</f>
        <v>30148.320800000001</v>
      </c>
      <c r="O218" s="93">
        <f t="shared" si="373"/>
        <v>-0.24042847329639794</v>
      </c>
      <c r="P218" s="93"/>
      <c r="Q218" s="10">
        <f>SUM(Q76:Q87)</f>
        <v>28204.866099999999</v>
      </c>
      <c r="R218" s="93">
        <f t="shared" si="374"/>
        <v>8.9743594845618668E-2</v>
      </c>
      <c r="S218" s="93"/>
      <c r="T218" s="10">
        <f>SUM(T76:T87)</f>
        <v>1806.9806000000001</v>
      </c>
      <c r="U218" s="93">
        <f t="shared" si="375"/>
        <v>-0.85566412945924353</v>
      </c>
      <c r="V218" s="93"/>
      <c r="W218" s="10">
        <f>SUM(W76:W87)</f>
        <v>136.47430000000003</v>
      </c>
      <c r="X218" s="93">
        <f t="shared" si="376"/>
        <v>-0.89419217296394771</v>
      </c>
      <c r="Y218" s="93"/>
      <c r="Z218" s="10">
        <f>SUM(Z76:Z87)</f>
        <v>18591.859999999997</v>
      </c>
      <c r="AA218" s="93">
        <f t="shared" si="377"/>
        <v>-0.16972974035102784</v>
      </c>
      <c r="AB218" s="93"/>
      <c r="AC218" s="10">
        <f>SUM(AC76:AC87)</f>
        <v>17736.430000000004</v>
      </c>
      <c r="AD218" s="93">
        <f t="shared" si="378"/>
        <v>9.5548730847201613E-2</v>
      </c>
      <c r="AE218" s="93"/>
      <c r="AF218" s="10">
        <f>SUM(AF76:AF87)</f>
        <v>755.9899999999999</v>
      </c>
      <c r="AG218" s="93">
        <f t="shared" si="379"/>
        <v>-0.85887336143458248</v>
      </c>
      <c r="AH218" s="93"/>
      <c r="AI218" s="10">
        <f>SUM(AI76:AI87)</f>
        <v>99.449999999999989</v>
      </c>
      <c r="AJ218" s="93">
        <f t="shared" si="380"/>
        <v>-0.88247181450755163</v>
      </c>
      <c r="AK218" s="93"/>
      <c r="AL218" s="10">
        <f>AVERAGE(AL76:AL87)</f>
        <v>77.842499999999987</v>
      </c>
      <c r="AM218" s="93">
        <f t="shared" si="381"/>
        <v>-0.14333272193690405</v>
      </c>
      <c r="AN218" s="93"/>
      <c r="AO218" s="10">
        <f>AVERAGE(AO76:AO87)</f>
        <v>76.958333333333329</v>
      </c>
      <c r="AP218" s="93">
        <f t="shared" si="382"/>
        <v>-0.16701242941929895</v>
      </c>
      <c r="AQ218" s="93"/>
      <c r="AR218" s="10">
        <f>AVERAGE(AR76:AR87)</f>
        <v>60.042499999999997</v>
      </c>
      <c r="AS218" s="93">
        <f t="shared" si="383"/>
        <v>-0.32036334823702539</v>
      </c>
      <c r="AT218" s="93"/>
      <c r="AU218" s="10">
        <f>AVERAGE(AU76:AU87)</f>
        <v>37.153333333333329</v>
      </c>
      <c r="AV218" s="93">
        <f t="shared" si="384"/>
        <v>-0.57774704979826885</v>
      </c>
      <c r="AW218" s="93"/>
      <c r="AX218" s="10"/>
      <c r="AY218" s="10"/>
      <c r="AZ218" s="93"/>
      <c r="BA218" s="10"/>
      <c r="BB218" s="93"/>
      <c r="BC218" s="10"/>
      <c r="BD218" s="93"/>
      <c r="BE218" s="10"/>
      <c r="BF218" s="93"/>
      <c r="BG218" s="10"/>
      <c r="BH218" s="93"/>
      <c r="BI218" s="10"/>
      <c r="BJ218" s="93"/>
      <c r="BK218" s="10"/>
      <c r="BL218" s="93"/>
      <c r="BM218" s="10"/>
      <c r="BN218" s="93"/>
      <c r="BO218" s="10"/>
      <c r="BP218" s="10"/>
      <c r="BQ218" s="93"/>
      <c r="BR218" s="10"/>
      <c r="BS218" s="93"/>
      <c r="BT218" s="10"/>
      <c r="BU218" s="93"/>
      <c r="BV218" s="10"/>
      <c r="BW218" s="93"/>
      <c r="BX218" s="10"/>
      <c r="BY218" s="93"/>
      <c r="BZ218" s="10"/>
      <c r="CA218" s="93"/>
      <c r="CB218" s="10"/>
      <c r="CC218" s="93"/>
      <c r="CD218" s="10"/>
      <c r="CE218" s="93"/>
      <c r="CF218" s="10"/>
      <c r="CG218" s="93"/>
      <c r="CH218" s="10"/>
      <c r="CI218" s="93"/>
      <c r="CJ218" s="10"/>
      <c r="CK218" s="93"/>
      <c r="CL218" s="10"/>
      <c r="CM218" s="93"/>
      <c r="CN218" s="10"/>
      <c r="CO218" s="93"/>
      <c r="CP218" s="10"/>
      <c r="CQ218" s="93"/>
      <c r="CR218" s="10"/>
      <c r="CS218" s="93"/>
      <c r="CT218" s="10"/>
      <c r="CU218" s="93"/>
      <c r="CV218" s="171"/>
      <c r="CW218" s="10"/>
      <c r="CX218" s="93"/>
      <c r="CY218" s="10"/>
      <c r="CZ218" s="93"/>
      <c r="DA218" s="10"/>
      <c r="DB218" s="93"/>
      <c r="DC218" s="10"/>
      <c r="DD218" s="93"/>
      <c r="DE218" s="88"/>
      <c r="DF218" s="88"/>
    </row>
    <row r="219" spans="1:110" s="11" customFormat="1" ht="12.75">
      <c r="A219" s="7" t="s">
        <v>71</v>
      </c>
      <c r="B219" s="10">
        <f>SUM(B88:B99)</f>
        <v>41481.374300000003</v>
      </c>
      <c r="C219" s="93">
        <f t="shared" si="369"/>
        <v>9.6181603791098524E-2</v>
      </c>
      <c r="D219" s="93"/>
      <c r="E219" s="10">
        <f>SUM(E88:E99)</f>
        <v>41170.907800000001</v>
      </c>
      <c r="F219" s="93">
        <f t="shared" si="370"/>
        <v>0.17377819540083417</v>
      </c>
      <c r="G219" s="93"/>
      <c r="H219" s="10">
        <f>SUM(H88:H99)</f>
        <v>188.73760000000004</v>
      </c>
      <c r="I219" s="93">
        <f t="shared" si="371"/>
        <v>-0.92526023225933574</v>
      </c>
      <c r="J219" s="93"/>
      <c r="K219" s="10">
        <f>SUM(K88:K99)</f>
        <v>121.72890000000001</v>
      </c>
      <c r="L219" s="93">
        <f t="shared" si="372"/>
        <v>-0.49467437689919136</v>
      </c>
      <c r="M219" s="93"/>
      <c r="N219" s="10">
        <f>SUM(N88:N99)</f>
        <v>34375.6374</v>
      </c>
      <c r="O219" s="93">
        <f t="shared" si="373"/>
        <v>0.1402173151879158</v>
      </c>
      <c r="P219" s="93"/>
      <c r="Q219" s="10">
        <f>SUM(Q88:Q99)</f>
        <v>34197.7713</v>
      </c>
      <c r="R219" s="93">
        <f t="shared" si="374"/>
        <v>0.21247770433485602</v>
      </c>
      <c r="S219" s="93"/>
      <c r="T219" s="10">
        <f>SUM(T88:T99)</f>
        <v>94.531899999999979</v>
      </c>
      <c r="U219" s="93">
        <f t="shared" si="375"/>
        <v>-0.94768516053797147</v>
      </c>
      <c r="V219" s="93"/>
      <c r="W219" s="10">
        <f>SUM(W88:W99)</f>
        <v>83.334199999999981</v>
      </c>
      <c r="X219" s="93">
        <f t="shared" si="376"/>
        <v>-0.38937807338084929</v>
      </c>
      <c r="Y219" s="93"/>
      <c r="Z219" s="10">
        <f>SUM(Z88:Z99)</f>
        <v>21303.43</v>
      </c>
      <c r="AA219" s="93">
        <f t="shared" si="377"/>
        <v>0.14584716106941453</v>
      </c>
      <c r="AB219" s="93"/>
      <c r="AC219" s="10">
        <f>SUM(AC88:AC99)</f>
        <v>21202.82</v>
      </c>
      <c r="AD219" s="93">
        <f t="shared" si="378"/>
        <v>0.19543899195046555</v>
      </c>
      <c r="AE219" s="93"/>
      <c r="AF219" s="10">
        <f>SUM(AF88:AF99)</f>
        <v>48.040000000000006</v>
      </c>
      <c r="AG219" s="93">
        <f t="shared" si="379"/>
        <v>-0.93645418590192986</v>
      </c>
      <c r="AH219" s="93"/>
      <c r="AI219" s="10">
        <f>SUM(AI88:AI99)</f>
        <v>52.54</v>
      </c>
      <c r="AJ219" s="93">
        <f t="shared" si="380"/>
        <v>-0.47169431875314227</v>
      </c>
      <c r="AK219" s="93"/>
      <c r="AL219" s="10">
        <f>AVERAGE(AL88:AL99)</f>
        <v>82.122500000000002</v>
      </c>
      <c r="AM219" s="93">
        <f t="shared" si="381"/>
        <v>5.4982817869416056E-2</v>
      </c>
      <c r="AN219" s="93"/>
      <c r="AO219" s="10">
        <f>AVERAGE(AO88:AO99)</f>
        <v>82.314999999999998</v>
      </c>
      <c r="AP219" s="93">
        <f t="shared" si="382"/>
        <v>6.9604764482945392E-2</v>
      </c>
      <c r="AQ219" s="93"/>
      <c r="AR219" s="10">
        <f>AVERAGE(AR88:AR99)</f>
        <v>50.847500000000004</v>
      </c>
      <c r="AS219" s="93">
        <f t="shared" si="383"/>
        <v>-0.15314152475329967</v>
      </c>
      <c r="AT219" s="93"/>
      <c r="AU219" s="10">
        <f>AVERAGE(AU88:AU99)</f>
        <v>49.173333333333339</v>
      </c>
      <c r="AV219" s="93">
        <f t="shared" si="384"/>
        <v>0.32352413421855397</v>
      </c>
      <c r="AW219" s="93"/>
      <c r="AX219" s="10"/>
      <c r="AY219" s="10"/>
      <c r="AZ219" s="93"/>
      <c r="BA219" s="10"/>
      <c r="BB219" s="93"/>
      <c r="BC219" s="10"/>
      <c r="BD219" s="93"/>
      <c r="BE219" s="10"/>
      <c r="BF219" s="93"/>
      <c r="BG219" s="10"/>
      <c r="BH219" s="93"/>
      <c r="BI219" s="10"/>
      <c r="BJ219" s="93"/>
      <c r="BK219" s="10"/>
      <c r="BL219" s="93"/>
      <c r="BM219" s="10"/>
      <c r="BN219" s="93"/>
      <c r="BO219" s="10"/>
      <c r="BP219" s="10"/>
      <c r="BQ219" s="93"/>
      <c r="BR219" s="10"/>
      <c r="BS219" s="93"/>
      <c r="BT219" s="10"/>
      <c r="BU219" s="93"/>
      <c r="BV219" s="10"/>
      <c r="BW219" s="93"/>
      <c r="BX219" s="10"/>
      <c r="BY219" s="93"/>
      <c r="BZ219" s="10"/>
      <c r="CA219" s="93"/>
      <c r="CB219" s="10"/>
      <c r="CC219" s="93"/>
      <c r="CD219" s="10"/>
      <c r="CE219" s="93"/>
      <c r="CF219" s="10"/>
      <c r="CG219" s="93"/>
      <c r="CH219" s="10"/>
      <c r="CI219" s="93"/>
      <c r="CJ219" s="10"/>
      <c r="CK219" s="93"/>
      <c r="CL219" s="10"/>
      <c r="CM219" s="93"/>
      <c r="CN219" s="10"/>
      <c r="CO219" s="93"/>
      <c r="CP219" s="10"/>
      <c r="CQ219" s="93"/>
      <c r="CR219" s="10"/>
      <c r="CS219" s="93"/>
      <c r="CT219" s="10"/>
      <c r="CU219" s="93"/>
      <c r="CV219" s="171"/>
      <c r="CW219" s="10"/>
      <c r="CX219" s="93"/>
      <c r="CY219" s="10"/>
      <c r="CZ219" s="93"/>
      <c r="DA219" s="10"/>
      <c r="DB219" s="93"/>
      <c r="DC219" s="10"/>
      <c r="DD219" s="93"/>
      <c r="DE219" s="88"/>
      <c r="DF219" s="88"/>
    </row>
    <row r="220" spans="1:110" s="11" customFormat="1" ht="12.75">
      <c r="A220" s="7" t="s">
        <v>72</v>
      </c>
      <c r="B220" s="10">
        <f>SUM(B100:B111)</f>
        <v>30353.8001</v>
      </c>
      <c r="C220" s="93">
        <f t="shared" si="369"/>
        <v>-0.26825471401992584</v>
      </c>
      <c r="D220" s="93"/>
      <c r="E220" s="10">
        <f>SUM(E100:E111)</f>
        <v>30141.3514</v>
      </c>
      <c r="F220" s="93">
        <f t="shared" si="370"/>
        <v>-0.26789684729759589</v>
      </c>
      <c r="G220" s="93"/>
      <c r="H220" s="10">
        <f>SUM(H100:H111)</f>
        <v>172.30770000000001</v>
      </c>
      <c r="I220" s="93">
        <f t="shared" si="371"/>
        <v>-8.7051546697637483E-2</v>
      </c>
      <c r="J220" s="93"/>
      <c r="K220" s="10">
        <f>SUM(K100:K111)</f>
        <v>40.141100000000002</v>
      </c>
      <c r="L220" s="93">
        <f t="shared" si="372"/>
        <v>-0.6702418242504451</v>
      </c>
      <c r="M220" s="93"/>
      <c r="N220" s="10">
        <f>SUM(N100:N111)</f>
        <v>22659.799499999997</v>
      </c>
      <c r="O220" s="93">
        <f t="shared" si="373"/>
        <v>-0.34081805563843892</v>
      </c>
      <c r="P220" s="93"/>
      <c r="Q220" s="10">
        <f>SUM(Q100:Q111)</f>
        <v>22532.6077</v>
      </c>
      <c r="R220" s="93">
        <f t="shared" si="374"/>
        <v>-0.3411088838996944</v>
      </c>
      <c r="S220" s="93"/>
      <c r="T220" s="10">
        <f>SUM(T100:T111)</f>
        <v>99.263499999999993</v>
      </c>
      <c r="U220" s="93">
        <f t="shared" si="375"/>
        <v>5.0052945090493406E-2</v>
      </c>
      <c r="V220" s="93"/>
      <c r="W220" s="10">
        <f>SUM(W100:W111)</f>
        <v>27.928000000000004</v>
      </c>
      <c r="X220" s="93">
        <f t="shared" si="376"/>
        <v>-0.66486748537815199</v>
      </c>
      <c r="Y220" s="93"/>
      <c r="Z220" s="10">
        <f>SUM(Z100:Z111)</f>
        <v>13605.35</v>
      </c>
      <c r="AA220" s="93">
        <f t="shared" si="377"/>
        <v>-0.36135401670059708</v>
      </c>
      <c r="AB220" s="93"/>
      <c r="AC220" s="10">
        <f>SUM(AC100:AC111)</f>
        <v>13531.970000000001</v>
      </c>
      <c r="AD220" s="93">
        <f t="shared" si="378"/>
        <v>-0.36178442301542901</v>
      </c>
      <c r="AE220" s="93"/>
      <c r="AF220" s="10">
        <f>SUM(AF100:AF111)</f>
        <v>54.5</v>
      </c>
      <c r="AG220" s="93">
        <f t="shared" si="379"/>
        <v>0.13447127393838443</v>
      </c>
      <c r="AH220" s="93"/>
      <c r="AI220" s="10">
        <f>SUM(AI100:AI111)</f>
        <v>18.909999999999997</v>
      </c>
      <c r="AJ220" s="93">
        <f t="shared" si="380"/>
        <v>-0.64008374571754856</v>
      </c>
      <c r="AK220" s="93"/>
      <c r="AL220" s="10">
        <f>AVERAGE(AL100:AL111)</f>
        <v>73.776666666666671</v>
      </c>
      <c r="AM220" s="93">
        <f t="shared" si="381"/>
        <v>-0.10162663500664659</v>
      </c>
      <c r="AN220" s="93"/>
      <c r="AO220" s="10">
        <f>AVERAGE(AO100:AO111)</f>
        <v>73.891666666666652</v>
      </c>
      <c r="AP220" s="93">
        <f t="shared" si="382"/>
        <v>-0.1023304784466178</v>
      </c>
      <c r="AQ220" s="93"/>
      <c r="AR220" s="10">
        <f>AVERAGE(AR100:AR111)</f>
        <v>58.798333333333339</v>
      </c>
      <c r="AS220" s="93">
        <f t="shared" si="383"/>
        <v>0.15636625858367337</v>
      </c>
      <c r="AT220" s="93"/>
      <c r="AU220" s="10">
        <f>AVERAGE(AU100:AU111)</f>
        <v>43.092499999999994</v>
      </c>
      <c r="AV220" s="93">
        <f t="shared" si="384"/>
        <v>-0.1236611984815621</v>
      </c>
      <c r="AW220" s="93"/>
      <c r="AX220" s="10"/>
      <c r="AY220" s="10"/>
      <c r="AZ220" s="93"/>
      <c r="BA220" s="10"/>
      <c r="BB220" s="93"/>
      <c r="BC220" s="10"/>
      <c r="BD220" s="93"/>
      <c r="BE220" s="10"/>
      <c r="BF220" s="93"/>
      <c r="BG220" s="10"/>
      <c r="BH220" s="93"/>
      <c r="BI220" s="10"/>
      <c r="BJ220" s="93"/>
      <c r="BK220" s="10"/>
      <c r="BL220" s="93"/>
      <c r="BM220" s="10"/>
      <c r="BN220" s="93"/>
      <c r="BO220" s="10"/>
      <c r="BP220" s="10"/>
      <c r="BQ220" s="93"/>
      <c r="BR220" s="10"/>
      <c r="BS220" s="93"/>
      <c r="BT220" s="10"/>
      <c r="BU220" s="93"/>
      <c r="BV220" s="10"/>
      <c r="BW220" s="93"/>
      <c r="BX220" s="10"/>
      <c r="BY220" s="93"/>
      <c r="BZ220" s="10"/>
      <c r="CA220" s="93"/>
      <c r="CB220" s="10"/>
      <c r="CC220" s="93"/>
      <c r="CD220" s="10"/>
      <c r="CE220" s="93"/>
      <c r="CF220" s="10"/>
      <c r="CG220" s="93"/>
      <c r="CH220" s="10"/>
      <c r="CI220" s="93"/>
      <c r="CJ220" s="10"/>
      <c r="CK220" s="93"/>
      <c r="CL220" s="10"/>
      <c r="CM220" s="93"/>
      <c r="CN220" s="10"/>
      <c r="CO220" s="93"/>
      <c r="CP220" s="10"/>
      <c r="CQ220" s="93"/>
      <c r="CR220" s="10"/>
      <c r="CS220" s="93"/>
      <c r="CT220" s="10"/>
      <c r="CU220" s="93"/>
      <c r="CV220" s="171"/>
      <c r="CW220" s="10"/>
      <c r="CX220" s="93"/>
      <c r="CY220" s="10"/>
      <c r="CZ220" s="93"/>
      <c r="DA220" s="10"/>
      <c r="DB220" s="93"/>
      <c r="DC220" s="10"/>
      <c r="DD220" s="93"/>
      <c r="DE220" s="88"/>
      <c r="DF220" s="88"/>
    </row>
    <row r="221" spans="1:110" s="63" customFormat="1" ht="12.75">
      <c r="A221" s="91" t="s">
        <v>73</v>
      </c>
      <c r="B221" s="77">
        <f>SUM(B112:B123)</f>
        <v>47466.865699999995</v>
      </c>
      <c r="C221" s="93">
        <f t="shared" si="369"/>
        <v>0.56378659487844462</v>
      </c>
      <c r="D221" s="93">
        <f>B221/B217-1</f>
        <v>8.603599827702646E-2</v>
      </c>
      <c r="E221" s="77">
        <f>SUM(E112:E123)</f>
        <v>41154.057200000003</v>
      </c>
      <c r="F221" s="93">
        <f t="shared" si="370"/>
        <v>0.36536868084819862</v>
      </c>
      <c r="G221" s="93">
        <f>E221/E217-1</f>
        <v>0.46915060751224469</v>
      </c>
      <c r="H221" s="77">
        <f>SUM(H112:H123)</f>
        <v>5675.7525999999998</v>
      </c>
      <c r="I221" s="93">
        <f t="shared" si="371"/>
        <v>31.939634154480615</v>
      </c>
      <c r="J221" s="93">
        <f>H221/H217-1</f>
        <v>-0.60108837617920652</v>
      </c>
      <c r="K221" s="77">
        <f>SUM(K112:K123)</f>
        <v>637.05619999999999</v>
      </c>
      <c r="L221" s="93">
        <f t="shared" si="372"/>
        <v>14.870422086091311</v>
      </c>
      <c r="M221" s="93">
        <f>K221/K217-1</f>
        <v>-0.56553260219671087</v>
      </c>
      <c r="N221" s="77">
        <f>SUM(N112:N123)</f>
        <v>42431.771200000003</v>
      </c>
      <c r="O221" s="93">
        <f t="shared" si="373"/>
        <v>0.87255722187656648</v>
      </c>
      <c r="P221" s="93">
        <f>N221/N217-1</f>
        <v>6.9046778589470614E-2</v>
      </c>
      <c r="Q221" s="77">
        <f>SUM(Q112:Q123)</f>
        <v>37181.490899999997</v>
      </c>
      <c r="R221" s="93">
        <f t="shared" si="374"/>
        <v>0.6501193024365306</v>
      </c>
      <c r="S221" s="93">
        <f>Q221/Q217-1</f>
        <v>0.43657095947304114</v>
      </c>
      <c r="T221" s="77">
        <f>SUM(T112:T123)</f>
        <v>4667.518</v>
      </c>
      <c r="U221" s="93">
        <f t="shared" si="375"/>
        <v>46.021493298140811</v>
      </c>
      <c r="V221" s="93">
        <f>T221/T217-1</f>
        <v>-0.62717348830715125</v>
      </c>
      <c r="W221" s="77">
        <f>SUM(W112:W123)</f>
        <v>582.76209999999992</v>
      </c>
      <c r="X221" s="93">
        <f t="shared" si="376"/>
        <v>19.866589086221708</v>
      </c>
      <c r="Y221" s="93">
        <f>W221/W217-1</f>
        <v>-0.54818752336544962</v>
      </c>
      <c r="Z221" s="77">
        <f>SUM(Z112:Z123)</f>
        <v>24133.010000000002</v>
      </c>
      <c r="AA221" s="93">
        <f t="shared" si="377"/>
        <v>0.77378825241541027</v>
      </c>
      <c r="AB221" s="93">
        <f>Z221/Z217-1</f>
        <v>7.7725438918496925E-2</v>
      </c>
      <c r="AC221" s="77">
        <f>SUM(AC112:AC123)</f>
        <v>21663.440000000002</v>
      </c>
      <c r="AD221" s="93">
        <f t="shared" si="378"/>
        <v>0.60090807177373295</v>
      </c>
      <c r="AE221" s="93">
        <f>AC221/AC217-1</f>
        <v>0.33811337443806333</v>
      </c>
      <c r="AF221" s="77">
        <f>SUM(AF112:AF123)</f>
        <v>2089.83</v>
      </c>
      <c r="AG221" s="93">
        <f t="shared" si="379"/>
        <v>37.345504587155965</v>
      </c>
      <c r="AH221" s="93">
        <f>AF221/AF217-1</f>
        <v>-0.60987488845994453</v>
      </c>
      <c r="AI221" s="77">
        <f>SUM(AI112:AI123)</f>
        <v>379.72999999999996</v>
      </c>
      <c r="AJ221" s="93">
        <f t="shared" si="380"/>
        <v>19.080909571655212</v>
      </c>
      <c r="AK221" s="93">
        <f>AI221/AI217-1</f>
        <v>-0.55124205251837677</v>
      </c>
      <c r="AL221" s="77">
        <f>AVERAGE(AL112:AL123)</f>
        <v>89.174999999999997</v>
      </c>
      <c r="AM221" s="93">
        <f t="shared" si="381"/>
        <v>0.20871549270320333</v>
      </c>
      <c r="AN221" s="93">
        <f>AL221/AL217-1</f>
        <v>-1.8617021276595813E-2</v>
      </c>
      <c r="AO221" s="77">
        <f>AVERAGE(AO112:AO123)</f>
        <v>90.190000000000012</v>
      </c>
      <c r="AP221" s="93">
        <f t="shared" si="382"/>
        <v>0.22057065523852537</v>
      </c>
      <c r="AQ221" s="93">
        <f>AO221/AO217-1</f>
        <v>-2.3794490646365629E-2</v>
      </c>
      <c r="AR221" s="77">
        <f>AVERAGE(AR112:AR123)</f>
        <v>81.040833333333339</v>
      </c>
      <c r="AS221" s="93">
        <f t="shared" si="383"/>
        <v>0.3782845318744863</v>
      </c>
      <c r="AT221" s="93">
        <f>AR221/AR217-1</f>
        <v>-8.2677759541192719E-2</v>
      </c>
      <c r="AU221" s="77">
        <f>AVERAGE(AU112:AU123)</f>
        <v>90.736666666666679</v>
      </c>
      <c r="AV221" s="93">
        <f t="shared" si="384"/>
        <v>1.1056254955425349</v>
      </c>
      <c r="AW221" s="93">
        <f>AU221/AU217-1</f>
        <v>3.1235201636580667E-2</v>
      </c>
      <c r="AX221" s="77"/>
      <c r="AY221" s="77"/>
      <c r="AZ221" s="93"/>
      <c r="BA221" s="77"/>
      <c r="BB221" s="93"/>
      <c r="BC221" s="77"/>
      <c r="BD221" s="93"/>
      <c r="BE221" s="77"/>
      <c r="BF221" s="93"/>
      <c r="BG221" s="77"/>
      <c r="BH221" s="93"/>
      <c r="BI221" s="77"/>
      <c r="BJ221" s="93"/>
      <c r="BK221" s="77"/>
      <c r="BL221" s="93"/>
      <c r="BM221" s="77"/>
      <c r="BN221" s="93"/>
      <c r="BO221" s="77"/>
      <c r="BP221" s="77"/>
      <c r="BQ221" s="93"/>
      <c r="BR221" s="77"/>
      <c r="BS221" s="93"/>
      <c r="BT221" s="77"/>
      <c r="BU221" s="93"/>
      <c r="BV221" s="77"/>
      <c r="BW221" s="93"/>
      <c r="BX221" s="77"/>
      <c r="BY221" s="93"/>
      <c r="BZ221" s="77"/>
      <c r="CA221" s="93"/>
      <c r="CB221" s="77"/>
      <c r="CC221" s="93"/>
      <c r="CD221" s="77"/>
      <c r="CE221" s="93"/>
      <c r="CF221" s="77"/>
      <c r="CG221" s="93"/>
      <c r="CH221" s="77"/>
      <c r="CI221" s="93"/>
      <c r="CJ221" s="77"/>
      <c r="CK221" s="93"/>
      <c r="CL221" s="77"/>
      <c r="CM221" s="93"/>
      <c r="CN221" s="77"/>
      <c r="CO221" s="93"/>
      <c r="CP221" s="77"/>
      <c r="CQ221" s="93"/>
      <c r="CR221" s="77"/>
      <c r="CS221" s="93"/>
      <c r="CT221" s="77"/>
      <c r="CU221" s="93"/>
      <c r="CV221" s="171"/>
      <c r="CW221" s="77"/>
      <c r="CX221" s="93"/>
      <c r="CY221" s="77"/>
      <c r="CZ221" s="93"/>
      <c r="DA221" s="77"/>
      <c r="DB221" s="93"/>
      <c r="DC221" s="77"/>
      <c r="DD221" s="93"/>
      <c r="DE221" s="89"/>
      <c r="DF221" s="89"/>
    </row>
    <row r="222" spans="1:110" s="11" customFormat="1" ht="12.75">
      <c r="A222" s="7" t="s">
        <v>260</v>
      </c>
      <c r="B222" s="10">
        <f>SUM(B124:B135)</f>
        <v>55093.478299999995</v>
      </c>
      <c r="C222" s="93">
        <f t="shared" si="369"/>
        <v>0.16067234454033064</v>
      </c>
      <c r="D222" s="93"/>
      <c r="E222" s="10">
        <f>SUM(E124:E135)</f>
        <v>44307.2618</v>
      </c>
      <c r="F222" s="93">
        <f t="shared" si="370"/>
        <v>7.6619531937667462E-2</v>
      </c>
      <c r="G222" s="93"/>
      <c r="H222" s="10">
        <f>SUM(H124:H135)</f>
        <v>10288.902699999999</v>
      </c>
      <c r="I222" s="93">
        <f t="shared" si="371"/>
        <v>0.81278209695045534</v>
      </c>
      <c r="J222" s="93"/>
      <c r="K222" s="10">
        <f>SUM(K124:K135)</f>
        <v>497.31329999999997</v>
      </c>
      <c r="L222" s="93">
        <f t="shared" si="372"/>
        <v>-0.21935725607882006</v>
      </c>
      <c r="M222" s="93"/>
      <c r="N222" s="10">
        <f>SUM(N124:N135)</f>
        <v>50404.4499</v>
      </c>
      <c r="O222" s="93">
        <f t="shared" si="373"/>
        <v>0.18789408206462044</v>
      </c>
      <c r="P222" s="93"/>
      <c r="Q222" s="10">
        <f>SUM(Q124:Q135)</f>
        <v>40835.030699999996</v>
      </c>
      <c r="R222" s="93">
        <f t="shared" si="374"/>
        <v>9.8262326538390621E-2</v>
      </c>
      <c r="S222" s="93"/>
      <c r="T222" s="10">
        <f>SUM(T124:T135)</f>
        <v>9119.3564000000006</v>
      </c>
      <c r="U222" s="93">
        <f t="shared" si="375"/>
        <v>0.95379137263102165</v>
      </c>
      <c r="V222" s="93"/>
      <c r="W222" s="10">
        <f>SUM(W124:W135)</f>
        <v>450.06299999999999</v>
      </c>
      <c r="X222" s="93">
        <f t="shared" si="376"/>
        <v>-0.22770715528686569</v>
      </c>
      <c r="Y222" s="93"/>
      <c r="Z222" s="10">
        <f>SUM(Z124:Z135)</f>
        <v>28679.870000000003</v>
      </c>
      <c r="AA222" s="93">
        <f t="shared" si="377"/>
        <v>0.18840832536016028</v>
      </c>
      <c r="AB222" s="93"/>
      <c r="AC222" s="10">
        <f>SUM(AC124:AC135)</f>
        <v>23880.52</v>
      </c>
      <c r="AD222" s="93">
        <f t="shared" si="378"/>
        <v>0.10234201031784407</v>
      </c>
      <c r="AE222" s="93"/>
      <c r="AF222" s="10">
        <f>SUM(AF124:AF135)</f>
        <v>4495.7299999999996</v>
      </c>
      <c r="AG222" s="93">
        <f t="shared" si="379"/>
        <v>1.1512419670499514</v>
      </c>
      <c r="AH222" s="93"/>
      <c r="AI222" s="10">
        <f>SUM(AI124:AI135)</f>
        <v>303.64</v>
      </c>
      <c r="AJ222" s="93">
        <f t="shared" si="380"/>
        <v>-0.20037921681194526</v>
      </c>
      <c r="AK222" s="93"/>
      <c r="AL222" s="10">
        <f>AVERAGE(AL124:AL135)</f>
        <v>91.424166666666665</v>
      </c>
      <c r="AM222" s="93">
        <f t="shared" si="381"/>
        <v>2.5221941874591147E-2</v>
      </c>
      <c r="AN222" s="93"/>
      <c r="AO222" s="10">
        <f>AVERAGE(AO124:AO135)</f>
        <v>92.109166666666667</v>
      </c>
      <c r="AP222" s="93">
        <f t="shared" si="382"/>
        <v>2.127915142107395E-2</v>
      </c>
      <c r="AQ222" s="93"/>
      <c r="AR222" s="10">
        <f>AVERAGE(AR124:AR135)</f>
        <v>88.64</v>
      </c>
      <c r="AS222" s="93">
        <f t="shared" si="383"/>
        <v>9.3769601743976638E-2</v>
      </c>
      <c r="AT222" s="93"/>
      <c r="AU222" s="10">
        <f>AVERAGE(AU124:AU135)</f>
        <v>89.894999999999996</v>
      </c>
      <c r="AV222" s="93">
        <f t="shared" si="384"/>
        <v>-9.2759266742590274E-3</v>
      </c>
      <c r="AW222" s="93"/>
      <c r="AX222" s="10"/>
      <c r="AY222" s="10"/>
      <c r="AZ222" s="93"/>
      <c r="BA222" s="10"/>
      <c r="BB222" s="93"/>
      <c r="BC222" s="10"/>
      <c r="BD222" s="93"/>
      <c r="BE222" s="10"/>
      <c r="BF222" s="93"/>
      <c r="BG222" s="10"/>
      <c r="BH222" s="93"/>
      <c r="BI222" s="10"/>
      <c r="BJ222" s="93"/>
      <c r="BK222" s="10"/>
      <c r="BL222" s="93"/>
      <c r="BM222" s="10"/>
      <c r="BN222" s="93"/>
      <c r="BO222" s="10"/>
      <c r="BP222" s="10"/>
      <c r="BQ222" s="93"/>
      <c r="BR222" s="10"/>
      <c r="BS222" s="93"/>
      <c r="BT222" s="10"/>
      <c r="BU222" s="93"/>
      <c r="BV222" s="10"/>
      <c r="BW222" s="93"/>
      <c r="BX222" s="10"/>
      <c r="BY222" s="93"/>
      <c r="BZ222" s="10"/>
      <c r="CA222" s="93"/>
      <c r="CB222" s="10"/>
      <c r="CC222" s="93"/>
      <c r="CD222" s="10"/>
      <c r="CE222" s="93"/>
      <c r="CF222" s="10"/>
      <c r="CG222" s="93"/>
      <c r="CH222" s="10"/>
      <c r="CI222" s="93"/>
      <c r="CJ222" s="10"/>
      <c r="CK222" s="93"/>
      <c r="CL222" s="10"/>
      <c r="CM222" s="93"/>
      <c r="CN222" s="10"/>
      <c r="CO222" s="93"/>
      <c r="CP222" s="10"/>
      <c r="CQ222" s="93"/>
      <c r="CR222" s="10"/>
      <c r="CS222" s="93"/>
      <c r="CT222" s="10"/>
      <c r="CU222" s="93"/>
      <c r="CV222" s="171"/>
      <c r="CW222" s="10"/>
      <c r="CX222" s="93"/>
      <c r="CY222" s="10"/>
      <c r="CZ222" s="93"/>
      <c r="DA222" s="10"/>
      <c r="DB222" s="93"/>
      <c r="DC222" s="10"/>
      <c r="DD222" s="93"/>
      <c r="DE222" s="88"/>
      <c r="DF222" s="88"/>
    </row>
    <row r="223" spans="1:110" s="6" customFormat="1" ht="12.75">
      <c r="A223" s="91" t="s">
        <v>261</v>
      </c>
      <c r="B223" s="77">
        <f>SUM(B136:B147)</f>
        <v>61749.001900000003</v>
      </c>
      <c r="C223" s="93">
        <f t="shared" si="369"/>
        <v>0.12080420052186125</v>
      </c>
      <c r="D223" s="93">
        <f>B223/B217-1</f>
        <v>0.41280950263114824</v>
      </c>
      <c r="E223" s="77">
        <f>SUM(E136:E147)</f>
        <v>48166.103400000007</v>
      </c>
      <c r="F223" s="93">
        <f t="shared" si="370"/>
        <v>8.7092757332162707E-2</v>
      </c>
      <c r="G223" s="93">
        <f>E223/E217-1</f>
        <v>0.71947226801268083</v>
      </c>
      <c r="H223" s="77">
        <f>SUM(H136:H147)</f>
        <v>13223.220200000002</v>
      </c>
      <c r="I223" s="93">
        <f t="shared" si="371"/>
        <v>0.28519246274921062</v>
      </c>
      <c r="J223" s="93">
        <f>H223/H217-1</f>
        <v>-7.0626115359235686E-2</v>
      </c>
      <c r="K223" s="77">
        <f>SUM(K136:K147)</f>
        <v>359.67819999999995</v>
      </c>
      <c r="L223" s="93">
        <f t="shared" si="372"/>
        <v>-0.27675732782533669</v>
      </c>
      <c r="M223" s="93">
        <f>K223/K217-1</f>
        <v>-0.75470225138602998</v>
      </c>
      <c r="N223" s="77">
        <f>SUM(N136:N147)</f>
        <v>56519.099900000001</v>
      </c>
      <c r="O223" s="93">
        <f t="shared" si="373"/>
        <v>0.12131170982187434</v>
      </c>
      <c r="P223" s="93">
        <f>N223/N217-1</f>
        <v>0.42396982186007515</v>
      </c>
      <c r="Q223" s="77">
        <f>SUM(Q136:Q147)</f>
        <v>44562.665699999998</v>
      </c>
      <c r="R223" s="93">
        <f t="shared" si="374"/>
        <v>9.1285225848991569E-2</v>
      </c>
      <c r="S223" s="93">
        <f>Q223/Q217-1</f>
        <v>0.72175536461141165</v>
      </c>
      <c r="T223" s="77">
        <f>SUM(T136:T147)</f>
        <v>11630.375899999999</v>
      </c>
      <c r="U223" s="93">
        <f t="shared" si="375"/>
        <v>0.27535051706061164</v>
      </c>
      <c r="V223" s="93">
        <f>T223/T217-1</f>
        <v>-7.1002516439448993E-2</v>
      </c>
      <c r="W223" s="77">
        <f>SUM(W136:W147)</f>
        <v>326.05840000000001</v>
      </c>
      <c r="X223" s="93">
        <f t="shared" si="376"/>
        <v>-0.27552720396922203</v>
      </c>
      <c r="Y223" s="93">
        <f>W223/W217-1</f>
        <v>-0.74720858952306801</v>
      </c>
      <c r="Z223" s="77">
        <f>SUM(Z136:Z147)</f>
        <v>32334.5</v>
      </c>
      <c r="AA223" s="93">
        <f t="shared" si="377"/>
        <v>0.12742840187211435</v>
      </c>
      <c r="AB223" s="93">
        <f>Z223/Z217-1</f>
        <v>0.44398536298249325</v>
      </c>
      <c r="AC223" s="77">
        <f>SUM(AC136:AC147)</f>
        <v>26047.040000000001</v>
      </c>
      <c r="AD223" s="93">
        <f t="shared" si="378"/>
        <v>9.0723317582699137E-2</v>
      </c>
      <c r="AE223" s="93">
        <f>AC223/AC217-1</f>
        <v>0.60888079587190269</v>
      </c>
      <c r="AF223" s="77">
        <f>SUM(AF136:AF147)</f>
        <v>6058.9900000000007</v>
      </c>
      <c r="AG223" s="93">
        <f t="shared" si="379"/>
        <v>0.34772105976115153</v>
      </c>
      <c r="AH223" s="93">
        <f>AF223/AF217-1</f>
        <v>0.1310796330658861</v>
      </c>
      <c r="AI223" s="77">
        <f>SUM(AI136:AI147)</f>
        <v>228.5</v>
      </c>
      <c r="AJ223" s="93">
        <f t="shared" si="380"/>
        <v>-0.24746410222632065</v>
      </c>
      <c r="AK223" s="93">
        <f>AI223/AI217-1</f>
        <v>-0.72996289205606368</v>
      </c>
      <c r="AL223" s="77">
        <f>AVERAGE(AL136:AL147)</f>
        <v>91.469166666666652</v>
      </c>
      <c r="AM223" s="93">
        <f t="shared" si="381"/>
        <v>4.9221121330056405E-4</v>
      </c>
      <c r="AN223" s="93">
        <f>AL223/AL217-1</f>
        <v>6.6305942773292603E-3</v>
      </c>
      <c r="AO223" s="77">
        <f>AVERAGE(AO136:AO147)</f>
        <v>92.460833333333355</v>
      </c>
      <c r="AP223" s="93">
        <f t="shared" si="382"/>
        <v>3.8179334304404566E-3</v>
      </c>
      <c r="AQ223" s="93">
        <f>AO223/AO217-1</f>
        <v>7.8473111684407293E-4</v>
      </c>
      <c r="AR223" s="77">
        <f>AVERAGE(AR136:AR147)</f>
        <v>87.927500000000009</v>
      </c>
      <c r="AS223" s="93">
        <f t="shared" si="383"/>
        <v>-8.0381317689529608E-3</v>
      </c>
      <c r="AT223" s="93">
        <f>AR223/AR217-1</f>
        <v>-4.7257909332729664E-3</v>
      </c>
      <c r="AU223" s="77">
        <f>AVERAGE(AU136:AU147)</f>
        <v>90.649166666666659</v>
      </c>
      <c r="AV223" s="93">
        <f t="shared" si="384"/>
        <v>8.3894172831264768E-3</v>
      </c>
      <c r="AW223" s="93">
        <f>AU223/AU217-1</f>
        <v>3.0240751614797112E-2</v>
      </c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</row>
    <row r="224" spans="1:110" s="6" customFormat="1" ht="12.75">
      <c r="A224" s="26"/>
      <c r="B224" s="29"/>
      <c r="C224" s="93"/>
      <c r="D224" s="93"/>
      <c r="E224" s="29"/>
      <c r="F224" s="93"/>
      <c r="G224" s="93"/>
      <c r="H224" s="29"/>
      <c r="I224" s="93"/>
      <c r="J224" s="93"/>
      <c r="K224" s="29"/>
      <c r="L224" s="93"/>
      <c r="M224" s="93"/>
      <c r="N224" s="29"/>
      <c r="O224" s="93"/>
      <c r="P224" s="93"/>
      <c r="Q224" s="29"/>
      <c r="R224" s="93"/>
      <c r="S224" s="93"/>
      <c r="T224" s="29"/>
      <c r="U224" s="93"/>
      <c r="V224" s="93"/>
      <c r="W224" s="29"/>
      <c r="X224" s="93"/>
      <c r="Y224" s="93"/>
      <c r="Z224" s="29"/>
      <c r="AA224" s="93"/>
      <c r="AB224" s="93"/>
      <c r="AC224" s="29"/>
      <c r="AD224" s="93"/>
      <c r="AE224" s="93"/>
      <c r="AF224" s="29"/>
      <c r="AG224" s="93"/>
      <c r="AH224" s="93"/>
      <c r="AI224" s="29"/>
      <c r="AJ224" s="93"/>
      <c r="AK224" s="93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</row>
    <row r="225" spans="1:126" s="11" customFormat="1" ht="12.75">
      <c r="A225" s="7"/>
      <c r="B225" s="10"/>
      <c r="C225" s="9"/>
      <c r="D225" s="9"/>
      <c r="E225" s="10"/>
      <c r="F225" s="9"/>
      <c r="G225" s="9"/>
      <c r="H225" s="10"/>
      <c r="I225" s="9"/>
      <c r="J225" s="9"/>
      <c r="K225" s="10"/>
      <c r="L225" s="9"/>
      <c r="M225" s="9"/>
      <c r="N225" s="10"/>
      <c r="O225" s="9"/>
      <c r="P225" s="9"/>
      <c r="Q225" s="10"/>
      <c r="R225" s="9"/>
      <c r="S225" s="9"/>
      <c r="T225" s="10"/>
      <c r="U225" s="9"/>
      <c r="V225" s="9"/>
      <c r="W225" s="10"/>
      <c r="X225" s="9"/>
      <c r="Y225" s="9"/>
      <c r="Z225" s="10"/>
      <c r="AA225" s="9"/>
      <c r="AB225" s="9"/>
      <c r="AC225" s="10"/>
      <c r="AD225" s="9"/>
      <c r="AE225" s="9"/>
      <c r="AF225" s="10"/>
      <c r="AG225" s="9"/>
      <c r="AH225" s="9"/>
      <c r="AI225" s="10"/>
      <c r="AJ225" s="9"/>
      <c r="AK225" s="9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8"/>
      <c r="AW225" s="8"/>
      <c r="AX225" s="10"/>
      <c r="AY225" s="10"/>
      <c r="AZ225" s="9"/>
      <c r="BA225" s="10"/>
      <c r="BB225" s="9"/>
      <c r="BC225" s="10"/>
      <c r="BD225" s="9"/>
      <c r="BE225" s="10"/>
      <c r="BF225" s="9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9"/>
      <c r="BR225" s="10"/>
      <c r="BS225" s="9"/>
      <c r="BT225" s="10"/>
      <c r="BU225" s="9"/>
      <c r="BV225" s="10"/>
      <c r="BW225" s="9"/>
      <c r="BX225" s="10"/>
      <c r="BY225" s="9"/>
      <c r="BZ225" s="10"/>
      <c r="CA225" s="9"/>
      <c r="CB225" s="10"/>
      <c r="CC225" s="9"/>
      <c r="CD225" s="10"/>
      <c r="CE225" s="9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9"/>
      <c r="CQ225" s="10"/>
      <c r="CR225" s="9"/>
      <c r="CS225" s="10"/>
      <c r="CT225" s="9"/>
      <c r="CU225" s="10"/>
      <c r="CV225" s="9"/>
      <c r="CW225" s="10"/>
      <c r="CX225" s="9"/>
      <c r="CY225" s="10"/>
      <c r="CZ225" s="9"/>
      <c r="DA225" s="10"/>
      <c r="DB225" s="9"/>
      <c r="DC225" s="10"/>
      <c r="DD225" s="9"/>
      <c r="DE225" s="10"/>
      <c r="DF225" s="10"/>
    </row>
    <row r="226" spans="1:126" s="6" customFormat="1" ht="12.75">
      <c r="A226" s="26"/>
      <c r="B226" s="29"/>
      <c r="C226" s="28"/>
      <c r="D226" s="28"/>
      <c r="E226" s="29"/>
      <c r="F226" s="28"/>
      <c r="G226" s="28"/>
      <c r="H226" s="29"/>
      <c r="I226" s="28"/>
      <c r="J226" s="28"/>
      <c r="K226" s="29"/>
      <c r="L226" s="28"/>
      <c r="M226" s="28"/>
      <c r="N226" s="29"/>
      <c r="O226" s="28"/>
      <c r="P226" s="28"/>
      <c r="Q226" s="29"/>
      <c r="R226" s="28"/>
      <c r="S226" s="28"/>
      <c r="T226" s="29"/>
      <c r="U226" s="28"/>
      <c r="V226" s="28"/>
      <c r="W226" s="29"/>
      <c r="X226" s="28"/>
      <c r="Y226" s="28"/>
      <c r="Z226" s="29"/>
      <c r="AA226" s="28"/>
      <c r="AB226" s="28"/>
      <c r="AC226" s="29"/>
      <c r="AD226" s="28"/>
      <c r="AE226" s="28"/>
      <c r="AF226" s="29"/>
      <c r="AG226" s="28"/>
      <c r="AH226" s="28"/>
      <c r="AI226" s="29"/>
      <c r="AJ226" s="28"/>
      <c r="AK226" s="28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</row>
    <row r="227" spans="1:126" s="6" customFormat="1" ht="12.75">
      <c r="A227" s="26"/>
      <c r="B227" s="29"/>
      <c r="C227" s="28"/>
      <c r="D227" s="28"/>
      <c r="E227" s="29"/>
      <c r="F227" s="28"/>
      <c r="G227" s="28"/>
      <c r="H227" s="29"/>
      <c r="I227" s="28"/>
      <c r="J227" s="28"/>
      <c r="K227" s="29"/>
      <c r="L227" s="28"/>
      <c r="M227" s="28"/>
      <c r="N227" s="29"/>
      <c r="O227" s="28"/>
      <c r="P227" s="28"/>
      <c r="Q227" s="29"/>
      <c r="R227" s="28"/>
      <c r="S227" s="28"/>
      <c r="T227" s="29"/>
      <c r="U227" s="28"/>
      <c r="V227" s="28"/>
      <c r="W227" s="29"/>
      <c r="X227" s="28"/>
      <c r="Y227" s="28"/>
      <c r="Z227" s="29"/>
      <c r="AA227" s="28"/>
      <c r="AB227" s="28"/>
      <c r="AC227" s="29"/>
      <c r="AD227" s="28"/>
      <c r="AE227" s="28"/>
      <c r="AF227" s="29"/>
      <c r="AG227" s="28"/>
      <c r="AH227" s="28"/>
      <c r="AI227" s="29"/>
      <c r="AJ227" s="28"/>
      <c r="AK227" s="28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</row>
    <row r="228" spans="1:126" s="6" customFormat="1" ht="12.75">
      <c r="A228" s="26"/>
      <c r="B228" s="29"/>
      <c r="C228" s="28"/>
      <c r="D228" s="28"/>
      <c r="E228" s="29"/>
      <c r="F228" s="28"/>
      <c r="G228" s="28"/>
      <c r="H228" s="29"/>
      <c r="I228" s="28"/>
      <c r="J228" s="28"/>
      <c r="K228" s="29"/>
      <c r="L228" s="28"/>
      <c r="M228" s="28"/>
      <c r="N228" s="29"/>
      <c r="O228" s="28"/>
      <c r="P228" s="28"/>
      <c r="Q228" s="29"/>
      <c r="R228" s="28"/>
      <c r="S228" s="28"/>
      <c r="T228" s="29"/>
      <c r="U228" s="28"/>
      <c r="V228" s="28"/>
      <c r="W228" s="29"/>
      <c r="X228" s="28"/>
      <c r="Y228" s="28"/>
      <c r="Z228" s="29"/>
      <c r="AA228" s="28"/>
      <c r="AB228" s="28"/>
      <c r="AC228" s="29"/>
      <c r="AD228" s="28"/>
      <c r="AE228" s="28"/>
      <c r="AF228" s="29"/>
      <c r="AG228" s="28"/>
      <c r="AH228" s="28"/>
      <c r="AI228" s="29"/>
      <c r="AJ228" s="28"/>
      <c r="AK228" s="28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7"/>
      <c r="AW228" s="27"/>
      <c r="AX228" s="29"/>
      <c r="AY228" s="29"/>
      <c r="AZ228" s="28"/>
      <c r="BA228" s="29"/>
      <c r="BB228" s="28"/>
      <c r="BC228" s="29"/>
      <c r="BD228" s="28"/>
      <c r="BE228" s="29"/>
      <c r="BF228" s="28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8"/>
      <c r="BR228" s="29"/>
      <c r="BS228" s="28"/>
      <c r="BT228" s="29"/>
      <c r="BU228" s="28"/>
      <c r="BV228" s="29"/>
      <c r="BW228" s="28"/>
      <c r="BX228" s="29"/>
      <c r="BY228" s="28"/>
      <c r="BZ228" s="29"/>
      <c r="CA228" s="28"/>
      <c r="CB228" s="29"/>
      <c r="CC228" s="28"/>
      <c r="CD228" s="29"/>
      <c r="CE228" s="28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  <c r="CP228" s="28"/>
      <c r="CQ228" s="29"/>
      <c r="CR228" s="28"/>
      <c r="CS228" s="29"/>
      <c r="CT228" s="28"/>
      <c r="CU228" s="29"/>
      <c r="CV228" s="28"/>
      <c r="CW228" s="29"/>
      <c r="CX228" s="28"/>
      <c r="CY228" s="29"/>
      <c r="CZ228" s="28"/>
      <c r="DA228" s="29"/>
      <c r="DB228" s="28"/>
      <c r="DC228" s="29"/>
      <c r="DD228" s="28"/>
      <c r="DE228" s="29"/>
      <c r="DF228" s="29"/>
    </row>
    <row r="229" spans="1:126" s="6" customFormat="1" ht="12.75">
      <c r="A229" s="26"/>
      <c r="B229" s="29"/>
      <c r="C229" s="28"/>
      <c r="D229" s="28"/>
      <c r="E229" s="29"/>
      <c r="F229" s="28"/>
      <c r="G229" s="28"/>
      <c r="H229" s="29"/>
      <c r="I229" s="28"/>
      <c r="J229" s="28"/>
      <c r="K229" s="29"/>
      <c r="L229" s="28"/>
      <c r="M229" s="28"/>
      <c r="N229" s="29"/>
      <c r="O229" s="28"/>
      <c r="P229" s="28"/>
      <c r="Q229" s="29"/>
      <c r="R229" s="28"/>
      <c r="S229" s="28"/>
      <c r="T229" s="29"/>
      <c r="U229" s="28"/>
      <c r="V229" s="28"/>
      <c r="W229" s="29"/>
      <c r="X229" s="28"/>
      <c r="Y229" s="28"/>
      <c r="Z229" s="29"/>
      <c r="AA229" s="28"/>
      <c r="AB229" s="28"/>
      <c r="AC229" s="29"/>
      <c r="AD229" s="28"/>
      <c r="AE229" s="28"/>
      <c r="AF229" s="29"/>
      <c r="AG229" s="28"/>
      <c r="AH229" s="28"/>
      <c r="AI229" s="29"/>
      <c r="AJ229" s="28"/>
      <c r="AK229" s="28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7"/>
      <c r="AW229" s="27"/>
      <c r="AX229" s="29"/>
      <c r="AY229" s="29"/>
      <c r="AZ229" s="28"/>
      <c r="BA229" s="29"/>
      <c r="BB229" s="28"/>
      <c r="BC229" s="29"/>
      <c r="BD229" s="28"/>
      <c r="BE229" s="29"/>
      <c r="BF229" s="28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8"/>
      <c r="BR229" s="29"/>
      <c r="BS229" s="28"/>
      <c r="BT229" s="29"/>
      <c r="BU229" s="28"/>
      <c r="BV229" s="29"/>
      <c r="BW229" s="28"/>
      <c r="BX229" s="29"/>
      <c r="BY229" s="28"/>
      <c r="BZ229" s="29"/>
      <c r="CA229" s="28"/>
      <c r="CB229" s="29"/>
      <c r="CC229" s="28"/>
      <c r="CD229" s="29"/>
      <c r="CE229" s="28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  <c r="CP229" s="28"/>
      <c r="CQ229" s="29"/>
      <c r="CR229" s="28"/>
      <c r="CS229" s="29"/>
      <c r="CT229" s="28"/>
      <c r="CU229" s="29"/>
      <c r="CV229" s="28"/>
      <c r="CW229" s="29"/>
      <c r="CX229" s="28"/>
      <c r="CY229" s="29"/>
      <c r="CZ229" s="28"/>
      <c r="DA229" s="29"/>
      <c r="DB229" s="28"/>
      <c r="DC229" s="29"/>
      <c r="DD229" s="28"/>
      <c r="DE229" s="29"/>
      <c r="DF229" s="29"/>
    </row>
    <row r="230" spans="1:126" s="6" customFormat="1" ht="12.75">
      <c r="A230" s="26"/>
      <c r="B230" s="29"/>
      <c r="C230" s="28"/>
      <c r="D230" s="28"/>
      <c r="E230" s="29"/>
      <c r="F230" s="28"/>
      <c r="G230" s="28"/>
      <c r="H230" s="29"/>
      <c r="I230" s="28"/>
      <c r="J230" s="28"/>
      <c r="K230" s="29"/>
      <c r="L230" s="28"/>
      <c r="M230" s="28"/>
      <c r="N230" s="29"/>
      <c r="O230" s="28"/>
      <c r="P230" s="28"/>
      <c r="Q230" s="29"/>
      <c r="R230" s="28"/>
      <c r="S230" s="28"/>
      <c r="T230" s="29"/>
      <c r="U230" s="28"/>
      <c r="V230" s="28"/>
      <c r="W230" s="29"/>
      <c r="X230" s="28"/>
      <c r="Y230" s="28"/>
      <c r="Z230" s="29"/>
      <c r="AA230" s="28"/>
      <c r="AB230" s="28"/>
      <c r="AC230" s="29"/>
      <c r="AD230" s="28"/>
      <c r="AE230" s="28"/>
      <c r="AF230" s="29"/>
      <c r="AG230" s="28"/>
      <c r="AH230" s="28"/>
      <c r="AI230" s="29"/>
      <c r="AJ230" s="28"/>
      <c r="AK230" s="28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  <c r="DJ230" s="29"/>
      <c r="DK230" s="29"/>
      <c r="DL230" s="29"/>
      <c r="DM230" s="29"/>
      <c r="DN230" s="29"/>
      <c r="DO230" s="29"/>
      <c r="DP230" s="29"/>
      <c r="DQ230" s="29"/>
      <c r="DR230" s="29"/>
      <c r="DS230" s="29"/>
      <c r="DT230" s="29"/>
      <c r="DU230" s="29"/>
      <c r="DV230" s="29"/>
    </row>
    <row r="231" spans="1:126" s="6" customFormat="1" ht="12.75">
      <c r="A231" s="26"/>
      <c r="B231" s="29"/>
      <c r="C231" s="28"/>
      <c r="D231" s="28"/>
      <c r="E231" s="29"/>
      <c r="F231" s="28"/>
      <c r="G231" s="28"/>
      <c r="H231" s="29"/>
      <c r="I231" s="28"/>
      <c r="J231" s="28"/>
      <c r="K231" s="29"/>
      <c r="L231" s="28"/>
      <c r="M231" s="28"/>
      <c r="N231" s="29"/>
      <c r="O231" s="28"/>
      <c r="P231" s="28"/>
      <c r="Q231" s="29"/>
      <c r="R231" s="28"/>
      <c r="S231" s="28"/>
      <c r="T231" s="29"/>
      <c r="U231" s="28"/>
      <c r="V231" s="28"/>
      <c r="W231" s="29"/>
      <c r="X231" s="28"/>
      <c r="Y231" s="28"/>
      <c r="Z231" s="29"/>
      <c r="AA231" s="28"/>
      <c r="AB231" s="28"/>
      <c r="AC231" s="29"/>
      <c r="AD231" s="28"/>
      <c r="AE231" s="28"/>
      <c r="AF231" s="29"/>
      <c r="AG231" s="28"/>
      <c r="AH231" s="28"/>
      <c r="AI231" s="29"/>
      <c r="AJ231" s="28"/>
      <c r="AK231" s="28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  <c r="DL231" s="29"/>
      <c r="DM231" s="29"/>
      <c r="DN231" s="29"/>
      <c r="DO231" s="29"/>
      <c r="DP231" s="29"/>
      <c r="DQ231" s="29"/>
      <c r="DR231" s="29"/>
      <c r="DS231" s="29"/>
      <c r="DT231" s="29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7" tint="0.79992065187536243"/>
  </sheetPr>
  <dimension ref="A1:DV231"/>
  <sheetViews>
    <sheetView zoomScale="90" zoomScaleNormal="90" workbookViewId="0">
      <pane xSplit="1" ySplit="3" topLeftCell="B4" activePane="bottomRight" state="frozen"/>
      <selection pane="topRight"/>
      <selection pane="bottomLeft"/>
      <selection pane="bottomRight" activeCell="AP28" sqref="AP28"/>
    </sheetView>
  </sheetViews>
  <sheetFormatPr defaultColWidth="8.75" defaultRowHeight="14.25"/>
  <cols>
    <col min="2" max="2" width="16.75" customWidth="1"/>
    <col min="3" max="3" width="9.75" style="41" bestFit="1" customWidth="1"/>
    <col min="4" max="4" width="8" style="41" bestFit="1" customWidth="1"/>
    <col min="5" max="5" width="16.75" customWidth="1"/>
    <col min="6" max="6" width="9.75" style="41" bestFit="1" customWidth="1"/>
    <col min="7" max="7" width="7.875" style="41" bestFit="1" customWidth="1"/>
    <col min="8" max="8" width="16.75" customWidth="1"/>
    <col min="9" max="9" width="9.75" style="41" bestFit="1" customWidth="1"/>
    <col min="10" max="10" width="8" style="41" bestFit="1" customWidth="1"/>
    <col min="11" max="11" width="16.75" customWidth="1"/>
    <col min="12" max="12" width="9.75" style="41" bestFit="1" customWidth="1"/>
    <col min="13" max="13" width="8" style="41" bestFit="1" customWidth="1"/>
    <col min="14" max="14" width="16.75" customWidth="1"/>
    <col min="15" max="15" width="9.75" style="41" bestFit="1" customWidth="1"/>
    <col min="16" max="16" width="8" style="41" bestFit="1" customWidth="1"/>
    <col min="17" max="17" width="16.75" customWidth="1"/>
    <col min="18" max="19" width="9.375" style="41" customWidth="1"/>
    <col min="20" max="20" width="16.75" customWidth="1"/>
    <col min="21" max="22" width="8.375" style="41" customWidth="1"/>
    <col min="23" max="23" width="16.75" customWidth="1"/>
    <col min="24" max="24" width="10" style="41" bestFit="1" customWidth="1"/>
    <col min="25" max="25" width="8" style="41" bestFit="1" customWidth="1"/>
    <col min="26" max="26" width="16.75" customWidth="1"/>
    <col min="27" max="27" width="9.75" style="41" bestFit="1" customWidth="1"/>
    <col min="28" max="28" width="8" style="41" bestFit="1" customWidth="1"/>
    <col min="29" max="29" width="16.75" customWidth="1"/>
    <col min="30" max="30" width="9.75" style="41" bestFit="1" customWidth="1"/>
    <col min="31" max="31" width="7.875" style="41" bestFit="1" customWidth="1"/>
    <col min="32" max="32" width="16.75" customWidth="1"/>
    <col min="33" max="33" width="9.75" style="41" bestFit="1" customWidth="1"/>
    <col min="34" max="34" width="8" style="41" bestFit="1" customWidth="1"/>
    <col min="35" max="35" width="16.75" customWidth="1"/>
    <col min="36" max="36" width="10" style="41" bestFit="1" customWidth="1"/>
    <col min="37" max="37" width="8" style="41" bestFit="1" customWidth="1"/>
    <col min="38" max="38" width="16.75" customWidth="1"/>
    <col min="39" max="39" width="9.75" bestFit="1" customWidth="1"/>
    <col min="40" max="40" width="10" bestFit="1" customWidth="1"/>
    <col min="41" max="41" width="16.75" customWidth="1"/>
    <col min="42" max="42" width="9.75" bestFit="1" customWidth="1"/>
    <col min="43" max="43" width="7.875" bestFit="1" customWidth="1"/>
    <col min="44" max="44" width="16.75" customWidth="1"/>
    <col min="45" max="45" width="9.75" bestFit="1" customWidth="1"/>
    <col min="46" max="46" width="7.875" bestFit="1" customWidth="1"/>
    <col min="47" max="47" width="16.75" customWidth="1"/>
    <col min="48" max="48" width="9.75" bestFit="1" customWidth="1"/>
    <col min="49" max="49" width="7.875" bestFit="1" customWidth="1"/>
    <col min="50" max="50" width="16.75" customWidth="1"/>
    <col min="51" max="51" width="11.375" customWidth="1"/>
    <col min="52" max="52" width="8.375" customWidth="1"/>
    <col min="53" max="53" width="10.375" customWidth="1"/>
    <col min="54" max="54" width="8.375" customWidth="1"/>
    <col min="55" max="55" width="9" customWidth="1"/>
    <col min="56" max="57" width="8.375" customWidth="1"/>
    <col min="58" max="58" width="17.375" customWidth="1"/>
    <col min="59" max="59" width="31" customWidth="1"/>
    <col min="60" max="60" width="20.375" customWidth="1"/>
    <col min="61" max="61" width="16.125" customWidth="1"/>
    <col min="62" max="62" width="18.375" customWidth="1"/>
    <col min="63" max="63" width="16.375" customWidth="1"/>
    <col min="64" max="64" width="14.625" customWidth="1"/>
    <col min="65" max="65" width="8.375" customWidth="1"/>
    <col min="66" max="66" width="27" customWidth="1"/>
    <col min="67" max="67" width="9" customWidth="1"/>
    <col min="68" max="68" width="16" customWidth="1"/>
    <col min="69" max="73" width="8.375" customWidth="1"/>
    <col min="74" max="74" width="14.625" customWidth="1"/>
    <col min="75" max="75" width="8.375" customWidth="1"/>
    <col min="76" max="76" width="16" customWidth="1"/>
    <col min="77" max="79" width="8.375" customWidth="1"/>
    <col min="80" max="80" width="18.375" customWidth="1"/>
    <col min="81" max="81" width="17.375" customWidth="1"/>
    <col min="82" max="82" width="13.625" customWidth="1"/>
    <col min="83" max="83" width="24" customWidth="1"/>
    <col min="84" max="84" width="12" customWidth="1"/>
    <col min="85" max="85" width="17.625" customWidth="1"/>
    <col min="86" max="86" width="15.75" customWidth="1"/>
    <col min="87" max="87" width="20.375" customWidth="1"/>
    <col min="88" max="88" width="18.75" customWidth="1"/>
    <col min="89" max="89" width="21.75" customWidth="1"/>
    <col min="90" max="90" width="12.375" customWidth="1"/>
    <col min="91" max="91" width="14.375" customWidth="1"/>
    <col min="92" max="92" width="10.375" customWidth="1"/>
    <col min="93" max="93" width="14.375" customWidth="1"/>
    <col min="94" max="94" width="15.375" style="54" customWidth="1"/>
    <col min="95" max="95" width="15.125" customWidth="1"/>
    <col min="96" max="96" width="19.375" style="54" customWidth="1"/>
    <col min="97" max="97" width="15.125" customWidth="1"/>
    <col min="98" max="98" width="10" style="54" customWidth="1"/>
    <col min="99" max="99" width="16.375" customWidth="1"/>
    <col min="100" max="100" width="14.625" style="54" customWidth="1"/>
    <col min="101" max="101" width="12" customWidth="1"/>
    <col min="102" max="102" width="8.375" customWidth="1"/>
    <col min="103" max="103" width="10.375" customWidth="1"/>
    <col min="104" max="104" width="8.375" customWidth="1"/>
    <col min="105" max="105" width="10.375" customWidth="1"/>
    <col min="106" max="106" width="13.625" customWidth="1"/>
    <col min="107" max="107" width="18.625" customWidth="1"/>
    <col min="108" max="108" width="17.75" customWidth="1"/>
    <col min="109" max="110" width="8.75" style="48"/>
  </cols>
  <sheetData>
    <row r="1" spans="1:122" s="166" customFormat="1">
      <c r="A1" s="161" t="s">
        <v>14</v>
      </c>
      <c r="B1" s="194" t="s">
        <v>15</v>
      </c>
      <c r="C1" s="162" t="s">
        <v>113</v>
      </c>
      <c r="D1" s="162" t="s">
        <v>112</v>
      </c>
      <c r="E1" s="161" t="s">
        <v>16</v>
      </c>
      <c r="F1" s="162" t="s">
        <v>113</v>
      </c>
      <c r="G1" s="162" t="s">
        <v>112</v>
      </c>
      <c r="H1" s="161" t="s">
        <v>17</v>
      </c>
      <c r="I1" s="162" t="s">
        <v>113</v>
      </c>
      <c r="J1" s="162" t="s">
        <v>112</v>
      </c>
      <c r="K1" s="161" t="s">
        <v>18</v>
      </c>
      <c r="L1" s="162" t="s">
        <v>113</v>
      </c>
      <c r="M1" s="162" t="s">
        <v>112</v>
      </c>
      <c r="N1" s="161" t="s">
        <v>19</v>
      </c>
      <c r="O1" s="162" t="s">
        <v>113</v>
      </c>
      <c r="P1" s="162" t="s">
        <v>112</v>
      </c>
      <c r="Q1" s="161" t="s">
        <v>20</v>
      </c>
      <c r="R1" s="162" t="s">
        <v>113</v>
      </c>
      <c r="S1" s="162" t="s">
        <v>112</v>
      </c>
      <c r="T1" s="161" t="s">
        <v>21</v>
      </c>
      <c r="U1" s="162" t="s">
        <v>113</v>
      </c>
      <c r="V1" s="162" t="s">
        <v>112</v>
      </c>
      <c r="W1" s="161" t="s">
        <v>22</v>
      </c>
      <c r="X1" s="162" t="s">
        <v>113</v>
      </c>
      <c r="Y1" s="162" t="s">
        <v>112</v>
      </c>
      <c r="Z1" s="161" t="s">
        <v>23</v>
      </c>
      <c r="AA1" s="162" t="s">
        <v>113</v>
      </c>
      <c r="AB1" s="162" t="s">
        <v>112</v>
      </c>
      <c r="AC1" s="161" t="s">
        <v>24</v>
      </c>
      <c r="AD1" s="162" t="s">
        <v>113</v>
      </c>
      <c r="AE1" s="162" t="s">
        <v>112</v>
      </c>
      <c r="AF1" s="161" t="s">
        <v>25</v>
      </c>
      <c r="AG1" s="162" t="s">
        <v>113</v>
      </c>
      <c r="AH1" s="162" t="s">
        <v>112</v>
      </c>
      <c r="AI1" s="161" t="s">
        <v>26</v>
      </c>
      <c r="AJ1" s="162" t="s">
        <v>113</v>
      </c>
      <c r="AK1" s="162" t="s">
        <v>112</v>
      </c>
      <c r="AL1" s="161" t="s">
        <v>27</v>
      </c>
      <c r="AM1" s="162" t="s">
        <v>113</v>
      </c>
      <c r="AN1" s="162" t="s">
        <v>112</v>
      </c>
      <c r="AO1" s="161" t="s">
        <v>28</v>
      </c>
      <c r="AP1" s="162" t="s">
        <v>113</v>
      </c>
      <c r="AQ1" s="162" t="s">
        <v>112</v>
      </c>
      <c r="AR1" s="161" t="s">
        <v>29</v>
      </c>
      <c r="AS1" s="162" t="s">
        <v>113</v>
      </c>
      <c r="AT1" s="162" t="s">
        <v>112</v>
      </c>
      <c r="AU1" s="161" t="s">
        <v>30</v>
      </c>
      <c r="AV1" s="162" t="s">
        <v>113</v>
      </c>
      <c r="AW1" s="162" t="s">
        <v>112</v>
      </c>
      <c r="AX1" s="161" t="s">
        <v>111</v>
      </c>
      <c r="AY1" s="162" t="s">
        <v>113</v>
      </c>
      <c r="AZ1" s="162" t="s">
        <v>112</v>
      </c>
      <c r="BA1" s="161"/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  <c r="BN1" s="161"/>
      <c r="BO1" s="161"/>
      <c r="BP1" s="161"/>
      <c r="BQ1" s="161"/>
      <c r="BR1" s="161"/>
      <c r="BS1" s="161"/>
      <c r="BT1" s="161"/>
      <c r="BU1" s="161"/>
      <c r="BV1" s="161"/>
      <c r="BW1" s="161"/>
      <c r="BX1" s="161"/>
      <c r="BY1" s="161"/>
      <c r="BZ1" s="161"/>
      <c r="CA1" s="161"/>
      <c r="CB1" s="161"/>
      <c r="CC1" s="161"/>
      <c r="CD1" s="161"/>
      <c r="CE1" s="161"/>
      <c r="CF1" s="161"/>
      <c r="CG1" s="161"/>
      <c r="CH1" s="161"/>
      <c r="CI1" s="161"/>
      <c r="CJ1" s="161"/>
      <c r="CK1" s="161"/>
      <c r="CL1" s="161"/>
      <c r="CM1" s="161"/>
      <c r="CN1" s="161"/>
      <c r="CO1" s="161"/>
      <c r="CP1" s="161"/>
      <c r="CQ1" s="161"/>
      <c r="CR1" s="161"/>
      <c r="CS1" s="161"/>
      <c r="CT1" s="161"/>
      <c r="CU1" s="161"/>
      <c r="CV1" s="164"/>
      <c r="CW1" s="161"/>
      <c r="CX1" s="161"/>
      <c r="CY1" s="161"/>
      <c r="CZ1" s="161"/>
      <c r="DA1" s="161"/>
      <c r="DB1" s="161"/>
      <c r="DC1" s="161"/>
      <c r="DD1" s="161"/>
      <c r="DE1" s="165"/>
      <c r="DF1" s="165"/>
      <c r="DG1" s="161"/>
      <c r="DH1" s="164"/>
      <c r="DI1" s="164"/>
      <c r="DJ1" s="164"/>
      <c r="DK1" s="164"/>
      <c r="DL1" s="164"/>
      <c r="DM1" s="164"/>
      <c r="DN1" s="164"/>
      <c r="DO1" s="164"/>
      <c r="DP1" s="164"/>
      <c r="DQ1" s="164"/>
      <c r="DR1" s="164"/>
    </row>
    <row r="2" spans="1:122" s="1" customFormat="1" ht="12.75">
      <c r="A2" s="31" t="s">
        <v>31</v>
      </c>
      <c r="B2" s="195" t="s">
        <v>32</v>
      </c>
      <c r="C2" s="13"/>
      <c r="D2" s="13"/>
      <c r="E2" s="35" t="s">
        <v>32</v>
      </c>
      <c r="F2" s="142"/>
      <c r="G2" s="142"/>
      <c r="H2" s="35" t="s">
        <v>32</v>
      </c>
      <c r="I2" s="142"/>
      <c r="J2" s="142"/>
      <c r="K2" s="35" t="s">
        <v>32</v>
      </c>
      <c r="L2" s="142"/>
      <c r="M2" s="142"/>
      <c r="N2" s="35" t="s">
        <v>32</v>
      </c>
      <c r="O2" s="142"/>
      <c r="P2" s="142"/>
      <c r="Q2" s="35" t="s">
        <v>32</v>
      </c>
      <c r="R2" s="142"/>
      <c r="S2" s="142"/>
      <c r="T2" s="35" t="s">
        <v>32</v>
      </c>
      <c r="U2" s="142"/>
      <c r="V2" s="142"/>
      <c r="W2" s="35" t="s">
        <v>32</v>
      </c>
      <c r="X2" s="142"/>
      <c r="Y2" s="142"/>
      <c r="Z2" s="35" t="s">
        <v>32</v>
      </c>
      <c r="AA2" s="142"/>
      <c r="AB2" s="142"/>
      <c r="AC2" s="35" t="s">
        <v>32</v>
      </c>
      <c r="AD2" s="142"/>
      <c r="AE2" s="142"/>
      <c r="AF2" s="35" t="s">
        <v>32</v>
      </c>
      <c r="AG2" s="142"/>
      <c r="AH2" s="142"/>
      <c r="AI2" s="35" t="s">
        <v>32</v>
      </c>
      <c r="AJ2" s="142"/>
      <c r="AK2" s="142"/>
      <c r="AL2" s="35" t="s">
        <v>32</v>
      </c>
      <c r="AM2" s="142"/>
      <c r="AN2" s="142"/>
      <c r="AO2" s="35" t="s">
        <v>32</v>
      </c>
      <c r="AP2" s="142"/>
      <c r="AQ2" s="142"/>
      <c r="AR2" s="35" t="s">
        <v>32</v>
      </c>
      <c r="AS2" s="142"/>
      <c r="AT2" s="142"/>
      <c r="AU2" s="35" t="s">
        <v>32</v>
      </c>
      <c r="AV2" s="142"/>
      <c r="AW2" s="142"/>
      <c r="AX2" s="35"/>
      <c r="AY2" s="142"/>
      <c r="AZ2" s="142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7"/>
      <c r="CW2" s="35"/>
      <c r="CX2" s="35"/>
      <c r="CY2" s="35"/>
      <c r="CZ2" s="35"/>
      <c r="DA2" s="35"/>
      <c r="DB2" s="35"/>
      <c r="DC2" s="35"/>
      <c r="DD2" s="35"/>
      <c r="DE2" s="66"/>
      <c r="DF2" s="66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</row>
    <row r="3" spans="1:122" s="2" customFormat="1" ht="12.75">
      <c r="A3" s="32"/>
      <c r="B3" s="196" t="s">
        <v>33</v>
      </c>
      <c r="C3" s="14"/>
      <c r="D3" s="14"/>
      <c r="E3" s="33" t="s">
        <v>34</v>
      </c>
      <c r="F3" s="143"/>
      <c r="G3" s="143"/>
      <c r="H3" s="33" t="s">
        <v>35</v>
      </c>
      <c r="I3" s="143"/>
      <c r="J3" s="143"/>
      <c r="K3" s="33" t="s">
        <v>36</v>
      </c>
      <c r="L3" s="143"/>
      <c r="M3" s="143"/>
      <c r="N3" s="33" t="s">
        <v>37</v>
      </c>
      <c r="O3" s="143"/>
      <c r="P3" s="143"/>
      <c r="Q3" s="33" t="s">
        <v>34</v>
      </c>
      <c r="R3" s="143"/>
      <c r="S3" s="143"/>
      <c r="T3" s="33" t="s">
        <v>35</v>
      </c>
      <c r="U3" s="143"/>
      <c r="V3" s="143"/>
      <c r="W3" s="33" t="s">
        <v>36</v>
      </c>
      <c r="X3" s="143"/>
      <c r="Y3" s="143"/>
      <c r="Z3" s="33" t="s">
        <v>38</v>
      </c>
      <c r="AA3" s="143"/>
      <c r="AB3" s="143"/>
      <c r="AC3" s="33" t="s">
        <v>34</v>
      </c>
      <c r="AD3" s="143"/>
      <c r="AE3" s="143"/>
      <c r="AF3" s="33" t="s">
        <v>35</v>
      </c>
      <c r="AG3" s="143"/>
      <c r="AH3" s="143"/>
      <c r="AI3" s="33" t="s">
        <v>36</v>
      </c>
      <c r="AJ3" s="143"/>
      <c r="AK3" s="143"/>
      <c r="AL3" s="33" t="s">
        <v>39</v>
      </c>
      <c r="AM3" s="143"/>
      <c r="AN3" s="143"/>
      <c r="AO3" s="33" t="s">
        <v>34</v>
      </c>
      <c r="AP3" s="143"/>
      <c r="AQ3" s="143"/>
      <c r="AR3" s="33" t="s">
        <v>35</v>
      </c>
      <c r="AS3" s="143"/>
      <c r="AT3" s="143"/>
      <c r="AU3" s="33" t="s">
        <v>36</v>
      </c>
      <c r="AV3" s="143"/>
      <c r="AW3" s="143"/>
      <c r="AX3" s="33"/>
      <c r="AY3" s="143"/>
      <c r="AZ3" s="14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6"/>
      <c r="CG3" s="33"/>
      <c r="CH3" s="33"/>
      <c r="CI3" s="33"/>
      <c r="CJ3" s="33"/>
      <c r="CK3" s="33"/>
      <c r="CL3" s="33"/>
      <c r="CM3" s="33"/>
      <c r="CN3" s="36"/>
      <c r="CO3" s="36"/>
      <c r="CP3" s="33"/>
      <c r="CQ3" s="33"/>
      <c r="CR3" s="33"/>
      <c r="CS3" s="33"/>
      <c r="CT3" s="33"/>
      <c r="CU3" s="33"/>
      <c r="CV3" s="38"/>
      <c r="CW3" s="33"/>
      <c r="CX3" s="33"/>
      <c r="CY3" s="33"/>
      <c r="CZ3" s="33"/>
      <c r="DA3" s="33"/>
      <c r="DB3" s="33"/>
      <c r="DC3" s="33"/>
      <c r="DD3" s="33"/>
      <c r="DE3" s="67"/>
      <c r="DF3" s="67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</row>
    <row r="4" spans="1:122" s="11" customFormat="1" ht="12.75">
      <c r="A4" s="34">
        <v>41670</v>
      </c>
      <c r="B4" s="10"/>
      <c r="C4" s="138"/>
      <c r="D4" s="138"/>
      <c r="E4" s="15"/>
      <c r="F4" s="138"/>
      <c r="G4" s="138"/>
      <c r="H4" s="15"/>
      <c r="I4" s="138"/>
      <c r="J4" s="138"/>
      <c r="K4" s="15"/>
      <c r="L4" s="138"/>
      <c r="M4" s="138"/>
      <c r="N4" s="15"/>
      <c r="O4" s="138"/>
      <c r="P4" s="138"/>
      <c r="Q4" s="15"/>
      <c r="R4" s="138"/>
      <c r="S4" s="138"/>
      <c r="T4" s="15"/>
      <c r="U4" s="138"/>
      <c r="V4" s="138"/>
      <c r="W4" s="15"/>
      <c r="X4" s="138"/>
      <c r="Y4" s="138"/>
      <c r="Z4" s="15"/>
      <c r="AA4" s="138"/>
      <c r="AB4" s="138"/>
      <c r="AC4" s="15"/>
      <c r="AD4" s="138"/>
      <c r="AE4" s="138"/>
      <c r="AF4" s="15"/>
      <c r="AG4" s="138"/>
      <c r="AH4" s="138"/>
      <c r="AI4" s="15"/>
      <c r="AJ4" s="138"/>
      <c r="AK4" s="138"/>
      <c r="AL4" s="15"/>
      <c r="AM4" s="138"/>
      <c r="AN4" s="138"/>
      <c r="AO4" s="15"/>
      <c r="AP4" s="138"/>
      <c r="AQ4" s="138"/>
      <c r="AR4" s="15"/>
      <c r="AS4" s="138"/>
      <c r="AT4" s="138"/>
      <c r="AU4" s="15"/>
      <c r="AV4" s="138"/>
      <c r="AW4" s="138"/>
      <c r="AX4" s="15"/>
      <c r="AY4" s="138"/>
      <c r="AZ4" s="138"/>
      <c r="BA4" s="10"/>
      <c r="BB4" s="9"/>
      <c r="BC4" s="10"/>
      <c r="BD4" s="9"/>
      <c r="BE4" s="10"/>
      <c r="BF4" s="9"/>
      <c r="BG4" s="10"/>
      <c r="BH4" s="9"/>
      <c r="BI4" s="10"/>
      <c r="BJ4" s="9"/>
      <c r="BK4" s="10"/>
      <c r="BL4" s="9"/>
      <c r="BM4" s="10"/>
      <c r="BN4" s="9"/>
      <c r="BO4" s="10"/>
      <c r="BP4" s="10"/>
      <c r="BQ4" s="9"/>
      <c r="BR4" s="10"/>
      <c r="BS4" s="9"/>
      <c r="BT4" s="10"/>
      <c r="BU4" s="9"/>
      <c r="BV4" s="10"/>
      <c r="BW4" s="9"/>
      <c r="BX4" s="10"/>
      <c r="BY4" s="9"/>
      <c r="BZ4" s="10"/>
      <c r="CA4" s="9"/>
      <c r="CB4" s="10"/>
      <c r="CC4" s="9"/>
      <c r="CD4" s="10"/>
      <c r="CE4" s="9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W4" s="10"/>
      <c r="CX4" s="9"/>
      <c r="CY4" s="10"/>
      <c r="CZ4" s="9"/>
      <c r="DA4" s="10"/>
      <c r="DB4" s="9"/>
      <c r="DC4" s="10"/>
      <c r="DD4" s="9"/>
      <c r="DE4" s="88"/>
      <c r="DF4" s="88"/>
    </row>
    <row r="5" spans="1:122">
      <c r="A5" s="49">
        <v>41698</v>
      </c>
      <c r="B5" s="51"/>
      <c r="C5" s="139"/>
      <c r="D5" s="139"/>
      <c r="E5" s="50"/>
      <c r="F5" s="144"/>
      <c r="G5" s="144"/>
      <c r="H5" s="50"/>
      <c r="I5" s="144"/>
      <c r="J5" s="144"/>
      <c r="K5" s="50"/>
      <c r="L5" s="144"/>
      <c r="M5" s="144"/>
      <c r="N5" s="50"/>
      <c r="O5" s="144"/>
      <c r="P5" s="144"/>
      <c r="Q5" s="50"/>
      <c r="R5" s="144"/>
      <c r="S5" s="144"/>
      <c r="T5" s="50"/>
      <c r="U5" s="144"/>
      <c r="V5" s="144"/>
      <c r="W5" s="50"/>
      <c r="X5" s="144"/>
      <c r="Y5" s="144"/>
      <c r="Z5" s="50"/>
      <c r="AA5" s="144"/>
      <c r="AB5" s="144"/>
      <c r="AC5" s="50"/>
      <c r="AD5" s="144"/>
      <c r="AE5" s="144"/>
      <c r="AF5" s="50"/>
      <c r="AG5" s="144"/>
      <c r="AH5" s="144"/>
      <c r="AI5" s="50"/>
      <c r="AJ5" s="144"/>
      <c r="AK5" s="144"/>
      <c r="AL5" s="50"/>
      <c r="AM5" s="144"/>
      <c r="AN5" s="144"/>
      <c r="AO5" s="50"/>
      <c r="AP5" s="144"/>
      <c r="AQ5" s="144"/>
      <c r="AR5" s="50"/>
      <c r="AS5" s="144"/>
      <c r="AT5" s="144"/>
      <c r="AU5" s="50"/>
      <c r="AV5" s="144"/>
      <c r="AW5" s="144"/>
      <c r="AX5" s="50"/>
      <c r="AY5" s="144"/>
      <c r="AZ5" s="144"/>
      <c r="BA5" s="17"/>
      <c r="BB5" s="17"/>
      <c r="BC5" s="17"/>
      <c r="BD5" s="17"/>
      <c r="BE5" s="17"/>
      <c r="BF5" s="17"/>
      <c r="BG5" s="17"/>
      <c r="BH5" s="17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60"/>
      <c r="CW5" s="51"/>
      <c r="CX5" s="51"/>
      <c r="CY5" s="51"/>
      <c r="CZ5" s="51"/>
      <c r="DA5" s="51"/>
      <c r="DB5" s="51"/>
      <c r="DC5" s="51"/>
      <c r="DD5" s="51"/>
      <c r="DE5" s="56"/>
      <c r="DF5" s="56"/>
      <c r="DG5" s="57"/>
    </row>
    <row r="6" spans="1:122">
      <c r="A6" s="49">
        <v>41729</v>
      </c>
      <c r="B6" s="51"/>
      <c r="C6" s="139"/>
      <c r="D6" s="139"/>
      <c r="E6" s="50"/>
      <c r="F6" s="144"/>
      <c r="G6" s="144"/>
      <c r="H6" s="50"/>
      <c r="I6" s="144"/>
      <c r="J6" s="144"/>
      <c r="K6" s="50"/>
      <c r="L6" s="144"/>
      <c r="M6" s="144"/>
      <c r="N6" s="50"/>
      <c r="O6" s="144"/>
      <c r="P6" s="144"/>
      <c r="Q6" s="50"/>
      <c r="R6" s="144"/>
      <c r="S6" s="144"/>
      <c r="T6" s="50"/>
      <c r="U6" s="144"/>
      <c r="V6" s="144"/>
      <c r="W6" s="50"/>
      <c r="X6" s="144"/>
      <c r="Y6" s="144"/>
      <c r="Z6" s="50"/>
      <c r="AA6" s="144"/>
      <c r="AB6" s="144"/>
      <c r="AC6" s="50"/>
      <c r="AD6" s="144"/>
      <c r="AE6" s="144"/>
      <c r="AF6" s="50"/>
      <c r="AG6" s="144"/>
      <c r="AH6" s="144"/>
      <c r="AI6" s="50"/>
      <c r="AJ6" s="144"/>
      <c r="AK6" s="144"/>
      <c r="AL6" s="50"/>
      <c r="AM6" s="144"/>
      <c r="AN6" s="144"/>
      <c r="AO6" s="50"/>
      <c r="AP6" s="144"/>
      <c r="AQ6" s="144"/>
      <c r="AR6" s="50"/>
      <c r="AS6" s="144"/>
      <c r="AT6" s="144"/>
      <c r="AU6" s="50"/>
      <c r="AV6" s="144"/>
      <c r="AW6" s="144"/>
      <c r="AX6" s="50"/>
      <c r="AY6" s="144"/>
      <c r="AZ6" s="144"/>
      <c r="BA6" s="17"/>
      <c r="BB6" s="17"/>
      <c r="BC6" s="17"/>
      <c r="BD6" s="17"/>
      <c r="BE6" s="17"/>
      <c r="BF6" s="17"/>
      <c r="BG6" s="17"/>
      <c r="BH6" s="17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60"/>
      <c r="CW6" s="51"/>
      <c r="CX6" s="51"/>
      <c r="CY6" s="51"/>
      <c r="CZ6" s="51"/>
      <c r="DA6" s="51"/>
      <c r="DB6" s="51"/>
      <c r="DC6" s="51"/>
      <c r="DD6" s="51"/>
      <c r="DE6" s="56"/>
      <c r="DF6" s="56"/>
      <c r="DG6" s="57"/>
    </row>
    <row r="7" spans="1:122">
      <c r="A7" s="49">
        <v>41759</v>
      </c>
      <c r="B7" s="51"/>
      <c r="C7" s="139"/>
      <c r="D7" s="139"/>
      <c r="E7" s="50"/>
      <c r="F7" s="144"/>
      <c r="G7" s="144"/>
      <c r="H7" s="50"/>
      <c r="I7" s="144"/>
      <c r="J7" s="144"/>
      <c r="K7" s="50"/>
      <c r="L7" s="144"/>
      <c r="M7" s="144"/>
      <c r="N7" s="50"/>
      <c r="O7" s="144"/>
      <c r="P7" s="144"/>
      <c r="Q7" s="50"/>
      <c r="R7" s="144"/>
      <c r="S7" s="144"/>
      <c r="T7" s="50"/>
      <c r="U7" s="144"/>
      <c r="V7" s="144"/>
      <c r="W7" s="50"/>
      <c r="X7" s="144"/>
      <c r="Y7" s="144"/>
      <c r="Z7" s="50"/>
      <c r="AA7" s="144"/>
      <c r="AB7" s="144"/>
      <c r="AC7" s="50"/>
      <c r="AD7" s="144"/>
      <c r="AE7" s="144"/>
      <c r="AF7" s="50"/>
      <c r="AG7" s="144"/>
      <c r="AH7" s="144"/>
      <c r="AI7" s="50"/>
      <c r="AJ7" s="144"/>
      <c r="AK7" s="144"/>
      <c r="AL7" s="50"/>
      <c r="AM7" s="144"/>
      <c r="AN7" s="144"/>
      <c r="AO7" s="50"/>
      <c r="AP7" s="144"/>
      <c r="AQ7" s="144"/>
      <c r="AR7" s="50"/>
      <c r="AS7" s="144"/>
      <c r="AT7" s="144"/>
      <c r="AU7" s="50"/>
      <c r="AV7" s="144"/>
      <c r="AW7" s="144"/>
      <c r="AX7" s="50"/>
      <c r="AY7" s="144"/>
      <c r="AZ7" s="144"/>
      <c r="BA7" s="17"/>
      <c r="BB7" s="17"/>
      <c r="BC7" s="17"/>
      <c r="BD7" s="17"/>
      <c r="BE7" s="17"/>
      <c r="BF7" s="17"/>
      <c r="BG7" s="17"/>
      <c r="BH7" s="17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60"/>
      <c r="CW7" s="51"/>
      <c r="CX7" s="51"/>
      <c r="CY7" s="51"/>
      <c r="CZ7" s="51"/>
      <c r="DA7" s="51"/>
      <c r="DB7" s="51"/>
      <c r="DC7" s="51"/>
      <c r="DD7" s="51"/>
      <c r="DE7" s="56"/>
      <c r="DF7" s="56"/>
      <c r="DG7" s="57"/>
    </row>
    <row r="8" spans="1:122">
      <c r="A8" s="49">
        <v>41790</v>
      </c>
      <c r="B8" s="51"/>
      <c r="C8" s="139"/>
      <c r="D8" s="139"/>
      <c r="E8" s="50"/>
      <c r="F8" s="144"/>
      <c r="G8" s="144"/>
      <c r="H8" s="50"/>
      <c r="I8" s="144"/>
      <c r="J8" s="144"/>
      <c r="K8" s="50"/>
      <c r="L8" s="144"/>
      <c r="M8" s="144"/>
      <c r="N8" s="50"/>
      <c r="O8" s="144"/>
      <c r="P8" s="144"/>
      <c r="Q8" s="50"/>
      <c r="R8" s="144"/>
      <c r="S8" s="144"/>
      <c r="T8" s="50"/>
      <c r="U8" s="144"/>
      <c r="V8" s="144"/>
      <c r="W8" s="50"/>
      <c r="X8" s="144"/>
      <c r="Y8" s="144"/>
      <c r="Z8" s="50"/>
      <c r="AA8" s="144"/>
      <c r="AB8" s="144"/>
      <c r="AC8" s="50"/>
      <c r="AD8" s="144"/>
      <c r="AE8" s="144"/>
      <c r="AF8" s="50"/>
      <c r="AG8" s="144"/>
      <c r="AH8" s="144"/>
      <c r="AI8" s="50"/>
      <c r="AJ8" s="144"/>
      <c r="AK8" s="144"/>
      <c r="AL8" s="50"/>
      <c r="AM8" s="144"/>
      <c r="AN8" s="144"/>
      <c r="AO8" s="50"/>
      <c r="AP8" s="144"/>
      <c r="AQ8" s="144"/>
      <c r="AR8" s="50"/>
      <c r="AS8" s="144"/>
      <c r="AT8" s="144"/>
      <c r="AU8" s="50"/>
      <c r="AV8" s="144"/>
      <c r="AW8" s="144"/>
      <c r="AX8" s="50"/>
      <c r="AY8" s="144"/>
      <c r="AZ8" s="144"/>
      <c r="BA8" s="17"/>
      <c r="BB8" s="17"/>
      <c r="BC8" s="17"/>
      <c r="BD8" s="17"/>
      <c r="BE8" s="17"/>
      <c r="BF8" s="17"/>
      <c r="BG8" s="17"/>
      <c r="BH8" s="17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60"/>
      <c r="CW8" s="51"/>
      <c r="CX8" s="51"/>
      <c r="CY8" s="51"/>
      <c r="CZ8" s="51"/>
      <c r="DA8" s="51"/>
      <c r="DB8" s="51"/>
      <c r="DC8" s="51"/>
      <c r="DD8" s="51"/>
      <c r="DE8" s="56"/>
      <c r="DF8" s="56"/>
      <c r="DG8" s="57"/>
    </row>
    <row r="9" spans="1:122">
      <c r="A9" s="49">
        <v>41820</v>
      </c>
      <c r="B9" s="51"/>
      <c r="C9" s="139"/>
      <c r="D9" s="139"/>
      <c r="E9" s="50"/>
      <c r="F9" s="144"/>
      <c r="G9" s="144"/>
      <c r="H9" s="50"/>
      <c r="I9" s="144"/>
      <c r="J9" s="144"/>
      <c r="K9" s="50"/>
      <c r="L9" s="144"/>
      <c r="M9" s="144"/>
      <c r="N9" s="50"/>
      <c r="O9" s="144"/>
      <c r="P9" s="144"/>
      <c r="Q9" s="50"/>
      <c r="R9" s="144"/>
      <c r="S9" s="144"/>
      <c r="T9" s="50"/>
      <c r="U9" s="144"/>
      <c r="V9" s="144"/>
      <c r="W9" s="50"/>
      <c r="X9" s="144"/>
      <c r="Y9" s="144"/>
      <c r="Z9" s="50"/>
      <c r="AA9" s="144"/>
      <c r="AB9" s="144"/>
      <c r="AC9" s="50"/>
      <c r="AD9" s="144"/>
      <c r="AE9" s="144"/>
      <c r="AF9" s="50"/>
      <c r="AG9" s="144"/>
      <c r="AH9" s="144"/>
      <c r="AI9" s="50"/>
      <c r="AJ9" s="144"/>
      <c r="AK9" s="144"/>
      <c r="AL9" s="50"/>
      <c r="AM9" s="144"/>
      <c r="AN9" s="144"/>
      <c r="AO9" s="50"/>
      <c r="AP9" s="144"/>
      <c r="AQ9" s="144"/>
      <c r="AR9" s="50"/>
      <c r="AS9" s="144"/>
      <c r="AT9" s="144"/>
      <c r="AU9" s="50"/>
      <c r="AV9" s="144"/>
      <c r="AW9" s="144"/>
      <c r="AX9" s="50"/>
      <c r="AY9" s="144"/>
      <c r="AZ9" s="144"/>
      <c r="BA9" s="17"/>
      <c r="BB9" s="17"/>
      <c r="BC9" s="17"/>
      <c r="BD9" s="17"/>
      <c r="BE9" s="17"/>
      <c r="BF9" s="17"/>
      <c r="BG9" s="17"/>
      <c r="BH9" s="17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60"/>
      <c r="CW9" s="51"/>
      <c r="CX9" s="51"/>
      <c r="CY9" s="51"/>
      <c r="CZ9" s="51"/>
      <c r="DA9" s="51"/>
      <c r="DB9" s="51"/>
      <c r="DC9" s="51"/>
      <c r="DD9" s="51"/>
      <c r="DE9" s="56"/>
      <c r="DF9" s="56"/>
      <c r="DG9" s="57"/>
    </row>
    <row r="10" spans="1:122">
      <c r="A10" s="49">
        <v>41851</v>
      </c>
      <c r="B10" s="51"/>
      <c r="C10" s="139"/>
      <c r="D10" s="139"/>
      <c r="E10" s="50"/>
      <c r="F10" s="144"/>
      <c r="G10" s="144"/>
      <c r="H10" s="50"/>
      <c r="I10" s="144"/>
      <c r="J10" s="144"/>
      <c r="K10" s="50"/>
      <c r="L10" s="144"/>
      <c r="M10" s="144"/>
      <c r="N10" s="50"/>
      <c r="O10" s="144"/>
      <c r="P10" s="144"/>
      <c r="Q10" s="50"/>
      <c r="R10" s="144"/>
      <c r="S10" s="144"/>
      <c r="T10" s="50"/>
      <c r="U10" s="144"/>
      <c r="V10" s="144"/>
      <c r="W10" s="50"/>
      <c r="X10" s="144"/>
      <c r="Y10" s="144"/>
      <c r="Z10" s="50"/>
      <c r="AA10" s="144"/>
      <c r="AB10" s="144"/>
      <c r="AC10" s="50"/>
      <c r="AD10" s="144"/>
      <c r="AE10" s="144"/>
      <c r="AF10" s="50"/>
      <c r="AG10" s="144"/>
      <c r="AH10" s="144"/>
      <c r="AI10" s="50"/>
      <c r="AJ10" s="144"/>
      <c r="AK10" s="144"/>
      <c r="AL10" s="50"/>
      <c r="AM10" s="144"/>
      <c r="AN10" s="144"/>
      <c r="AO10" s="50"/>
      <c r="AP10" s="144"/>
      <c r="AQ10" s="144"/>
      <c r="AR10" s="50"/>
      <c r="AS10" s="144"/>
      <c r="AT10" s="144"/>
      <c r="AU10" s="50"/>
      <c r="AV10" s="144"/>
      <c r="AW10" s="144"/>
      <c r="AX10" s="50"/>
      <c r="AY10" s="144"/>
      <c r="AZ10" s="144"/>
      <c r="BA10" s="17"/>
      <c r="BB10" s="17"/>
      <c r="BC10" s="17"/>
      <c r="BD10" s="17"/>
      <c r="BE10" s="17"/>
      <c r="BF10" s="17"/>
      <c r="BG10" s="17"/>
      <c r="BH10" s="17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60"/>
      <c r="CW10" s="51"/>
      <c r="CX10" s="51"/>
      <c r="CY10" s="51"/>
      <c r="CZ10" s="51"/>
      <c r="DA10" s="51"/>
      <c r="DB10" s="51"/>
      <c r="DC10" s="51"/>
      <c r="DD10" s="51"/>
      <c r="DE10" s="56"/>
      <c r="DF10" s="56"/>
      <c r="DG10" s="57"/>
    </row>
    <row r="11" spans="1:122">
      <c r="A11" s="49">
        <v>41882</v>
      </c>
      <c r="B11" s="51"/>
      <c r="C11" s="139"/>
      <c r="D11" s="139"/>
      <c r="E11" s="50"/>
      <c r="F11" s="144"/>
      <c r="G11" s="144"/>
      <c r="H11" s="50"/>
      <c r="I11" s="144"/>
      <c r="J11" s="144"/>
      <c r="K11" s="50"/>
      <c r="L11" s="144"/>
      <c r="M11" s="144"/>
      <c r="N11" s="50"/>
      <c r="O11" s="144"/>
      <c r="P11" s="144"/>
      <c r="Q11" s="50"/>
      <c r="R11" s="144"/>
      <c r="S11" s="144"/>
      <c r="T11" s="50"/>
      <c r="U11" s="144"/>
      <c r="V11" s="144"/>
      <c r="W11" s="50"/>
      <c r="X11" s="144"/>
      <c r="Y11" s="144"/>
      <c r="Z11" s="50"/>
      <c r="AA11" s="144"/>
      <c r="AB11" s="144"/>
      <c r="AC11" s="50"/>
      <c r="AD11" s="144"/>
      <c r="AE11" s="144"/>
      <c r="AF11" s="50"/>
      <c r="AG11" s="144"/>
      <c r="AH11" s="144"/>
      <c r="AI11" s="50"/>
      <c r="AJ11" s="144"/>
      <c r="AK11" s="144"/>
      <c r="AL11" s="50"/>
      <c r="AM11" s="144"/>
      <c r="AN11" s="144"/>
      <c r="AO11" s="50"/>
      <c r="AP11" s="144"/>
      <c r="AQ11" s="144"/>
      <c r="AR11" s="50"/>
      <c r="AS11" s="144"/>
      <c r="AT11" s="144"/>
      <c r="AU11" s="50"/>
      <c r="AV11" s="144"/>
      <c r="AW11" s="144"/>
      <c r="AX11" s="50"/>
      <c r="AY11" s="144"/>
      <c r="AZ11" s="144"/>
      <c r="BA11" s="17"/>
      <c r="BB11" s="17"/>
      <c r="BC11" s="17"/>
      <c r="BD11" s="17"/>
      <c r="BE11" s="17"/>
      <c r="BF11" s="17"/>
      <c r="BG11" s="17"/>
      <c r="BH11" s="17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60"/>
      <c r="CW11" s="51"/>
      <c r="CX11" s="51"/>
      <c r="CY11" s="51"/>
      <c r="CZ11" s="51"/>
      <c r="DA11" s="51"/>
      <c r="DB11" s="51"/>
      <c r="DC11" s="51"/>
      <c r="DD11" s="51"/>
      <c r="DE11" s="56"/>
      <c r="DF11" s="56"/>
      <c r="DG11" s="57"/>
    </row>
    <row r="12" spans="1:122">
      <c r="A12" s="49">
        <v>41912</v>
      </c>
      <c r="B12" s="51"/>
      <c r="C12" s="139"/>
      <c r="D12" s="139"/>
      <c r="E12" s="50"/>
      <c r="F12" s="144"/>
      <c r="G12" s="144"/>
      <c r="H12" s="50"/>
      <c r="I12" s="144"/>
      <c r="J12" s="144"/>
      <c r="K12" s="50"/>
      <c r="L12" s="144"/>
      <c r="M12" s="144"/>
      <c r="N12" s="50"/>
      <c r="O12" s="144"/>
      <c r="P12" s="144"/>
      <c r="Q12" s="50"/>
      <c r="R12" s="144"/>
      <c r="S12" s="144"/>
      <c r="T12" s="50"/>
      <c r="U12" s="144"/>
      <c r="V12" s="144"/>
      <c r="W12" s="50"/>
      <c r="X12" s="144"/>
      <c r="Y12" s="144"/>
      <c r="Z12" s="50"/>
      <c r="AA12" s="144"/>
      <c r="AB12" s="144"/>
      <c r="AC12" s="50"/>
      <c r="AD12" s="144"/>
      <c r="AE12" s="144"/>
      <c r="AF12" s="50"/>
      <c r="AG12" s="144"/>
      <c r="AH12" s="144"/>
      <c r="AI12" s="50"/>
      <c r="AJ12" s="144"/>
      <c r="AK12" s="144"/>
      <c r="AL12" s="50"/>
      <c r="AM12" s="144"/>
      <c r="AN12" s="144"/>
      <c r="AO12" s="50"/>
      <c r="AP12" s="144"/>
      <c r="AQ12" s="144"/>
      <c r="AR12" s="50"/>
      <c r="AS12" s="144"/>
      <c r="AT12" s="144"/>
      <c r="AU12" s="50"/>
      <c r="AV12" s="144"/>
      <c r="AW12" s="144"/>
      <c r="AX12" s="50"/>
      <c r="AY12" s="144"/>
      <c r="AZ12" s="144"/>
      <c r="BA12" s="17"/>
      <c r="BB12" s="17"/>
      <c r="BC12" s="17"/>
      <c r="BD12" s="17"/>
      <c r="BE12" s="17"/>
      <c r="BF12" s="17"/>
      <c r="BG12" s="17"/>
      <c r="BH12" s="17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60"/>
      <c r="CW12" s="51"/>
      <c r="CX12" s="51"/>
      <c r="CY12" s="51"/>
      <c r="CZ12" s="51"/>
      <c r="DA12" s="51"/>
      <c r="DB12" s="51"/>
      <c r="DC12" s="51"/>
      <c r="DD12" s="51"/>
      <c r="DE12" s="56"/>
      <c r="DF12" s="56"/>
      <c r="DG12" s="57"/>
    </row>
    <row r="13" spans="1:122">
      <c r="A13" s="49">
        <v>41943</v>
      </c>
      <c r="B13" s="51"/>
      <c r="C13" s="139"/>
      <c r="D13" s="139"/>
      <c r="E13" s="50"/>
      <c r="F13" s="144"/>
      <c r="G13" s="144"/>
      <c r="H13" s="50"/>
      <c r="I13" s="144"/>
      <c r="J13" s="144"/>
      <c r="K13" s="50"/>
      <c r="L13" s="144"/>
      <c r="M13" s="144"/>
      <c r="N13" s="50"/>
      <c r="O13" s="144"/>
      <c r="P13" s="144"/>
      <c r="Q13" s="50"/>
      <c r="R13" s="144"/>
      <c r="S13" s="144"/>
      <c r="T13" s="50"/>
      <c r="U13" s="144"/>
      <c r="V13" s="144"/>
      <c r="W13" s="50"/>
      <c r="X13" s="144"/>
      <c r="Y13" s="144"/>
      <c r="Z13" s="50"/>
      <c r="AA13" s="144"/>
      <c r="AB13" s="144"/>
      <c r="AC13" s="50"/>
      <c r="AD13" s="144"/>
      <c r="AE13" s="144"/>
      <c r="AF13" s="50"/>
      <c r="AG13" s="144"/>
      <c r="AH13" s="144"/>
      <c r="AI13" s="50"/>
      <c r="AJ13" s="144"/>
      <c r="AK13" s="144"/>
      <c r="AL13" s="50"/>
      <c r="AM13" s="144"/>
      <c r="AN13" s="144"/>
      <c r="AO13" s="50"/>
      <c r="AP13" s="144"/>
      <c r="AQ13" s="144"/>
      <c r="AR13" s="50"/>
      <c r="AS13" s="144"/>
      <c r="AT13" s="144"/>
      <c r="AU13" s="50"/>
      <c r="AV13" s="144"/>
      <c r="AW13" s="144"/>
      <c r="AX13" s="50"/>
      <c r="AY13" s="144"/>
      <c r="AZ13" s="144"/>
      <c r="BA13" s="17"/>
      <c r="BB13" s="17"/>
      <c r="BC13" s="17"/>
      <c r="BD13" s="17"/>
      <c r="BE13" s="17"/>
      <c r="BF13" s="17"/>
      <c r="BG13" s="17"/>
      <c r="BH13" s="17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60"/>
      <c r="CW13" s="51"/>
      <c r="CX13" s="51"/>
      <c r="CY13" s="51"/>
      <c r="CZ13" s="51"/>
      <c r="DA13" s="51"/>
      <c r="DB13" s="51"/>
      <c r="DC13" s="51"/>
      <c r="DD13" s="51"/>
      <c r="DE13" s="56"/>
      <c r="DF13" s="56"/>
      <c r="DG13" s="57"/>
    </row>
    <row r="14" spans="1:122">
      <c r="A14" s="49">
        <v>41973</v>
      </c>
      <c r="B14" s="51"/>
      <c r="C14" s="139"/>
      <c r="D14" s="139"/>
      <c r="E14" s="50"/>
      <c r="F14" s="144"/>
      <c r="G14" s="144"/>
      <c r="H14" s="50"/>
      <c r="I14" s="144"/>
      <c r="J14" s="144"/>
      <c r="K14" s="50"/>
      <c r="L14" s="144"/>
      <c r="M14" s="144"/>
      <c r="N14" s="50"/>
      <c r="O14" s="144"/>
      <c r="P14" s="144"/>
      <c r="Q14" s="50"/>
      <c r="R14" s="144"/>
      <c r="S14" s="144"/>
      <c r="T14" s="50"/>
      <c r="U14" s="144"/>
      <c r="V14" s="144"/>
      <c r="W14" s="50"/>
      <c r="X14" s="144"/>
      <c r="Y14" s="144"/>
      <c r="Z14" s="50"/>
      <c r="AA14" s="144"/>
      <c r="AB14" s="144"/>
      <c r="AC14" s="50"/>
      <c r="AD14" s="144"/>
      <c r="AE14" s="144"/>
      <c r="AF14" s="50"/>
      <c r="AG14" s="144"/>
      <c r="AH14" s="144"/>
      <c r="AI14" s="50"/>
      <c r="AJ14" s="144"/>
      <c r="AK14" s="144"/>
      <c r="AL14" s="50"/>
      <c r="AM14" s="144"/>
      <c r="AN14" s="144"/>
      <c r="AO14" s="50"/>
      <c r="AP14" s="144"/>
      <c r="AQ14" s="144"/>
      <c r="AR14" s="50"/>
      <c r="AS14" s="144"/>
      <c r="AT14" s="144"/>
      <c r="AU14" s="50"/>
      <c r="AV14" s="144"/>
      <c r="AW14" s="144"/>
      <c r="AX14" s="50"/>
      <c r="AY14" s="144"/>
      <c r="AZ14" s="144"/>
      <c r="BA14" s="17"/>
      <c r="BB14" s="17"/>
      <c r="BC14" s="17"/>
      <c r="BD14" s="17"/>
      <c r="BE14" s="17"/>
      <c r="BF14" s="17"/>
      <c r="BG14" s="17"/>
      <c r="BH14" s="17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60"/>
      <c r="CW14" s="51"/>
      <c r="CX14" s="51"/>
      <c r="CY14" s="51"/>
      <c r="CZ14" s="51"/>
      <c r="DA14" s="51"/>
      <c r="DB14" s="51"/>
      <c r="DC14" s="51"/>
      <c r="DD14" s="51"/>
      <c r="DE14" s="56"/>
      <c r="DF14" s="56"/>
      <c r="DG14" s="57"/>
    </row>
    <row r="15" spans="1:122">
      <c r="A15" s="49">
        <v>42004</v>
      </c>
      <c r="B15" s="51"/>
      <c r="C15" s="139"/>
      <c r="D15" s="139"/>
      <c r="E15" s="50"/>
      <c r="F15" s="144"/>
      <c r="G15" s="144"/>
      <c r="H15" s="50"/>
      <c r="I15" s="144"/>
      <c r="J15" s="144"/>
      <c r="K15" s="50"/>
      <c r="L15" s="144"/>
      <c r="M15" s="144"/>
      <c r="N15" s="50"/>
      <c r="O15" s="144"/>
      <c r="P15" s="144"/>
      <c r="Q15" s="50"/>
      <c r="R15" s="144"/>
      <c r="S15" s="144"/>
      <c r="T15" s="50"/>
      <c r="U15" s="144"/>
      <c r="V15" s="144"/>
      <c r="W15" s="50"/>
      <c r="X15" s="144"/>
      <c r="Y15" s="144"/>
      <c r="Z15" s="50"/>
      <c r="AA15" s="144"/>
      <c r="AB15" s="144"/>
      <c r="AC15" s="50"/>
      <c r="AD15" s="144"/>
      <c r="AE15" s="144"/>
      <c r="AF15" s="50"/>
      <c r="AG15" s="144"/>
      <c r="AH15" s="144"/>
      <c r="AI15" s="50"/>
      <c r="AJ15" s="144"/>
      <c r="AK15" s="144"/>
      <c r="AL15" s="50"/>
      <c r="AM15" s="144"/>
      <c r="AN15" s="144"/>
      <c r="AO15" s="50"/>
      <c r="AP15" s="144"/>
      <c r="AQ15" s="144"/>
      <c r="AR15" s="50"/>
      <c r="AS15" s="144"/>
      <c r="AT15" s="144"/>
      <c r="AU15" s="50"/>
      <c r="AV15" s="144"/>
      <c r="AW15" s="144"/>
      <c r="AX15" s="50"/>
      <c r="AY15" s="144"/>
      <c r="AZ15" s="144"/>
      <c r="BA15" s="17"/>
      <c r="BB15" s="17"/>
      <c r="BC15" s="17"/>
      <c r="BD15" s="17"/>
      <c r="BE15" s="17"/>
      <c r="BF15" s="17"/>
      <c r="BG15" s="17"/>
      <c r="BH15" s="17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60"/>
      <c r="CW15" s="51"/>
      <c r="CX15" s="51"/>
      <c r="CY15" s="51"/>
      <c r="CZ15" s="51"/>
      <c r="DA15" s="51"/>
      <c r="DB15" s="51"/>
      <c r="DC15" s="51"/>
      <c r="DD15" s="51"/>
      <c r="DE15" s="56"/>
      <c r="DF15" s="56"/>
      <c r="DG15" s="57"/>
    </row>
    <row r="16" spans="1:122" s="11" customFormat="1" ht="12.75">
      <c r="A16" s="34">
        <v>42035</v>
      </c>
      <c r="B16" s="10"/>
      <c r="C16" s="138"/>
      <c r="D16" s="138"/>
      <c r="E16" s="15"/>
      <c r="F16" s="138"/>
      <c r="G16" s="138"/>
      <c r="H16" s="15"/>
      <c r="I16" s="138"/>
      <c r="J16" s="138"/>
      <c r="K16" s="15"/>
      <c r="L16" s="138"/>
      <c r="M16" s="138"/>
      <c r="N16" s="15"/>
      <c r="O16" s="138"/>
      <c r="P16" s="138"/>
      <c r="Q16" s="15"/>
      <c r="R16" s="138"/>
      <c r="S16" s="138"/>
      <c r="T16" s="15"/>
      <c r="U16" s="138"/>
      <c r="V16" s="138"/>
      <c r="W16" s="15"/>
      <c r="X16" s="138"/>
      <c r="Y16" s="138"/>
      <c r="Z16" s="15"/>
      <c r="AA16" s="138"/>
      <c r="AB16" s="138"/>
      <c r="AC16" s="15"/>
      <c r="AD16" s="138"/>
      <c r="AE16" s="138"/>
      <c r="AF16" s="15"/>
      <c r="AG16" s="138"/>
      <c r="AH16" s="138"/>
      <c r="AI16" s="15"/>
      <c r="AJ16" s="138"/>
      <c r="AK16" s="138"/>
      <c r="AL16" s="15"/>
      <c r="AM16" s="148"/>
      <c r="AN16" s="138"/>
      <c r="AO16" s="15"/>
      <c r="AP16" s="148"/>
      <c r="AQ16" s="138"/>
      <c r="AR16" s="15"/>
      <c r="AS16" s="148"/>
      <c r="AT16" s="138"/>
      <c r="AU16" s="15"/>
      <c r="AV16" s="148"/>
      <c r="AW16" s="138"/>
      <c r="AX16" s="15"/>
      <c r="AY16" s="138"/>
      <c r="AZ16" s="138"/>
      <c r="BA16" s="10"/>
      <c r="BB16" s="9"/>
      <c r="BC16" s="10"/>
      <c r="BD16" s="9"/>
      <c r="BE16" s="10"/>
      <c r="BF16" s="9"/>
      <c r="BG16" s="10"/>
      <c r="BH16" s="9"/>
      <c r="BI16" s="10"/>
      <c r="BJ16" s="9"/>
      <c r="BK16" s="10"/>
      <c r="BL16" s="9"/>
      <c r="BM16" s="10"/>
      <c r="BN16" s="9"/>
      <c r="BO16" s="10"/>
      <c r="BP16" s="10"/>
      <c r="BQ16" s="9"/>
      <c r="BR16" s="10"/>
      <c r="BS16" s="9"/>
      <c r="BT16" s="10"/>
      <c r="BU16" s="9"/>
      <c r="BV16" s="10"/>
      <c r="BW16" s="9"/>
      <c r="BX16" s="10"/>
      <c r="BY16" s="9"/>
      <c r="BZ16" s="10"/>
      <c r="CA16" s="9"/>
      <c r="CB16" s="10"/>
      <c r="CC16" s="9"/>
      <c r="CD16" s="10"/>
      <c r="CE16" s="9"/>
      <c r="CF16" s="10"/>
      <c r="CG16" s="10"/>
      <c r="CH16" s="10"/>
      <c r="CI16" s="10"/>
      <c r="CJ16" s="10"/>
      <c r="CK16" s="10"/>
      <c r="CL16" s="10"/>
      <c r="CM16" s="10"/>
      <c r="CN16" s="10"/>
      <c r="CO16" s="53"/>
      <c r="CP16" s="10"/>
      <c r="CQ16" s="53"/>
      <c r="CR16" s="10"/>
      <c r="CS16" s="53"/>
      <c r="CT16" s="10"/>
      <c r="CU16" s="53"/>
      <c r="CW16" s="10"/>
      <c r="CX16" s="9"/>
      <c r="CY16" s="10"/>
      <c r="CZ16" s="9"/>
      <c r="DA16" s="10"/>
      <c r="DB16" s="9"/>
      <c r="DC16" s="10"/>
      <c r="DD16" s="9"/>
      <c r="DE16" s="88"/>
      <c r="DF16" s="88"/>
    </row>
    <row r="17" spans="1:111">
      <c r="A17" s="49">
        <v>42063</v>
      </c>
      <c r="B17" s="51"/>
      <c r="C17" s="138"/>
      <c r="D17" s="138"/>
      <c r="E17" s="50"/>
      <c r="F17" s="138"/>
      <c r="G17" s="138"/>
      <c r="H17" s="50"/>
      <c r="I17" s="138"/>
      <c r="J17" s="138"/>
      <c r="K17" s="50"/>
      <c r="L17" s="138"/>
      <c r="M17" s="138"/>
      <c r="N17" s="50"/>
      <c r="O17" s="138"/>
      <c r="P17" s="138"/>
      <c r="Q17" s="50"/>
      <c r="R17" s="138"/>
      <c r="S17" s="138"/>
      <c r="T17" s="50"/>
      <c r="U17" s="138"/>
      <c r="V17" s="138"/>
      <c r="W17" s="50"/>
      <c r="X17" s="138"/>
      <c r="Y17" s="138"/>
      <c r="Z17" s="50"/>
      <c r="AA17" s="138"/>
      <c r="AB17" s="138"/>
      <c r="AC17" s="50"/>
      <c r="AD17" s="138"/>
      <c r="AE17" s="138"/>
      <c r="AF17" s="50"/>
      <c r="AG17" s="138"/>
      <c r="AH17" s="138"/>
      <c r="AI17" s="50"/>
      <c r="AJ17" s="138"/>
      <c r="AK17" s="138"/>
      <c r="AL17" s="50"/>
      <c r="AM17" s="148"/>
      <c r="AN17" s="138"/>
      <c r="AO17" s="50"/>
      <c r="AP17" s="148"/>
      <c r="AQ17" s="138"/>
      <c r="AR17" s="50"/>
      <c r="AS17" s="148"/>
      <c r="AT17" s="138"/>
      <c r="AU17" s="50"/>
      <c r="AV17" s="148"/>
      <c r="AW17" s="138"/>
      <c r="AX17" s="50"/>
      <c r="AY17" s="138"/>
      <c r="AZ17" s="138"/>
      <c r="BA17" s="17"/>
      <c r="BB17" s="9"/>
      <c r="BC17" s="17"/>
      <c r="BD17" s="9"/>
      <c r="BE17" s="17"/>
      <c r="BF17" s="9"/>
      <c r="BG17" s="17"/>
      <c r="BH17" s="9"/>
      <c r="BI17" s="51"/>
      <c r="BJ17" s="9"/>
      <c r="BK17" s="51"/>
      <c r="BL17" s="9"/>
      <c r="BM17" s="51"/>
      <c r="BN17" s="9"/>
      <c r="BO17" s="51"/>
      <c r="BP17" s="51"/>
      <c r="BQ17" s="9"/>
      <c r="BR17" s="51"/>
      <c r="BS17" s="9"/>
      <c r="BT17" s="51"/>
      <c r="BU17" s="9"/>
      <c r="BV17" s="51"/>
      <c r="BW17" s="9"/>
      <c r="BX17" s="51"/>
      <c r="BY17" s="9"/>
      <c r="BZ17" s="51"/>
      <c r="CA17" s="9"/>
      <c r="CB17" s="51"/>
      <c r="CC17" s="9"/>
      <c r="CD17" s="51"/>
      <c r="CE17" s="9"/>
      <c r="CF17" s="51"/>
      <c r="CG17" s="10"/>
      <c r="CH17" s="51"/>
      <c r="CI17" s="10"/>
      <c r="CJ17" s="51"/>
      <c r="CK17" s="10"/>
      <c r="CL17" s="51"/>
      <c r="CM17" s="10"/>
      <c r="CN17" s="51"/>
      <c r="CO17" s="53"/>
      <c r="CP17" s="51"/>
      <c r="CQ17" s="53"/>
      <c r="CR17" s="51"/>
      <c r="CS17" s="53"/>
      <c r="CT17" s="51"/>
      <c r="CU17" s="53"/>
      <c r="CV17" s="60"/>
      <c r="CW17" s="51"/>
      <c r="CX17" s="9"/>
      <c r="CY17" s="51"/>
      <c r="CZ17" s="9"/>
      <c r="DA17" s="51"/>
      <c r="DB17" s="9"/>
      <c r="DC17" s="51"/>
      <c r="DD17" s="9"/>
      <c r="DE17" s="56"/>
      <c r="DF17" s="56"/>
      <c r="DG17" s="57"/>
    </row>
    <row r="18" spans="1:111">
      <c r="A18" s="49">
        <v>42094</v>
      </c>
      <c r="B18" s="51"/>
      <c r="C18" s="138"/>
      <c r="D18" s="138"/>
      <c r="E18" s="50"/>
      <c r="F18" s="138"/>
      <c r="G18" s="138"/>
      <c r="H18" s="50"/>
      <c r="I18" s="138"/>
      <c r="J18" s="138"/>
      <c r="K18" s="50"/>
      <c r="L18" s="138"/>
      <c r="M18" s="138"/>
      <c r="N18" s="50"/>
      <c r="O18" s="138"/>
      <c r="P18" s="138"/>
      <c r="Q18" s="50"/>
      <c r="R18" s="138"/>
      <c r="S18" s="138"/>
      <c r="T18" s="50"/>
      <c r="U18" s="138"/>
      <c r="V18" s="138"/>
      <c r="W18" s="50"/>
      <c r="X18" s="138"/>
      <c r="Y18" s="138"/>
      <c r="Z18" s="50"/>
      <c r="AA18" s="138"/>
      <c r="AB18" s="138"/>
      <c r="AC18" s="50"/>
      <c r="AD18" s="138"/>
      <c r="AE18" s="138"/>
      <c r="AF18" s="50"/>
      <c r="AG18" s="138"/>
      <c r="AH18" s="138"/>
      <c r="AI18" s="50"/>
      <c r="AJ18" s="138"/>
      <c r="AK18" s="138"/>
      <c r="AL18" s="50"/>
      <c r="AM18" s="148"/>
      <c r="AN18" s="138"/>
      <c r="AO18" s="50"/>
      <c r="AP18" s="148"/>
      <c r="AQ18" s="138"/>
      <c r="AR18" s="50"/>
      <c r="AS18" s="148"/>
      <c r="AT18" s="138"/>
      <c r="AU18" s="50"/>
      <c r="AV18" s="148"/>
      <c r="AW18" s="138"/>
      <c r="AX18" s="50"/>
      <c r="AY18" s="138"/>
      <c r="AZ18" s="138"/>
      <c r="BA18" s="17"/>
      <c r="BB18" s="9"/>
      <c r="BC18" s="17"/>
      <c r="BD18" s="9"/>
      <c r="BE18" s="17"/>
      <c r="BF18" s="9"/>
      <c r="BG18" s="17"/>
      <c r="BH18" s="9"/>
      <c r="BI18" s="51"/>
      <c r="BJ18" s="9"/>
      <c r="BK18" s="51"/>
      <c r="BL18" s="9"/>
      <c r="BM18" s="51"/>
      <c r="BN18" s="9"/>
      <c r="BO18" s="51"/>
      <c r="BP18" s="51"/>
      <c r="BQ18" s="9"/>
      <c r="BR18" s="51"/>
      <c r="BS18" s="9"/>
      <c r="BT18" s="51"/>
      <c r="BU18" s="9"/>
      <c r="BV18" s="51"/>
      <c r="BW18" s="9"/>
      <c r="BX18" s="51"/>
      <c r="BY18" s="9"/>
      <c r="BZ18" s="51"/>
      <c r="CA18" s="9"/>
      <c r="CB18" s="51"/>
      <c r="CC18" s="9"/>
      <c r="CD18" s="51"/>
      <c r="CE18" s="9"/>
      <c r="CF18" s="51"/>
      <c r="CG18" s="10"/>
      <c r="CH18" s="51"/>
      <c r="CI18" s="10"/>
      <c r="CJ18" s="51"/>
      <c r="CK18" s="10"/>
      <c r="CL18" s="51"/>
      <c r="CM18" s="10"/>
      <c r="CN18" s="51"/>
      <c r="CO18" s="53"/>
      <c r="CP18" s="51"/>
      <c r="CQ18" s="53"/>
      <c r="CR18" s="51"/>
      <c r="CS18" s="53"/>
      <c r="CT18" s="51"/>
      <c r="CU18" s="53"/>
      <c r="CV18" s="60"/>
      <c r="CW18" s="51"/>
      <c r="CX18" s="9"/>
      <c r="CY18" s="51"/>
      <c r="CZ18" s="9"/>
      <c r="DA18" s="51"/>
      <c r="DB18" s="9"/>
      <c r="DC18" s="51"/>
      <c r="DD18" s="9"/>
      <c r="DE18" s="56"/>
      <c r="DF18" s="56"/>
      <c r="DG18" s="57"/>
    </row>
    <row r="19" spans="1:111">
      <c r="A19" s="49">
        <v>42124</v>
      </c>
      <c r="B19" s="51"/>
      <c r="C19" s="138"/>
      <c r="D19" s="138"/>
      <c r="E19" s="50"/>
      <c r="F19" s="138"/>
      <c r="G19" s="138"/>
      <c r="H19" s="50"/>
      <c r="I19" s="138"/>
      <c r="J19" s="138"/>
      <c r="K19" s="50"/>
      <c r="L19" s="138"/>
      <c r="M19" s="138"/>
      <c r="N19" s="50"/>
      <c r="O19" s="138"/>
      <c r="P19" s="138"/>
      <c r="Q19" s="50"/>
      <c r="R19" s="138"/>
      <c r="S19" s="138"/>
      <c r="T19" s="50"/>
      <c r="U19" s="138"/>
      <c r="V19" s="138"/>
      <c r="W19" s="50"/>
      <c r="X19" s="138"/>
      <c r="Y19" s="138"/>
      <c r="Z19" s="50"/>
      <c r="AA19" s="138"/>
      <c r="AB19" s="138"/>
      <c r="AC19" s="50"/>
      <c r="AD19" s="138"/>
      <c r="AE19" s="138"/>
      <c r="AF19" s="50"/>
      <c r="AG19" s="138"/>
      <c r="AH19" s="138"/>
      <c r="AI19" s="50"/>
      <c r="AJ19" s="138"/>
      <c r="AK19" s="138"/>
      <c r="AL19" s="50"/>
      <c r="AM19" s="148"/>
      <c r="AN19" s="138"/>
      <c r="AO19" s="50"/>
      <c r="AP19" s="148"/>
      <c r="AQ19" s="138"/>
      <c r="AR19" s="50"/>
      <c r="AS19" s="148"/>
      <c r="AT19" s="138"/>
      <c r="AU19" s="50"/>
      <c r="AV19" s="148"/>
      <c r="AW19" s="138"/>
      <c r="AX19" s="50"/>
      <c r="AY19" s="138"/>
      <c r="AZ19" s="138"/>
      <c r="BA19" s="17"/>
      <c r="BB19" s="9"/>
      <c r="BC19" s="17"/>
      <c r="BD19" s="9"/>
      <c r="BE19" s="17"/>
      <c r="BF19" s="9"/>
      <c r="BG19" s="17"/>
      <c r="BH19" s="9"/>
      <c r="BI19" s="51"/>
      <c r="BJ19" s="9"/>
      <c r="BK19" s="51"/>
      <c r="BL19" s="9"/>
      <c r="BM19" s="51"/>
      <c r="BN19" s="9"/>
      <c r="BO19" s="51"/>
      <c r="BP19" s="51"/>
      <c r="BQ19" s="9"/>
      <c r="BR19" s="51"/>
      <c r="BS19" s="9"/>
      <c r="BT19" s="51"/>
      <c r="BU19" s="9"/>
      <c r="BV19" s="51"/>
      <c r="BW19" s="9"/>
      <c r="BX19" s="51"/>
      <c r="BY19" s="9"/>
      <c r="BZ19" s="51"/>
      <c r="CA19" s="9"/>
      <c r="CB19" s="51"/>
      <c r="CC19" s="9"/>
      <c r="CD19" s="51"/>
      <c r="CE19" s="9"/>
      <c r="CF19" s="51"/>
      <c r="CG19" s="10"/>
      <c r="CH19" s="51"/>
      <c r="CI19" s="10"/>
      <c r="CJ19" s="51"/>
      <c r="CK19" s="10"/>
      <c r="CL19" s="51"/>
      <c r="CM19" s="10"/>
      <c r="CN19" s="51"/>
      <c r="CO19" s="53"/>
      <c r="CP19" s="51"/>
      <c r="CQ19" s="53"/>
      <c r="CR19" s="51"/>
      <c r="CS19" s="53"/>
      <c r="CT19" s="51"/>
      <c r="CU19" s="53"/>
      <c r="CV19" s="60"/>
      <c r="CW19" s="51"/>
      <c r="CX19" s="9"/>
      <c r="CY19" s="51"/>
      <c r="CZ19" s="9"/>
      <c r="DA19" s="51"/>
      <c r="DB19" s="9"/>
      <c r="DC19" s="51"/>
      <c r="DD19" s="9"/>
      <c r="DE19" s="56"/>
      <c r="DF19" s="56"/>
      <c r="DG19" s="57"/>
    </row>
    <row r="20" spans="1:111">
      <c r="A20" s="49">
        <v>42155</v>
      </c>
      <c r="B20" s="51"/>
      <c r="C20" s="138"/>
      <c r="D20" s="138"/>
      <c r="E20" s="50"/>
      <c r="F20" s="138"/>
      <c r="G20" s="138"/>
      <c r="H20" s="50"/>
      <c r="I20" s="138"/>
      <c r="J20" s="138"/>
      <c r="K20" s="50"/>
      <c r="L20" s="138"/>
      <c r="M20" s="138"/>
      <c r="N20" s="50"/>
      <c r="O20" s="138"/>
      <c r="P20" s="138"/>
      <c r="Q20" s="50"/>
      <c r="R20" s="138"/>
      <c r="S20" s="138"/>
      <c r="T20" s="50"/>
      <c r="U20" s="138"/>
      <c r="V20" s="138"/>
      <c r="W20" s="50"/>
      <c r="X20" s="138"/>
      <c r="Y20" s="138"/>
      <c r="Z20" s="50"/>
      <c r="AA20" s="138"/>
      <c r="AB20" s="138"/>
      <c r="AC20" s="50"/>
      <c r="AD20" s="138"/>
      <c r="AE20" s="138"/>
      <c r="AF20" s="50"/>
      <c r="AG20" s="138"/>
      <c r="AH20" s="138"/>
      <c r="AI20" s="50"/>
      <c r="AJ20" s="138"/>
      <c r="AK20" s="138"/>
      <c r="AL20" s="50"/>
      <c r="AM20" s="148"/>
      <c r="AN20" s="138"/>
      <c r="AO20" s="50"/>
      <c r="AP20" s="148"/>
      <c r="AQ20" s="138"/>
      <c r="AR20" s="50"/>
      <c r="AS20" s="148"/>
      <c r="AT20" s="138"/>
      <c r="AU20" s="50"/>
      <c r="AV20" s="148"/>
      <c r="AW20" s="138"/>
      <c r="AX20" s="50"/>
      <c r="AY20" s="138"/>
      <c r="AZ20" s="138"/>
      <c r="BA20" s="17"/>
      <c r="BB20" s="9"/>
      <c r="BC20" s="17"/>
      <c r="BD20" s="9"/>
      <c r="BE20" s="17"/>
      <c r="BF20" s="9"/>
      <c r="BG20" s="17"/>
      <c r="BH20" s="9"/>
      <c r="BI20" s="51"/>
      <c r="BJ20" s="9"/>
      <c r="BK20" s="51"/>
      <c r="BL20" s="9"/>
      <c r="BM20" s="51"/>
      <c r="BN20" s="9"/>
      <c r="BO20" s="51"/>
      <c r="BP20" s="51"/>
      <c r="BQ20" s="9"/>
      <c r="BR20" s="51"/>
      <c r="BS20" s="9"/>
      <c r="BT20" s="51"/>
      <c r="BU20" s="9"/>
      <c r="BV20" s="51"/>
      <c r="BW20" s="9"/>
      <c r="BX20" s="51"/>
      <c r="BY20" s="9"/>
      <c r="BZ20" s="51"/>
      <c r="CA20" s="9"/>
      <c r="CB20" s="51"/>
      <c r="CC20" s="9"/>
      <c r="CD20" s="51"/>
      <c r="CE20" s="9"/>
      <c r="CF20" s="51"/>
      <c r="CG20" s="10"/>
      <c r="CH20" s="51"/>
      <c r="CI20" s="10"/>
      <c r="CJ20" s="51"/>
      <c r="CK20" s="10"/>
      <c r="CL20" s="51"/>
      <c r="CM20" s="10"/>
      <c r="CN20" s="51"/>
      <c r="CO20" s="53"/>
      <c r="CP20" s="51"/>
      <c r="CQ20" s="53"/>
      <c r="CR20" s="51"/>
      <c r="CS20" s="53"/>
      <c r="CT20" s="51"/>
      <c r="CU20" s="53"/>
      <c r="CV20" s="60"/>
      <c r="CW20" s="51"/>
      <c r="CX20" s="9"/>
      <c r="CY20" s="51"/>
      <c r="CZ20" s="9"/>
      <c r="DA20" s="51"/>
      <c r="DB20" s="9"/>
      <c r="DC20" s="51"/>
      <c r="DD20" s="9"/>
      <c r="DE20" s="56"/>
      <c r="DF20" s="56"/>
      <c r="DG20" s="57"/>
    </row>
    <row r="21" spans="1:111">
      <c r="A21" s="49">
        <v>42185</v>
      </c>
      <c r="B21" s="51"/>
      <c r="C21" s="138"/>
      <c r="D21" s="138"/>
      <c r="E21" s="50"/>
      <c r="F21" s="138"/>
      <c r="G21" s="138"/>
      <c r="H21" s="50"/>
      <c r="I21" s="138"/>
      <c r="J21" s="138"/>
      <c r="K21" s="50"/>
      <c r="L21" s="138"/>
      <c r="M21" s="138"/>
      <c r="N21" s="50"/>
      <c r="O21" s="138"/>
      <c r="P21" s="138"/>
      <c r="Q21" s="50"/>
      <c r="R21" s="138"/>
      <c r="S21" s="138"/>
      <c r="T21" s="50"/>
      <c r="U21" s="138"/>
      <c r="V21" s="138"/>
      <c r="W21" s="50"/>
      <c r="X21" s="138"/>
      <c r="Y21" s="138"/>
      <c r="Z21" s="50"/>
      <c r="AA21" s="138"/>
      <c r="AB21" s="138"/>
      <c r="AC21" s="50"/>
      <c r="AD21" s="138"/>
      <c r="AE21" s="138"/>
      <c r="AF21" s="50"/>
      <c r="AG21" s="138"/>
      <c r="AH21" s="138"/>
      <c r="AI21" s="50"/>
      <c r="AJ21" s="138"/>
      <c r="AK21" s="138"/>
      <c r="AL21" s="50"/>
      <c r="AM21" s="148"/>
      <c r="AN21" s="138"/>
      <c r="AO21" s="50"/>
      <c r="AP21" s="148"/>
      <c r="AQ21" s="138"/>
      <c r="AR21" s="50"/>
      <c r="AS21" s="148"/>
      <c r="AT21" s="138"/>
      <c r="AU21" s="50"/>
      <c r="AV21" s="148"/>
      <c r="AW21" s="138"/>
      <c r="AX21" s="50"/>
      <c r="AY21" s="138"/>
      <c r="AZ21" s="138"/>
      <c r="BA21" s="17"/>
      <c r="BB21" s="9"/>
      <c r="BC21" s="17"/>
      <c r="BD21" s="9"/>
      <c r="BE21" s="17"/>
      <c r="BF21" s="9"/>
      <c r="BG21" s="17"/>
      <c r="BH21" s="9"/>
      <c r="BI21" s="51"/>
      <c r="BJ21" s="9"/>
      <c r="BK21" s="51"/>
      <c r="BL21" s="9"/>
      <c r="BM21" s="51"/>
      <c r="BN21" s="9"/>
      <c r="BO21" s="51"/>
      <c r="BP21" s="51"/>
      <c r="BQ21" s="9"/>
      <c r="BR21" s="51"/>
      <c r="BS21" s="9"/>
      <c r="BT21" s="51"/>
      <c r="BU21" s="9"/>
      <c r="BV21" s="51"/>
      <c r="BW21" s="9"/>
      <c r="BX21" s="51"/>
      <c r="BY21" s="9"/>
      <c r="BZ21" s="51"/>
      <c r="CA21" s="9"/>
      <c r="CB21" s="51"/>
      <c r="CC21" s="9"/>
      <c r="CD21" s="51"/>
      <c r="CE21" s="9"/>
      <c r="CF21" s="51"/>
      <c r="CG21" s="10"/>
      <c r="CH21" s="51"/>
      <c r="CI21" s="10"/>
      <c r="CJ21" s="51"/>
      <c r="CK21" s="10"/>
      <c r="CL21" s="51"/>
      <c r="CM21" s="10"/>
      <c r="CN21" s="51"/>
      <c r="CO21" s="53"/>
      <c r="CP21" s="51"/>
      <c r="CQ21" s="53"/>
      <c r="CR21" s="51"/>
      <c r="CS21" s="53"/>
      <c r="CT21" s="51"/>
      <c r="CU21" s="53"/>
      <c r="CV21" s="60"/>
      <c r="CW21" s="51"/>
      <c r="CX21" s="9"/>
      <c r="CY21" s="51"/>
      <c r="CZ21" s="9"/>
      <c r="DA21" s="51"/>
      <c r="DB21" s="9"/>
      <c r="DC21" s="51"/>
      <c r="DD21" s="9"/>
      <c r="DE21" s="56"/>
      <c r="DF21" s="56"/>
      <c r="DG21" s="57"/>
    </row>
    <row r="22" spans="1:111">
      <c r="A22" s="49">
        <v>42216</v>
      </c>
      <c r="B22" s="51"/>
      <c r="C22" s="138"/>
      <c r="D22" s="138"/>
      <c r="E22" s="50"/>
      <c r="F22" s="138"/>
      <c r="G22" s="138"/>
      <c r="H22" s="50"/>
      <c r="I22" s="138"/>
      <c r="J22" s="138"/>
      <c r="K22" s="50"/>
      <c r="L22" s="138"/>
      <c r="M22" s="138"/>
      <c r="N22" s="50"/>
      <c r="O22" s="138"/>
      <c r="P22" s="138"/>
      <c r="Q22" s="50"/>
      <c r="R22" s="138"/>
      <c r="S22" s="138"/>
      <c r="T22" s="50"/>
      <c r="U22" s="138"/>
      <c r="V22" s="138"/>
      <c r="W22" s="50"/>
      <c r="X22" s="138"/>
      <c r="Y22" s="138"/>
      <c r="Z22" s="50"/>
      <c r="AA22" s="138"/>
      <c r="AB22" s="138"/>
      <c r="AC22" s="50"/>
      <c r="AD22" s="138"/>
      <c r="AE22" s="138"/>
      <c r="AF22" s="50"/>
      <c r="AG22" s="138"/>
      <c r="AH22" s="138"/>
      <c r="AI22" s="50"/>
      <c r="AJ22" s="138"/>
      <c r="AK22" s="138"/>
      <c r="AL22" s="50"/>
      <c r="AM22" s="148"/>
      <c r="AN22" s="138"/>
      <c r="AO22" s="50"/>
      <c r="AP22" s="148"/>
      <c r="AQ22" s="138"/>
      <c r="AR22" s="50"/>
      <c r="AS22" s="148"/>
      <c r="AT22" s="138"/>
      <c r="AU22" s="50"/>
      <c r="AV22" s="148"/>
      <c r="AW22" s="138"/>
      <c r="AX22" s="50"/>
      <c r="AY22" s="138"/>
      <c r="AZ22" s="138"/>
      <c r="BA22" s="17"/>
      <c r="BB22" s="9"/>
      <c r="BC22" s="17"/>
      <c r="BD22" s="9"/>
      <c r="BE22" s="17"/>
      <c r="BF22" s="9"/>
      <c r="BG22" s="17"/>
      <c r="BH22" s="9"/>
      <c r="BI22" s="51"/>
      <c r="BJ22" s="9"/>
      <c r="BK22" s="51"/>
      <c r="BL22" s="9"/>
      <c r="BM22" s="51"/>
      <c r="BN22" s="9"/>
      <c r="BO22" s="51"/>
      <c r="BP22" s="51"/>
      <c r="BQ22" s="9"/>
      <c r="BR22" s="51"/>
      <c r="BS22" s="9"/>
      <c r="BT22" s="51"/>
      <c r="BU22" s="9"/>
      <c r="BV22" s="51"/>
      <c r="BW22" s="9"/>
      <c r="BX22" s="51"/>
      <c r="BY22" s="9"/>
      <c r="BZ22" s="51"/>
      <c r="CA22" s="9"/>
      <c r="CB22" s="51"/>
      <c r="CC22" s="9"/>
      <c r="CD22" s="51"/>
      <c r="CE22" s="9"/>
      <c r="CF22" s="51"/>
      <c r="CG22" s="10"/>
      <c r="CH22" s="51"/>
      <c r="CI22" s="10"/>
      <c r="CJ22" s="51"/>
      <c r="CK22" s="10"/>
      <c r="CL22" s="51"/>
      <c r="CM22" s="10"/>
      <c r="CN22" s="51"/>
      <c r="CO22" s="53"/>
      <c r="CP22" s="51"/>
      <c r="CQ22" s="53"/>
      <c r="CR22" s="51"/>
      <c r="CS22" s="53"/>
      <c r="CT22" s="51"/>
      <c r="CU22" s="53"/>
      <c r="CV22" s="60"/>
      <c r="CW22" s="51"/>
      <c r="CX22" s="9"/>
      <c r="CY22" s="51"/>
      <c r="CZ22" s="9"/>
      <c r="DA22" s="51"/>
      <c r="DB22" s="9"/>
      <c r="DC22" s="51"/>
      <c r="DD22" s="9"/>
      <c r="DE22" s="56"/>
      <c r="DF22" s="56"/>
      <c r="DG22" s="57"/>
    </row>
    <row r="23" spans="1:111">
      <c r="A23" s="49">
        <v>42247</v>
      </c>
      <c r="B23" s="51"/>
      <c r="C23" s="138"/>
      <c r="D23" s="138"/>
      <c r="E23" s="50"/>
      <c r="F23" s="138"/>
      <c r="G23" s="138"/>
      <c r="H23" s="50"/>
      <c r="I23" s="138"/>
      <c r="J23" s="138"/>
      <c r="K23" s="50"/>
      <c r="L23" s="138"/>
      <c r="M23" s="138"/>
      <c r="N23" s="50"/>
      <c r="O23" s="138"/>
      <c r="P23" s="138"/>
      <c r="Q23" s="50"/>
      <c r="R23" s="138"/>
      <c r="S23" s="138"/>
      <c r="T23" s="50"/>
      <c r="U23" s="138"/>
      <c r="V23" s="138"/>
      <c r="W23" s="50"/>
      <c r="X23" s="138"/>
      <c r="Y23" s="138"/>
      <c r="Z23" s="50"/>
      <c r="AA23" s="138"/>
      <c r="AB23" s="138"/>
      <c r="AC23" s="50"/>
      <c r="AD23" s="138"/>
      <c r="AE23" s="138"/>
      <c r="AF23" s="50"/>
      <c r="AG23" s="138"/>
      <c r="AH23" s="138"/>
      <c r="AI23" s="50"/>
      <c r="AJ23" s="138"/>
      <c r="AK23" s="138"/>
      <c r="AL23" s="50"/>
      <c r="AM23" s="148"/>
      <c r="AN23" s="138"/>
      <c r="AO23" s="50"/>
      <c r="AP23" s="148"/>
      <c r="AQ23" s="138"/>
      <c r="AR23" s="50"/>
      <c r="AS23" s="148"/>
      <c r="AT23" s="138"/>
      <c r="AU23" s="50"/>
      <c r="AV23" s="148"/>
      <c r="AW23" s="138"/>
      <c r="AX23" s="50"/>
      <c r="AY23" s="138"/>
      <c r="AZ23" s="138"/>
      <c r="BA23" s="17"/>
      <c r="BB23" s="9"/>
      <c r="BC23" s="17"/>
      <c r="BD23" s="9"/>
      <c r="BE23" s="17"/>
      <c r="BF23" s="9"/>
      <c r="BG23" s="17"/>
      <c r="BH23" s="9"/>
      <c r="BI23" s="51"/>
      <c r="BJ23" s="9"/>
      <c r="BK23" s="51"/>
      <c r="BL23" s="9"/>
      <c r="BM23" s="51"/>
      <c r="BN23" s="9"/>
      <c r="BO23" s="51"/>
      <c r="BP23" s="51"/>
      <c r="BQ23" s="9"/>
      <c r="BR23" s="51"/>
      <c r="BS23" s="9"/>
      <c r="BT23" s="51"/>
      <c r="BU23" s="9"/>
      <c r="BV23" s="51"/>
      <c r="BW23" s="9"/>
      <c r="BX23" s="51"/>
      <c r="BY23" s="9"/>
      <c r="BZ23" s="51"/>
      <c r="CA23" s="9"/>
      <c r="CB23" s="51"/>
      <c r="CC23" s="9"/>
      <c r="CD23" s="51"/>
      <c r="CE23" s="9"/>
      <c r="CF23" s="51"/>
      <c r="CG23" s="10"/>
      <c r="CH23" s="51"/>
      <c r="CI23" s="10"/>
      <c r="CJ23" s="51"/>
      <c r="CK23" s="10"/>
      <c r="CL23" s="51"/>
      <c r="CM23" s="10"/>
      <c r="CN23" s="51"/>
      <c r="CO23" s="53"/>
      <c r="CP23" s="51"/>
      <c r="CQ23" s="53"/>
      <c r="CR23" s="51"/>
      <c r="CS23" s="53"/>
      <c r="CT23" s="51"/>
      <c r="CU23" s="53"/>
      <c r="CV23" s="60"/>
      <c r="CW23" s="51"/>
      <c r="CX23" s="9"/>
      <c r="CY23" s="51"/>
      <c r="CZ23" s="9"/>
      <c r="DA23" s="51"/>
      <c r="DB23" s="9"/>
      <c r="DC23" s="51"/>
      <c r="DD23" s="9"/>
      <c r="DE23" s="56"/>
      <c r="DF23" s="56"/>
      <c r="DG23" s="57"/>
    </row>
    <row r="24" spans="1:111">
      <c r="A24" s="49">
        <v>42277</v>
      </c>
      <c r="B24" s="51"/>
      <c r="C24" s="138"/>
      <c r="D24" s="138"/>
      <c r="E24" s="50"/>
      <c r="F24" s="138"/>
      <c r="G24" s="138"/>
      <c r="H24" s="50"/>
      <c r="I24" s="138"/>
      <c r="J24" s="138"/>
      <c r="K24" s="50"/>
      <c r="L24" s="138"/>
      <c r="M24" s="138"/>
      <c r="N24" s="50"/>
      <c r="O24" s="138"/>
      <c r="P24" s="138"/>
      <c r="Q24" s="50"/>
      <c r="R24" s="138"/>
      <c r="S24" s="138"/>
      <c r="T24" s="50"/>
      <c r="U24" s="138"/>
      <c r="V24" s="138"/>
      <c r="W24" s="50"/>
      <c r="X24" s="138"/>
      <c r="Y24" s="138"/>
      <c r="Z24" s="50"/>
      <c r="AA24" s="138"/>
      <c r="AB24" s="138"/>
      <c r="AC24" s="50"/>
      <c r="AD24" s="138"/>
      <c r="AE24" s="138"/>
      <c r="AF24" s="50"/>
      <c r="AG24" s="138"/>
      <c r="AH24" s="138"/>
      <c r="AI24" s="50"/>
      <c r="AJ24" s="138"/>
      <c r="AK24" s="138"/>
      <c r="AL24" s="50"/>
      <c r="AM24" s="148"/>
      <c r="AN24" s="138"/>
      <c r="AO24" s="50"/>
      <c r="AP24" s="148"/>
      <c r="AQ24" s="138"/>
      <c r="AR24" s="50"/>
      <c r="AS24" s="148"/>
      <c r="AT24" s="138"/>
      <c r="AU24" s="50"/>
      <c r="AV24" s="148"/>
      <c r="AW24" s="138"/>
      <c r="AX24" s="50"/>
      <c r="AY24" s="138"/>
      <c r="AZ24" s="138"/>
      <c r="BA24" s="17"/>
      <c r="BB24" s="9"/>
      <c r="BC24" s="17"/>
      <c r="BD24" s="9"/>
      <c r="BE24" s="17"/>
      <c r="BF24" s="9"/>
      <c r="BG24" s="17"/>
      <c r="BH24" s="9"/>
      <c r="BI24" s="51"/>
      <c r="BJ24" s="9"/>
      <c r="BK24" s="51"/>
      <c r="BL24" s="9"/>
      <c r="BM24" s="51"/>
      <c r="BN24" s="9"/>
      <c r="BO24" s="51"/>
      <c r="BP24" s="51"/>
      <c r="BQ24" s="9"/>
      <c r="BR24" s="51"/>
      <c r="BS24" s="9"/>
      <c r="BT24" s="51"/>
      <c r="BU24" s="9"/>
      <c r="BV24" s="51"/>
      <c r="BW24" s="9"/>
      <c r="BX24" s="51"/>
      <c r="BY24" s="9"/>
      <c r="BZ24" s="51"/>
      <c r="CA24" s="9"/>
      <c r="CB24" s="51"/>
      <c r="CC24" s="9"/>
      <c r="CD24" s="51"/>
      <c r="CE24" s="9"/>
      <c r="CF24" s="51"/>
      <c r="CG24" s="10"/>
      <c r="CH24" s="51"/>
      <c r="CI24" s="10"/>
      <c r="CJ24" s="51"/>
      <c r="CK24" s="10"/>
      <c r="CL24" s="51"/>
      <c r="CM24" s="10"/>
      <c r="CN24" s="51"/>
      <c r="CO24" s="53"/>
      <c r="CP24" s="51"/>
      <c r="CQ24" s="53"/>
      <c r="CR24" s="51"/>
      <c r="CS24" s="53"/>
      <c r="CT24" s="51"/>
      <c r="CU24" s="53"/>
      <c r="CV24" s="60"/>
      <c r="CW24" s="51"/>
      <c r="CX24" s="9"/>
      <c r="CY24" s="51"/>
      <c r="CZ24" s="9"/>
      <c r="DA24" s="51"/>
      <c r="DB24" s="9"/>
      <c r="DC24" s="51"/>
      <c r="DD24" s="9"/>
      <c r="DE24" s="56"/>
      <c r="DF24" s="56"/>
      <c r="DG24" s="57"/>
    </row>
    <row r="25" spans="1:111">
      <c r="A25" s="49">
        <f>吉祥自动更新!A4</f>
        <v>42308</v>
      </c>
      <c r="B25" s="51">
        <f>吉祥自动更新!B4</f>
        <v>1884.5434</v>
      </c>
      <c r="C25" s="138"/>
      <c r="D25" s="138"/>
      <c r="E25" s="50">
        <f>吉祥自动更新!C4</f>
        <v>1512.5567000000001</v>
      </c>
      <c r="F25" s="138"/>
      <c r="G25" s="138"/>
      <c r="H25" s="50">
        <f>吉祥自动更新!D4</f>
        <v>333.69319999999999</v>
      </c>
      <c r="I25" s="138"/>
      <c r="J25" s="138"/>
      <c r="K25" s="50">
        <f>吉祥自动更新!E4</f>
        <v>44.255400000000002</v>
      </c>
      <c r="L25" s="138"/>
      <c r="M25" s="138"/>
      <c r="N25" s="50">
        <f>吉祥自动更新!F4</f>
        <v>1573.9422</v>
      </c>
      <c r="O25" s="138"/>
      <c r="P25" s="138"/>
      <c r="Q25" s="50">
        <f>吉祥自动更新!G4</f>
        <v>1328.8469</v>
      </c>
      <c r="R25" s="138"/>
      <c r="S25" s="138"/>
      <c r="T25" s="50">
        <f>吉祥自动更新!H4</f>
        <v>213.40520000000001</v>
      </c>
      <c r="U25" s="138"/>
      <c r="V25" s="138"/>
      <c r="W25" s="50">
        <f>吉祥自动更新!I4</f>
        <v>31.690899999999999</v>
      </c>
      <c r="X25" s="138"/>
      <c r="Y25" s="138"/>
      <c r="Z25" s="50">
        <f>吉祥自动更新!J4*10</f>
        <v>955.62</v>
      </c>
      <c r="AA25" s="138"/>
      <c r="AB25" s="138"/>
      <c r="AC25" s="50">
        <f>吉祥自动更新!K4*10</f>
        <v>831.75</v>
      </c>
      <c r="AD25" s="138"/>
      <c r="AE25" s="138"/>
      <c r="AF25" s="50">
        <f>吉祥自动更新!L4*10</f>
        <v>101.25999999999999</v>
      </c>
      <c r="AG25" s="138"/>
      <c r="AH25" s="138"/>
      <c r="AI25" s="50">
        <f>吉祥自动更新!M4*10</f>
        <v>22.61</v>
      </c>
      <c r="AJ25" s="138"/>
      <c r="AK25" s="138"/>
      <c r="AL25" s="50">
        <f>吉祥自动更新!N4</f>
        <v>83.52</v>
      </c>
      <c r="AM25" s="148"/>
      <c r="AN25" s="138"/>
      <c r="AO25" s="50">
        <f>吉祥自动更新!O4</f>
        <v>88.2</v>
      </c>
      <c r="AP25" s="148"/>
      <c r="AQ25" s="138"/>
      <c r="AR25" s="50">
        <f>吉祥自动更新!P4</f>
        <v>63.95</v>
      </c>
      <c r="AS25" s="148"/>
      <c r="AT25" s="138"/>
      <c r="AU25" s="50">
        <f>吉祥自动更新!Q4</f>
        <v>71.61</v>
      </c>
      <c r="AV25" s="148"/>
      <c r="AW25" s="138"/>
      <c r="AX25" s="50">
        <f>吉祥自动更新!R4</f>
        <v>0</v>
      </c>
      <c r="AY25" s="138"/>
      <c r="AZ25" s="138"/>
      <c r="BA25" s="17"/>
      <c r="BB25" s="9"/>
      <c r="BC25" s="17"/>
      <c r="BD25" s="9"/>
      <c r="BE25" s="17"/>
      <c r="BF25" s="9"/>
      <c r="BG25" s="17"/>
      <c r="BH25" s="9"/>
      <c r="BI25" s="51"/>
      <c r="BJ25" s="9"/>
      <c r="BK25" s="51"/>
      <c r="BL25" s="9"/>
      <c r="BM25" s="51"/>
      <c r="BN25" s="9"/>
      <c r="BO25" s="51"/>
      <c r="BP25" s="51"/>
      <c r="BQ25" s="9"/>
      <c r="BR25" s="51"/>
      <c r="BS25" s="9"/>
      <c r="BT25" s="51"/>
      <c r="BU25" s="9"/>
      <c r="BV25" s="51"/>
      <c r="BW25" s="9"/>
      <c r="BX25" s="51"/>
      <c r="BY25" s="9"/>
      <c r="BZ25" s="51"/>
      <c r="CA25" s="9"/>
      <c r="CB25" s="51"/>
      <c r="CC25" s="9"/>
      <c r="CD25" s="51"/>
      <c r="CE25" s="9"/>
      <c r="CF25" s="51"/>
      <c r="CG25" s="10"/>
      <c r="CH25" s="51"/>
      <c r="CI25" s="10"/>
      <c r="CJ25" s="51"/>
      <c r="CK25" s="10"/>
      <c r="CL25" s="51"/>
      <c r="CM25" s="10"/>
      <c r="CN25" s="51"/>
      <c r="CO25" s="53"/>
      <c r="CP25" s="51"/>
      <c r="CQ25" s="53"/>
      <c r="CR25" s="51"/>
      <c r="CS25" s="53"/>
      <c r="CT25" s="51"/>
      <c r="CU25" s="53"/>
      <c r="CV25" s="60"/>
      <c r="CW25" s="51"/>
      <c r="CX25" s="9"/>
      <c r="CY25" s="51"/>
      <c r="CZ25" s="9"/>
      <c r="DA25" s="51"/>
      <c r="DB25" s="9"/>
      <c r="DC25" s="51"/>
      <c r="DD25" s="9"/>
      <c r="DE25" s="56"/>
      <c r="DF25" s="56"/>
      <c r="DG25" s="57"/>
    </row>
    <row r="26" spans="1:111">
      <c r="A26" s="49">
        <v>42338</v>
      </c>
      <c r="B26" s="51">
        <f>吉祥自动更新!B5</f>
        <v>1821.7901999999999</v>
      </c>
      <c r="C26" s="138"/>
      <c r="D26" s="138"/>
      <c r="E26" s="50">
        <f>吉祥自动更新!C5</f>
        <v>1460.4909</v>
      </c>
      <c r="F26" s="138"/>
      <c r="G26" s="138"/>
      <c r="H26" s="50">
        <f>吉祥自动更新!D5</f>
        <v>322.30470000000003</v>
      </c>
      <c r="I26" s="138"/>
      <c r="J26" s="138"/>
      <c r="K26" s="50">
        <f>吉祥自动更新!E5</f>
        <v>38.994599999999998</v>
      </c>
      <c r="L26" s="138"/>
      <c r="M26" s="138"/>
      <c r="N26" s="50">
        <f>吉祥自动更新!F5</f>
        <v>1502.4099000000001</v>
      </c>
      <c r="O26" s="138"/>
      <c r="P26" s="138"/>
      <c r="Q26" s="50">
        <f>吉祥自动更新!G5</f>
        <v>1249.0531000000001</v>
      </c>
      <c r="R26" s="138"/>
      <c r="S26" s="138"/>
      <c r="T26" s="50">
        <f>吉祥自动更新!H5</f>
        <v>224.91329999999999</v>
      </c>
      <c r="U26" s="138"/>
      <c r="V26" s="138"/>
      <c r="W26" s="50">
        <f>吉祥自动更新!I5</f>
        <v>28.445</v>
      </c>
      <c r="X26" s="138"/>
      <c r="Y26" s="138"/>
      <c r="Z26" s="50">
        <f>吉祥自动更新!J5*10</f>
        <v>903.40000000000009</v>
      </c>
      <c r="AA26" s="138"/>
      <c r="AB26" s="138"/>
      <c r="AC26" s="50">
        <f>吉祥自动更新!K5*10</f>
        <v>781.37</v>
      </c>
      <c r="AD26" s="138"/>
      <c r="AE26" s="138"/>
      <c r="AF26" s="50">
        <f>吉祥自动更新!L5*10</f>
        <v>101.59</v>
      </c>
      <c r="AG26" s="138"/>
      <c r="AH26" s="138"/>
      <c r="AI26" s="50">
        <f>吉祥自动更新!M5*10</f>
        <v>20.43</v>
      </c>
      <c r="AJ26" s="138"/>
      <c r="AK26" s="138"/>
      <c r="AL26" s="50">
        <f>吉祥自动更新!N5</f>
        <v>82.47</v>
      </c>
      <c r="AM26" s="148"/>
      <c r="AN26" s="138"/>
      <c r="AO26" s="50">
        <f>吉祥自动更新!O5</f>
        <v>85.52</v>
      </c>
      <c r="AP26" s="148"/>
      <c r="AQ26" s="138"/>
      <c r="AR26" s="50">
        <f>吉祥自动更新!P5</f>
        <v>69.78</v>
      </c>
      <c r="AS26" s="148"/>
      <c r="AT26" s="138"/>
      <c r="AU26" s="50">
        <f>吉祥自动更新!Q5</f>
        <v>72.95</v>
      </c>
      <c r="AV26" s="148"/>
      <c r="AW26" s="138"/>
      <c r="AX26" s="50">
        <f>吉祥自动更新!R5</f>
        <v>0</v>
      </c>
      <c r="AY26" s="138"/>
      <c r="AZ26" s="138"/>
      <c r="BA26" s="17"/>
      <c r="BB26" s="9"/>
      <c r="BC26" s="17"/>
      <c r="BD26" s="9"/>
      <c r="BE26" s="17"/>
      <c r="BF26" s="9"/>
      <c r="BG26" s="17"/>
      <c r="BH26" s="9"/>
      <c r="BI26" s="51"/>
      <c r="BJ26" s="9"/>
      <c r="BK26" s="51"/>
      <c r="BL26" s="9"/>
      <c r="BM26" s="51"/>
      <c r="BN26" s="9"/>
      <c r="BO26" s="51"/>
      <c r="BP26" s="51"/>
      <c r="BQ26" s="9"/>
      <c r="BR26" s="51"/>
      <c r="BS26" s="9"/>
      <c r="BT26" s="51"/>
      <c r="BU26" s="9"/>
      <c r="BV26" s="51"/>
      <c r="BW26" s="9"/>
      <c r="BX26" s="51"/>
      <c r="BY26" s="9"/>
      <c r="BZ26" s="51"/>
      <c r="CA26" s="9"/>
      <c r="CB26" s="51"/>
      <c r="CC26" s="9"/>
      <c r="CD26" s="51"/>
      <c r="CE26" s="9"/>
      <c r="CF26" s="51"/>
      <c r="CG26" s="10"/>
      <c r="CH26" s="51"/>
      <c r="CI26" s="10"/>
      <c r="CJ26" s="51"/>
      <c r="CK26" s="10"/>
      <c r="CL26" s="51"/>
      <c r="CM26" s="10"/>
      <c r="CN26" s="51"/>
      <c r="CO26" s="53"/>
      <c r="CP26" s="51"/>
      <c r="CQ26" s="53"/>
      <c r="CR26" s="51"/>
      <c r="CS26" s="53"/>
      <c r="CT26" s="51"/>
      <c r="CU26" s="53"/>
      <c r="CV26" s="60"/>
      <c r="CW26" s="51"/>
      <c r="CX26" s="9"/>
      <c r="CY26" s="51"/>
      <c r="CZ26" s="9"/>
      <c r="DA26" s="51"/>
      <c r="DB26" s="9"/>
      <c r="DC26" s="51"/>
      <c r="DD26" s="9"/>
      <c r="DE26" s="56"/>
      <c r="DF26" s="56"/>
      <c r="DG26" s="57"/>
    </row>
    <row r="27" spans="1:111">
      <c r="A27" s="49">
        <v>42369</v>
      </c>
      <c r="B27" s="51">
        <f>吉祥自动更新!B6</f>
        <v>1943.8150000000001</v>
      </c>
      <c r="C27" s="138"/>
      <c r="D27" s="138"/>
      <c r="E27" s="50">
        <f>吉祥自动更新!C6</f>
        <v>1545.8884</v>
      </c>
      <c r="F27" s="138"/>
      <c r="G27" s="138"/>
      <c r="H27" s="50">
        <f>吉祥自动更新!D6</f>
        <v>356.94119999999998</v>
      </c>
      <c r="I27" s="138"/>
      <c r="J27" s="138"/>
      <c r="K27" s="50">
        <f>吉祥自动更新!E6</f>
        <v>40.985399999999998</v>
      </c>
      <c r="L27" s="138"/>
      <c r="M27" s="138"/>
      <c r="N27" s="50">
        <f>吉祥自动更新!F6</f>
        <v>1587.6656</v>
      </c>
      <c r="O27" s="138"/>
      <c r="P27" s="138"/>
      <c r="Q27" s="50">
        <f>吉祥自动更新!G6</f>
        <v>1301.4223999999999</v>
      </c>
      <c r="R27" s="138"/>
      <c r="S27" s="138"/>
      <c r="T27" s="50">
        <f>吉祥自动更新!H6</f>
        <v>255.90039999999999</v>
      </c>
      <c r="U27" s="138"/>
      <c r="V27" s="138"/>
      <c r="W27" s="50">
        <f>吉祥自动更新!I6</f>
        <v>30.3428</v>
      </c>
      <c r="X27" s="138"/>
      <c r="Y27" s="138"/>
      <c r="Z27" s="50">
        <f>吉祥自动更新!J6*10</f>
        <v>937.01</v>
      </c>
      <c r="AA27" s="138"/>
      <c r="AB27" s="138"/>
      <c r="AC27" s="50">
        <f>吉祥自动更新!K6*10</f>
        <v>806.41000000000008</v>
      </c>
      <c r="AD27" s="138"/>
      <c r="AE27" s="138"/>
      <c r="AF27" s="50">
        <f>吉祥自动更新!L6*10</f>
        <v>109.22</v>
      </c>
      <c r="AG27" s="138"/>
      <c r="AH27" s="138"/>
      <c r="AI27" s="50">
        <f>吉祥自动更新!M6*10</f>
        <v>21.38</v>
      </c>
      <c r="AJ27" s="138"/>
      <c r="AK27" s="138"/>
      <c r="AL27" s="50">
        <f>吉祥自动更新!N6</f>
        <v>81.680000000000007</v>
      </c>
      <c r="AM27" s="148"/>
      <c r="AN27" s="138"/>
      <c r="AO27" s="50">
        <f>吉祥自动更新!O6</f>
        <v>84.19</v>
      </c>
      <c r="AP27" s="148"/>
      <c r="AQ27" s="138"/>
      <c r="AR27" s="50">
        <f>吉祥自动更新!P6</f>
        <v>71.69</v>
      </c>
      <c r="AS27" s="148"/>
      <c r="AT27" s="138"/>
      <c r="AU27" s="50">
        <f>吉祥自动更新!Q6</f>
        <v>74.03</v>
      </c>
      <c r="AV27" s="148"/>
      <c r="AW27" s="138"/>
      <c r="AX27" s="50">
        <f>吉祥自动更新!R6</f>
        <v>0</v>
      </c>
      <c r="AY27" s="138"/>
      <c r="AZ27" s="138"/>
      <c r="BA27" s="17"/>
      <c r="BB27" s="9"/>
      <c r="BC27" s="17"/>
      <c r="BD27" s="9"/>
      <c r="BE27" s="17"/>
      <c r="BF27" s="9"/>
      <c r="BG27" s="17"/>
      <c r="BH27" s="9"/>
      <c r="BI27" s="51"/>
      <c r="BJ27" s="9"/>
      <c r="BK27" s="51"/>
      <c r="BL27" s="9"/>
      <c r="BM27" s="51"/>
      <c r="BN27" s="9"/>
      <c r="BO27" s="51"/>
      <c r="BP27" s="51"/>
      <c r="BQ27" s="9"/>
      <c r="BR27" s="51"/>
      <c r="BS27" s="9"/>
      <c r="BT27" s="51"/>
      <c r="BU27" s="9"/>
      <c r="BV27" s="51"/>
      <c r="BW27" s="9"/>
      <c r="BX27" s="51"/>
      <c r="BY27" s="9"/>
      <c r="BZ27" s="51"/>
      <c r="CA27" s="9"/>
      <c r="CB27" s="51"/>
      <c r="CC27" s="9"/>
      <c r="CD27" s="51"/>
      <c r="CE27" s="9"/>
      <c r="CF27" s="51"/>
      <c r="CG27" s="10"/>
      <c r="CH27" s="51"/>
      <c r="CI27" s="10"/>
      <c r="CJ27" s="51"/>
      <c r="CK27" s="10"/>
      <c r="CL27" s="51"/>
      <c r="CM27" s="10"/>
      <c r="CN27" s="51"/>
      <c r="CO27" s="53"/>
      <c r="CP27" s="51"/>
      <c r="CQ27" s="53"/>
      <c r="CR27" s="51"/>
      <c r="CS27" s="53"/>
      <c r="CT27" s="51"/>
      <c r="CU27" s="53"/>
      <c r="CV27" s="60"/>
      <c r="CW27" s="51"/>
      <c r="CX27" s="9"/>
      <c r="CY27" s="51"/>
      <c r="CZ27" s="9"/>
      <c r="DA27" s="51"/>
      <c r="DB27" s="9"/>
      <c r="DC27" s="51"/>
      <c r="DD27" s="9"/>
      <c r="DE27" s="56"/>
      <c r="DF27" s="56"/>
      <c r="DG27" s="57"/>
    </row>
    <row r="28" spans="1:111" s="11" customFormat="1">
      <c r="A28" s="34">
        <v>42400</v>
      </c>
      <c r="B28" s="51">
        <f>吉祥自动更新!B7</f>
        <v>2137.4272000000001</v>
      </c>
      <c r="C28" s="138"/>
      <c r="D28" s="138"/>
      <c r="E28" s="18">
        <f>吉祥自动更新!C7</f>
        <v>1673.6223</v>
      </c>
      <c r="F28" s="138"/>
      <c r="G28" s="138"/>
      <c r="H28" s="18">
        <f>吉祥自动更新!D7</f>
        <v>421.22179999999997</v>
      </c>
      <c r="I28" s="138"/>
      <c r="J28" s="138"/>
      <c r="K28" s="18">
        <f>吉祥自动更新!E7</f>
        <v>42.583100000000002</v>
      </c>
      <c r="L28" s="138"/>
      <c r="M28" s="138"/>
      <c r="N28" s="18">
        <f>吉祥自动更新!F7</f>
        <v>1788.9078999999999</v>
      </c>
      <c r="O28" s="138"/>
      <c r="P28" s="138"/>
      <c r="Q28" s="18">
        <f>吉祥自动更新!G7</f>
        <v>1415.6098</v>
      </c>
      <c r="R28" s="138"/>
      <c r="S28" s="138"/>
      <c r="T28" s="18">
        <f>吉祥自动更新!H7</f>
        <v>341.60890000000001</v>
      </c>
      <c r="U28" s="138"/>
      <c r="V28" s="138"/>
      <c r="W28" s="18">
        <f>吉祥自动更新!I7</f>
        <v>31.6892</v>
      </c>
      <c r="X28" s="138"/>
      <c r="Y28" s="138"/>
      <c r="Z28" s="18">
        <f>吉祥自动更新!J7*10</f>
        <v>1029.47</v>
      </c>
      <c r="AA28" s="138"/>
      <c r="AB28" s="138"/>
      <c r="AC28" s="18">
        <f>吉祥自动更新!K7*10</f>
        <v>864.31</v>
      </c>
      <c r="AD28" s="138"/>
      <c r="AE28" s="138"/>
      <c r="AF28" s="18">
        <f>吉祥自动更新!L7*10</f>
        <v>142.18</v>
      </c>
      <c r="AG28" s="138"/>
      <c r="AH28" s="138"/>
      <c r="AI28" s="18">
        <f>吉祥自动更新!M7*10</f>
        <v>22.99</v>
      </c>
      <c r="AJ28" s="138"/>
      <c r="AK28" s="138"/>
      <c r="AL28" s="18">
        <f>吉祥自动更新!N7</f>
        <v>83.69</v>
      </c>
      <c r="AM28" s="148"/>
      <c r="AN28" s="138"/>
      <c r="AO28" s="18">
        <f>吉祥自动更新!O7</f>
        <v>84.58</v>
      </c>
      <c r="AP28" s="148"/>
      <c r="AQ28" s="138"/>
      <c r="AR28" s="18">
        <f>吉祥自动更新!P7</f>
        <v>81.099999999999994</v>
      </c>
      <c r="AS28" s="148"/>
      <c r="AT28" s="138"/>
      <c r="AU28" s="18">
        <f>吉祥自动更新!Q7</f>
        <v>74.42</v>
      </c>
      <c r="AV28" s="148"/>
      <c r="AW28" s="138"/>
      <c r="AX28" s="18">
        <f>吉祥自动更新!R7</f>
        <v>0</v>
      </c>
      <c r="AY28" s="138"/>
      <c r="AZ28" s="138"/>
      <c r="BA28" s="10"/>
      <c r="BB28" s="9"/>
      <c r="BC28" s="10"/>
      <c r="BD28" s="9"/>
      <c r="BE28" s="10"/>
      <c r="BF28" s="9"/>
      <c r="BG28" s="10"/>
      <c r="BH28" s="9"/>
      <c r="BI28" s="10"/>
      <c r="BJ28" s="9"/>
      <c r="BK28" s="10"/>
      <c r="BL28" s="9"/>
      <c r="BM28" s="10"/>
      <c r="BN28" s="9"/>
      <c r="BO28" s="10"/>
      <c r="BP28" s="10"/>
      <c r="BQ28" s="9"/>
      <c r="BR28" s="10"/>
      <c r="BS28" s="9"/>
      <c r="BT28" s="10"/>
      <c r="BU28" s="9"/>
      <c r="BV28" s="10"/>
      <c r="BW28" s="9"/>
      <c r="BX28" s="10"/>
      <c r="BY28" s="9"/>
      <c r="BZ28" s="10"/>
      <c r="CA28" s="9"/>
      <c r="CB28" s="10"/>
      <c r="CC28" s="9"/>
      <c r="CD28" s="10"/>
      <c r="CE28" s="9"/>
      <c r="CF28" s="10"/>
      <c r="CG28" s="10"/>
      <c r="CH28" s="10"/>
      <c r="CI28" s="10"/>
      <c r="CJ28" s="10"/>
      <c r="CK28" s="10"/>
      <c r="CL28" s="10"/>
      <c r="CM28" s="10"/>
      <c r="CN28" s="10"/>
      <c r="CO28" s="53"/>
      <c r="CP28" s="10"/>
      <c r="CQ28" s="53"/>
      <c r="CR28" s="10"/>
      <c r="CS28" s="53"/>
      <c r="CT28" s="10"/>
      <c r="CU28" s="53"/>
      <c r="CW28" s="10"/>
      <c r="CX28" s="9"/>
      <c r="CY28" s="10"/>
      <c r="CZ28" s="9"/>
      <c r="DA28" s="10"/>
      <c r="DB28" s="9"/>
      <c r="DC28" s="10"/>
      <c r="DD28" s="9"/>
      <c r="DE28" s="88"/>
      <c r="DF28" s="88"/>
    </row>
    <row r="29" spans="1:111">
      <c r="A29" s="49">
        <v>42429</v>
      </c>
      <c r="B29" s="51">
        <f>吉祥自动更新!B8</f>
        <v>2076.2660999999998</v>
      </c>
      <c r="C29" s="138"/>
      <c r="D29" s="138"/>
      <c r="E29" s="50">
        <f>吉祥自动更新!C8</f>
        <v>1579.7928999999999</v>
      </c>
      <c r="F29" s="138"/>
      <c r="G29" s="138"/>
      <c r="H29" s="50">
        <f>吉祥自动更新!D8</f>
        <v>443.37290000000002</v>
      </c>
      <c r="I29" s="138"/>
      <c r="J29" s="138"/>
      <c r="K29" s="50">
        <f>吉祥自动更新!E8</f>
        <v>53.100299999999997</v>
      </c>
      <c r="L29" s="138"/>
      <c r="M29" s="138"/>
      <c r="N29" s="50">
        <f>吉祥自动更新!F8</f>
        <v>1834.17</v>
      </c>
      <c r="O29" s="138"/>
      <c r="P29" s="138"/>
      <c r="Q29" s="50">
        <f>吉祥自动更新!G8</f>
        <v>1411.39</v>
      </c>
      <c r="R29" s="138"/>
      <c r="S29" s="138"/>
      <c r="T29" s="50">
        <f>吉祥自动更新!H8</f>
        <v>379.43</v>
      </c>
      <c r="U29" s="138"/>
      <c r="V29" s="138"/>
      <c r="W29" s="50">
        <f>吉祥自动更新!I8</f>
        <v>43.35</v>
      </c>
      <c r="X29" s="138"/>
      <c r="Y29" s="138"/>
      <c r="Z29" s="50">
        <f>吉祥自动更新!J8*10</f>
        <v>1033.99</v>
      </c>
      <c r="AA29" s="138"/>
      <c r="AB29" s="138"/>
      <c r="AC29" s="50">
        <f>吉祥自动更新!K8*10</f>
        <v>847.35</v>
      </c>
      <c r="AD29" s="138"/>
      <c r="AE29" s="138"/>
      <c r="AF29" s="50">
        <f>吉祥自动更新!L8*10</f>
        <v>154.54000000000002</v>
      </c>
      <c r="AG29" s="138"/>
      <c r="AH29" s="138"/>
      <c r="AI29" s="50">
        <f>吉祥自动更新!M8*10</f>
        <v>32.1</v>
      </c>
      <c r="AJ29" s="138"/>
      <c r="AK29" s="138"/>
      <c r="AL29" s="50">
        <f>吉祥自动更新!N8</f>
        <v>88.34</v>
      </c>
      <c r="AM29" s="148"/>
      <c r="AN29" s="138"/>
      <c r="AO29" s="50">
        <f>吉祥自动更新!O8</f>
        <v>89.34</v>
      </c>
      <c r="AP29" s="148"/>
      <c r="AQ29" s="138"/>
      <c r="AR29" s="50">
        <f>吉祥自动更新!P8</f>
        <v>85.58</v>
      </c>
      <c r="AS29" s="148"/>
      <c r="AT29" s="138"/>
      <c r="AU29" s="50">
        <f>吉祥自动更新!Q8</f>
        <v>81.63</v>
      </c>
      <c r="AV29" s="148"/>
      <c r="AW29" s="138"/>
      <c r="AX29" s="50">
        <f>吉祥自动更新!R8</f>
        <v>0</v>
      </c>
      <c r="AY29" s="138"/>
      <c r="AZ29" s="138"/>
      <c r="BA29" s="17"/>
      <c r="BB29" s="9"/>
      <c r="BC29" s="17"/>
      <c r="BD29" s="9"/>
      <c r="BE29" s="17"/>
      <c r="BF29" s="9"/>
      <c r="BG29" s="17"/>
      <c r="BH29" s="9"/>
      <c r="BI29" s="51"/>
      <c r="BJ29" s="9"/>
      <c r="BK29" s="51"/>
      <c r="BL29" s="9"/>
      <c r="BM29" s="51"/>
      <c r="BN29" s="9"/>
      <c r="BO29" s="51"/>
      <c r="BP29" s="51"/>
      <c r="BQ29" s="9"/>
      <c r="BR29" s="51"/>
      <c r="BS29" s="9"/>
      <c r="BT29" s="51"/>
      <c r="BU29" s="9"/>
      <c r="BV29" s="51"/>
      <c r="BW29" s="9"/>
      <c r="BX29" s="51"/>
      <c r="BY29" s="9"/>
      <c r="BZ29" s="51"/>
      <c r="CA29" s="9"/>
      <c r="CB29" s="51"/>
      <c r="CC29" s="9"/>
      <c r="CD29" s="51"/>
      <c r="CE29" s="9"/>
      <c r="CF29" s="51"/>
      <c r="CG29" s="10"/>
      <c r="CH29" s="51"/>
      <c r="CI29" s="10"/>
      <c r="CJ29" s="51"/>
      <c r="CK29" s="10"/>
      <c r="CL29" s="51"/>
      <c r="CM29" s="10"/>
      <c r="CN29" s="51"/>
      <c r="CO29" s="53"/>
      <c r="CP29" s="51"/>
      <c r="CQ29" s="53"/>
      <c r="CR29" s="51"/>
      <c r="CS29" s="53"/>
      <c r="CT29" s="51"/>
      <c r="CU29" s="53"/>
      <c r="CV29" s="60"/>
      <c r="CW29" s="51"/>
      <c r="CX29" s="9"/>
      <c r="CY29" s="51"/>
      <c r="CZ29" s="9"/>
      <c r="DA29" s="51"/>
      <c r="DB29" s="9"/>
      <c r="DC29" s="51"/>
      <c r="DD29" s="9"/>
      <c r="DE29" s="56"/>
      <c r="DF29" s="56"/>
      <c r="DG29" s="57"/>
    </row>
    <row r="30" spans="1:111">
      <c r="A30" s="49">
        <v>42460</v>
      </c>
      <c r="B30" s="51">
        <f>吉祥自动更新!B9</f>
        <v>2035.4231</v>
      </c>
      <c r="C30" s="138"/>
      <c r="D30" s="138"/>
      <c r="E30" s="50">
        <f>吉祥自动更新!C9</f>
        <v>1613.4105999999999</v>
      </c>
      <c r="F30" s="138"/>
      <c r="G30" s="138"/>
      <c r="H30" s="50">
        <f>吉祥自动更新!D9</f>
        <v>381.2081</v>
      </c>
      <c r="I30" s="138"/>
      <c r="J30" s="138"/>
      <c r="K30" s="50">
        <f>吉祥自动更新!E9</f>
        <v>40.804400000000001</v>
      </c>
      <c r="L30" s="138"/>
      <c r="M30" s="138"/>
      <c r="N30" s="50">
        <f>吉祥自动更新!F9</f>
        <v>1782.93</v>
      </c>
      <c r="O30" s="138"/>
      <c r="P30" s="138"/>
      <c r="Q30" s="50">
        <f>吉祥自动更新!G9</f>
        <v>1421.67</v>
      </c>
      <c r="R30" s="138"/>
      <c r="S30" s="138"/>
      <c r="T30" s="50">
        <f>吉祥自动更新!H9</f>
        <v>329.4</v>
      </c>
      <c r="U30" s="138"/>
      <c r="V30" s="138"/>
      <c r="W30" s="50">
        <f>吉祥自动更新!I9</f>
        <v>31.86</v>
      </c>
      <c r="X30" s="138"/>
      <c r="Y30" s="138"/>
      <c r="Z30" s="50">
        <f>吉祥自动更新!J9*10</f>
        <v>1045.98</v>
      </c>
      <c r="AA30" s="138"/>
      <c r="AB30" s="138"/>
      <c r="AC30" s="50">
        <f>吉祥自动更新!K9*10</f>
        <v>883.48</v>
      </c>
      <c r="AD30" s="138"/>
      <c r="AE30" s="138"/>
      <c r="AF30" s="50">
        <f>吉祥自动更新!L9*10</f>
        <v>139.64000000000001</v>
      </c>
      <c r="AG30" s="138"/>
      <c r="AH30" s="138"/>
      <c r="AI30" s="50">
        <f>吉祥自动更新!M9*10</f>
        <v>22.86</v>
      </c>
      <c r="AJ30" s="138"/>
      <c r="AK30" s="138"/>
      <c r="AL30" s="50">
        <f>吉祥自动更新!N9</f>
        <v>87.6</v>
      </c>
      <c r="AM30" s="148"/>
      <c r="AN30" s="138"/>
      <c r="AO30" s="50">
        <f>吉祥自动更新!O9</f>
        <v>88.12</v>
      </c>
      <c r="AP30" s="148"/>
      <c r="AQ30" s="138"/>
      <c r="AR30" s="50">
        <f>吉祥自动更新!P9</f>
        <v>86.41</v>
      </c>
      <c r="AS30" s="148"/>
      <c r="AT30" s="138"/>
      <c r="AU30" s="50">
        <f>吉祥自动更新!Q9</f>
        <v>78.08</v>
      </c>
      <c r="AV30" s="148"/>
      <c r="AW30" s="138"/>
      <c r="AX30" s="50">
        <f>吉祥自动更新!R9</f>
        <v>0</v>
      </c>
      <c r="AY30" s="138"/>
      <c r="AZ30" s="138"/>
      <c r="BA30" s="17"/>
      <c r="BB30" s="9"/>
      <c r="BC30" s="17"/>
      <c r="BD30" s="9"/>
      <c r="BE30" s="17"/>
      <c r="BF30" s="9"/>
      <c r="BG30" s="17"/>
      <c r="BH30" s="9"/>
      <c r="BI30" s="51"/>
      <c r="BJ30" s="9"/>
      <c r="BK30" s="51"/>
      <c r="BL30" s="9"/>
      <c r="BM30" s="51"/>
      <c r="BN30" s="9"/>
      <c r="BO30" s="51"/>
      <c r="BP30" s="51"/>
      <c r="BQ30" s="9"/>
      <c r="BR30" s="51"/>
      <c r="BS30" s="9"/>
      <c r="BT30" s="51"/>
      <c r="BU30" s="9"/>
      <c r="BV30" s="51"/>
      <c r="BW30" s="9"/>
      <c r="BX30" s="51"/>
      <c r="BY30" s="9"/>
      <c r="BZ30" s="51"/>
      <c r="CA30" s="9"/>
      <c r="CB30" s="51"/>
      <c r="CC30" s="9"/>
      <c r="CD30" s="51"/>
      <c r="CE30" s="9"/>
      <c r="CF30" s="51"/>
      <c r="CG30" s="10"/>
      <c r="CH30" s="51"/>
      <c r="CI30" s="10"/>
      <c r="CJ30" s="51"/>
      <c r="CK30" s="10"/>
      <c r="CL30" s="51"/>
      <c r="CM30" s="10"/>
      <c r="CN30" s="51"/>
      <c r="CO30" s="53"/>
      <c r="CP30" s="51"/>
      <c r="CQ30" s="53"/>
      <c r="CR30" s="51"/>
      <c r="CS30" s="53"/>
      <c r="CT30" s="51"/>
      <c r="CU30" s="53"/>
      <c r="CV30" s="60"/>
      <c r="CW30" s="51"/>
      <c r="CX30" s="9"/>
      <c r="CY30" s="51"/>
      <c r="CZ30" s="9"/>
      <c r="DA30" s="51"/>
      <c r="DB30" s="9"/>
      <c r="DC30" s="51"/>
      <c r="DD30" s="9"/>
      <c r="DE30" s="56"/>
      <c r="DF30" s="56"/>
      <c r="DG30" s="57"/>
    </row>
    <row r="31" spans="1:111">
      <c r="A31" s="49">
        <v>42490</v>
      </c>
      <c r="B31" s="51">
        <f>吉祥自动更新!B10</f>
        <v>2029.2494999999999</v>
      </c>
      <c r="C31" s="138"/>
      <c r="D31" s="138"/>
      <c r="E31" s="50">
        <f>吉祥自动更新!C10</f>
        <v>1634.9983</v>
      </c>
      <c r="F31" s="138"/>
      <c r="G31" s="138"/>
      <c r="H31" s="50">
        <f>吉祥自动更新!D10</f>
        <v>361.85809999999998</v>
      </c>
      <c r="I31" s="138"/>
      <c r="J31" s="138"/>
      <c r="K31" s="50">
        <f>吉祥自动更新!E10</f>
        <v>32.393099999999997</v>
      </c>
      <c r="L31" s="138"/>
      <c r="M31" s="138"/>
      <c r="N31" s="50">
        <f>吉祥自动更新!F10</f>
        <v>1765.4983</v>
      </c>
      <c r="O31" s="138"/>
      <c r="P31" s="138"/>
      <c r="Q31" s="50">
        <f>吉祥自动更新!G10</f>
        <v>1426.6545000000001</v>
      </c>
      <c r="R31" s="138"/>
      <c r="S31" s="138"/>
      <c r="T31" s="50">
        <f>吉祥自动更新!H10</f>
        <v>313.00839999999999</v>
      </c>
      <c r="U31" s="138"/>
      <c r="V31" s="138"/>
      <c r="W31" s="50">
        <f>吉祥自动更新!I10</f>
        <v>25.8354</v>
      </c>
      <c r="X31" s="138"/>
      <c r="Y31" s="138"/>
      <c r="Z31" s="50">
        <f>吉祥自动更新!J10*10</f>
        <v>1063.06</v>
      </c>
      <c r="AA31" s="138"/>
      <c r="AB31" s="138"/>
      <c r="AC31" s="50">
        <f>吉祥自动更新!K10*10</f>
        <v>904.78</v>
      </c>
      <c r="AD31" s="138"/>
      <c r="AE31" s="138"/>
      <c r="AF31" s="50">
        <f>吉祥自动更新!L10*10</f>
        <v>138.85999999999999</v>
      </c>
      <c r="AG31" s="138"/>
      <c r="AH31" s="138"/>
      <c r="AI31" s="50">
        <f>吉祥自动更新!M10*10</f>
        <v>19.419999999999998</v>
      </c>
      <c r="AJ31" s="138"/>
      <c r="AK31" s="138"/>
      <c r="AL31" s="50">
        <f>吉祥自动更新!N10</f>
        <v>87</v>
      </c>
      <c r="AM31" s="148"/>
      <c r="AN31" s="138"/>
      <c r="AO31" s="50">
        <f>吉祥自动更新!O10</f>
        <v>87.26</v>
      </c>
      <c r="AP31" s="148"/>
      <c r="AQ31" s="138"/>
      <c r="AR31" s="50">
        <f>吉祥自动更新!P10</f>
        <v>86.5</v>
      </c>
      <c r="AS31" s="148"/>
      <c r="AT31" s="138"/>
      <c r="AU31" s="50">
        <f>吉祥自动更新!Q10</f>
        <v>79.760000000000005</v>
      </c>
      <c r="AV31" s="148"/>
      <c r="AW31" s="138"/>
      <c r="AX31" s="50">
        <f>吉祥自动更新!R10</f>
        <v>0</v>
      </c>
      <c r="AY31" s="138"/>
      <c r="AZ31" s="138"/>
      <c r="BA31" s="17"/>
      <c r="BB31" s="9"/>
      <c r="BC31" s="17"/>
      <c r="BD31" s="9"/>
      <c r="BE31" s="17"/>
      <c r="BF31" s="9"/>
      <c r="BG31" s="17"/>
      <c r="BH31" s="9"/>
      <c r="BI31" s="51"/>
      <c r="BJ31" s="9"/>
      <c r="BK31" s="51"/>
      <c r="BL31" s="9"/>
      <c r="BM31" s="51"/>
      <c r="BN31" s="9"/>
      <c r="BO31" s="51"/>
      <c r="BP31" s="51"/>
      <c r="BQ31" s="9"/>
      <c r="BR31" s="51"/>
      <c r="BS31" s="9"/>
      <c r="BT31" s="51"/>
      <c r="BU31" s="9"/>
      <c r="BV31" s="51"/>
      <c r="BW31" s="9"/>
      <c r="BX31" s="51"/>
      <c r="BY31" s="9"/>
      <c r="BZ31" s="51"/>
      <c r="CA31" s="9"/>
      <c r="CB31" s="51"/>
      <c r="CC31" s="9"/>
      <c r="CD31" s="51"/>
      <c r="CE31" s="9"/>
      <c r="CF31" s="51"/>
      <c r="CG31" s="10"/>
      <c r="CH31" s="51"/>
      <c r="CI31" s="10"/>
      <c r="CJ31" s="51"/>
      <c r="CK31" s="10"/>
      <c r="CL31" s="51"/>
      <c r="CM31" s="10"/>
      <c r="CN31" s="51"/>
      <c r="CO31" s="53"/>
      <c r="CP31" s="51"/>
      <c r="CQ31" s="53"/>
      <c r="CR31" s="51"/>
      <c r="CS31" s="53"/>
      <c r="CT31" s="51"/>
      <c r="CU31" s="53"/>
      <c r="CV31" s="60"/>
      <c r="CW31" s="51"/>
      <c r="CX31" s="9"/>
      <c r="CY31" s="51"/>
      <c r="CZ31" s="9"/>
      <c r="DA31" s="51"/>
      <c r="DB31" s="9"/>
      <c r="DC31" s="51"/>
      <c r="DD31" s="9"/>
      <c r="DE31" s="56"/>
      <c r="DF31" s="56"/>
      <c r="DG31" s="57"/>
    </row>
    <row r="32" spans="1:111">
      <c r="A32" s="49">
        <v>42521</v>
      </c>
      <c r="B32" s="51">
        <f>吉祥自动更新!B11</f>
        <v>1991.2428</v>
      </c>
      <c r="C32" s="138"/>
      <c r="D32" s="138"/>
      <c r="E32" s="50">
        <f>吉祥自动更新!C11</f>
        <v>1614.2882999999999</v>
      </c>
      <c r="F32" s="138"/>
      <c r="G32" s="138"/>
      <c r="H32" s="50">
        <f>吉祥自动更新!D11</f>
        <v>344.97410000000002</v>
      </c>
      <c r="I32" s="138"/>
      <c r="J32" s="138"/>
      <c r="K32" s="50">
        <f>吉祥自动更新!E11</f>
        <v>31.980399999999999</v>
      </c>
      <c r="L32" s="138"/>
      <c r="M32" s="138"/>
      <c r="N32" s="50">
        <f>吉祥自动更新!F11</f>
        <v>1671.9437</v>
      </c>
      <c r="O32" s="138"/>
      <c r="P32" s="138"/>
      <c r="Q32" s="50">
        <f>吉祥自动更新!G11</f>
        <v>1382.1584</v>
      </c>
      <c r="R32" s="138"/>
      <c r="S32" s="138"/>
      <c r="T32" s="50">
        <f>吉祥自动更新!H11</f>
        <v>266.15460000000002</v>
      </c>
      <c r="U32" s="138"/>
      <c r="V32" s="138"/>
      <c r="W32" s="50">
        <f>吉祥自动更新!I11</f>
        <v>23.630700000000001</v>
      </c>
      <c r="X32" s="138"/>
      <c r="Y32" s="138"/>
      <c r="Z32" s="50">
        <f>吉祥自动更新!J11*10</f>
        <v>1023.4699999999999</v>
      </c>
      <c r="AA32" s="138"/>
      <c r="AB32" s="138"/>
      <c r="AC32" s="50">
        <f>吉祥自动更新!K11*10</f>
        <v>879.68999999999994</v>
      </c>
      <c r="AD32" s="138"/>
      <c r="AE32" s="138"/>
      <c r="AF32" s="50">
        <f>吉祥自动更新!L11*10</f>
        <v>125.72</v>
      </c>
      <c r="AG32" s="138"/>
      <c r="AH32" s="138"/>
      <c r="AI32" s="50">
        <f>吉祥自动更新!M11*10</f>
        <v>18.060000000000002</v>
      </c>
      <c r="AJ32" s="138"/>
      <c r="AK32" s="138"/>
      <c r="AL32" s="50">
        <f>吉祥自动更新!N11</f>
        <v>83.96</v>
      </c>
      <c r="AM32" s="148"/>
      <c r="AN32" s="138"/>
      <c r="AO32" s="50">
        <f>吉祥自动更新!O11</f>
        <v>85.62</v>
      </c>
      <c r="AP32" s="148"/>
      <c r="AQ32" s="138"/>
      <c r="AR32" s="50">
        <f>吉祥自动更新!P11</f>
        <v>77.150000000000006</v>
      </c>
      <c r="AS32" s="148"/>
      <c r="AT32" s="138"/>
      <c r="AU32" s="50">
        <f>吉祥自动更新!Q11</f>
        <v>73.89</v>
      </c>
      <c r="AV32" s="148"/>
      <c r="AW32" s="138"/>
      <c r="AX32" s="50">
        <f>吉祥自动更新!R11</f>
        <v>0</v>
      </c>
      <c r="AY32" s="138"/>
      <c r="AZ32" s="138"/>
      <c r="BA32" s="17"/>
      <c r="BB32" s="9"/>
      <c r="BC32" s="17"/>
      <c r="BD32" s="9"/>
      <c r="BE32" s="17"/>
      <c r="BF32" s="9"/>
      <c r="BG32" s="17"/>
      <c r="BH32" s="9"/>
      <c r="BI32" s="51"/>
      <c r="BJ32" s="9"/>
      <c r="BK32" s="51"/>
      <c r="BL32" s="9"/>
      <c r="BM32" s="51"/>
      <c r="BN32" s="9"/>
      <c r="BO32" s="51"/>
      <c r="BP32" s="51"/>
      <c r="BQ32" s="9"/>
      <c r="BR32" s="51"/>
      <c r="BS32" s="9"/>
      <c r="BT32" s="51"/>
      <c r="BU32" s="9"/>
      <c r="BV32" s="51"/>
      <c r="BW32" s="9"/>
      <c r="BX32" s="51"/>
      <c r="BY32" s="9"/>
      <c r="BZ32" s="51"/>
      <c r="CA32" s="9"/>
      <c r="CB32" s="51"/>
      <c r="CC32" s="9"/>
      <c r="CD32" s="51"/>
      <c r="CE32" s="9"/>
      <c r="CF32" s="51"/>
      <c r="CG32" s="10"/>
      <c r="CH32" s="51"/>
      <c r="CI32" s="10"/>
      <c r="CJ32" s="51"/>
      <c r="CK32" s="10"/>
      <c r="CL32" s="51"/>
      <c r="CM32" s="10"/>
      <c r="CN32" s="51"/>
      <c r="CO32" s="53"/>
      <c r="CP32" s="51"/>
      <c r="CQ32" s="53"/>
      <c r="CR32" s="51"/>
      <c r="CS32" s="53"/>
      <c r="CT32" s="51"/>
      <c r="CU32" s="53"/>
      <c r="CV32" s="60"/>
      <c r="CW32" s="51"/>
      <c r="CX32" s="9"/>
      <c r="CY32" s="51"/>
      <c r="CZ32" s="9"/>
      <c r="DA32" s="51"/>
      <c r="DB32" s="9"/>
      <c r="DC32" s="51"/>
      <c r="DD32" s="9"/>
      <c r="DE32" s="56"/>
      <c r="DF32" s="56"/>
      <c r="DG32" s="57"/>
    </row>
    <row r="33" spans="1:111">
      <c r="A33" s="49">
        <v>42551</v>
      </c>
      <c r="B33" s="51">
        <f>吉祥自动更新!B12</f>
        <v>2015.3294000000001</v>
      </c>
      <c r="C33" s="138"/>
      <c r="D33" s="138"/>
      <c r="E33" s="50">
        <f>吉祥自动更新!C12</f>
        <v>1673.4404999999999</v>
      </c>
      <c r="F33" s="138"/>
      <c r="G33" s="138"/>
      <c r="H33" s="50">
        <f>吉祥自动更新!D12</f>
        <v>306.00369999999998</v>
      </c>
      <c r="I33" s="138"/>
      <c r="J33" s="138"/>
      <c r="K33" s="50">
        <f>吉祥自动更新!E12</f>
        <v>35.885199999999998</v>
      </c>
      <c r="L33" s="138"/>
      <c r="M33" s="138"/>
      <c r="N33" s="50">
        <f>吉祥自动更新!F12</f>
        <v>1732.7997</v>
      </c>
      <c r="O33" s="138"/>
      <c r="P33" s="138"/>
      <c r="Q33" s="50">
        <f>吉祥自动更新!G12</f>
        <v>1459.9395999999999</v>
      </c>
      <c r="R33" s="138"/>
      <c r="S33" s="138"/>
      <c r="T33" s="50">
        <f>吉祥自动更新!H12</f>
        <v>244.84540000000001</v>
      </c>
      <c r="U33" s="138"/>
      <c r="V33" s="138"/>
      <c r="W33" s="50">
        <f>吉祥自动更新!I12</f>
        <v>28.014700000000001</v>
      </c>
      <c r="X33" s="138"/>
      <c r="Y33" s="138"/>
      <c r="Z33" s="50">
        <f>吉祥自动更新!J12*10</f>
        <v>1065.6699999999998</v>
      </c>
      <c r="AA33" s="138"/>
      <c r="AB33" s="138"/>
      <c r="AC33" s="50">
        <f>吉祥自动更新!K12*10</f>
        <v>924.18000000000006</v>
      </c>
      <c r="AD33" s="138"/>
      <c r="AE33" s="138"/>
      <c r="AF33" s="50">
        <f>吉祥自动更新!L12*10</f>
        <v>120.86</v>
      </c>
      <c r="AG33" s="138"/>
      <c r="AH33" s="138"/>
      <c r="AI33" s="50">
        <f>吉祥自动更新!M12*10</f>
        <v>20.630000000000003</v>
      </c>
      <c r="AJ33" s="138"/>
      <c r="AK33" s="138"/>
      <c r="AL33" s="50">
        <f>吉祥自动更新!N12</f>
        <v>85.98</v>
      </c>
      <c r="AM33" s="148"/>
      <c r="AN33" s="138"/>
      <c r="AO33" s="50">
        <f>吉祥自动更新!O12</f>
        <v>87.24</v>
      </c>
      <c r="AP33" s="148"/>
      <c r="AQ33" s="138"/>
      <c r="AR33" s="50">
        <f>吉祥自动更新!P12</f>
        <v>80.010000000000005</v>
      </c>
      <c r="AS33" s="148"/>
      <c r="AT33" s="138"/>
      <c r="AU33" s="50">
        <f>吉祥自动更新!Q12</f>
        <v>78.069999999999993</v>
      </c>
      <c r="AV33" s="148"/>
      <c r="AW33" s="138"/>
      <c r="AX33" s="50">
        <f>吉祥自动更新!R12</f>
        <v>0</v>
      </c>
      <c r="AY33" s="138"/>
      <c r="AZ33" s="138"/>
      <c r="BA33" s="17"/>
      <c r="BB33" s="9"/>
      <c r="BC33" s="17"/>
      <c r="BD33" s="9"/>
      <c r="BE33" s="17"/>
      <c r="BF33" s="9"/>
      <c r="BG33" s="17"/>
      <c r="BH33" s="9"/>
      <c r="BI33" s="51"/>
      <c r="BJ33" s="9"/>
      <c r="BK33" s="51"/>
      <c r="BL33" s="9"/>
      <c r="BM33" s="51"/>
      <c r="BN33" s="9"/>
      <c r="BO33" s="51"/>
      <c r="BP33" s="51"/>
      <c r="BQ33" s="9"/>
      <c r="BR33" s="51"/>
      <c r="BS33" s="9"/>
      <c r="BT33" s="51"/>
      <c r="BU33" s="9"/>
      <c r="BV33" s="51"/>
      <c r="BW33" s="9"/>
      <c r="BX33" s="51"/>
      <c r="BY33" s="9"/>
      <c r="BZ33" s="51"/>
      <c r="CA33" s="9"/>
      <c r="CB33" s="51"/>
      <c r="CC33" s="9"/>
      <c r="CD33" s="51"/>
      <c r="CE33" s="9"/>
      <c r="CF33" s="51"/>
      <c r="CG33" s="10"/>
      <c r="CH33" s="51"/>
      <c r="CI33" s="10"/>
      <c r="CJ33" s="51"/>
      <c r="CK33" s="10"/>
      <c r="CL33" s="51"/>
      <c r="CM33" s="10"/>
      <c r="CN33" s="51"/>
      <c r="CO33" s="53"/>
      <c r="CP33" s="51"/>
      <c r="CQ33" s="53"/>
      <c r="CR33" s="51"/>
      <c r="CS33" s="53"/>
      <c r="CT33" s="51"/>
      <c r="CU33" s="53"/>
      <c r="CV33" s="60"/>
      <c r="CW33" s="51"/>
      <c r="CX33" s="9"/>
      <c r="CY33" s="51"/>
      <c r="CZ33" s="9"/>
      <c r="DA33" s="51"/>
      <c r="DB33" s="9"/>
      <c r="DC33" s="51"/>
      <c r="DD33" s="9"/>
      <c r="DE33" s="56"/>
      <c r="DF33" s="56"/>
      <c r="DG33" s="57"/>
    </row>
    <row r="34" spans="1:111">
      <c r="A34" s="49">
        <v>42582</v>
      </c>
      <c r="B34" s="51">
        <f>吉祥自动更新!B13</f>
        <v>2323.4731000000002</v>
      </c>
      <c r="C34" s="138"/>
      <c r="D34" s="138"/>
      <c r="E34" s="50">
        <f>吉祥自动更新!C13</f>
        <v>1986.3458000000001</v>
      </c>
      <c r="F34" s="138"/>
      <c r="G34" s="138"/>
      <c r="H34" s="50">
        <f>吉祥自动更新!D13</f>
        <v>302.56540000000001</v>
      </c>
      <c r="I34" s="138"/>
      <c r="J34" s="138"/>
      <c r="K34" s="50">
        <f>吉祥自动更新!E13</f>
        <v>34.561900000000001</v>
      </c>
      <c r="L34" s="138"/>
      <c r="M34" s="138"/>
      <c r="N34" s="50">
        <f>吉祥自动更新!F13</f>
        <v>1984.4483</v>
      </c>
      <c r="O34" s="138"/>
      <c r="P34" s="138"/>
      <c r="Q34" s="50">
        <f>吉祥自动更新!G13</f>
        <v>1717.9227000000001</v>
      </c>
      <c r="R34" s="138"/>
      <c r="S34" s="138"/>
      <c r="T34" s="50">
        <f>吉祥自动更新!H13</f>
        <v>236.5942</v>
      </c>
      <c r="U34" s="138"/>
      <c r="V34" s="138"/>
      <c r="W34" s="50">
        <f>吉祥自动更新!I13</f>
        <v>29.9314</v>
      </c>
      <c r="X34" s="138"/>
      <c r="Y34" s="138"/>
      <c r="Z34" s="50">
        <f>吉祥自动更新!J13*10</f>
        <v>1222.18</v>
      </c>
      <c r="AA34" s="138"/>
      <c r="AB34" s="138"/>
      <c r="AC34" s="50">
        <f>吉祥自动更新!K13*10</f>
        <v>1080.77</v>
      </c>
      <c r="AD34" s="138"/>
      <c r="AE34" s="138"/>
      <c r="AF34" s="50">
        <f>吉祥自动更新!L13*10</f>
        <v>119.82</v>
      </c>
      <c r="AG34" s="138"/>
      <c r="AH34" s="138"/>
      <c r="AI34" s="50">
        <f>吉祥自动更新!M13*10</f>
        <v>21.589999999999996</v>
      </c>
      <c r="AJ34" s="138"/>
      <c r="AK34" s="138"/>
      <c r="AL34" s="50">
        <f>吉祥自动更新!N13</f>
        <v>85.41</v>
      </c>
      <c r="AM34" s="148"/>
      <c r="AN34" s="138"/>
      <c r="AO34" s="50">
        <f>吉祥自动更新!O13</f>
        <v>86.49</v>
      </c>
      <c r="AP34" s="148"/>
      <c r="AQ34" s="138"/>
      <c r="AR34" s="50">
        <f>吉祥自动更新!P13</f>
        <v>78.2</v>
      </c>
      <c r="AS34" s="148"/>
      <c r="AT34" s="138"/>
      <c r="AU34" s="50">
        <f>吉祥自动更新!Q13</f>
        <v>86.6</v>
      </c>
      <c r="AV34" s="148"/>
      <c r="AW34" s="138"/>
      <c r="AX34" s="50">
        <f>吉祥自动更新!R13</f>
        <v>0</v>
      </c>
      <c r="AY34" s="138"/>
      <c r="AZ34" s="138"/>
      <c r="BA34" s="17"/>
      <c r="BB34" s="9"/>
      <c r="BC34" s="17"/>
      <c r="BD34" s="9"/>
      <c r="BE34" s="17"/>
      <c r="BF34" s="9"/>
      <c r="BG34" s="17"/>
      <c r="BH34" s="9"/>
      <c r="BI34" s="51"/>
      <c r="BJ34" s="9"/>
      <c r="BK34" s="51"/>
      <c r="BL34" s="9"/>
      <c r="BM34" s="51"/>
      <c r="BN34" s="9"/>
      <c r="BO34" s="51"/>
      <c r="BP34" s="51"/>
      <c r="BQ34" s="9"/>
      <c r="BR34" s="51"/>
      <c r="BS34" s="9"/>
      <c r="BT34" s="51"/>
      <c r="BU34" s="9"/>
      <c r="BV34" s="51"/>
      <c r="BW34" s="9"/>
      <c r="BX34" s="51"/>
      <c r="BY34" s="9"/>
      <c r="BZ34" s="51"/>
      <c r="CA34" s="9"/>
      <c r="CB34" s="51"/>
      <c r="CC34" s="9"/>
      <c r="CD34" s="51"/>
      <c r="CE34" s="9"/>
      <c r="CF34" s="51"/>
      <c r="CG34" s="10"/>
      <c r="CH34" s="51"/>
      <c r="CI34" s="10"/>
      <c r="CJ34" s="51"/>
      <c r="CK34" s="10"/>
      <c r="CL34" s="51"/>
      <c r="CM34" s="10"/>
      <c r="CN34" s="51"/>
      <c r="CO34" s="53"/>
      <c r="CP34" s="51"/>
      <c r="CQ34" s="53"/>
      <c r="CR34" s="51"/>
      <c r="CS34" s="53"/>
      <c r="CT34" s="51"/>
      <c r="CU34" s="53"/>
      <c r="CV34" s="60"/>
      <c r="CW34" s="51"/>
      <c r="CX34" s="9"/>
      <c r="CY34" s="51"/>
      <c r="CZ34" s="9"/>
      <c r="DA34" s="51"/>
      <c r="DB34" s="9"/>
      <c r="DC34" s="51"/>
      <c r="DD34" s="9"/>
      <c r="DE34" s="56"/>
      <c r="DF34" s="56"/>
      <c r="DG34" s="57"/>
    </row>
    <row r="35" spans="1:111">
      <c r="A35" s="49">
        <v>42613</v>
      </c>
      <c r="B35" s="51">
        <f>吉祥自动更新!B14</f>
        <v>2430.817</v>
      </c>
      <c r="C35" s="138"/>
      <c r="D35" s="138"/>
      <c r="E35" s="50">
        <f>吉祥自动更新!C14</f>
        <v>2005.5109</v>
      </c>
      <c r="F35" s="138"/>
      <c r="G35" s="138"/>
      <c r="H35" s="50">
        <f>吉祥自动更新!D14</f>
        <v>392.19150000000002</v>
      </c>
      <c r="I35" s="138"/>
      <c r="J35" s="138"/>
      <c r="K35" s="50">
        <f>吉祥自动更新!E14</f>
        <v>33.114600000000003</v>
      </c>
      <c r="L35" s="138"/>
      <c r="M35" s="138"/>
      <c r="N35" s="50">
        <f>吉祥自动更新!F14</f>
        <v>2127.6783</v>
      </c>
      <c r="O35" s="138"/>
      <c r="P35" s="138"/>
      <c r="Q35" s="50">
        <f>吉祥自动更新!G14</f>
        <v>1773.8894</v>
      </c>
      <c r="R35" s="138"/>
      <c r="S35" s="138"/>
      <c r="T35" s="50">
        <f>吉祥自动更新!H14</f>
        <v>325.71870000000001</v>
      </c>
      <c r="U35" s="138"/>
      <c r="V35" s="138"/>
      <c r="W35" s="50">
        <f>吉祥自动更新!I14</f>
        <v>28.0702</v>
      </c>
      <c r="X35" s="138"/>
      <c r="Y35" s="138"/>
      <c r="Z35" s="50">
        <f>吉祥自动更新!J14*10</f>
        <v>1282.4199999999998</v>
      </c>
      <c r="AA35" s="138"/>
      <c r="AB35" s="138"/>
      <c r="AC35" s="50">
        <f>吉祥自动更新!K14*10</f>
        <v>1111.52</v>
      </c>
      <c r="AD35" s="138"/>
      <c r="AE35" s="138"/>
      <c r="AF35" s="50">
        <f>吉祥自动更新!L14*10</f>
        <v>150.72</v>
      </c>
      <c r="AG35" s="138"/>
      <c r="AH35" s="138"/>
      <c r="AI35" s="50">
        <f>吉祥自动更新!M14*10</f>
        <v>20.18</v>
      </c>
      <c r="AJ35" s="138"/>
      <c r="AK35" s="138"/>
      <c r="AL35" s="50">
        <f>吉祥自动更新!N14</f>
        <v>87.53</v>
      </c>
      <c r="AM35" s="148"/>
      <c r="AN35" s="138"/>
      <c r="AO35" s="50">
        <f>吉祥自动更新!O14</f>
        <v>88.45</v>
      </c>
      <c r="AP35" s="148"/>
      <c r="AQ35" s="138"/>
      <c r="AR35" s="50">
        <f>吉祥自动更新!P14</f>
        <v>83.05</v>
      </c>
      <c r="AS35" s="148"/>
      <c r="AT35" s="138"/>
      <c r="AU35" s="50">
        <f>吉祥自动更新!Q14</f>
        <v>84.77</v>
      </c>
      <c r="AV35" s="148"/>
      <c r="AW35" s="138"/>
      <c r="AX35" s="50">
        <f>吉祥自动更新!R14</f>
        <v>0</v>
      </c>
      <c r="AY35" s="138"/>
      <c r="AZ35" s="138"/>
      <c r="BA35" s="17"/>
      <c r="BB35" s="9"/>
      <c r="BC35" s="17"/>
      <c r="BD35" s="9"/>
      <c r="BE35" s="17"/>
      <c r="BF35" s="9"/>
      <c r="BG35" s="17"/>
      <c r="BH35" s="9"/>
      <c r="BI35" s="51"/>
      <c r="BJ35" s="9"/>
      <c r="BK35" s="51"/>
      <c r="BL35" s="9"/>
      <c r="BM35" s="51"/>
      <c r="BN35" s="9"/>
      <c r="BO35" s="51"/>
      <c r="BP35" s="51"/>
      <c r="BQ35" s="9"/>
      <c r="BR35" s="51"/>
      <c r="BS35" s="9"/>
      <c r="BT35" s="51"/>
      <c r="BU35" s="9"/>
      <c r="BV35" s="51"/>
      <c r="BW35" s="9"/>
      <c r="BX35" s="51"/>
      <c r="BY35" s="9"/>
      <c r="BZ35" s="51"/>
      <c r="CA35" s="9"/>
      <c r="CB35" s="51"/>
      <c r="CC35" s="9"/>
      <c r="CD35" s="51"/>
      <c r="CE35" s="9"/>
      <c r="CF35" s="51"/>
      <c r="CG35" s="10"/>
      <c r="CH35" s="51"/>
      <c r="CI35" s="10"/>
      <c r="CJ35" s="51"/>
      <c r="CK35" s="10"/>
      <c r="CL35" s="51"/>
      <c r="CM35" s="10"/>
      <c r="CN35" s="51"/>
      <c r="CO35" s="53"/>
      <c r="CP35" s="51"/>
      <c r="CQ35" s="53"/>
      <c r="CR35" s="51"/>
      <c r="CS35" s="53"/>
      <c r="CT35" s="51"/>
      <c r="CU35" s="53"/>
      <c r="CV35" s="60"/>
      <c r="CW35" s="51"/>
      <c r="CX35" s="9"/>
      <c r="CY35" s="51"/>
      <c r="CZ35" s="9"/>
      <c r="DA35" s="51"/>
      <c r="DB35" s="9"/>
      <c r="DC35" s="51"/>
      <c r="DD35" s="9"/>
      <c r="DE35" s="56"/>
      <c r="DF35" s="56"/>
      <c r="DG35" s="57"/>
    </row>
    <row r="36" spans="1:111">
      <c r="A36" s="49">
        <v>42643</v>
      </c>
      <c r="B36" s="51">
        <f>吉祥自动更新!B15</f>
        <v>2138.3620999999998</v>
      </c>
      <c r="C36" s="138"/>
      <c r="D36" s="138"/>
      <c r="E36" s="50">
        <f>吉祥自动更新!C15</f>
        <v>1773.6981000000001</v>
      </c>
      <c r="F36" s="138"/>
      <c r="G36" s="138"/>
      <c r="H36" s="50">
        <f>吉祥自动更新!D15</f>
        <v>332.83420000000001</v>
      </c>
      <c r="I36" s="138"/>
      <c r="J36" s="138"/>
      <c r="K36" s="50">
        <f>吉祥自动更新!E15</f>
        <v>31.829799999999999</v>
      </c>
      <c r="L36" s="138"/>
      <c r="M36" s="138"/>
      <c r="N36" s="50">
        <f>吉祥自动更新!F15</f>
        <v>1800.1161999999999</v>
      </c>
      <c r="O36" s="138"/>
      <c r="P36" s="138"/>
      <c r="Q36" s="50">
        <f>吉祥自动更新!G15</f>
        <v>1524.0540000000001</v>
      </c>
      <c r="R36" s="138"/>
      <c r="S36" s="138"/>
      <c r="T36" s="50">
        <f>吉祥自动更新!H15</f>
        <v>253.26660000000001</v>
      </c>
      <c r="U36" s="138"/>
      <c r="V36" s="138"/>
      <c r="W36" s="50">
        <f>吉祥自动更新!I15</f>
        <v>22.7956</v>
      </c>
      <c r="X36" s="138"/>
      <c r="Y36" s="138"/>
      <c r="Z36" s="50">
        <f>吉祥自动更新!J15*10</f>
        <v>1105.6300000000001</v>
      </c>
      <c r="AA36" s="138"/>
      <c r="AB36" s="138"/>
      <c r="AC36" s="50">
        <f>吉祥自动更新!K15*10</f>
        <v>972.21</v>
      </c>
      <c r="AD36" s="138"/>
      <c r="AE36" s="138"/>
      <c r="AF36" s="50">
        <f>吉祥自动更新!L15*10</f>
        <v>116.77</v>
      </c>
      <c r="AG36" s="138"/>
      <c r="AH36" s="138"/>
      <c r="AI36" s="50">
        <f>吉祥自动更新!M15*10</f>
        <v>16.66</v>
      </c>
      <c r="AJ36" s="138"/>
      <c r="AK36" s="138"/>
      <c r="AL36" s="50">
        <f>吉祥自动更新!N15</f>
        <v>84.18</v>
      </c>
      <c r="AM36" s="148"/>
      <c r="AN36" s="138"/>
      <c r="AO36" s="50">
        <f>吉祥自动更新!O15</f>
        <v>85.93</v>
      </c>
      <c r="AP36" s="148"/>
      <c r="AQ36" s="138"/>
      <c r="AR36" s="50">
        <f>吉祥自动更新!P15</f>
        <v>76.09</v>
      </c>
      <c r="AS36" s="148"/>
      <c r="AT36" s="138"/>
      <c r="AU36" s="50">
        <f>吉祥自动更新!Q15</f>
        <v>71.62</v>
      </c>
      <c r="AV36" s="148"/>
      <c r="AW36" s="138"/>
      <c r="AX36" s="50">
        <f>吉祥自动更新!R15</f>
        <v>0</v>
      </c>
      <c r="AY36" s="138"/>
      <c r="AZ36" s="138"/>
      <c r="BA36" s="17"/>
      <c r="BB36" s="9"/>
      <c r="BC36" s="17"/>
      <c r="BD36" s="9"/>
      <c r="BE36" s="17"/>
      <c r="BF36" s="9"/>
      <c r="BG36" s="17"/>
      <c r="BH36" s="9"/>
      <c r="BI36" s="51"/>
      <c r="BJ36" s="9"/>
      <c r="BK36" s="51"/>
      <c r="BL36" s="9"/>
      <c r="BM36" s="51"/>
      <c r="BN36" s="9"/>
      <c r="BO36" s="51"/>
      <c r="BP36" s="51"/>
      <c r="BQ36" s="9"/>
      <c r="BR36" s="51"/>
      <c r="BS36" s="9"/>
      <c r="BT36" s="51"/>
      <c r="BU36" s="9"/>
      <c r="BV36" s="51"/>
      <c r="BW36" s="9"/>
      <c r="BX36" s="51"/>
      <c r="BY36" s="9"/>
      <c r="BZ36" s="51"/>
      <c r="CA36" s="9"/>
      <c r="CB36" s="51"/>
      <c r="CC36" s="9"/>
      <c r="CD36" s="51"/>
      <c r="CE36" s="9"/>
      <c r="CF36" s="51"/>
      <c r="CG36" s="10"/>
      <c r="CH36" s="51"/>
      <c r="CI36" s="10"/>
      <c r="CJ36" s="51"/>
      <c r="CK36" s="10"/>
      <c r="CL36" s="51"/>
      <c r="CM36" s="10"/>
      <c r="CN36" s="51"/>
      <c r="CO36" s="53"/>
      <c r="CP36" s="51"/>
      <c r="CQ36" s="53"/>
      <c r="CR36" s="51"/>
      <c r="CS36" s="53"/>
      <c r="CT36" s="51"/>
      <c r="CU36" s="53"/>
      <c r="CV36" s="60"/>
      <c r="CW36" s="51"/>
      <c r="CX36" s="9"/>
      <c r="CY36" s="51"/>
      <c r="CZ36" s="9"/>
      <c r="DA36" s="51"/>
      <c r="DB36" s="9"/>
      <c r="DC36" s="51"/>
      <c r="DD36" s="9"/>
      <c r="DE36" s="56"/>
      <c r="DF36" s="56"/>
      <c r="DG36" s="57"/>
    </row>
    <row r="37" spans="1:111">
      <c r="A37" s="49">
        <v>42674</v>
      </c>
      <c r="B37" s="51">
        <f>吉祥自动更新!B16</f>
        <v>2230.1201999999998</v>
      </c>
      <c r="C37" s="138">
        <f>B37/B25-1</f>
        <v>0.1833742857819034</v>
      </c>
      <c r="D37" s="138"/>
      <c r="E37" s="50">
        <f>吉祥自动更新!C16</f>
        <v>1888.0026</v>
      </c>
      <c r="F37" s="138">
        <f t="shared" ref="F37:F79" si="0">E37/E25-1</f>
        <v>0.24821938906488583</v>
      </c>
      <c r="G37" s="138"/>
      <c r="H37" s="50">
        <f>吉祥自动更新!D16</f>
        <v>303.28820000000002</v>
      </c>
      <c r="I37" s="138">
        <f t="shared" ref="I37:I79" si="1">H37/H25-1</f>
        <v>-9.111663048572749E-2</v>
      </c>
      <c r="J37" s="138"/>
      <c r="K37" s="50">
        <f>吉祥自动更新!E16</f>
        <v>38.8294</v>
      </c>
      <c r="L37" s="138">
        <f t="shared" ref="L37:L79" si="2">K37/K25-1</f>
        <v>-0.12260650677657414</v>
      </c>
      <c r="M37" s="138"/>
      <c r="N37" s="50">
        <f>吉祥自动更新!F16</f>
        <v>1871.8954000000001</v>
      </c>
      <c r="O37" s="138">
        <f t="shared" ref="O37:O79" si="3">N37/N25-1</f>
        <v>0.18930377494167194</v>
      </c>
      <c r="P37" s="138"/>
      <c r="Q37" s="50">
        <f>吉祥自动更新!G16</f>
        <v>1640.6984</v>
      </c>
      <c r="R37" s="138">
        <f t="shared" ref="R37:R79" si="4">Q37/Q25-1</f>
        <v>0.2346782763311559</v>
      </c>
      <c r="S37" s="138"/>
      <c r="T37" s="50">
        <f>吉祥自动更新!H16</f>
        <v>204.37039999999999</v>
      </c>
      <c r="U37" s="138">
        <f t="shared" ref="U37:U79" si="5">T37/T25-1</f>
        <v>-4.2336362937735461E-2</v>
      </c>
      <c r="V37" s="138"/>
      <c r="W37" s="50">
        <f>吉祥自动更新!I16</f>
        <v>26.826599999999999</v>
      </c>
      <c r="X37" s="138">
        <f t="shared" ref="X37:X79" si="6">W37/W25-1</f>
        <v>-0.15349201190247042</v>
      </c>
      <c r="Y37" s="138"/>
      <c r="Z37" s="50">
        <f>吉祥自动更新!J16*10</f>
        <v>1170.75</v>
      </c>
      <c r="AA37" s="138">
        <f t="shared" ref="AA37:AA79" si="7">Z37/Z25-1</f>
        <v>0.22512086394173414</v>
      </c>
      <c r="AB37" s="138"/>
      <c r="AC37" s="50">
        <f>吉祥自动更新!K16*10</f>
        <v>1050.27</v>
      </c>
      <c r="AD37" s="138">
        <f t="shared" ref="AD37:AD79" si="8">AC37/AC25-1</f>
        <v>0.26272317403065815</v>
      </c>
      <c r="AE37" s="138"/>
      <c r="AF37" s="50">
        <f>吉祥自动更新!L16*10</f>
        <v>101.32999999999998</v>
      </c>
      <c r="AG37" s="138">
        <f t="shared" ref="AG37:AG79" si="9">AF37/AF25-1</f>
        <v>6.9128974916043973E-4</v>
      </c>
      <c r="AH37" s="138"/>
      <c r="AI37" s="50">
        <f>吉祥自动更新!M16*10</f>
        <v>19.149999999999999</v>
      </c>
      <c r="AJ37" s="138">
        <f t="shared" ref="AJ37:AJ79" si="10">AI37/AI25-1</f>
        <v>-0.15302963290579397</v>
      </c>
      <c r="AK37" s="138"/>
      <c r="AL37" s="50">
        <f>吉祥自动更新!N16</f>
        <v>83.94</v>
      </c>
      <c r="AM37" s="148">
        <f t="shared" ref="AM37:AM80" si="11">AL37-AL25</f>
        <v>0.42000000000000171</v>
      </c>
      <c r="AN37" s="138"/>
      <c r="AO37" s="50">
        <f>吉祥自动更新!O16</f>
        <v>86.9</v>
      </c>
      <c r="AP37" s="148">
        <f t="shared" ref="AP37:AP80" si="12">AO37-AO25</f>
        <v>-1.2999999999999972</v>
      </c>
      <c r="AQ37" s="138"/>
      <c r="AR37" s="50">
        <f>吉祥自动更新!P16</f>
        <v>67.38</v>
      </c>
      <c r="AS37" s="148">
        <f t="shared" ref="AS37:AS80" si="13">AR37-AR25</f>
        <v>3.4299999999999926</v>
      </c>
      <c r="AT37" s="138"/>
      <c r="AU37" s="50">
        <f>吉祥自动更新!Q16</f>
        <v>69.09</v>
      </c>
      <c r="AV37" s="148">
        <f t="shared" ref="AV37:AV80" si="14">AU37-AU25</f>
        <v>-2.519999999999996</v>
      </c>
      <c r="AW37" s="138"/>
      <c r="AX37" s="50">
        <f>吉祥自动更新!R16</f>
        <v>0</v>
      </c>
      <c r="AY37" s="138"/>
      <c r="AZ37" s="138"/>
      <c r="BA37" s="17"/>
      <c r="BB37" s="9"/>
      <c r="BC37" s="17"/>
      <c r="BD37" s="9"/>
      <c r="BE37" s="17"/>
      <c r="BF37" s="9"/>
      <c r="BG37" s="17"/>
      <c r="BH37" s="9"/>
      <c r="BI37" s="51"/>
      <c r="BJ37" s="9"/>
      <c r="BK37" s="51"/>
      <c r="BL37" s="9"/>
      <c r="BM37" s="51"/>
      <c r="BN37" s="9"/>
      <c r="BO37" s="51"/>
      <c r="BP37" s="51"/>
      <c r="BQ37" s="9"/>
      <c r="BR37" s="51"/>
      <c r="BS37" s="9"/>
      <c r="BT37" s="51"/>
      <c r="BU37" s="9"/>
      <c r="BV37" s="51"/>
      <c r="BW37" s="9"/>
      <c r="BX37" s="51"/>
      <c r="BY37" s="9"/>
      <c r="BZ37" s="51"/>
      <c r="CA37" s="9"/>
      <c r="CB37" s="51"/>
      <c r="CC37" s="9"/>
      <c r="CD37" s="51"/>
      <c r="CE37" s="9"/>
      <c r="CF37" s="51"/>
      <c r="CG37" s="10"/>
      <c r="CH37" s="51"/>
      <c r="CI37" s="10"/>
      <c r="CJ37" s="51"/>
      <c r="CK37" s="10"/>
      <c r="CL37" s="51"/>
      <c r="CM37" s="10"/>
      <c r="CN37" s="51"/>
      <c r="CO37" s="53"/>
      <c r="CP37" s="51"/>
      <c r="CQ37" s="53"/>
      <c r="CR37" s="51"/>
      <c r="CS37" s="53"/>
      <c r="CT37" s="51"/>
      <c r="CU37" s="53"/>
      <c r="CV37" s="60"/>
      <c r="CW37" s="51"/>
      <c r="CX37" s="9"/>
      <c r="CY37" s="51"/>
      <c r="CZ37" s="9"/>
      <c r="DA37" s="51"/>
      <c r="DB37" s="9"/>
      <c r="DC37" s="51"/>
      <c r="DD37" s="9"/>
      <c r="DE37" s="56"/>
      <c r="DF37" s="56"/>
      <c r="DG37" s="57"/>
    </row>
    <row r="38" spans="1:111">
      <c r="A38" s="49">
        <v>42704</v>
      </c>
      <c r="B38" s="51">
        <f>吉祥自动更新!B17</f>
        <v>2123.1680999999999</v>
      </c>
      <c r="C38" s="138">
        <f t="shared" ref="C38:C79" si="15">B38/B26-1</f>
        <v>0.16542953189670251</v>
      </c>
      <c r="D38" s="138"/>
      <c r="E38" s="50">
        <f>吉祥自动更新!C17</f>
        <v>1859.5016000000001</v>
      </c>
      <c r="F38" s="138">
        <f t="shared" si="0"/>
        <v>0.27320314012226987</v>
      </c>
      <c r="G38" s="138"/>
      <c r="H38" s="50">
        <f>吉祥自动更新!D17</f>
        <v>230.30879999999999</v>
      </c>
      <c r="I38" s="138">
        <f t="shared" si="1"/>
        <v>-0.28543145663094593</v>
      </c>
      <c r="J38" s="138"/>
      <c r="K38" s="50">
        <f>吉祥自动更新!E17</f>
        <v>33.357700000000001</v>
      </c>
      <c r="L38" s="138">
        <f t="shared" si="2"/>
        <v>-0.14455591286998704</v>
      </c>
      <c r="M38" s="138"/>
      <c r="N38" s="50">
        <f>吉祥自动更新!F17</f>
        <v>1801.9639</v>
      </c>
      <c r="O38" s="138">
        <f t="shared" si="3"/>
        <v>0.1993823390008278</v>
      </c>
      <c r="P38" s="138"/>
      <c r="Q38" s="50">
        <f>吉祥自动更新!G17</f>
        <v>1614.4503</v>
      </c>
      <c r="R38" s="138">
        <f t="shared" si="4"/>
        <v>0.29253936441933481</v>
      </c>
      <c r="S38" s="138"/>
      <c r="T38" s="50">
        <f>吉祥自动更新!H17</f>
        <v>163.02070000000001</v>
      </c>
      <c r="U38" s="138">
        <f t="shared" si="5"/>
        <v>-0.27518425989036654</v>
      </c>
      <c r="V38" s="138"/>
      <c r="W38" s="50">
        <f>吉祥自动更新!I17</f>
        <v>24.492899999999999</v>
      </c>
      <c r="X38" s="138">
        <f t="shared" si="6"/>
        <v>-0.13893830198628943</v>
      </c>
      <c r="Y38" s="138"/>
      <c r="Z38" s="50">
        <f>吉祥自动更新!J17*10</f>
        <v>1114.9100000000001</v>
      </c>
      <c r="AA38" s="138">
        <f t="shared" si="7"/>
        <v>0.23412663272083245</v>
      </c>
      <c r="AB38" s="138"/>
      <c r="AC38" s="50">
        <f>吉祥自动更新!K17*10</f>
        <v>1011.71</v>
      </c>
      <c r="AD38" s="138">
        <f t="shared" si="8"/>
        <v>0.29478992026824691</v>
      </c>
      <c r="AE38" s="138"/>
      <c r="AF38" s="50">
        <f>吉祥自动更新!L17*10</f>
        <v>85.41</v>
      </c>
      <c r="AG38" s="138">
        <f t="shared" si="9"/>
        <v>-0.1592676444531943</v>
      </c>
      <c r="AH38" s="138"/>
      <c r="AI38" s="50">
        <f>吉祥自动更新!M17*10</f>
        <v>17.78</v>
      </c>
      <c r="AJ38" s="138">
        <f t="shared" si="10"/>
        <v>-0.12971120900636313</v>
      </c>
      <c r="AK38" s="138"/>
      <c r="AL38" s="50">
        <f>吉祥自动更新!N17</f>
        <v>84.87</v>
      </c>
      <c r="AM38" s="148">
        <f t="shared" si="11"/>
        <v>2.4000000000000057</v>
      </c>
      <c r="AN38" s="138"/>
      <c r="AO38" s="50">
        <f>吉祥自动更新!O17</f>
        <v>86.82</v>
      </c>
      <c r="AP38" s="148">
        <f t="shared" si="12"/>
        <v>1.2999999999999972</v>
      </c>
      <c r="AQ38" s="138"/>
      <c r="AR38" s="50">
        <f>吉祥自动更新!P17</f>
        <v>70.78</v>
      </c>
      <c r="AS38" s="148">
        <f t="shared" si="13"/>
        <v>1</v>
      </c>
      <c r="AT38" s="138"/>
      <c r="AU38" s="50">
        <f>吉祥自动更新!Q17</f>
        <v>73.430000000000007</v>
      </c>
      <c r="AV38" s="148">
        <f t="shared" si="14"/>
        <v>0.48000000000000398</v>
      </c>
      <c r="AW38" s="138"/>
      <c r="AX38" s="50">
        <f>吉祥自动更新!R17</f>
        <v>0</v>
      </c>
      <c r="AY38" s="138"/>
      <c r="AZ38" s="138"/>
      <c r="BA38" s="17"/>
      <c r="BB38" s="9"/>
      <c r="BC38" s="17"/>
      <c r="BD38" s="9"/>
      <c r="BE38" s="17"/>
      <c r="BF38" s="9"/>
      <c r="BG38" s="17"/>
      <c r="BH38" s="9"/>
      <c r="BI38" s="51"/>
      <c r="BJ38" s="9"/>
      <c r="BK38" s="51"/>
      <c r="BL38" s="9"/>
      <c r="BM38" s="51"/>
      <c r="BN38" s="9"/>
      <c r="BO38" s="51"/>
      <c r="BP38" s="51"/>
      <c r="BQ38" s="9"/>
      <c r="BR38" s="51"/>
      <c r="BS38" s="9"/>
      <c r="BT38" s="51"/>
      <c r="BU38" s="9"/>
      <c r="BV38" s="51"/>
      <c r="BW38" s="9"/>
      <c r="BX38" s="51"/>
      <c r="BY38" s="9"/>
      <c r="BZ38" s="51"/>
      <c r="CA38" s="9"/>
      <c r="CB38" s="51"/>
      <c r="CC38" s="9"/>
      <c r="CD38" s="51"/>
      <c r="CE38" s="9"/>
      <c r="CF38" s="51"/>
      <c r="CG38" s="10"/>
      <c r="CH38" s="51"/>
      <c r="CI38" s="10"/>
      <c r="CJ38" s="51"/>
      <c r="CK38" s="10"/>
      <c r="CL38" s="51"/>
      <c r="CM38" s="10"/>
      <c r="CN38" s="51"/>
      <c r="CO38" s="53"/>
      <c r="CP38" s="51"/>
      <c r="CQ38" s="53"/>
      <c r="CR38" s="51"/>
      <c r="CS38" s="53"/>
      <c r="CT38" s="51"/>
      <c r="CU38" s="53"/>
      <c r="CV38" s="60"/>
      <c r="CW38" s="51"/>
      <c r="CX38" s="9"/>
      <c r="CY38" s="51"/>
      <c r="CZ38" s="9"/>
      <c r="DA38" s="51"/>
      <c r="DB38" s="9"/>
      <c r="DC38" s="51"/>
      <c r="DD38" s="9"/>
      <c r="DE38" s="56"/>
      <c r="DF38" s="56"/>
      <c r="DG38" s="57"/>
    </row>
    <row r="39" spans="1:111">
      <c r="A39" s="49">
        <v>42735</v>
      </c>
      <c r="B39" s="51">
        <f>吉祥自动更新!B18</f>
        <v>2254.8579</v>
      </c>
      <c r="C39" s="138">
        <f t="shared" si="15"/>
        <v>0.16001671969811948</v>
      </c>
      <c r="D39" s="138"/>
      <c r="E39" s="50">
        <f>吉祥自动更新!C18</f>
        <v>1931.3542</v>
      </c>
      <c r="F39" s="138">
        <f t="shared" si="0"/>
        <v>0.24934904744740938</v>
      </c>
      <c r="G39" s="138"/>
      <c r="H39" s="50">
        <f>吉祥自动更新!D18</f>
        <v>281.86239999999998</v>
      </c>
      <c r="I39" s="138">
        <f t="shared" si="1"/>
        <v>-0.21033940604222767</v>
      </c>
      <c r="J39" s="138"/>
      <c r="K39" s="50">
        <f>吉祥自动更新!E18</f>
        <v>41.641300000000001</v>
      </c>
      <c r="L39" s="138">
        <f t="shared" si="2"/>
        <v>1.600325969735561E-2</v>
      </c>
      <c r="M39" s="138"/>
      <c r="N39" s="50">
        <f>吉祥自动更新!F18</f>
        <v>1934.0526</v>
      </c>
      <c r="O39" s="138">
        <f t="shared" si="3"/>
        <v>0.21817377664414961</v>
      </c>
      <c r="P39" s="138"/>
      <c r="Q39" s="50">
        <f>吉祥自动更新!G18</f>
        <v>1680.5443</v>
      </c>
      <c r="R39" s="138">
        <f t="shared" si="4"/>
        <v>0.2913134889948108</v>
      </c>
      <c r="S39" s="138"/>
      <c r="T39" s="50">
        <f>吉祥自动更新!H18</f>
        <v>217.8417</v>
      </c>
      <c r="U39" s="138">
        <f t="shared" si="5"/>
        <v>-0.14872466006305574</v>
      </c>
      <c r="V39" s="138"/>
      <c r="W39" s="50">
        <f>吉祥自动更新!I18</f>
        <v>35.666600000000003</v>
      </c>
      <c r="X39" s="138">
        <f t="shared" si="6"/>
        <v>0.17545513268386581</v>
      </c>
      <c r="Y39" s="138"/>
      <c r="Z39" s="50">
        <f>吉祥自动更新!J18*10</f>
        <v>1181.68</v>
      </c>
      <c r="AA39" s="138">
        <f t="shared" si="7"/>
        <v>0.26111781090916852</v>
      </c>
      <c r="AB39" s="138"/>
      <c r="AC39" s="50">
        <f>吉祥自动更新!K18*10</f>
        <v>1050.5800000000002</v>
      </c>
      <c r="AD39" s="138">
        <f t="shared" si="8"/>
        <v>0.30278642377946707</v>
      </c>
      <c r="AE39" s="138"/>
      <c r="AF39" s="50">
        <f>吉祥自动更新!L18*10</f>
        <v>105.9</v>
      </c>
      <c r="AG39" s="138">
        <f t="shared" si="9"/>
        <v>-3.0397363120307608E-2</v>
      </c>
      <c r="AH39" s="138"/>
      <c r="AI39" s="50">
        <f>吉祥自动更新!M18*10</f>
        <v>25.2</v>
      </c>
      <c r="AJ39" s="138">
        <f t="shared" si="10"/>
        <v>0.17867165575304034</v>
      </c>
      <c r="AK39" s="138"/>
      <c r="AL39" s="50">
        <f>吉祥自动更新!N18</f>
        <v>85.77</v>
      </c>
      <c r="AM39" s="148">
        <f t="shared" si="11"/>
        <v>4.0899999999999892</v>
      </c>
      <c r="AN39" s="138"/>
      <c r="AO39" s="50">
        <f>吉祥自动更新!O18</f>
        <v>87.01</v>
      </c>
      <c r="AP39" s="148">
        <f t="shared" si="12"/>
        <v>2.8200000000000074</v>
      </c>
      <c r="AQ39" s="138"/>
      <c r="AR39" s="50">
        <f>吉祥自动更新!P18</f>
        <v>77.290000000000006</v>
      </c>
      <c r="AS39" s="148">
        <f t="shared" si="13"/>
        <v>5.6000000000000085</v>
      </c>
      <c r="AT39" s="138"/>
      <c r="AU39" s="50">
        <f>吉祥自动更新!Q18</f>
        <v>85.65</v>
      </c>
      <c r="AV39" s="148">
        <f t="shared" si="14"/>
        <v>11.620000000000005</v>
      </c>
      <c r="AW39" s="138"/>
      <c r="AX39" s="50">
        <f>吉祥自动更新!R18</f>
        <v>0</v>
      </c>
      <c r="AY39" s="138"/>
      <c r="AZ39" s="138"/>
      <c r="BA39" s="17"/>
      <c r="BB39" s="9"/>
      <c r="BC39" s="17"/>
      <c r="BD39" s="9"/>
      <c r="BE39" s="17"/>
      <c r="BF39" s="9"/>
      <c r="BG39" s="17"/>
      <c r="BH39" s="9"/>
      <c r="BI39" s="51"/>
      <c r="BJ39" s="9"/>
      <c r="BK39" s="51"/>
      <c r="BL39" s="9"/>
      <c r="BM39" s="51"/>
      <c r="BN39" s="9"/>
      <c r="BO39" s="51"/>
      <c r="BP39" s="51"/>
      <c r="BQ39" s="9"/>
      <c r="BR39" s="51"/>
      <c r="BS39" s="9"/>
      <c r="BT39" s="51"/>
      <c r="BU39" s="9"/>
      <c r="BV39" s="51"/>
      <c r="BW39" s="9"/>
      <c r="BX39" s="51"/>
      <c r="BY39" s="9"/>
      <c r="BZ39" s="51"/>
      <c r="CA39" s="9"/>
      <c r="CB39" s="51"/>
      <c r="CC39" s="9"/>
      <c r="CD39" s="51"/>
      <c r="CE39" s="9"/>
      <c r="CF39" s="51"/>
      <c r="CG39" s="10"/>
      <c r="CH39" s="51"/>
      <c r="CI39" s="10"/>
      <c r="CJ39" s="51"/>
      <c r="CK39" s="10"/>
      <c r="CL39" s="51"/>
      <c r="CM39" s="10"/>
      <c r="CN39" s="51"/>
      <c r="CO39" s="53"/>
      <c r="CP39" s="51"/>
      <c r="CQ39" s="53"/>
      <c r="CR39" s="51"/>
      <c r="CS39" s="53"/>
      <c r="CT39" s="51"/>
      <c r="CU39" s="53"/>
      <c r="CV39" s="60"/>
      <c r="CW39" s="51"/>
      <c r="CX39" s="9"/>
      <c r="CY39" s="51"/>
      <c r="CZ39" s="9"/>
      <c r="DA39" s="51"/>
      <c r="DB39" s="9"/>
      <c r="DC39" s="51"/>
      <c r="DD39" s="9"/>
      <c r="DE39" s="56"/>
      <c r="DF39" s="56"/>
      <c r="DG39" s="57"/>
    </row>
    <row r="40" spans="1:111" s="11" customFormat="1">
      <c r="A40" s="34">
        <v>42766</v>
      </c>
      <c r="B40" s="51">
        <f>吉祥自动更新!B19</f>
        <v>2544.0101</v>
      </c>
      <c r="C40" s="138">
        <f t="shared" si="15"/>
        <v>0.1902207008500687</v>
      </c>
      <c r="D40" s="138"/>
      <c r="E40" s="18">
        <f>吉祥自动更新!C19</f>
        <v>2104.8539999999998</v>
      </c>
      <c r="F40" s="138">
        <f t="shared" si="0"/>
        <v>0.25766369150315449</v>
      </c>
      <c r="G40" s="138"/>
      <c r="H40" s="18">
        <f>吉祥自动更新!D19</f>
        <v>405.82249999999999</v>
      </c>
      <c r="I40" s="138">
        <f t="shared" si="1"/>
        <v>-3.6558649148738187E-2</v>
      </c>
      <c r="J40" s="138"/>
      <c r="K40" s="18">
        <f>吉祥自动更新!E19</f>
        <v>33.333599999999997</v>
      </c>
      <c r="L40" s="138">
        <f t="shared" si="2"/>
        <v>-0.21721058354135803</v>
      </c>
      <c r="M40" s="138"/>
      <c r="N40" s="18">
        <f>吉祥自动更新!F19</f>
        <v>2191.8296999999998</v>
      </c>
      <c r="O40" s="138">
        <f t="shared" si="3"/>
        <v>0.22523339519043994</v>
      </c>
      <c r="P40" s="138"/>
      <c r="Q40" s="18">
        <f>吉祥自动更新!G19</f>
        <v>1833.4150999999999</v>
      </c>
      <c r="R40" s="138">
        <f t="shared" si="4"/>
        <v>0.2951415707916123</v>
      </c>
      <c r="S40" s="138"/>
      <c r="T40" s="18">
        <f>吉祥自动更新!H19</f>
        <v>333.82920000000001</v>
      </c>
      <c r="U40" s="138">
        <f t="shared" si="5"/>
        <v>-2.2773704080894852E-2</v>
      </c>
      <c r="V40" s="138"/>
      <c r="W40" s="18">
        <f>吉祥自动更新!I19</f>
        <v>24.5854</v>
      </c>
      <c r="X40" s="138">
        <f t="shared" si="6"/>
        <v>-0.22417101094379155</v>
      </c>
      <c r="Y40" s="138"/>
      <c r="Z40" s="18">
        <f>吉祥自动更新!J19*10</f>
        <v>1281.08</v>
      </c>
      <c r="AA40" s="138">
        <f t="shared" si="7"/>
        <v>0.24440731638610158</v>
      </c>
      <c r="AB40" s="138"/>
      <c r="AC40" s="18">
        <f>吉祥自动更新!K19*10</f>
        <v>1104.3899999999999</v>
      </c>
      <c r="AD40" s="138">
        <f t="shared" si="8"/>
        <v>0.27777070726938247</v>
      </c>
      <c r="AE40" s="138"/>
      <c r="AF40" s="18">
        <f>吉祥自动更新!L19*10</f>
        <v>157.88</v>
      </c>
      <c r="AG40" s="138">
        <f t="shared" si="9"/>
        <v>0.11042340694893782</v>
      </c>
      <c r="AH40" s="138"/>
      <c r="AI40" s="18">
        <f>吉祥自动更新!M19*10</f>
        <v>18.809999999999999</v>
      </c>
      <c r="AJ40" s="138">
        <f t="shared" si="10"/>
        <v>-0.18181818181818177</v>
      </c>
      <c r="AK40" s="138"/>
      <c r="AL40" s="18">
        <f>吉祥自动更新!N19</f>
        <v>86.16</v>
      </c>
      <c r="AM40" s="148">
        <f t="shared" si="11"/>
        <v>2.4699999999999989</v>
      </c>
      <c r="AN40" s="138"/>
      <c r="AO40" s="18">
        <f>吉祥自动更新!O19</f>
        <v>87.1</v>
      </c>
      <c r="AP40" s="148">
        <f t="shared" si="12"/>
        <v>2.519999999999996</v>
      </c>
      <c r="AQ40" s="138"/>
      <c r="AR40" s="18">
        <f>吉祥自动更新!P19</f>
        <v>82.26</v>
      </c>
      <c r="AS40" s="148">
        <f t="shared" si="13"/>
        <v>1.1600000000000108</v>
      </c>
      <c r="AT40" s="138"/>
      <c r="AU40" s="18">
        <f>吉祥自动更新!Q19</f>
        <v>73.760000000000005</v>
      </c>
      <c r="AV40" s="148">
        <f t="shared" si="14"/>
        <v>-0.65999999999999659</v>
      </c>
      <c r="AW40" s="138"/>
      <c r="AX40" s="18">
        <f>吉祥自动更新!R19</f>
        <v>0</v>
      </c>
      <c r="AY40" s="138"/>
      <c r="AZ40" s="138"/>
      <c r="BA40" s="10"/>
      <c r="BB40" s="9"/>
      <c r="BC40" s="10"/>
      <c r="BD40" s="9"/>
      <c r="BE40" s="10"/>
      <c r="BF40" s="9"/>
      <c r="BG40" s="10"/>
      <c r="BH40" s="9"/>
      <c r="BI40" s="10"/>
      <c r="BJ40" s="9"/>
      <c r="BK40" s="10"/>
      <c r="BL40" s="9"/>
      <c r="BM40" s="10"/>
      <c r="BN40" s="9"/>
      <c r="BO40" s="10"/>
      <c r="BP40" s="10"/>
      <c r="BQ40" s="9"/>
      <c r="BR40" s="10"/>
      <c r="BS40" s="9"/>
      <c r="BT40" s="10"/>
      <c r="BU40" s="9"/>
      <c r="BV40" s="10"/>
      <c r="BW40" s="9"/>
      <c r="BX40" s="10"/>
      <c r="BY40" s="9"/>
      <c r="BZ40" s="10"/>
      <c r="CA40" s="9"/>
      <c r="CB40" s="10"/>
      <c r="CC40" s="9"/>
      <c r="CD40" s="10"/>
      <c r="CE40" s="9"/>
      <c r="CF40" s="10"/>
      <c r="CG40" s="10"/>
      <c r="CH40" s="10"/>
      <c r="CI40" s="10"/>
      <c r="CJ40" s="10"/>
      <c r="CK40" s="10"/>
      <c r="CL40" s="10"/>
      <c r="CM40" s="10"/>
      <c r="CN40" s="10"/>
      <c r="CO40" s="53"/>
      <c r="CP40" s="10"/>
      <c r="CQ40" s="53"/>
      <c r="CR40" s="10"/>
      <c r="CS40" s="53"/>
      <c r="CT40" s="10"/>
      <c r="CU40" s="53"/>
      <c r="CW40" s="10"/>
      <c r="CX40" s="9"/>
      <c r="CY40" s="10"/>
      <c r="CZ40" s="9"/>
      <c r="DA40" s="10"/>
      <c r="DB40" s="9"/>
      <c r="DC40" s="10"/>
      <c r="DD40" s="9"/>
      <c r="DE40" s="88"/>
      <c r="DF40" s="88"/>
    </row>
    <row r="41" spans="1:111">
      <c r="A41" s="49">
        <v>42794</v>
      </c>
      <c r="B41" s="51">
        <f>吉祥自动更新!B20</f>
        <v>2494.1628000000001</v>
      </c>
      <c r="C41" s="138">
        <f t="shared" si="15"/>
        <v>0.20127318940476857</v>
      </c>
      <c r="D41" s="138"/>
      <c r="E41" s="50">
        <f>吉祥自动更新!C20</f>
        <v>2077.2271000000001</v>
      </c>
      <c r="F41" s="138">
        <f t="shared" si="0"/>
        <v>0.3148730444351282</v>
      </c>
      <c r="G41" s="138"/>
      <c r="H41" s="50">
        <f>吉祥自动更新!D20</f>
        <v>391.01429999999999</v>
      </c>
      <c r="I41" s="138">
        <f t="shared" si="1"/>
        <v>-0.11809156581288582</v>
      </c>
      <c r="J41" s="138"/>
      <c r="K41" s="50">
        <f>吉祥自动更新!E20</f>
        <v>25.921399999999998</v>
      </c>
      <c r="L41" s="138">
        <f t="shared" si="2"/>
        <v>-0.5118407993928471</v>
      </c>
      <c r="M41" s="138"/>
      <c r="N41" s="50">
        <f>吉祥自动更新!F20</f>
        <v>2230.3768</v>
      </c>
      <c r="O41" s="138">
        <f t="shared" si="3"/>
        <v>0.21601421896552653</v>
      </c>
      <c r="P41" s="138"/>
      <c r="Q41" s="50">
        <f>吉祥自动更新!G20</f>
        <v>1871.0463999999999</v>
      </c>
      <c r="R41" s="138">
        <f t="shared" si="4"/>
        <v>0.32567638994183024</v>
      </c>
      <c r="S41" s="138"/>
      <c r="T41" s="50">
        <f>吉祥自动更新!H20</f>
        <v>337.98680000000002</v>
      </c>
      <c r="U41" s="138">
        <f t="shared" si="5"/>
        <v>-0.10922488996652868</v>
      </c>
      <c r="V41" s="138"/>
      <c r="W41" s="50">
        <f>吉祥自动更新!I20</f>
        <v>21.343599999999999</v>
      </c>
      <c r="X41" s="138">
        <f t="shared" si="6"/>
        <v>-0.50764475201845449</v>
      </c>
      <c r="Y41" s="138"/>
      <c r="Z41" s="50">
        <f>吉祥自动更新!J20*10</f>
        <v>1288.3899999999999</v>
      </c>
      <c r="AA41" s="138">
        <f t="shared" si="7"/>
        <v>0.24603719571756</v>
      </c>
      <c r="AB41" s="138"/>
      <c r="AC41" s="50">
        <f>吉祥自动更新!K20*10</f>
        <v>1112.46</v>
      </c>
      <c r="AD41" s="138">
        <f t="shared" si="8"/>
        <v>0.31286953443087273</v>
      </c>
      <c r="AE41" s="138"/>
      <c r="AF41" s="50">
        <f>吉祥自动更新!L20*10</f>
        <v>158.09</v>
      </c>
      <c r="AG41" s="138">
        <f t="shared" si="9"/>
        <v>2.297139899055245E-2</v>
      </c>
      <c r="AH41" s="138"/>
      <c r="AI41" s="50">
        <f>吉祥自动更新!M20*10</f>
        <v>17.84</v>
      </c>
      <c r="AJ41" s="138">
        <f t="shared" si="10"/>
        <v>-0.44423676012461066</v>
      </c>
      <c r="AK41" s="138"/>
      <c r="AL41" s="50">
        <f>吉祥自动更新!N20</f>
        <v>89.42</v>
      </c>
      <c r="AM41" s="148">
        <f t="shared" si="11"/>
        <v>1.0799999999999983</v>
      </c>
      <c r="AN41" s="138"/>
      <c r="AO41" s="50">
        <f>吉祥自动更新!O20</f>
        <v>90.07</v>
      </c>
      <c r="AP41" s="148">
        <f t="shared" si="12"/>
        <v>0.72999999999998977</v>
      </c>
      <c r="AQ41" s="138"/>
      <c r="AR41" s="50">
        <f>吉祥自动更新!P20</f>
        <v>86.44</v>
      </c>
      <c r="AS41" s="148">
        <f t="shared" si="13"/>
        <v>0.85999999999999943</v>
      </c>
      <c r="AT41" s="138"/>
      <c r="AU41" s="50">
        <f>吉祥自动更新!Q20</f>
        <v>82.34</v>
      </c>
      <c r="AV41" s="148">
        <f t="shared" si="14"/>
        <v>0.71000000000000796</v>
      </c>
      <c r="AW41" s="138"/>
      <c r="AX41" s="50">
        <f>吉祥自动更新!R20</f>
        <v>0</v>
      </c>
      <c r="AY41" s="138"/>
      <c r="AZ41" s="138"/>
      <c r="BA41" s="17"/>
      <c r="BB41" s="9"/>
      <c r="BC41" s="17"/>
      <c r="BD41" s="9"/>
      <c r="BE41" s="17"/>
      <c r="BF41" s="9"/>
      <c r="BG41" s="17"/>
      <c r="BH41" s="9"/>
      <c r="BI41" s="51"/>
      <c r="BJ41" s="9"/>
      <c r="BK41" s="51"/>
      <c r="BL41" s="9"/>
      <c r="BM41" s="51"/>
      <c r="BN41" s="9"/>
      <c r="BO41" s="51"/>
      <c r="BP41" s="51"/>
      <c r="BQ41" s="9"/>
      <c r="BR41" s="51"/>
      <c r="BS41" s="9"/>
      <c r="BT41" s="51"/>
      <c r="BU41" s="9"/>
      <c r="BV41" s="51"/>
      <c r="BW41" s="9"/>
      <c r="BX41" s="51"/>
      <c r="BY41" s="9"/>
      <c r="BZ41" s="51"/>
      <c r="CA41" s="9"/>
      <c r="CB41" s="51"/>
      <c r="CC41" s="9"/>
      <c r="CD41" s="51"/>
      <c r="CE41" s="9"/>
      <c r="CF41" s="51"/>
      <c r="CG41" s="10"/>
      <c r="CH41" s="51"/>
      <c r="CI41" s="10"/>
      <c r="CJ41" s="51"/>
      <c r="CK41" s="10"/>
      <c r="CL41" s="51"/>
      <c r="CM41" s="10"/>
      <c r="CN41" s="51"/>
      <c r="CO41" s="53"/>
      <c r="CP41" s="51"/>
      <c r="CQ41" s="53"/>
      <c r="CR41" s="51"/>
      <c r="CS41" s="53"/>
      <c r="CT41" s="51"/>
      <c r="CU41" s="53"/>
      <c r="CV41" s="60"/>
      <c r="CW41" s="51"/>
      <c r="CX41" s="9"/>
      <c r="CY41" s="51"/>
      <c r="CZ41" s="9"/>
      <c r="DA41" s="51"/>
      <c r="DB41" s="9"/>
      <c r="DC41" s="51"/>
      <c r="DD41" s="9"/>
      <c r="DE41" s="56"/>
      <c r="DF41" s="56"/>
      <c r="DG41" s="57"/>
    </row>
    <row r="42" spans="1:111">
      <c r="A42" s="49">
        <v>42825</v>
      </c>
      <c r="B42" s="51">
        <f>吉祥自动更新!B21</f>
        <v>2506.2208000000001</v>
      </c>
      <c r="C42" s="138">
        <f t="shared" si="15"/>
        <v>0.23130213074618244</v>
      </c>
      <c r="D42" s="138"/>
      <c r="E42" s="50">
        <f>吉祥自动更新!C21</f>
        <v>2102.2105999999999</v>
      </c>
      <c r="F42" s="138">
        <f t="shared" si="0"/>
        <v>0.30296069704760842</v>
      </c>
      <c r="G42" s="138"/>
      <c r="H42" s="50">
        <f>吉祥自动更新!D21</f>
        <v>360.27350000000001</v>
      </c>
      <c r="I42" s="138">
        <f t="shared" si="1"/>
        <v>-5.4916461638669256E-2</v>
      </c>
      <c r="J42" s="138"/>
      <c r="K42" s="50">
        <f>吉祥自动更新!E21</f>
        <v>43.736699999999999</v>
      </c>
      <c r="L42" s="138">
        <f t="shared" si="2"/>
        <v>7.1862348178137525E-2</v>
      </c>
      <c r="M42" s="138"/>
      <c r="N42" s="50">
        <f>吉祥自动更新!F21</f>
        <v>2207.6538</v>
      </c>
      <c r="O42" s="138">
        <f t="shared" si="3"/>
        <v>0.23821675556527744</v>
      </c>
      <c r="P42" s="138"/>
      <c r="Q42" s="50">
        <f>吉祥自动更新!G21</f>
        <v>1869.7684999999999</v>
      </c>
      <c r="R42" s="138">
        <f t="shared" si="4"/>
        <v>0.31519164081678586</v>
      </c>
      <c r="S42" s="138"/>
      <c r="T42" s="50">
        <f>吉祥自动更新!H21</f>
        <v>300.04969999999997</v>
      </c>
      <c r="U42" s="138">
        <f t="shared" si="5"/>
        <v>-8.9102307225258026E-2</v>
      </c>
      <c r="V42" s="138"/>
      <c r="W42" s="50">
        <f>吉祥自动更新!I21</f>
        <v>37.835599999999999</v>
      </c>
      <c r="X42" s="138">
        <f t="shared" si="6"/>
        <v>0.1875580665411174</v>
      </c>
      <c r="Y42" s="138"/>
      <c r="Z42" s="50">
        <f>吉祥自动更新!J21*10</f>
        <v>1346.6999999999998</v>
      </c>
      <c r="AA42" s="138">
        <f t="shared" si="7"/>
        <v>0.28750071703091828</v>
      </c>
      <c r="AB42" s="138"/>
      <c r="AC42" s="50">
        <f>吉祥自动更新!K21*10</f>
        <v>1180.03</v>
      </c>
      <c r="AD42" s="138">
        <f t="shared" si="8"/>
        <v>0.33566124869832925</v>
      </c>
      <c r="AE42" s="138"/>
      <c r="AF42" s="50">
        <f>吉祥自动更新!L21*10</f>
        <v>139.61000000000001</v>
      </c>
      <c r="AG42" s="138">
        <f t="shared" si="9"/>
        <v>-2.148381552563583E-4</v>
      </c>
      <c r="AH42" s="138"/>
      <c r="AI42" s="50">
        <f>吉祥自动更新!M21*10</f>
        <v>27.06</v>
      </c>
      <c r="AJ42" s="138">
        <f t="shared" si="10"/>
        <v>0.18372703412073488</v>
      </c>
      <c r="AK42" s="138"/>
      <c r="AL42" s="50">
        <f>吉祥自动更新!N21</f>
        <v>88.09</v>
      </c>
      <c r="AM42" s="148">
        <f t="shared" si="11"/>
        <v>0.49000000000000909</v>
      </c>
      <c r="AN42" s="138"/>
      <c r="AO42" s="50">
        <f>吉祥自动更新!O21</f>
        <v>88.94</v>
      </c>
      <c r="AP42" s="148">
        <f t="shared" si="12"/>
        <v>0.81999999999999318</v>
      </c>
      <c r="AQ42" s="138"/>
      <c r="AR42" s="50">
        <f>吉祥自动更新!P21</f>
        <v>83.28</v>
      </c>
      <c r="AS42" s="148">
        <f t="shared" si="13"/>
        <v>-3.1299999999999955</v>
      </c>
      <c r="AT42" s="138"/>
      <c r="AU42" s="50">
        <f>吉祥自动更新!Q21</f>
        <v>86.51</v>
      </c>
      <c r="AV42" s="148">
        <f t="shared" si="14"/>
        <v>8.4300000000000068</v>
      </c>
      <c r="AW42" s="138"/>
      <c r="AX42" s="50">
        <f>吉祥自动更新!R21</f>
        <v>0</v>
      </c>
      <c r="AY42" s="138"/>
      <c r="AZ42" s="138"/>
      <c r="BA42" s="17"/>
      <c r="BB42" s="9"/>
      <c r="BC42" s="17"/>
      <c r="BD42" s="9"/>
      <c r="BE42" s="17"/>
      <c r="BF42" s="9"/>
      <c r="BG42" s="17"/>
      <c r="BH42" s="9"/>
      <c r="BI42" s="51"/>
      <c r="BJ42" s="9"/>
      <c r="BK42" s="51"/>
      <c r="BL42" s="9"/>
      <c r="BM42" s="51"/>
      <c r="BN42" s="9"/>
      <c r="BO42" s="51"/>
      <c r="BP42" s="51"/>
      <c r="BQ42" s="9"/>
      <c r="BR42" s="51"/>
      <c r="BS42" s="9"/>
      <c r="BT42" s="51"/>
      <c r="BU42" s="9"/>
      <c r="BV42" s="51"/>
      <c r="BW42" s="9"/>
      <c r="BX42" s="51"/>
      <c r="BY42" s="9"/>
      <c r="BZ42" s="51"/>
      <c r="CA42" s="9"/>
      <c r="CB42" s="51"/>
      <c r="CC42" s="9"/>
      <c r="CD42" s="51"/>
      <c r="CE42" s="9"/>
      <c r="CF42" s="51"/>
      <c r="CG42" s="10"/>
      <c r="CH42" s="51"/>
      <c r="CI42" s="10"/>
      <c r="CJ42" s="51"/>
      <c r="CK42" s="10"/>
      <c r="CL42" s="51"/>
      <c r="CM42" s="10"/>
      <c r="CN42" s="51"/>
      <c r="CO42" s="53"/>
      <c r="CP42" s="51"/>
      <c r="CQ42" s="53"/>
      <c r="CR42" s="51"/>
      <c r="CS42" s="53"/>
      <c r="CT42" s="51"/>
      <c r="CU42" s="53"/>
      <c r="CV42" s="60"/>
      <c r="CW42" s="51"/>
      <c r="CX42" s="9"/>
      <c r="CY42" s="51"/>
      <c r="CZ42" s="9"/>
      <c r="DA42" s="51"/>
      <c r="DB42" s="9"/>
      <c r="DC42" s="51"/>
      <c r="DD42" s="9"/>
      <c r="DE42" s="56"/>
      <c r="DF42" s="56"/>
      <c r="DG42" s="57"/>
    </row>
    <row r="43" spans="1:111">
      <c r="A43" s="49">
        <v>42855</v>
      </c>
      <c r="B43" s="51">
        <f>吉祥自动更新!B22</f>
        <v>2482.8204999999998</v>
      </c>
      <c r="C43" s="138">
        <f t="shared" si="15"/>
        <v>0.22351662523509308</v>
      </c>
      <c r="D43" s="138"/>
      <c r="E43" s="50">
        <f>吉祥自动更新!C22</f>
        <v>2063.7660999999998</v>
      </c>
      <c r="F43" s="138">
        <f t="shared" si="0"/>
        <v>0.26224357542145449</v>
      </c>
      <c r="G43" s="138"/>
      <c r="H43" s="50">
        <f>吉祥自动更新!D22</f>
        <v>379.49610000000001</v>
      </c>
      <c r="I43" s="138">
        <f t="shared" si="1"/>
        <v>4.8742863570001793E-2</v>
      </c>
      <c r="J43" s="138"/>
      <c r="K43" s="50">
        <f>吉祥自动更新!E22</f>
        <v>39.558300000000003</v>
      </c>
      <c r="L43" s="138">
        <f t="shared" si="2"/>
        <v>0.22119525454494959</v>
      </c>
      <c r="M43" s="138"/>
      <c r="N43" s="50">
        <f>吉祥自动更新!F22</f>
        <v>2144.9766</v>
      </c>
      <c r="O43" s="138">
        <f t="shared" si="3"/>
        <v>0.21494118685925678</v>
      </c>
      <c r="P43" s="138"/>
      <c r="Q43" s="50">
        <f>吉祥自动更新!G22</f>
        <v>1810.3144</v>
      </c>
      <c r="R43" s="138">
        <f t="shared" si="4"/>
        <v>0.26892278403776104</v>
      </c>
      <c r="S43" s="138"/>
      <c r="T43" s="50">
        <f>吉祥自动更新!H22</f>
        <v>301.25670000000002</v>
      </c>
      <c r="U43" s="138">
        <f t="shared" si="5"/>
        <v>-3.754435983187665E-2</v>
      </c>
      <c r="V43" s="138"/>
      <c r="W43" s="50">
        <f>吉祥自动更新!I22</f>
        <v>33.405500000000004</v>
      </c>
      <c r="X43" s="138">
        <f t="shared" si="6"/>
        <v>0.2930126880172168</v>
      </c>
      <c r="Y43" s="138"/>
      <c r="Z43" s="50">
        <f>吉祥自动更新!J22*10</f>
        <v>1304.71</v>
      </c>
      <c r="AA43" s="138">
        <f t="shared" si="7"/>
        <v>0.22731548548529723</v>
      </c>
      <c r="AB43" s="138"/>
      <c r="AC43" s="50">
        <f>吉祥自动更新!K22*10</f>
        <v>1149.21</v>
      </c>
      <c r="AD43" s="138">
        <f t="shared" si="8"/>
        <v>0.2701540706027985</v>
      </c>
      <c r="AE43" s="138"/>
      <c r="AF43" s="50">
        <f>吉祥自动更新!L22*10</f>
        <v>131.29</v>
      </c>
      <c r="AG43" s="138">
        <f t="shared" si="9"/>
        <v>-5.4515339190551626E-2</v>
      </c>
      <c r="AH43" s="138"/>
      <c r="AI43" s="50">
        <f>吉祥自动更新!M22*10</f>
        <v>24.2</v>
      </c>
      <c r="AJ43" s="138">
        <f t="shared" si="10"/>
        <v>0.24613800205973235</v>
      </c>
      <c r="AK43" s="138"/>
      <c r="AL43" s="50">
        <f>吉祥自动更新!N22</f>
        <v>86.39</v>
      </c>
      <c r="AM43" s="148">
        <f t="shared" si="11"/>
        <v>-0.60999999999999943</v>
      </c>
      <c r="AN43" s="138"/>
      <c r="AO43" s="50">
        <f>吉祥自动更新!O22</f>
        <v>87.72</v>
      </c>
      <c r="AP43" s="148">
        <f t="shared" si="12"/>
        <v>0.45999999999999375</v>
      </c>
      <c r="AQ43" s="138"/>
      <c r="AR43" s="50">
        <f>吉祥自动更新!P22</f>
        <v>79.38</v>
      </c>
      <c r="AS43" s="148">
        <f t="shared" si="13"/>
        <v>-7.1200000000000045</v>
      </c>
      <c r="AT43" s="138"/>
      <c r="AU43" s="50">
        <f>吉祥自动更新!Q22</f>
        <v>84.45</v>
      </c>
      <c r="AV43" s="148">
        <f t="shared" si="14"/>
        <v>4.6899999999999977</v>
      </c>
      <c r="AW43" s="138"/>
      <c r="AX43" s="50">
        <f>吉祥自动更新!R22</f>
        <v>0</v>
      </c>
      <c r="AY43" s="138"/>
      <c r="AZ43" s="138"/>
      <c r="BA43" s="17"/>
      <c r="BB43" s="9"/>
      <c r="BC43" s="17"/>
      <c r="BD43" s="9"/>
      <c r="BE43" s="17"/>
      <c r="BF43" s="9"/>
      <c r="BG43" s="17"/>
      <c r="BH43" s="9"/>
      <c r="BI43" s="51"/>
      <c r="BJ43" s="9"/>
      <c r="BK43" s="51"/>
      <c r="BL43" s="9"/>
      <c r="BM43" s="51"/>
      <c r="BN43" s="9"/>
      <c r="BO43" s="51"/>
      <c r="BP43" s="51"/>
      <c r="BQ43" s="9"/>
      <c r="BR43" s="51"/>
      <c r="BS43" s="9"/>
      <c r="BT43" s="51"/>
      <c r="BU43" s="9"/>
      <c r="BV43" s="51"/>
      <c r="BW43" s="9"/>
      <c r="BX43" s="51"/>
      <c r="BY43" s="9"/>
      <c r="BZ43" s="51"/>
      <c r="CA43" s="9"/>
      <c r="CB43" s="51"/>
      <c r="CC43" s="9"/>
      <c r="CD43" s="51"/>
      <c r="CE43" s="9"/>
      <c r="CF43" s="51"/>
      <c r="CG43" s="10"/>
      <c r="CH43" s="51"/>
      <c r="CI43" s="10"/>
      <c r="CJ43" s="51"/>
      <c r="CK43" s="10"/>
      <c r="CL43" s="51"/>
      <c r="CM43" s="10"/>
      <c r="CN43" s="51"/>
      <c r="CO43" s="53"/>
      <c r="CP43" s="51"/>
      <c r="CQ43" s="53"/>
      <c r="CR43" s="51"/>
      <c r="CS43" s="53"/>
      <c r="CT43" s="51"/>
      <c r="CU43" s="53"/>
      <c r="CV43" s="60"/>
      <c r="CW43" s="51"/>
      <c r="CX43" s="9"/>
      <c r="CY43" s="51"/>
      <c r="CZ43" s="9"/>
      <c r="DA43" s="51"/>
      <c r="DB43" s="9"/>
      <c r="DC43" s="51"/>
      <c r="DD43" s="9"/>
      <c r="DE43" s="56"/>
      <c r="DF43" s="56"/>
      <c r="DG43" s="57"/>
    </row>
    <row r="44" spans="1:111">
      <c r="A44" s="49">
        <v>42886</v>
      </c>
      <c r="B44" s="51">
        <f>吉祥自动更新!B23</f>
        <v>2592.4755</v>
      </c>
      <c r="C44" s="138">
        <f t="shared" si="15"/>
        <v>0.30193841755510675</v>
      </c>
      <c r="D44" s="138"/>
      <c r="E44" s="50">
        <f>吉祥自动更新!C23</f>
        <v>2164.2267999999999</v>
      </c>
      <c r="F44" s="138">
        <f t="shared" si="0"/>
        <v>0.34066932158276808</v>
      </c>
      <c r="G44" s="138"/>
      <c r="H44" s="50">
        <f>吉祥自动更新!D23</f>
        <v>388.25549999999998</v>
      </c>
      <c r="I44" s="138">
        <f t="shared" si="1"/>
        <v>0.1254627521312468</v>
      </c>
      <c r="J44" s="138"/>
      <c r="K44" s="50">
        <f>吉祥自动更新!E23</f>
        <v>39.993200000000002</v>
      </c>
      <c r="L44" s="138">
        <f t="shared" si="2"/>
        <v>0.25055346399669798</v>
      </c>
      <c r="M44" s="138"/>
      <c r="N44" s="50">
        <f>吉祥自动更新!F23</f>
        <v>2207.0888</v>
      </c>
      <c r="O44" s="138">
        <f t="shared" si="3"/>
        <v>0.32007363645079678</v>
      </c>
      <c r="P44" s="138"/>
      <c r="Q44" s="50">
        <f>吉祥自动更新!G23</f>
        <v>1888.4172000000001</v>
      </c>
      <c r="R44" s="138">
        <f t="shared" si="4"/>
        <v>0.36628131768399341</v>
      </c>
      <c r="S44" s="138"/>
      <c r="T44" s="50">
        <f>吉祥自动更新!H23</f>
        <v>284.92910000000001</v>
      </c>
      <c r="U44" s="138">
        <f t="shared" si="5"/>
        <v>7.0539829106842422E-2</v>
      </c>
      <c r="V44" s="138"/>
      <c r="W44" s="50">
        <f>吉祥自动更新!I23</f>
        <v>33.7425</v>
      </c>
      <c r="X44" s="138">
        <f t="shared" si="6"/>
        <v>0.42790945676598646</v>
      </c>
      <c r="Y44" s="138"/>
      <c r="Z44" s="50">
        <f>吉祥自动更新!J23*10</f>
        <v>1348.81</v>
      </c>
      <c r="AA44" s="138">
        <f t="shared" si="7"/>
        <v>0.31787937115890075</v>
      </c>
      <c r="AB44" s="138"/>
      <c r="AC44" s="50">
        <f>吉祥自动更新!K23*10</f>
        <v>1198.25</v>
      </c>
      <c r="AD44" s="138">
        <f t="shared" si="8"/>
        <v>0.36212756766588239</v>
      </c>
      <c r="AE44" s="138"/>
      <c r="AF44" s="50">
        <f>吉祥自动更新!L23*10</f>
        <v>126.01</v>
      </c>
      <c r="AG44" s="138">
        <f t="shared" si="9"/>
        <v>2.3067133312122401E-3</v>
      </c>
      <c r="AH44" s="138"/>
      <c r="AI44" s="50">
        <f>吉祥自动更新!M23*10</f>
        <v>24.540000000000003</v>
      </c>
      <c r="AJ44" s="138">
        <f t="shared" si="10"/>
        <v>0.35880398671096336</v>
      </c>
      <c r="AK44" s="138"/>
      <c r="AL44" s="50">
        <f>吉祥自动更新!N23</f>
        <v>85.13</v>
      </c>
      <c r="AM44" s="148">
        <f t="shared" si="11"/>
        <v>1.1700000000000017</v>
      </c>
      <c r="AN44" s="138"/>
      <c r="AO44" s="50">
        <f>吉祥自动更新!O23</f>
        <v>87.26</v>
      </c>
      <c r="AP44" s="148">
        <f t="shared" si="12"/>
        <v>1.6400000000000006</v>
      </c>
      <c r="AQ44" s="138"/>
      <c r="AR44" s="50">
        <f>吉祥自动更新!P23</f>
        <v>73.39</v>
      </c>
      <c r="AS44" s="148">
        <f t="shared" si="13"/>
        <v>-3.7600000000000051</v>
      </c>
      <c r="AT44" s="138"/>
      <c r="AU44" s="50">
        <f>吉祥自动更新!Q23</f>
        <v>84.37</v>
      </c>
      <c r="AV44" s="148">
        <f t="shared" si="14"/>
        <v>10.480000000000004</v>
      </c>
      <c r="AW44" s="138"/>
      <c r="AX44" s="50">
        <f>吉祥自动更新!R23</f>
        <v>0</v>
      </c>
      <c r="AY44" s="138"/>
      <c r="AZ44" s="138"/>
      <c r="BA44" s="17"/>
      <c r="BB44" s="9"/>
      <c r="BC44" s="17"/>
      <c r="BD44" s="9"/>
      <c r="BE44" s="17"/>
      <c r="BF44" s="9"/>
      <c r="BG44" s="17"/>
      <c r="BH44" s="9"/>
      <c r="BI44" s="51"/>
      <c r="BJ44" s="9"/>
      <c r="BK44" s="51"/>
      <c r="BL44" s="9"/>
      <c r="BM44" s="51"/>
      <c r="BN44" s="9"/>
      <c r="BO44" s="51"/>
      <c r="BP44" s="51"/>
      <c r="BQ44" s="9"/>
      <c r="BR44" s="51"/>
      <c r="BS44" s="9"/>
      <c r="BT44" s="51"/>
      <c r="BU44" s="9"/>
      <c r="BV44" s="51"/>
      <c r="BW44" s="9"/>
      <c r="BX44" s="51"/>
      <c r="BY44" s="9"/>
      <c r="BZ44" s="51"/>
      <c r="CA44" s="9"/>
      <c r="CB44" s="51"/>
      <c r="CC44" s="9"/>
      <c r="CD44" s="51"/>
      <c r="CE44" s="9"/>
      <c r="CF44" s="51"/>
      <c r="CG44" s="10"/>
      <c r="CH44" s="51"/>
      <c r="CI44" s="10"/>
      <c r="CJ44" s="51"/>
      <c r="CK44" s="10"/>
      <c r="CL44" s="51"/>
      <c r="CM44" s="10"/>
      <c r="CN44" s="51"/>
      <c r="CO44" s="53"/>
      <c r="CP44" s="51"/>
      <c r="CQ44" s="53"/>
      <c r="CR44" s="51"/>
      <c r="CS44" s="53"/>
      <c r="CT44" s="51"/>
      <c r="CU44" s="53"/>
      <c r="CV44" s="60"/>
      <c r="CW44" s="51"/>
      <c r="CX44" s="9"/>
      <c r="CY44" s="51"/>
      <c r="CZ44" s="9"/>
      <c r="DA44" s="51"/>
      <c r="DB44" s="9"/>
      <c r="DC44" s="51"/>
      <c r="DD44" s="9"/>
      <c r="DE44" s="56"/>
      <c r="DF44" s="56"/>
      <c r="DG44" s="57"/>
    </row>
    <row r="45" spans="1:111">
      <c r="A45" s="49">
        <v>42916</v>
      </c>
      <c r="B45" s="51">
        <f>吉祥自动更新!B24</f>
        <v>2544.3534</v>
      </c>
      <c r="C45" s="138">
        <f t="shared" si="15"/>
        <v>0.26250001612639595</v>
      </c>
      <c r="D45" s="138"/>
      <c r="E45" s="50">
        <f>吉祥自动更新!C24</f>
        <v>2149.6183000000001</v>
      </c>
      <c r="F45" s="138">
        <f t="shared" si="0"/>
        <v>0.284550182692483</v>
      </c>
      <c r="G45" s="138"/>
      <c r="H45" s="50">
        <f>吉祥自动更新!D24</f>
        <v>360.5813</v>
      </c>
      <c r="I45" s="138">
        <f t="shared" si="1"/>
        <v>0.17835601334232232</v>
      </c>
      <c r="J45" s="138"/>
      <c r="K45" s="50">
        <f>吉祥自动更新!E24</f>
        <v>34.153799999999997</v>
      </c>
      <c r="L45" s="138">
        <f t="shared" si="2"/>
        <v>-4.8248302921538699E-2</v>
      </c>
      <c r="M45" s="138"/>
      <c r="N45" s="50">
        <f>吉祥自动更新!F24</f>
        <v>2225.7741000000001</v>
      </c>
      <c r="O45" s="138">
        <f t="shared" si="3"/>
        <v>0.28449589413017562</v>
      </c>
      <c r="P45" s="138"/>
      <c r="Q45" s="50">
        <f>吉祥自动更新!G24</f>
        <v>1898.9595999999999</v>
      </c>
      <c r="R45" s="138">
        <f t="shared" si="4"/>
        <v>0.30071107051278001</v>
      </c>
      <c r="S45" s="138"/>
      <c r="T45" s="50">
        <f>吉祥自动更新!H24</f>
        <v>297.60180000000003</v>
      </c>
      <c r="U45" s="138">
        <f t="shared" si="5"/>
        <v>0.21546820973561287</v>
      </c>
      <c r="V45" s="138"/>
      <c r="W45" s="50">
        <f>吉祥自动更新!I24</f>
        <v>29.212700000000002</v>
      </c>
      <c r="X45" s="138">
        <f t="shared" si="6"/>
        <v>4.2763263572338728E-2</v>
      </c>
      <c r="Y45" s="138"/>
      <c r="Z45" s="50">
        <f>吉祥自动更新!J24*10</f>
        <v>1364.3100000000002</v>
      </c>
      <c r="AA45" s="138">
        <f t="shared" si="7"/>
        <v>0.28023684630326495</v>
      </c>
      <c r="AB45" s="138"/>
      <c r="AC45" s="50">
        <f>吉祥自动更新!K24*10</f>
        <v>1210.1000000000001</v>
      </c>
      <c r="AD45" s="138">
        <f t="shared" si="8"/>
        <v>0.30937696119803504</v>
      </c>
      <c r="AE45" s="138"/>
      <c r="AF45" s="50">
        <f>吉祥自动更新!L24*10</f>
        <v>132.59</v>
      </c>
      <c r="AG45" s="138">
        <f t="shared" si="9"/>
        <v>9.7054443157372106E-2</v>
      </c>
      <c r="AH45" s="138"/>
      <c r="AI45" s="50">
        <f>吉祥自动更新!M24*10</f>
        <v>21.619999999999997</v>
      </c>
      <c r="AJ45" s="138">
        <f t="shared" si="10"/>
        <v>4.7988366456616305E-2</v>
      </c>
      <c r="AK45" s="138"/>
      <c r="AL45" s="50">
        <f>吉祥自动更新!N24</f>
        <v>87.48</v>
      </c>
      <c r="AM45" s="148">
        <f t="shared" si="11"/>
        <v>1.5</v>
      </c>
      <c r="AN45" s="138"/>
      <c r="AO45" s="50">
        <f>吉祥自动更新!O24</f>
        <v>88.34</v>
      </c>
      <c r="AP45" s="148">
        <f t="shared" si="12"/>
        <v>1.1000000000000085</v>
      </c>
      <c r="AQ45" s="138"/>
      <c r="AR45" s="50">
        <f>吉祥自动更新!P24</f>
        <v>82.53</v>
      </c>
      <c r="AS45" s="148">
        <f t="shared" si="13"/>
        <v>2.519999999999996</v>
      </c>
      <c r="AT45" s="138"/>
      <c r="AU45" s="50">
        <f>吉祥自动更新!Q24</f>
        <v>85.53</v>
      </c>
      <c r="AV45" s="148">
        <f t="shared" si="14"/>
        <v>7.460000000000008</v>
      </c>
      <c r="AW45" s="138"/>
      <c r="AX45" s="50">
        <f>吉祥自动更新!R24</f>
        <v>0</v>
      </c>
      <c r="AY45" s="138"/>
      <c r="AZ45" s="138"/>
      <c r="BA45" s="17"/>
      <c r="BB45" s="9"/>
      <c r="BC45" s="17"/>
      <c r="BD45" s="9"/>
      <c r="BE45" s="17"/>
      <c r="BF45" s="9"/>
      <c r="BG45" s="17"/>
      <c r="BH45" s="9"/>
      <c r="BI45" s="51"/>
      <c r="BJ45" s="9"/>
      <c r="BK45" s="51"/>
      <c r="BL45" s="9"/>
      <c r="BM45" s="51"/>
      <c r="BN45" s="9"/>
      <c r="BO45" s="51"/>
      <c r="BP45" s="51"/>
      <c r="BQ45" s="9"/>
      <c r="BR45" s="51"/>
      <c r="BS45" s="9"/>
      <c r="BT45" s="51"/>
      <c r="BU45" s="9"/>
      <c r="BV45" s="51"/>
      <c r="BW45" s="9"/>
      <c r="BX45" s="51"/>
      <c r="BY45" s="9"/>
      <c r="BZ45" s="51"/>
      <c r="CA45" s="9"/>
      <c r="CB45" s="51"/>
      <c r="CC45" s="9"/>
      <c r="CD45" s="51"/>
      <c r="CE45" s="9"/>
      <c r="CF45" s="51"/>
      <c r="CG45" s="10"/>
      <c r="CH45" s="51"/>
      <c r="CI45" s="10"/>
      <c r="CJ45" s="51"/>
      <c r="CK45" s="10"/>
      <c r="CL45" s="51"/>
      <c r="CM45" s="10"/>
      <c r="CN45" s="51"/>
      <c r="CO45" s="53"/>
      <c r="CP45" s="51"/>
      <c r="CQ45" s="53"/>
      <c r="CR45" s="51"/>
      <c r="CS45" s="53"/>
      <c r="CT45" s="51"/>
      <c r="CU45" s="53"/>
      <c r="CV45" s="60"/>
      <c r="CW45" s="51"/>
      <c r="CX45" s="9"/>
      <c r="CY45" s="51"/>
      <c r="CZ45" s="9"/>
      <c r="DA45" s="51"/>
      <c r="DB45" s="9"/>
      <c r="DC45" s="51"/>
      <c r="DD45" s="9"/>
      <c r="DE45" s="56"/>
      <c r="DF45" s="56"/>
      <c r="DG45" s="57"/>
    </row>
    <row r="46" spans="1:111">
      <c r="A46" s="49">
        <v>42947</v>
      </c>
      <c r="B46" s="51">
        <f>吉祥自动更新!B25</f>
        <v>2876.7525999999998</v>
      </c>
      <c r="C46" s="138">
        <f t="shared" si="15"/>
        <v>0.23812606222985733</v>
      </c>
      <c r="D46" s="138"/>
      <c r="E46" s="50">
        <f>吉祥自动更新!C25</f>
        <v>2388.7537000000002</v>
      </c>
      <c r="F46" s="138">
        <f t="shared" si="0"/>
        <v>0.20258703192565974</v>
      </c>
      <c r="G46" s="138"/>
      <c r="H46" s="50">
        <f>吉祥自动更新!D25</f>
        <v>454.95710000000003</v>
      </c>
      <c r="I46" s="138">
        <f t="shared" si="1"/>
        <v>0.50366532326564761</v>
      </c>
      <c r="J46" s="138"/>
      <c r="K46" s="50">
        <f>吉祥自动更新!E25</f>
        <v>33.041800000000002</v>
      </c>
      <c r="L46" s="138">
        <f t="shared" si="2"/>
        <v>-4.3981957010465256E-2</v>
      </c>
      <c r="M46" s="138"/>
      <c r="N46" s="50">
        <f>吉祥自动更新!F25</f>
        <v>2504.1080000000002</v>
      </c>
      <c r="O46" s="138">
        <f t="shared" si="3"/>
        <v>0.26186608136881184</v>
      </c>
      <c r="P46" s="138"/>
      <c r="Q46" s="50">
        <f>吉祥自动更新!G25</f>
        <v>2091.1525000000001</v>
      </c>
      <c r="R46" s="138">
        <f t="shared" si="4"/>
        <v>0.21725645746458788</v>
      </c>
      <c r="S46" s="138"/>
      <c r="T46" s="50">
        <f>吉祥自动更新!H25</f>
        <v>383.40809999999999</v>
      </c>
      <c r="U46" s="138">
        <f t="shared" si="5"/>
        <v>0.62053042720404816</v>
      </c>
      <c r="V46" s="138"/>
      <c r="W46" s="50">
        <f>吉祥自动更新!I25</f>
        <v>29.5474</v>
      </c>
      <c r="X46" s="138">
        <f t="shared" si="6"/>
        <v>-1.2829336415937753E-2</v>
      </c>
      <c r="Y46" s="138"/>
      <c r="Z46" s="50">
        <f>吉祥自动更新!J25*10</f>
        <v>1529.25</v>
      </c>
      <c r="AA46" s="138">
        <f t="shared" si="7"/>
        <v>0.251247770377522</v>
      </c>
      <c r="AB46" s="138"/>
      <c r="AC46" s="50">
        <f>吉祥自动更新!K25*10</f>
        <v>1343.42</v>
      </c>
      <c r="AD46" s="138">
        <f t="shared" si="8"/>
        <v>0.24302117934435641</v>
      </c>
      <c r="AE46" s="138"/>
      <c r="AF46" s="50">
        <f>吉祥自动更新!L25*10</f>
        <v>163.85999999999999</v>
      </c>
      <c r="AG46" s="138">
        <f t="shared" si="9"/>
        <v>0.36755132699048576</v>
      </c>
      <c r="AH46" s="138"/>
      <c r="AI46" s="50">
        <f>吉祥自动更新!M25*10</f>
        <v>21.97</v>
      </c>
      <c r="AJ46" s="138">
        <f t="shared" si="10"/>
        <v>1.7600741083835247E-2</v>
      </c>
      <c r="AK46" s="138"/>
      <c r="AL46" s="50">
        <f>吉祥自动更新!N25</f>
        <v>87.05</v>
      </c>
      <c r="AM46" s="148">
        <f t="shared" si="11"/>
        <v>1.6400000000000006</v>
      </c>
      <c r="AN46" s="138"/>
      <c r="AO46" s="50">
        <f>吉祥自动更新!O25</f>
        <v>87.54</v>
      </c>
      <c r="AP46" s="148">
        <f t="shared" si="12"/>
        <v>1.0500000000000114</v>
      </c>
      <c r="AQ46" s="138"/>
      <c r="AR46" s="50">
        <f>吉祥自动更新!P25</f>
        <v>84.27</v>
      </c>
      <c r="AS46" s="148">
        <f t="shared" si="13"/>
        <v>6.0699999999999932</v>
      </c>
      <c r="AT46" s="138"/>
      <c r="AU46" s="50">
        <f>吉祥自动更新!Q25</f>
        <v>89.42</v>
      </c>
      <c r="AV46" s="148">
        <f t="shared" si="14"/>
        <v>2.8200000000000074</v>
      </c>
      <c r="AW46" s="138"/>
      <c r="AX46" s="50">
        <f>吉祥自动更新!R25</f>
        <v>0</v>
      </c>
      <c r="AY46" s="138"/>
      <c r="AZ46" s="138"/>
      <c r="BA46" s="17"/>
      <c r="BB46" s="9"/>
      <c r="BC46" s="17"/>
      <c r="BD46" s="9"/>
      <c r="BE46" s="17"/>
      <c r="BF46" s="9"/>
      <c r="BG46" s="17"/>
      <c r="BH46" s="9"/>
      <c r="BI46" s="51"/>
      <c r="BJ46" s="9"/>
      <c r="BK46" s="51"/>
      <c r="BL46" s="9"/>
      <c r="BM46" s="51"/>
      <c r="BN46" s="9"/>
      <c r="BO46" s="51"/>
      <c r="BP46" s="51"/>
      <c r="BQ46" s="9"/>
      <c r="BR46" s="51"/>
      <c r="BS46" s="9"/>
      <c r="BT46" s="51"/>
      <c r="BU46" s="9"/>
      <c r="BV46" s="51"/>
      <c r="BW46" s="9"/>
      <c r="BX46" s="51"/>
      <c r="BY46" s="9"/>
      <c r="BZ46" s="51"/>
      <c r="CA46" s="9"/>
      <c r="CB46" s="51"/>
      <c r="CC46" s="9"/>
      <c r="CD46" s="51"/>
      <c r="CE46" s="9"/>
      <c r="CF46" s="51"/>
      <c r="CG46" s="10"/>
      <c r="CH46" s="51"/>
      <c r="CI46" s="10"/>
      <c r="CJ46" s="51"/>
      <c r="CK46" s="10"/>
      <c r="CL46" s="51"/>
      <c r="CM46" s="10"/>
      <c r="CN46" s="51"/>
      <c r="CO46" s="53"/>
      <c r="CP46" s="51"/>
      <c r="CQ46" s="53"/>
      <c r="CR46" s="51"/>
      <c r="CS46" s="53"/>
      <c r="CT46" s="51"/>
      <c r="CU46" s="53"/>
      <c r="CV46" s="60"/>
      <c r="CW46" s="51"/>
      <c r="CX46" s="9"/>
      <c r="CY46" s="51"/>
      <c r="CZ46" s="9"/>
      <c r="DA46" s="51"/>
      <c r="DB46" s="9"/>
      <c r="DC46" s="51"/>
      <c r="DD46" s="9"/>
      <c r="DE46" s="56"/>
      <c r="DF46" s="56"/>
      <c r="DG46" s="57"/>
    </row>
    <row r="47" spans="1:111">
      <c r="A47" s="49">
        <v>42978</v>
      </c>
      <c r="B47" s="51">
        <f>吉祥自动更新!B26</f>
        <v>2818.2883999999999</v>
      </c>
      <c r="C47" s="138">
        <f t="shared" si="15"/>
        <v>0.15939965863329064</v>
      </c>
      <c r="D47" s="138"/>
      <c r="E47" s="50">
        <f>吉祥自动更新!C26</f>
        <v>2335.8953000000001</v>
      </c>
      <c r="F47" s="138">
        <f t="shared" si="0"/>
        <v>0.16473827192861434</v>
      </c>
      <c r="G47" s="138"/>
      <c r="H47" s="50">
        <f>吉祥自动更新!D26</f>
        <v>449.846</v>
      </c>
      <c r="I47" s="138">
        <f t="shared" si="1"/>
        <v>0.14700599069587184</v>
      </c>
      <c r="J47" s="138"/>
      <c r="K47" s="50">
        <f>吉祥自动更新!E26</f>
        <v>32.5471</v>
      </c>
      <c r="L47" s="138">
        <f t="shared" si="2"/>
        <v>-1.7137455986181438E-2</v>
      </c>
      <c r="M47" s="138"/>
      <c r="N47" s="50">
        <f>吉祥自动更新!F26</f>
        <v>2513.7107000000001</v>
      </c>
      <c r="O47" s="138">
        <f t="shared" si="3"/>
        <v>0.18143363120261191</v>
      </c>
      <c r="P47" s="138"/>
      <c r="Q47" s="50">
        <f>吉祥自动更新!G26</f>
        <v>2074.0668999999998</v>
      </c>
      <c r="R47" s="138">
        <f t="shared" si="4"/>
        <v>0.16921996377000714</v>
      </c>
      <c r="S47" s="138"/>
      <c r="T47" s="50">
        <f>吉祥自动更新!H26</f>
        <v>410.75619999999998</v>
      </c>
      <c r="U47" s="138">
        <f t="shared" si="5"/>
        <v>0.26107650558595497</v>
      </c>
      <c r="V47" s="138"/>
      <c r="W47" s="50">
        <f>吉祥自动更新!I26</f>
        <v>28.887599999999999</v>
      </c>
      <c r="X47" s="138">
        <f t="shared" si="6"/>
        <v>2.9119849520131691E-2</v>
      </c>
      <c r="Y47" s="138"/>
      <c r="Z47" s="50">
        <f>吉祥自动更新!J26*10</f>
        <v>1532.73</v>
      </c>
      <c r="AA47" s="138">
        <f t="shared" si="7"/>
        <v>0.19518566460286046</v>
      </c>
      <c r="AB47" s="138"/>
      <c r="AC47" s="50">
        <f>吉祥自动更新!K26*10</f>
        <v>1338.4899999999998</v>
      </c>
      <c r="AD47" s="138">
        <f t="shared" si="8"/>
        <v>0.20419785518929023</v>
      </c>
      <c r="AE47" s="138"/>
      <c r="AF47" s="50">
        <f>吉祥自动更新!L26*10</f>
        <v>172.68</v>
      </c>
      <c r="AG47" s="138">
        <f t="shared" si="9"/>
        <v>0.14570063694267521</v>
      </c>
      <c r="AH47" s="138"/>
      <c r="AI47" s="50">
        <f>吉祥自动更新!M26*10</f>
        <v>21.560000000000002</v>
      </c>
      <c r="AJ47" s="138">
        <f t="shared" si="10"/>
        <v>6.8384539147671175E-2</v>
      </c>
      <c r="AK47" s="138"/>
      <c r="AL47" s="50">
        <f>吉祥自动更新!N26</f>
        <v>89.19</v>
      </c>
      <c r="AM47" s="148">
        <f t="shared" si="11"/>
        <v>1.6599999999999966</v>
      </c>
      <c r="AN47" s="138"/>
      <c r="AO47" s="50">
        <f>吉祥自动更新!O26</f>
        <v>88.79</v>
      </c>
      <c r="AP47" s="148">
        <f t="shared" si="12"/>
        <v>0.34000000000000341</v>
      </c>
      <c r="AQ47" s="138"/>
      <c r="AR47" s="50">
        <f>吉祥自动更新!P26</f>
        <v>91.31</v>
      </c>
      <c r="AS47" s="148">
        <f t="shared" si="13"/>
        <v>8.2600000000000051</v>
      </c>
      <c r="AT47" s="138"/>
      <c r="AU47" s="50">
        <f>吉祥自动更新!Q26</f>
        <v>88.76</v>
      </c>
      <c r="AV47" s="148">
        <f t="shared" si="14"/>
        <v>3.9900000000000091</v>
      </c>
      <c r="AW47" s="138"/>
      <c r="AX47" s="50">
        <f>吉祥自动更新!R26</f>
        <v>0</v>
      </c>
      <c r="AY47" s="138"/>
      <c r="AZ47" s="138"/>
      <c r="BA47" s="17"/>
      <c r="BB47" s="9"/>
      <c r="BC47" s="17"/>
      <c r="BD47" s="9"/>
      <c r="BE47" s="17"/>
      <c r="BF47" s="9"/>
      <c r="BG47" s="17"/>
      <c r="BH47" s="9"/>
      <c r="BI47" s="51"/>
      <c r="BJ47" s="9"/>
      <c r="BK47" s="51"/>
      <c r="BL47" s="9"/>
      <c r="BM47" s="51"/>
      <c r="BN47" s="9"/>
      <c r="BO47" s="51"/>
      <c r="BP47" s="51"/>
      <c r="BQ47" s="9"/>
      <c r="BR47" s="51"/>
      <c r="BS47" s="9"/>
      <c r="BT47" s="51"/>
      <c r="BU47" s="9"/>
      <c r="BV47" s="51"/>
      <c r="BW47" s="9"/>
      <c r="BX47" s="51"/>
      <c r="BY47" s="9"/>
      <c r="BZ47" s="51"/>
      <c r="CA47" s="9"/>
      <c r="CB47" s="51"/>
      <c r="CC47" s="9"/>
      <c r="CD47" s="51"/>
      <c r="CE47" s="9"/>
      <c r="CF47" s="51"/>
      <c r="CG47" s="10"/>
      <c r="CH47" s="51"/>
      <c r="CI47" s="10"/>
      <c r="CJ47" s="51"/>
      <c r="CK47" s="10"/>
      <c r="CL47" s="51"/>
      <c r="CM47" s="10"/>
      <c r="CN47" s="51"/>
      <c r="CO47" s="53"/>
      <c r="CP47" s="51"/>
      <c r="CQ47" s="53"/>
      <c r="CR47" s="51"/>
      <c r="CS47" s="53"/>
      <c r="CT47" s="51"/>
      <c r="CU47" s="53"/>
      <c r="CV47" s="60"/>
      <c r="CW47" s="51"/>
      <c r="CX47" s="9"/>
      <c r="CY47" s="51"/>
      <c r="CZ47" s="9"/>
      <c r="DA47" s="51"/>
      <c r="DB47" s="9"/>
      <c r="DC47" s="51"/>
      <c r="DD47" s="9"/>
      <c r="DE47" s="56"/>
      <c r="DF47" s="56"/>
      <c r="DG47" s="57"/>
    </row>
    <row r="48" spans="1:111">
      <c r="A48" s="49">
        <v>43008</v>
      </c>
      <c r="B48" s="51">
        <f>吉祥自动更新!B27</f>
        <v>2624.4020999999998</v>
      </c>
      <c r="C48" s="138">
        <f t="shared" si="15"/>
        <v>0.22729546132528267</v>
      </c>
      <c r="D48" s="138"/>
      <c r="E48" s="50">
        <f>吉祥自动更新!C27</f>
        <v>2228.8616000000002</v>
      </c>
      <c r="F48" s="138">
        <f t="shared" si="0"/>
        <v>0.256618361377283</v>
      </c>
      <c r="G48" s="138"/>
      <c r="H48" s="50">
        <f>吉祥自动更新!D27</f>
        <v>357.5093</v>
      </c>
      <c r="I48" s="138">
        <f t="shared" si="1"/>
        <v>7.4136311713159264E-2</v>
      </c>
      <c r="J48" s="138"/>
      <c r="K48" s="50">
        <f>吉祥自动更新!E27</f>
        <v>38.031199999999998</v>
      </c>
      <c r="L48" s="138">
        <f t="shared" si="2"/>
        <v>0.19483000207352852</v>
      </c>
      <c r="M48" s="138"/>
      <c r="N48" s="50">
        <f>吉祥自动更新!F27</f>
        <v>2278.8948999999998</v>
      </c>
      <c r="O48" s="138">
        <f t="shared" si="3"/>
        <v>0.26597099676120894</v>
      </c>
      <c r="P48" s="138"/>
      <c r="Q48" s="50">
        <f>吉祥自动更新!G27</f>
        <v>1940.3774000000001</v>
      </c>
      <c r="R48" s="138">
        <f t="shared" si="4"/>
        <v>0.27316840479405591</v>
      </c>
      <c r="S48" s="138"/>
      <c r="T48" s="50">
        <f>吉祥自动更新!H27</f>
        <v>306.12619999999998</v>
      </c>
      <c r="U48" s="138">
        <f t="shared" si="5"/>
        <v>0.20871129473842975</v>
      </c>
      <c r="V48" s="138"/>
      <c r="W48" s="50">
        <f>吉祥自动更新!I27</f>
        <v>32.391300000000001</v>
      </c>
      <c r="X48" s="138">
        <f t="shared" si="6"/>
        <v>0.4209452701398515</v>
      </c>
      <c r="Y48" s="138"/>
      <c r="Z48" s="50">
        <f>吉祥自动更新!J27*10</f>
        <v>1416.4699999999998</v>
      </c>
      <c r="AA48" s="138">
        <f t="shared" si="7"/>
        <v>0.28114287781626723</v>
      </c>
      <c r="AB48" s="138"/>
      <c r="AC48" s="50">
        <f>吉祥自动更新!K27*10</f>
        <v>1255.72</v>
      </c>
      <c r="AD48" s="138">
        <f t="shared" si="8"/>
        <v>0.29161395171825011</v>
      </c>
      <c r="AE48" s="138"/>
      <c r="AF48" s="50">
        <f>吉祥自动更新!L27*10</f>
        <v>137.17000000000002</v>
      </c>
      <c r="AG48" s="138">
        <f t="shared" si="9"/>
        <v>0.17470240644001045</v>
      </c>
      <c r="AH48" s="138"/>
      <c r="AI48" s="50">
        <f>吉祥自动更新!M27*10</f>
        <v>23.580000000000002</v>
      </c>
      <c r="AJ48" s="138">
        <f t="shared" si="10"/>
        <v>0.41536614645858361</v>
      </c>
      <c r="AK48" s="138"/>
      <c r="AL48" s="50">
        <f>吉祥自动更新!N27</f>
        <v>86.83</v>
      </c>
      <c r="AM48" s="148">
        <f t="shared" si="11"/>
        <v>2.6499999999999915</v>
      </c>
      <c r="AN48" s="138"/>
      <c r="AO48" s="50">
        <f>吉祥自动更新!O27</f>
        <v>87.06</v>
      </c>
      <c r="AP48" s="148">
        <f t="shared" si="12"/>
        <v>1.1299999999999955</v>
      </c>
      <c r="AQ48" s="138"/>
      <c r="AR48" s="50">
        <f>吉祥自动更新!P27</f>
        <v>85.63</v>
      </c>
      <c r="AS48" s="148">
        <f t="shared" si="13"/>
        <v>9.539999999999992</v>
      </c>
      <c r="AT48" s="138"/>
      <c r="AU48" s="50">
        <f>吉祥自动更新!Q27</f>
        <v>85.17</v>
      </c>
      <c r="AV48" s="148">
        <f t="shared" si="14"/>
        <v>13.549999999999997</v>
      </c>
      <c r="AW48" s="138"/>
      <c r="AX48" s="50">
        <f>吉祥自动更新!R27</f>
        <v>79</v>
      </c>
      <c r="AY48" s="138"/>
      <c r="AZ48" s="138"/>
      <c r="BA48" s="17"/>
      <c r="BB48" s="9"/>
      <c r="BC48" s="17"/>
      <c r="BD48" s="9"/>
      <c r="BE48" s="17"/>
      <c r="BF48" s="9"/>
      <c r="BG48" s="17"/>
      <c r="BH48" s="9"/>
      <c r="BI48" s="51"/>
      <c r="BJ48" s="9"/>
      <c r="BK48" s="51"/>
      <c r="BL48" s="9"/>
      <c r="BM48" s="51"/>
      <c r="BN48" s="9"/>
      <c r="BO48" s="51"/>
      <c r="BP48" s="51"/>
      <c r="BQ48" s="9"/>
      <c r="BR48" s="51"/>
      <c r="BS48" s="9"/>
      <c r="BT48" s="51"/>
      <c r="BU48" s="9"/>
      <c r="BV48" s="51"/>
      <c r="BW48" s="9"/>
      <c r="BX48" s="51"/>
      <c r="BY48" s="9"/>
      <c r="BZ48" s="51"/>
      <c r="CA48" s="9"/>
      <c r="CB48" s="51"/>
      <c r="CC48" s="9"/>
      <c r="CD48" s="51"/>
      <c r="CE48" s="9"/>
      <c r="CF48" s="51"/>
      <c r="CG48" s="10"/>
      <c r="CH48" s="51"/>
      <c r="CI48" s="10"/>
      <c r="CJ48" s="51"/>
      <c r="CK48" s="10"/>
      <c r="CL48" s="51"/>
      <c r="CM48" s="10"/>
      <c r="CN48" s="51"/>
      <c r="CO48" s="53"/>
      <c r="CP48" s="51"/>
      <c r="CQ48" s="53"/>
      <c r="CR48" s="51"/>
      <c r="CS48" s="53"/>
      <c r="CT48" s="51"/>
      <c r="CU48" s="53"/>
      <c r="CV48" s="60"/>
      <c r="CW48" s="51"/>
      <c r="CX48" s="9"/>
      <c r="CY48" s="51"/>
      <c r="CZ48" s="9"/>
      <c r="DA48" s="51"/>
      <c r="DB48" s="9"/>
      <c r="DC48" s="51"/>
      <c r="DD48" s="9"/>
      <c r="DE48" s="69"/>
      <c r="DF48" s="69"/>
      <c r="DG48" s="57"/>
    </row>
    <row r="49" spans="1:111">
      <c r="A49" s="49">
        <v>43039</v>
      </c>
      <c r="B49" s="51">
        <f>吉祥自动更新!B28</f>
        <v>2685.201</v>
      </c>
      <c r="C49" s="138">
        <f t="shared" si="15"/>
        <v>0.20406110845505099</v>
      </c>
      <c r="D49" s="138"/>
      <c r="E49" s="50">
        <f>吉祥自动更新!C28</f>
        <v>2322.5</v>
      </c>
      <c r="F49" s="138">
        <f t="shared" si="0"/>
        <v>0.23013601782116178</v>
      </c>
      <c r="G49" s="138"/>
      <c r="H49" s="50">
        <f>吉祥自动更新!D28</f>
        <v>322.44650000000001</v>
      </c>
      <c r="I49" s="138">
        <f t="shared" si="1"/>
        <v>6.3168629706002344E-2</v>
      </c>
      <c r="J49" s="138"/>
      <c r="K49" s="50">
        <f>吉祥自动更新!E28</f>
        <v>40.2545</v>
      </c>
      <c r="L49" s="138">
        <f t="shared" si="2"/>
        <v>3.6701571489644369E-2</v>
      </c>
      <c r="M49" s="138"/>
      <c r="N49" s="50">
        <f>吉祥自动更新!F28</f>
        <v>2320.7183</v>
      </c>
      <c r="O49" s="138">
        <f t="shared" si="3"/>
        <v>0.23976922001090428</v>
      </c>
      <c r="P49" s="138"/>
      <c r="Q49" s="50">
        <f>吉祥自动更新!G28</f>
        <v>2013.8167000000001</v>
      </c>
      <c r="R49" s="138">
        <f t="shared" si="4"/>
        <v>0.22741431331925477</v>
      </c>
      <c r="S49" s="138"/>
      <c r="T49" s="50">
        <f>吉祥自动更新!H28</f>
        <v>270.97370000000001</v>
      </c>
      <c r="U49" s="138">
        <f t="shared" si="5"/>
        <v>0.32589504155200566</v>
      </c>
      <c r="V49" s="138"/>
      <c r="W49" s="50">
        <f>吉祥自动更新!I28</f>
        <v>35.927900000000001</v>
      </c>
      <c r="X49" s="138">
        <f t="shared" si="6"/>
        <v>0.33926401407558182</v>
      </c>
      <c r="Y49" s="138"/>
      <c r="Z49" s="50">
        <f>吉祥自动更新!J28*10</f>
        <v>1466.2200000000003</v>
      </c>
      <c r="AA49" s="138">
        <f t="shared" si="7"/>
        <v>0.25237668161435001</v>
      </c>
      <c r="AB49" s="138"/>
      <c r="AC49" s="50">
        <f>吉祥自动更新!K28*10</f>
        <v>1316.97</v>
      </c>
      <c r="AD49" s="138">
        <f t="shared" si="8"/>
        <v>0.25393470250507022</v>
      </c>
      <c r="AE49" s="138"/>
      <c r="AF49" s="50">
        <f>吉祥自动更新!L28*10</f>
        <v>123.07000000000001</v>
      </c>
      <c r="AG49" s="138">
        <f t="shared" si="9"/>
        <v>0.21454653113589295</v>
      </c>
      <c r="AH49" s="138"/>
      <c r="AI49" s="50">
        <f>吉祥自动更新!M28*10</f>
        <v>26.18</v>
      </c>
      <c r="AJ49" s="138">
        <f t="shared" si="10"/>
        <v>0.36710182767624033</v>
      </c>
      <c r="AK49" s="138"/>
      <c r="AL49" s="50">
        <f>吉祥自动更新!N28</f>
        <v>86.43</v>
      </c>
      <c r="AM49" s="148">
        <f t="shared" si="11"/>
        <v>2.4900000000000091</v>
      </c>
      <c r="AN49" s="138"/>
      <c r="AO49" s="50">
        <f>吉祥自动更新!O28</f>
        <v>86.71</v>
      </c>
      <c r="AP49" s="148">
        <f t="shared" si="12"/>
        <v>-0.19000000000001194</v>
      </c>
      <c r="AQ49" s="138"/>
      <c r="AR49" s="50">
        <f>吉祥自动更新!P28</f>
        <v>84.04</v>
      </c>
      <c r="AS49" s="148">
        <f t="shared" si="13"/>
        <v>16.660000000000011</v>
      </c>
      <c r="AT49" s="138"/>
      <c r="AU49" s="50">
        <f>吉祥自动更新!Q28</f>
        <v>89.25</v>
      </c>
      <c r="AV49" s="148">
        <f t="shared" si="14"/>
        <v>20.159999999999997</v>
      </c>
      <c r="AW49" s="138"/>
      <c r="AX49" s="50">
        <f>吉祥自动更新!R28</f>
        <v>80</v>
      </c>
      <c r="AY49" s="138"/>
      <c r="AZ49" s="138"/>
      <c r="BA49" s="17"/>
      <c r="BB49" s="9"/>
      <c r="BC49" s="17"/>
      <c r="BD49" s="9"/>
      <c r="BE49" s="17"/>
      <c r="BF49" s="9"/>
      <c r="BG49" s="17"/>
      <c r="BH49" s="9"/>
      <c r="BI49" s="51"/>
      <c r="BJ49" s="9"/>
      <c r="BK49" s="51"/>
      <c r="BL49" s="9"/>
      <c r="BM49" s="51"/>
      <c r="BN49" s="9"/>
      <c r="BO49" s="51"/>
      <c r="BP49" s="51"/>
      <c r="BQ49" s="9"/>
      <c r="BR49" s="51"/>
      <c r="BS49" s="9"/>
      <c r="BT49" s="51"/>
      <c r="BU49" s="9"/>
      <c r="BV49" s="51"/>
      <c r="BW49" s="9"/>
      <c r="BX49" s="51"/>
      <c r="BY49" s="9"/>
      <c r="BZ49" s="51"/>
      <c r="CA49" s="9"/>
      <c r="CB49" s="51"/>
      <c r="CC49" s="9"/>
      <c r="CD49" s="51"/>
      <c r="CE49" s="9"/>
      <c r="CF49" s="51"/>
      <c r="CG49" s="10"/>
      <c r="CH49" s="51"/>
      <c r="CI49" s="10"/>
      <c r="CJ49" s="51"/>
      <c r="CK49" s="10"/>
      <c r="CL49" s="51"/>
      <c r="CM49" s="10"/>
      <c r="CN49" s="51"/>
      <c r="CO49" s="53"/>
      <c r="CP49" s="51"/>
      <c r="CQ49" s="53"/>
      <c r="CR49" s="51"/>
      <c r="CS49" s="53"/>
      <c r="CT49" s="51"/>
      <c r="CU49" s="53"/>
      <c r="CV49" s="60"/>
      <c r="CW49" s="51"/>
      <c r="CX49" s="9"/>
      <c r="CY49" s="51"/>
      <c r="CZ49" s="9"/>
      <c r="DA49" s="51"/>
      <c r="DB49" s="9"/>
      <c r="DC49" s="51"/>
      <c r="DD49" s="9"/>
      <c r="DE49" s="69"/>
      <c r="DF49" s="69"/>
      <c r="DG49" s="57"/>
    </row>
    <row r="50" spans="1:111">
      <c r="A50" s="49">
        <v>43069</v>
      </c>
      <c r="B50" s="51">
        <f>吉祥自动更新!B29</f>
        <v>2641.1671999999999</v>
      </c>
      <c r="C50" s="138">
        <f t="shared" si="15"/>
        <v>0.24397460568477825</v>
      </c>
      <c r="D50" s="138"/>
      <c r="E50" s="50">
        <f>吉祥自动更新!C29</f>
        <v>2311.3591000000001</v>
      </c>
      <c r="F50" s="138">
        <f t="shared" si="0"/>
        <v>0.24299925313320525</v>
      </c>
      <c r="G50" s="138"/>
      <c r="H50" s="50">
        <f>吉祥自动更新!D29</f>
        <v>295.0308</v>
      </c>
      <c r="I50" s="138">
        <f t="shared" si="1"/>
        <v>0.281022696484025</v>
      </c>
      <c r="J50" s="138"/>
      <c r="K50" s="50">
        <f>吉祥自动更新!E29</f>
        <v>34.777299999999997</v>
      </c>
      <c r="L50" s="138">
        <f t="shared" si="2"/>
        <v>4.2556890912742729E-2</v>
      </c>
      <c r="M50" s="138"/>
      <c r="N50" s="50">
        <f>吉祥自动更新!F29</f>
        <v>2245.8216000000002</v>
      </c>
      <c r="O50" s="138">
        <f t="shared" si="3"/>
        <v>0.24631886354660071</v>
      </c>
      <c r="P50" s="138"/>
      <c r="Q50" s="50">
        <f>吉祥自动更新!G29</f>
        <v>1974.8616999999999</v>
      </c>
      <c r="R50" s="138">
        <f t="shared" si="4"/>
        <v>0.22324093841724335</v>
      </c>
      <c r="S50" s="138"/>
      <c r="T50" s="50">
        <f>吉祥自动更新!H29</f>
        <v>240.3861</v>
      </c>
      <c r="U50" s="138">
        <f t="shared" si="5"/>
        <v>0.47457408783056376</v>
      </c>
      <c r="V50" s="138"/>
      <c r="W50" s="50">
        <f>吉祥自动更新!I29</f>
        <v>30.573799999999999</v>
      </c>
      <c r="X50" s="138">
        <f t="shared" si="6"/>
        <v>0.24827194819723264</v>
      </c>
      <c r="Y50" s="138"/>
      <c r="Z50" s="50">
        <f>吉祥自动更新!J29*10</f>
        <v>1390.5099999999998</v>
      </c>
      <c r="AA50" s="138">
        <f t="shared" si="7"/>
        <v>0.24719484083917065</v>
      </c>
      <c r="AB50" s="138"/>
      <c r="AC50" s="50">
        <f>吉祥自动更新!K29*10</f>
        <v>1258.94</v>
      </c>
      <c r="AD50" s="138">
        <f t="shared" si="8"/>
        <v>0.24436844550315806</v>
      </c>
      <c r="AE50" s="138"/>
      <c r="AF50" s="50">
        <f>吉祥自动更新!L29*10</f>
        <v>109.00999999999999</v>
      </c>
      <c r="AG50" s="138">
        <f t="shared" si="9"/>
        <v>0.27631424891698853</v>
      </c>
      <c r="AH50" s="138"/>
      <c r="AI50" s="50">
        <f>吉祥自动更新!M29*10</f>
        <v>22.56</v>
      </c>
      <c r="AJ50" s="138">
        <f t="shared" si="10"/>
        <v>0.26884139482564673</v>
      </c>
      <c r="AK50" s="138"/>
      <c r="AL50" s="50">
        <f>吉祥自动更新!N29</f>
        <v>85.03</v>
      </c>
      <c r="AM50" s="148">
        <f t="shared" si="11"/>
        <v>0.15999999999999659</v>
      </c>
      <c r="AN50" s="138"/>
      <c r="AO50" s="50">
        <f>吉祥自动更新!O29</f>
        <v>85.44</v>
      </c>
      <c r="AP50" s="148">
        <f t="shared" si="12"/>
        <v>-1.3799999999999955</v>
      </c>
      <c r="AQ50" s="138"/>
      <c r="AR50" s="50">
        <f>吉祥自动更新!P29</f>
        <v>81.48</v>
      </c>
      <c r="AS50" s="148">
        <f t="shared" si="13"/>
        <v>10.700000000000003</v>
      </c>
      <c r="AT50" s="138"/>
      <c r="AU50" s="50">
        <f>吉祥自动更新!Q29</f>
        <v>87.91</v>
      </c>
      <c r="AV50" s="148">
        <f t="shared" si="14"/>
        <v>14.47999999999999</v>
      </c>
      <c r="AW50" s="138"/>
      <c r="AX50" s="50">
        <f>吉祥自动更新!R29</f>
        <v>81</v>
      </c>
      <c r="AY50" s="138"/>
      <c r="AZ50" s="138"/>
      <c r="BA50" s="17"/>
      <c r="BB50" s="9"/>
      <c r="BC50" s="17"/>
      <c r="BD50" s="9"/>
      <c r="BE50" s="17"/>
      <c r="BF50" s="9"/>
      <c r="BG50" s="17"/>
      <c r="BH50" s="9"/>
      <c r="BI50" s="51"/>
      <c r="BJ50" s="9"/>
      <c r="BK50" s="51"/>
      <c r="BL50" s="9"/>
      <c r="BM50" s="51"/>
      <c r="BN50" s="9"/>
      <c r="BO50" s="51"/>
      <c r="BP50" s="51"/>
      <c r="BQ50" s="9"/>
      <c r="BR50" s="51"/>
      <c r="BS50" s="9"/>
      <c r="BT50" s="51"/>
      <c r="BU50" s="9"/>
      <c r="BV50" s="51"/>
      <c r="BW50" s="9"/>
      <c r="BX50" s="51"/>
      <c r="BY50" s="9"/>
      <c r="BZ50" s="51"/>
      <c r="CA50" s="9"/>
      <c r="CB50" s="51"/>
      <c r="CC50" s="9"/>
      <c r="CD50" s="51"/>
      <c r="CE50" s="9"/>
      <c r="CF50" s="51"/>
      <c r="CG50" s="10"/>
      <c r="CH50" s="51"/>
      <c r="CI50" s="10"/>
      <c r="CJ50" s="51"/>
      <c r="CK50" s="10"/>
      <c r="CL50" s="51"/>
      <c r="CM50" s="10"/>
      <c r="CN50" s="51"/>
      <c r="CO50" s="53"/>
      <c r="CP50" s="51"/>
      <c r="CQ50" s="53"/>
      <c r="CR50" s="51"/>
      <c r="CS50" s="53"/>
      <c r="CT50" s="51"/>
      <c r="CU50" s="53"/>
      <c r="CV50" s="60"/>
      <c r="CW50" s="51"/>
      <c r="CX50" s="9"/>
      <c r="CY50" s="51"/>
      <c r="CZ50" s="9"/>
      <c r="DA50" s="51"/>
      <c r="DB50" s="9"/>
      <c r="DC50" s="51"/>
      <c r="DD50" s="9"/>
      <c r="DE50" s="69"/>
      <c r="DF50" s="69"/>
      <c r="DG50" s="57"/>
    </row>
    <row r="51" spans="1:111">
      <c r="A51" s="49">
        <v>43100</v>
      </c>
      <c r="B51" s="51">
        <f>吉祥自动更新!B30</f>
        <v>2719.0364</v>
      </c>
      <c r="C51" s="138">
        <f t="shared" si="15"/>
        <v>0.20585709636070626</v>
      </c>
      <c r="D51" s="138"/>
      <c r="E51" s="50">
        <f>吉祥自动更新!C30</f>
        <v>2360.9848999999999</v>
      </c>
      <c r="F51" s="138">
        <f t="shared" si="0"/>
        <v>0.22245049613374901</v>
      </c>
      <c r="G51" s="138"/>
      <c r="H51" s="50">
        <f>吉祥自动更新!D30</f>
        <v>319.70119999999997</v>
      </c>
      <c r="I51" s="138">
        <f t="shared" si="1"/>
        <v>0.13424564610249545</v>
      </c>
      <c r="J51" s="138"/>
      <c r="K51" s="50">
        <f>吉祥自动更新!E30</f>
        <v>38.350299999999997</v>
      </c>
      <c r="L51" s="138">
        <f t="shared" si="2"/>
        <v>-7.9032114751460769E-2</v>
      </c>
      <c r="M51" s="138"/>
      <c r="N51" s="50">
        <f>吉祥自动更新!F30</f>
        <v>2340.2806</v>
      </c>
      <c r="O51" s="138">
        <f t="shared" si="3"/>
        <v>0.21003978899022702</v>
      </c>
      <c r="P51" s="138"/>
      <c r="Q51" s="50">
        <f>吉祥自动更新!G30</f>
        <v>2028.5717999999999</v>
      </c>
      <c r="R51" s="138">
        <f t="shared" si="4"/>
        <v>0.20709213080547761</v>
      </c>
      <c r="S51" s="138"/>
      <c r="T51" s="50">
        <f>吉祥自动更新!H30</f>
        <v>277.73680000000002</v>
      </c>
      <c r="U51" s="138">
        <f t="shared" si="5"/>
        <v>0.27494781761251419</v>
      </c>
      <c r="V51" s="138"/>
      <c r="W51" s="50">
        <f>吉祥自动更新!I30</f>
        <v>33.972000000000001</v>
      </c>
      <c r="X51" s="138">
        <f t="shared" si="6"/>
        <v>-4.7512238340632451E-2</v>
      </c>
      <c r="Y51" s="138"/>
      <c r="Z51" s="50">
        <f>吉祥自动更新!J30*10</f>
        <v>1432.1399999999999</v>
      </c>
      <c r="AA51" s="138">
        <f t="shared" si="7"/>
        <v>0.21195247444316556</v>
      </c>
      <c r="AB51" s="138"/>
      <c r="AC51" s="50">
        <f>吉祥自动更新!K30*10</f>
        <v>1281.93</v>
      </c>
      <c r="AD51" s="138">
        <f t="shared" si="8"/>
        <v>0.22021169258885553</v>
      </c>
      <c r="AE51" s="138"/>
      <c r="AF51" s="50">
        <f>吉祥自动更新!L30*10</f>
        <v>125.28999999999999</v>
      </c>
      <c r="AG51" s="138">
        <f t="shared" si="9"/>
        <v>0.18309726156751638</v>
      </c>
      <c r="AH51" s="138"/>
      <c r="AI51" s="50">
        <f>吉祥自动更新!M30*10</f>
        <v>24.92</v>
      </c>
      <c r="AJ51" s="138">
        <f t="shared" si="10"/>
        <v>-1.1111111111110961E-2</v>
      </c>
      <c r="AK51" s="138"/>
      <c r="AL51" s="50">
        <f>吉祥自动更新!N30</f>
        <v>86.07</v>
      </c>
      <c r="AM51" s="148">
        <f t="shared" si="11"/>
        <v>0.29999999999999716</v>
      </c>
      <c r="AN51" s="138"/>
      <c r="AO51" s="50">
        <f>吉祥自动更新!O30</f>
        <v>85.92</v>
      </c>
      <c r="AP51" s="148">
        <f t="shared" si="12"/>
        <v>-1.0900000000000034</v>
      </c>
      <c r="AQ51" s="138"/>
      <c r="AR51" s="50">
        <f>吉祥自动更新!P30</f>
        <v>86.87</v>
      </c>
      <c r="AS51" s="148">
        <f t="shared" si="13"/>
        <v>9.5799999999999983</v>
      </c>
      <c r="AT51" s="138"/>
      <c r="AU51" s="50">
        <f>吉祥自动更新!Q30</f>
        <v>88.58</v>
      </c>
      <c r="AV51" s="148">
        <f t="shared" si="14"/>
        <v>2.9299999999999926</v>
      </c>
      <c r="AW51" s="138"/>
      <c r="AX51" s="50">
        <f>吉祥自动更新!R30</f>
        <v>81</v>
      </c>
      <c r="AY51" s="138"/>
      <c r="AZ51" s="138"/>
      <c r="BA51" s="17"/>
      <c r="BB51" s="9"/>
      <c r="BC51" s="17"/>
      <c r="BD51" s="9"/>
      <c r="BE51" s="17"/>
      <c r="BF51" s="9"/>
      <c r="BG51" s="17"/>
      <c r="BH51" s="9"/>
      <c r="BI51" s="51"/>
      <c r="BJ51" s="9"/>
      <c r="BK51" s="51"/>
      <c r="BL51" s="9"/>
      <c r="BM51" s="51"/>
      <c r="BN51" s="9"/>
      <c r="BO51" s="51"/>
      <c r="BP51" s="51"/>
      <c r="BQ51" s="9"/>
      <c r="BR51" s="51"/>
      <c r="BS51" s="9"/>
      <c r="BT51" s="51"/>
      <c r="BU51" s="9"/>
      <c r="BV51" s="51"/>
      <c r="BW51" s="9"/>
      <c r="BX51" s="51"/>
      <c r="BY51" s="9"/>
      <c r="BZ51" s="51"/>
      <c r="CA51" s="9"/>
      <c r="CB51" s="51"/>
      <c r="CC51" s="9"/>
      <c r="CD51" s="51"/>
      <c r="CE51" s="9"/>
      <c r="CF51" s="51"/>
      <c r="CG51" s="10"/>
      <c r="CH51" s="51"/>
      <c r="CI51" s="10"/>
      <c r="CJ51" s="51"/>
      <c r="CK51" s="10"/>
      <c r="CL51" s="51"/>
      <c r="CM51" s="10"/>
      <c r="CN51" s="51"/>
      <c r="CO51" s="53"/>
      <c r="CP51" s="51"/>
      <c r="CQ51" s="53"/>
      <c r="CR51" s="51"/>
      <c r="CS51" s="53"/>
      <c r="CT51" s="51"/>
      <c r="CU51" s="53"/>
      <c r="CV51" s="60"/>
      <c r="CW51" s="51"/>
      <c r="CX51" s="9"/>
      <c r="CY51" s="51"/>
      <c r="CZ51" s="9"/>
      <c r="DA51" s="51"/>
      <c r="DB51" s="9"/>
      <c r="DC51" s="51"/>
      <c r="DD51" s="9"/>
      <c r="DE51" s="69"/>
      <c r="DF51" s="69"/>
      <c r="DG51" s="57"/>
    </row>
    <row r="52" spans="1:111" s="11" customFormat="1">
      <c r="A52" s="34">
        <v>43131</v>
      </c>
      <c r="B52" s="51">
        <f>吉祥自动更新!B31</f>
        <v>2798.0639000000001</v>
      </c>
      <c r="C52" s="138">
        <f t="shared" si="15"/>
        <v>9.9863518623609204E-2</v>
      </c>
      <c r="D52" s="138"/>
      <c r="E52" s="18">
        <f>吉祥自动更新!C31</f>
        <v>2373.9149000000002</v>
      </c>
      <c r="F52" s="138">
        <f t="shared" si="0"/>
        <v>0.12782877102164836</v>
      </c>
      <c r="G52" s="138"/>
      <c r="H52" s="18">
        <f>吉祥自动更新!D31</f>
        <v>389.41160000000002</v>
      </c>
      <c r="I52" s="138">
        <f t="shared" si="1"/>
        <v>-4.0438615404517875E-2</v>
      </c>
      <c r="J52" s="138"/>
      <c r="K52" s="18">
        <f>吉祥自动更新!E31</f>
        <v>34.737400000000001</v>
      </c>
      <c r="L52" s="138">
        <f t="shared" si="2"/>
        <v>4.2113663090695308E-2</v>
      </c>
      <c r="M52" s="138"/>
      <c r="N52" s="18">
        <f>吉祥自动更新!F31</f>
        <v>2341.7147</v>
      </c>
      <c r="O52" s="138">
        <f t="shared" si="3"/>
        <v>6.8383506255070836E-2</v>
      </c>
      <c r="P52" s="138"/>
      <c r="Q52" s="18">
        <f>吉祥自动更新!G31</f>
        <v>1988.0965000000001</v>
      </c>
      <c r="R52" s="138">
        <f t="shared" si="4"/>
        <v>8.4367909918490414E-2</v>
      </c>
      <c r="S52" s="138"/>
      <c r="T52" s="18">
        <f>吉祥自动更新!H31</f>
        <v>323.27339999999998</v>
      </c>
      <c r="U52" s="138">
        <f t="shared" si="5"/>
        <v>-3.1620361550158127E-2</v>
      </c>
      <c r="V52" s="138"/>
      <c r="W52" s="18">
        <f>吉祥自动更新!I31</f>
        <v>30.344799999999999</v>
      </c>
      <c r="X52" s="138">
        <f t="shared" si="6"/>
        <v>0.23426098416133145</v>
      </c>
      <c r="Y52" s="138"/>
      <c r="Z52" s="18">
        <f>吉祥自动更新!J31*10</f>
        <v>1425.8899999999999</v>
      </c>
      <c r="AA52" s="138">
        <f t="shared" si="7"/>
        <v>0.11303743716239412</v>
      </c>
      <c r="AB52" s="138"/>
      <c r="AC52" s="18">
        <f>吉祥自动更新!K31*10</f>
        <v>1262.48</v>
      </c>
      <c r="AD52" s="138">
        <f t="shared" si="8"/>
        <v>0.14314689557131111</v>
      </c>
      <c r="AE52" s="138"/>
      <c r="AF52" s="18">
        <f>吉祥自动更新!L31*10</f>
        <v>140.9</v>
      </c>
      <c r="AG52" s="138">
        <f t="shared" si="9"/>
        <v>-0.1075500380035469</v>
      </c>
      <c r="AH52" s="138"/>
      <c r="AI52" s="18">
        <f>吉祥自动更新!M31*10</f>
        <v>22.509999999999998</v>
      </c>
      <c r="AJ52" s="138">
        <f t="shared" si="10"/>
        <v>0.19670388091440727</v>
      </c>
      <c r="AK52" s="138"/>
      <c r="AL52" s="18">
        <f>吉祥自动更新!N31</f>
        <v>83.69</v>
      </c>
      <c r="AM52" s="148">
        <f t="shared" si="11"/>
        <v>-2.4699999999999989</v>
      </c>
      <c r="AN52" s="138"/>
      <c r="AO52" s="18">
        <f>吉祥自动更新!O31</f>
        <v>83.75</v>
      </c>
      <c r="AP52" s="148">
        <f t="shared" si="12"/>
        <v>-3.3499999999999943</v>
      </c>
      <c r="AQ52" s="138"/>
      <c r="AR52" s="18">
        <f>吉祥自动更新!P31</f>
        <v>83.02</v>
      </c>
      <c r="AS52" s="148">
        <f t="shared" si="13"/>
        <v>0.75999999999999091</v>
      </c>
      <c r="AT52" s="138"/>
      <c r="AU52" s="18">
        <f>吉祥自动更新!Q31</f>
        <v>87.35</v>
      </c>
      <c r="AV52" s="148">
        <f t="shared" si="14"/>
        <v>13.589999999999989</v>
      </c>
      <c r="AW52" s="138"/>
      <c r="AX52" s="18">
        <f>吉祥自动更新!R31</f>
        <v>81</v>
      </c>
      <c r="AY52" s="138"/>
      <c r="AZ52" s="138"/>
      <c r="BA52" s="10"/>
      <c r="BB52" s="9"/>
      <c r="BC52" s="10"/>
      <c r="BD52" s="9"/>
      <c r="BE52" s="10"/>
      <c r="BF52" s="9"/>
      <c r="BG52" s="10"/>
      <c r="BH52" s="9"/>
      <c r="BI52" s="10"/>
      <c r="BJ52" s="9"/>
      <c r="BK52" s="10"/>
      <c r="BL52" s="9"/>
      <c r="BM52" s="10"/>
      <c r="BN52" s="9"/>
      <c r="BO52" s="10"/>
      <c r="BP52" s="10"/>
      <c r="BQ52" s="9"/>
      <c r="BR52" s="10"/>
      <c r="BS52" s="9"/>
      <c r="BT52" s="10"/>
      <c r="BU52" s="9"/>
      <c r="BV52" s="10"/>
      <c r="BW52" s="9"/>
      <c r="BX52" s="10"/>
      <c r="BY52" s="9"/>
      <c r="BZ52" s="10"/>
      <c r="CA52" s="9"/>
      <c r="CB52" s="10"/>
      <c r="CC52" s="9"/>
      <c r="CD52" s="10"/>
      <c r="CE52" s="9"/>
      <c r="CF52" s="10"/>
      <c r="CG52" s="10"/>
      <c r="CH52" s="10"/>
      <c r="CI52" s="10"/>
      <c r="CJ52" s="10"/>
      <c r="CK52" s="10"/>
      <c r="CL52" s="10"/>
      <c r="CM52" s="10"/>
      <c r="CN52" s="10"/>
      <c r="CO52" s="53"/>
      <c r="CP52" s="10"/>
      <c r="CQ52" s="53"/>
      <c r="CR52" s="10"/>
      <c r="CS52" s="53"/>
      <c r="CT52" s="10"/>
      <c r="CU52" s="53"/>
      <c r="CW52" s="10"/>
      <c r="CX52" s="9"/>
      <c r="CY52" s="10"/>
      <c r="CZ52" s="9"/>
      <c r="DA52" s="10"/>
      <c r="DB52" s="9"/>
      <c r="DC52" s="10"/>
      <c r="DD52" s="9"/>
      <c r="DE52" s="88"/>
      <c r="DF52" s="88"/>
    </row>
    <row r="53" spans="1:111">
      <c r="A53" s="49">
        <v>43159</v>
      </c>
      <c r="B53" s="51">
        <f>吉祥自动更新!B32</f>
        <v>2946.0059000000001</v>
      </c>
      <c r="C53" s="138">
        <f t="shared" si="15"/>
        <v>0.18116022739173232</v>
      </c>
      <c r="D53" s="138"/>
      <c r="E53" s="50">
        <f>吉祥自动更新!C32</f>
        <v>2365.6019999999999</v>
      </c>
      <c r="F53" s="138">
        <f t="shared" si="0"/>
        <v>0.13882685239375125</v>
      </c>
      <c r="G53" s="138"/>
      <c r="H53" s="50">
        <f>吉祥自动更新!D32</f>
        <v>517.27949999999998</v>
      </c>
      <c r="I53" s="138">
        <f t="shared" si="1"/>
        <v>0.32291709024452553</v>
      </c>
      <c r="J53" s="138"/>
      <c r="K53" s="50">
        <f>吉祥自动更新!E32</f>
        <v>63.124400000000001</v>
      </c>
      <c r="L53" s="138">
        <f t="shared" si="2"/>
        <v>1.4352234061431868</v>
      </c>
      <c r="M53" s="138"/>
      <c r="N53" s="50">
        <f>吉祥自动更新!F32</f>
        <v>2537.5239999999999</v>
      </c>
      <c r="O53" s="138">
        <f t="shared" si="3"/>
        <v>0.13771090158398347</v>
      </c>
      <c r="P53" s="138"/>
      <c r="Q53" s="50">
        <f>吉祥自动更新!G32</f>
        <v>2036.5944999999999</v>
      </c>
      <c r="R53" s="138">
        <f t="shared" si="4"/>
        <v>8.8478885398031837E-2</v>
      </c>
      <c r="S53" s="138"/>
      <c r="T53" s="50">
        <f>吉祥自动更新!H32</f>
        <v>451.48500000000001</v>
      </c>
      <c r="U53" s="138">
        <f t="shared" si="5"/>
        <v>0.33580660546506547</v>
      </c>
      <c r="V53" s="138"/>
      <c r="W53" s="50">
        <f>吉祥自动更新!I32</f>
        <v>49.444499999999998</v>
      </c>
      <c r="X53" s="138">
        <f t="shared" si="6"/>
        <v>1.316596075638599</v>
      </c>
      <c r="Y53" s="138"/>
      <c r="Z53" s="50">
        <f>吉祥自动更新!J32*10</f>
        <v>1507.22</v>
      </c>
      <c r="AA53" s="138">
        <f t="shared" si="7"/>
        <v>0.16984763930176427</v>
      </c>
      <c r="AB53" s="138"/>
      <c r="AC53" s="50">
        <f>吉祥自动更新!K32*10</f>
        <v>1290.94</v>
      </c>
      <c r="AD53" s="138">
        <f t="shared" si="8"/>
        <v>0.16043722920374659</v>
      </c>
      <c r="AE53" s="138"/>
      <c r="AF53" s="50">
        <f>吉祥自动更新!L32*10</f>
        <v>178.92</v>
      </c>
      <c r="AG53" s="138">
        <f t="shared" si="9"/>
        <v>0.1317603896514643</v>
      </c>
      <c r="AH53" s="138"/>
      <c r="AI53" s="50">
        <f>吉祥自动更新!M32*10</f>
        <v>37.36</v>
      </c>
      <c r="AJ53" s="138">
        <f t="shared" si="10"/>
        <v>1.094170403587444</v>
      </c>
      <c r="AK53" s="138"/>
      <c r="AL53" s="50">
        <f>吉祥自动更新!N32</f>
        <v>86.13</v>
      </c>
      <c r="AM53" s="148">
        <f t="shared" si="11"/>
        <v>-3.2900000000000063</v>
      </c>
      <c r="AN53" s="138"/>
      <c r="AO53" s="50">
        <f>吉祥自动更新!O32</f>
        <v>86.09</v>
      </c>
      <c r="AP53" s="148">
        <f t="shared" si="12"/>
        <v>-3.9799999999999898</v>
      </c>
      <c r="AQ53" s="138"/>
      <c r="AR53" s="50">
        <f>吉祥自动更新!P32</f>
        <v>87.28</v>
      </c>
      <c r="AS53" s="148">
        <f t="shared" si="13"/>
        <v>0.84000000000000341</v>
      </c>
      <c r="AT53" s="138"/>
      <c r="AU53" s="50">
        <f>吉祥自动更新!Q32</f>
        <v>78.33</v>
      </c>
      <c r="AV53" s="148">
        <f t="shared" si="14"/>
        <v>-4.0100000000000051</v>
      </c>
      <c r="AW53" s="138"/>
      <c r="AX53" s="50">
        <f>吉祥自动更新!R32</f>
        <v>81</v>
      </c>
      <c r="AY53" s="138"/>
      <c r="AZ53" s="138"/>
      <c r="BA53" s="17"/>
      <c r="BB53" s="9"/>
      <c r="BC53" s="17"/>
      <c r="BD53" s="9"/>
      <c r="BE53" s="17"/>
      <c r="BF53" s="9"/>
      <c r="BG53" s="17"/>
      <c r="BH53" s="9"/>
      <c r="BI53" s="51"/>
      <c r="BJ53" s="9"/>
      <c r="BK53" s="51"/>
      <c r="BL53" s="9"/>
      <c r="BM53" s="51"/>
      <c r="BN53" s="9"/>
      <c r="BO53" s="51"/>
      <c r="BP53" s="51"/>
      <c r="BQ53" s="9"/>
      <c r="BR53" s="51"/>
      <c r="BS53" s="9"/>
      <c r="BT53" s="51"/>
      <c r="BU53" s="9"/>
      <c r="BV53" s="51"/>
      <c r="BW53" s="9"/>
      <c r="BX53" s="51"/>
      <c r="BY53" s="9"/>
      <c r="BZ53" s="51"/>
      <c r="CA53" s="9"/>
      <c r="CB53" s="51"/>
      <c r="CC53" s="9"/>
      <c r="CD53" s="51"/>
      <c r="CE53" s="9"/>
      <c r="CF53" s="51"/>
      <c r="CG53" s="10"/>
      <c r="CH53" s="51"/>
      <c r="CI53" s="10"/>
      <c r="CJ53" s="51"/>
      <c r="CK53" s="10"/>
      <c r="CL53" s="51"/>
      <c r="CM53" s="10"/>
      <c r="CN53" s="51"/>
      <c r="CO53" s="53"/>
      <c r="CP53" s="51"/>
      <c r="CQ53" s="53"/>
      <c r="CR53" s="51"/>
      <c r="CS53" s="53"/>
      <c r="CT53" s="51"/>
      <c r="CU53" s="53"/>
      <c r="CV53" s="60"/>
      <c r="CW53" s="51"/>
      <c r="CX53" s="9"/>
      <c r="CY53" s="51"/>
      <c r="CZ53" s="9"/>
      <c r="DA53" s="51"/>
      <c r="DB53" s="9"/>
      <c r="DC53" s="51"/>
      <c r="DD53" s="9"/>
      <c r="DE53" s="69"/>
      <c r="DF53" s="69"/>
      <c r="DG53" s="57"/>
    </row>
    <row r="54" spans="1:111">
      <c r="A54" s="49">
        <v>43190</v>
      </c>
      <c r="B54" s="51">
        <f>吉祥自动更新!B33</f>
        <v>2964.4812999999999</v>
      </c>
      <c r="C54" s="138">
        <f t="shared" si="15"/>
        <v>0.18284921264718568</v>
      </c>
      <c r="D54" s="138"/>
      <c r="E54" s="50">
        <f>吉祥自动更新!C33</f>
        <v>2464.1336999999999</v>
      </c>
      <c r="F54" s="138">
        <f t="shared" si="0"/>
        <v>0.17216310297360304</v>
      </c>
      <c r="G54" s="138"/>
      <c r="H54" s="50">
        <f>吉祥自动更新!D33</f>
        <v>456.58249999999998</v>
      </c>
      <c r="I54" s="138">
        <f t="shared" si="1"/>
        <v>0.2673219096047863</v>
      </c>
      <c r="J54" s="138"/>
      <c r="K54" s="50">
        <f>吉祥自动更新!E33</f>
        <v>43.765099999999997</v>
      </c>
      <c r="L54" s="138">
        <f t="shared" si="2"/>
        <v>6.493402565808104E-4</v>
      </c>
      <c r="M54" s="138"/>
      <c r="N54" s="50">
        <f>吉祥自动更新!F33</f>
        <v>2569.4938999999999</v>
      </c>
      <c r="O54" s="138">
        <f t="shared" si="3"/>
        <v>0.16390255573586754</v>
      </c>
      <c r="P54" s="138"/>
      <c r="Q54" s="50">
        <f>吉祥自动更新!G33</f>
        <v>2155.5457999999999</v>
      </c>
      <c r="R54" s="138">
        <f t="shared" si="4"/>
        <v>0.1528410067877386</v>
      </c>
      <c r="S54" s="138"/>
      <c r="T54" s="50">
        <f>吉祥自动更新!H33</f>
        <v>376.68939999999998</v>
      </c>
      <c r="U54" s="138">
        <f t="shared" si="5"/>
        <v>0.2554233515314297</v>
      </c>
      <c r="V54" s="138"/>
      <c r="W54" s="50">
        <f>吉祥自动更新!I33</f>
        <v>37.258699999999997</v>
      </c>
      <c r="X54" s="138">
        <f t="shared" si="6"/>
        <v>-1.5247544640497379E-2</v>
      </c>
      <c r="Y54" s="138"/>
      <c r="Z54" s="50">
        <f>吉祥自动更新!J33*10</f>
        <v>1573.81</v>
      </c>
      <c r="AA54" s="138">
        <f t="shared" si="7"/>
        <v>0.16864186530036407</v>
      </c>
      <c r="AB54" s="138"/>
      <c r="AC54" s="50">
        <f>吉祥自动更新!K33*10</f>
        <v>1387.54</v>
      </c>
      <c r="AD54" s="138">
        <f t="shared" si="8"/>
        <v>0.17585146140352359</v>
      </c>
      <c r="AE54" s="138"/>
      <c r="AF54" s="50">
        <f>吉祥自动更新!L33*10</f>
        <v>159.42000000000002</v>
      </c>
      <c r="AG54" s="138">
        <f t="shared" si="9"/>
        <v>0.14189527970775728</v>
      </c>
      <c r="AH54" s="138"/>
      <c r="AI54" s="50">
        <f>吉祥自动更新!M33*10</f>
        <v>26.85</v>
      </c>
      <c r="AJ54" s="138">
        <f t="shared" si="10"/>
        <v>-7.7605321507759895E-3</v>
      </c>
      <c r="AK54" s="138"/>
      <c r="AL54" s="50">
        <f>吉祥自动更新!N33</f>
        <v>86.68</v>
      </c>
      <c r="AM54" s="148">
        <f t="shared" si="11"/>
        <v>-1.4099999999999966</v>
      </c>
      <c r="AN54" s="138"/>
      <c r="AO54" s="50">
        <f>吉祥自动更新!O33</f>
        <v>87.48</v>
      </c>
      <c r="AP54" s="148">
        <f t="shared" si="12"/>
        <v>-1.4599999999999937</v>
      </c>
      <c r="AQ54" s="138"/>
      <c r="AR54" s="50">
        <f>吉祥自动更新!P33</f>
        <v>82.5</v>
      </c>
      <c r="AS54" s="148">
        <f t="shared" si="13"/>
        <v>-0.78000000000000114</v>
      </c>
      <c r="AT54" s="138"/>
      <c r="AU54" s="50">
        <f>吉祥自动更新!Q33</f>
        <v>85.13</v>
      </c>
      <c r="AV54" s="148">
        <f t="shared" si="14"/>
        <v>-1.3800000000000097</v>
      </c>
      <c r="AW54" s="138"/>
      <c r="AX54" s="50">
        <f>吉祥自动更新!R33</f>
        <v>82</v>
      </c>
      <c r="AY54" s="138"/>
      <c r="AZ54" s="138"/>
      <c r="BA54" s="17"/>
      <c r="BB54" s="9"/>
      <c r="BC54" s="17"/>
      <c r="BD54" s="9"/>
      <c r="BE54" s="17"/>
      <c r="BF54" s="9"/>
      <c r="BG54" s="17"/>
      <c r="BH54" s="9"/>
      <c r="BI54" s="51"/>
      <c r="BJ54" s="9"/>
      <c r="BK54" s="51"/>
      <c r="BL54" s="9"/>
      <c r="BM54" s="51"/>
      <c r="BN54" s="9"/>
      <c r="BO54" s="51"/>
      <c r="BP54" s="51"/>
      <c r="BQ54" s="9"/>
      <c r="BR54" s="51"/>
      <c r="BS54" s="9"/>
      <c r="BT54" s="51"/>
      <c r="BU54" s="9"/>
      <c r="BV54" s="51"/>
      <c r="BW54" s="9"/>
      <c r="BX54" s="51"/>
      <c r="BY54" s="9"/>
      <c r="BZ54" s="51"/>
      <c r="CA54" s="9"/>
      <c r="CB54" s="51"/>
      <c r="CC54" s="9"/>
      <c r="CD54" s="51"/>
      <c r="CE54" s="9"/>
      <c r="CF54" s="51"/>
      <c r="CG54" s="10"/>
      <c r="CH54" s="51"/>
      <c r="CI54" s="10"/>
      <c r="CJ54" s="51"/>
      <c r="CK54" s="10"/>
      <c r="CL54" s="51"/>
      <c r="CM54" s="10"/>
      <c r="CN54" s="51"/>
      <c r="CO54" s="53"/>
      <c r="CP54" s="51"/>
      <c r="CQ54" s="53"/>
      <c r="CR54" s="51"/>
      <c r="CS54" s="53"/>
      <c r="CT54" s="51"/>
      <c r="CU54" s="53"/>
      <c r="CV54" s="60"/>
      <c r="CW54" s="51"/>
      <c r="CX54" s="9"/>
      <c r="CY54" s="51"/>
      <c r="CZ54" s="9"/>
      <c r="DA54" s="51"/>
      <c r="DB54" s="9"/>
      <c r="DC54" s="51"/>
      <c r="DD54" s="9"/>
      <c r="DE54" s="69"/>
      <c r="DF54" s="69"/>
      <c r="DG54" s="57"/>
    </row>
    <row r="55" spans="1:111">
      <c r="A55" s="49">
        <v>43220</v>
      </c>
      <c r="B55" s="51">
        <f>吉祥自动更新!B34</f>
        <v>2948.8582999999999</v>
      </c>
      <c r="C55" s="138">
        <f t="shared" si="15"/>
        <v>0.18770499115824113</v>
      </c>
      <c r="D55" s="138"/>
      <c r="E55" s="50">
        <f>吉祥自动更新!C34</f>
        <v>2443.6489999999999</v>
      </c>
      <c r="F55" s="138">
        <f t="shared" si="0"/>
        <v>0.1840726524192835</v>
      </c>
      <c r="G55" s="138"/>
      <c r="H55" s="50">
        <f>吉祥自动更新!D34</f>
        <v>463.29430000000002</v>
      </c>
      <c r="I55" s="138">
        <f t="shared" si="1"/>
        <v>0.22081439045091633</v>
      </c>
      <c r="J55" s="138"/>
      <c r="K55" s="50">
        <f>吉祥自动更新!E34</f>
        <v>41.914999999999999</v>
      </c>
      <c r="L55" s="138">
        <f t="shared" si="2"/>
        <v>5.9575360922992093E-2</v>
      </c>
      <c r="M55" s="138"/>
      <c r="N55" s="50">
        <f>吉祥自动更新!F34</f>
        <v>2541.4519</v>
      </c>
      <c r="O55" s="138">
        <f t="shared" si="3"/>
        <v>0.18483898612227279</v>
      </c>
      <c r="P55" s="138"/>
      <c r="Q55" s="50">
        <f>吉祥自动更新!G34</f>
        <v>2132.3663999999999</v>
      </c>
      <c r="R55" s="138">
        <f t="shared" si="4"/>
        <v>0.17789838052439944</v>
      </c>
      <c r="S55" s="138"/>
      <c r="T55" s="50">
        <f>吉祥自动更新!H34</f>
        <v>373.31900000000002</v>
      </c>
      <c r="U55" s="138">
        <f t="shared" si="5"/>
        <v>0.23920563426473174</v>
      </c>
      <c r="V55" s="138"/>
      <c r="W55" s="50">
        <f>吉祥自动更新!I34</f>
        <v>35.766500000000001</v>
      </c>
      <c r="X55" s="138">
        <f t="shared" si="6"/>
        <v>7.0676984328927883E-2</v>
      </c>
      <c r="Y55" s="138"/>
      <c r="Z55" s="50">
        <f>吉祥自动更新!J34*10</f>
        <v>1565.3200000000002</v>
      </c>
      <c r="AA55" s="138">
        <f t="shared" si="7"/>
        <v>0.19974553732247013</v>
      </c>
      <c r="AB55" s="138"/>
      <c r="AC55" s="50">
        <f>吉祥自动更新!K34*10</f>
        <v>1380.2099999999998</v>
      </c>
      <c r="AD55" s="138">
        <f t="shared" si="8"/>
        <v>0.20100764873260735</v>
      </c>
      <c r="AE55" s="138"/>
      <c r="AF55" s="50">
        <f>吉祥自动更新!L34*10</f>
        <v>159.12</v>
      </c>
      <c r="AG55" s="138">
        <f t="shared" si="9"/>
        <v>0.21197349379236807</v>
      </c>
      <c r="AH55" s="138"/>
      <c r="AI55" s="50">
        <f>吉祥自动更新!M34*10</f>
        <v>25.990000000000002</v>
      </c>
      <c r="AJ55" s="138">
        <f t="shared" si="10"/>
        <v>7.3966942148760539E-2</v>
      </c>
      <c r="AK55" s="138"/>
      <c r="AL55" s="50">
        <f>吉祥自动更新!N34</f>
        <v>86.18</v>
      </c>
      <c r="AM55" s="148">
        <f t="shared" si="11"/>
        <v>-0.20999999999999375</v>
      </c>
      <c r="AN55" s="138"/>
      <c r="AO55" s="50">
        <f>吉祥自动更新!O34</f>
        <v>87.26</v>
      </c>
      <c r="AP55" s="148">
        <f t="shared" si="12"/>
        <v>-0.45999999999999375</v>
      </c>
      <c r="AQ55" s="138"/>
      <c r="AR55" s="50">
        <f>吉祥自动更新!P34</f>
        <v>80.58</v>
      </c>
      <c r="AS55" s="148">
        <f t="shared" si="13"/>
        <v>1.2000000000000028</v>
      </c>
      <c r="AT55" s="138"/>
      <c r="AU55" s="50">
        <f>吉祥自动更新!Q34</f>
        <v>85.33</v>
      </c>
      <c r="AV55" s="148">
        <f t="shared" si="14"/>
        <v>0.87999999999999545</v>
      </c>
      <c r="AW55" s="138"/>
      <c r="AX55" s="50">
        <f>吉祥自动更新!R34</f>
        <v>83</v>
      </c>
      <c r="AY55" s="138"/>
      <c r="AZ55" s="138"/>
      <c r="BA55" s="17"/>
      <c r="BB55" s="9"/>
      <c r="BC55" s="17"/>
      <c r="BD55" s="9"/>
      <c r="BE55" s="17"/>
      <c r="BF55" s="9"/>
      <c r="BG55" s="17"/>
      <c r="BH55" s="9"/>
      <c r="BI55" s="51"/>
      <c r="BJ55" s="9"/>
      <c r="BK55" s="51"/>
      <c r="BL55" s="9"/>
      <c r="BM55" s="51"/>
      <c r="BN55" s="9"/>
      <c r="BO55" s="51"/>
      <c r="BP55" s="51"/>
      <c r="BQ55" s="9"/>
      <c r="BR55" s="51"/>
      <c r="BS55" s="9"/>
      <c r="BT55" s="51"/>
      <c r="BU55" s="9"/>
      <c r="BV55" s="51"/>
      <c r="BW55" s="9"/>
      <c r="BX55" s="51"/>
      <c r="BY55" s="9"/>
      <c r="BZ55" s="51"/>
      <c r="CA55" s="9"/>
      <c r="CB55" s="51"/>
      <c r="CC55" s="9"/>
      <c r="CD55" s="51"/>
      <c r="CE55" s="9"/>
      <c r="CF55" s="51"/>
      <c r="CG55" s="10"/>
      <c r="CH55" s="51"/>
      <c r="CI55" s="10"/>
      <c r="CJ55" s="51"/>
      <c r="CK55" s="10"/>
      <c r="CL55" s="51"/>
      <c r="CM55" s="10"/>
      <c r="CN55" s="51"/>
      <c r="CO55" s="53"/>
      <c r="CP55" s="51"/>
      <c r="CQ55" s="53"/>
      <c r="CR55" s="51"/>
      <c r="CS55" s="53"/>
      <c r="CT55" s="51"/>
      <c r="CU55" s="53"/>
      <c r="CV55" s="60"/>
      <c r="CW55" s="51"/>
      <c r="CX55" s="9"/>
      <c r="CY55" s="51"/>
      <c r="CZ55" s="9"/>
      <c r="DA55" s="51"/>
      <c r="DB55" s="9"/>
      <c r="DC55" s="51"/>
      <c r="DD55" s="9"/>
      <c r="DE55" s="69"/>
      <c r="DF55" s="69"/>
      <c r="DG55" s="57"/>
    </row>
    <row r="56" spans="1:111">
      <c r="A56" s="49">
        <v>43251</v>
      </c>
      <c r="B56" s="51">
        <f>吉祥自动更新!B35</f>
        <v>2812.9764</v>
      </c>
      <c r="C56" s="138">
        <f t="shared" si="15"/>
        <v>8.5054188554530175E-2</v>
      </c>
      <c r="D56" s="138"/>
      <c r="E56" s="50">
        <f>吉祥自动更新!C35</f>
        <v>2401.9904000000001</v>
      </c>
      <c r="F56" s="138">
        <f t="shared" si="0"/>
        <v>0.10986075951004781</v>
      </c>
      <c r="G56" s="138"/>
      <c r="H56" s="50">
        <f>吉祥自动更新!D35</f>
        <v>367.50389999999999</v>
      </c>
      <c r="I56" s="138">
        <f t="shared" si="1"/>
        <v>-5.3448309167545616E-2</v>
      </c>
      <c r="J56" s="138"/>
      <c r="K56" s="50">
        <f>吉祥自动更新!E35</f>
        <v>43.482100000000003</v>
      </c>
      <c r="L56" s="138">
        <f t="shared" si="2"/>
        <v>8.7237330346158881E-2</v>
      </c>
      <c r="M56" s="138"/>
      <c r="N56" s="50">
        <f>吉祥自动更新!F35</f>
        <v>2384.5526</v>
      </c>
      <c r="O56" s="138">
        <f t="shared" si="3"/>
        <v>8.0406279982935036E-2</v>
      </c>
      <c r="P56" s="138"/>
      <c r="Q56" s="50">
        <f>吉祥自动更新!G35</f>
        <v>2054.9515999999999</v>
      </c>
      <c r="R56" s="138">
        <f t="shared" si="4"/>
        <v>8.8187292511421544E-2</v>
      </c>
      <c r="S56" s="138"/>
      <c r="T56" s="50">
        <f>吉祥自动更新!H35</f>
        <v>293.39699999999999</v>
      </c>
      <c r="U56" s="138">
        <f t="shared" si="5"/>
        <v>2.9719323157936461E-2</v>
      </c>
      <c r="V56" s="138"/>
      <c r="W56" s="50">
        <f>吉祥自动更新!I35</f>
        <v>36.204000000000001</v>
      </c>
      <c r="X56" s="138">
        <f t="shared" si="6"/>
        <v>7.2949544343187345E-2</v>
      </c>
      <c r="Y56" s="138"/>
      <c r="Z56" s="50">
        <f>吉祥自动更新!J35*10</f>
        <v>1503.51</v>
      </c>
      <c r="AA56" s="138">
        <f t="shared" si="7"/>
        <v>0.1146936929589788</v>
      </c>
      <c r="AB56" s="138"/>
      <c r="AC56" s="50">
        <f>吉祥自动更新!K35*10</f>
        <v>1337.6</v>
      </c>
      <c r="AD56" s="138">
        <f t="shared" si="8"/>
        <v>0.11629459628625072</v>
      </c>
      <c r="AE56" s="138"/>
      <c r="AF56" s="50">
        <f>吉祥自动更新!L35*10</f>
        <v>139.78</v>
      </c>
      <c r="AG56" s="138">
        <f t="shared" si="9"/>
        <v>0.10927704150464246</v>
      </c>
      <c r="AH56" s="138"/>
      <c r="AI56" s="50">
        <f>吉祥自动更新!M35*10</f>
        <v>26.13</v>
      </c>
      <c r="AJ56" s="138">
        <f t="shared" si="10"/>
        <v>6.4792176039119687E-2</v>
      </c>
      <c r="AK56" s="138"/>
      <c r="AL56" s="50">
        <f>吉祥自动更新!N35</f>
        <v>84.77</v>
      </c>
      <c r="AM56" s="148">
        <f t="shared" si="11"/>
        <v>-0.35999999999999943</v>
      </c>
      <c r="AN56" s="138"/>
      <c r="AO56" s="50">
        <f>吉祥自动更新!O35</f>
        <v>85.55</v>
      </c>
      <c r="AP56" s="148">
        <f t="shared" si="12"/>
        <v>-1.710000000000008</v>
      </c>
      <c r="AQ56" s="138"/>
      <c r="AR56" s="50">
        <f>吉祥自动更新!P35</f>
        <v>79.84</v>
      </c>
      <c r="AS56" s="148">
        <f t="shared" si="13"/>
        <v>6.4500000000000028</v>
      </c>
      <c r="AT56" s="138"/>
      <c r="AU56" s="50">
        <f>吉祥自动更新!Q35</f>
        <v>83.26</v>
      </c>
      <c r="AV56" s="148">
        <f t="shared" si="14"/>
        <v>-1.1099999999999994</v>
      </c>
      <c r="AW56" s="138"/>
      <c r="AX56" s="50">
        <f>吉祥自动更新!R35</f>
        <v>83</v>
      </c>
      <c r="AY56" s="138"/>
      <c r="AZ56" s="138"/>
      <c r="BA56" s="17"/>
      <c r="BB56" s="9"/>
      <c r="BC56" s="17"/>
      <c r="BD56" s="9"/>
      <c r="BE56" s="17"/>
      <c r="BF56" s="9"/>
      <c r="BG56" s="17"/>
      <c r="BH56" s="9"/>
      <c r="BI56" s="51"/>
      <c r="BJ56" s="9"/>
      <c r="BK56" s="51"/>
      <c r="BL56" s="9"/>
      <c r="BM56" s="51"/>
      <c r="BN56" s="9"/>
      <c r="BO56" s="51"/>
      <c r="BP56" s="51"/>
      <c r="BQ56" s="9"/>
      <c r="BR56" s="51"/>
      <c r="BS56" s="9"/>
      <c r="BT56" s="51"/>
      <c r="BU56" s="9"/>
      <c r="BV56" s="51"/>
      <c r="BW56" s="9"/>
      <c r="BX56" s="51"/>
      <c r="BY56" s="9"/>
      <c r="BZ56" s="51"/>
      <c r="CA56" s="9"/>
      <c r="CB56" s="51"/>
      <c r="CC56" s="9"/>
      <c r="CD56" s="51"/>
      <c r="CE56" s="9"/>
      <c r="CF56" s="51"/>
      <c r="CG56" s="10"/>
      <c r="CH56" s="51"/>
      <c r="CI56" s="10"/>
      <c r="CJ56" s="51"/>
      <c r="CK56" s="10"/>
      <c r="CL56" s="51"/>
      <c r="CM56" s="10"/>
      <c r="CN56" s="51"/>
      <c r="CO56" s="53"/>
      <c r="CP56" s="51"/>
      <c r="CQ56" s="53"/>
      <c r="CR56" s="51"/>
      <c r="CS56" s="53"/>
      <c r="CT56" s="51"/>
      <c r="CU56" s="53"/>
      <c r="CV56" s="60"/>
      <c r="CW56" s="51"/>
      <c r="CX56" s="9"/>
      <c r="CY56" s="51"/>
      <c r="CZ56" s="9"/>
      <c r="DA56" s="51"/>
      <c r="DB56" s="9"/>
      <c r="DC56" s="51"/>
      <c r="DD56" s="9"/>
      <c r="DE56" s="69"/>
      <c r="DF56" s="69"/>
      <c r="DG56" s="57"/>
    </row>
    <row r="57" spans="1:111">
      <c r="A57" s="49">
        <v>43281</v>
      </c>
      <c r="B57" s="51">
        <f>吉祥自动更新!B36</f>
        <v>2741.3782999999999</v>
      </c>
      <c r="C57" s="138">
        <f t="shared" si="15"/>
        <v>7.7436137605727318E-2</v>
      </c>
      <c r="D57" s="138"/>
      <c r="E57" s="50">
        <f>吉祥自动更新!C36</f>
        <v>2343.1210000000001</v>
      </c>
      <c r="F57" s="138">
        <f t="shared" si="0"/>
        <v>9.0017237013659601E-2</v>
      </c>
      <c r="G57" s="138"/>
      <c r="H57" s="50">
        <f>吉祥自动更新!D36</f>
        <v>354.44110000000001</v>
      </c>
      <c r="I57" s="138">
        <f t="shared" si="1"/>
        <v>-1.7028614628656569E-2</v>
      </c>
      <c r="J57" s="138"/>
      <c r="K57" s="50">
        <f>吉祥自动更新!E36</f>
        <v>43.816200000000002</v>
      </c>
      <c r="L57" s="138">
        <f t="shared" si="2"/>
        <v>0.28290849041687904</v>
      </c>
      <c r="M57" s="138"/>
      <c r="N57" s="50">
        <f>吉祥自动更新!F36</f>
        <v>2391.3656000000001</v>
      </c>
      <c r="O57" s="138">
        <f t="shared" si="3"/>
        <v>7.4397262507457596E-2</v>
      </c>
      <c r="P57" s="138"/>
      <c r="Q57" s="50">
        <f>吉祥自动更新!G36</f>
        <v>2049.5428000000002</v>
      </c>
      <c r="R57" s="138">
        <f t="shared" si="4"/>
        <v>7.9297737561136339E-2</v>
      </c>
      <c r="S57" s="138"/>
      <c r="T57" s="50">
        <f>吉祥自动更新!H36</f>
        <v>304.69009999999997</v>
      </c>
      <c r="U57" s="138">
        <f t="shared" si="5"/>
        <v>2.381806830469424E-2</v>
      </c>
      <c r="V57" s="138"/>
      <c r="W57" s="50">
        <f>吉祥自动更新!I36</f>
        <v>37.1327</v>
      </c>
      <c r="X57" s="138">
        <f t="shared" si="6"/>
        <v>0.27111496027412718</v>
      </c>
      <c r="Y57" s="138"/>
      <c r="Z57" s="50">
        <f>吉祥自动更新!J36*10</f>
        <v>1503.17</v>
      </c>
      <c r="AA57" s="138">
        <f t="shared" si="7"/>
        <v>0.10178038715541171</v>
      </c>
      <c r="AB57" s="138"/>
      <c r="AC57" s="50">
        <f>吉祥自动更新!K36*10</f>
        <v>1329.72</v>
      </c>
      <c r="AD57" s="138">
        <f t="shared" si="8"/>
        <v>9.8851334600446039E-2</v>
      </c>
      <c r="AE57" s="138"/>
      <c r="AF57" s="50">
        <f>吉祥自动更新!L36*10</f>
        <v>146.84</v>
      </c>
      <c r="AG57" s="138">
        <f t="shared" si="9"/>
        <v>0.10747416848932789</v>
      </c>
      <c r="AH57" s="138"/>
      <c r="AI57" s="50">
        <f>吉祥自动更新!M36*10</f>
        <v>26.61</v>
      </c>
      <c r="AJ57" s="138">
        <f t="shared" si="10"/>
        <v>0.23080481036077716</v>
      </c>
      <c r="AK57" s="138"/>
      <c r="AL57" s="50">
        <f>吉祥自动更新!N36</f>
        <v>87.23</v>
      </c>
      <c r="AM57" s="148">
        <f t="shared" si="11"/>
        <v>-0.25</v>
      </c>
      <c r="AN57" s="138"/>
      <c r="AO57" s="50">
        <f>吉祥自动更新!O36</f>
        <v>87.47</v>
      </c>
      <c r="AP57" s="148">
        <f t="shared" si="12"/>
        <v>-0.87000000000000455</v>
      </c>
      <c r="AQ57" s="138"/>
      <c r="AR57" s="50">
        <f>吉祥自动更新!P36</f>
        <v>85.96</v>
      </c>
      <c r="AS57" s="148">
        <f t="shared" si="13"/>
        <v>3.4299999999999926</v>
      </c>
      <c r="AT57" s="138"/>
      <c r="AU57" s="50">
        <f>吉祥自动更新!Q36</f>
        <v>84.75</v>
      </c>
      <c r="AV57" s="148">
        <f t="shared" si="14"/>
        <v>-0.78000000000000114</v>
      </c>
      <c r="AW57" s="138"/>
      <c r="AX57" s="50">
        <f>吉祥自动更新!R36</f>
        <v>83</v>
      </c>
      <c r="AY57" s="138"/>
      <c r="AZ57" s="138"/>
      <c r="BA57" s="17"/>
      <c r="BB57" s="9"/>
      <c r="BC57" s="17"/>
      <c r="BD57" s="9"/>
      <c r="BE57" s="17"/>
      <c r="BF57" s="9"/>
      <c r="BG57" s="17"/>
      <c r="BH57" s="9"/>
      <c r="BI57" s="51"/>
      <c r="BJ57" s="9"/>
      <c r="BK57" s="51"/>
      <c r="BL57" s="9"/>
      <c r="BM57" s="51"/>
      <c r="BN57" s="9"/>
      <c r="BO57" s="51"/>
      <c r="BP57" s="51"/>
      <c r="BQ57" s="9"/>
      <c r="BR57" s="51"/>
      <c r="BS57" s="9"/>
      <c r="BT57" s="51"/>
      <c r="BU57" s="9"/>
      <c r="BV57" s="51"/>
      <c r="BW57" s="9"/>
      <c r="BX57" s="51"/>
      <c r="BY57" s="9"/>
      <c r="BZ57" s="51"/>
      <c r="CA57" s="9"/>
      <c r="CB57" s="51"/>
      <c r="CC57" s="9"/>
      <c r="CD57" s="51"/>
      <c r="CE57" s="9"/>
      <c r="CF57" s="51"/>
      <c r="CG57" s="10"/>
      <c r="CH57" s="51"/>
      <c r="CI57" s="10"/>
      <c r="CJ57" s="51"/>
      <c r="CK57" s="10"/>
      <c r="CL57" s="51"/>
      <c r="CM57" s="10"/>
      <c r="CN57" s="51"/>
      <c r="CO57" s="53"/>
      <c r="CP57" s="51"/>
      <c r="CQ57" s="53"/>
      <c r="CR57" s="51"/>
      <c r="CS57" s="53"/>
      <c r="CT57" s="51"/>
      <c r="CU57" s="53"/>
      <c r="CV57" s="60"/>
      <c r="CW57" s="51"/>
      <c r="CX57" s="9"/>
      <c r="CY57" s="51"/>
      <c r="CZ57" s="9"/>
      <c r="DA57" s="51"/>
      <c r="DB57" s="9"/>
      <c r="DC57" s="51"/>
      <c r="DD57" s="9"/>
      <c r="DE57" s="69"/>
      <c r="DF57" s="69"/>
      <c r="DG57" s="57"/>
    </row>
    <row r="58" spans="1:111">
      <c r="A58" s="49">
        <v>43312</v>
      </c>
      <c r="B58" s="51">
        <f>吉祥自动更新!B37</f>
        <v>3064.0205999999998</v>
      </c>
      <c r="C58" s="138">
        <f t="shared" si="15"/>
        <v>6.5097012513345875E-2</v>
      </c>
      <c r="D58" s="138"/>
      <c r="E58" s="50">
        <f>吉祥自动更新!C37</f>
        <v>2658.0173</v>
      </c>
      <c r="F58" s="138">
        <f t="shared" si="0"/>
        <v>0.11272137433005325</v>
      </c>
      <c r="G58" s="138"/>
      <c r="H58" s="50">
        <f>吉祥自动更新!D37</f>
        <v>364.80829999999997</v>
      </c>
      <c r="I58" s="138">
        <f t="shared" si="1"/>
        <v>-0.19814791328676928</v>
      </c>
      <c r="J58" s="138"/>
      <c r="K58" s="50">
        <f>吉祥自动更新!E37</f>
        <v>41.195</v>
      </c>
      <c r="L58" s="138">
        <f t="shared" si="2"/>
        <v>0.24675411145881876</v>
      </c>
      <c r="M58" s="138"/>
      <c r="N58" s="50">
        <f>吉祥自动更新!F37</f>
        <v>2678.8000999999999</v>
      </c>
      <c r="O58" s="138">
        <f t="shared" si="3"/>
        <v>6.9762206741881716E-2</v>
      </c>
      <c r="P58" s="138"/>
      <c r="Q58" s="50">
        <f>吉祥自动更新!G37</f>
        <v>2338.4488000000001</v>
      </c>
      <c r="R58" s="138">
        <f t="shared" si="4"/>
        <v>0.11825837666071704</v>
      </c>
      <c r="S58" s="138"/>
      <c r="T58" s="50">
        <f>吉祥自动更新!H37</f>
        <v>303.9588</v>
      </c>
      <c r="U58" s="138">
        <f t="shared" si="5"/>
        <v>-0.20721862683652226</v>
      </c>
      <c r="V58" s="138"/>
      <c r="W58" s="50">
        <f>吉祥自动更新!I37</f>
        <v>36.392499999999998</v>
      </c>
      <c r="X58" s="138">
        <f t="shared" si="6"/>
        <v>0.23166505343955812</v>
      </c>
      <c r="Y58" s="138"/>
      <c r="Z58" s="50">
        <f>吉祥自动更新!J37*10</f>
        <v>1703.4899999999998</v>
      </c>
      <c r="AA58" s="138">
        <f t="shared" si="7"/>
        <v>0.113938205002452</v>
      </c>
      <c r="AB58" s="138"/>
      <c r="AC58" s="50">
        <f>吉祥自动更新!K37*10</f>
        <v>1521.82</v>
      </c>
      <c r="AD58" s="138">
        <f t="shared" si="8"/>
        <v>0.13279540277798452</v>
      </c>
      <c r="AE58" s="138"/>
      <c r="AF58" s="50">
        <f>吉祥自动更新!L37*10</f>
        <v>155.38999999999999</v>
      </c>
      <c r="AG58" s="138">
        <f t="shared" si="9"/>
        <v>-5.1690467472232382E-2</v>
      </c>
      <c r="AH58" s="138"/>
      <c r="AI58" s="50">
        <f>吉祥自动更新!M37*10</f>
        <v>26.28</v>
      </c>
      <c r="AJ58" s="138">
        <f t="shared" si="10"/>
        <v>0.19617660446062835</v>
      </c>
      <c r="AK58" s="138"/>
      <c r="AL58" s="50">
        <f>吉祥自动更新!N37</f>
        <v>87.43</v>
      </c>
      <c r="AM58" s="148">
        <f t="shared" si="11"/>
        <v>0.38000000000000966</v>
      </c>
      <c r="AN58" s="138"/>
      <c r="AO58" s="50">
        <f>吉祥自动更新!O37</f>
        <v>87.98</v>
      </c>
      <c r="AP58" s="148">
        <f t="shared" si="12"/>
        <v>0.43999999999999773</v>
      </c>
      <c r="AQ58" s="138"/>
      <c r="AR58" s="50">
        <f>吉祥自动更新!P37</f>
        <v>83.32</v>
      </c>
      <c r="AS58" s="148">
        <f t="shared" si="13"/>
        <v>-0.95000000000000284</v>
      </c>
      <c r="AT58" s="138"/>
      <c r="AU58" s="50">
        <f>吉祥自动更新!Q37</f>
        <v>88.34</v>
      </c>
      <c r="AV58" s="148">
        <f t="shared" si="14"/>
        <v>-1.0799999999999983</v>
      </c>
      <c r="AW58" s="138"/>
      <c r="AX58" s="50">
        <f>吉祥自动更新!R37</f>
        <v>83</v>
      </c>
      <c r="AY58" s="138"/>
      <c r="AZ58" s="138"/>
      <c r="BA58" s="17"/>
      <c r="BB58" s="9"/>
      <c r="BC58" s="17"/>
      <c r="BD58" s="9"/>
      <c r="BE58" s="17"/>
      <c r="BF58" s="9"/>
      <c r="BG58" s="17"/>
      <c r="BH58" s="9"/>
      <c r="BI58" s="51"/>
      <c r="BJ58" s="9"/>
      <c r="BK58" s="51"/>
      <c r="BL58" s="9"/>
      <c r="BM58" s="51"/>
      <c r="BN58" s="9"/>
      <c r="BO58" s="51"/>
      <c r="BP58" s="51"/>
      <c r="BQ58" s="9"/>
      <c r="BR58" s="51"/>
      <c r="BS58" s="9"/>
      <c r="BT58" s="51"/>
      <c r="BU58" s="9"/>
      <c r="BV58" s="51"/>
      <c r="BW58" s="9"/>
      <c r="BX58" s="51"/>
      <c r="BY58" s="9"/>
      <c r="BZ58" s="51"/>
      <c r="CA58" s="9"/>
      <c r="CB58" s="51"/>
      <c r="CC58" s="9"/>
      <c r="CD58" s="51"/>
      <c r="CE58" s="9"/>
      <c r="CF58" s="51"/>
      <c r="CG58" s="10"/>
      <c r="CH58" s="51"/>
      <c r="CI58" s="10"/>
      <c r="CJ58" s="51"/>
      <c r="CK58" s="10"/>
      <c r="CL58" s="51"/>
      <c r="CM58" s="10"/>
      <c r="CN58" s="51"/>
      <c r="CO58" s="53"/>
      <c r="CP58" s="51"/>
      <c r="CQ58" s="53"/>
      <c r="CR58" s="51"/>
      <c r="CS58" s="53"/>
      <c r="CT58" s="51"/>
      <c r="CU58" s="53"/>
      <c r="CV58" s="60"/>
      <c r="CW58" s="51"/>
      <c r="CX58" s="9"/>
      <c r="CY58" s="51"/>
      <c r="CZ58" s="9"/>
      <c r="DA58" s="51"/>
      <c r="DB58" s="9"/>
      <c r="DC58" s="51"/>
      <c r="DD58" s="9"/>
      <c r="DE58" s="69"/>
      <c r="DF58" s="69"/>
      <c r="DG58" s="57"/>
    </row>
    <row r="59" spans="1:111">
      <c r="A59" s="49">
        <v>43343</v>
      </c>
      <c r="B59" s="51">
        <f>吉祥自动更新!B38</f>
        <v>3032.8078999999998</v>
      </c>
      <c r="C59" s="138">
        <f t="shared" si="15"/>
        <v>7.6116943886935129E-2</v>
      </c>
      <c r="D59" s="138"/>
      <c r="E59" s="50">
        <f>吉祥自动更新!C38</f>
        <v>2668.4290999999998</v>
      </c>
      <c r="F59" s="138">
        <f t="shared" si="0"/>
        <v>0.14235817846801591</v>
      </c>
      <c r="G59" s="138"/>
      <c r="H59" s="50">
        <f>吉祥自动更新!D38</f>
        <v>322.94529999999997</v>
      </c>
      <c r="I59" s="138">
        <f t="shared" si="1"/>
        <v>-0.28209809579278244</v>
      </c>
      <c r="J59" s="138"/>
      <c r="K59" s="50">
        <f>吉祥自动更新!E38</f>
        <v>41.433500000000002</v>
      </c>
      <c r="L59" s="138">
        <f t="shared" si="2"/>
        <v>0.27303200592372301</v>
      </c>
      <c r="M59" s="138"/>
      <c r="N59" s="50">
        <f>吉祥自动更新!F38</f>
        <v>2767.7170999999998</v>
      </c>
      <c r="O59" s="138">
        <f t="shared" si="3"/>
        <v>0.10104838237749458</v>
      </c>
      <c r="P59" s="138"/>
      <c r="Q59" s="50">
        <f>吉祥自动更新!G38</f>
        <v>2444.4708999999998</v>
      </c>
      <c r="R59" s="138">
        <f t="shared" si="4"/>
        <v>0.17858826058117994</v>
      </c>
      <c r="S59" s="138"/>
      <c r="T59" s="50">
        <f>吉祥自动更新!H38</f>
        <v>284.91969999999998</v>
      </c>
      <c r="U59" s="138">
        <f t="shared" si="5"/>
        <v>-0.30635325772319444</v>
      </c>
      <c r="V59" s="138"/>
      <c r="W59" s="50">
        <f>吉祥自动更新!I38</f>
        <v>38.326500000000003</v>
      </c>
      <c r="X59" s="138">
        <f t="shared" si="6"/>
        <v>0.32674573173264676</v>
      </c>
      <c r="Y59" s="138"/>
      <c r="Z59" s="50">
        <f>吉祥自动更新!J38*10</f>
        <v>1769.77</v>
      </c>
      <c r="AA59" s="138">
        <f t="shared" si="7"/>
        <v>0.15465215660944853</v>
      </c>
      <c r="AB59" s="138"/>
      <c r="AC59" s="50">
        <f>吉祥自动更新!K38*10</f>
        <v>1589.34</v>
      </c>
      <c r="AD59" s="138">
        <f t="shared" si="8"/>
        <v>0.18741268145447498</v>
      </c>
      <c r="AE59" s="138"/>
      <c r="AF59" s="50">
        <f>吉祥自动更新!L38*10</f>
        <v>152.76999999999998</v>
      </c>
      <c r="AG59" s="138">
        <f t="shared" si="9"/>
        <v>-0.11529997683576576</v>
      </c>
      <c r="AH59" s="138"/>
      <c r="AI59" s="50">
        <f>吉祥自动更新!M38*10</f>
        <v>27.66</v>
      </c>
      <c r="AJ59" s="138">
        <f t="shared" si="10"/>
        <v>0.28293135435992567</v>
      </c>
      <c r="AK59" s="138"/>
      <c r="AL59" s="50">
        <f>吉祥自动更新!N38</f>
        <v>91.26</v>
      </c>
      <c r="AM59" s="148">
        <f t="shared" si="11"/>
        <v>2.0700000000000074</v>
      </c>
      <c r="AN59" s="138"/>
      <c r="AO59" s="50">
        <f>吉祥自动更新!O38</f>
        <v>91.61</v>
      </c>
      <c r="AP59" s="148">
        <f t="shared" si="12"/>
        <v>2.8199999999999932</v>
      </c>
      <c r="AQ59" s="138"/>
      <c r="AR59" s="50">
        <f>吉祥自动更新!P38</f>
        <v>88.23</v>
      </c>
      <c r="AS59" s="148">
        <f t="shared" si="13"/>
        <v>-3.0799999999999983</v>
      </c>
      <c r="AT59" s="138"/>
      <c r="AU59" s="50">
        <f>吉祥自动更新!Q38</f>
        <v>92.5</v>
      </c>
      <c r="AV59" s="148">
        <f t="shared" si="14"/>
        <v>3.7399999999999949</v>
      </c>
      <c r="AW59" s="138"/>
      <c r="AX59" s="50">
        <f>吉祥自动更新!R38</f>
        <v>83</v>
      </c>
      <c r="AY59" s="138"/>
      <c r="AZ59" s="138"/>
      <c r="BA59" s="17"/>
      <c r="BB59" s="9"/>
      <c r="BC59" s="17"/>
      <c r="BD59" s="9"/>
      <c r="BE59" s="17"/>
      <c r="BF59" s="9"/>
      <c r="BG59" s="17"/>
      <c r="BH59" s="9"/>
      <c r="BI59" s="51"/>
      <c r="BJ59" s="9"/>
      <c r="BK59" s="51"/>
      <c r="BL59" s="9"/>
      <c r="BM59" s="51"/>
      <c r="BN59" s="9"/>
      <c r="BO59" s="51"/>
      <c r="BP59" s="51"/>
      <c r="BQ59" s="9"/>
      <c r="BR59" s="51"/>
      <c r="BS59" s="9"/>
      <c r="BT59" s="51"/>
      <c r="BU59" s="9"/>
      <c r="BV59" s="51"/>
      <c r="BW59" s="9"/>
      <c r="BX59" s="51"/>
      <c r="BY59" s="9"/>
      <c r="BZ59" s="51"/>
      <c r="CA59" s="9"/>
      <c r="CB59" s="51"/>
      <c r="CC59" s="9"/>
      <c r="CD59" s="51"/>
      <c r="CE59" s="9"/>
      <c r="CF59" s="51"/>
      <c r="CG59" s="10"/>
      <c r="CH59" s="51"/>
      <c r="CI59" s="10"/>
      <c r="CJ59" s="51"/>
      <c r="CK59" s="10"/>
      <c r="CL59" s="51"/>
      <c r="CM59" s="10"/>
      <c r="CN59" s="51"/>
      <c r="CO59" s="53"/>
      <c r="CP59" s="51"/>
      <c r="CQ59" s="53"/>
      <c r="CR59" s="51"/>
      <c r="CS59" s="53"/>
      <c r="CT59" s="51"/>
      <c r="CU59" s="53"/>
      <c r="CV59" s="60"/>
      <c r="CW59" s="51"/>
      <c r="CX59" s="9"/>
      <c r="CY59" s="51"/>
      <c r="CZ59" s="9"/>
      <c r="DA59" s="51"/>
      <c r="DB59" s="9"/>
      <c r="DC59" s="51"/>
      <c r="DD59" s="9"/>
      <c r="DE59" s="69"/>
      <c r="DF59" s="69"/>
      <c r="DG59" s="70"/>
    </row>
    <row r="60" spans="1:111">
      <c r="A60" s="49">
        <v>43373</v>
      </c>
      <c r="B60" s="51">
        <f>吉祥自动更新!B39</f>
        <v>2716.6633000000002</v>
      </c>
      <c r="C60" s="138">
        <f t="shared" si="15"/>
        <v>3.5155131143966178E-2</v>
      </c>
      <c r="D60" s="138"/>
      <c r="E60" s="50">
        <f>吉祥自动更新!C39</f>
        <v>2432.6170000000002</v>
      </c>
      <c r="F60" s="138">
        <f t="shared" si="0"/>
        <v>9.1416802191755631E-2</v>
      </c>
      <c r="G60" s="138"/>
      <c r="H60" s="50">
        <f>吉祥自动更新!D39</f>
        <v>244.80090000000001</v>
      </c>
      <c r="I60" s="138">
        <f t="shared" si="1"/>
        <v>-0.31526005057770523</v>
      </c>
      <c r="J60" s="138"/>
      <c r="K60" s="50">
        <f>吉祥自动更新!E39</f>
        <v>39.245399999999997</v>
      </c>
      <c r="L60" s="138">
        <f t="shared" si="2"/>
        <v>3.192641830917764E-2</v>
      </c>
      <c r="M60" s="138"/>
      <c r="N60" s="50">
        <f>吉祥自动更新!F39</f>
        <v>2337.4</v>
      </c>
      <c r="O60" s="138">
        <f t="shared" si="3"/>
        <v>2.5672574895841072E-2</v>
      </c>
      <c r="P60" s="138"/>
      <c r="Q60" s="50">
        <f>吉祥自动更新!G39</f>
        <v>2115.8000000000002</v>
      </c>
      <c r="R60" s="138">
        <f t="shared" si="4"/>
        <v>9.0406433305191047E-2</v>
      </c>
      <c r="S60" s="138"/>
      <c r="T60" s="50">
        <f>吉祥自动更新!H39</f>
        <v>188.82</v>
      </c>
      <c r="U60" s="138">
        <f t="shared" si="5"/>
        <v>-0.38319555791043036</v>
      </c>
      <c r="V60" s="138"/>
      <c r="W60" s="50">
        <f>吉祥自动更新!I39</f>
        <v>32.78</v>
      </c>
      <c r="X60" s="138">
        <f t="shared" si="6"/>
        <v>1.2000135838944326E-2</v>
      </c>
      <c r="Y60" s="138"/>
      <c r="Z60" s="50">
        <f>吉祥自动更新!J39*10</f>
        <v>1521.6</v>
      </c>
      <c r="AA60" s="138">
        <f t="shared" si="7"/>
        <v>7.4219715207523018E-2</v>
      </c>
      <c r="AB60" s="138"/>
      <c r="AC60" s="50">
        <f>吉祥自动更新!K39*10</f>
        <v>1393.57</v>
      </c>
      <c r="AD60" s="138">
        <f t="shared" si="8"/>
        <v>0.10977765743955659</v>
      </c>
      <c r="AE60" s="138"/>
      <c r="AF60" s="50">
        <f>吉祥自动更新!L39*10</f>
        <v>104.38000000000001</v>
      </c>
      <c r="AG60" s="138">
        <f t="shared" si="9"/>
        <v>-0.23904643872566889</v>
      </c>
      <c r="AH60" s="138"/>
      <c r="AI60" s="50">
        <f>吉祥自动更新!M39*10</f>
        <v>23.650000000000002</v>
      </c>
      <c r="AJ60" s="138">
        <f t="shared" si="10"/>
        <v>2.9686174724343761E-3</v>
      </c>
      <c r="AK60" s="138"/>
      <c r="AL60" s="50">
        <f>吉祥自动更新!N39</f>
        <v>86.04</v>
      </c>
      <c r="AM60" s="148">
        <f t="shared" si="11"/>
        <v>-0.78999999999999204</v>
      </c>
      <c r="AN60" s="138"/>
      <c r="AO60" s="50">
        <f>吉祥自动更新!O39</f>
        <v>86.98</v>
      </c>
      <c r="AP60" s="148">
        <f t="shared" si="12"/>
        <v>-7.9999999999998295E-2</v>
      </c>
      <c r="AQ60" s="138"/>
      <c r="AR60" s="50">
        <f>吉祥自动更新!P39</f>
        <v>77.13</v>
      </c>
      <c r="AS60" s="148">
        <f t="shared" si="13"/>
        <v>-8.5</v>
      </c>
      <c r="AT60" s="138"/>
      <c r="AU60" s="50">
        <f>吉祥自动更新!Q39</f>
        <v>83.54</v>
      </c>
      <c r="AV60" s="148">
        <f t="shared" si="14"/>
        <v>-1.6299999999999955</v>
      </c>
      <c r="AW60" s="138"/>
      <c r="AX60" s="50">
        <f>吉祥自动更新!R39</f>
        <v>84</v>
      </c>
      <c r="AY60" s="138">
        <f t="shared" ref="AY60:AY123" si="16">AX60/AX48-1</f>
        <v>6.3291139240506222E-2</v>
      </c>
      <c r="AZ60" s="138"/>
      <c r="BA60" s="17"/>
      <c r="BB60" s="9"/>
      <c r="BC60" s="17"/>
      <c r="BD60" s="9"/>
      <c r="BE60" s="17"/>
      <c r="BF60" s="9"/>
      <c r="BG60" s="17"/>
      <c r="BH60" s="9"/>
      <c r="BI60" s="51"/>
      <c r="BJ60" s="9"/>
      <c r="BK60" s="51"/>
      <c r="BL60" s="9"/>
      <c r="BM60" s="51"/>
      <c r="BN60" s="9"/>
      <c r="BO60" s="51"/>
      <c r="BP60" s="51"/>
      <c r="BQ60" s="9"/>
      <c r="BR60" s="51"/>
      <c r="BS60" s="9"/>
      <c r="BT60" s="51"/>
      <c r="BU60" s="9"/>
      <c r="BV60" s="51"/>
      <c r="BW60" s="9"/>
      <c r="BX60" s="51"/>
      <c r="BY60" s="9"/>
      <c r="BZ60" s="51"/>
      <c r="CA60" s="9"/>
      <c r="CB60" s="51"/>
      <c r="CC60" s="9"/>
      <c r="CD60" s="51"/>
      <c r="CE60" s="9"/>
      <c r="CF60" s="51"/>
      <c r="CG60" s="10"/>
      <c r="CH60" s="51"/>
      <c r="CI60" s="10"/>
      <c r="CJ60" s="51"/>
      <c r="CK60" s="10"/>
      <c r="CL60" s="51"/>
      <c r="CM60" s="10"/>
      <c r="CN60" s="51"/>
      <c r="CO60" s="53"/>
      <c r="CP60" s="51"/>
      <c r="CQ60" s="53"/>
      <c r="CR60" s="51"/>
      <c r="CS60" s="53"/>
      <c r="CT60" s="51"/>
      <c r="CU60" s="53"/>
      <c r="CV60" s="60"/>
      <c r="CW60" s="51"/>
      <c r="CX60" s="9"/>
      <c r="CY60" s="51"/>
      <c r="CZ60" s="9"/>
      <c r="DA60" s="51"/>
      <c r="DB60" s="9"/>
      <c r="DC60" s="51"/>
      <c r="DD60" s="9"/>
      <c r="DE60" s="69"/>
      <c r="DF60" s="69"/>
      <c r="DG60" s="51"/>
    </row>
    <row r="61" spans="1:111">
      <c r="A61" s="49">
        <v>43404</v>
      </c>
      <c r="B61" s="51">
        <f>吉祥自动更新!B40</f>
        <v>2900.2736</v>
      </c>
      <c r="C61" s="138">
        <f t="shared" si="15"/>
        <v>8.0095531023562039E-2</v>
      </c>
      <c r="D61" s="138"/>
      <c r="E61" s="50">
        <f>吉祥自动更新!C40</f>
        <v>2544.4976999999999</v>
      </c>
      <c r="F61" s="138">
        <f t="shared" si="0"/>
        <v>9.5585662002152905E-2</v>
      </c>
      <c r="G61" s="138"/>
      <c r="H61" s="50">
        <f>吉祥自动更新!D40</f>
        <v>312.78379999999999</v>
      </c>
      <c r="I61" s="138">
        <f t="shared" si="1"/>
        <v>-2.9966831706965458E-2</v>
      </c>
      <c r="J61" s="138"/>
      <c r="K61" s="50">
        <f>吉祥自动更新!E40</f>
        <v>42.992100000000001</v>
      </c>
      <c r="L61" s="138">
        <f t="shared" si="2"/>
        <v>6.8007303531282259E-2</v>
      </c>
      <c r="M61" s="138"/>
      <c r="N61" s="50">
        <f>吉祥自动更新!F40</f>
        <v>2496.8982999999998</v>
      </c>
      <c r="O61" s="138">
        <f t="shared" si="3"/>
        <v>7.5916150615953581E-2</v>
      </c>
      <c r="P61" s="138"/>
      <c r="Q61" s="50">
        <f>吉祥自动更新!G40</f>
        <v>2221.0100000000002</v>
      </c>
      <c r="R61" s="138">
        <f t="shared" si="4"/>
        <v>0.10288587834235363</v>
      </c>
      <c r="S61" s="138"/>
      <c r="T61" s="50">
        <f>吉祥自动更新!H40</f>
        <v>239.8</v>
      </c>
      <c r="U61" s="138">
        <f t="shared" si="5"/>
        <v>-0.1150432680367135</v>
      </c>
      <c r="V61" s="138"/>
      <c r="W61" s="50">
        <f>吉祥自动更新!I40</f>
        <v>36.090000000000003</v>
      </c>
      <c r="X61" s="138">
        <f t="shared" si="6"/>
        <v>4.5118139384712208E-3</v>
      </c>
      <c r="Y61" s="138"/>
      <c r="Z61" s="50">
        <f>吉祥自动更新!J40*10</f>
        <v>1627.37</v>
      </c>
      <c r="AA61" s="138">
        <f t="shared" si="7"/>
        <v>0.10990847212560162</v>
      </c>
      <c r="AB61" s="138"/>
      <c r="AC61" s="50">
        <f>吉祥自动更新!K40*10</f>
        <v>1467.9499999999998</v>
      </c>
      <c r="AD61" s="138">
        <f t="shared" si="8"/>
        <v>0.11464194324851729</v>
      </c>
      <c r="AE61" s="138"/>
      <c r="AF61" s="50">
        <f>吉祥自动更新!L40*10</f>
        <v>133.38</v>
      </c>
      <c r="AG61" s="138">
        <f t="shared" si="9"/>
        <v>8.3773462257251907E-2</v>
      </c>
      <c r="AH61" s="138"/>
      <c r="AI61" s="50">
        <f>吉祥自动更新!M40*10</f>
        <v>26.04</v>
      </c>
      <c r="AJ61" s="138">
        <f t="shared" si="10"/>
        <v>-5.3475935828877219E-3</v>
      </c>
      <c r="AK61" s="138"/>
      <c r="AL61" s="50">
        <f>吉祥自动更新!N40</f>
        <v>86.09</v>
      </c>
      <c r="AM61" s="148">
        <f t="shared" si="11"/>
        <v>-0.34000000000000341</v>
      </c>
      <c r="AN61" s="138"/>
      <c r="AO61" s="50">
        <f>吉祥自动更新!O40</f>
        <v>87.29</v>
      </c>
      <c r="AP61" s="148">
        <f t="shared" si="12"/>
        <v>0.58000000000001251</v>
      </c>
      <c r="AQ61" s="138"/>
      <c r="AR61" s="50">
        <f>吉祥自动更新!P40</f>
        <v>76.67</v>
      </c>
      <c r="AS61" s="148">
        <f t="shared" si="13"/>
        <v>-7.3700000000000045</v>
      </c>
      <c r="AT61" s="138"/>
      <c r="AU61" s="50">
        <f>吉祥自动更新!Q40</f>
        <v>83.95</v>
      </c>
      <c r="AV61" s="148">
        <f t="shared" si="14"/>
        <v>-5.2999999999999972</v>
      </c>
      <c r="AW61" s="138"/>
      <c r="AX61" s="50">
        <f>吉祥自动更新!R40</f>
        <v>86</v>
      </c>
      <c r="AY61" s="138">
        <f t="shared" si="16"/>
        <v>7.4999999999999956E-2</v>
      </c>
      <c r="AZ61" s="138"/>
      <c r="BA61" s="17"/>
      <c r="BB61" s="9"/>
      <c r="BC61" s="17"/>
      <c r="BD61" s="9"/>
      <c r="BE61" s="17"/>
      <c r="BF61" s="9"/>
      <c r="BG61" s="17"/>
      <c r="BH61" s="9"/>
      <c r="BI61" s="51"/>
      <c r="BJ61" s="9"/>
      <c r="BK61" s="51"/>
      <c r="BL61" s="9"/>
      <c r="BM61" s="51"/>
      <c r="BN61" s="9"/>
      <c r="BO61" s="51"/>
      <c r="BP61" s="51"/>
      <c r="BQ61" s="9"/>
      <c r="BR61" s="51"/>
      <c r="BS61" s="9"/>
      <c r="BT61" s="51"/>
      <c r="BU61" s="9"/>
      <c r="BV61" s="51"/>
      <c r="BW61" s="9"/>
      <c r="BX61" s="51"/>
      <c r="BY61" s="9"/>
      <c r="BZ61" s="51"/>
      <c r="CA61" s="9"/>
      <c r="CB61" s="51"/>
      <c r="CC61" s="9"/>
      <c r="CD61" s="51"/>
      <c r="CE61" s="9"/>
      <c r="CF61" s="51"/>
      <c r="CG61" s="10"/>
      <c r="CH61" s="51"/>
      <c r="CI61" s="10"/>
      <c r="CJ61" s="51"/>
      <c r="CK61" s="10"/>
      <c r="CL61" s="51"/>
      <c r="CM61" s="10"/>
      <c r="CN61" s="51"/>
      <c r="CO61" s="53"/>
      <c r="CP61" s="51"/>
      <c r="CQ61" s="53"/>
      <c r="CR61" s="51"/>
      <c r="CS61" s="53"/>
      <c r="CT61" s="51"/>
      <c r="CU61" s="53"/>
      <c r="CV61" s="60"/>
      <c r="CW61" s="51"/>
      <c r="CX61" s="9"/>
      <c r="CY61" s="51"/>
      <c r="CZ61" s="9"/>
      <c r="DA61" s="51"/>
      <c r="DB61" s="9"/>
      <c r="DC61" s="51"/>
      <c r="DD61" s="9"/>
      <c r="DE61" s="69"/>
      <c r="DF61" s="69"/>
      <c r="DG61" s="70"/>
    </row>
    <row r="62" spans="1:111">
      <c r="A62" s="49">
        <v>43434</v>
      </c>
      <c r="B62" s="51">
        <f>吉祥自动更新!B41</f>
        <v>2858.0203999999999</v>
      </c>
      <c r="C62" s="138">
        <f t="shared" si="15"/>
        <v>8.2105063246279864E-2</v>
      </c>
      <c r="D62" s="138"/>
      <c r="E62" s="50">
        <f>吉祥自动更新!C41</f>
        <v>2515.4319999999998</v>
      </c>
      <c r="F62" s="138">
        <f t="shared" si="0"/>
        <v>8.8291300127271377E-2</v>
      </c>
      <c r="G62" s="138"/>
      <c r="H62" s="50">
        <f>吉祥自动更新!D41</f>
        <v>299.31369999999998</v>
      </c>
      <c r="I62" s="138">
        <f t="shared" si="1"/>
        <v>1.4516789433509869E-2</v>
      </c>
      <c r="J62" s="138"/>
      <c r="K62" s="50">
        <f>吉祥自动更新!E41</f>
        <v>43.274700000000003</v>
      </c>
      <c r="L62" s="138">
        <f t="shared" si="2"/>
        <v>0.24433754201735058</v>
      </c>
      <c r="M62" s="138"/>
      <c r="N62" s="50">
        <f>吉祥自动更新!F41</f>
        <v>2422.34</v>
      </c>
      <c r="O62" s="138">
        <f t="shared" si="3"/>
        <v>7.8598585034536983E-2</v>
      </c>
      <c r="P62" s="138"/>
      <c r="Q62" s="50">
        <f>吉祥自动更新!G41</f>
        <v>2141.06</v>
      </c>
      <c r="R62" s="138">
        <f t="shared" si="4"/>
        <v>8.415693109041511E-2</v>
      </c>
      <c r="S62" s="138"/>
      <c r="T62" s="50">
        <f>吉祥自动更新!H41</f>
        <v>244.62</v>
      </c>
      <c r="U62" s="138">
        <f t="shared" si="5"/>
        <v>1.7612915222635639E-2</v>
      </c>
      <c r="V62" s="138"/>
      <c r="W62" s="50">
        <f>吉祥自动更新!I41</f>
        <v>36.659999999999997</v>
      </c>
      <c r="X62" s="138">
        <f t="shared" si="6"/>
        <v>0.19906586685331873</v>
      </c>
      <c r="Y62" s="138"/>
      <c r="Z62" s="50">
        <f>吉祥自动更新!J41*10</f>
        <v>1557.48</v>
      </c>
      <c r="AA62" s="138">
        <f t="shared" si="7"/>
        <v>0.12007824467281814</v>
      </c>
      <c r="AB62" s="138"/>
      <c r="AC62" s="50">
        <f>吉祥自动更新!K41*10</f>
        <v>1399.46</v>
      </c>
      <c r="AD62" s="138">
        <f t="shared" si="8"/>
        <v>0.11161771013709942</v>
      </c>
      <c r="AE62" s="138"/>
      <c r="AF62" s="50">
        <f>吉祥自动更新!L41*10</f>
        <v>131.59</v>
      </c>
      <c r="AG62" s="138">
        <f t="shared" si="9"/>
        <v>0.20713695991193481</v>
      </c>
      <c r="AH62" s="138"/>
      <c r="AI62" s="50">
        <f>吉祥自动更新!M41*10</f>
        <v>26.43</v>
      </c>
      <c r="AJ62" s="138">
        <f t="shared" si="10"/>
        <v>0.17154255319148937</v>
      </c>
      <c r="AK62" s="138"/>
      <c r="AL62" s="50">
        <f>吉祥自动更新!N41</f>
        <v>84.76</v>
      </c>
      <c r="AM62" s="148">
        <f t="shared" si="11"/>
        <v>-0.26999999999999602</v>
      </c>
      <c r="AN62" s="138"/>
      <c r="AO62" s="50">
        <f>吉祥自动更新!O41</f>
        <v>85.12</v>
      </c>
      <c r="AP62" s="148">
        <f t="shared" si="12"/>
        <v>-0.31999999999999318</v>
      </c>
      <c r="AQ62" s="138"/>
      <c r="AR62" s="50">
        <f>吉祥自动更新!P41</f>
        <v>81.73</v>
      </c>
      <c r="AS62" s="148">
        <f t="shared" si="13"/>
        <v>0.25</v>
      </c>
      <c r="AT62" s="138"/>
      <c r="AU62" s="50">
        <f>吉祥自动更新!Q41</f>
        <v>84.72</v>
      </c>
      <c r="AV62" s="148">
        <f t="shared" si="14"/>
        <v>-3.1899999999999977</v>
      </c>
      <c r="AW62" s="138"/>
      <c r="AX62" s="50">
        <f>吉祥自动更新!R41</f>
        <v>88</v>
      </c>
      <c r="AY62" s="138">
        <f t="shared" si="16"/>
        <v>8.6419753086419693E-2</v>
      </c>
      <c r="AZ62" s="138"/>
      <c r="BA62" s="17"/>
      <c r="BB62" s="9"/>
      <c r="BC62" s="17"/>
      <c r="BD62" s="9"/>
      <c r="BE62" s="17"/>
      <c r="BF62" s="9"/>
      <c r="BG62" s="17"/>
      <c r="BH62" s="9"/>
      <c r="BI62" s="51"/>
      <c r="BJ62" s="9"/>
      <c r="BK62" s="51"/>
      <c r="BL62" s="9"/>
      <c r="BM62" s="51"/>
      <c r="BN62" s="9"/>
      <c r="BO62" s="51"/>
      <c r="BP62" s="51"/>
      <c r="BQ62" s="9"/>
      <c r="BR62" s="51"/>
      <c r="BS62" s="9"/>
      <c r="BT62" s="51"/>
      <c r="BU62" s="9"/>
      <c r="BV62" s="51"/>
      <c r="BW62" s="9"/>
      <c r="BX62" s="51"/>
      <c r="BY62" s="9"/>
      <c r="BZ62" s="51"/>
      <c r="CA62" s="9"/>
      <c r="CB62" s="51"/>
      <c r="CC62" s="9"/>
      <c r="CD62" s="51"/>
      <c r="CE62" s="9"/>
      <c r="CF62" s="51"/>
      <c r="CG62" s="10"/>
      <c r="CH62" s="51"/>
      <c r="CI62" s="10"/>
      <c r="CJ62" s="51"/>
      <c r="CK62" s="10"/>
      <c r="CL62" s="51"/>
      <c r="CM62" s="10"/>
      <c r="CN62" s="51"/>
      <c r="CO62" s="53"/>
      <c r="CP62" s="51"/>
      <c r="CQ62" s="53"/>
      <c r="CR62" s="51"/>
      <c r="CS62" s="53"/>
      <c r="CT62" s="51"/>
      <c r="CU62" s="53"/>
      <c r="CV62" s="60"/>
      <c r="CW62" s="51"/>
      <c r="CX62" s="9"/>
      <c r="CY62" s="51"/>
      <c r="CZ62" s="9"/>
      <c r="DA62" s="51"/>
      <c r="DB62" s="9"/>
      <c r="DC62" s="51"/>
      <c r="DD62" s="9"/>
      <c r="DE62" s="69"/>
      <c r="DF62" s="69"/>
      <c r="DG62" s="51"/>
    </row>
    <row r="63" spans="1:111">
      <c r="A63" s="49">
        <v>43465</v>
      </c>
      <c r="B63" s="51">
        <f>吉祥自动更新!B42</f>
        <v>3028.6037999999999</v>
      </c>
      <c r="C63" s="138">
        <f t="shared" si="15"/>
        <v>0.11385187781965689</v>
      </c>
      <c r="D63" s="138"/>
      <c r="E63" s="50">
        <f>吉祥自动更新!C42</f>
        <v>2627.6232</v>
      </c>
      <c r="F63" s="138">
        <f t="shared" si="0"/>
        <v>0.1129351992043659</v>
      </c>
      <c r="G63" s="138"/>
      <c r="H63" s="50">
        <f>吉祥自动更新!D42</f>
        <v>358.05410000000001</v>
      </c>
      <c r="I63" s="138">
        <f t="shared" si="1"/>
        <v>0.1199648296596949</v>
      </c>
      <c r="J63" s="138"/>
      <c r="K63" s="50">
        <f>吉祥自动更新!E42</f>
        <v>42.926499999999997</v>
      </c>
      <c r="L63" s="138">
        <f t="shared" si="2"/>
        <v>0.11932631556989115</v>
      </c>
      <c r="M63" s="138"/>
      <c r="N63" s="50">
        <f>吉祥自动更新!F42</f>
        <v>2551.9409999999998</v>
      </c>
      <c r="O63" s="138">
        <f t="shared" si="3"/>
        <v>9.0442317045229537E-2</v>
      </c>
      <c r="P63" s="138"/>
      <c r="Q63" s="50">
        <f>吉祥自动更新!G42</f>
        <v>2216.5254</v>
      </c>
      <c r="R63" s="138">
        <f t="shared" si="4"/>
        <v>9.2653166133927378E-2</v>
      </c>
      <c r="S63" s="138"/>
      <c r="T63" s="50">
        <f>吉祥自动更新!H42</f>
        <v>298.6918</v>
      </c>
      <c r="U63" s="138">
        <f t="shared" si="5"/>
        <v>7.5449130255695218E-2</v>
      </c>
      <c r="V63" s="138"/>
      <c r="W63" s="50">
        <f>吉祥自动更新!I42</f>
        <v>36.723799999999997</v>
      </c>
      <c r="X63" s="138">
        <f t="shared" si="6"/>
        <v>8.1002001648416311E-2</v>
      </c>
      <c r="Y63" s="138"/>
      <c r="Z63" s="50">
        <f>吉祥自动更新!J42*10</f>
        <v>1614.89</v>
      </c>
      <c r="AA63" s="138">
        <f t="shared" si="7"/>
        <v>0.12760623961344586</v>
      </c>
      <c r="AB63" s="138"/>
      <c r="AC63" s="50">
        <f>吉祥自动更新!K42*10</f>
        <v>1436.91</v>
      </c>
      <c r="AD63" s="138">
        <f t="shared" si="8"/>
        <v>0.12089583674615612</v>
      </c>
      <c r="AE63" s="138"/>
      <c r="AF63" s="50">
        <f>吉祥自动更新!L42*10</f>
        <v>151.47999999999999</v>
      </c>
      <c r="AG63" s="138">
        <f t="shared" si="9"/>
        <v>0.20903503871019224</v>
      </c>
      <c r="AH63" s="138"/>
      <c r="AI63" s="50">
        <f>吉祥自动更新!M42*10</f>
        <v>26.5</v>
      </c>
      <c r="AJ63" s="138">
        <f t="shared" si="10"/>
        <v>6.3402889245585792E-2</v>
      </c>
      <c r="AK63" s="138"/>
      <c r="AL63" s="50">
        <f>吉祥自动更新!N42</f>
        <v>84.26</v>
      </c>
      <c r="AM63" s="148">
        <f t="shared" si="11"/>
        <v>-1.8099999999999881</v>
      </c>
      <c r="AN63" s="138"/>
      <c r="AO63" s="50">
        <f>吉祥自动更新!O42</f>
        <v>84.35</v>
      </c>
      <c r="AP63" s="148">
        <f t="shared" si="12"/>
        <v>-1.5700000000000074</v>
      </c>
      <c r="AQ63" s="138"/>
      <c r="AR63" s="50">
        <f>吉祥自动更新!P42</f>
        <v>83.42</v>
      </c>
      <c r="AS63" s="148">
        <f t="shared" si="13"/>
        <v>-3.4500000000000028</v>
      </c>
      <c r="AT63" s="138"/>
      <c r="AU63" s="50">
        <f>吉祥自动更新!Q42</f>
        <v>85.55</v>
      </c>
      <c r="AV63" s="148">
        <f t="shared" si="14"/>
        <v>-3.0300000000000011</v>
      </c>
      <c r="AW63" s="138"/>
      <c r="AX63" s="50">
        <f>吉祥自动更新!R42</f>
        <v>90</v>
      </c>
      <c r="AY63" s="138">
        <f t="shared" si="16"/>
        <v>0.11111111111111116</v>
      </c>
      <c r="AZ63" s="138"/>
      <c r="BA63" s="17"/>
      <c r="BB63" s="9"/>
      <c r="BC63" s="17"/>
      <c r="BD63" s="9"/>
      <c r="BE63" s="17"/>
      <c r="BF63" s="9"/>
      <c r="BG63" s="17"/>
      <c r="BH63" s="9"/>
      <c r="BI63" s="51"/>
      <c r="BJ63" s="9"/>
      <c r="BK63" s="51"/>
      <c r="BL63" s="9"/>
      <c r="BM63" s="51"/>
      <c r="BN63" s="9"/>
      <c r="BO63" s="51"/>
      <c r="BP63" s="51"/>
      <c r="BQ63" s="9"/>
      <c r="BR63" s="51"/>
      <c r="BS63" s="9"/>
      <c r="BT63" s="51"/>
      <c r="BU63" s="9"/>
      <c r="BV63" s="51"/>
      <c r="BW63" s="9"/>
      <c r="BX63" s="51"/>
      <c r="BY63" s="9"/>
      <c r="BZ63" s="51"/>
      <c r="CA63" s="9"/>
      <c r="CB63" s="51"/>
      <c r="CC63" s="9"/>
      <c r="CD63" s="51"/>
      <c r="CE63" s="9"/>
      <c r="CF63" s="51"/>
      <c r="CG63" s="10"/>
      <c r="CH63" s="51"/>
      <c r="CI63" s="10"/>
      <c r="CJ63" s="51"/>
      <c r="CK63" s="10"/>
      <c r="CL63" s="51"/>
      <c r="CM63" s="10"/>
      <c r="CN63" s="51"/>
      <c r="CO63" s="53"/>
      <c r="CP63" s="51"/>
      <c r="CQ63" s="53"/>
      <c r="CR63" s="51"/>
      <c r="CS63" s="53"/>
      <c r="CT63" s="51"/>
      <c r="CU63" s="53"/>
      <c r="CV63" s="60"/>
      <c r="CW63" s="51"/>
      <c r="CX63" s="9"/>
      <c r="CY63" s="51"/>
      <c r="CZ63" s="9"/>
      <c r="DA63" s="51"/>
      <c r="DB63" s="9"/>
      <c r="DC63" s="51"/>
      <c r="DD63" s="9"/>
      <c r="DE63" s="69"/>
      <c r="DF63" s="69"/>
      <c r="DG63" s="51"/>
    </row>
    <row r="64" spans="1:111" s="11" customFormat="1">
      <c r="A64" s="34">
        <v>43496</v>
      </c>
      <c r="B64" s="51">
        <f>吉祥自动更新!B43</f>
        <v>3416.1729999999998</v>
      </c>
      <c r="C64" s="138">
        <f t="shared" si="15"/>
        <v>0.22090599860853777</v>
      </c>
      <c r="D64" s="138"/>
      <c r="E64" s="18">
        <f>吉祥自动更新!C43</f>
        <v>2879.3694999999998</v>
      </c>
      <c r="F64" s="138">
        <f t="shared" si="0"/>
        <v>0.21292026938286601</v>
      </c>
      <c r="G64" s="138"/>
      <c r="H64" s="18">
        <f>吉祥自动更新!D43</f>
        <v>489.09809999999999</v>
      </c>
      <c r="I64" s="138">
        <f t="shared" si="1"/>
        <v>0.25599263093343905</v>
      </c>
      <c r="J64" s="138"/>
      <c r="K64" s="18">
        <f>吉祥自动更新!E43</f>
        <v>47.705399999999997</v>
      </c>
      <c r="L64" s="138">
        <f t="shared" si="2"/>
        <v>0.37331521645258414</v>
      </c>
      <c r="M64" s="138"/>
      <c r="N64" s="18">
        <f>吉祥自动更新!F43</f>
        <v>2821.3157000000001</v>
      </c>
      <c r="O64" s="138">
        <f t="shared" si="3"/>
        <v>0.20480761383955115</v>
      </c>
      <c r="P64" s="138"/>
      <c r="Q64" s="18">
        <f>吉祥自动更新!G43</f>
        <v>2388.2422000000001</v>
      </c>
      <c r="R64" s="138">
        <f t="shared" si="4"/>
        <v>0.20127076326526394</v>
      </c>
      <c r="S64" s="138"/>
      <c r="T64" s="18">
        <f>吉祥自动更新!H43</f>
        <v>394.27300000000002</v>
      </c>
      <c r="U64" s="138">
        <f t="shared" si="5"/>
        <v>0.21962710201334246</v>
      </c>
      <c r="V64" s="138"/>
      <c r="W64" s="18">
        <f>吉祥自动更新!I43</f>
        <v>38.8005</v>
      </c>
      <c r="X64" s="138">
        <f t="shared" si="6"/>
        <v>0.27865400332182122</v>
      </c>
      <c r="Y64" s="138"/>
      <c r="Z64" s="18">
        <f>吉祥自动更新!J43*10</f>
        <v>1754.1399999999999</v>
      </c>
      <c r="AA64" s="138">
        <f t="shared" si="7"/>
        <v>0.23020709872430545</v>
      </c>
      <c r="AB64" s="138"/>
      <c r="AC64" s="18">
        <f>吉祥自动更新!K43*10</f>
        <v>1544.6100000000001</v>
      </c>
      <c r="AD64" s="138">
        <f t="shared" si="8"/>
        <v>0.22347284709460746</v>
      </c>
      <c r="AE64" s="138"/>
      <c r="AF64" s="18">
        <f>吉祥自动更新!L43*10</f>
        <v>180.84</v>
      </c>
      <c r="AG64" s="138">
        <f t="shared" si="9"/>
        <v>0.2834634492547905</v>
      </c>
      <c r="AH64" s="138"/>
      <c r="AI64" s="18">
        <f>吉祥自动更新!M43*10</f>
        <v>28.69</v>
      </c>
      <c r="AJ64" s="138">
        <f t="shared" si="10"/>
        <v>0.27454464682363411</v>
      </c>
      <c r="AK64" s="138"/>
      <c r="AL64" s="18">
        <f>吉祥自动更新!N43</f>
        <v>82.59</v>
      </c>
      <c r="AM64" s="148">
        <f t="shared" si="11"/>
        <v>-1.0999999999999943</v>
      </c>
      <c r="AN64" s="138"/>
      <c r="AO64" s="18">
        <f>吉祥自动更新!O43</f>
        <v>82.94</v>
      </c>
      <c r="AP64" s="148">
        <f t="shared" si="12"/>
        <v>-0.81000000000000227</v>
      </c>
      <c r="AQ64" s="138"/>
      <c r="AR64" s="18">
        <f>吉祥自动更新!P43</f>
        <v>80.61</v>
      </c>
      <c r="AS64" s="148">
        <f t="shared" si="13"/>
        <v>-2.4099999999999966</v>
      </c>
      <c r="AT64" s="138"/>
      <c r="AU64" s="18">
        <f>吉祥自动更新!Q43</f>
        <v>81.33</v>
      </c>
      <c r="AV64" s="148">
        <f t="shared" si="14"/>
        <v>-6.019999999999996</v>
      </c>
      <c r="AW64" s="138"/>
      <c r="AX64" s="18">
        <f>吉祥自动更新!R43</f>
        <v>89</v>
      </c>
      <c r="AY64" s="138">
        <f t="shared" si="16"/>
        <v>9.8765432098765427E-2</v>
      </c>
      <c r="AZ64" s="138"/>
      <c r="BA64" s="10"/>
      <c r="BB64" s="9"/>
      <c r="BC64" s="10"/>
      <c r="BD64" s="9"/>
      <c r="BE64" s="10"/>
      <c r="BF64" s="9"/>
      <c r="BG64" s="10"/>
      <c r="BH64" s="9"/>
      <c r="BI64" s="10"/>
      <c r="BJ64" s="9"/>
      <c r="BK64" s="10"/>
      <c r="BL64" s="9"/>
      <c r="BM64" s="10"/>
      <c r="BN64" s="9"/>
      <c r="BO64" s="10"/>
      <c r="BP64" s="10"/>
      <c r="BQ64" s="9"/>
      <c r="BR64" s="10"/>
      <c r="BS64" s="9"/>
      <c r="BT64" s="10"/>
      <c r="BU64" s="9"/>
      <c r="BV64" s="10"/>
      <c r="BW64" s="9"/>
      <c r="BX64" s="10"/>
      <c r="BY64" s="9"/>
      <c r="BZ64" s="10"/>
      <c r="CA64" s="9"/>
      <c r="CB64" s="10"/>
      <c r="CC64" s="9"/>
      <c r="CD64" s="10"/>
      <c r="CE64" s="9"/>
      <c r="CF64" s="10"/>
      <c r="CG64" s="10"/>
      <c r="CH64" s="10"/>
      <c r="CI64" s="10"/>
      <c r="CJ64" s="10"/>
      <c r="CK64" s="10"/>
      <c r="CL64" s="10"/>
      <c r="CM64" s="10"/>
      <c r="CN64" s="10"/>
      <c r="CO64" s="53"/>
      <c r="CP64" s="10"/>
      <c r="CQ64" s="53"/>
      <c r="CR64" s="10"/>
      <c r="CS64" s="53"/>
      <c r="CT64" s="10"/>
      <c r="CU64" s="53"/>
      <c r="CW64" s="10"/>
      <c r="CX64" s="9"/>
      <c r="CY64" s="10"/>
      <c r="CZ64" s="9"/>
      <c r="DA64" s="10"/>
      <c r="DB64" s="9"/>
      <c r="DC64" s="10"/>
      <c r="DD64" s="9"/>
      <c r="DE64" s="88"/>
      <c r="DF64" s="88"/>
    </row>
    <row r="65" spans="1:111">
      <c r="A65" s="49">
        <v>43524</v>
      </c>
      <c r="B65" s="51">
        <f>吉祥自动更新!B44</f>
        <v>3287.1993000000002</v>
      </c>
      <c r="C65" s="138">
        <f t="shared" si="15"/>
        <v>0.11581558611270948</v>
      </c>
      <c r="D65" s="138"/>
      <c r="E65" s="50">
        <f>吉祥自动更新!C44</f>
        <v>2615.6752999999999</v>
      </c>
      <c r="F65" s="138">
        <f t="shared" si="0"/>
        <v>0.10571233030746519</v>
      </c>
      <c r="G65" s="138"/>
      <c r="H65" s="50">
        <f>吉祥自动更新!D44</f>
        <v>597.94370000000004</v>
      </c>
      <c r="I65" s="138">
        <f t="shared" si="1"/>
        <v>0.15593929394070338</v>
      </c>
      <c r="J65" s="138"/>
      <c r="K65" s="50">
        <f>吉祥自动更新!E44</f>
        <v>73.580299999999994</v>
      </c>
      <c r="L65" s="138">
        <f t="shared" si="2"/>
        <v>0.16563959419812302</v>
      </c>
      <c r="M65" s="138"/>
      <c r="N65" s="50">
        <f>吉祥自动更新!F44</f>
        <v>2858.9670000000001</v>
      </c>
      <c r="O65" s="138">
        <f t="shared" si="3"/>
        <v>0.12667584621859751</v>
      </c>
      <c r="P65" s="138"/>
      <c r="Q65" s="50">
        <f>吉祥自动更新!G44</f>
        <v>2303.998</v>
      </c>
      <c r="R65" s="138">
        <f t="shared" si="4"/>
        <v>0.13129933327424781</v>
      </c>
      <c r="S65" s="138"/>
      <c r="T65" s="50">
        <f>吉祥自动更新!H44</f>
        <v>496.58269999999999</v>
      </c>
      <c r="U65" s="138">
        <f t="shared" si="5"/>
        <v>9.9887482419128037E-2</v>
      </c>
      <c r="V65" s="138"/>
      <c r="W65" s="50">
        <f>吉祥自动更新!I44</f>
        <v>58.386299999999999</v>
      </c>
      <c r="X65" s="138">
        <f t="shared" si="6"/>
        <v>0.18084519006158417</v>
      </c>
      <c r="Y65" s="138"/>
      <c r="Z65" s="50">
        <f>吉祥自动更新!J44*10</f>
        <v>1754.66</v>
      </c>
      <c r="AA65" s="138">
        <f t="shared" si="7"/>
        <v>0.16416979604835391</v>
      </c>
      <c r="AB65" s="138"/>
      <c r="AC65" s="50">
        <f>吉祥自动更新!K44*10</f>
        <v>1490.8000000000002</v>
      </c>
      <c r="AD65" s="138">
        <f t="shared" si="8"/>
        <v>0.15481741986459485</v>
      </c>
      <c r="AE65" s="138"/>
      <c r="AF65" s="50">
        <f>吉祥自动更新!L44*10</f>
        <v>219.38</v>
      </c>
      <c r="AG65" s="138">
        <f t="shared" si="9"/>
        <v>0.22613458528951491</v>
      </c>
      <c r="AH65" s="138"/>
      <c r="AI65" s="50">
        <f>吉祥自动更新!M44*10</f>
        <v>44.480000000000004</v>
      </c>
      <c r="AJ65" s="138">
        <f t="shared" si="10"/>
        <v>0.19057815845824422</v>
      </c>
      <c r="AK65" s="138"/>
      <c r="AL65" s="50">
        <f>吉祥自动更新!N44</f>
        <v>86.97</v>
      </c>
      <c r="AM65" s="148">
        <f t="shared" si="11"/>
        <v>0.84000000000000341</v>
      </c>
      <c r="AN65" s="138"/>
      <c r="AO65" s="50">
        <f>吉祥自动更新!O44</f>
        <v>88.08</v>
      </c>
      <c r="AP65" s="148">
        <f t="shared" si="12"/>
        <v>1.9899999999999949</v>
      </c>
      <c r="AQ65" s="138"/>
      <c r="AR65" s="50">
        <f>吉祥自动更新!P44</f>
        <v>83.05</v>
      </c>
      <c r="AS65" s="148">
        <f t="shared" si="13"/>
        <v>-4.230000000000004</v>
      </c>
      <c r="AT65" s="138"/>
      <c r="AU65" s="50">
        <f>吉祥自动更新!Q44</f>
        <v>79.349999999999994</v>
      </c>
      <c r="AV65" s="148">
        <f t="shared" si="14"/>
        <v>1.019999999999996</v>
      </c>
      <c r="AW65" s="138"/>
      <c r="AX65" s="50">
        <f>吉祥自动更新!R44</f>
        <v>88</v>
      </c>
      <c r="AY65" s="138">
        <f t="shared" si="16"/>
        <v>8.6419753086419693E-2</v>
      </c>
      <c r="AZ65" s="138"/>
      <c r="BA65" s="17"/>
      <c r="BB65" s="9"/>
      <c r="BC65" s="17"/>
      <c r="BD65" s="9"/>
      <c r="BE65" s="17"/>
      <c r="BF65" s="9"/>
      <c r="BG65" s="17"/>
      <c r="BH65" s="9"/>
      <c r="BI65" s="51"/>
      <c r="BJ65" s="9"/>
      <c r="BK65" s="51"/>
      <c r="BL65" s="9"/>
      <c r="BM65" s="51"/>
      <c r="BN65" s="9"/>
      <c r="BO65" s="51"/>
      <c r="BP65" s="51"/>
      <c r="BQ65" s="9"/>
      <c r="BR65" s="51"/>
      <c r="BS65" s="9"/>
      <c r="BT65" s="51"/>
      <c r="BU65" s="9"/>
      <c r="BV65" s="51"/>
      <c r="BW65" s="9"/>
      <c r="BX65" s="51"/>
      <c r="BY65" s="9"/>
      <c r="BZ65" s="51"/>
      <c r="CA65" s="9"/>
      <c r="CB65" s="51"/>
      <c r="CC65" s="9"/>
      <c r="CD65" s="51"/>
      <c r="CE65" s="9"/>
      <c r="CF65" s="51"/>
      <c r="CG65" s="10"/>
      <c r="CH65" s="51"/>
      <c r="CI65" s="10"/>
      <c r="CJ65" s="51"/>
      <c r="CK65" s="10"/>
      <c r="CL65" s="51"/>
      <c r="CM65" s="10"/>
      <c r="CN65" s="51"/>
      <c r="CO65" s="53"/>
      <c r="CP65" s="51"/>
      <c r="CQ65" s="53"/>
      <c r="CR65" s="51"/>
      <c r="CS65" s="53"/>
      <c r="CT65" s="51"/>
      <c r="CU65" s="53"/>
      <c r="CV65" s="60"/>
      <c r="CW65" s="51"/>
      <c r="CX65" s="9"/>
      <c r="CY65" s="51"/>
      <c r="CZ65" s="9"/>
      <c r="DA65" s="51"/>
      <c r="DB65" s="9"/>
      <c r="DC65" s="51"/>
      <c r="DD65" s="9"/>
      <c r="DE65" s="69"/>
      <c r="DF65" s="69"/>
      <c r="DG65" s="51"/>
    </row>
    <row r="66" spans="1:111">
      <c r="A66" s="49">
        <v>43555</v>
      </c>
      <c r="B66" s="51">
        <f>吉祥自动更新!B45</f>
        <v>3271.0882000000001</v>
      </c>
      <c r="C66" s="138">
        <f t="shared" si="15"/>
        <v>0.10342682883511545</v>
      </c>
      <c r="D66" s="138"/>
      <c r="E66" s="50">
        <f>吉祥自动更新!C45</f>
        <v>2703.1403</v>
      </c>
      <c r="F66" s="138">
        <f t="shared" si="0"/>
        <v>9.6994168782319035E-2</v>
      </c>
      <c r="G66" s="138"/>
      <c r="H66" s="50">
        <f>吉祥自动更新!D45</f>
        <v>514.42769999999996</v>
      </c>
      <c r="I66" s="138">
        <f t="shared" si="1"/>
        <v>0.12669167127518022</v>
      </c>
      <c r="J66" s="138"/>
      <c r="K66" s="50">
        <f>吉祥自动更新!E45</f>
        <v>53.520200000000003</v>
      </c>
      <c r="L66" s="138">
        <f t="shared" si="2"/>
        <v>0.22289678305316341</v>
      </c>
      <c r="M66" s="138"/>
      <c r="N66" s="50">
        <f>吉祥自动更新!F45</f>
        <v>2819.9212000000002</v>
      </c>
      <c r="O66" s="138">
        <f t="shared" si="3"/>
        <v>9.7461721936759727E-2</v>
      </c>
      <c r="P66" s="138"/>
      <c r="Q66" s="50">
        <f>吉祥自动更新!G45</f>
        <v>2348.1999000000001</v>
      </c>
      <c r="R66" s="138">
        <f t="shared" si="4"/>
        <v>8.9376017897648152E-2</v>
      </c>
      <c r="S66" s="138"/>
      <c r="T66" s="50">
        <f>吉祥自动更新!H45</f>
        <v>425.35219999999998</v>
      </c>
      <c r="U66" s="138">
        <f t="shared" si="5"/>
        <v>0.12918547747826192</v>
      </c>
      <c r="V66" s="138"/>
      <c r="W66" s="50">
        <f>吉祥自动更新!I45</f>
        <v>46.369100000000003</v>
      </c>
      <c r="X66" s="138">
        <f t="shared" si="6"/>
        <v>0.2445173878852458</v>
      </c>
      <c r="Y66" s="138"/>
      <c r="Z66" s="50">
        <f>吉祥自动更新!J45*10</f>
        <v>1754.09</v>
      </c>
      <c r="AA66" s="138">
        <f t="shared" si="7"/>
        <v>0.1145500409833462</v>
      </c>
      <c r="AB66" s="138"/>
      <c r="AC66" s="50">
        <f>吉祥自动更新!K45*10</f>
        <v>1525.1599999999999</v>
      </c>
      <c r="AD66" s="138">
        <f t="shared" si="8"/>
        <v>9.9182726263747245E-2</v>
      </c>
      <c r="AE66" s="138"/>
      <c r="AF66" s="50">
        <f>吉祥自动更新!L45*10</f>
        <v>195.01000000000002</v>
      </c>
      <c r="AG66" s="138">
        <f t="shared" si="9"/>
        <v>0.223246769539581</v>
      </c>
      <c r="AH66" s="138"/>
      <c r="AI66" s="50">
        <f>吉祥自动更新!M45*10</f>
        <v>33.92</v>
      </c>
      <c r="AJ66" s="138">
        <f t="shared" si="10"/>
        <v>0.2633147113594041</v>
      </c>
      <c r="AK66" s="138"/>
      <c r="AL66" s="50">
        <f>吉祥自动更新!N45</f>
        <v>86.21</v>
      </c>
      <c r="AM66" s="148">
        <f t="shared" si="11"/>
        <v>-0.47000000000001307</v>
      </c>
      <c r="AN66" s="138"/>
      <c r="AO66" s="50">
        <f>吉祥自动更新!O45</f>
        <v>86.87</v>
      </c>
      <c r="AP66" s="148">
        <f t="shared" si="12"/>
        <v>-0.60999999999999943</v>
      </c>
      <c r="AQ66" s="138"/>
      <c r="AR66" s="50">
        <f>吉祥自动更新!P45</f>
        <v>82.68</v>
      </c>
      <c r="AS66" s="148">
        <f t="shared" si="13"/>
        <v>0.18000000000000682</v>
      </c>
      <c r="AT66" s="138"/>
      <c r="AU66" s="50">
        <f>吉祥自动更新!Q45</f>
        <v>86.64</v>
      </c>
      <c r="AV66" s="148">
        <f t="shared" si="14"/>
        <v>1.5100000000000051</v>
      </c>
      <c r="AW66" s="138"/>
      <c r="AX66" s="50">
        <f>吉祥自动更新!R45</f>
        <v>90</v>
      </c>
      <c r="AY66" s="138">
        <f t="shared" si="16"/>
        <v>9.7560975609756184E-2</v>
      </c>
      <c r="AZ66" s="138"/>
      <c r="BA66" s="17"/>
      <c r="BB66" s="9"/>
      <c r="BC66" s="17"/>
      <c r="BD66" s="9"/>
      <c r="BE66" s="17"/>
      <c r="BF66" s="9"/>
      <c r="BG66" s="17"/>
      <c r="BH66" s="9"/>
      <c r="BI66" s="51"/>
      <c r="BJ66" s="9"/>
      <c r="BK66" s="51"/>
      <c r="BL66" s="9"/>
      <c r="BM66" s="51"/>
      <c r="BN66" s="9"/>
      <c r="BO66" s="51"/>
      <c r="BP66" s="51"/>
      <c r="BQ66" s="9"/>
      <c r="BR66" s="51"/>
      <c r="BS66" s="9"/>
      <c r="BT66" s="51"/>
      <c r="BU66" s="9"/>
      <c r="BV66" s="51"/>
      <c r="BW66" s="9"/>
      <c r="BX66" s="51"/>
      <c r="BY66" s="9"/>
      <c r="BZ66" s="51"/>
      <c r="CA66" s="9"/>
      <c r="CB66" s="51"/>
      <c r="CC66" s="9"/>
      <c r="CD66" s="51"/>
      <c r="CE66" s="9"/>
      <c r="CF66" s="51"/>
      <c r="CG66" s="10"/>
      <c r="CH66" s="51"/>
      <c r="CI66" s="10"/>
      <c r="CJ66" s="51"/>
      <c r="CK66" s="10"/>
      <c r="CL66" s="51"/>
      <c r="CM66" s="10"/>
      <c r="CN66" s="51"/>
      <c r="CO66" s="53"/>
      <c r="CP66" s="51"/>
      <c r="CQ66" s="53"/>
      <c r="CR66" s="51"/>
      <c r="CS66" s="53"/>
      <c r="CT66" s="51"/>
      <c r="CU66" s="53"/>
      <c r="CV66" s="60"/>
      <c r="CW66" s="51"/>
      <c r="CX66" s="9"/>
      <c r="CY66" s="51"/>
      <c r="CZ66" s="9"/>
      <c r="DA66" s="51"/>
      <c r="DB66" s="9"/>
      <c r="DC66" s="51"/>
      <c r="DD66" s="9"/>
      <c r="DE66" s="69"/>
      <c r="DF66" s="69"/>
      <c r="DG66" s="51"/>
    </row>
    <row r="67" spans="1:111">
      <c r="A67" s="49">
        <v>43585</v>
      </c>
      <c r="B67" s="51">
        <f>吉祥自动更新!B46</f>
        <v>3380.4</v>
      </c>
      <c r="C67" s="138">
        <f t="shared" si="15"/>
        <v>0.14634195885234647</v>
      </c>
      <c r="D67" s="138"/>
      <c r="E67" s="50">
        <f>吉祥自动更新!C46</f>
        <v>2859.1210000000001</v>
      </c>
      <c r="F67" s="138">
        <f t="shared" si="0"/>
        <v>0.1700211446079205</v>
      </c>
      <c r="G67" s="138"/>
      <c r="H67" s="50">
        <f>吉祥自动更新!D46</f>
        <v>460.49639999999999</v>
      </c>
      <c r="I67" s="138">
        <f t="shared" si="1"/>
        <v>-6.0391418586415169E-3</v>
      </c>
      <c r="J67" s="138"/>
      <c r="K67" s="50">
        <f>吉祥自动更新!E46</f>
        <v>60.782600000000002</v>
      </c>
      <c r="L67" s="138">
        <f t="shared" si="2"/>
        <v>0.45013956817368483</v>
      </c>
      <c r="M67" s="138"/>
      <c r="N67" s="50">
        <f>吉祥自动更新!F46</f>
        <v>2877.6520999999998</v>
      </c>
      <c r="O67" s="138">
        <f t="shared" si="3"/>
        <v>0.13228666653104848</v>
      </c>
      <c r="P67" s="138"/>
      <c r="Q67" s="50">
        <f>吉祥自动更新!G46</f>
        <v>2441.1289999999999</v>
      </c>
      <c r="R67" s="138">
        <f t="shared" si="4"/>
        <v>0.14479809848813985</v>
      </c>
      <c r="S67" s="138"/>
      <c r="T67" s="50">
        <f>吉祥自动更新!H46</f>
        <v>385.38260000000002</v>
      </c>
      <c r="U67" s="138">
        <f t="shared" si="5"/>
        <v>3.2314454929966097E-2</v>
      </c>
      <c r="V67" s="138"/>
      <c r="W67" s="50">
        <f>吉祥自动更新!I46</f>
        <v>51.140500000000003</v>
      </c>
      <c r="X67" s="138">
        <f t="shared" si="6"/>
        <v>0.42984356870255702</v>
      </c>
      <c r="Y67" s="138"/>
      <c r="Z67" s="50">
        <f>吉祥自动更新!J46*10</f>
        <v>1854.6100000000001</v>
      </c>
      <c r="AA67" s="138">
        <f t="shared" si="7"/>
        <v>0.18481205120997624</v>
      </c>
      <c r="AB67" s="138"/>
      <c r="AC67" s="50">
        <f>吉祥自动更新!K46*10</f>
        <v>1640.47</v>
      </c>
      <c r="AD67" s="138">
        <f t="shared" si="8"/>
        <v>0.18856550814731121</v>
      </c>
      <c r="AE67" s="138"/>
      <c r="AF67" s="50">
        <f>吉祥自动更新!L46*10</f>
        <v>181.31</v>
      </c>
      <c r="AG67" s="138">
        <f t="shared" si="9"/>
        <v>0.13945449974861734</v>
      </c>
      <c r="AH67" s="138"/>
      <c r="AI67" s="50">
        <f>吉祥自动更新!M46*10</f>
        <v>32.83</v>
      </c>
      <c r="AJ67" s="138">
        <f t="shared" si="10"/>
        <v>0.26317814544055396</v>
      </c>
      <c r="AK67" s="138"/>
      <c r="AL67" s="50">
        <f>吉祥自动更新!N46</f>
        <v>85.13</v>
      </c>
      <c r="AM67" s="148">
        <f t="shared" si="11"/>
        <v>-1.0500000000000114</v>
      </c>
      <c r="AN67" s="138"/>
      <c r="AO67" s="50">
        <f>吉祥自动更新!O46</f>
        <v>85.38</v>
      </c>
      <c r="AP67" s="148">
        <f t="shared" si="12"/>
        <v>-1.8800000000000097</v>
      </c>
      <c r="AQ67" s="138"/>
      <c r="AR67" s="50">
        <f>吉祥自动更新!P46</f>
        <v>83.69</v>
      </c>
      <c r="AS67" s="148">
        <f t="shared" si="13"/>
        <v>3.1099999999999994</v>
      </c>
      <c r="AT67" s="138"/>
      <c r="AU67" s="50">
        <f>吉祥自动更新!Q46</f>
        <v>84.14</v>
      </c>
      <c r="AV67" s="148">
        <f t="shared" si="14"/>
        <v>-1.1899999999999977</v>
      </c>
      <c r="AW67" s="138"/>
      <c r="AX67" s="50">
        <f>吉祥自动更新!R46</f>
        <v>90</v>
      </c>
      <c r="AY67" s="138">
        <f t="shared" si="16"/>
        <v>8.43373493975903E-2</v>
      </c>
      <c r="AZ67" s="138"/>
      <c r="BA67" s="17"/>
      <c r="BB67" s="9"/>
      <c r="BC67" s="17"/>
      <c r="BD67" s="9"/>
      <c r="BE67" s="17"/>
      <c r="BF67" s="9"/>
      <c r="BG67" s="17"/>
      <c r="BH67" s="9"/>
      <c r="BI67" s="51"/>
      <c r="BJ67" s="9"/>
      <c r="BK67" s="51"/>
      <c r="BL67" s="9"/>
      <c r="BM67" s="51"/>
      <c r="BN67" s="9"/>
      <c r="BO67" s="51"/>
      <c r="BP67" s="51"/>
      <c r="BQ67" s="9"/>
      <c r="BR67" s="51"/>
      <c r="BS67" s="9"/>
      <c r="BT67" s="51"/>
      <c r="BU67" s="9"/>
      <c r="BV67" s="51"/>
      <c r="BW67" s="9"/>
      <c r="BX67" s="51"/>
      <c r="BY67" s="9"/>
      <c r="BZ67" s="51"/>
      <c r="CA67" s="9"/>
      <c r="CB67" s="51"/>
      <c r="CC67" s="9"/>
      <c r="CD67" s="51"/>
      <c r="CE67" s="9"/>
      <c r="CF67" s="51"/>
      <c r="CG67" s="10"/>
      <c r="CH67" s="51"/>
      <c r="CI67" s="10"/>
      <c r="CJ67" s="51"/>
      <c r="CK67" s="10"/>
      <c r="CL67" s="51"/>
      <c r="CM67" s="10"/>
      <c r="CN67" s="51"/>
      <c r="CO67" s="53"/>
      <c r="CP67" s="51"/>
      <c r="CQ67" s="53"/>
      <c r="CR67" s="51"/>
      <c r="CS67" s="53"/>
      <c r="CT67" s="51"/>
      <c r="CU67" s="53"/>
      <c r="CV67" s="60"/>
      <c r="CW67" s="51"/>
      <c r="CX67" s="9"/>
      <c r="CY67" s="51"/>
      <c r="CZ67" s="9"/>
      <c r="DA67" s="51"/>
      <c r="DB67" s="9"/>
      <c r="DC67" s="51"/>
      <c r="DD67" s="9"/>
      <c r="DE67" s="69"/>
      <c r="DF67" s="69"/>
      <c r="DG67" s="51"/>
    </row>
    <row r="68" spans="1:111">
      <c r="A68" s="49">
        <v>43616</v>
      </c>
      <c r="B68" s="51">
        <f>吉祥自动更新!B47</f>
        <v>3363.6242000000002</v>
      </c>
      <c r="C68" s="138">
        <f t="shared" si="15"/>
        <v>0.19575272654260445</v>
      </c>
      <c r="D68" s="138"/>
      <c r="E68" s="50">
        <f>吉祥自动更新!C47</f>
        <v>2838.4748</v>
      </c>
      <c r="F68" s="138">
        <f t="shared" si="0"/>
        <v>0.18171779537503552</v>
      </c>
      <c r="G68" s="138"/>
      <c r="H68" s="50">
        <f>吉祥自动更新!D47</f>
        <v>470.18849999999998</v>
      </c>
      <c r="I68" s="138">
        <f t="shared" si="1"/>
        <v>0.27941091237399118</v>
      </c>
      <c r="J68" s="138"/>
      <c r="K68" s="50">
        <f>吉祥自动更新!E47</f>
        <v>54.960900000000002</v>
      </c>
      <c r="L68" s="138">
        <f t="shared" si="2"/>
        <v>0.26398908976337387</v>
      </c>
      <c r="M68" s="138"/>
      <c r="N68" s="50">
        <f>吉祥自动更新!F47</f>
        <v>2880.7523999999999</v>
      </c>
      <c r="O68" s="138">
        <f t="shared" si="3"/>
        <v>0.20808926588576826</v>
      </c>
      <c r="P68" s="138"/>
      <c r="Q68" s="50">
        <f>吉祥自动更新!G47</f>
        <v>2447.5569</v>
      </c>
      <c r="R68" s="138">
        <f t="shared" si="4"/>
        <v>0.19105330753288796</v>
      </c>
      <c r="S68" s="138"/>
      <c r="T68" s="50">
        <f>吉祥自动更新!H47</f>
        <v>387.23079999999999</v>
      </c>
      <c r="U68" s="138">
        <f t="shared" si="5"/>
        <v>0.31981853938520155</v>
      </c>
      <c r="V68" s="138"/>
      <c r="W68" s="50">
        <f>吉祥自动更新!I47</f>
        <v>45.964700000000001</v>
      </c>
      <c r="X68" s="138">
        <f t="shared" si="6"/>
        <v>0.26960280631974376</v>
      </c>
      <c r="Y68" s="138"/>
      <c r="Z68" s="50">
        <f>吉祥自动更新!J47*10</f>
        <v>1887.04</v>
      </c>
      <c r="AA68" s="138">
        <f t="shared" si="7"/>
        <v>0.25508975663613809</v>
      </c>
      <c r="AB68" s="138"/>
      <c r="AC68" s="50">
        <f>吉祥自动更新!K47*10</f>
        <v>1662.74</v>
      </c>
      <c r="AD68" s="138">
        <f t="shared" si="8"/>
        <v>0.24307715311004796</v>
      </c>
      <c r="AE68" s="138"/>
      <c r="AF68" s="50">
        <f>吉祥自动更新!L47*10</f>
        <v>189.68</v>
      </c>
      <c r="AG68" s="138">
        <f t="shared" si="9"/>
        <v>0.35698955501502372</v>
      </c>
      <c r="AH68" s="138"/>
      <c r="AI68" s="50">
        <f>吉祥自动更新!M47*10</f>
        <v>34.620000000000005</v>
      </c>
      <c r="AJ68" s="138">
        <f t="shared" si="10"/>
        <v>0.32491389207807142</v>
      </c>
      <c r="AK68" s="138"/>
      <c r="AL68" s="50">
        <f>吉祥自动更新!N47</f>
        <v>85.64</v>
      </c>
      <c r="AM68" s="148">
        <f t="shared" si="11"/>
        <v>0.87000000000000455</v>
      </c>
      <c r="AN68" s="138"/>
      <c r="AO68" s="50">
        <f>吉祥自动更新!O47</f>
        <v>86.23</v>
      </c>
      <c r="AP68" s="148">
        <f t="shared" si="12"/>
        <v>0.68000000000000682</v>
      </c>
      <c r="AQ68" s="138"/>
      <c r="AR68" s="50">
        <f>吉祥自动更新!P47</f>
        <v>82.36</v>
      </c>
      <c r="AS68" s="148">
        <f t="shared" si="13"/>
        <v>2.519999999999996</v>
      </c>
      <c r="AT68" s="138"/>
      <c r="AU68" s="50">
        <f>吉祥自动更新!Q47</f>
        <v>83.63</v>
      </c>
      <c r="AV68" s="148">
        <f t="shared" si="14"/>
        <v>0.36999999999999034</v>
      </c>
      <c r="AW68" s="138"/>
      <c r="AX68" s="50">
        <f>吉祥自动更新!R47</f>
        <v>90</v>
      </c>
      <c r="AY68" s="138">
        <f t="shared" si="16"/>
        <v>8.43373493975903E-2</v>
      </c>
      <c r="AZ68" s="138"/>
      <c r="BA68" s="17"/>
      <c r="BB68" s="9"/>
      <c r="BC68" s="17"/>
      <c r="BD68" s="9"/>
      <c r="BE68" s="17"/>
      <c r="BF68" s="9"/>
      <c r="BG68" s="17"/>
      <c r="BH68" s="9"/>
      <c r="BI68" s="51"/>
      <c r="BJ68" s="9"/>
      <c r="BK68" s="51"/>
      <c r="BL68" s="9"/>
      <c r="BM68" s="51"/>
      <c r="BN68" s="9"/>
      <c r="BO68" s="51"/>
      <c r="BP68" s="51"/>
      <c r="BQ68" s="9"/>
      <c r="BR68" s="51"/>
      <c r="BS68" s="9"/>
      <c r="BT68" s="51"/>
      <c r="BU68" s="9"/>
      <c r="BV68" s="51"/>
      <c r="BW68" s="9"/>
      <c r="BX68" s="51"/>
      <c r="BY68" s="9"/>
      <c r="BZ68" s="51"/>
      <c r="CA68" s="9"/>
      <c r="CB68" s="51"/>
      <c r="CC68" s="9"/>
      <c r="CD68" s="51"/>
      <c r="CE68" s="9"/>
      <c r="CF68" s="51"/>
      <c r="CG68" s="10"/>
      <c r="CH68" s="51"/>
      <c r="CI68" s="10"/>
      <c r="CJ68" s="51"/>
      <c r="CK68" s="10"/>
      <c r="CL68" s="51"/>
      <c r="CM68" s="10"/>
      <c r="CN68" s="51"/>
      <c r="CO68" s="53"/>
      <c r="CP68" s="51"/>
      <c r="CQ68" s="53"/>
      <c r="CR68" s="51"/>
      <c r="CS68" s="53"/>
      <c r="CT68" s="51"/>
      <c r="CU68" s="53"/>
      <c r="CV68" s="60"/>
      <c r="CW68" s="51"/>
      <c r="CX68" s="9"/>
      <c r="CY68" s="51"/>
      <c r="CZ68" s="9"/>
      <c r="DA68" s="51"/>
      <c r="DB68" s="9"/>
      <c r="DC68" s="51"/>
      <c r="DD68" s="9"/>
      <c r="DE68" s="69"/>
      <c r="DF68" s="69"/>
      <c r="DG68" s="51"/>
    </row>
    <row r="69" spans="1:111">
      <c r="A69" s="49">
        <v>43646</v>
      </c>
      <c r="B69" s="51">
        <f>吉祥自动更新!B48</f>
        <v>3260.2359999999999</v>
      </c>
      <c r="C69" s="138">
        <f t="shared" si="15"/>
        <v>0.18926891629659437</v>
      </c>
      <c r="D69" s="138"/>
      <c r="E69" s="50">
        <f>吉祥自动更新!C48</f>
        <v>2732.9551000000001</v>
      </c>
      <c r="F69" s="138">
        <f t="shared" si="0"/>
        <v>0.16637386630908102</v>
      </c>
      <c r="G69" s="138"/>
      <c r="H69" s="50">
        <f>吉祥自动更新!D48</f>
        <v>476.14550000000003</v>
      </c>
      <c r="I69" s="138">
        <f t="shared" si="1"/>
        <v>0.34336988571584959</v>
      </c>
      <c r="J69" s="138"/>
      <c r="K69" s="50">
        <f>吉祥自动更新!E48</f>
        <v>51.135399999999997</v>
      </c>
      <c r="L69" s="138">
        <f t="shared" si="2"/>
        <v>0.16704323971499124</v>
      </c>
      <c r="M69" s="138"/>
      <c r="N69" s="50">
        <f>吉祥自动更新!F48</f>
        <v>2799.22</v>
      </c>
      <c r="O69" s="138">
        <f t="shared" si="3"/>
        <v>0.17055292590978133</v>
      </c>
      <c r="P69" s="138"/>
      <c r="Q69" s="50">
        <f>吉祥自动更新!G48</f>
        <v>2355.27</v>
      </c>
      <c r="R69" s="138">
        <f t="shared" si="4"/>
        <v>0.14916848772321312</v>
      </c>
      <c r="S69" s="138"/>
      <c r="T69" s="50">
        <f>吉祥自动更新!H48</f>
        <v>399.38</v>
      </c>
      <c r="U69" s="138">
        <f t="shared" si="5"/>
        <v>0.31077445575028539</v>
      </c>
      <c r="V69" s="138"/>
      <c r="W69" s="50">
        <f>吉祥自动更新!I48</f>
        <v>44.57</v>
      </c>
      <c r="X69" s="138">
        <f t="shared" si="6"/>
        <v>0.20028977154906591</v>
      </c>
      <c r="Y69" s="138"/>
      <c r="Z69" s="50">
        <f>吉祥自动更新!J48*10</f>
        <v>1827.1100000000001</v>
      </c>
      <c r="AA69" s="138">
        <f t="shared" si="7"/>
        <v>0.2155045670150415</v>
      </c>
      <c r="AB69" s="138"/>
      <c r="AC69" s="50">
        <f>吉祥自动更新!K48*10</f>
        <v>1596.6499999999999</v>
      </c>
      <c r="AD69" s="138">
        <f t="shared" si="8"/>
        <v>0.20074150949071967</v>
      </c>
      <c r="AE69" s="138"/>
      <c r="AF69" s="50">
        <f>吉祥自动更新!L48*10</f>
        <v>197</v>
      </c>
      <c r="AG69" s="138">
        <f t="shared" si="9"/>
        <v>0.34159629528738766</v>
      </c>
      <c r="AH69" s="138"/>
      <c r="AI69" s="50">
        <f>吉祥自动更新!M48*10</f>
        <v>33.46</v>
      </c>
      <c r="AJ69" s="138">
        <f t="shared" si="10"/>
        <v>0.25742202179631724</v>
      </c>
      <c r="AK69" s="138"/>
      <c r="AL69" s="50">
        <f>吉祥自动更新!N48</f>
        <v>85.86</v>
      </c>
      <c r="AM69" s="148">
        <f t="shared" si="11"/>
        <v>-1.3700000000000045</v>
      </c>
      <c r="AN69" s="138"/>
      <c r="AO69" s="50">
        <f>吉祥自动更新!O48</f>
        <v>86.18</v>
      </c>
      <c r="AP69" s="148">
        <f t="shared" si="12"/>
        <v>-1.289999999999992</v>
      </c>
      <c r="AQ69" s="138"/>
      <c r="AR69" s="50">
        <f>吉祥自动更新!P48</f>
        <v>83.88</v>
      </c>
      <c r="AS69" s="148">
        <f t="shared" si="13"/>
        <v>-2.0799999999999983</v>
      </c>
      <c r="AT69" s="138"/>
      <c r="AU69" s="50">
        <f>吉祥自动更新!Q48</f>
        <v>87.16</v>
      </c>
      <c r="AV69" s="148">
        <f t="shared" si="14"/>
        <v>2.4099999999999966</v>
      </c>
      <c r="AW69" s="138"/>
      <c r="AX69" s="50">
        <f>吉祥自动更新!R48</f>
        <v>90</v>
      </c>
      <c r="AY69" s="138">
        <f t="shared" si="16"/>
        <v>8.43373493975903E-2</v>
      </c>
      <c r="AZ69" s="138"/>
      <c r="BA69" s="17"/>
      <c r="BB69" s="9"/>
      <c r="BC69" s="17"/>
      <c r="BD69" s="9"/>
      <c r="BE69" s="17"/>
      <c r="BF69" s="9"/>
      <c r="BG69" s="17"/>
      <c r="BH69" s="9"/>
      <c r="BI69" s="51"/>
      <c r="BJ69" s="9"/>
      <c r="BK69" s="51"/>
      <c r="BL69" s="9"/>
      <c r="BM69" s="51"/>
      <c r="BN69" s="9"/>
      <c r="BO69" s="51"/>
      <c r="BP69" s="51"/>
      <c r="BQ69" s="9"/>
      <c r="BR69" s="51"/>
      <c r="BS69" s="9"/>
      <c r="BT69" s="51"/>
      <c r="BU69" s="9"/>
      <c r="BV69" s="51"/>
      <c r="BW69" s="9"/>
      <c r="BX69" s="51"/>
      <c r="BY69" s="9"/>
      <c r="BZ69" s="51"/>
      <c r="CA69" s="9"/>
      <c r="CB69" s="51"/>
      <c r="CC69" s="9"/>
      <c r="CD69" s="51"/>
      <c r="CE69" s="9"/>
      <c r="CF69" s="51"/>
      <c r="CG69" s="10"/>
      <c r="CH69" s="51"/>
      <c r="CI69" s="10"/>
      <c r="CJ69" s="51"/>
      <c r="CK69" s="10"/>
      <c r="CL69" s="51"/>
      <c r="CM69" s="10"/>
      <c r="CN69" s="51"/>
      <c r="CO69" s="53"/>
      <c r="CP69" s="51"/>
      <c r="CQ69" s="53"/>
      <c r="CR69" s="51"/>
      <c r="CS69" s="53"/>
      <c r="CT69" s="51"/>
      <c r="CU69" s="53"/>
      <c r="CV69" s="60"/>
      <c r="CW69" s="51"/>
      <c r="CX69" s="9"/>
      <c r="CY69" s="51"/>
      <c r="CZ69" s="9"/>
      <c r="DA69" s="51"/>
      <c r="DB69" s="9"/>
      <c r="DC69" s="51"/>
      <c r="DD69" s="9"/>
      <c r="DE69" s="69"/>
      <c r="DF69" s="69"/>
      <c r="DG69" s="51"/>
    </row>
    <row r="70" spans="1:111" ht="15" customHeight="1">
      <c r="A70" s="49">
        <v>43677</v>
      </c>
      <c r="B70" s="51">
        <f>吉祥自动更新!B49</f>
        <v>3711.8058999999998</v>
      </c>
      <c r="C70" s="138">
        <f t="shared" si="15"/>
        <v>0.21141675744608235</v>
      </c>
      <c r="D70" s="138"/>
      <c r="E70" s="50">
        <f>吉祥自动更新!C49</f>
        <v>2928.2301000000002</v>
      </c>
      <c r="F70" s="138">
        <f t="shared" si="0"/>
        <v>0.10165953396917327</v>
      </c>
      <c r="G70" s="138"/>
      <c r="H70" s="50">
        <f>吉祥自动更新!D49</f>
        <v>728.29480000000001</v>
      </c>
      <c r="I70" s="138">
        <f t="shared" si="1"/>
        <v>0.99637672717424475</v>
      </c>
      <c r="J70" s="138"/>
      <c r="K70" s="50">
        <f>吉祥自动更新!E49</f>
        <v>55.280999999999999</v>
      </c>
      <c r="L70" s="138">
        <f t="shared" si="2"/>
        <v>0.34193470081320543</v>
      </c>
      <c r="M70" s="138"/>
      <c r="N70" s="50">
        <f>吉祥自动更新!F49</f>
        <v>3192.96</v>
      </c>
      <c r="O70" s="138">
        <f t="shared" si="3"/>
        <v>0.19193664357411366</v>
      </c>
      <c r="P70" s="138"/>
      <c r="Q70" s="50">
        <f>吉祥自动更新!G49</f>
        <v>2566.5</v>
      </c>
      <c r="R70" s="138">
        <f t="shared" si="4"/>
        <v>9.7522425977425664E-2</v>
      </c>
      <c r="S70" s="138"/>
      <c r="T70" s="50">
        <f>吉祥自动更新!H49</f>
        <v>580.32000000000005</v>
      </c>
      <c r="U70" s="138">
        <f t="shared" si="5"/>
        <v>0.90920611609204949</v>
      </c>
      <c r="V70" s="138"/>
      <c r="W70" s="50">
        <f>吉祥自动更新!I49</f>
        <v>46.14</v>
      </c>
      <c r="X70" s="138">
        <f t="shared" si="6"/>
        <v>0.2678436491035241</v>
      </c>
      <c r="Y70" s="138"/>
      <c r="Z70" s="50">
        <f>吉祥自动更新!J49*10</f>
        <v>2004.42</v>
      </c>
      <c r="AA70" s="138">
        <f t="shared" si="7"/>
        <v>0.17665498476656771</v>
      </c>
      <c r="AB70" s="138"/>
      <c r="AC70" s="50">
        <f>吉祥自动更新!K49*10</f>
        <v>1716.83</v>
      </c>
      <c r="AD70" s="138">
        <f t="shared" si="8"/>
        <v>0.12814261870654864</v>
      </c>
      <c r="AE70" s="138"/>
      <c r="AF70" s="50">
        <f>吉祥自动更新!L49*10</f>
        <v>253.04</v>
      </c>
      <c r="AG70" s="138">
        <f t="shared" si="9"/>
        <v>0.62841881716970205</v>
      </c>
      <c r="AH70" s="138"/>
      <c r="AI70" s="50">
        <f>吉祥自动更新!M49*10</f>
        <v>34.549999999999997</v>
      </c>
      <c r="AJ70" s="138">
        <f t="shared" si="10"/>
        <v>0.31468797564687967</v>
      </c>
      <c r="AK70" s="138"/>
      <c r="AL70" s="50">
        <f>吉祥自动更新!N49</f>
        <v>86.02</v>
      </c>
      <c r="AM70" s="148">
        <f t="shared" si="11"/>
        <v>-1.4100000000000108</v>
      </c>
      <c r="AN70" s="138"/>
      <c r="AO70" s="50">
        <f>吉祥自动更新!O49</f>
        <v>87.65</v>
      </c>
      <c r="AP70" s="148">
        <f t="shared" si="12"/>
        <v>-0.32999999999999829</v>
      </c>
      <c r="AQ70" s="138"/>
      <c r="AR70" s="50">
        <f>吉祥自动更新!P49</f>
        <v>79.680000000000007</v>
      </c>
      <c r="AS70" s="148">
        <f t="shared" si="13"/>
        <v>-3.6399999999999864</v>
      </c>
      <c r="AT70" s="138"/>
      <c r="AU70" s="50">
        <f>吉祥自动更新!Q49</f>
        <v>83.46</v>
      </c>
      <c r="AV70" s="148">
        <f t="shared" si="14"/>
        <v>-4.8800000000000097</v>
      </c>
      <c r="AW70" s="138"/>
      <c r="AX70" s="50">
        <f>吉祥自动更新!R49</f>
        <v>90</v>
      </c>
      <c r="AY70" s="138">
        <f t="shared" si="16"/>
        <v>8.43373493975903E-2</v>
      </c>
      <c r="AZ70" s="138"/>
      <c r="BA70" s="17"/>
      <c r="BB70" s="9"/>
      <c r="BC70" s="17"/>
      <c r="BD70" s="9"/>
      <c r="BE70" s="17"/>
      <c r="BF70" s="9"/>
      <c r="BG70" s="17"/>
      <c r="BH70" s="9"/>
      <c r="BI70" s="51"/>
      <c r="BJ70" s="9"/>
      <c r="BK70" s="51"/>
      <c r="BL70" s="9"/>
      <c r="BM70" s="51"/>
      <c r="BN70" s="9"/>
      <c r="BO70" s="51"/>
      <c r="BP70" s="51"/>
      <c r="BQ70" s="9"/>
      <c r="BR70" s="51"/>
      <c r="BS70" s="9"/>
      <c r="BT70" s="51"/>
      <c r="BU70" s="9"/>
      <c r="BV70" s="51"/>
      <c r="BW70" s="9"/>
      <c r="BX70" s="51"/>
      <c r="BY70" s="9"/>
      <c r="BZ70" s="51"/>
      <c r="CA70" s="9"/>
      <c r="CB70" s="51"/>
      <c r="CC70" s="9"/>
      <c r="CD70" s="51"/>
      <c r="CE70" s="9"/>
      <c r="CF70" s="51"/>
      <c r="CG70" s="10"/>
      <c r="CH70" s="51"/>
      <c r="CI70" s="10"/>
      <c r="CJ70" s="51"/>
      <c r="CK70" s="10"/>
      <c r="CL70" s="51"/>
      <c r="CM70" s="10"/>
      <c r="CN70" s="51"/>
      <c r="CO70" s="53"/>
      <c r="CP70" s="51"/>
      <c r="CQ70" s="53"/>
      <c r="CR70" s="51"/>
      <c r="CS70" s="53"/>
      <c r="CT70" s="51"/>
      <c r="CU70" s="53"/>
      <c r="CV70" s="60"/>
      <c r="CW70" s="51"/>
      <c r="CX70" s="9"/>
      <c r="CY70" s="51"/>
      <c r="CZ70" s="9"/>
      <c r="DA70" s="51"/>
      <c r="DB70" s="9"/>
      <c r="DC70" s="51"/>
      <c r="DD70" s="9"/>
      <c r="DE70" s="69"/>
      <c r="DF70" s="69"/>
      <c r="DG70" s="51"/>
    </row>
    <row r="71" spans="1:111">
      <c r="A71" s="49">
        <v>43708</v>
      </c>
      <c r="B71" s="51">
        <f>吉祥自动更新!B50</f>
        <v>3598.0720999999999</v>
      </c>
      <c r="C71" s="138">
        <f t="shared" si="15"/>
        <v>0.18638312040798888</v>
      </c>
      <c r="D71" s="138"/>
      <c r="E71" s="50">
        <f>吉祥自动更新!C50</f>
        <v>2800.6682999999998</v>
      </c>
      <c r="F71" s="138">
        <f t="shared" si="0"/>
        <v>4.9556947194137502E-2</v>
      </c>
      <c r="G71" s="138"/>
      <c r="H71" s="50">
        <f>吉祥自动更新!D50</f>
        <v>745.58960000000002</v>
      </c>
      <c r="I71" s="138">
        <f t="shared" si="1"/>
        <v>1.3087179160062092</v>
      </c>
      <c r="J71" s="138"/>
      <c r="K71" s="50">
        <f>吉祥自动更新!E50</f>
        <v>51.8142</v>
      </c>
      <c r="L71" s="138">
        <f t="shared" si="2"/>
        <v>0.25053881520991461</v>
      </c>
      <c r="M71" s="138"/>
      <c r="N71" s="50">
        <f>吉祥自动更新!F50</f>
        <v>3207.7588999999998</v>
      </c>
      <c r="O71" s="138">
        <f t="shared" si="3"/>
        <v>0.15899088819446172</v>
      </c>
      <c r="P71" s="138"/>
      <c r="Q71" s="50">
        <f>吉祥自动更新!G50</f>
        <v>2529.0807</v>
      </c>
      <c r="R71" s="138">
        <f t="shared" si="4"/>
        <v>3.461272539591298E-2</v>
      </c>
      <c r="S71" s="138"/>
      <c r="T71" s="50">
        <f>吉祥自动更新!H50</f>
        <v>636.22479999999996</v>
      </c>
      <c r="U71" s="138">
        <f t="shared" si="5"/>
        <v>1.2329968759618937</v>
      </c>
      <c r="V71" s="138"/>
      <c r="W71" s="50">
        <f>吉祥自动更新!I50</f>
        <v>42.453400000000002</v>
      </c>
      <c r="X71" s="138">
        <f t="shared" si="6"/>
        <v>0.1076774555464235</v>
      </c>
      <c r="Y71" s="138"/>
      <c r="Z71" s="50">
        <f>吉祥自动更新!J50*10</f>
        <v>1994.08</v>
      </c>
      <c r="AA71" s="138">
        <f t="shared" si="7"/>
        <v>0.12674528328539858</v>
      </c>
      <c r="AB71" s="138"/>
      <c r="AC71" s="50">
        <f>吉祥自动更新!K50*10</f>
        <v>1687.39</v>
      </c>
      <c r="AD71" s="138">
        <f t="shared" si="8"/>
        <v>6.1692274780726697E-2</v>
      </c>
      <c r="AE71" s="138"/>
      <c r="AF71" s="50">
        <f>吉祥自动更新!L50*10</f>
        <v>274.99</v>
      </c>
      <c r="AG71" s="138">
        <f t="shared" si="9"/>
        <v>0.8000261831511426</v>
      </c>
      <c r="AH71" s="138"/>
      <c r="AI71" s="50">
        <f>吉祥自动更新!M50*10</f>
        <v>31.7</v>
      </c>
      <c r="AJ71" s="138">
        <f t="shared" si="10"/>
        <v>0.14605929139551699</v>
      </c>
      <c r="AK71" s="138"/>
      <c r="AL71" s="50">
        <f>吉祥自动更新!N50</f>
        <v>89.15</v>
      </c>
      <c r="AM71" s="148">
        <f t="shared" si="11"/>
        <v>-2.1099999999999994</v>
      </c>
      <c r="AN71" s="138"/>
      <c r="AO71" s="50">
        <f>吉祥自动更新!O50</f>
        <v>90.3</v>
      </c>
      <c r="AP71" s="148">
        <f t="shared" si="12"/>
        <v>-1.3100000000000023</v>
      </c>
      <c r="AQ71" s="138"/>
      <c r="AR71" s="50">
        <f>吉祥自动更新!P50</f>
        <v>85.33</v>
      </c>
      <c r="AS71" s="148">
        <f t="shared" si="13"/>
        <v>-2.9000000000000057</v>
      </c>
      <c r="AT71" s="138"/>
      <c r="AU71" s="50">
        <f>吉祥自动更新!Q50</f>
        <v>81.93</v>
      </c>
      <c r="AV71" s="148">
        <f t="shared" si="14"/>
        <v>-10.569999999999993</v>
      </c>
      <c r="AW71" s="138"/>
      <c r="AX71" s="50">
        <f>吉祥自动更新!R50</f>
        <v>91</v>
      </c>
      <c r="AY71" s="138">
        <f t="shared" si="16"/>
        <v>9.6385542168674787E-2</v>
      </c>
      <c r="AZ71" s="138"/>
      <c r="BA71" s="17"/>
      <c r="BB71" s="9"/>
      <c r="BC71" s="17"/>
      <c r="BD71" s="9"/>
      <c r="BE71" s="17"/>
      <c r="BF71" s="9"/>
      <c r="BG71" s="17"/>
      <c r="BH71" s="9"/>
      <c r="BI71" s="51"/>
      <c r="BJ71" s="9"/>
      <c r="BK71" s="51"/>
      <c r="BL71" s="9"/>
      <c r="BM71" s="51"/>
      <c r="BN71" s="9"/>
      <c r="BO71" s="51"/>
      <c r="BP71" s="51"/>
      <c r="BQ71" s="9"/>
      <c r="BR71" s="51"/>
      <c r="BS71" s="9"/>
      <c r="BT71" s="51"/>
      <c r="BU71" s="9"/>
      <c r="BV71" s="51"/>
      <c r="BW71" s="9"/>
      <c r="BX71" s="51"/>
      <c r="BY71" s="9"/>
      <c r="BZ71" s="51"/>
      <c r="CA71" s="9"/>
      <c r="CB71" s="51"/>
      <c r="CC71" s="9"/>
      <c r="CD71" s="51"/>
      <c r="CE71" s="9"/>
      <c r="CF71" s="51"/>
      <c r="CG71" s="10"/>
      <c r="CH71" s="51"/>
      <c r="CI71" s="10"/>
      <c r="CJ71" s="51"/>
      <c r="CK71" s="10"/>
      <c r="CL71" s="51"/>
      <c r="CM71" s="10"/>
      <c r="CN71" s="51"/>
      <c r="CO71" s="53"/>
      <c r="CP71" s="51"/>
      <c r="CQ71" s="53"/>
      <c r="CR71" s="51"/>
      <c r="CS71" s="53"/>
      <c r="CT71" s="51"/>
      <c r="CU71" s="53"/>
      <c r="CV71" s="60"/>
      <c r="CW71" s="51"/>
      <c r="CX71" s="9"/>
      <c r="CY71" s="51"/>
      <c r="CZ71" s="9"/>
      <c r="DA71" s="51"/>
      <c r="DB71" s="9"/>
      <c r="DC71" s="51"/>
      <c r="DD71" s="9"/>
      <c r="DE71" s="69"/>
      <c r="DF71" s="69"/>
      <c r="DG71" s="51"/>
    </row>
    <row r="72" spans="1:111">
      <c r="A72" s="49">
        <v>43738</v>
      </c>
      <c r="B72" s="51">
        <f>吉祥自动更新!B51</f>
        <v>3348.1581000000001</v>
      </c>
      <c r="C72" s="138">
        <f t="shared" si="15"/>
        <v>0.23245236168942984</v>
      </c>
      <c r="D72" s="138"/>
      <c r="E72" s="50">
        <f>吉祥自动更新!C51</f>
        <v>2700.4009999999998</v>
      </c>
      <c r="F72" s="138">
        <f t="shared" si="0"/>
        <v>0.11008062510456829</v>
      </c>
      <c r="G72" s="138"/>
      <c r="H72" s="50">
        <f>吉祥自动更新!D51</f>
        <v>602.49919999999997</v>
      </c>
      <c r="I72" s="138">
        <f t="shared" si="1"/>
        <v>1.4611804940259612</v>
      </c>
      <c r="J72" s="138"/>
      <c r="K72" s="50">
        <f>吉祥自动更新!E51</f>
        <v>45.257899999999999</v>
      </c>
      <c r="L72" s="138">
        <f t="shared" si="2"/>
        <v>0.15320266833820018</v>
      </c>
      <c r="M72" s="138"/>
      <c r="N72" s="50">
        <f>吉祥自动更新!F51</f>
        <v>2868.6574999999998</v>
      </c>
      <c r="O72" s="138">
        <f t="shared" si="3"/>
        <v>0.22728565927954114</v>
      </c>
      <c r="P72" s="138"/>
      <c r="Q72" s="50">
        <f>吉祥自动更新!G51</f>
        <v>2378.7511</v>
      </c>
      <c r="R72" s="138">
        <f t="shared" si="4"/>
        <v>0.12427975233954047</v>
      </c>
      <c r="S72" s="138"/>
      <c r="T72" s="50">
        <f>吉祥自动更新!H51</f>
        <v>457.87880000000001</v>
      </c>
      <c r="U72" s="138">
        <f t="shared" si="5"/>
        <v>1.4249486283232708</v>
      </c>
      <c r="V72" s="138"/>
      <c r="W72" s="50">
        <f>吉祥自动更新!I51</f>
        <v>32.0276</v>
      </c>
      <c r="X72" s="138">
        <f t="shared" si="6"/>
        <v>-2.2953020134228286E-2</v>
      </c>
      <c r="Y72" s="138"/>
      <c r="Z72" s="50">
        <f>吉祥自动更新!J51*10</f>
        <v>1828.47</v>
      </c>
      <c r="AA72" s="138">
        <f t="shared" si="7"/>
        <v>0.20167586750788646</v>
      </c>
      <c r="AB72" s="138"/>
      <c r="AC72" s="50">
        <f>吉祥自动更新!K51*10</f>
        <v>1612.15</v>
      </c>
      <c r="AD72" s="138">
        <f t="shared" si="8"/>
        <v>0.15684895627776152</v>
      </c>
      <c r="AE72" s="138"/>
      <c r="AF72" s="50">
        <f>吉祥自动更新!L51*10</f>
        <v>192.13</v>
      </c>
      <c r="AG72" s="138">
        <f t="shared" si="9"/>
        <v>0.84067829086031787</v>
      </c>
      <c r="AH72" s="138"/>
      <c r="AI72" s="50">
        <f>吉祥自动更新!M51*10</f>
        <v>24.19</v>
      </c>
      <c r="AJ72" s="138">
        <f t="shared" si="10"/>
        <v>2.2832980972515848E-2</v>
      </c>
      <c r="AK72" s="138"/>
      <c r="AL72" s="50">
        <f>吉祥自动更新!N51</f>
        <v>85.68</v>
      </c>
      <c r="AM72" s="148">
        <f t="shared" si="11"/>
        <v>-0.35999999999999943</v>
      </c>
      <c r="AN72" s="138"/>
      <c r="AO72" s="50">
        <f>吉祥自动更新!O51</f>
        <v>88.09</v>
      </c>
      <c r="AP72" s="148">
        <f t="shared" si="12"/>
        <v>1.1099999999999994</v>
      </c>
      <c r="AQ72" s="138"/>
      <c r="AR72" s="50">
        <f>吉祥自动更新!P51</f>
        <v>76</v>
      </c>
      <c r="AS72" s="148">
        <f t="shared" si="13"/>
        <v>-1.1299999999999955</v>
      </c>
      <c r="AT72" s="138"/>
      <c r="AU72" s="50">
        <f>吉祥自动更新!Q51</f>
        <v>70.77</v>
      </c>
      <c r="AV72" s="148">
        <f t="shared" si="14"/>
        <v>-12.77000000000001</v>
      </c>
      <c r="AW72" s="138"/>
      <c r="AX72" s="50">
        <f>吉祥自动更新!R51</f>
        <v>91</v>
      </c>
      <c r="AY72" s="138">
        <f t="shared" si="16"/>
        <v>8.3333333333333259E-2</v>
      </c>
      <c r="AZ72" s="138"/>
      <c r="BA72" s="17"/>
      <c r="BB72" s="9"/>
      <c r="BC72" s="17"/>
      <c r="BD72" s="9"/>
      <c r="BE72" s="17"/>
      <c r="BF72" s="9"/>
      <c r="BG72" s="17"/>
      <c r="BH72" s="9"/>
      <c r="BI72" s="51"/>
      <c r="BJ72" s="9"/>
      <c r="BK72" s="51"/>
      <c r="BL72" s="9"/>
      <c r="BM72" s="51"/>
      <c r="BN72" s="9"/>
      <c r="BO72" s="51"/>
      <c r="BP72" s="51"/>
      <c r="BQ72" s="9"/>
      <c r="BR72" s="51"/>
      <c r="BS72" s="9"/>
      <c r="BT72" s="51"/>
      <c r="BU72" s="9"/>
      <c r="BV72" s="51"/>
      <c r="BW72" s="9"/>
      <c r="BX72" s="51"/>
      <c r="BY72" s="9"/>
      <c r="BZ72" s="51"/>
      <c r="CA72" s="9"/>
      <c r="CB72" s="51"/>
      <c r="CC72" s="9"/>
      <c r="CD72" s="51"/>
      <c r="CE72" s="9"/>
      <c r="CF72" s="51"/>
      <c r="CG72" s="10"/>
      <c r="CH72" s="51"/>
      <c r="CI72" s="10"/>
      <c r="CJ72" s="51"/>
      <c r="CK72" s="10"/>
      <c r="CL72" s="51"/>
      <c r="CM72" s="10"/>
      <c r="CN72" s="51"/>
      <c r="CO72" s="53"/>
      <c r="CP72" s="51"/>
      <c r="CQ72" s="53"/>
      <c r="CR72" s="51"/>
      <c r="CS72" s="53"/>
      <c r="CT72" s="51"/>
      <c r="CU72" s="53"/>
      <c r="CV72" s="60"/>
      <c r="CW72" s="51"/>
      <c r="CX72" s="9"/>
      <c r="CY72" s="51"/>
      <c r="CZ72" s="9"/>
      <c r="DA72" s="51"/>
      <c r="DB72" s="9"/>
      <c r="DC72" s="51"/>
      <c r="DD72" s="9"/>
      <c r="DE72" s="69"/>
      <c r="DF72" s="69"/>
      <c r="DG72" s="51"/>
    </row>
    <row r="73" spans="1:111">
      <c r="A73" s="49">
        <v>43769</v>
      </c>
      <c r="B73" s="51">
        <f>吉祥自动更新!B52</f>
        <v>3462.5502999999999</v>
      </c>
      <c r="C73" s="138">
        <f t="shared" si="15"/>
        <v>0.19387022658827768</v>
      </c>
      <c r="D73" s="138"/>
      <c r="E73" s="50">
        <f>吉祥自动更新!C52</f>
        <v>2849.567</v>
      </c>
      <c r="F73" s="138">
        <f t="shared" si="0"/>
        <v>0.11989372204973892</v>
      </c>
      <c r="G73" s="138"/>
      <c r="H73" s="50">
        <f>吉祥自动更新!D52</f>
        <v>561.5154</v>
      </c>
      <c r="I73" s="138">
        <f t="shared" si="1"/>
        <v>0.7952189339729232</v>
      </c>
      <c r="J73" s="138"/>
      <c r="K73" s="50">
        <f>吉祥自动更新!E52</f>
        <v>51.4679</v>
      </c>
      <c r="L73" s="138">
        <f t="shared" si="2"/>
        <v>0.19714784809302177</v>
      </c>
      <c r="M73" s="138"/>
      <c r="N73" s="50">
        <f>吉祥自动更新!F52</f>
        <v>2976.6404000000002</v>
      </c>
      <c r="O73" s="138">
        <f t="shared" si="3"/>
        <v>0.19213521832266878</v>
      </c>
      <c r="P73" s="138"/>
      <c r="Q73" s="50">
        <f>吉祥自动更新!G52</f>
        <v>2521.1633999999999</v>
      </c>
      <c r="R73" s="138">
        <f t="shared" si="4"/>
        <v>0.13514275037032686</v>
      </c>
      <c r="S73" s="138"/>
      <c r="T73" s="50">
        <f>吉祥自动更新!H52</f>
        <v>417.08600000000001</v>
      </c>
      <c r="U73" s="138">
        <f t="shared" si="5"/>
        <v>0.73930775646371982</v>
      </c>
      <c r="V73" s="138"/>
      <c r="W73" s="50">
        <f>吉祥自动更新!I52</f>
        <v>38.390999999999998</v>
      </c>
      <c r="X73" s="138">
        <f t="shared" si="6"/>
        <v>6.3757273482959009E-2</v>
      </c>
      <c r="Y73" s="138"/>
      <c r="Z73" s="50">
        <f>吉祥自动更新!J52*10</f>
        <v>1912.2800000000002</v>
      </c>
      <c r="AA73" s="138">
        <f t="shared" si="7"/>
        <v>0.17507389223102332</v>
      </c>
      <c r="AB73" s="138"/>
      <c r="AC73" s="50">
        <f>吉祥自动更新!K52*10</f>
        <v>1697.51</v>
      </c>
      <c r="AD73" s="138">
        <f t="shared" si="8"/>
        <v>0.15638134813856075</v>
      </c>
      <c r="AE73" s="138"/>
      <c r="AF73" s="50">
        <f>吉祥自动更新!L52*10</f>
        <v>186.29000000000002</v>
      </c>
      <c r="AG73" s="138">
        <f t="shared" si="9"/>
        <v>0.39668615984405475</v>
      </c>
      <c r="AH73" s="138"/>
      <c r="AI73" s="50">
        <f>吉祥自动更新!M52*10</f>
        <v>28.479999999999997</v>
      </c>
      <c r="AJ73" s="138">
        <f t="shared" si="10"/>
        <v>9.3701996927803233E-2</v>
      </c>
      <c r="AK73" s="138"/>
      <c r="AL73" s="50">
        <f>吉祥自动更新!N52</f>
        <v>85.97</v>
      </c>
      <c r="AM73" s="148">
        <f t="shared" si="11"/>
        <v>-0.12000000000000455</v>
      </c>
      <c r="AN73" s="138"/>
      <c r="AO73" s="50">
        <f>吉祥自动更新!O52</f>
        <v>88.48</v>
      </c>
      <c r="AP73" s="148">
        <f t="shared" si="12"/>
        <v>1.1899999999999977</v>
      </c>
      <c r="AQ73" s="138"/>
      <c r="AR73" s="50">
        <f>吉祥自动更新!P52</f>
        <v>74.28</v>
      </c>
      <c r="AS73" s="148">
        <f t="shared" si="13"/>
        <v>-2.3900000000000006</v>
      </c>
      <c r="AT73" s="138"/>
      <c r="AU73" s="50">
        <f>吉祥自动更新!Q52</f>
        <v>74.59</v>
      </c>
      <c r="AV73" s="148">
        <f t="shared" si="14"/>
        <v>-9.36</v>
      </c>
      <c r="AW73" s="138"/>
      <c r="AX73" s="50">
        <f>吉祥自动更新!R52</f>
        <v>92</v>
      </c>
      <c r="AY73" s="138">
        <f t="shared" si="16"/>
        <v>6.9767441860465018E-2</v>
      </c>
      <c r="AZ73" s="138"/>
      <c r="BA73" s="17"/>
      <c r="BB73" s="9"/>
      <c r="BC73" s="17"/>
      <c r="BD73" s="9"/>
      <c r="BE73" s="17"/>
      <c r="BF73" s="9"/>
      <c r="BG73" s="17"/>
      <c r="BH73" s="9"/>
      <c r="BI73" s="51"/>
      <c r="BJ73" s="9"/>
      <c r="BK73" s="51"/>
      <c r="BL73" s="9"/>
      <c r="BM73" s="51"/>
      <c r="BN73" s="9"/>
      <c r="BO73" s="51"/>
      <c r="BP73" s="51"/>
      <c r="BQ73" s="9"/>
      <c r="BR73" s="51"/>
      <c r="BS73" s="9"/>
      <c r="BT73" s="51"/>
      <c r="BU73" s="9"/>
      <c r="BV73" s="51"/>
      <c r="BW73" s="9"/>
      <c r="BX73" s="51"/>
      <c r="BY73" s="9"/>
      <c r="BZ73" s="51"/>
      <c r="CA73" s="9"/>
      <c r="CB73" s="51"/>
      <c r="CC73" s="9"/>
      <c r="CD73" s="51"/>
      <c r="CE73" s="9"/>
      <c r="CF73" s="51"/>
      <c r="CG73" s="10"/>
      <c r="CH73" s="51"/>
      <c r="CI73" s="10"/>
      <c r="CJ73" s="51"/>
      <c r="CK73" s="10"/>
      <c r="CL73" s="51"/>
      <c r="CM73" s="10"/>
      <c r="CN73" s="51"/>
      <c r="CO73" s="53"/>
      <c r="CP73" s="51"/>
      <c r="CQ73" s="53"/>
      <c r="CR73" s="51"/>
      <c r="CS73" s="53"/>
      <c r="CT73" s="51"/>
      <c r="CU73" s="53"/>
      <c r="CV73" s="60"/>
      <c r="CW73" s="51"/>
      <c r="CX73" s="9"/>
      <c r="CY73" s="51"/>
      <c r="CZ73" s="9"/>
      <c r="DA73" s="51"/>
      <c r="DB73" s="9"/>
      <c r="DC73" s="51"/>
      <c r="DD73" s="9"/>
      <c r="DE73" s="69"/>
      <c r="DF73" s="69"/>
      <c r="DG73" s="51"/>
    </row>
    <row r="74" spans="1:111">
      <c r="A74" s="49">
        <v>43799</v>
      </c>
      <c r="B74" s="51">
        <f>吉祥自动更新!B53</f>
        <v>3276.5295000000001</v>
      </c>
      <c r="C74" s="138">
        <f t="shared" si="15"/>
        <v>0.14643320950403305</v>
      </c>
      <c r="D74" s="138"/>
      <c r="E74" s="50">
        <f>吉祥自动更新!C53</f>
        <v>2646.6248000000001</v>
      </c>
      <c r="F74" s="138">
        <f t="shared" si="0"/>
        <v>5.2155176526338387E-2</v>
      </c>
      <c r="G74" s="138"/>
      <c r="H74" s="50">
        <f>吉祥自动更新!D53</f>
        <v>590.28399999999999</v>
      </c>
      <c r="I74" s="138">
        <f t="shared" si="1"/>
        <v>0.97212489772436084</v>
      </c>
      <c r="J74" s="138"/>
      <c r="K74" s="50">
        <f>吉祥自动更新!E53</f>
        <v>39.620699999999999</v>
      </c>
      <c r="L74" s="138">
        <f t="shared" si="2"/>
        <v>-8.4437327121851924E-2</v>
      </c>
      <c r="M74" s="138"/>
      <c r="N74" s="50">
        <f>吉祥自动更新!F53</f>
        <v>2699.5702000000001</v>
      </c>
      <c r="O74" s="138">
        <f t="shared" si="3"/>
        <v>0.11444726999512866</v>
      </c>
      <c r="P74" s="138"/>
      <c r="Q74" s="50">
        <f>吉祥自动更新!G53</f>
        <v>2261.855</v>
      </c>
      <c r="R74" s="138">
        <f t="shared" si="4"/>
        <v>5.6418316161153781E-2</v>
      </c>
      <c r="S74" s="138"/>
      <c r="T74" s="50">
        <f>吉祥自动更新!H53</f>
        <v>406.45940000000002</v>
      </c>
      <c r="U74" s="138">
        <f t="shared" si="5"/>
        <v>0.66159512713596613</v>
      </c>
      <c r="V74" s="138"/>
      <c r="W74" s="50">
        <f>吉祥自动更新!I53</f>
        <v>31.255800000000001</v>
      </c>
      <c r="X74" s="138">
        <f t="shared" si="6"/>
        <v>-0.14741407528641559</v>
      </c>
      <c r="Y74" s="138"/>
      <c r="Z74" s="50">
        <f>吉祥自动更新!J53*10</f>
        <v>1705.02</v>
      </c>
      <c r="AA74" s="138">
        <f t="shared" si="7"/>
        <v>9.4729948378149187E-2</v>
      </c>
      <c r="AB74" s="138"/>
      <c r="AC74" s="50">
        <f>吉祥自动更新!K53*10</f>
        <v>1495.06</v>
      </c>
      <c r="AD74" s="138">
        <f t="shared" si="8"/>
        <v>6.8312063224386543E-2</v>
      </c>
      <c r="AE74" s="138"/>
      <c r="AF74" s="50">
        <f>吉祥自动更新!L53*10</f>
        <v>186.39</v>
      </c>
      <c r="AG74" s="138">
        <f t="shared" si="9"/>
        <v>0.41644501861843586</v>
      </c>
      <c r="AH74" s="138"/>
      <c r="AI74" s="50">
        <f>吉祥自动更新!M53*10</f>
        <v>23.57</v>
      </c>
      <c r="AJ74" s="138">
        <f t="shared" si="10"/>
        <v>-0.10821036700718878</v>
      </c>
      <c r="AK74" s="138"/>
      <c r="AL74" s="50">
        <f>吉祥自动更新!N53</f>
        <v>82.39</v>
      </c>
      <c r="AM74" s="148">
        <f t="shared" si="11"/>
        <v>-2.3700000000000045</v>
      </c>
      <c r="AN74" s="138"/>
      <c r="AO74" s="50">
        <f>吉祥自动更新!O53</f>
        <v>85.46</v>
      </c>
      <c r="AP74" s="148">
        <f t="shared" si="12"/>
        <v>0.3399999999999892</v>
      </c>
      <c r="AQ74" s="138"/>
      <c r="AR74" s="50">
        <f>吉祥自动更新!P53</f>
        <v>68.86</v>
      </c>
      <c r="AS74" s="148">
        <f t="shared" si="13"/>
        <v>-12.870000000000005</v>
      </c>
      <c r="AT74" s="138"/>
      <c r="AU74" s="50">
        <f>吉祥自动更新!Q53</f>
        <v>78.89</v>
      </c>
      <c r="AV74" s="148">
        <f t="shared" si="14"/>
        <v>-5.8299999999999983</v>
      </c>
      <c r="AW74" s="138"/>
      <c r="AX74" s="50">
        <f>吉祥自动更新!R53</f>
        <v>93</v>
      </c>
      <c r="AY74" s="138">
        <f t="shared" si="16"/>
        <v>5.6818181818181879E-2</v>
      </c>
      <c r="AZ74" s="138"/>
      <c r="BA74" s="17"/>
      <c r="BB74" s="9"/>
      <c r="BC74" s="17"/>
      <c r="BD74" s="9"/>
      <c r="BE74" s="17"/>
      <c r="BF74" s="9"/>
      <c r="BG74" s="17"/>
      <c r="BH74" s="9"/>
      <c r="BI74" s="51"/>
      <c r="BJ74" s="9"/>
      <c r="BK74" s="51"/>
      <c r="BL74" s="9"/>
      <c r="BM74" s="51"/>
      <c r="BN74" s="9"/>
      <c r="BO74" s="51"/>
      <c r="BP74" s="51"/>
      <c r="BQ74" s="9"/>
      <c r="BR74" s="51"/>
      <c r="BS74" s="9"/>
      <c r="BT74" s="51"/>
      <c r="BU74" s="9"/>
      <c r="BV74" s="51"/>
      <c r="BW74" s="9"/>
      <c r="BX74" s="51"/>
      <c r="BY74" s="9"/>
      <c r="BZ74" s="51"/>
      <c r="CA74" s="9"/>
      <c r="CB74" s="51"/>
      <c r="CC74" s="9"/>
      <c r="CD74" s="51"/>
      <c r="CE74" s="9"/>
      <c r="CF74" s="51"/>
      <c r="CG74" s="10"/>
      <c r="CH74" s="51"/>
      <c r="CI74" s="10"/>
      <c r="CJ74" s="51"/>
      <c r="CK74" s="10"/>
      <c r="CL74" s="51"/>
      <c r="CM74" s="10"/>
      <c r="CN74" s="51"/>
      <c r="CO74" s="53"/>
      <c r="CP74" s="51"/>
      <c r="CQ74" s="53"/>
      <c r="CR74" s="51"/>
      <c r="CS74" s="53"/>
      <c r="CT74" s="51"/>
      <c r="CU74" s="53"/>
      <c r="CV74" s="60"/>
      <c r="CW74" s="51"/>
      <c r="CX74" s="9"/>
      <c r="CY74" s="51"/>
      <c r="CZ74" s="9"/>
      <c r="DA74" s="51"/>
      <c r="DB74" s="9"/>
      <c r="DC74" s="51"/>
      <c r="DD74" s="9"/>
      <c r="DE74" s="69"/>
      <c r="DF74" s="69"/>
      <c r="DG74" s="51"/>
    </row>
    <row r="75" spans="1:111">
      <c r="A75" s="49">
        <v>43830</v>
      </c>
      <c r="B75" s="51">
        <f>吉祥自动更新!B54</f>
        <v>3421.0648000000001</v>
      </c>
      <c r="C75" s="138">
        <f t="shared" si="15"/>
        <v>0.12958479415498325</v>
      </c>
      <c r="D75" s="138"/>
      <c r="E75" s="50">
        <f>吉祥自动更新!C54</f>
        <v>2743.0607</v>
      </c>
      <c r="F75" s="138">
        <f t="shared" si="0"/>
        <v>4.3932288312875212E-2</v>
      </c>
      <c r="G75" s="138"/>
      <c r="H75" s="50">
        <f>吉祥自动更新!D54</f>
        <v>639.13589999999999</v>
      </c>
      <c r="I75" s="138">
        <f t="shared" si="1"/>
        <v>0.78502606170408318</v>
      </c>
      <c r="J75" s="138"/>
      <c r="K75" s="50">
        <f>吉祥自动更新!E54</f>
        <v>38.868200000000002</v>
      </c>
      <c r="L75" s="138">
        <f t="shared" si="2"/>
        <v>-9.4540668351717372E-2</v>
      </c>
      <c r="M75" s="138"/>
      <c r="N75" s="50">
        <f>吉祥自动更新!F54</f>
        <v>2766.7554</v>
      </c>
      <c r="O75" s="138">
        <f t="shared" si="3"/>
        <v>8.4176867725390236E-2</v>
      </c>
      <c r="P75" s="138"/>
      <c r="Q75" s="50">
        <f>吉祥自动更新!G54</f>
        <v>2293.7759000000001</v>
      </c>
      <c r="R75" s="138">
        <f t="shared" si="4"/>
        <v>3.4852070722943163E-2</v>
      </c>
      <c r="S75" s="138"/>
      <c r="T75" s="50">
        <f>吉祥自动更新!H54</f>
        <v>443.1078</v>
      </c>
      <c r="U75" s="138">
        <f t="shared" si="5"/>
        <v>0.48349502731578164</v>
      </c>
      <c r="V75" s="138"/>
      <c r="W75" s="50">
        <f>吉祥自动更新!I54</f>
        <v>29.871700000000001</v>
      </c>
      <c r="X75" s="138">
        <f t="shared" si="6"/>
        <v>-0.18658472162466844</v>
      </c>
      <c r="Y75" s="138"/>
      <c r="Z75" s="50">
        <f>吉祥自动更新!J54*10</f>
        <v>1741.39</v>
      </c>
      <c r="AA75" s="138">
        <f t="shared" si="7"/>
        <v>7.8333508783879902E-2</v>
      </c>
      <c r="AB75" s="138"/>
      <c r="AC75" s="50">
        <f>吉祥自动更新!K54*10</f>
        <v>1515.712</v>
      </c>
      <c r="AD75" s="138">
        <f t="shared" si="8"/>
        <v>5.4841291382202062E-2</v>
      </c>
      <c r="AE75" s="138"/>
      <c r="AF75" s="50">
        <f>吉祥自动更新!L54*10</f>
        <v>203.11800000000002</v>
      </c>
      <c r="AG75" s="138">
        <f t="shared" si="9"/>
        <v>0.34088988645365759</v>
      </c>
      <c r="AH75" s="138"/>
      <c r="AI75" s="50">
        <f>吉祥自动更新!M54*10</f>
        <v>22.56</v>
      </c>
      <c r="AJ75" s="138">
        <f t="shared" si="10"/>
        <v>-0.1486792452830189</v>
      </c>
      <c r="AK75" s="138"/>
      <c r="AL75" s="50">
        <f>吉祥自动更新!N54</f>
        <v>80.87</v>
      </c>
      <c r="AM75" s="148">
        <f t="shared" si="11"/>
        <v>-3.3900000000000006</v>
      </c>
      <c r="AN75" s="138"/>
      <c r="AO75" s="50">
        <f>吉祥自动更新!O54</f>
        <v>83.62</v>
      </c>
      <c r="AP75" s="148">
        <f t="shared" si="12"/>
        <v>-0.72999999999998977</v>
      </c>
      <c r="AQ75" s="138"/>
      <c r="AR75" s="50">
        <f>吉祥自动更新!P54</f>
        <v>69.33</v>
      </c>
      <c r="AS75" s="148">
        <f t="shared" si="13"/>
        <v>-14.090000000000003</v>
      </c>
      <c r="AT75" s="138"/>
      <c r="AU75" s="50">
        <f>吉祥自动更新!Q54</f>
        <v>76.849999999999994</v>
      </c>
      <c r="AV75" s="148">
        <f t="shared" si="14"/>
        <v>-8.7000000000000028</v>
      </c>
      <c r="AW75" s="138"/>
      <c r="AX75" s="50">
        <f>吉祥自动更新!R54</f>
        <v>96</v>
      </c>
      <c r="AY75" s="138">
        <f t="shared" si="16"/>
        <v>6.6666666666666652E-2</v>
      </c>
      <c r="AZ75" s="138"/>
      <c r="BA75" s="17"/>
      <c r="BB75" s="9"/>
      <c r="BC75" s="17"/>
      <c r="BD75" s="9"/>
      <c r="BE75" s="17"/>
      <c r="BF75" s="9"/>
      <c r="BG75" s="17"/>
      <c r="BH75" s="9"/>
      <c r="BI75" s="51"/>
      <c r="BJ75" s="9"/>
      <c r="BK75" s="51"/>
      <c r="BL75" s="9"/>
      <c r="BM75" s="51"/>
      <c r="BN75" s="9"/>
      <c r="BO75" s="51"/>
      <c r="BP75" s="51"/>
      <c r="BQ75" s="9"/>
      <c r="BR75" s="51"/>
      <c r="BS75" s="9"/>
      <c r="BT75" s="51"/>
      <c r="BU75" s="9"/>
      <c r="BV75" s="51"/>
      <c r="BW75" s="9"/>
      <c r="BX75" s="51"/>
      <c r="BY75" s="9"/>
      <c r="BZ75" s="51"/>
      <c r="CA75" s="9"/>
      <c r="CB75" s="51"/>
      <c r="CC75" s="9"/>
      <c r="CD75" s="51"/>
      <c r="CE75" s="9"/>
      <c r="CF75" s="51"/>
      <c r="CG75" s="10"/>
      <c r="CH75" s="51"/>
      <c r="CI75" s="10"/>
      <c r="CJ75" s="51"/>
      <c r="CK75" s="10"/>
      <c r="CL75" s="51"/>
      <c r="CM75" s="10"/>
      <c r="CN75" s="51"/>
      <c r="CO75" s="53"/>
      <c r="CP75" s="51"/>
      <c r="CQ75" s="53"/>
      <c r="CR75" s="51"/>
      <c r="CS75" s="53"/>
      <c r="CT75" s="51"/>
      <c r="CU75" s="53"/>
      <c r="CV75" s="60"/>
      <c r="CW75" s="51"/>
      <c r="CX75" s="9"/>
      <c r="CY75" s="51"/>
      <c r="CZ75" s="9"/>
      <c r="DA75" s="51"/>
      <c r="DB75" s="9"/>
      <c r="DC75" s="51"/>
      <c r="DD75" s="9"/>
      <c r="DE75" s="69"/>
      <c r="DF75" s="69"/>
      <c r="DG75" s="51"/>
    </row>
    <row r="76" spans="1:111" s="11" customFormat="1">
      <c r="A76" s="34">
        <v>43861</v>
      </c>
      <c r="B76" s="51">
        <f>吉祥自动更新!B55</f>
        <v>3591.5545000000002</v>
      </c>
      <c r="C76" s="138">
        <f t="shared" si="15"/>
        <v>5.1338588531669949E-2</v>
      </c>
      <c r="D76" s="138"/>
      <c r="E76" s="18">
        <f>吉祥自动更新!C55</f>
        <v>2744.9322000000002</v>
      </c>
      <c r="F76" s="138">
        <f t="shared" si="0"/>
        <v>-4.6689839563834878E-2</v>
      </c>
      <c r="G76" s="138"/>
      <c r="H76" s="18">
        <f>吉祥自动更新!D55</f>
        <v>803.697</v>
      </c>
      <c r="I76" s="138">
        <f t="shared" si="1"/>
        <v>0.64322249462837822</v>
      </c>
      <c r="J76" s="138"/>
      <c r="K76" s="18">
        <f>吉祥自动更新!E55</f>
        <v>42.9253</v>
      </c>
      <c r="L76" s="138">
        <f t="shared" si="2"/>
        <v>-0.10020039660080404</v>
      </c>
      <c r="M76" s="138"/>
      <c r="N76" s="18">
        <f>吉祥自动更新!F55</f>
        <v>2720.4992000000002</v>
      </c>
      <c r="O76" s="138">
        <f t="shared" si="3"/>
        <v>-3.5733859915074384E-2</v>
      </c>
      <c r="P76" s="138"/>
      <c r="Q76" s="18">
        <f>吉祥自动更新!G55</f>
        <v>2125.3191999999999</v>
      </c>
      <c r="R76" s="138">
        <f t="shared" si="4"/>
        <v>-0.1100905929892706</v>
      </c>
      <c r="S76" s="138"/>
      <c r="T76" s="18">
        <f>吉祥自动更新!H55</f>
        <v>567.97469999999998</v>
      </c>
      <c r="U76" s="138">
        <f t="shared" si="5"/>
        <v>0.44056199638321658</v>
      </c>
      <c r="V76" s="138"/>
      <c r="W76" s="18">
        <f>吉祥自动更新!I55</f>
        <v>27.205300000000001</v>
      </c>
      <c r="X76" s="138">
        <f t="shared" si="6"/>
        <v>-0.29884150977435853</v>
      </c>
      <c r="Y76" s="138"/>
      <c r="Z76" s="18">
        <f>吉祥自动更新!J55*10</f>
        <v>1678.42</v>
      </c>
      <c r="AA76" s="138">
        <f t="shared" si="7"/>
        <v>-4.3166451936561434E-2</v>
      </c>
      <c r="AB76" s="138"/>
      <c r="AC76" s="18">
        <f>吉祥自动更新!K55*10</f>
        <v>1402.37</v>
      </c>
      <c r="AD76" s="138">
        <f t="shared" si="8"/>
        <v>-9.2087970426191879E-2</v>
      </c>
      <c r="AE76" s="138"/>
      <c r="AF76" s="18">
        <f>吉祥自动更新!L55*10</f>
        <v>255.31</v>
      </c>
      <c r="AG76" s="138">
        <f t="shared" si="9"/>
        <v>0.41180048661800495</v>
      </c>
      <c r="AH76" s="138"/>
      <c r="AI76" s="18">
        <f>吉祥自动更新!M55*10</f>
        <v>20.74</v>
      </c>
      <c r="AJ76" s="138">
        <f t="shared" si="10"/>
        <v>-0.2771000348553504</v>
      </c>
      <c r="AK76" s="138"/>
      <c r="AL76" s="18">
        <f>吉祥自动更新!N55</f>
        <v>75.75</v>
      </c>
      <c r="AM76" s="148">
        <f t="shared" si="11"/>
        <v>-6.8400000000000034</v>
      </c>
      <c r="AN76" s="138"/>
      <c r="AO76" s="18">
        <f>吉祥自动更新!O55</f>
        <v>77.430000000000007</v>
      </c>
      <c r="AP76" s="148">
        <f t="shared" si="12"/>
        <v>-5.5099999999999909</v>
      </c>
      <c r="AQ76" s="138"/>
      <c r="AR76" s="18">
        <f>吉祥自动更新!P55</f>
        <v>70.67</v>
      </c>
      <c r="AS76" s="148">
        <f t="shared" si="13"/>
        <v>-9.9399999999999977</v>
      </c>
      <c r="AT76" s="138"/>
      <c r="AU76" s="18">
        <f>吉祥自动更新!Q55</f>
        <v>63.38</v>
      </c>
      <c r="AV76" s="148">
        <f t="shared" si="14"/>
        <v>-17.949999999999996</v>
      </c>
      <c r="AW76" s="138"/>
      <c r="AX76" s="18">
        <f>吉祥自动更新!R55</f>
        <v>95</v>
      </c>
      <c r="AY76" s="138">
        <f t="shared" si="16"/>
        <v>6.7415730337078594E-2</v>
      </c>
      <c r="AZ76" s="138"/>
      <c r="BA76" s="10"/>
      <c r="BB76" s="9"/>
      <c r="BC76" s="10"/>
      <c r="BD76" s="9"/>
      <c r="BE76" s="10"/>
      <c r="BF76" s="9"/>
      <c r="BG76" s="10"/>
      <c r="BH76" s="9"/>
      <c r="BI76" s="10"/>
      <c r="BJ76" s="9"/>
      <c r="BK76" s="10"/>
      <c r="BL76" s="9"/>
      <c r="BM76" s="10"/>
      <c r="BN76" s="9"/>
      <c r="BO76" s="10"/>
      <c r="BP76" s="10"/>
      <c r="BQ76" s="9"/>
      <c r="BR76" s="10"/>
      <c r="BS76" s="9"/>
      <c r="BT76" s="10"/>
      <c r="BU76" s="9"/>
      <c r="BV76" s="10"/>
      <c r="BW76" s="9"/>
      <c r="BX76" s="10"/>
      <c r="BY76" s="9"/>
      <c r="BZ76" s="10"/>
      <c r="CA76" s="9"/>
      <c r="CB76" s="10"/>
      <c r="CC76" s="9"/>
      <c r="CD76" s="10"/>
      <c r="CE76" s="9"/>
      <c r="CF76" s="10"/>
      <c r="CG76" s="10"/>
      <c r="CH76" s="10"/>
      <c r="CI76" s="10"/>
      <c r="CJ76" s="10"/>
      <c r="CK76" s="10"/>
      <c r="CL76" s="10"/>
      <c r="CM76" s="10"/>
      <c r="CN76" s="10"/>
      <c r="CO76" s="53"/>
      <c r="CP76" s="10"/>
      <c r="CQ76" s="53"/>
      <c r="CR76" s="10"/>
      <c r="CS76" s="53"/>
      <c r="CT76" s="10"/>
      <c r="CU76" s="53"/>
      <c r="CW76" s="10"/>
      <c r="CX76" s="9"/>
      <c r="CY76" s="10"/>
      <c r="CZ76" s="9"/>
      <c r="DA76" s="10"/>
      <c r="DB76" s="9"/>
      <c r="DC76" s="10"/>
      <c r="DD76" s="9"/>
      <c r="DE76" s="88"/>
      <c r="DF76" s="88"/>
    </row>
    <row r="77" spans="1:111">
      <c r="A77" s="49">
        <v>43890</v>
      </c>
      <c r="B77" s="51">
        <f>吉祥自动更新!B56</f>
        <v>1342.5586000000001</v>
      </c>
      <c r="C77" s="138">
        <f t="shared" si="15"/>
        <v>-0.59157979864500465</v>
      </c>
      <c r="D77" s="138"/>
      <c r="E77" s="50">
        <f>吉祥自动更新!C56</f>
        <v>1110.7254</v>
      </c>
      <c r="F77" s="138">
        <f t="shared" si="0"/>
        <v>-0.5753580729228891</v>
      </c>
      <c r="G77" s="138"/>
      <c r="H77" s="50">
        <f>吉祥自动更新!D56</f>
        <v>221.37950000000001</v>
      </c>
      <c r="I77" s="138">
        <f t="shared" si="1"/>
        <v>-0.6297653106805875</v>
      </c>
      <c r="J77" s="138"/>
      <c r="K77" s="50">
        <f>吉祥自动更新!E56</f>
        <v>10.4537</v>
      </c>
      <c r="L77" s="138">
        <f t="shared" si="2"/>
        <v>-0.85792800518617074</v>
      </c>
      <c r="M77" s="138"/>
      <c r="N77" s="50">
        <f>吉祥自动更新!F56</f>
        <v>667.45579999999995</v>
      </c>
      <c r="O77" s="138">
        <f t="shared" si="3"/>
        <v>-0.76653952284164184</v>
      </c>
      <c r="P77" s="138"/>
      <c r="Q77" s="50">
        <f>吉祥自动更新!G56</f>
        <v>576.63549999999998</v>
      </c>
      <c r="R77" s="138">
        <f t="shared" si="4"/>
        <v>-0.74972395809371362</v>
      </c>
      <c r="S77" s="138"/>
      <c r="T77" s="50">
        <f>吉祥自动更新!H56</f>
        <v>87.524299999999997</v>
      </c>
      <c r="U77" s="138">
        <f t="shared" si="5"/>
        <v>-0.82374677974081656</v>
      </c>
      <c r="V77" s="138"/>
      <c r="W77" s="50">
        <f>吉祥自动更新!I56</f>
        <v>3.2959999999999998</v>
      </c>
      <c r="X77" s="138">
        <f t="shared" si="6"/>
        <v>-0.9435484009091174</v>
      </c>
      <c r="Y77" s="138"/>
      <c r="Z77" s="50">
        <f>吉祥自动更新!J56*10</f>
        <v>411.33000000000004</v>
      </c>
      <c r="AA77" s="138">
        <f t="shared" si="7"/>
        <v>-0.76557851663570142</v>
      </c>
      <c r="AB77" s="138"/>
      <c r="AC77" s="50">
        <f>吉祥自动更新!K56*10</f>
        <v>369.09</v>
      </c>
      <c r="AD77" s="138">
        <f t="shared" si="8"/>
        <v>-0.75242151864770601</v>
      </c>
      <c r="AE77" s="138"/>
      <c r="AF77" s="50">
        <f>吉祥自动更新!L56*10</f>
        <v>39.35</v>
      </c>
      <c r="AG77" s="138">
        <f t="shared" si="9"/>
        <v>-0.8206308688121069</v>
      </c>
      <c r="AH77" s="138"/>
      <c r="AI77" s="50">
        <f>吉祥自动更新!M56*10</f>
        <v>2.9</v>
      </c>
      <c r="AJ77" s="138">
        <f t="shared" si="10"/>
        <v>-0.93480215827338131</v>
      </c>
      <c r="AK77" s="138"/>
      <c r="AL77" s="50">
        <f>吉祥自动更新!N56</f>
        <v>49.72</v>
      </c>
      <c r="AM77" s="148">
        <f t="shared" si="11"/>
        <v>-37.25</v>
      </c>
      <c r="AN77" s="138"/>
      <c r="AO77" s="50">
        <f>吉祥自动更新!O56</f>
        <v>51.92</v>
      </c>
      <c r="AP77" s="148">
        <f t="shared" si="12"/>
        <v>-36.159999999999997</v>
      </c>
      <c r="AQ77" s="138"/>
      <c r="AR77" s="50">
        <f>吉祥自动更新!P56</f>
        <v>39.54</v>
      </c>
      <c r="AS77" s="148">
        <f t="shared" si="13"/>
        <v>-43.51</v>
      </c>
      <c r="AT77" s="138"/>
      <c r="AU77" s="50">
        <f>吉祥自动更新!Q56</f>
        <v>31.53</v>
      </c>
      <c r="AV77" s="148">
        <f t="shared" si="14"/>
        <v>-47.819999999999993</v>
      </c>
      <c r="AW77" s="138"/>
      <c r="AX77" s="50">
        <f>吉祥自动更新!R56</f>
        <v>94</v>
      </c>
      <c r="AY77" s="138">
        <f t="shared" si="16"/>
        <v>6.8181818181818121E-2</v>
      </c>
      <c r="AZ77" s="138"/>
      <c r="BA77" s="17"/>
      <c r="BB77" s="9"/>
      <c r="BC77" s="17"/>
      <c r="BD77" s="9"/>
      <c r="BE77" s="17"/>
      <c r="BF77" s="9"/>
      <c r="BG77" s="17"/>
      <c r="BH77" s="9"/>
      <c r="BI77" s="51"/>
      <c r="BJ77" s="9"/>
      <c r="BK77" s="51"/>
      <c r="BL77" s="9"/>
      <c r="BM77" s="51"/>
      <c r="BN77" s="9"/>
      <c r="BO77" s="51"/>
      <c r="BP77" s="51"/>
      <c r="BQ77" s="9"/>
      <c r="BR77" s="51"/>
      <c r="BS77" s="9"/>
      <c r="BT77" s="51"/>
      <c r="BU77" s="9"/>
      <c r="BV77" s="51"/>
      <c r="BW77" s="9"/>
      <c r="BX77" s="51"/>
      <c r="BY77" s="9"/>
      <c r="BZ77" s="51"/>
      <c r="CA77" s="9"/>
      <c r="CB77" s="51"/>
      <c r="CC77" s="9"/>
      <c r="CD77" s="51"/>
      <c r="CE77" s="9"/>
      <c r="CF77" s="51"/>
      <c r="CG77" s="10"/>
      <c r="CH77" s="51"/>
      <c r="CI77" s="10"/>
      <c r="CJ77" s="51"/>
      <c r="CK77" s="10"/>
      <c r="CL77" s="51"/>
      <c r="CM77" s="10"/>
      <c r="CN77" s="51"/>
      <c r="CO77" s="53"/>
      <c r="CP77" s="51"/>
      <c r="CQ77" s="53"/>
      <c r="CR77" s="51"/>
      <c r="CS77" s="53"/>
      <c r="CT77" s="51"/>
      <c r="CU77" s="53"/>
      <c r="CV77" s="60"/>
      <c r="CW77" s="51"/>
      <c r="CX77" s="9"/>
      <c r="CY77" s="51"/>
      <c r="CZ77" s="9"/>
      <c r="DA77" s="51"/>
      <c r="DB77" s="9"/>
      <c r="DC77" s="51"/>
      <c r="DD77" s="9"/>
      <c r="DE77" s="69"/>
      <c r="DF77" s="69"/>
      <c r="DG77" s="51"/>
    </row>
    <row r="78" spans="1:111">
      <c r="A78" s="49">
        <v>43921</v>
      </c>
      <c r="B78" s="51">
        <f>吉祥自动更新!B57</f>
        <v>1620.2185999999999</v>
      </c>
      <c r="C78" s="138">
        <f t="shared" si="15"/>
        <v>-0.50468513811397697</v>
      </c>
      <c r="D78" s="138"/>
      <c r="E78" s="50">
        <f>吉祥自动更新!C57</f>
        <v>1441.8369</v>
      </c>
      <c r="F78" s="138">
        <f t="shared" si="0"/>
        <v>-0.46660670924110004</v>
      </c>
      <c r="G78" s="138"/>
      <c r="H78" s="50">
        <f>吉祥自动更新!D57</f>
        <v>160.96549999999999</v>
      </c>
      <c r="I78" s="138">
        <f t="shared" si="1"/>
        <v>-0.68709791482845883</v>
      </c>
      <c r="J78" s="138"/>
      <c r="K78" s="50">
        <f>吉祥自动更新!E57</f>
        <v>17.4162</v>
      </c>
      <c r="L78" s="138">
        <f t="shared" si="2"/>
        <v>-0.67458641783849838</v>
      </c>
      <c r="M78" s="138"/>
      <c r="N78" s="50">
        <f>吉祥自动更新!F57</f>
        <v>993.35059999999999</v>
      </c>
      <c r="O78" s="138">
        <f t="shared" si="3"/>
        <v>-0.64773817083966745</v>
      </c>
      <c r="P78" s="138"/>
      <c r="Q78" s="50">
        <f>吉祥自动更新!G57</f>
        <v>931.31579999999997</v>
      </c>
      <c r="R78" s="138">
        <f t="shared" si="4"/>
        <v>-0.60339160222262178</v>
      </c>
      <c r="S78" s="138"/>
      <c r="T78" s="50">
        <f>吉祥自动更新!H57</f>
        <v>57.281500000000001</v>
      </c>
      <c r="U78" s="138">
        <f t="shared" si="5"/>
        <v>-0.86533160049483704</v>
      </c>
      <c r="V78" s="138"/>
      <c r="W78" s="50">
        <f>吉祥自动更新!I57</f>
        <v>4.7533000000000003</v>
      </c>
      <c r="X78" s="138">
        <f t="shared" si="6"/>
        <v>-0.89748992324629984</v>
      </c>
      <c r="Y78" s="138"/>
      <c r="Z78" s="50">
        <f>吉祥自动更新!J57*10</f>
        <v>634.29999999999995</v>
      </c>
      <c r="AA78" s="138">
        <f t="shared" si="7"/>
        <v>-0.63838799605493446</v>
      </c>
      <c r="AB78" s="138"/>
      <c r="AC78" s="50">
        <f>吉祥自动更新!K57*10</f>
        <v>611.22</v>
      </c>
      <c r="AD78" s="138">
        <f t="shared" si="8"/>
        <v>-0.59924204673608017</v>
      </c>
      <c r="AE78" s="138"/>
      <c r="AF78" s="50">
        <f>吉祥自动更新!L57*10</f>
        <v>19.36</v>
      </c>
      <c r="AG78" s="138">
        <f t="shared" si="9"/>
        <v>-0.90072303984411062</v>
      </c>
      <c r="AH78" s="138"/>
      <c r="AI78" s="50">
        <f>吉祥自动更新!M57*10</f>
        <v>3.7199999999999998</v>
      </c>
      <c r="AJ78" s="138">
        <f t="shared" si="10"/>
        <v>-0.89033018867924529</v>
      </c>
      <c r="AK78" s="138"/>
      <c r="AL78" s="50">
        <f>吉祥自动更新!N57</f>
        <v>61.31</v>
      </c>
      <c r="AM78" s="148">
        <f t="shared" si="11"/>
        <v>-24.899999999999991</v>
      </c>
      <c r="AN78" s="138"/>
      <c r="AO78" s="50">
        <f>吉祥自动更新!O57</f>
        <v>64.59</v>
      </c>
      <c r="AP78" s="148">
        <f t="shared" si="12"/>
        <v>-22.28</v>
      </c>
      <c r="AQ78" s="138"/>
      <c r="AR78" s="50">
        <f>吉祥自动更新!P57</f>
        <v>35.590000000000003</v>
      </c>
      <c r="AS78" s="148">
        <f t="shared" si="13"/>
        <v>-47.09</v>
      </c>
      <c r="AT78" s="138"/>
      <c r="AU78" s="50">
        <f>吉祥自动更新!Q57</f>
        <v>27.29</v>
      </c>
      <c r="AV78" s="148">
        <f t="shared" si="14"/>
        <v>-59.35</v>
      </c>
      <c r="AW78" s="138"/>
      <c r="AX78" s="50">
        <f>吉祥自动更新!R57</f>
        <v>94</v>
      </c>
      <c r="AY78" s="138">
        <f t="shared" si="16"/>
        <v>4.4444444444444509E-2</v>
      </c>
      <c r="AZ78" s="138"/>
      <c r="BA78" s="17"/>
      <c r="BB78" s="9"/>
      <c r="BC78" s="17"/>
      <c r="BD78" s="9"/>
      <c r="BE78" s="17"/>
      <c r="BF78" s="9"/>
      <c r="BG78" s="17"/>
      <c r="BH78" s="9"/>
      <c r="BI78" s="51"/>
      <c r="BJ78" s="9"/>
      <c r="BK78" s="51"/>
      <c r="BL78" s="9"/>
      <c r="BM78" s="51"/>
      <c r="BN78" s="9"/>
      <c r="BO78" s="51"/>
      <c r="BP78" s="51"/>
      <c r="BQ78" s="9"/>
      <c r="BR78" s="51"/>
      <c r="BS78" s="9"/>
      <c r="BT78" s="51"/>
      <c r="BU78" s="9"/>
      <c r="BV78" s="51"/>
      <c r="BW78" s="9"/>
      <c r="BX78" s="51"/>
      <c r="BY78" s="9"/>
      <c r="BZ78" s="51"/>
      <c r="CA78" s="9"/>
      <c r="CB78" s="51"/>
      <c r="CC78" s="9"/>
      <c r="CD78" s="51"/>
      <c r="CE78" s="9"/>
      <c r="CF78" s="51"/>
      <c r="CG78" s="10"/>
      <c r="CH78" s="51"/>
      <c r="CI78" s="10"/>
      <c r="CJ78" s="51"/>
      <c r="CK78" s="10"/>
      <c r="CL78" s="51"/>
      <c r="CM78" s="10"/>
      <c r="CN78" s="51"/>
      <c r="CO78" s="53"/>
      <c r="CP78" s="51"/>
      <c r="CQ78" s="53"/>
      <c r="CR78" s="51"/>
      <c r="CS78" s="53"/>
      <c r="CT78" s="51"/>
      <c r="CU78" s="53"/>
      <c r="CV78" s="60"/>
      <c r="CW78" s="51"/>
      <c r="CX78" s="9"/>
      <c r="CY78" s="51"/>
      <c r="CZ78" s="9"/>
      <c r="DA78" s="51"/>
      <c r="DB78" s="9"/>
      <c r="DC78" s="51"/>
      <c r="DD78" s="9"/>
      <c r="DE78" s="69"/>
      <c r="DF78" s="69"/>
      <c r="DG78" s="51"/>
    </row>
    <row r="79" spans="1:111">
      <c r="A79" s="49">
        <v>43951</v>
      </c>
      <c r="B79" s="51">
        <f>吉祥自动更新!B58</f>
        <v>1302.5666000000001</v>
      </c>
      <c r="C79" s="138">
        <f t="shared" si="15"/>
        <v>-0.61467086735297594</v>
      </c>
      <c r="D79" s="138"/>
      <c r="E79" s="50">
        <f>吉祥自动更新!C58</f>
        <v>1265.55</v>
      </c>
      <c r="F79" s="138">
        <f t="shared" si="0"/>
        <v>-0.55736395906294278</v>
      </c>
      <c r="G79" s="138"/>
      <c r="H79" s="50">
        <f>吉祥自动更新!D58</f>
        <v>34.821899999999999</v>
      </c>
      <c r="I79" s="138">
        <f t="shared" si="1"/>
        <v>-0.92438181927155127</v>
      </c>
      <c r="J79" s="138"/>
      <c r="K79" s="50">
        <f>吉祥自动更新!E58</f>
        <v>2.1947000000000001</v>
      </c>
      <c r="L79" s="138">
        <f t="shared" si="2"/>
        <v>-0.96389262716632718</v>
      </c>
      <c r="M79" s="138"/>
      <c r="N79" s="50">
        <f>吉祥自动更新!F58</f>
        <v>912.31809999999996</v>
      </c>
      <c r="O79" s="138">
        <f t="shared" si="3"/>
        <v>-0.68296442089021114</v>
      </c>
      <c r="P79" s="138"/>
      <c r="Q79" s="50">
        <f>吉祥自动更新!G58</f>
        <v>896.41930000000002</v>
      </c>
      <c r="R79" s="138">
        <f t="shared" si="4"/>
        <v>-0.63278495319174033</v>
      </c>
      <c r="S79" s="138"/>
      <c r="T79" s="50">
        <f>吉祥自动更新!H58</f>
        <v>15.3363</v>
      </c>
      <c r="U79" s="138">
        <f t="shared" si="5"/>
        <v>-0.9602050014712652</v>
      </c>
      <c r="V79" s="138"/>
      <c r="W79" s="50">
        <f>吉祥自动更新!I58</f>
        <v>0.5625</v>
      </c>
      <c r="X79" s="138">
        <f t="shared" si="6"/>
        <v>-0.98900088970581046</v>
      </c>
      <c r="Y79" s="138"/>
      <c r="Z79" s="50">
        <f>吉祥自动更新!J58*10</f>
        <v>594.28</v>
      </c>
      <c r="AA79" s="138">
        <f t="shared" si="7"/>
        <v>-0.67956605431869777</v>
      </c>
      <c r="AB79" s="138"/>
      <c r="AC79" s="50">
        <f>吉祥自动更新!K58*10</f>
        <v>589.56000000000006</v>
      </c>
      <c r="AD79" s="138">
        <f t="shared" si="8"/>
        <v>-0.64061518954933638</v>
      </c>
      <c r="AE79" s="138"/>
      <c r="AF79" s="50">
        <f>吉祥自动更新!L58*10</f>
        <v>4.2</v>
      </c>
      <c r="AG79" s="138">
        <f t="shared" si="9"/>
        <v>-0.97683525453642928</v>
      </c>
      <c r="AH79" s="138"/>
      <c r="AI79" s="50">
        <f>吉祥自动更新!M58*10</f>
        <v>0.52</v>
      </c>
      <c r="AJ79" s="138">
        <f t="shared" si="10"/>
        <v>-0.98416082851050868</v>
      </c>
      <c r="AK79" s="138"/>
      <c r="AL79" s="50">
        <f>吉祥自动更新!N58</f>
        <v>70.040000000000006</v>
      </c>
      <c r="AM79" s="148">
        <f t="shared" si="11"/>
        <v>-15.089999999999989</v>
      </c>
      <c r="AN79" s="138"/>
      <c r="AO79" s="50">
        <f>吉祥自动更新!O58</f>
        <v>70.83</v>
      </c>
      <c r="AP79" s="148">
        <f t="shared" si="12"/>
        <v>-14.549999999999997</v>
      </c>
      <c r="AQ79" s="138"/>
      <c r="AR79" s="50">
        <f>吉祥自动更新!P58</f>
        <v>44.04</v>
      </c>
      <c r="AS79" s="148">
        <f t="shared" si="13"/>
        <v>-39.65</v>
      </c>
      <c r="AT79" s="138"/>
      <c r="AU79" s="50">
        <f>吉祥自动更新!Q58</f>
        <v>25.63</v>
      </c>
      <c r="AV79" s="148">
        <f t="shared" si="14"/>
        <v>-58.510000000000005</v>
      </c>
      <c r="AW79" s="138"/>
      <c r="AX79" s="50">
        <f>吉祥自动更新!R58</f>
        <v>94</v>
      </c>
      <c r="AY79" s="138">
        <f t="shared" si="16"/>
        <v>4.4444444444444509E-2</v>
      </c>
      <c r="AZ79" s="138"/>
      <c r="BA79" s="17"/>
      <c r="BB79" s="9"/>
      <c r="BC79" s="17"/>
      <c r="BD79" s="9"/>
      <c r="BE79" s="17"/>
      <c r="BF79" s="9"/>
      <c r="BG79" s="17"/>
      <c r="BH79" s="9"/>
      <c r="BI79" s="51"/>
      <c r="BJ79" s="9"/>
      <c r="BK79" s="51"/>
      <c r="BL79" s="9"/>
      <c r="BM79" s="51"/>
      <c r="BN79" s="9"/>
      <c r="BO79" s="51"/>
      <c r="BP79" s="51"/>
      <c r="BQ79" s="9"/>
      <c r="BR79" s="51"/>
      <c r="BS79" s="9"/>
      <c r="BT79" s="51"/>
      <c r="BU79" s="9"/>
      <c r="BV79" s="51"/>
      <c r="BW79" s="9"/>
      <c r="BX79" s="51"/>
      <c r="BY79" s="9"/>
      <c r="BZ79" s="51"/>
      <c r="CA79" s="9"/>
      <c r="CB79" s="51"/>
      <c r="CC79" s="9"/>
      <c r="CD79" s="51"/>
      <c r="CE79" s="9"/>
      <c r="CF79" s="51"/>
      <c r="CG79" s="10"/>
      <c r="CH79" s="51"/>
      <c r="CI79" s="10"/>
      <c r="CJ79" s="51"/>
      <c r="CK79" s="10"/>
      <c r="CL79" s="51"/>
      <c r="CM79" s="10"/>
      <c r="CN79" s="51"/>
      <c r="CO79" s="53"/>
      <c r="CP79" s="51"/>
      <c r="CQ79" s="53"/>
      <c r="CR79" s="51"/>
      <c r="CS79" s="53"/>
      <c r="CT79" s="51"/>
      <c r="CU79" s="53"/>
      <c r="CV79" s="60"/>
      <c r="CW79" s="51"/>
      <c r="CX79" s="9"/>
      <c r="CY79" s="51"/>
      <c r="CZ79" s="9"/>
      <c r="DA79" s="51"/>
      <c r="DB79" s="9"/>
      <c r="DC79" s="51"/>
      <c r="DD79" s="9"/>
      <c r="DE79" s="69"/>
      <c r="DF79" s="69"/>
      <c r="DG79" s="51"/>
    </row>
    <row r="80" spans="1:111">
      <c r="A80" s="49">
        <v>43982</v>
      </c>
      <c r="B80" s="51">
        <f>吉祥自动更新!B59</f>
        <v>1860.2085999999999</v>
      </c>
      <c r="C80" s="138">
        <f t="shared" ref="C80:C113" si="17">B80/B68-1</f>
        <v>-0.44696301090948276</v>
      </c>
      <c r="D80" s="138"/>
      <c r="E80" s="50">
        <f>吉祥自动更新!C59</f>
        <v>1818.8662999999999</v>
      </c>
      <c r="F80" s="138">
        <f t="shared" ref="F80:F113" si="18">E80/E68-1</f>
        <v>-0.3592099884064498</v>
      </c>
      <c r="G80" s="138"/>
      <c r="H80" s="50">
        <f>吉祥自动更新!D59</f>
        <v>38.3322</v>
      </c>
      <c r="I80" s="138">
        <f t="shared" ref="I80:I113" si="19">H80/H68-1</f>
        <v>-0.9184748244587011</v>
      </c>
      <c r="J80" s="138"/>
      <c r="K80" s="50">
        <f>吉祥自动更新!E59</f>
        <v>3.0101</v>
      </c>
      <c r="L80" s="138">
        <f t="shared" ref="L80:L113" si="20">K80/K68-1</f>
        <v>-0.94523197400333692</v>
      </c>
      <c r="M80" s="138"/>
      <c r="N80" s="50">
        <f>吉祥自动更新!F59</f>
        <v>1269.2528</v>
      </c>
      <c r="O80" s="138">
        <f t="shared" ref="O80:O113" si="21">N80/N68-1</f>
        <v>-0.55940232836393711</v>
      </c>
      <c r="P80" s="138"/>
      <c r="Q80" s="50">
        <f>吉祥自动更新!G59</f>
        <v>1251.7813000000001</v>
      </c>
      <c r="R80" s="138">
        <f t="shared" ref="R80:R113" si="22">Q80/Q68-1</f>
        <v>-0.48855885638450325</v>
      </c>
      <c r="S80" s="138"/>
      <c r="T80" s="50">
        <f>吉祥自动更新!H59</f>
        <v>16.458100000000002</v>
      </c>
      <c r="U80" s="138">
        <f t="shared" ref="U80:U113" si="23">T80/T68-1</f>
        <v>-0.9574979572905874</v>
      </c>
      <c r="V80" s="138"/>
      <c r="W80" s="50">
        <f>吉祥自动更新!I59</f>
        <v>1.0134000000000001</v>
      </c>
      <c r="X80" s="138">
        <f t="shared" ref="X80:X113" si="24">W80/W68-1</f>
        <v>-0.9779526462698549</v>
      </c>
      <c r="Y80" s="138"/>
      <c r="Z80" s="50">
        <f>吉祥自动更新!J59*10</f>
        <v>884.59</v>
      </c>
      <c r="AA80" s="138">
        <f t="shared" ref="AA80:AA113" si="25">Z80/Z68-1</f>
        <v>-0.53122880278107509</v>
      </c>
      <c r="AB80" s="138"/>
      <c r="AC80" s="50">
        <f>吉祥自动更新!K59*10</f>
        <v>879.65000000000009</v>
      </c>
      <c r="AD80" s="138">
        <f t="shared" ref="AD80:AD113" si="26">AC80/AC68-1</f>
        <v>-0.47096359021855483</v>
      </c>
      <c r="AE80" s="138"/>
      <c r="AF80" s="50">
        <f>吉祥自动更新!L59*10</f>
        <v>3.96</v>
      </c>
      <c r="AG80" s="138">
        <f t="shared" ref="AG80:AG113" si="27">AF80/AF68-1</f>
        <v>-0.97912273302404051</v>
      </c>
      <c r="AH80" s="138"/>
      <c r="AI80" s="50">
        <f>吉祥自动更新!M59*10</f>
        <v>0.98</v>
      </c>
      <c r="AJ80" s="138">
        <f t="shared" ref="AJ80:AJ113" si="28">AI80/AI68-1</f>
        <v>-0.97169266320046221</v>
      </c>
      <c r="AK80" s="138"/>
      <c r="AL80" s="50">
        <f>吉祥自动更新!N59</f>
        <v>68.23</v>
      </c>
      <c r="AM80" s="148">
        <f t="shared" si="11"/>
        <v>-17.409999999999997</v>
      </c>
      <c r="AN80" s="138"/>
      <c r="AO80" s="50">
        <f>吉祥自动更新!O59</f>
        <v>68.819999999999993</v>
      </c>
      <c r="AP80" s="148">
        <f t="shared" si="12"/>
        <v>-17.410000000000011</v>
      </c>
      <c r="AQ80" s="138"/>
      <c r="AR80" s="50">
        <f>吉祥自动更新!P59</f>
        <v>42.94</v>
      </c>
      <c r="AS80" s="148">
        <f t="shared" si="13"/>
        <v>-39.42</v>
      </c>
      <c r="AT80" s="138"/>
      <c r="AU80" s="50">
        <f>吉祥自动更新!Q59</f>
        <v>33.67</v>
      </c>
      <c r="AV80" s="148">
        <f t="shared" si="14"/>
        <v>-49.959999999999994</v>
      </c>
      <c r="AW80" s="138"/>
      <c r="AX80" s="50">
        <f>吉祥自动更新!R59</f>
        <v>94</v>
      </c>
      <c r="AY80" s="138">
        <f t="shared" si="16"/>
        <v>4.4444444444444509E-2</v>
      </c>
      <c r="AZ80" s="138"/>
      <c r="BA80" s="17"/>
      <c r="BB80" s="9"/>
      <c r="BC80" s="17"/>
      <c r="BD80" s="9"/>
      <c r="BE80" s="17"/>
      <c r="BF80" s="9"/>
      <c r="BG80" s="17"/>
      <c r="BH80" s="9"/>
      <c r="BI80" s="51"/>
      <c r="BJ80" s="9"/>
      <c r="BK80" s="51"/>
      <c r="BL80" s="9"/>
      <c r="BM80" s="51"/>
      <c r="BN80" s="9"/>
      <c r="BO80" s="51"/>
      <c r="BP80" s="51"/>
      <c r="BQ80" s="9"/>
      <c r="BR80" s="51"/>
      <c r="BS80" s="9"/>
      <c r="BT80" s="51"/>
      <c r="BU80" s="9"/>
      <c r="BV80" s="51"/>
      <c r="BW80" s="9"/>
      <c r="BX80" s="51"/>
      <c r="BY80" s="9"/>
      <c r="BZ80" s="51"/>
      <c r="CA80" s="9"/>
      <c r="CB80" s="51"/>
      <c r="CC80" s="9"/>
      <c r="CD80" s="51"/>
      <c r="CE80" s="9"/>
      <c r="CF80" s="51"/>
      <c r="CG80" s="10"/>
      <c r="CH80" s="51"/>
      <c r="CI80" s="10"/>
      <c r="CJ80" s="51"/>
      <c r="CK80" s="10"/>
      <c r="CL80" s="51"/>
      <c r="CM80" s="10"/>
      <c r="CN80" s="51"/>
      <c r="CO80" s="53"/>
      <c r="CP80" s="51"/>
      <c r="CQ80" s="53"/>
      <c r="CR80" s="51"/>
      <c r="CS80" s="53"/>
      <c r="CT80" s="51"/>
      <c r="CU80" s="53"/>
      <c r="CV80" s="60"/>
      <c r="CW80" s="51"/>
      <c r="CX80" s="9"/>
      <c r="CY80" s="51"/>
      <c r="CZ80" s="9"/>
      <c r="DA80" s="51"/>
      <c r="DB80" s="9"/>
      <c r="DC80" s="51"/>
      <c r="DD80" s="9"/>
      <c r="DE80" s="69"/>
      <c r="DF80" s="69"/>
      <c r="DG80" s="51"/>
    </row>
    <row r="81" spans="1:111">
      <c r="A81" s="49">
        <v>44012</v>
      </c>
      <c r="B81" s="51">
        <f>吉祥自动更新!B60</f>
        <v>2314.5572999999999</v>
      </c>
      <c r="C81" s="138">
        <f t="shared" si="17"/>
        <v>-0.2900644922637502</v>
      </c>
      <c r="D81" s="138"/>
      <c r="E81" s="50">
        <f>吉祥自动更新!C60</f>
        <v>2264.4146000000001</v>
      </c>
      <c r="F81" s="138">
        <f t="shared" si="18"/>
        <v>-0.17144097976582195</v>
      </c>
      <c r="G81" s="138"/>
      <c r="H81" s="50">
        <f>吉祥自动更新!D60</f>
        <v>39.367899999999999</v>
      </c>
      <c r="I81" s="138">
        <f t="shared" si="19"/>
        <v>-0.91731960083629904</v>
      </c>
      <c r="J81" s="138"/>
      <c r="K81" s="50">
        <f>吉祥自动更新!E60</f>
        <v>10.774800000000001</v>
      </c>
      <c r="L81" s="138">
        <f t="shared" si="20"/>
        <v>-0.78928882926504929</v>
      </c>
      <c r="M81" s="138"/>
      <c r="N81" s="50">
        <f>吉祥自动更新!F60</f>
        <v>1609.7221</v>
      </c>
      <c r="O81" s="138">
        <f t="shared" si="21"/>
        <v>-0.42493905445088276</v>
      </c>
      <c r="P81" s="138"/>
      <c r="Q81" s="50">
        <f>吉祥自动更新!G60</f>
        <v>1587.7134000000001</v>
      </c>
      <c r="R81" s="138">
        <f t="shared" si="22"/>
        <v>-0.32588900635595919</v>
      </c>
      <c r="S81" s="138"/>
      <c r="T81" s="50">
        <f>吉祥自动更新!H60</f>
        <v>18.995999999999999</v>
      </c>
      <c r="U81" s="138">
        <f t="shared" si="23"/>
        <v>-0.95243627622815363</v>
      </c>
      <c r="V81" s="138"/>
      <c r="W81" s="50">
        <f>吉祥自动更新!I60</f>
        <v>3.0127000000000002</v>
      </c>
      <c r="X81" s="138">
        <f t="shared" si="24"/>
        <v>-0.93240520529504156</v>
      </c>
      <c r="Y81" s="138"/>
      <c r="Z81" s="50">
        <f>吉祥自动更新!J60*10</f>
        <v>1117.1500000000001</v>
      </c>
      <c r="AA81" s="138">
        <f t="shared" si="25"/>
        <v>-0.38856992737164153</v>
      </c>
      <c r="AB81" s="138"/>
      <c r="AC81" s="50">
        <f>吉祥自动更新!K60*10</f>
        <v>1109.19</v>
      </c>
      <c r="AD81" s="138">
        <f t="shared" si="26"/>
        <v>-0.30530172548773982</v>
      </c>
      <c r="AE81" s="138"/>
      <c r="AF81" s="50">
        <f>吉祥自动更新!L60*10</f>
        <v>5.32</v>
      </c>
      <c r="AG81" s="138">
        <f t="shared" si="27"/>
        <v>-0.97299492385786801</v>
      </c>
      <c r="AH81" s="138"/>
      <c r="AI81" s="50">
        <f>吉祥自动更新!M60*10</f>
        <v>2.64</v>
      </c>
      <c r="AJ81" s="138">
        <f t="shared" si="28"/>
        <v>-0.92109982068141061</v>
      </c>
      <c r="AK81" s="138"/>
      <c r="AL81" s="50">
        <f>吉祥自动更新!N60</f>
        <v>69.55</v>
      </c>
      <c r="AM81" s="148">
        <f t="shared" ref="AM81:AM130" si="29">AL81-AL69</f>
        <v>-16.310000000000002</v>
      </c>
      <c r="AN81" s="138"/>
      <c r="AO81" s="50">
        <f>吉祥自动更新!O60</f>
        <v>70.12</v>
      </c>
      <c r="AP81" s="148">
        <f t="shared" ref="AP81:AP130" si="30">AO81-AO69</f>
        <v>-16.060000000000002</v>
      </c>
      <c r="AQ81" s="138"/>
      <c r="AR81" s="50">
        <f>吉祥自动更新!P60</f>
        <v>48.25</v>
      </c>
      <c r="AS81" s="148">
        <f t="shared" ref="AS81:AS130" si="31">AR81-AR69</f>
        <v>-35.629999999999995</v>
      </c>
      <c r="AT81" s="138"/>
      <c r="AU81" s="50">
        <f>吉祥自动更新!Q60</f>
        <v>27.96</v>
      </c>
      <c r="AV81" s="148">
        <f t="shared" ref="AV81:AV130" si="32">AU81-AU69</f>
        <v>-59.199999999999996</v>
      </c>
      <c r="AW81" s="138"/>
      <c r="AX81" s="50">
        <f>吉祥自动更新!R60</f>
        <v>92</v>
      </c>
      <c r="AY81" s="138">
        <f t="shared" si="16"/>
        <v>2.2222222222222143E-2</v>
      </c>
      <c r="AZ81" s="138"/>
      <c r="BA81" s="17"/>
      <c r="BB81" s="9"/>
      <c r="BC81" s="17"/>
      <c r="BD81" s="9"/>
      <c r="BE81" s="17"/>
      <c r="BF81" s="9"/>
      <c r="BG81" s="17"/>
      <c r="BH81" s="9"/>
      <c r="BI81" s="51"/>
      <c r="BJ81" s="9"/>
      <c r="BK81" s="51"/>
      <c r="BL81" s="9"/>
      <c r="BM81" s="51"/>
      <c r="BN81" s="9"/>
      <c r="BO81" s="51"/>
      <c r="BP81" s="51"/>
      <c r="BQ81" s="9"/>
      <c r="BR81" s="51"/>
      <c r="BS81" s="9"/>
      <c r="BT81" s="51"/>
      <c r="BU81" s="9"/>
      <c r="BV81" s="51"/>
      <c r="BW81" s="9"/>
      <c r="BX81" s="51"/>
      <c r="BY81" s="9"/>
      <c r="BZ81" s="51"/>
      <c r="CA81" s="9"/>
      <c r="CB81" s="51"/>
      <c r="CC81" s="9"/>
      <c r="CD81" s="51"/>
      <c r="CE81" s="9"/>
      <c r="CF81" s="51"/>
      <c r="CG81" s="10"/>
      <c r="CH81" s="51"/>
      <c r="CI81" s="10"/>
      <c r="CJ81" s="51"/>
      <c r="CK81" s="10"/>
      <c r="CL81" s="51"/>
      <c r="CM81" s="10"/>
      <c r="CN81" s="51"/>
      <c r="CO81" s="53"/>
      <c r="CP81" s="51"/>
      <c r="CQ81" s="53"/>
      <c r="CR81" s="51"/>
      <c r="CS81" s="53"/>
      <c r="CT81" s="51"/>
      <c r="CU81" s="53"/>
      <c r="CV81" s="60"/>
      <c r="CW81" s="51"/>
      <c r="CX81" s="9"/>
      <c r="CY81" s="51"/>
      <c r="CZ81" s="9"/>
      <c r="DA81" s="51"/>
      <c r="DB81" s="9"/>
      <c r="DC81" s="51"/>
      <c r="DD81" s="9"/>
      <c r="DE81" s="69"/>
      <c r="DF81" s="69"/>
      <c r="DG81" s="51"/>
    </row>
    <row r="82" spans="1:111">
      <c r="A82" s="49">
        <v>44043</v>
      </c>
      <c r="B82" s="51">
        <f>吉祥自动更新!B61</f>
        <v>3058.7840999999999</v>
      </c>
      <c r="C82" s="138">
        <f t="shared" si="17"/>
        <v>-0.17593102053100351</v>
      </c>
      <c r="D82" s="138"/>
      <c r="E82" s="50">
        <f>吉祥自动更新!C61</f>
        <v>3000.8218000000002</v>
      </c>
      <c r="F82" s="138">
        <f t="shared" si="18"/>
        <v>2.4790299095689194E-2</v>
      </c>
      <c r="G82" s="138"/>
      <c r="H82" s="50">
        <f>吉祥自动更新!D61</f>
        <v>45.147300000000001</v>
      </c>
      <c r="I82" s="138">
        <f t="shared" si="19"/>
        <v>-0.93800958073571306</v>
      </c>
      <c r="J82" s="138"/>
      <c r="K82" s="50">
        <f>吉祥自动更新!E61</f>
        <v>12.815</v>
      </c>
      <c r="L82" s="138">
        <f t="shared" si="20"/>
        <v>-0.76818436714241778</v>
      </c>
      <c r="M82" s="138"/>
      <c r="N82" s="50">
        <f>吉祥自动更新!F61</f>
        <v>2282.0145000000002</v>
      </c>
      <c r="O82" s="138">
        <f t="shared" si="21"/>
        <v>-0.28529812462417314</v>
      </c>
      <c r="P82" s="138"/>
      <c r="Q82" s="50">
        <f>吉祥自动更新!G61</f>
        <v>2258.4546999999998</v>
      </c>
      <c r="R82" s="138">
        <f t="shared" si="22"/>
        <v>-0.12002544321059816</v>
      </c>
      <c r="S82" s="138"/>
      <c r="T82" s="50">
        <f>吉祥自动更新!H61</f>
        <v>19.627300000000002</v>
      </c>
      <c r="U82" s="138">
        <f t="shared" si="23"/>
        <v>-0.96617848773090709</v>
      </c>
      <c r="V82" s="138"/>
      <c r="W82" s="50">
        <f>吉祥自动更新!I61</f>
        <v>3.9325000000000001</v>
      </c>
      <c r="X82" s="138">
        <f t="shared" si="24"/>
        <v>-0.91477026441265719</v>
      </c>
      <c r="Y82" s="138"/>
      <c r="Z82" s="50">
        <f>吉祥自动更新!J61*10</f>
        <v>1537.3500000000001</v>
      </c>
      <c r="AA82" s="138">
        <f t="shared" si="25"/>
        <v>-0.23302002574310765</v>
      </c>
      <c r="AB82" s="138"/>
      <c r="AC82" s="50">
        <f>吉祥自动更新!K61*10</f>
        <v>1528.81</v>
      </c>
      <c r="AD82" s="138">
        <f t="shared" si="26"/>
        <v>-0.10951579364293496</v>
      </c>
      <c r="AE82" s="138"/>
      <c r="AF82" s="50">
        <f>吉祥自动更新!L61*10</f>
        <v>5.01</v>
      </c>
      <c r="AG82" s="138">
        <f t="shared" si="27"/>
        <v>-0.98020075877331647</v>
      </c>
      <c r="AH82" s="138"/>
      <c r="AI82" s="50">
        <f>吉祥自动更新!M61*10</f>
        <v>3.53</v>
      </c>
      <c r="AJ82" s="138">
        <f t="shared" si="28"/>
        <v>-0.89782923299565842</v>
      </c>
      <c r="AK82" s="138"/>
      <c r="AL82" s="50">
        <f>吉祥自动更新!N61</f>
        <v>74.61</v>
      </c>
      <c r="AM82" s="148">
        <f t="shared" si="29"/>
        <v>-11.409999999999997</v>
      </c>
      <c r="AN82" s="138"/>
      <c r="AO82" s="50">
        <f>吉祥自动更新!O61</f>
        <v>75.260000000000005</v>
      </c>
      <c r="AP82" s="148">
        <f t="shared" si="30"/>
        <v>-12.39</v>
      </c>
      <c r="AQ82" s="138"/>
      <c r="AR82" s="50">
        <f>吉祥自动更新!P61</f>
        <v>43.47</v>
      </c>
      <c r="AS82" s="148">
        <f t="shared" si="31"/>
        <v>-36.210000000000008</v>
      </c>
      <c r="AT82" s="138"/>
      <c r="AU82" s="50">
        <f>吉祥自动更新!Q61</f>
        <v>30.69</v>
      </c>
      <c r="AV82" s="148">
        <f t="shared" si="32"/>
        <v>-52.769999999999996</v>
      </c>
      <c r="AW82" s="138"/>
      <c r="AX82" s="50">
        <f>吉祥自动更新!R61</f>
        <v>93</v>
      </c>
      <c r="AY82" s="138">
        <f t="shared" si="16"/>
        <v>3.3333333333333437E-2</v>
      </c>
      <c r="AZ82" s="138"/>
      <c r="BA82" s="17"/>
      <c r="BB82" s="9"/>
      <c r="BC82" s="17"/>
      <c r="BD82" s="9"/>
      <c r="BE82" s="17"/>
      <c r="BF82" s="9"/>
      <c r="BG82" s="17"/>
      <c r="BH82" s="9"/>
      <c r="BI82" s="51"/>
      <c r="BJ82" s="9"/>
      <c r="BK82" s="51"/>
      <c r="BL82" s="9"/>
      <c r="BM82" s="51"/>
      <c r="BN82" s="9"/>
      <c r="BO82" s="51"/>
      <c r="BP82" s="51"/>
      <c r="BQ82" s="9"/>
      <c r="BR82" s="51"/>
      <c r="BS82" s="9"/>
      <c r="BT82" s="51"/>
      <c r="BU82" s="9"/>
      <c r="BV82" s="51"/>
      <c r="BW82" s="9"/>
      <c r="BX82" s="51"/>
      <c r="BY82" s="9"/>
      <c r="BZ82" s="51"/>
      <c r="CA82" s="9"/>
      <c r="CB82" s="51"/>
      <c r="CC82" s="9"/>
      <c r="CD82" s="51"/>
      <c r="CE82" s="9"/>
      <c r="CF82" s="51"/>
      <c r="CG82" s="10"/>
      <c r="CH82" s="51"/>
      <c r="CI82" s="10"/>
      <c r="CJ82" s="51"/>
      <c r="CK82" s="10"/>
      <c r="CL82" s="51"/>
      <c r="CM82" s="10"/>
      <c r="CN82" s="51"/>
      <c r="CO82" s="53"/>
      <c r="CP82" s="51"/>
      <c r="CQ82" s="53"/>
      <c r="CR82" s="51"/>
      <c r="CS82" s="53"/>
      <c r="CT82" s="51"/>
      <c r="CU82" s="53"/>
      <c r="CV82" s="60"/>
      <c r="CW82" s="51"/>
      <c r="CX82" s="9"/>
      <c r="CY82" s="51"/>
      <c r="CZ82" s="9"/>
      <c r="DA82" s="51"/>
      <c r="DB82" s="9"/>
      <c r="DC82" s="51"/>
      <c r="DD82" s="9"/>
      <c r="DE82" s="69"/>
      <c r="DF82" s="69"/>
      <c r="DG82" s="51"/>
    </row>
    <row r="83" spans="1:111">
      <c r="A83" s="49">
        <v>44074</v>
      </c>
      <c r="B83" s="51">
        <f>吉祥自动更新!B62</f>
        <v>3358.6606000000002</v>
      </c>
      <c r="C83" s="138">
        <f t="shared" si="17"/>
        <v>-6.6538827835050829E-2</v>
      </c>
      <c r="D83" s="138"/>
      <c r="E83" s="50">
        <f>吉祥自动更新!C62</f>
        <v>3293.5234</v>
      </c>
      <c r="F83" s="138">
        <f t="shared" si="18"/>
        <v>0.17597767647100526</v>
      </c>
      <c r="G83" s="138"/>
      <c r="H83" s="50">
        <f>吉祥自动更新!D62</f>
        <v>52.1233</v>
      </c>
      <c r="I83" s="138">
        <f t="shared" si="19"/>
        <v>-0.93009116543471104</v>
      </c>
      <c r="J83" s="138"/>
      <c r="K83" s="50">
        <f>吉祥自动更新!E62</f>
        <v>13.0139</v>
      </c>
      <c r="L83" s="138">
        <f t="shared" si="20"/>
        <v>-0.74883526137622503</v>
      </c>
      <c r="M83" s="138"/>
      <c r="N83" s="50">
        <f>吉祥自动更新!F62</f>
        <v>2641.7069999999999</v>
      </c>
      <c r="O83" s="138">
        <f t="shared" si="21"/>
        <v>-0.1764633557715326</v>
      </c>
      <c r="P83" s="138"/>
      <c r="Q83" s="50">
        <f>吉祥自动更新!G62</f>
        <v>2609.8960000000002</v>
      </c>
      <c r="R83" s="138">
        <f t="shared" si="22"/>
        <v>3.1954417271066182E-2</v>
      </c>
      <c r="S83" s="138"/>
      <c r="T83" s="50">
        <f>吉祥自动更新!H62</f>
        <v>27.257100000000001</v>
      </c>
      <c r="U83" s="138">
        <f t="shared" si="23"/>
        <v>-0.95715806740007614</v>
      </c>
      <c r="V83" s="138"/>
      <c r="W83" s="50">
        <f>吉祥自动更新!I62</f>
        <v>4.5538999999999996</v>
      </c>
      <c r="X83" s="138">
        <f t="shared" si="24"/>
        <v>-0.89273179533323599</v>
      </c>
      <c r="Y83" s="138"/>
      <c r="Z83" s="50">
        <f>吉祥自动更新!J62*10</f>
        <v>1782.12</v>
      </c>
      <c r="AA83" s="138">
        <f t="shared" si="25"/>
        <v>-0.10629463211104873</v>
      </c>
      <c r="AB83" s="138"/>
      <c r="AC83" s="50">
        <f>吉祥自动更新!K62*10</f>
        <v>1771.29</v>
      </c>
      <c r="AD83" s="138">
        <f t="shared" si="26"/>
        <v>4.9721759640628305E-2</v>
      </c>
      <c r="AE83" s="138"/>
      <c r="AF83" s="50">
        <f>吉祥自动更新!L62*10</f>
        <v>6.7700000000000005</v>
      </c>
      <c r="AG83" s="138">
        <f t="shared" si="27"/>
        <v>-0.97538092294265244</v>
      </c>
      <c r="AH83" s="138"/>
      <c r="AI83" s="50">
        <f>吉祥自动更新!M62*10</f>
        <v>4.0600000000000005</v>
      </c>
      <c r="AJ83" s="138">
        <f t="shared" si="28"/>
        <v>-0.87192429022082019</v>
      </c>
      <c r="AK83" s="138"/>
      <c r="AL83" s="50">
        <f>吉祥自动更新!N62</f>
        <v>78.650000000000006</v>
      </c>
      <c r="AM83" s="148">
        <f t="shared" si="29"/>
        <v>-10.5</v>
      </c>
      <c r="AN83" s="138"/>
      <c r="AO83" s="50">
        <f>吉祥自动更新!O62</f>
        <v>79.239999999999995</v>
      </c>
      <c r="AP83" s="148">
        <f t="shared" si="30"/>
        <v>-11.060000000000002</v>
      </c>
      <c r="AQ83" s="138"/>
      <c r="AR83" s="50">
        <f>吉祥自动更新!P62</f>
        <v>52.29</v>
      </c>
      <c r="AS83" s="148">
        <f t="shared" si="31"/>
        <v>-33.04</v>
      </c>
      <c r="AT83" s="138"/>
      <c r="AU83" s="50">
        <f>吉祥自动更新!Q62</f>
        <v>34.99</v>
      </c>
      <c r="AV83" s="148">
        <f t="shared" si="32"/>
        <v>-46.940000000000005</v>
      </c>
      <c r="AW83" s="138"/>
      <c r="AX83" s="50">
        <f>吉祥自动更新!R62</f>
        <v>93</v>
      </c>
      <c r="AY83" s="138">
        <f t="shared" si="16"/>
        <v>2.19780219780219E-2</v>
      </c>
      <c r="AZ83" s="138"/>
      <c r="BA83" s="17"/>
      <c r="BB83" s="9"/>
      <c r="BC83" s="17"/>
      <c r="BD83" s="9"/>
      <c r="BE83" s="17"/>
      <c r="BF83" s="9"/>
      <c r="BG83" s="17"/>
      <c r="BH83" s="9"/>
      <c r="BI83" s="51"/>
      <c r="BJ83" s="9"/>
      <c r="BK83" s="51"/>
      <c r="BL83" s="9"/>
      <c r="BM83" s="51"/>
      <c r="BN83" s="9"/>
      <c r="BO83" s="51"/>
      <c r="BP83" s="51"/>
      <c r="BQ83" s="9"/>
      <c r="BR83" s="51"/>
      <c r="BS83" s="9"/>
      <c r="BT83" s="51"/>
      <c r="BU83" s="9"/>
      <c r="BV83" s="51"/>
      <c r="BW83" s="9"/>
      <c r="BX83" s="51"/>
      <c r="BY83" s="9"/>
      <c r="BZ83" s="51"/>
      <c r="CA83" s="9"/>
      <c r="CB83" s="51"/>
      <c r="CC83" s="9"/>
      <c r="CD83" s="51"/>
      <c r="CE83" s="9"/>
      <c r="CF83" s="51"/>
      <c r="CG83" s="10"/>
      <c r="CH83" s="51"/>
      <c r="CI83" s="10"/>
      <c r="CJ83" s="51"/>
      <c r="CK83" s="10"/>
      <c r="CL83" s="51"/>
      <c r="CM83" s="10"/>
      <c r="CN83" s="51"/>
      <c r="CO83" s="53"/>
      <c r="CP83" s="51"/>
      <c r="CQ83" s="53"/>
      <c r="CR83" s="51"/>
      <c r="CS83" s="53"/>
      <c r="CT83" s="51"/>
      <c r="CU83" s="53"/>
      <c r="CV83" s="60"/>
      <c r="CW83" s="51"/>
      <c r="CX83" s="9"/>
      <c r="CY83" s="51"/>
      <c r="CZ83" s="9"/>
      <c r="DA83" s="51"/>
      <c r="DB83" s="9"/>
      <c r="DC83" s="51"/>
      <c r="DD83" s="9"/>
      <c r="DE83" s="69"/>
      <c r="DF83" s="69"/>
      <c r="DG83" s="51"/>
    </row>
    <row r="84" spans="1:111">
      <c r="A84" s="49">
        <v>44104</v>
      </c>
      <c r="B84" s="51">
        <f>吉祥自动更新!B63</f>
        <v>3176.6269000000002</v>
      </c>
      <c r="C84" s="138">
        <f t="shared" si="17"/>
        <v>-5.1231511439080446E-2</v>
      </c>
      <c r="D84" s="138"/>
      <c r="E84" s="50">
        <f>吉祥自动更新!C63</f>
        <v>3104.3139000000001</v>
      </c>
      <c r="F84" s="138">
        <f t="shared" si="18"/>
        <v>0.14957515568984014</v>
      </c>
      <c r="G84" s="138"/>
      <c r="H84" s="50">
        <f>吉祥自动更新!D63</f>
        <v>59.916499999999999</v>
      </c>
      <c r="I84" s="138">
        <f t="shared" si="19"/>
        <v>-0.90055339492566966</v>
      </c>
      <c r="J84" s="138"/>
      <c r="K84" s="50">
        <f>吉祥自动更新!E63</f>
        <v>12.3965</v>
      </c>
      <c r="L84" s="138">
        <f t="shared" si="20"/>
        <v>-0.72609201929386913</v>
      </c>
      <c r="M84" s="138"/>
      <c r="N84" s="50">
        <f>吉祥自动更新!F63</f>
        <v>2652.7033999999999</v>
      </c>
      <c r="O84" s="138">
        <f t="shared" si="21"/>
        <v>-7.528054499360759E-2</v>
      </c>
      <c r="P84" s="138"/>
      <c r="Q84" s="50">
        <f>吉祥自动更新!G63</f>
        <v>2613.8715000000002</v>
      </c>
      <c r="R84" s="138">
        <f t="shared" si="22"/>
        <v>9.8841951139823081E-2</v>
      </c>
      <c r="S84" s="138"/>
      <c r="T84" s="50">
        <f>吉祥自动更新!H63</f>
        <v>34.170699999999997</v>
      </c>
      <c r="U84" s="138">
        <f t="shared" si="23"/>
        <v>-0.92537173592662514</v>
      </c>
      <c r="V84" s="138"/>
      <c r="W84" s="50">
        <f>吉祥自动更新!I63</f>
        <v>4.6612</v>
      </c>
      <c r="X84" s="138">
        <f t="shared" si="24"/>
        <v>-0.85446302564038512</v>
      </c>
      <c r="Y84" s="138"/>
      <c r="Z84" s="50">
        <f>吉祥自动更新!J63*10</f>
        <v>1834.3799999999999</v>
      </c>
      <c r="AA84" s="138">
        <f t="shared" si="25"/>
        <v>3.232210536678215E-3</v>
      </c>
      <c r="AB84" s="138"/>
      <c r="AC84" s="50">
        <f>吉祥自动更新!K63*10</f>
        <v>1822.37</v>
      </c>
      <c r="AD84" s="138">
        <f t="shared" si="26"/>
        <v>0.13039729553701562</v>
      </c>
      <c r="AE84" s="138"/>
      <c r="AF84" s="50">
        <f>吉祥自动更新!L63*10</f>
        <v>7.9300000000000006</v>
      </c>
      <c r="AG84" s="138">
        <f t="shared" si="27"/>
        <v>-0.95872586269713211</v>
      </c>
      <c r="AH84" s="138"/>
      <c r="AI84" s="50">
        <f>吉祥自动更新!M63*10</f>
        <v>4.08</v>
      </c>
      <c r="AJ84" s="138">
        <f t="shared" si="28"/>
        <v>-0.83133526250516743</v>
      </c>
      <c r="AK84" s="138"/>
      <c r="AL84" s="50">
        <f>吉祥自动更新!N63</f>
        <v>83.51</v>
      </c>
      <c r="AM84" s="148">
        <f t="shared" si="29"/>
        <v>-2.1700000000000017</v>
      </c>
      <c r="AN84" s="138"/>
      <c r="AO84" s="50">
        <f>吉祥自动更新!O63</f>
        <v>84.2</v>
      </c>
      <c r="AP84" s="148">
        <f t="shared" si="30"/>
        <v>-3.8900000000000006</v>
      </c>
      <c r="AQ84" s="138"/>
      <c r="AR84" s="50">
        <f>吉祥自动更新!P63</f>
        <v>57.03</v>
      </c>
      <c r="AS84" s="148">
        <f t="shared" si="31"/>
        <v>-18.97</v>
      </c>
      <c r="AT84" s="138"/>
      <c r="AU84" s="50">
        <f>吉祥自动更新!Q63</f>
        <v>37.6</v>
      </c>
      <c r="AV84" s="148">
        <f t="shared" si="32"/>
        <v>-33.169999999999995</v>
      </c>
      <c r="AW84" s="138"/>
      <c r="AX84" s="50">
        <f>吉祥自动更新!R63</f>
        <v>93</v>
      </c>
      <c r="AY84" s="138">
        <f t="shared" si="16"/>
        <v>2.19780219780219E-2</v>
      </c>
      <c r="AZ84" s="138"/>
      <c r="BA84" s="17"/>
      <c r="BB84" s="9"/>
      <c r="BC84" s="17"/>
      <c r="BD84" s="9"/>
      <c r="BE84" s="17"/>
      <c r="BF84" s="9"/>
      <c r="BG84" s="17"/>
      <c r="BH84" s="9"/>
      <c r="BI84" s="51"/>
      <c r="BJ84" s="9"/>
      <c r="BK84" s="51"/>
      <c r="BL84" s="9"/>
      <c r="BM84" s="51"/>
      <c r="BN84" s="9"/>
      <c r="BO84" s="51"/>
      <c r="BP84" s="51"/>
      <c r="BQ84" s="9"/>
      <c r="BR84" s="51"/>
      <c r="BS84" s="9"/>
      <c r="BT84" s="51"/>
      <c r="BU84" s="9"/>
      <c r="BV84" s="51"/>
      <c r="BW84" s="9"/>
      <c r="BX84" s="51"/>
      <c r="BY84" s="9"/>
      <c r="BZ84" s="51"/>
      <c r="CA84" s="9"/>
      <c r="CB84" s="51"/>
      <c r="CC84" s="9"/>
      <c r="CD84" s="51"/>
      <c r="CE84" s="9"/>
      <c r="CF84" s="51"/>
      <c r="CG84" s="10"/>
      <c r="CH84" s="51"/>
      <c r="CI84" s="10"/>
      <c r="CJ84" s="51"/>
      <c r="CK84" s="10"/>
      <c r="CL84" s="51"/>
      <c r="CM84" s="10"/>
      <c r="CN84" s="51"/>
      <c r="CO84" s="53"/>
      <c r="CP84" s="51"/>
      <c r="CQ84" s="53"/>
      <c r="CR84" s="51"/>
      <c r="CS84" s="53"/>
      <c r="CT84" s="51"/>
      <c r="CU84" s="53"/>
      <c r="CV84" s="60"/>
      <c r="CW84" s="51"/>
      <c r="CX84" s="9"/>
      <c r="CY84" s="51"/>
      <c r="CZ84" s="9"/>
      <c r="DA84" s="51"/>
      <c r="DB84" s="9"/>
      <c r="DC84" s="51"/>
      <c r="DD84" s="9"/>
      <c r="DE84" s="69"/>
      <c r="DF84" s="69"/>
      <c r="DG84" s="51"/>
    </row>
    <row r="85" spans="1:111">
      <c r="A85" s="49">
        <v>44135</v>
      </c>
      <c r="B85" s="51">
        <f>吉祥自动更新!B64</f>
        <v>3298.0821999999998</v>
      </c>
      <c r="C85" s="138">
        <f t="shared" si="17"/>
        <v>-4.7499122251018266E-2</v>
      </c>
      <c r="D85" s="138"/>
      <c r="E85" s="50">
        <f>吉祥自动更新!C64</f>
        <v>3217.8552</v>
      </c>
      <c r="F85" s="138">
        <f t="shared" si="18"/>
        <v>0.1292435657768356</v>
      </c>
      <c r="G85" s="138"/>
      <c r="H85" s="50">
        <f>吉祥自动更新!D64</f>
        <v>70.338200000000001</v>
      </c>
      <c r="I85" s="138">
        <f t="shared" si="19"/>
        <v>-0.87473504733797147</v>
      </c>
      <c r="J85" s="138"/>
      <c r="K85" s="50">
        <f>吉祥自动更新!E64</f>
        <v>9.8887999999999998</v>
      </c>
      <c r="L85" s="138">
        <f t="shared" si="20"/>
        <v>-0.80786470790531573</v>
      </c>
      <c r="M85" s="138"/>
      <c r="N85" s="50">
        <f>吉祥自动更新!F64</f>
        <v>2771.5974999999999</v>
      </c>
      <c r="O85" s="138">
        <f t="shared" si="21"/>
        <v>-6.8884000902494136E-2</v>
      </c>
      <c r="P85" s="138"/>
      <c r="Q85" s="50">
        <f>吉祥自动更新!G64</f>
        <v>2735.8969000000002</v>
      </c>
      <c r="R85" s="138">
        <f t="shared" si="22"/>
        <v>8.5172385098086112E-2</v>
      </c>
      <c r="S85" s="138"/>
      <c r="T85" s="50">
        <f>吉祥自动更新!H64</f>
        <v>33.188299999999998</v>
      </c>
      <c r="U85" s="138">
        <f t="shared" si="23"/>
        <v>-0.92042816109867032</v>
      </c>
      <c r="V85" s="138"/>
      <c r="W85" s="50">
        <f>吉祥自动更新!I64</f>
        <v>2.5123000000000002</v>
      </c>
      <c r="X85" s="138">
        <f t="shared" si="24"/>
        <v>-0.93456018337631219</v>
      </c>
      <c r="Y85" s="138"/>
      <c r="Z85" s="50">
        <f>吉祥自动更新!J64*10</f>
        <v>1914.81</v>
      </c>
      <c r="AA85" s="138">
        <f t="shared" si="25"/>
        <v>1.3230280084504109E-3</v>
      </c>
      <c r="AB85" s="138"/>
      <c r="AC85" s="50">
        <f>吉祥自动更新!K64*10</f>
        <v>1905.12</v>
      </c>
      <c r="AD85" s="138">
        <f t="shared" si="26"/>
        <v>0.12230266684732327</v>
      </c>
      <c r="AE85" s="138"/>
      <c r="AF85" s="50">
        <f>吉祥自动更新!L64*10</f>
        <v>7.6</v>
      </c>
      <c r="AG85" s="138">
        <f t="shared" si="27"/>
        <v>-0.9592033925599871</v>
      </c>
      <c r="AH85" s="138"/>
      <c r="AI85" s="50">
        <f>吉祥自动更新!M64*10</f>
        <v>2.09</v>
      </c>
      <c r="AJ85" s="138">
        <f t="shared" si="28"/>
        <v>-0.9266151685393258</v>
      </c>
      <c r="AK85" s="138"/>
      <c r="AL85" s="50">
        <f>吉祥自动更新!N64</f>
        <v>84.04</v>
      </c>
      <c r="AM85" s="148">
        <f t="shared" si="29"/>
        <v>-1.9299999999999926</v>
      </c>
      <c r="AN85" s="138"/>
      <c r="AO85" s="50">
        <f>吉祥自动更新!O64</f>
        <v>85.02</v>
      </c>
      <c r="AP85" s="148">
        <f t="shared" si="30"/>
        <v>-3.460000000000008</v>
      </c>
      <c r="AQ85" s="138"/>
      <c r="AR85" s="50">
        <f>吉祥自动更新!P64</f>
        <v>47.18</v>
      </c>
      <c r="AS85" s="148">
        <f t="shared" si="31"/>
        <v>-27.1</v>
      </c>
      <c r="AT85" s="138"/>
      <c r="AU85" s="50">
        <f>吉祥自动更新!Q64</f>
        <v>25.41</v>
      </c>
      <c r="AV85" s="148">
        <f t="shared" si="32"/>
        <v>-49.180000000000007</v>
      </c>
      <c r="AW85" s="138"/>
      <c r="AX85" s="50">
        <f>吉祥自动更新!R64</f>
        <v>94</v>
      </c>
      <c r="AY85" s="138">
        <f t="shared" si="16"/>
        <v>2.1739130434782705E-2</v>
      </c>
      <c r="AZ85" s="138"/>
      <c r="BA85" s="17"/>
      <c r="BB85" s="9"/>
      <c r="BC85" s="17"/>
      <c r="BD85" s="9"/>
      <c r="BE85" s="17"/>
      <c r="BF85" s="9"/>
      <c r="BG85" s="17"/>
      <c r="BH85" s="9"/>
      <c r="BI85" s="51"/>
      <c r="BJ85" s="9"/>
      <c r="BK85" s="51"/>
      <c r="BL85" s="9"/>
      <c r="BM85" s="51"/>
      <c r="BN85" s="9"/>
      <c r="BO85" s="51"/>
      <c r="BP85" s="51"/>
      <c r="BQ85" s="9"/>
      <c r="BR85" s="51"/>
      <c r="BS85" s="9"/>
      <c r="BT85" s="51"/>
      <c r="BU85" s="9"/>
      <c r="BV85" s="51"/>
      <c r="BW85" s="9"/>
      <c r="BX85" s="51"/>
      <c r="BY85" s="9"/>
      <c r="BZ85" s="51"/>
      <c r="CA85" s="9"/>
      <c r="CB85" s="51"/>
      <c r="CC85" s="9"/>
      <c r="CD85" s="51"/>
      <c r="CE85" s="9"/>
      <c r="CF85" s="51"/>
      <c r="CG85" s="10"/>
      <c r="CH85" s="51"/>
      <c r="CI85" s="10"/>
      <c r="CJ85" s="51"/>
      <c r="CK85" s="10"/>
      <c r="CL85" s="51"/>
      <c r="CM85" s="10"/>
      <c r="CN85" s="51"/>
      <c r="CO85" s="53"/>
      <c r="CP85" s="51"/>
      <c r="CQ85" s="53"/>
      <c r="CR85" s="51"/>
      <c r="CS85" s="53"/>
      <c r="CT85" s="51"/>
      <c r="CU85" s="53"/>
      <c r="CV85" s="60"/>
      <c r="CW85" s="51"/>
      <c r="CX85" s="9"/>
      <c r="CY85" s="51"/>
      <c r="CZ85" s="9"/>
      <c r="DA85" s="51"/>
      <c r="DB85" s="9"/>
      <c r="DC85" s="51"/>
      <c r="DD85" s="9"/>
      <c r="DE85" s="69"/>
      <c r="DF85" s="69"/>
      <c r="DG85" s="70"/>
    </row>
    <row r="86" spans="1:111">
      <c r="A86" s="49">
        <v>44165</v>
      </c>
      <c r="B86" s="51">
        <f>吉祥自动更新!B65</f>
        <v>3043.1215999999999</v>
      </c>
      <c r="C86" s="138">
        <f t="shared" si="17"/>
        <v>-7.1236318794016706E-2</v>
      </c>
      <c r="D86" s="138"/>
      <c r="E86" s="50">
        <f>吉祥自动更新!C65</f>
        <v>2967.0322999999999</v>
      </c>
      <c r="F86" s="138">
        <f t="shared" si="18"/>
        <v>0.12106268330894498</v>
      </c>
      <c r="G86" s="138"/>
      <c r="H86" s="50">
        <f>吉祥自动更新!D65</f>
        <v>67.366600000000005</v>
      </c>
      <c r="I86" s="138">
        <f t="shared" si="19"/>
        <v>-0.88587425713724244</v>
      </c>
      <c r="J86" s="138"/>
      <c r="K86" s="50">
        <f>吉祥自动更新!E65</f>
        <v>8.7226999999999997</v>
      </c>
      <c r="L86" s="138">
        <f t="shared" si="20"/>
        <v>-0.77984487906574085</v>
      </c>
      <c r="M86" s="138"/>
      <c r="N86" s="50">
        <f>吉祥自动更新!F65</f>
        <v>2404.3678</v>
      </c>
      <c r="O86" s="138">
        <f t="shared" si="21"/>
        <v>-0.10935162938159571</v>
      </c>
      <c r="P86" s="138"/>
      <c r="Q86" s="50">
        <f>吉祥自动更新!G65</f>
        <v>2372.6912000000002</v>
      </c>
      <c r="R86" s="138">
        <f t="shared" si="22"/>
        <v>4.9002345420020355E-2</v>
      </c>
      <c r="S86" s="138"/>
      <c r="T86" s="50">
        <f>吉祥自动更新!H65</f>
        <v>30.152999999999999</v>
      </c>
      <c r="U86" s="138">
        <f t="shared" si="23"/>
        <v>-0.92581546890046096</v>
      </c>
      <c r="V86" s="138"/>
      <c r="W86" s="50">
        <f>吉祥自动更新!I65</f>
        <v>1.5236000000000001</v>
      </c>
      <c r="X86" s="138">
        <f t="shared" si="24"/>
        <v>-0.95125384728594375</v>
      </c>
      <c r="Y86" s="138"/>
      <c r="Z86" s="50">
        <f>吉祥自动更新!J65*10</f>
        <v>1633.6000000000001</v>
      </c>
      <c r="AA86" s="138">
        <f t="shared" si="25"/>
        <v>-4.1888071694173634E-2</v>
      </c>
      <c r="AB86" s="138"/>
      <c r="AC86" s="50">
        <f>吉祥自动更新!K65*10</f>
        <v>1624.3100000000002</v>
      </c>
      <c r="AD86" s="138">
        <f t="shared" si="26"/>
        <v>8.6451379877730883E-2</v>
      </c>
      <c r="AE86" s="138"/>
      <c r="AF86" s="50">
        <f>吉祥自动更新!L65*10</f>
        <v>8.0400000000000009</v>
      </c>
      <c r="AG86" s="138">
        <f t="shared" si="27"/>
        <v>-0.95686463866087235</v>
      </c>
      <c r="AH86" s="138"/>
      <c r="AI86" s="50">
        <f>吉祥自动更新!M65*10</f>
        <v>1.25</v>
      </c>
      <c r="AJ86" s="138">
        <f t="shared" si="28"/>
        <v>-0.94696648281714046</v>
      </c>
      <c r="AK86" s="138"/>
      <c r="AL86" s="50">
        <f>吉祥自动更新!N65</f>
        <v>79.010000000000005</v>
      </c>
      <c r="AM86" s="148">
        <f t="shared" si="29"/>
        <v>-3.3799999999999955</v>
      </c>
      <c r="AN86" s="138"/>
      <c r="AO86" s="50">
        <f>吉祥自动更新!O65</f>
        <v>79.97</v>
      </c>
      <c r="AP86" s="148">
        <f t="shared" si="30"/>
        <v>-5.4899999999999949</v>
      </c>
      <c r="AQ86" s="138"/>
      <c r="AR86" s="50">
        <f>吉祥自动更新!P65</f>
        <v>44.76</v>
      </c>
      <c r="AS86" s="148">
        <f t="shared" si="31"/>
        <v>-24.1</v>
      </c>
      <c r="AT86" s="138"/>
      <c r="AU86" s="50">
        <f>吉祥自动更新!Q65</f>
        <v>17.47</v>
      </c>
      <c r="AV86" s="148">
        <f t="shared" si="32"/>
        <v>-61.42</v>
      </c>
      <c r="AW86" s="138"/>
      <c r="AX86" s="50">
        <f>吉祥自动更新!R65</f>
        <v>98</v>
      </c>
      <c r="AY86" s="138">
        <f t="shared" si="16"/>
        <v>5.3763440860215006E-2</v>
      </c>
      <c r="AZ86" s="138"/>
      <c r="BA86" s="17"/>
      <c r="BB86" s="9"/>
      <c r="BC86" s="17"/>
      <c r="BD86" s="9"/>
      <c r="BE86" s="17"/>
      <c r="BF86" s="9"/>
      <c r="BG86" s="17"/>
      <c r="BH86" s="9"/>
      <c r="BI86" s="51"/>
      <c r="BJ86" s="9"/>
      <c r="BK86" s="51"/>
      <c r="BL86" s="9"/>
      <c r="BM86" s="51"/>
      <c r="BN86" s="9"/>
      <c r="BO86" s="51"/>
      <c r="BP86" s="51"/>
      <c r="BQ86" s="9"/>
      <c r="BR86" s="51"/>
      <c r="BS86" s="9"/>
      <c r="BT86" s="51"/>
      <c r="BU86" s="9"/>
      <c r="BV86" s="51"/>
      <c r="BW86" s="9"/>
      <c r="BX86" s="51"/>
      <c r="BY86" s="9"/>
      <c r="BZ86" s="51"/>
      <c r="CA86" s="9"/>
      <c r="CB86" s="51"/>
      <c r="CC86" s="9"/>
      <c r="CD86" s="51"/>
      <c r="CE86" s="9"/>
      <c r="CF86" s="51"/>
      <c r="CG86" s="10"/>
      <c r="CH86" s="51"/>
      <c r="CI86" s="10"/>
      <c r="CJ86" s="51"/>
      <c r="CK86" s="10"/>
      <c r="CL86" s="51"/>
      <c r="CM86" s="10"/>
      <c r="CN86" s="51"/>
      <c r="CO86" s="53"/>
      <c r="CP86" s="51"/>
      <c r="CQ86" s="53"/>
      <c r="CR86" s="51"/>
      <c r="CS86" s="53"/>
      <c r="CT86" s="51"/>
      <c r="CU86" s="53"/>
      <c r="CV86" s="60"/>
      <c r="CW86" s="51"/>
      <c r="CX86" s="9"/>
      <c r="CY86" s="51"/>
      <c r="CZ86" s="9"/>
      <c r="DA86" s="51"/>
      <c r="DB86" s="9"/>
      <c r="DC86" s="51"/>
      <c r="DD86" s="9"/>
      <c r="DE86" s="69"/>
      <c r="DF86" s="69"/>
      <c r="DG86" s="51"/>
    </row>
    <row r="87" spans="1:111">
      <c r="A87" s="49">
        <v>44196</v>
      </c>
      <c r="B87" s="51">
        <f>吉祥自动更新!B66</f>
        <v>3199.7788</v>
      </c>
      <c r="C87" s="138">
        <f t="shared" si="17"/>
        <v>-6.4683369926228806E-2</v>
      </c>
      <c r="D87" s="138"/>
      <c r="E87" s="50">
        <f>吉祥自动更新!C66</f>
        <v>3124.0466999999999</v>
      </c>
      <c r="F87" s="138">
        <f t="shared" si="18"/>
        <v>0.13889083825232151</v>
      </c>
      <c r="G87" s="138"/>
      <c r="H87" s="50">
        <f>吉祥自动更新!D66</f>
        <v>67.631100000000004</v>
      </c>
      <c r="I87" s="138">
        <f t="shared" si="19"/>
        <v>-0.89418353749179169</v>
      </c>
      <c r="J87" s="138"/>
      <c r="K87" s="50">
        <f>吉祥自动更新!E66</f>
        <v>8.1010000000000009</v>
      </c>
      <c r="L87" s="138">
        <f t="shared" si="20"/>
        <v>-0.7915776907600558</v>
      </c>
      <c r="M87" s="138"/>
      <c r="N87" s="50">
        <f>吉祥自动更新!F66</f>
        <v>2509.6169</v>
      </c>
      <c r="O87" s="138">
        <f t="shared" si="21"/>
        <v>-9.2938645750903714E-2</v>
      </c>
      <c r="P87" s="138"/>
      <c r="Q87" s="50">
        <f>吉祥自动更新!G66</f>
        <v>2476.9198000000001</v>
      </c>
      <c r="R87" s="138">
        <f t="shared" si="22"/>
        <v>7.9843850482516743E-2</v>
      </c>
      <c r="S87" s="138"/>
      <c r="T87" s="50">
        <f>吉祥自动更新!H66</f>
        <v>31.266300000000001</v>
      </c>
      <c r="U87" s="138">
        <f t="shared" si="23"/>
        <v>-0.9294386151631725</v>
      </c>
      <c r="V87" s="138"/>
      <c r="W87" s="50">
        <f>吉祥自动更新!I66</f>
        <v>1.4308000000000001</v>
      </c>
      <c r="X87" s="138">
        <f t="shared" si="24"/>
        <v>-0.95210182212595873</v>
      </c>
      <c r="Y87" s="138"/>
      <c r="Z87" s="50">
        <f>吉祥自动更新!J66*10</f>
        <v>1694.51</v>
      </c>
      <c r="AA87" s="138">
        <f t="shared" si="25"/>
        <v>-2.6921022861047805E-2</v>
      </c>
      <c r="AB87" s="138"/>
      <c r="AC87" s="50">
        <f>吉祥自动更新!K66*10</f>
        <v>1684.3600000000001</v>
      </c>
      <c r="AD87" s="138">
        <f t="shared" si="26"/>
        <v>0.11126652028881479</v>
      </c>
      <c r="AE87" s="138"/>
      <c r="AF87" s="50">
        <f>吉祥自动更新!L66*10</f>
        <v>8.99</v>
      </c>
      <c r="AG87" s="138">
        <f t="shared" si="27"/>
        <v>-0.9557400131943008</v>
      </c>
      <c r="AH87" s="138"/>
      <c r="AI87" s="50">
        <f>吉祥自动更新!M66*10</f>
        <v>1.1600000000000001</v>
      </c>
      <c r="AJ87" s="138">
        <f t="shared" si="28"/>
        <v>-0.9485815602836879</v>
      </c>
      <c r="AK87" s="138"/>
      <c r="AL87" s="50">
        <f>吉祥自动更新!N66</f>
        <v>78.430000000000007</v>
      </c>
      <c r="AM87" s="148">
        <f t="shared" si="29"/>
        <v>-2.4399999999999977</v>
      </c>
      <c r="AN87" s="138"/>
      <c r="AO87" s="50">
        <f>吉祥自动更新!O66</f>
        <v>79.290000000000006</v>
      </c>
      <c r="AP87" s="148">
        <f t="shared" si="30"/>
        <v>-4.3299999999999983</v>
      </c>
      <c r="AQ87" s="138"/>
      <c r="AR87" s="50">
        <f>吉祥自动更新!P66</f>
        <v>46.23</v>
      </c>
      <c r="AS87" s="148">
        <f t="shared" si="31"/>
        <v>-23.1</v>
      </c>
      <c r="AT87" s="138"/>
      <c r="AU87" s="50">
        <f>吉祥自动更新!Q66</f>
        <v>17.66</v>
      </c>
      <c r="AV87" s="148">
        <f t="shared" si="32"/>
        <v>-59.19</v>
      </c>
      <c r="AW87" s="138"/>
      <c r="AX87" s="50">
        <f>吉祥自动更新!R66</f>
        <v>98</v>
      </c>
      <c r="AY87" s="138">
        <f t="shared" si="16"/>
        <v>2.0833333333333259E-2</v>
      </c>
      <c r="AZ87" s="138"/>
      <c r="BA87" s="17"/>
      <c r="BB87" s="9"/>
      <c r="BC87" s="17"/>
      <c r="BD87" s="9"/>
      <c r="BE87" s="17"/>
      <c r="BF87" s="9"/>
      <c r="BG87" s="17"/>
      <c r="BH87" s="9"/>
      <c r="BI87" s="51"/>
      <c r="BJ87" s="9"/>
      <c r="BK87" s="51"/>
      <c r="BL87" s="9"/>
      <c r="BM87" s="51"/>
      <c r="BN87" s="9"/>
      <c r="BO87" s="51"/>
      <c r="BP87" s="51"/>
      <c r="BQ87" s="9"/>
      <c r="BR87" s="51"/>
      <c r="BS87" s="9"/>
      <c r="BT87" s="51"/>
      <c r="BU87" s="9"/>
      <c r="BV87" s="51"/>
      <c r="BW87" s="9"/>
      <c r="BX87" s="51"/>
      <c r="BY87" s="9"/>
      <c r="BZ87" s="51"/>
      <c r="CA87" s="9"/>
      <c r="CB87" s="51"/>
      <c r="CC87" s="9"/>
      <c r="CD87" s="51"/>
      <c r="CE87" s="9"/>
      <c r="CF87" s="51"/>
      <c r="CG87" s="10"/>
      <c r="CH87" s="51"/>
      <c r="CI87" s="10"/>
      <c r="CJ87" s="51"/>
      <c r="CK87" s="10"/>
      <c r="CL87" s="51"/>
      <c r="CM87" s="10"/>
      <c r="CN87" s="51"/>
      <c r="CO87" s="53"/>
      <c r="CP87" s="51"/>
      <c r="CQ87" s="53"/>
      <c r="CR87" s="51"/>
      <c r="CS87" s="53"/>
      <c r="CT87" s="51"/>
      <c r="CU87" s="53"/>
      <c r="CV87" s="60"/>
      <c r="CW87" s="51"/>
      <c r="CX87" s="9"/>
      <c r="CY87" s="51"/>
      <c r="CZ87" s="9"/>
      <c r="DA87" s="51"/>
      <c r="DB87" s="9"/>
      <c r="DC87" s="51"/>
      <c r="DD87" s="9"/>
      <c r="DE87" s="69"/>
      <c r="DF87" s="69"/>
      <c r="DG87" s="51"/>
    </row>
    <row r="88" spans="1:111" s="11" customFormat="1">
      <c r="A88" s="34">
        <v>44227</v>
      </c>
      <c r="B88" s="51">
        <f>吉祥自动更新!B67</f>
        <v>3094.7231999999999</v>
      </c>
      <c r="C88" s="138">
        <f t="shared" si="17"/>
        <v>-0.13833322033676509</v>
      </c>
      <c r="D88" s="138"/>
      <c r="E88" s="18">
        <f>吉祥自动更新!C67</f>
        <v>3008.442</v>
      </c>
      <c r="F88" s="138">
        <f t="shared" si="18"/>
        <v>9.59986552673322E-2</v>
      </c>
      <c r="G88" s="138"/>
      <c r="H88" s="18">
        <f>吉祥自动更新!D67</f>
        <v>74.863799999999998</v>
      </c>
      <c r="I88" s="138">
        <f t="shared" si="19"/>
        <v>-0.90685071612809309</v>
      </c>
      <c r="J88" s="138"/>
      <c r="K88" s="18">
        <f>吉祥自动更新!E67</f>
        <v>11.417400000000001</v>
      </c>
      <c r="L88" s="138">
        <f t="shared" si="20"/>
        <v>-0.73401700162841022</v>
      </c>
      <c r="M88" s="138"/>
      <c r="N88" s="18">
        <f>吉祥自动更新!F67</f>
        <v>2081.8948999999998</v>
      </c>
      <c r="O88" s="138">
        <f t="shared" si="21"/>
        <v>-0.23473791133627253</v>
      </c>
      <c r="P88" s="138"/>
      <c r="Q88" s="18">
        <f>吉祥自动更新!G67</f>
        <v>2047.1377</v>
      </c>
      <c r="R88" s="138">
        <f t="shared" si="22"/>
        <v>-3.6785768462450186E-2</v>
      </c>
      <c r="S88" s="138"/>
      <c r="T88" s="18">
        <f>吉祥自动更新!H67</f>
        <v>32.304099999999998</v>
      </c>
      <c r="U88" s="138">
        <f t="shared" si="23"/>
        <v>-0.94312405112410813</v>
      </c>
      <c r="V88" s="138"/>
      <c r="W88" s="18">
        <f>吉祥自动更新!I67</f>
        <v>2.4531000000000001</v>
      </c>
      <c r="X88" s="138">
        <f t="shared" si="24"/>
        <v>-0.90983006987609027</v>
      </c>
      <c r="Y88" s="138"/>
      <c r="Z88" s="18">
        <f>吉祥自动更新!J67*10</f>
        <v>1398.0099999999998</v>
      </c>
      <c r="AA88" s="138">
        <f t="shared" si="25"/>
        <v>-0.1670678376091802</v>
      </c>
      <c r="AB88" s="138"/>
      <c r="AC88" s="18">
        <f>吉祥自动更新!K67*10</f>
        <v>1387.8600000000001</v>
      </c>
      <c r="AD88" s="138">
        <f t="shared" si="26"/>
        <v>-1.0346770110598369E-2</v>
      </c>
      <c r="AE88" s="138"/>
      <c r="AF88" s="18">
        <f>吉祥自动更新!L67*10</f>
        <v>8.16</v>
      </c>
      <c r="AG88" s="138">
        <f t="shared" si="27"/>
        <v>-0.96803885472562767</v>
      </c>
      <c r="AH88" s="138"/>
      <c r="AI88" s="18">
        <f>吉祥自动更新!M67*10</f>
        <v>1.9900000000000002</v>
      </c>
      <c r="AJ88" s="138">
        <f t="shared" si="28"/>
        <v>-0.90405014464802314</v>
      </c>
      <c r="AK88" s="138"/>
      <c r="AL88" s="18">
        <f>吉祥自动更新!N67</f>
        <v>67.27</v>
      </c>
      <c r="AM88" s="148">
        <f t="shared" si="29"/>
        <v>-8.480000000000004</v>
      </c>
      <c r="AN88" s="138"/>
      <c r="AO88" s="18">
        <f>吉祥自动更新!O67</f>
        <v>68.05</v>
      </c>
      <c r="AP88" s="148">
        <f t="shared" si="30"/>
        <v>-9.3800000000000097</v>
      </c>
      <c r="AQ88" s="138"/>
      <c r="AR88" s="18">
        <f>吉祥自动更新!P67</f>
        <v>43.15</v>
      </c>
      <c r="AS88" s="148">
        <f t="shared" si="31"/>
        <v>-27.520000000000003</v>
      </c>
      <c r="AT88" s="138"/>
      <c r="AU88" s="18">
        <f>吉祥自动更新!Q67</f>
        <v>21.49</v>
      </c>
      <c r="AV88" s="148">
        <f t="shared" si="32"/>
        <v>-41.89</v>
      </c>
      <c r="AW88" s="138"/>
      <c r="AX88" s="18">
        <f>吉祥自动更新!R67</f>
        <v>98</v>
      </c>
      <c r="AY88" s="138">
        <f t="shared" si="16"/>
        <v>3.1578947368421151E-2</v>
      </c>
      <c r="AZ88" s="138"/>
      <c r="BA88" s="10"/>
      <c r="BB88" s="9"/>
      <c r="BC88" s="10"/>
      <c r="BD88" s="9"/>
      <c r="BE88" s="10"/>
      <c r="BF88" s="9"/>
      <c r="BG88" s="10"/>
      <c r="BH88" s="9"/>
      <c r="BI88" s="10"/>
      <c r="BJ88" s="9"/>
      <c r="BK88" s="10"/>
      <c r="BL88" s="9"/>
      <c r="BM88" s="10"/>
      <c r="BN88" s="9"/>
      <c r="BO88" s="10"/>
      <c r="BP88" s="10"/>
      <c r="BQ88" s="9"/>
      <c r="BR88" s="10"/>
      <c r="BS88" s="9"/>
      <c r="BT88" s="10"/>
      <c r="BU88" s="9"/>
      <c r="BV88" s="10"/>
      <c r="BW88" s="9"/>
      <c r="BX88" s="10"/>
      <c r="BY88" s="9"/>
      <c r="BZ88" s="10"/>
      <c r="CA88" s="9"/>
      <c r="CB88" s="10"/>
      <c r="CC88" s="9"/>
      <c r="CD88" s="10"/>
      <c r="CE88" s="9"/>
      <c r="CF88" s="10"/>
      <c r="CG88" s="10"/>
      <c r="CH88" s="10"/>
      <c r="CI88" s="10"/>
      <c r="CJ88" s="10"/>
      <c r="CK88" s="10"/>
      <c r="CL88" s="10"/>
      <c r="CM88" s="10"/>
      <c r="CN88" s="10"/>
      <c r="CO88" s="53"/>
      <c r="CP88" s="10"/>
      <c r="CQ88" s="53"/>
      <c r="CR88" s="51"/>
      <c r="CS88" s="53"/>
      <c r="CT88" s="10"/>
      <c r="CU88" s="53"/>
      <c r="CW88" s="10"/>
      <c r="CX88" s="9"/>
      <c r="CY88" s="10"/>
      <c r="CZ88" s="9"/>
      <c r="DA88" s="10"/>
      <c r="DB88" s="9"/>
      <c r="DC88" s="10"/>
      <c r="DD88" s="9"/>
      <c r="DE88" s="88"/>
      <c r="DF88" s="88"/>
    </row>
    <row r="89" spans="1:111">
      <c r="A89" s="49">
        <v>44255</v>
      </c>
      <c r="B89" s="51">
        <f>吉祥自动更新!B68</f>
        <v>2399.9713999999999</v>
      </c>
      <c r="C89" s="138">
        <f t="shared" si="17"/>
        <v>0.78761016465128586</v>
      </c>
      <c r="D89" s="138"/>
      <c r="E89" s="50">
        <f>吉祥自动更新!C68</f>
        <v>2341.7925</v>
      </c>
      <c r="F89" s="138">
        <f t="shared" si="18"/>
        <v>1.1083451409322231</v>
      </c>
      <c r="G89" s="138"/>
      <c r="H89" s="50">
        <f>吉祥自动更新!D68</f>
        <v>43.397799999999997</v>
      </c>
      <c r="I89" s="138">
        <f t="shared" si="19"/>
        <v>-0.80396649192901781</v>
      </c>
      <c r="J89" s="138"/>
      <c r="K89" s="50">
        <f>吉祥自动更新!E68</f>
        <v>14.7811</v>
      </c>
      <c r="L89" s="138">
        <f t="shared" si="20"/>
        <v>0.41395869405091035</v>
      </c>
      <c r="M89" s="138"/>
      <c r="N89" s="50">
        <f>吉祥自动更新!F68</f>
        <v>1672.1242</v>
      </c>
      <c r="O89" s="138">
        <f t="shared" si="21"/>
        <v>1.5052208700561147</v>
      </c>
      <c r="P89" s="138"/>
      <c r="Q89" s="50">
        <f>吉祥自动更新!G68</f>
        <v>1647.4322</v>
      </c>
      <c r="R89" s="138">
        <f t="shared" si="22"/>
        <v>1.8569732526006462</v>
      </c>
      <c r="S89" s="138"/>
      <c r="T89" s="50">
        <f>吉祥自动更新!H68</f>
        <v>18.303000000000001</v>
      </c>
      <c r="U89" s="138">
        <f t="shared" si="23"/>
        <v>-0.79088093249531843</v>
      </c>
      <c r="V89" s="138"/>
      <c r="W89" s="50">
        <f>吉祥自动更新!I68</f>
        <v>6.3890000000000002</v>
      </c>
      <c r="X89" s="138">
        <f t="shared" si="24"/>
        <v>0.93841019417475735</v>
      </c>
      <c r="Y89" s="138"/>
      <c r="Z89" s="50">
        <f>吉祥自动更新!J68*10</f>
        <v>1130.1399999999999</v>
      </c>
      <c r="AA89" s="138">
        <f t="shared" si="25"/>
        <v>1.7475263170690196</v>
      </c>
      <c r="AB89" s="138"/>
      <c r="AC89" s="50">
        <f>吉祥自动更新!K68*10</f>
        <v>1120.74</v>
      </c>
      <c r="AD89" s="138">
        <f t="shared" si="26"/>
        <v>2.0364951637811917</v>
      </c>
      <c r="AE89" s="138"/>
      <c r="AF89" s="50">
        <f>吉祥自动更新!L68*10</f>
        <v>5.1100000000000003</v>
      </c>
      <c r="AG89" s="138">
        <f t="shared" si="27"/>
        <v>-0.87013977128335451</v>
      </c>
      <c r="AH89" s="138"/>
      <c r="AI89" s="50">
        <f>吉祥自动更新!M68*10</f>
        <v>4.29</v>
      </c>
      <c r="AJ89" s="138">
        <f t="shared" si="28"/>
        <v>0.47931034482758617</v>
      </c>
      <c r="AK89" s="138"/>
      <c r="AL89" s="50">
        <f>吉祥自动更新!N68</f>
        <v>69.67</v>
      </c>
      <c r="AM89" s="148">
        <f t="shared" si="29"/>
        <v>19.950000000000003</v>
      </c>
      <c r="AN89" s="138"/>
      <c r="AO89" s="50">
        <f>吉祥自动更新!O68</f>
        <v>70.349999999999994</v>
      </c>
      <c r="AP89" s="148">
        <f t="shared" si="30"/>
        <v>18.429999999999993</v>
      </c>
      <c r="AQ89" s="138"/>
      <c r="AR89" s="50">
        <f>吉祥自动更新!P68</f>
        <v>42.17</v>
      </c>
      <c r="AS89" s="148">
        <f t="shared" si="31"/>
        <v>2.6300000000000026</v>
      </c>
      <c r="AT89" s="138"/>
      <c r="AU89" s="50">
        <f>吉祥自动更新!Q68</f>
        <v>43.22</v>
      </c>
      <c r="AV89" s="148">
        <f t="shared" si="32"/>
        <v>11.689999999999998</v>
      </c>
      <c r="AW89" s="138"/>
      <c r="AX89" s="50">
        <f>吉祥自动更新!R68</f>
        <v>98</v>
      </c>
      <c r="AY89" s="138">
        <f t="shared" si="16"/>
        <v>4.2553191489361764E-2</v>
      </c>
      <c r="AZ89" s="138"/>
      <c r="BA89" s="17"/>
      <c r="BB89" s="9"/>
      <c r="BC89" s="17"/>
      <c r="BD89" s="9"/>
      <c r="BE89" s="17"/>
      <c r="BF89" s="9"/>
      <c r="BG89" s="17"/>
      <c r="BH89" s="9"/>
      <c r="BI89" s="51"/>
      <c r="BJ89" s="9"/>
      <c r="BK89" s="51"/>
      <c r="BL89" s="9"/>
      <c r="BM89" s="51"/>
      <c r="BN89" s="9"/>
      <c r="BO89" s="51"/>
      <c r="BP89" s="51"/>
      <c r="BQ89" s="9"/>
      <c r="BR89" s="51"/>
      <c r="BS89" s="9"/>
      <c r="BT89" s="51"/>
      <c r="BU89" s="9"/>
      <c r="BV89" s="51"/>
      <c r="BW89" s="9"/>
      <c r="BX89" s="51"/>
      <c r="BY89" s="9"/>
      <c r="BZ89" s="51"/>
      <c r="CA89" s="9"/>
      <c r="CB89" s="51"/>
      <c r="CC89" s="9"/>
      <c r="CD89" s="51"/>
      <c r="CE89" s="9"/>
      <c r="CF89" s="51"/>
      <c r="CG89" s="10"/>
      <c r="CH89" s="51"/>
      <c r="CI89" s="10"/>
      <c r="CJ89" s="51"/>
      <c r="CK89" s="10"/>
      <c r="CL89" s="51"/>
      <c r="CM89" s="10"/>
      <c r="CN89" s="51"/>
      <c r="CO89" s="53"/>
      <c r="CP89" s="51"/>
      <c r="CQ89" s="53"/>
      <c r="CR89" s="51"/>
      <c r="CS89" s="53"/>
      <c r="CT89" s="51"/>
      <c r="CU89" s="53"/>
      <c r="CV89" s="60"/>
      <c r="CW89" s="51"/>
      <c r="CX89" s="9"/>
      <c r="CY89" s="51"/>
      <c r="CZ89" s="9"/>
      <c r="DA89" s="51"/>
      <c r="DB89" s="9"/>
      <c r="DC89" s="51"/>
      <c r="DD89" s="9"/>
      <c r="DE89" s="69"/>
      <c r="DF89" s="69"/>
      <c r="DG89" s="51"/>
    </row>
    <row r="90" spans="1:111">
      <c r="A90" s="49">
        <v>44286</v>
      </c>
      <c r="B90" s="51">
        <f>吉祥自动更新!B69</f>
        <v>3453.5311000000002</v>
      </c>
      <c r="C90" s="138">
        <f t="shared" si="17"/>
        <v>1.1315216971339548</v>
      </c>
      <c r="D90" s="138"/>
      <c r="E90" s="50">
        <f>吉祥自动更新!C69</f>
        <v>3381.3445000000002</v>
      </c>
      <c r="F90" s="138">
        <f t="shared" si="18"/>
        <v>1.3451643525006194</v>
      </c>
      <c r="G90" s="138"/>
      <c r="H90" s="50">
        <f>吉祥自动更新!D69</f>
        <v>51.320700000000002</v>
      </c>
      <c r="I90" s="138">
        <f t="shared" si="19"/>
        <v>-0.68116956739177026</v>
      </c>
      <c r="J90" s="138"/>
      <c r="K90" s="50">
        <f>吉祥自动更新!E69</f>
        <v>20.8659</v>
      </c>
      <c r="L90" s="138">
        <f t="shared" si="20"/>
        <v>0.19807420677300436</v>
      </c>
      <c r="M90" s="138"/>
      <c r="N90" s="50">
        <f>吉祥自动更新!F69</f>
        <v>2802.3252000000002</v>
      </c>
      <c r="O90" s="138">
        <f t="shared" si="21"/>
        <v>1.8210837140481924</v>
      </c>
      <c r="P90" s="138"/>
      <c r="Q90" s="50">
        <f>吉祥自动更新!G69</f>
        <v>2766.6138000000001</v>
      </c>
      <c r="R90" s="138">
        <f t="shared" si="22"/>
        <v>1.9706505569861483</v>
      </c>
      <c r="S90" s="138"/>
      <c r="T90" s="50">
        <f>吉祥自动更新!H69</f>
        <v>27.5427</v>
      </c>
      <c r="U90" s="138">
        <f t="shared" si="23"/>
        <v>-0.51916936532737445</v>
      </c>
      <c r="V90" s="138"/>
      <c r="W90" s="50">
        <f>吉祥自动更新!I69</f>
        <v>8.1686999999999994</v>
      </c>
      <c r="X90" s="138">
        <f t="shared" si="24"/>
        <v>0.71853238802516128</v>
      </c>
      <c r="Y90" s="138"/>
      <c r="Z90" s="50">
        <f>吉祥自动更新!J69*10</f>
        <v>1890.96</v>
      </c>
      <c r="AA90" s="138">
        <f t="shared" si="25"/>
        <v>1.9811760996373957</v>
      </c>
      <c r="AB90" s="138"/>
      <c r="AC90" s="50">
        <f>吉祥自动更新!K69*10</f>
        <v>1878.1200000000001</v>
      </c>
      <c r="AD90" s="138">
        <f t="shared" si="26"/>
        <v>2.0727397663689016</v>
      </c>
      <c r="AE90" s="138"/>
      <c r="AF90" s="50">
        <f>吉祥自动更新!L69*10</f>
        <v>7.39</v>
      </c>
      <c r="AG90" s="138">
        <f t="shared" si="27"/>
        <v>-0.61828512396694213</v>
      </c>
      <c r="AH90" s="138"/>
      <c r="AI90" s="50">
        <f>吉祥自动更新!M69*10</f>
        <v>5.45</v>
      </c>
      <c r="AJ90" s="138">
        <f t="shared" si="28"/>
        <v>0.46505376344086047</v>
      </c>
      <c r="AK90" s="138"/>
      <c r="AL90" s="50">
        <f>吉祥自动更新!N69</f>
        <v>81.14</v>
      </c>
      <c r="AM90" s="148">
        <f t="shared" si="29"/>
        <v>19.829999999999998</v>
      </c>
      <c r="AN90" s="138"/>
      <c r="AO90" s="50">
        <f>吉祥自动更新!O69</f>
        <v>81.819999999999993</v>
      </c>
      <c r="AP90" s="148">
        <f t="shared" si="30"/>
        <v>17.22999999999999</v>
      </c>
      <c r="AQ90" s="138"/>
      <c r="AR90" s="50">
        <f>吉祥自动更新!P69</f>
        <v>53.67</v>
      </c>
      <c r="AS90" s="148">
        <f t="shared" si="31"/>
        <v>18.079999999999998</v>
      </c>
      <c r="AT90" s="138"/>
      <c r="AU90" s="50">
        <f>吉祥自动更新!Q69</f>
        <v>39.15</v>
      </c>
      <c r="AV90" s="148">
        <f t="shared" si="32"/>
        <v>11.86</v>
      </c>
      <c r="AW90" s="138"/>
      <c r="AX90" s="50">
        <f>吉祥自动更新!R69</f>
        <v>98</v>
      </c>
      <c r="AY90" s="138">
        <f t="shared" si="16"/>
        <v>4.2553191489361764E-2</v>
      </c>
      <c r="AZ90" s="138"/>
      <c r="BA90" s="17"/>
      <c r="BB90" s="9"/>
      <c r="BC90" s="17"/>
      <c r="BD90" s="9"/>
      <c r="BE90" s="17"/>
      <c r="BF90" s="9"/>
      <c r="BG90" s="17"/>
      <c r="BH90" s="9"/>
      <c r="BI90" s="51"/>
      <c r="BJ90" s="9"/>
      <c r="BK90" s="51"/>
      <c r="BL90" s="9"/>
      <c r="BM90" s="51"/>
      <c r="BN90" s="9"/>
      <c r="BO90" s="51"/>
      <c r="BP90" s="51"/>
      <c r="BQ90" s="9"/>
      <c r="BR90" s="51"/>
      <c r="BS90" s="9"/>
      <c r="BT90" s="51"/>
      <c r="BU90" s="9"/>
      <c r="BV90" s="51"/>
      <c r="BW90" s="9"/>
      <c r="BX90" s="51"/>
      <c r="BY90" s="9"/>
      <c r="BZ90" s="51"/>
      <c r="CA90" s="9"/>
      <c r="CB90" s="51"/>
      <c r="CC90" s="9"/>
      <c r="CD90" s="51"/>
      <c r="CE90" s="9"/>
      <c r="CF90" s="51"/>
      <c r="CG90" s="10"/>
      <c r="CH90" s="51"/>
      <c r="CI90" s="10"/>
      <c r="CJ90" s="51"/>
      <c r="CK90" s="10"/>
      <c r="CL90" s="51"/>
      <c r="CM90" s="10"/>
      <c r="CN90" s="51"/>
      <c r="CO90" s="53"/>
      <c r="CP90" s="51"/>
      <c r="CQ90" s="53"/>
      <c r="CR90" s="51"/>
      <c r="CS90" s="53"/>
      <c r="CT90" s="51"/>
      <c r="CU90" s="53"/>
      <c r="CV90" s="60"/>
      <c r="CW90" s="51"/>
      <c r="CX90" s="9"/>
      <c r="CY90" s="51"/>
      <c r="CZ90" s="9"/>
      <c r="DA90" s="51"/>
      <c r="DB90" s="9"/>
      <c r="DC90" s="51"/>
      <c r="DD90" s="9"/>
      <c r="DE90" s="69"/>
      <c r="DF90" s="69"/>
      <c r="DG90" s="70"/>
    </row>
    <row r="91" spans="1:111">
      <c r="A91" s="49">
        <v>44316</v>
      </c>
      <c r="B91" s="51">
        <f>吉祥自动更新!B70</f>
        <v>3532.4477999999999</v>
      </c>
      <c r="C91" s="138">
        <f t="shared" si="17"/>
        <v>1.7119133870007106</v>
      </c>
      <c r="D91" s="138"/>
      <c r="E91" s="50">
        <f>吉祥自动更新!C70</f>
        <v>3456.7177999999999</v>
      </c>
      <c r="F91" s="138">
        <f t="shared" si="18"/>
        <v>1.7313956777685591</v>
      </c>
      <c r="G91" s="138"/>
      <c r="H91" s="50">
        <f>吉祥自动更新!D70</f>
        <v>50.919400000000003</v>
      </c>
      <c r="I91" s="138">
        <f t="shared" si="19"/>
        <v>0.46228092091471185</v>
      </c>
      <c r="J91" s="138"/>
      <c r="K91" s="50">
        <f>吉祥自动更新!E70</f>
        <v>24.810600000000001</v>
      </c>
      <c r="L91" s="138">
        <f t="shared" si="20"/>
        <v>10.304779696541669</v>
      </c>
      <c r="M91" s="138"/>
      <c r="N91" s="50">
        <f>吉祥自动更新!F70</f>
        <v>2921.7622999999999</v>
      </c>
      <c r="O91" s="138">
        <f t="shared" si="21"/>
        <v>2.2025696958111429</v>
      </c>
      <c r="P91" s="138"/>
      <c r="Q91" s="50">
        <f>吉祥自动更新!G70</f>
        <v>2884.0655000000002</v>
      </c>
      <c r="R91" s="138">
        <f t="shared" si="22"/>
        <v>2.2173174986303845</v>
      </c>
      <c r="S91" s="138"/>
      <c r="T91" s="50">
        <f>吉祥自动更新!H70</f>
        <v>27.111000000000001</v>
      </c>
      <c r="U91" s="138">
        <f t="shared" si="23"/>
        <v>0.76776667123100095</v>
      </c>
      <c r="V91" s="138"/>
      <c r="W91" s="50">
        <f>吉祥自动更新!I70</f>
        <v>10.585800000000001</v>
      </c>
      <c r="X91" s="138">
        <f t="shared" si="24"/>
        <v>17.819200000000002</v>
      </c>
      <c r="Y91" s="138"/>
      <c r="Z91" s="50">
        <f>吉祥自动更新!J70*10</f>
        <v>2004.32</v>
      </c>
      <c r="AA91" s="138">
        <f t="shared" si="25"/>
        <v>2.3726862758295755</v>
      </c>
      <c r="AB91" s="138"/>
      <c r="AC91" s="50">
        <f>吉祥自动更新!K70*10</f>
        <v>1990.49</v>
      </c>
      <c r="AD91" s="138">
        <f t="shared" si="26"/>
        <v>2.3762297306465836</v>
      </c>
      <c r="AE91" s="138"/>
      <c r="AF91" s="50">
        <f>吉祥自动更新!L70*10</f>
        <v>6.9099999999999993</v>
      </c>
      <c r="AG91" s="138">
        <f t="shared" si="27"/>
        <v>0.64523809523809494</v>
      </c>
      <c r="AH91" s="138"/>
      <c r="AI91" s="50">
        <f>吉祥自动更新!M70*10</f>
        <v>6.92</v>
      </c>
      <c r="AJ91" s="138">
        <f t="shared" si="28"/>
        <v>12.307692307692307</v>
      </c>
      <c r="AK91" s="138"/>
      <c r="AL91" s="50">
        <f>吉祥自动更新!N70</f>
        <v>82.71</v>
      </c>
      <c r="AM91" s="148">
        <f t="shared" si="29"/>
        <v>12.669999999999987</v>
      </c>
      <c r="AN91" s="138"/>
      <c r="AO91" s="50">
        <f>吉祥自动更新!O70</f>
        <v>83.43</v>
      </c>
      <c r="AP91" s="148">
        <f t="shared" si="30"/>
        <v>12.600000000000009</v>
      </c>
      <c r="AQ91" s="138"/>
      <c r="AR91" s="50">
        <f>吉祥自动更新!P70</f>
        <v>53.24</v>
      </c>
      <c r="AS91" s="148">
        <f t="shared" si="31"/>
        <v>9.2000000000000028</v>
      </c>
      <c r="AT91" s="138"/>
      <c r="AU91" s="50">
        <f>吉祥自动更新!Q70</f>
        <v>42.67</v>
      </c>
      <c r="AV91" s="148">
        <f t="shared" si="32"/>
        <v>17.040000000000003</v>
      </c>
      <c r="AW91" s="138"/>
      <c r="AX91" s="50">
        <f>吉祥自动更新!R70</f>
        <v>100</v>
      </c>
      <c r="AY91" s="138">
        <f t="shared" si="16"/>
        <v>6.3829787234042534E-2</v>
      </c>
      <c r="AZ91" s="138"/>
      <c r="BA91" s="17"/>
      <c r="BB91" s="9"/>
      <c r="BC91" s="17"/>
      <c r="BD91" s="9"/>
      <c r="BE91" s="17"/>
      <c r="BF91" s="9"/>
      <c r="BG91" s="17"/>
      <c r="BH91" s="9"/>
      <c r="BI91" s="51"/>
      <c r="BJ91" s="9"/>
      <c r="BK91" s="51"/>
      <c r="BL91" s="9"/>
      <c r="BM91" s="51"/>
      <c r="BN91" s="9"/>
      <c r="BO91" s="51"/>
      <c r="BP91" s="51"/>
      <c r="BQ91" s="9"/>
      <c r="BR91" s="51"/>
      <c r="BS91" s="9"/>
      <c r="BT91" s="51"/>
      <c r="BU91" s="9"/>
      <c r="BV91" s="51"/>
      <c r="BW91" s="9"/>
      <c r="BX91" s="51"/>
      <c r="BY91" s="9"/>
      <c r="BZ91" s="51"/>
      <c r="CA91" s="9"/>
      <c r="CB91" s="51"/>
      <c r="CC91" s="9"/>
      <c r="CD91" s="51"/>
      <c r="CE91" s="9"/>
      <c r="CF91" s="51"/>
      <c r="CG91" s="10"/>
      <c r="CH91" s="51"/>
      <c r="CI91" s="10"/>
      <c r="CJ91" s="51"/>
      <c r="CK91" s="10"/>
      <c r="CL91" s="51"/>
      <c r="CM91" s="10"/>
      <c r="CN91" s="51"/>
      <c r="CO91" s="53"/>
      <c r="CP91" s="51"/>
      <c r="CQ91" s="53"/>
      <c r="CR91" s="51"/>
      <c r="CS91" s="53"/>
      <c r="CT91" s="51"/>
      <c r="CU91" s="53"/>
      <c r="CV91" s="60"/>
      <c r="CW91" s="51"/>
      <c r="CX91" s="9"/>
      <c r="CY91" s="51"/>
      <c r="CZ91" s="9"/>
      <c r="DA91" s="51"/>
      <c r="DB91" s="9"/>
      <c r="DC91" s="51"/>
      <c r="DD91" s="9"/>
      <c r="DE91" s="69"/>
      <c r="DF91" s="69"/>
      <c r="DG91" s="70"/>
    </row>
    <row r="92" spans="1:111">
      <c r="A92" s="49">
        <v>44347</v>
      </c>
      <c r="B92" s="51">
        <f>吉祥自动更新!B71</f>
        <v>3449.0131999999999</v>
      </c>
      <c r="C92" s="138">
        <f t="shared" si="17"/>
        <v>0.85410023370497257</v>
      </c>
      <c r="D92" s="138"/>
      <c r="E92" s="50">
        <f>吉祥自动更新!C71</f>
        <v>3369.9609</v>
      </c>
      <c r="F92" s="138">
        <f t="shared" si="18"/>
        <v>0.85278098780542599</v>
      </c>
      <c r="G92" s="138"/>
      <c r="H92" s="50">
        <f>吉祥自动更新!D71</f>
        <v>53.503599999999999</v>
      </c>
      <c r="I92" s="138">
        <f t="shared" si="19"/>
        <v>0.39578735371306628</v>
      </c>
      <c r="J92" s="138"/>
      <c r="K92" s="50">
        <f>吉祥自动更新!E71</f>
        <v>25.5487</v>
      </c>
      <c r="L92" s="138">
        <f t="shared" si="20"/>
        <v>7.4876582173349728</v>
      </c>
      <c r="M92" s="138"/>
      <c r="N92" s="50">
        <f>吉祥自动更新!F71</f>
        <v>2875.1352999999999</v>
      </c>
      <c r="O92" s="138">
        <f t="shared" si="21"/>
        <v>1.2652187964446484</v>
      </c>
      <c r="P92" s="138"/>
      <c r="Q92" s="50">
        <f>吉祥自动更新!G71</f>
        <v>2830.6394</v>
      </c>
      <c r="R92" s="138">
        <f t="shared" si="22"/>
        <v>1.2612890925914932</v>
      </c>
      <c r="S92" s="138"/>
      <c r="T92" s="50">
        <f>吉祥自动更新!H71</f>
        <v>28.807400000000001</v>
      </c>
      <c r="U92" s="138">
        <f t="shared" si="23"/>
        <v>0.75034785303285312</v>
      </c>
      <c r="V92" s="138"/>
      <c r="W92" s="50">
        <f>吉祥自动更新!I71</f>
        <v>15.688499999999999</v>
      </c>
      <c r="X92" s="138">
        <f t="shared" si="24"/>
        <v>14.481053878034338</v>
      </c>
      <c r="Y92" s="138"/>
      <c r="Z92" s="50">
        <f>吉祥自动更新!J71*10</f>
        <v>1977.08</v>
      </c>
      <c r="AA92" s="138">
        <f t="shared" si="25"/>
        <v>1.2350241354751916</v>
      </c>
      <c r="AB92" s="138"/>
      <c r="AC92" s="50">
        <f>吉祥自动更新!K71*10</f>
        <v>1960.1599999999999</v>
      </c>
      <c r="AD92" s="138">
        <f t="shared" si="26"/>
        <v>1.2283408173705448</v>
      </c>
      <c r="AE92" s="138"/>
      <c r="AF92" s="50">
        <f>吉祥自动更新!L71*10</f>
        <v>6.8999999999999995</v>
      </c>
      <c r="AG92" s="138">
        <f t="shared" si="27"/>
        <v>0.74242424242424221</v>
      </c>
      <c r="AH92" s="138"/>
      <c r="AI92" s="50">
        <f>吉祥自动更新!M71*10</f>
        <v>10.02</v>
      </c>
      <c r="AJ92" s="138">
        <f t="shared" si="28"/>
        <v>9.2244897959183678</v>
      </c>
      <c r="AK92" s="138"/>
      <c r="AL92" s="50">
        <f>吉祥自动更新!N71</f>
        <v>83.36</v>
      </c>
      <c r="AM92" s="148">
        <f t="shared" si="29"/>
        <v>15.129999999999995</v>
      </c>
      <c r="AN92" s="138"/>
      <c r="AO92" s="50">
        <f>吉祥自动更新!O71</f>
        <v>84</v>
      </c>
      <c r="AP92" s="148">
        <f t="shared" si="30"/>
        <v>15.180000000000007</v>
      </c>
      <c r="AQ92" s="138"/>
      <c r="AR92" s="50">
        <f>吉祥自动更新!P71</f>
        <v>53.84</v>
      </c>
      <c r="AS92" s="148">
        <f t="shared" si="31"/>
        <v>10.900000000000006</v>
      </c>
      <c r="AT92" s="138"/>
      <c r="AU92" s="50">
        <f>吉祥自动更新!Q71</f>
        <v>61.41</v>
      </c>
      <c r="AV92" s="148">
        <f t="shared" si="32"/>
        <v>27.739999999999995</v>
      </c>
      <c r="AW92" s="138"/>
      <c r="AX92" s="50">
        <f>吉祥自动更新!R71</f>
        <v>102</v>
      </c>
      <c r="AY92" s="138">
        <f t="shared" si="16"/>
        <v>8.5106382978723305E-2</v>
      </c>
      <c r="AZ92" s="138"/>
      <c r="BA92" s="17"/>
      <c r="BB92" s="9"/>
      <c r="BC92" s="17"/>
      <c r="BD92" s="9"/>
      <c r="BE92" s="17"/>
      <c r="BF92" s="9"/>
      <c r="BG92" s="17"/>
      <c r="BH92" s="9"/>
      <c r="BI92" s="51"/>
      <c r="BJ92" s="9"/>
      <c r="BK92" s="51"/>
      <c r="BL92" s="9"/>
      <c r="BM92" s="51"/>
      <c r="BN92" s="9"/>
      <c r="BO92" s="51"/>
      <c r="BP92" s="51"/>
      <c r="BQ92" s="9"/>
      <c r="BR92" s="51"/>
      <c r="BS92" s="9"/>
      <c r="BT92" s="51"/>
      <c r="BU92" s="9"/>
      <c r="BV92" s="51"/>
      <c r="BW92" s="9"/>
      <c r="BX92" s="51"/>
      <c r="BY92" s="9"/>
      <c r="BZ92" s="51"/>
      <c r="CA92" s="9"/>
      <c r="CB92" s="51"/>
      <c r="CC92" s="9"/>
      <c r="CD92" s="51"/>
      <c r="CE92" s="9"/>
      <c r="CF92" s="51"/>
      <c r="CG92" s="10"/>
      <c r="CH92" s="51"/>
      <c r="CI92" s="10"/>
      <c r="CJ92" s="51"/>
      <c r="CK92" s="10"/>
      <c r="CL92" s="51"/>
      <c r="CM92" s="10"/>
      <c r="CN92" s="51"/>
      <c r="CO92" s="53"/>
      <c r="CP92" s="51"/>
      <c r="CQ92" s="53"/>
      <c r="CR92" s="51"/>
      <c r="CS92" s="53"/>
      <c r="CT92" s="51"/>
      <c r="CU92" s="53"/>
      <c r="CV92" s="60"/>
      <c r="CW92" s="51"/>
      <c r="CX92" s="9"/>
      <c r="CY92" s="51"/>
      <c r="CZ92" s="9"/>
      <c r="DA92" s="51"/>
      <c r="DB92" s="9"/>
      <c r="DC92" s="51"/>
      <c r="DD92" s="9"/>
      <c r="DE92" s="69"/>
      <c r="DF92" s="69"/>
      <c r="DG92" s="70"/>
    </row>
    <row r="93" spans="1:111">
      <c r="A93" s="49">
        <v>44377</v>
      </c>
      <c r="B93" s="51">
        <f>吉祥自动更新!B72</f>
        <v>3036.3791000000001</v>
      </c>
      <c r="C93" s="138">
        <f t="shared" si="17"/>
        <v>0.31186171109265692</v>
      </c>
      <c r="D93" s="138"/>
      <c r="E93" s="50">
        <f>吉祥自动更新!C72</f>
        <v>2970.7370000000001</v>
      </c>
      <c r="F93" s="138">
        <f t="shared" si="18"/>
        <v>0.31192273711713403</v>
      </c>
      <c r="G93" s="138"/>
      <c r="H93" s="50">
        <f>吉祥自动更新!D72</f>
        <v>47.764899999999997</v>
      </c>
      <c r="I93" s="138">
        <f t="shared" si="19"/>
        <v>0.21329560377871304</v>
      </c>
      <c r="J93" s="138"/>
      <c r="K93" s="50">
        <f>吉祥自动更新!E72</f>
        <v>17.877199999999998</v>
      </c>
      <c r="L93" s="138">
        <f t="shared" si="20"/>
        <v>0.65916768756728628</v>
      </c>
      <c r="M93" s="138"/>
      <c r="N93" s="50">
        <f>吉祥自动更新!F72</f>
        <v>2442.5409</v>
      </c>
      <c r="O93" s="138">
        <f t="shared" si="21"/>
        <v>0.51736805998998214</v>
      </c>
      <c r="P93" s="138"/>
      <c r="Q93" s="50">
        <f>吉祥自动更新!G72</f>
        <v>2404.0740999999998</v>
      </c>
      <c r="R93" s="138">
        <f t="shared" si="22"/>
        <v>0.51417384270989941</v>
      </c>
      <c r="S93" s="138"/>
      <c r="T93" s="50">
        <f>吉祥自动更新!H72</f>
        <v>24.8581</v>
      </c>
      <c r="U93" s="138">
        <f t="shared" si="23"/>
        <v>0.30859654664139824</v>
      </c>
      <c r="V93" s="138"/>
      <c r="W93" s="50">
        <f>吉祥自动更新!I72</f>
        <v>13.608700000000001</v>
      </c>
      <c r="X93" s="138">
        <f t="shared" si="24"/>
        <v>3.5171108972018459</v>
      </c>
      <c r="Y93" s="138"/>
      <c r="Z93" s="50">
        <f>吉祥自动更新!J72*10</f>
        <v>1639.8500000000001</v>
      </c>
      <c r="AA93" s="138">
        <f t="shared" si="25"/>
        <v>0.46788703397037112</v>
      </c>
      <c r="AB93" s="138"/>
      <c r="AC93" s="50">
        <f>吉祥自动更新!K72*10</f>
        <v>1624.77</v>
      </c>
      <c r="AD93" s="138">
        <f t="shared" si="26"/>
        <v>0.46482568360695642</v>
      </c>
      <c r="AE93" s="138"/>
      <c r="AF93" s="50">
        <f>吉祥自动更新!L72*10</f>
        <v>6.61</v>
      </c>
      <c r="AG93" s="138">
        <f t="shared" si="27"/>
        <v>0.24248120300751874</v>
      </c>
      <c r="AH93" s="138"/>
      <c r="AI93" s="50">
        <f>吉祥自动更新!M72*10</f>
        <v>8.4699999999999989</v>
      </c>
      <c r="AJ93" s="138">
        <f t="shared" si="28"/>
        <v>2.2083333333333326</v>
      </c>
      <c r="AK93" s="138"/>
      <c r="AL93" s="50">
        <f>吉祥自动更新!N72</f>
        <v>80.44</v>
      </c>
      <c r="AM93" s="148">
        <f t="shared" si="29"/>
        <v>10.89</v>
      </c>
      <c r="AN93" s="138"/>
      <c r="AO93" s="50">
        <f>吉祥自动更新!O72</f>
        <v>80.930000000000007</v>
      </c>
      <c r="AP93" s="148">
        <f t="shared" si="30"/>
        <v>10.810000000000002</v>
      </c>
      <c r="AQ93" s="138"/>
      <c r="AR93" s="50">
        <f>吉祥自动更新!P72</f>
        <v>52.04</v>
      </c>
      <c r="AS93" s="148">
        <f t="shared" si="31"/>
        <v>3.7899999999999991</v>
      </c>
      <c r="AT93" s="138"/>
      <c r="AU93" s="50">
        <f>吉祥自动更新!Q72</f>
        <v>76.12</v>
      </c>
      <c r="AV93" s="148">
        <f t="shared" si="32"/>
        <v>48.160000000000004</v>
      </c>
      <c r="AW93" s="138"/>
      <c r="AX93" s="50">
        <f>吉祥自动更新!R72</f>
        <v>103</v>
      </c>
      <c r="AY93" s="138">
        <f t="shared" si="16"/>
        <v>0.11956521739130443</v>
      </c>
      <c r="AZ93" s="138"/>
      <c r="BA93" s="17"/>
      <c r="BB93" s="9"/>
      <c r="BC93" s="17"/>
      <c r="BD93" s="9"/>
      <c r="BE93" s="17"/>
      <c r="BF93" s="9"/>
      <c r="BG93" s="17"/>
      <c r="BH93" s="9"/>
      <c r="BI93" s="51"/>
      <c r="BJ93" s="9"/>
      <c r="BK93" s="51"/>
      <c r="BL93" s="9"/>
      <c r="BM93" s="51"/>
      <c r="BN93" s="9"/>
      <c r="BO93" s="51"/>
      <c r="BP93" s="51"/>
      <c r="BQ93" s="9"/>
      <c r="BR93" s="51"/>
      <c r="BS93" s="9"/>
      <c r="BT93" s="51"/>
      <c r="BU93" s="9"/>
      <c r="BV93" s="51"/>
      <c r="BW93" s="9"/>
      <c r="BX93" s="51"/>
      <c r="BY93" s="9"/>
      <c r="BZ93" s="51"/>
      <c r="CA93" s="9"/>
      <c r="CB93" s="51"/>
      <c r="CC93" s="9"/>
      <c r="CD93" s="51"/>
      <c r="CE93" s="9"/>
      <c r="CF93" s="51"/>
      <c r="CG93" s="10"/>
      <c r="CH93" s="51"/>
      <c r="CI93" s="10"/>
      <c r="CJ93" s="51"/>
      <c r="CK93" s="10"/>
      <c r="CL93" s="51"/>
      <c r="CM93" s="10"/>
      <c r="CN93" s="51"/>
      <c r="CO93" s="53"/>
      <c r="CP93" s="51"/>
      <c r="CQ93" s="53"/>
      <c r="CR93" s="51"/>
      <c r="CS93" s="53"/>
      <c r="CT93" s="51"/>
      <c r="CU93" s="53"/>
      <c r="CV93" s="60"/>
      <c r="CW93" s="51"/>
      <c r="CX93" s="9"/>
      <c r="CY93" s="51"/>
      <c r="CZ93" s="9"/>
      <c r="DA93" s="51"/>
      <c r="DB93" s="9"/>
      <c r="DC93" s="51"/>
      <c r="DD93" s="9"/>
      <c r="DE93" s="69"/>
      <c r="DF93" s="69"/>
      <c r="DG93" s="51"/>
    </row>
    <row r="94" spans="1:111">
      <c r="A94" s="49">
        <v>44408</v>
      </c>
      <c r="B94" s="51">
        <f>吉祥自动更新!B73</f>
        <v>3294.5245</v>
      </c>
      <c r="C94" s="138">
        <f t="shared" si="17"/>
        <v>7.7069970384637587E-2</v>
      </c>
      <c r="D94" s="138"/>
      <c r="E94" s="50">
        <f>吉祥自动更新!C73</f>
        <v>3224.7523000000001</v>
      </c>
      <c r="F94" s="138">
        <f t="shared" si="18"/>
        <v>7.462305825690807E-2</v>
      </c>
      <c r="G94" s="138"/>
      <c r="H94" s="50">
        <f>吉祥自动更新!D73</f>
        <v>52.203499999999998</v>
      </c>
      <c r="I94" s="138">
        <f t="shared" si="19"/>
        <v>0.15629284586232162</v>
      </c>
      <c r="J94" s="138"/>
      <c r="K94" s="50">
        <f>吉祥自动更新!E73</f>
        <v>17.5687</v>
      </c>
      <c r="L94" s="138">
        <f t="shared" si="20"/>
        <v>0.37094810768630504</v>
      </c>
      <c r="M94" s="138"/>
      <c r="N94" s="50">
        <f>吉祥自动更新!F73</f>
        <v>2743.9</v>
      </c>
      <c r="O94" s="138">
        <f t="shared" si="21"/>
        <v>0.20240252636431522</v>
      </c>
      <c r="P94" s="138"/>
      <c r="Q94" s="50">
        <f>吉祥自动更新!G73</f>
        <v>2702.9863999999998</v>
      </c>
      <c r="R94" s="138">
        <f t="shared" si="22"/>
        <v>0.19683002718628817</v>
      </c>
      <c r="S94" s="138"/>
      <c r="T94" s="50">
        <f>吉祥自动更新!H73</f>
        <v>27.152699999999999</v>
      </c>
      <c r="U94" s="138">
        <f t="shared" si="23"/>
        <v>0.38341493735765986</v>
      </c>
      <c r="V94" s="138"/>
      <c r="W94" s="50">
        <f>吉祥自动更新!I73</f>
        <v>13.760899999999999</v>
      </c>
      <c r="X94" s="138">
        <f t="shared" si="24"/>
        <v>2.499275270184361</v>
      </c>
      <c r="Y94" s="138"/>
      <c r="Z94" s="50">
        <f>吉祥自动更新!J73*10</f>
        <v>1808.0600000000002</v>
      </c>
      <c r="AA94" s="138">
        <f t="shared" si="25"/>
        <v>0.17608872410316456</v>
      </c>
      <c r="AB94" s="138"/>
      <c r="AC94" s="50">
        <f>吉祥自动更新!K73*10</f>
        <v>1792.7600000000002</v>
      </c>
      <c r="AD94" s="138">
        <f t="shared" si="26"/>
        <v>0.17265062368770501</v>
      </c>
      <c r="AE94" s="138"/>
      <c r="AF94" s="50">
        <f>吉祥自动更新!L73*10</f>
        <v>6.73</v>
      </c>
      <c r="AG94" s="138">
        <f t="shared" si="27"/>
        <v>0.3433133732534932</v>
      </c>
      <c r="AH94" s="138"/>
      <c r="AI94" s="50">
        <f>吉祥自动更新!M73*10</f>
        <v>8.57</v>
      </c>
      <c r="AJ94" s="138">
        <f t="shared" si="28"/>
        <v>1.427762039660057</v>
      </c>
      <c r="AK94" s="138"/>
      <c r="AL94" s="50">
        <f>吉祥自动更新!N73</f>
        <v>83.29</v>
      </c>
      <c r="AM94" s="148">
        <f t="shared" si="29"/>
        <v>8.6800000000000068</v>
      </c>
      <c r="AN94" s="138"/>
      <c r="AO94" s="50">
        <f>吉祥自动更新!O73</f>
        <v>83.82</v>
      </c>
      <c r="AP94" s="148">
        <f t="shared" si="30"/>
        <v>8.5599999999999881</v>
      </c>
      <c r="AQ94" s="138"/>
      <c r="AR94" s="50">
        <f>吉祥自动更新!P73</f>
        <v>52.01</v>
      </c>
      <c r="AS94" s="148">
        <f t="shared" si="31"/>
        <v>8.5399999999999991</v>
      </c>
      <c r="AT94" s="138"/>
      <c r="AU94" s="50">
        <f>吉祥自动更新!Q73</f>
        <v>78.33</v>
      </c>
      <c r="AV94" s="148">
        <f t="shared" si="32"/>
        <v>47.64</v>
      </c>
      <c r="AW94" s="138"/>
      <c r="AX94" s="50">
        <f>吉祥自动更新!R73</f>
        <v>104</v>
      </c>
      <c r="AY94" s="138">
        <f t="shared" si="16"/>
        <v>0.11827956989247301</v>
      </c>
      <c r="AZ94" s="138"/>
      <c r="BA94" s="17"/>
      <c r="BB94" s="9"/>
      <c r="BC94" s="17"/>
      <c r="BD94" s="9"/>
      <c r="BE94" s="17"/>
      <c r="BF94" s="9"/>
      <c r="BG94" s="17"/>
      <c r="BH94" s="9"/>
      <c r="BI94" s="51"/>
      <c r="BJ94" s="9"/>
      <c r="BK94" s="51"/>
      <c r="BL94" s="9"/>
      <c r="BM94" s="51"/>
      <c r="BN94" s="9"/>
      <c r="BO94" s="51"/>
      <c r="BP94" s="51"/>
      <c r="BQ94" s="9"/>
      <c r="BR94" s="51"/>
      <c r="BS94" s="9"/>
      <c r="BT94" s="51"/>
      <c r="BU94" s="9"/>
      <c r="BV94" s="51"/>
      <c r="BW94" s="9"/>
      <c r="BX94" s="51"/>
      <c r="BY94" s="9"/>
      <c r="BZ94" s="51"/>
      <c r="CA94" s="9"/>
      <c r="CB94" s="51"/>
      <c r="CC94" s="9"/>
      <c r="CD94" s="51"/>
      <c r="CE94" s="9"/>
      <c r="CF94" s="51"/>
      <c r="CG94" s="10"/>
      <c r="CH94" s="51"/>
      <c r="CI94" s="10"/>
      <c r="CJ94" s="51"/>
      <c r="CK94" s="10"/>
      <c r="CL94" s="51"/>
      <c r="CM94" s="10"/>
      <c r="CN94" s="51"/>
      <c r="CO94" s="53"/>
      <c r="CP94" s="51"/>
      <c r="CQ94" s="53"/>
      <c r="CR94" s="51"/>
      <c r="CS94" s="53"/>
      <c r="CT94" s="51"/>
      <c r="CU94" s="53"/>
      <c r="CV94" s="60"/>
      <c r="CW94" s="51"/>
      <c r="CX94" s="9"/>
      <c r="CY94" s="51"/>
      <c r="CZ94" s="9"/>
      <c r="DA94" s="51"/>
      <c r="DB94" s="9"/>
      <c r="DC94" s="51"/>
      <c r="DD94" s="9"/>
      <c r="DE94" s="69"/>
      <c r="DF94" s="69"/>
      <c r="DG94" s="51"/>
    </row>
    <row r="95" spans="1:111">
      <c r="A95" s="49">
        <v>44439</v>
      </c>
      <c r="B95" s="51">
        <f>吉祥自动更新!B74</f>
        <v>2109.2642999999998</v>
      </c>
      <c r="C95" s="138">
        <f t="shared" si="17"/>
        <v>-0.37199242459925852</v>
      </c>
      <c r="D95" s="138"/>
      <c r="E95" s="50">
        <f>吉祥自动更新!C74</f>
        <v>2053.7988</v>
      </c>
      <c r="F95" s="138">
        <f t="shared" si="18"/>
        <v>-0.37641287139481083</v>
      </c>
      <c r="G95" s="138"/>
      <c r="H95" s="50">
        <f>吉祥自动更新!D74</f>
        <v>42.491500000000002</v>
      </c>
      <c r="I95" s="138">
        <f t="shared" si="19"/>
        <v>-0.1847887604967452</v>
      </c>
      <c r="J95" s="138"/>
      <c r="K95" s="50">
        <f>吉祥自动更新!E74</f>
        <v>12.974</v>
      </c>
      <c r="L95" s="138">
        <f t="shared" si="20"/>
        <v>-3.065952558418239E-3</v>
      </c>
      <c r="M95" s="138"/>
      <c r="N95" s="50">
        <f>吉祥自动更新!F74</f>
        <v>1428.8756000000001</v>
      </c>
      <c r="O95" s="138">
        <f t="shared" si="21"/>
        <v>-0.4591089776421079</v>
      </c>
      <c r="P95" s="138"/>
      <c r="Q95" s="50">
        <f>吉祥自动更新!G74</f>
        <v>1396.7448999999999</v>
      </c>
      <c r="R95" s="138">
        <f t="shared" si="22"/>
        <v>-0.46482737243169847</v>
      </c>
      <c r="S95" s="138"/>
      <c r="T95" s="50">
        <f>吉祥自动更新!H74</f>
        <v>26.898800000000001</v>
      </c>
      <c r="U95" s="138">
        <f t="shared" si="23"/>
        <v>-1.3145198865616714E-2</v>
      </c>
      <c r="V95" s="138"/>
      <c r="W95" s="50">
        <f>吉祥自动更新!I74</f>
        <v>5.2319000000000004</v>
      </c>
      <c r="X95" s="138">
        <f t="shared" si="24"/>
        <v>0.1488833746898266</v>
      </c>
      <c r="Y95" s="138"/>
      <c r="Z95" s="50">
        <f>吉祥自动更新!J74*10</f>
        <v>941.32</v>
      </c>
      <c r="AA95" s="138">
        <f t="shared" si="25"/>
        <v>-0.47179763427827526</v>
      </c>
      <c r="AB95" s="138"/>
      <c r="AC95" s="50">
        <f>吉祥自动更新!K74*10</f>
        <v>931.93</v>
      </c>
      <c r="AD95" s="138">
        <f t="shared" si="26"/>
        <v>-0.47386932687476357</v>
      </c>
      <c r="AE95" s="138"/>
      <c r="AF95" s="50">
        <f>吉祥自动更新!L74*10</f>
        <v>6.13</v>
      </c>
      <c r="AG95" s="138">
        <f t="shared" si="27"/>
        <v>-9.4534711964549545E-2</v>
      </c>
      <c r="AH95" s="138"/>
      <c r="AI95" s="50">
        <f>吉祥自动更新!M74*10</f>
        <v>3.2600000000000002</v>
      </c>
      <c r="AJ95" s="138">
        <f t="shared" si="28"/>
        <v>-0.19704433497536955</v>
      </c>
      <c r="AK95" s="138"/>
      <c r="AL95" s="50">
        <f>吉祥自动更新!N74</f>
        <v>67.739999999999995</v>
      </c>
      <c r="AM95" s="148">
        <f t="shared" si="29"/>
        <v>-10.910000000000011</v>
      </c>
      <c r="AN95" s="138"/>
      <c r="AO95" s="50">
        <f>吉祥自动更新!O74</f>
        <v>68.010000000000005</v>
      </c>
      <c r="AP95" s="148">
        <f t="shared" si="30"/>
        <v>-11.22999999999999</v>
      </c>
      <c r="AQ95" s="138"/>
      <c r="AR95" s="50">
        <f>吉祥自动更新!P74</f>
        <v>63.3</v>
      </c>
      <c r="AS95" s="148">
        <f t="shared" si="31"/>
        <v>11.009999999999998</v>
      </c>
      <c r="AT95" s="138"/>
      <c r="AU95" s="50">
        <f>吉祥自动更新!Q74</f>
        <v>40.33</v>
      </c>
      <c r="AV95" s="148">
        <f t="shared" si="32"/>
        <v>5.3399999999999963</v>
      </c>
      <c r="AW95" s="138"/>
      <c r="AX95" s="50">
        <f>吉祥自动更新!R74</f>
        <v>106</v>
      </c>
      <c r="AY95" s="138">
        <f t="shared" si="16"/>
        <v>0.13978494623655924</v>
      </c>
      <c r="AZ95" s="138"/>
      <c r="BA95" s="17"/>
      <c r="BB95" s="9"/>
      <c r="BC95" s="17"/>
      <c r="BD95" s="9"/>
      <c r="BE95" s="17"/>
      <c r="BF95" s="9"/>
      <c r="BG95" s="17"/>
      <c r="BH95" s="9"/>
      <c r="BI95" s="51"/>
      <c r="BJ95" s="9"/>
      <c r="BK95" s="51"/>
      <c r="BL95" s="9"/>
      <c r="BM95" s="51"/>
      <c r="BN95" s="9"/>
      <c r="BO95" s="51"/>
      <c r="BP95" s="51"/>
      <c r="BQ95" s="9"/>
      <c r="BR95" s="51"/>
      <c r="BS95" s="9"/>
      <c r="BT95" s="51"/>
      <c r="BU95" s="9"/>
      <c r="BV95" s="51"/>
      <c r="BW95" s="9"/>
      <c r="BX95" s="51"/>
      <c r="BY95" s="9"/>
      <c r="BZ95" s="51"/>
      <c r="CA95" s="9"/>
      <c r="CB95" s="51"/>
      <c r="CC95" s="9"/>
      <c r="CD95" s="51"/>
      <c r="CE95" s="9"/>
      <c r="CF95" s="51"/>
      <c r="CG95" s="10"/>
      <c r="CH95" s="51"/>
      <c r="CI95" s="10"/>
      <c r="CJ95" s="51"/>
      <c r="CK95" s="10"/>
      <c r="CL95" s="51"/>
      <c r="CM95" s="10"/>
      <c r="CN95" s="51"/>
      <c r="CO95" s="53"/>
      <c r="CP95" s="51"/>
      <c r="CQ95" s="53"/>
      <c r="CR95" s="51"/>
      <c r="CS95" s="53"/>
      <c r="CT95" s="51"/>
      <c r="CU95" s="53"/>
      <c r="CV95" s="60"/>
      <c r="CW95" s="51"/>
      <c r="CX95" s="9"/>
      <c r="CY95" s="51"/>
      <c r="CZ95" s="9"/>
      <c r="DA95" s="51"/>
      <c r="DB95" s="9"/>
      <c r="DC95" s="51"/>
      <c r="DD95" s="9"/>
      <c r="DE95" s="69"/>
      <c r="DF95" s="69"/>
      <c r="DG95" s="51"/>
    </row>
    <row r="96" spans="1:111">
      <c r="A96" s="49">
        <v>44469</v>
      </c>
      <c r="B96" s="51">
        <f>吉祥自动更新!B75</f>
        <v>3146.9749999999999</v>
      </c>
      <c r="C96" s="138">
        <f t="shared" si="17"/>
        <v>-9.3343980685929306E-3</v>
      </c>
      <c r="D96" s="138"/>
      <c r="E96" s="50">
        <f>吉祥自动更新!C75</f>
        <v>3092.5104000000001</v>
      </c>
      <c r="F96" s="138">
        <f t="shared" si="18"/>
        <v>-3.8022894527515172E-3</v>
      </c>
      <c r="G96" s="138"/>
      <c r="H96" s="50">
        <f>吉祥自动更新!D75</f>
        <v>35.3857</v>
      </c>
      <c r="I96" s="138">
        <f t="shared" si="19"/>
        <v>-0.4094164378760442</v>
      </c>
      <c r="J96" s="138"/>
      <c r="K96" s="50">
        <f>吉祥自动更新!E75</f>
        <v>19.078900000000001</v>
      </c>
      <c r="L96" s="138">
        <f t="shared" si="20"/>
        <v>0.53905537853426377</v>
      </c>
      <c r="M96" s="138"/>
      <c r="N96" s="50">
        <f>吉祥自动更新!F75</f>
        <v>2283.5949000000001</v>
      </c>
      <c r="O96" s="138">
        <f t="shared" si="21"/>
        <v>-0.13914427824837106</v>
      </c>
      <c r="P96" s="138"/>
      <c r="Q96" s="50">
        <f>吉祥自动更新!G75</f>
        <v>2248.5068000000001</v>
      </c>
      <c r="R96" s="138">
        <f t="shared" si="22"/>
        <v>-0.13977913604398684</v>
      </c>
      <c r="S96" s="138"/>
      <c r="T96" s="50">
        <f>吉祥自动更新!H75</f>
        <v>24.0214</v>
      </c>
      <c r="U96" s="138">
        <f t="shared" si="23"/>
        <v>-0.2970176203589624</v>
      </c>
      <c r="V96" s="138"/>
      <c r="W96" s="50">
        <f>吉祥自动更新!I75</f>
        <v>11.066700000000001</v>
      </c>
      <c r="X96" s="138">
        <f t="shared" si="24"/>
        <v>1.3742169398438171</v>
      </c>
      <c r="Y96" s="138"/>
      <c r="Z96" s="50">
        <f>吉祥自动更新!J75*10</f>
        <v>1569.7399999999998</v>
      </c>
      <c r="AA96" s="138">
        <f t="shared" si="25"/>
        <v>-0.14426672772271831</v>
      </c>
      <c r="AB96" s="138"/>
      <c r="AC96" s="50">
        <f>吉祥自动更新!K75*10</f>
        <v>1557.5700000000002</v>
      </c>
      <c r="AD96" s="138">
        <f t="shared" si="26"/>
        <v>-0.14530528926617525</v>
      </c>
      <c r="AE96" s="138"/>
      <c r="AF96" s="50">
        <f>吉祥自动更新!L75*10</f>
        <v>5.28</v>
      </c>
      <c r="AG96" s="138">
        <f t="shared" si="27"/>
        <v>-0.33417402269861285</v>
      </c>
      <c r="AH96" s="138"/>
      <c r="AI96" s="50">
        <f>吉祥自动更新!M75*10</f>
        <v>6.89</v>
      </c>
      <c r="AJ96" s="138">
        <f t="shared" si="28"/>
        <v>0.68872549019607843</v>
      </c>
      <c r="AK96" s="138"/>
      <c r="AL96" s="50">
        <f>吉祥自动更新!N75</f>
        <v>72.56</v>
      </c>
      <c r="AM96" s="148">
        <f t="shared" si="29"/>
        <v>-10.950000000000003</v>
      </c>
      <c r="AN96" s="138"/>
      <c r="AO96" s="50">
        <f>吉祥自动更新!O75</f>
        <v>72.709999999999994</v>
      </c>
      <c r="AP96" s="148">
        <f t="shared" si="30"/>
        <v>-11.490000000000009</v>
      </c>
      <c r="AQ96" s="138"/>
      <c r="AR96" s="50">
        <f>吉祥自动更新!P75</f>
        <v>67.88</v>
      </c>
      <c r="AS96" s="148">
        <f t="shared" si="31"/>
        <v>10.849999999999994</v>
      </c>
      <c r="AT96" s="138"/>
      <c r="AU96" s="50">
        <f>吉祥自动更新!Q75</f>
        <v>58</v>
      </c>
      <c r="AV96" s="148">
        <f t="shared" si="32"/>
        <v>20.399999999999999</v>
      </c>
      <c r="AW96" s="138"/>
      <c r="AX96" s="50">
        <f>吉祥自动更新!R75</f>
        <v>107</v>
      </c>
      <c r="AY96" s="138">
        <f t="shared" si="16"/>
        <v>0.15053763440860224</v>
      </c>
      <c r="AZ96" s="138"/>
      <c r="BA96" s="17"/>
      <c r="BB96" s="9"/>
      <c r="BC96" s="17"/>
      <c r="BD96" s="9"/>
      <c r="BE96" s="17"/>
      <c r="BF96" s="9"/>
      <c r="BG96" s="17"/>
      <c r="BH96" s="9"/>
      <c r="BI96" s="51"/>
      <c r="BJ96" s="9"/>
      <c r="BK96" s="51"/>
      <c r="BL96" s="9"/>
      <c r="BM96" s="51"/>
      <c r="BN96" s="9"/>
      <c r="BO96" s="51"/>
      <c r="BP96" s="51"/>
      <c r="BQ96" s="9"/>
      <c r="BR96" s="51"/>
      <c r="BS96" s="9"/>
      <c r="BT96" s="51"/>
      <c r="BU96" s="9"/>
      <c r="BV96" s="51"/>
      <c r="BW96" s="9"/>
      <c r="BX96" s="51"/>
      <c r="BY96" s="9"/>
      <c r="BZ96" s="51"/>
      <c r="CA96" s="9"/>
      <c r="CB96" s="51"/>
      <c r="CC96" s="9"/>
      <c r="CD96" s="51"/>
      <c r="CE96" s="9"/>
      <c r="CF96" s="51"/>
      <c r="CG96" s="10"/>
      <c r="CH96" s="51"/>
      <c r="CI96" s="10"/>
      <c r="CJ96" s="51"/>
      <c r="CK96" s="10"/>
      <c r="CL96" s="51"/>
      <c r="CM96" s="10"/>
      <c r="CN96" s="51"/>
      <c r="CO96" s="53"/>
      <c r="CP96" s="51"/>
      <c r="CQ96" s="53"/>
      <c r="CR96" s="51"/>
      <c r="CS96" s="53"/>
      <c r="CT96" s="51"/>
      <c r="CU96" s="53"/>
      <c r="CV96" s="60"/>
      <c r="CW96" s="51"/>
      <c r="CX96" s="9"/>
      <c r="CY96" s="51"/>
      <c r="CZ96" s="9"/>
      <c r="DA96" s="51"/>
      <c r="DB96" s="9"/>
      <c r="DC96" s="51"/>
      <c r="DD96" s="9"/>
      <c r="DE96" s="69"/>
      <c r="DF96" s="69"/>
      <c r="DG96" s="51"/>
    </row>
    <row r="97" spans="1:111">
      <c r="A97" s="49">
        <v>44500</v>
      </c>
      <c r="B97" s="51">
        <f>吉祥自动更新!B76</f>
        <v>3444.3717000000001</v>
      </c>
      <c r="C97" s="138">
        <f t="shared" si="17"/>
        <v>4.4355929030513552E-2</v>
      </c>
      <c r="D97" s="138"/>
      <c r="E97" s="50">
        <f>吉祥自动更新!C76</f>
        <v>3374.8751000000002</v>
      </c>
      <c r="F97" s="138">
        <f t="shared" si="18"/>
        <v>4.8796446776101066E-2</v>
      </c>
      <c r="G97" s="138"/>
      <c r="H97" s="50">
        <f>吉祥自动更新!D76</f>
        <v>56.551400000000001</v>
      </c>
      <c r="I97" s="138">
        <f t="shared" si="19"/>
        <v>-0.19600729049080012</v>
      </c>
      <c r="J97" s="138"/>
      <c r="K97" s="50">
        <f>吉祥自动更新!E76</f>
        <v>12.9452</v>
      </c>
      <c r="L97" s="138">
        <f t="shared" si="20"/>
        <v>0.30907693552301585</v>
      </c>
      <c r="M97" s="138"/>
      <c r="N97" s="50">
        <f>吉祥自动更新!F76</f>
        <v>2596.7642000000001</v>
      </c>
      <c r="O97" s="138">
        <f t="shared" si="21"/>
        <v>-6.3080335438316593E-2</v>
      </c>
      <c r="P97" s="138"/>
      <c r="Q97" s="50">
        <f>吉祥自动更新!G76</f>
        <v>2564.241</v>
      </c>
      <c r="R97" s="138">
        <f t="shared" si="22"/>
        <v>-6.2742093826708256E-2</v>
      </c>
      <c r="S97" s="138"/>
      <c r="T97" s="50">
        <f>吉祥自动更新!H76</f>
        <v>25.328099999999999</v>
      </c>
      <c r="U97" s="138">
        <f t="shared" si="23"/>
        <v>-0.23683647550492193</v>
      </c>
      <c r="V97" s="138"/>
      <c r="W97" s="50">
        <f>吉祥自动更新!I76</f>
        <v>7.1951000000000001</v>
      </c>
      <c r="X97" s="138">
        <f t="shared" si="24"/>
        <v>1.8639493691040081</v>
      </c>
      <c r="Y97" s="138"/>
      <c r="Z97" s="50">
        <f>吉祥自动更新!J76*10</f>
        <v>1801.78</v>
      </c>
      <c r="AA97" s="138">
        <f t="shared" si="25"/>
        <v>-5.9029355392963279E-2</v>
      </c>
      <c r="AB97" s="138"/>
      <c r="AC97" s="50">
        <f>吉祥自动更新!K76*10</f>
        <v>1791.71</v>
      </c>
      <c r="AD97" s="138">
        <f t="shared" si="26"/>
        <v>-5.9529058536994972E-2</v>
      </c>
      <c r="AE97" s="138"/>
      <c r="AF97" s="50">
        <f>吉祥自动更新!L76*10</f>
        <v>5.5900000000000007</v>
      </c>
      <c r="AG97" s="138">
        <f t="shared" si="27"/>
        <v>-0.26447368421052619</v>
      </c>
      <c r="AH97" s="138"/>
      <c r="AI97" s="50">
        <f>吉祥自动更新!M76*10</f>
        <v>4.4800000000000004</v>
      </c>
      <c r="AJ97" s="138">
        <f t="shared" si="28"/>
        <v>1.1435406698564599</v>
      </c>
      <c r="AK97" s="138"/>
      <c r="AL97" s="50">
        <f>吉祥自动更新!N76</f>
        <v>75.39</v>
      </c>
      <c r="AM97" s="148">
        <f t="shared" si="29"/>
        <v>-8.6500000000000057</v>
      </c>
      <c r="AN97" s="138"/>
      <c r="AO97" s="50">
        <f>吉祥自动更新!O76</f>
        <v>75.98</v>
      </c>
      <c r="AP97" s="148">
        <f t="shared" si="30"/>
        <v>-9.039999999999992</v>
      </c>
      <c r="AQ97" s="138"/>
      <c r="AR97" s="50">
        <f>吉祥自动更新!P76</f>
        <v>44.79</v>
      </c>
      <c r="AS97" s="148">
        <f t="shared" si="31"/>
        <v>-2.3900000000000006</v>
      </c>
      <c r="AT97" s="138"/>
      <c r="AU97" s="50">
        <f>吉祥自动更新!Q76</f>
        <v>55.58</v>
      </c>
      <c r="AV97" s="148">
        <f t="shared" si="32"/>
        <v>30.169999999999998</v>
      </c>
      <c r="AW97" s="138"/>
      <c r="AX97" s="50">
        <f>吉祥自动更新!R76</f>
        <v>108</v>
      </c>
      <c r="AY97" s="138">
        <f t="shared" si="16"/>
        <v>0.14893617021276606</v>
      </c>
      <c r="AZ97" s="138"/>
      <c r="BA97" s="17"/>
      <c r="BB97" s="9"/>
      <c r="BC97" s="17"/>
      <c r="BD97" s="9"/>
      <c r="BE97" s="17"/>
      <c r="BF97" s="9"/>
      <c r="BG97" s="17"/>
      <c r="BH97" s="9"/>
      <c r="BI97" s="51"/>
      <c r="BJ97" s="9"/>
      <c r="BK97" s="51"/>
      <c r="BL97" s="9"/>
      <c r="BM97" s="51"/>
      <c r="BN97" s="9"/>
      <c r="BO97" s="51"/>
      <c r="BP97" s="51"/>
      <c r="BQ97" s="9"/>
      <c r="BR97" s="51"/>
      <c r="BS97" s="9"/>
      <c r="BT97" s="51"/>
      <c r="BU97" s="9"/>
      <c r="BV97" s="51"/>
      <c r="BW97" s="9"/>
      <c r="BX97" s="51"/>
      <c r="BY97" s="9"/>
      <c r="BZ97" s="51"/>
      <c r="CA97" s="9"/>
      <c r="CB97" s="51"/>
      <c r="CC97" s="9"/>
      <c r="CD97" s="51"/>
      <c r="CE97" s="9"/>
      <c r="CF97" s="51"/>
      <c r="CG97" s="10"/>
      <c r="CH97" s="51"/>
      <c r="CI97" s="10"/>
      <c r="CJ97" s="51"/>
      <c r="CK97" s="10"/>
      <c r="CL97" s="51"/>
      <c r="CM97" s="10"/>
      <c r="CN97" s="51"/>
      <c r="CO97" s="53"/>
      <c r="CP97" s="51"/>
      <c r="CQ97" s="53"/>
      <c r="CR97" s="51"/>
      <c r="CS97" s="53"/>
      <c r="CT97" s="51"/>
      <c r="CU97" s="53"/>
      <c r="CV97" s="60"/>
      <c r="CW97" s="51"/>
      <c r="CX97" s="9"/>
      <c r="CY97" s="51"/>
      <c r="CZ97" s="9"/>
      <c r="DA97" s="51"/>
      <c r="DB97" s="9"/>
      <c r="DC97" s="51"/>
      <c r="DD97" s="9"/>
      <c r="DE97" s="69"/>
      <c r="DF97" s="69"/>
      <c r="DG97" s="51"/>
    </row>
    <row r="98" spans="1:111">
      <c r="A98" s="49">
        <v>44501</v>
      </c>
      <c r="B98" s="51">
        <f>吉祥自动更新!B77</f>
        <v>2730.9955</v>
      </c>
      <c r="C98" s="138">
        <f t="shared" si="17"/>
        <v>-0.10256773833815902</v>
      </c>
      <c r="D98" s="138"/>
      <c r="E98" s="50">
        <f>吉祥自动更新!C77</f>
        <v>2421.8353000000002</v>
      </c>
      <c r="F98" s="138">
        <f t="shared" si="18"/>
        <v>-0.18375162279156843</v>
      </c>
      <c r="G98" s="138"/>
      <c r="H98" s="50">
        <f>吉祥自动更新!D77</f>
        <v>295.25990000000002</v>
      </c>
      <c r="I98" s="138">
        <f t="shared" si="19"/>
        <v>3.3828826154206979</v>
      </c>
      <c r="J98" s="138"/>
      <c r="K98" s="50">
        <f>吉祥自动更新!E77</f>
        <v>13.9003</v>
      </c>
      <c r="L98" s="138">
        <f t="shared" si="20"/>
        <v>0.59357767663682126</v>
      </c>
      <c r="M98" s="138"/>
      <c r="N98" s="50">
        <f>吉祥自动更新!F77</f>
        <v>1671.7518</v>
      </c>
      <c r="O98" s="138">
        <f t="shared" si="21"/>
        <v>-0.30470213417431391</v>
      </c>
      <c r="P98" s="138"/>
      <c r="Q98" s="50">
        <f>吉祥自动更新!G77</f>
        <v>1647.9380000000001</v>
      </c>
      <c r="R98" s="138">
        <f t="shared" si="22"/>
        <v>-0.30545618410014752</v>
      </c>
      <c r="S98" s="138"/>
      <c r="T98" s="50">
        <f>吉祥自动更新!H77</f>
        <v>18.5137</v>
      </c>
      <c r="U98" s="138">
        <f t="shared" si="23"/>
        <v>-0.38600802573541604</v>
      </c>
      <c r="V98" s="138"/>
      <c r="W98" s="50">
        <f>吉祥自动更新!I77</f>
        <v>5.3000999999999996</v>
      </c>
      <c r="X98" s="138">
        <f t="shared" si="24"/>
        <v>2.4786689419795218</v>
      </c>
      <c r="Y98" s="138"/>
      <c r="Z98" s="50">
        <f>吉祥自动更新!J77*10</f>
        <v>1154.6200000000001</v>
      </c>
      <c r="AA98" s="138">
        <f t="shared" si="25"/>
        <v>-0.29320519098922626</v>
      </c>
      <c r="AB98" s="138"/>
      <c r="AC98" s="50">
        <f>吉祥自动更新!K77*10</f>
        <v>1146.81</v>
      </c>
      <c r="AD98" s="138">
        <f t="shared" si="26"/>
        <v>-0.29397097844623266</v>
      </c>
      <c r="AE98" s="138"/>
      <c r="AF98" s="50">
        <f>吉祥自动更新!L77*10</f>
        <v>4.51</v>
      </c>
      <c r="AG98" s="138">
        <f t="shared" si="27"/>
        <v>-0.43905472636815934</v>
      </c>
      <c r="AH98" s="138"/>
      <c r="AI98" s="50">
        <f>吉祥自动更新!M77*10</f>
        <v>3.3000000000000003</v>
      </c>
      <c r="AJ98" s="138">
        <f t="shared" si="28"/>
        <v>1.6400000000000001</v>
      </c>
      <c r="AK98" s="138"/>
      <c r="AL98" s="50">
        <f>吉祥自动更新!N77</f>
        <v>61.21</v>
      </c>
      <c r="AM98" s="148">
        <f t="shared" si="29"/>
        <v>-17.800000000000004</v>
      </c>
      <c r="AN98" s="138"/>
      <c r="AO98" s="50">
        <f>吉祥自动更新!O77</f>
        <v>68.05</v>
      </c>
      <c r="AP98" s="148">
        <f t="shared" si="30"/>
        <v>-11.920000000000002</v>
      </c>
      <c r="AQ98" s="138"/>
      <c r="AR98" s="50">
        <f>吉祥自动更新!P77</f>
        <v>6.27</v>
      </c>
      <c r="AS98" s="148">
        <f t="shared" si="31"/>
        <v>-38.489999999999995</v>
      </c>
      <c r="AT98" s="138"/>
      <c r="AU98" s="50">
        <f>吉祥自动更新!Q77</f>
        <v>38.130000000000003</v>
      </c>
      <c r="AV98" s="148">
        <f t="shared" si="32"/>
        <v>20.660000000000004</v>
      </c>
      <c r="AW98" s="138"/>
      <c r="AX98" s="50">
        <f>吉祥自动更新!R77</f>
        <v>108</v>
      </c>
      <c r="AY98" s="138">
        <f t="shared" si="16"/>
        <v>0.1020408163265305</v>
      </c>
      <c r="AZ98" s="138"/>
      <c r="BA98" s="17"/>
      <c r="BB98" s="9"/>
      <c r="BC98" s="17"/>
      <c r="BD98" s="9"/>
      <c r="BE98" s="17"/>
      <c r="BF98" s="9"/>
      <c r="BG98" s="17"/>
      <c r="BH98" s="9"/>
      <c r="BI98" s="51"/>
      <c r="BJ98" s="9"/>
      <c r="BK98" s="51"/>
      <c r="BL98" s="9"/>
      <c r="BM98" s="51"/>
      <c r="BN98" s="9"/>
      <c r="BP98" s="78"/>
      <c r="BQ98" s="9"/>
      <c r="BR98" s="78"/>
      <c r="BS98" s="9"/>
      <c r="BT98" s="78"/>
      <c r="BU98" s="9"/>
      <c r="BV98" s="78"/>
      <c r="BW98" s="9"/>
      <c r="BX98" s="78"/>
      <c r="BY98" s="9"/>
      <c r="BZ98" s="78"/>
      <c r="CA98" s="9"/>
      <c r="CB98" s="78"/>
      <c r="CC98" s="9"/>
      <c r="CD98" s="78"/>
      <c r="CE98" s="9"/>
      <c r="CF98" s="78"/>
      <c r="CG98" s="10"/>
      <c r="CH98" s="78"/>
      <c r="CI98" s="10"/>
      <c r="CJ98" s="78"/>
      <c r="CK98" s="10"/>
      <c r="CL98" s="78"/>
      <c r="CM98" s="10"/>
      <c r="CN98" s="51"/>
      <c r="CO98" s="53"/>
      <c r="CP98" s="51"/>
      <c r="CQ98" s="53"/>
      <c r="CR98" s="51"/>
      <c r="CS98" s="53"/>
      <c r="CT98" s="51"/>
      <c r="CU98" s="53"/>
      <c r="CV98" s="60"/>
      <c r="CW98" s="78"/>
      <c r="CX98" s="9"/>
      <c r="CY98" s="78"/>
      <c r="CZ98" s="9"/>
      <c r="DA98" s="78"/>
      <c r="DB98" s="9"/>
      <c r="DC98" s="78"/>
      <c r="DD98" s="9"/>
      <c r="DE98" s="69"/>
      <c r="DF98" s="69"/>
    </row>
    <row r="99" spans="1:111">
      <c r="A99" s="49">
        <v>44531</v>
      </c>
      <c r="B99" s="51">
        <f>吉祥自动更新!B78</f>
        <v>2488.7256000000002</v>
      </c>
      <c r="C99" s="138">
        <f t="shared" si="17"/>
        <v>-0.22221948592196428</v>
      </c>
      <c r="D99" s="138"/>
      <c r="E99" s="50">
        <f>吉祥自动更新!C78</f>
        <v>2446.9553000000001</v>
      </c>
      <c r="F99" s="138">
        <f t="shared" si="18"/>
        <v>-0.21673536442332941</v>
      </c>
      <c r="G99" s="138"/>
      <c r="H99" s="50">
        <f>吉祥自动更新!D78</f>
        <v>32.240499999999997</v>
      </c>
      <c r="I99" s="138">
        <f t="shared" si="19"/>
        <v>-0.52328884196767467</v>
      </c>
      <c r="J99" s="138"/>
      <c r="K99" s="50">
        <f>吉祥自动更新!E78</f>
        <v>9.5297999999999998</v>
      </c>
      <c r="L99" s="138">
        <f t="shared" si="20"/>
        <v>0.17637328724848778</v>
      </c>
      <c r="M99" s="138"/>
      <c r="N99" s="50">
        <f>吉祥自动更新!F78</f>
        <v>1652.2363</v>
      </c>
      <c r="O99" s="138">
        <f t="shared" si="21"/>
        <v>-0.34163804045151269</v>
      </c>
      <c r="P99" s="138"/>
      <c r="Q99" s="50">
        <f>吉祥自动更新!G78</f>
        <v>1626.7837999999999</v>
      </c>
      <c r="R99" s="138">
        <f t="shared" si="22"/>
        <v>-0.34322306277336878</v>
      </c>
      <c r="S99" s="138"/>
      <c r="T99" s="50">
        <f>吉祥自动更新!H78</f>
        <v>19.0334</v>
      </c>
      <c r="U99" s="138">
        <f t="shared" si="23"/>
        <v>-0.39124872466521465</v>
      </c>
      <c r="V99" s="138"/>
      <c r="W99" s="50">
        <f>吉祥自动更新!I78</f>
        <v>6.4191000000000003</v>
      </c>
      <c r="X99" s="138">
        <f t="shared" si="24"/>
        <v>3.4863712608331001</v>
      </c>
      <c r="Y99" s="138"/>
      <c r="Z99" s="50">
        <f>吉祥自动更新!J78*10</f>
        <v>1127.0999999999999</v>
      </c>
      <c r="AA99" s="138">
        <f t="shared" si="25"/>
        <v>-0.33485196310437826</v>
      </c>
      <c r="AB99" s="138"/>
      <c r="AC99" s="50">
        <f>吉祥自动更新!K78*10</f>
        <v>1118.83</v>
      </c>
      <c r="AD99" s="138">
        <f t="shared" si="26"/>
        <v>-0.33575363936450653</v>
      </c>
      <c r="AE99" s="138"/>
      <c r="AF99" s="50">
        <f>吉祥自动更新!L78*10</f>
        <v>4.2699999999999996</v>
      </c>
      <c r="AG99" s="138">
        <f t="shared" si="27"/>
        <v>-0.52502780867630705</v>
      </c>
      <c r="AH99" s="138"/>
      <c r="AI99" s="50">
        <f>吉祥自动更新!M78*10</f>
        <v>4</v>
      </c>
      <c r="AJ99" s="138">
        <f t="shared" si="28"/>
        <v>2.4482758620689653</v>
      </c>
      <c r="AK99" s="138"/>
      <c r="AL99" s="50">
        <f>吉祥自动更新!N78</f>
        <v>66.39</v>
      </c>
      <c r="AM99" s="148">
        <f t="shared" si="29"/>
        <v>-12.040000000000006</v>
      </c>
      <c r="AN99" s="138"/>
      <c r="AO99" s="50">
        <f>吉祥自动更新!O78</f>
        <v>66.48</v>
      </c>
      <c r="AP99" s="148">
        <f t="shared" si="30"/>
        <v>-12.810000000000002</v>
      </c>
      <c r="AQ99" s="138"/>
      <c r="AR99" s="50">
        <f>吉祥自动更新!P78</f>
        <v>59.04</v>
      </c>
      <c r="AS99" s="148">
        <f t="shared" si="31"/>
        <v>12.810000000000002</v>
      </c>
      <c r="AT99" s="138"/>
      <c r="AU99" s="50">
        <f>吉祥自动更新!Q78</f>
        <v>67.36</v>
      </c>
      <c r="AV99" s="148">
        <f t="shared" si="32"/>
        <v>49.7</v>
      </c>
      <c r="AW99" s="138"/>
      <c r="AX99" s="50">
        <f>吉祥自动更新!R78</f>
        <v>110</v>
      </c>
      <c r="AY99" s="138">
        <f t="shared" si="16"/>
        <v>0.12244897959183665</v>
      </c>
      <c r="AZ99" s="138"/>
      <c r="BA99" s="17"/>
      <c r="BB99" s="9"/>
      <c r="BC99" s="17"/>
      <c r="BD99" s="9"/>
      <c r="BE99" s="17"/>
      <c r="BF99" s="9"/>
      <c r="BG99" s="17"/>
      <c r="BH99" s="9"/>
      <c r="BI99" s="51"/>
      <c r="BJ99" s="9"/>
      <c r="BK99" s="51"/>
      <c r="BL99" s="9"/>
      <c r="BM99" s="51"/>
      <c r="BN99" s="9"/>
      <c r="BP99" s="78"/>
      <c r="BQ99" s="9"/>
      <c r="BR99" s="78"/>
      <c r="BS99" s="9"/>
      <c r="BT99" s="78"/>
      <c r="BU99" s="9"/>
      <c r="BV99" s="78"/>
      <c r="BW99" s="9"/>
      <c r="BX99" s="78"/>
      <c r="BY99" s="9"/>
      <c r="BZ99" s="78"/>
      <c r="CA99" s="9"/>
      <c r="CB99" s="78"/>
      <c r="CC99" s="9"/>
      <c r="CD99" s="78"/>
      <c r="CE99" s="9"/>
      <c r="CF99" s="78"/>
      <c r="CG99" s="10"/>
      <c r="CH99" s="78"/>
      <c r="CI99" s="10"/>
      <c r="CJ99" s="78"/>
      <c r="CK99" s="10"/>
      <c r="CL99" s="78"/>
      <c r="CM99" s="10"/>
      <c r="CN99" s="51"/>
      <c r="CO99" s="53"/>
      <c r="CP99" s="51"/>
      <c r="CQ99" s="53"/>
      <c r="CR99" s="51"/>
      <c r="CS99" s="53"/>
      <c r="CT99" s="51"/>
      <c r="CU99" s="53"/>
      <c r="CV99" s="60"/>
      <c r="CW99" s="78"/>
      <c r="CX99" s="9"/>
      <c r="CY99" s="78"/>
      <c r="CZ99" s="9"/>
      <c r="DA99" s="78"/>
      <c r="DB99" s="9"/>
      <c r="DC99" s="78"/>
      <c r="DD99" s="9"/>
      <c r="DE99" s="69"/>
    </row>
    <row r="100" spans="1:111">
      <c r="A100" s="34">
        <v>44562</v>
      </c>
      <c r="B100" s="51">
        <f>吉祥自动更新!B79</f>
        <v>2985.2689999999998</v>
      </c>
      <c r="C100" s="138">
        <f t="shared" si="17"/>
        <v>-3.5368009649457521E-2</v>
      </c>
      <c r="D100" s="138"/>
      <c r="E100" s="58">
        <f>吉祥自动更新!C79</f>
        <v>2940.1311999999998</v>
      </c>
      <c r="F100" s="138">
        <f t="shared" si="18"/>
        <v>-2.2706370938844866E-2</v>
      </c>
      <c r="G100" s="138"/>
      <c r="H100" s="58">
        <f>吉祥自动更新!D79</f>
        <v>33.024799999999999</v>
      </c>
      <c r="I100" s="138">
        <f t="shared" si="19"/>
        <v>-0.55886823805363872</v>
      </c>
      <c r="J100" s="138"/>
      <c r="K100" s="58">
        <f>吉祥自动更新!E79</f>
        <v>12.113</v>
      </c>
      <c r="L100" s="138">
        <f t="shared" si="20"/>
        <v>6.0924553751291688E-2</v>
      </c>
      <c r="M100" s="138"/>
      <c r="N100" s="58">
        <f>吉祥自动更新!F79</f>
        <v>1865.7170000000001</v>
      </c>
      <c r="O100" s="138">
        <f t="shared" si="21"/>
        <v>-0.10383708610842923</v>
      </c>
      <c r="P100" s="138"/>
      <c r="Q100" s="58">
        <f>吉祥自动更新!G79</f>
        <v>1838.8828000000001</v>
      </c>
      <c r="R100" s="138">
        <f t="shared" si="22"/>
        <v>-0.10172979570450968</v>
      </c>
      <c r="S100" s="138"/>
      <c r="T100" s="58">
        <f>吉祥自动更新!H79</f>
        <v>17.608499999999999</v>
      </c>
      <c r="U100" s="138">
        <f t="shared" si="23"/>
        <v>-0.45491439167164538</v>
      </c>
      <c r="V100" s="138"/>
      <c r="W100" s="58">
        <f>吉祥自动更新!I79</f>
        <v>9.2256999999999998</v>
      </c>
      <c r="X100" s="138">
        <f t="shared" si="24"/>
        <v>2.7608332314214667</v>
      </c>
      <c r="Y100" s="138"/>
      <c r="Z100" s="58">
        <f>吉祥自动更新!J79*10</f>
        <v>1230.18</v>
      </c>
      <c r="AA100" s="138">
        <f t="shared" si="25"/>
        <v>-0.12004921280963632</v>
      </c>
      <c r="AB100" s="138"/>
      <c r="AC100" s="58">
        <f>吉祥自动更新!K79*10</f>
        <v>1220.5999999999999</v>
      </c>
      <c r="AD100" s="138">
        <f t="shared" si="26"/>
        <v>-0.12051647860735248</v>
      </c>
      <c r="AE100" s="138"/>
      <c r="AF100" s="58">
        <f>吉祥自动更新!L79*10</f>
        <v>3.84</v>
      </c>
      <c r="AG100" s="138">
        <f t="shared" si="27"/>
        <v>-0.52941176470588236</v>
      </c>
      <c r="AH100" s="138"/>
      <c r="AI100" s="58">
        <f>吉祥自动更新!M79*10</f>
        <v>5.7399999999999993</v>
      </c>
      <c r="AJ100" s="138">
        <f t="shared" si="28"/>
        <v>1.8844221105527632</v>
      </c>
      <c r="AK100" s="138"/>
      <c r="AL100" s="58">
        <f>吉祥自动更新!N79</f>
        <v>62.5</v>
      </c>
      <c r="AM100" s="148">
        <f t="shared" si="29"/>
        <v>-4.769999999999996</v>
      </c>
      <c r="AN100" s="138"/>
      <c r="AO100" s="58">
        <f>吉祥自动更新!O79</f>
        <v>62.54</v>
      </c>
      <c r="AP100" s="148">
        <f t="shared" si="30"/>
        <v>-5.509999999999998</v>
      </c>
      <c r="AQ100" s="138"/>
      <c r="AR100" s="58">
        <f>吉祥自动更新!P79</f>
        <v>53.32</v>
      </c>
      <c r="AS100" s="148">
        <f t="shared" si="31"/>
        <v>10.170000000000002</v>
      </c>
      <c r="AT100" s="138"/>
      <c r="AU100" s="58">
        <f>吉祥自动更新!Q79</f>
        <v>76.16</v>
      </c>
      <c r="AV100" s="148">
        <f t="shared" si="32"/>
        <v>54.67</v>
      </c>
      <c r="AW100" s="138"/>
      <c r="AX100" s="58">
        <f>吉祥自动更新!R79</f>
        <v>111</v>
      </c>
      <c r="AY100" s="138">
        <f t="shared" si="16"/>
        <v>0.13265306122448983</v>
      </c>
      <c r="AZ100" s="138"/>
      <c r="BA100" s="17"/>
      <c r="BB100" s="9"/>
      <c r="BC100" s="17"/>
      <c r="BD100" s="9"/>
      <c r="BE100" s="17"/>
      <c r="BF100" s="9"/>
      <c r="BG100" s="17"/>
      <c r="BH100" s="9"/>
      <c r="BI100" s="51"/>
      <c r="BJ100" s="9"/>
      <c r="BK100" s="51"/>
      <c r="BL100" s="9"/>
      <c r="BM100" s="51"/>
      <c r="BN100" s="9"/>
      <c r="BP100" s="78"/>
      <c r="BQ100" s="9"/>
      <c r="BR100" s="78"/>
      <c r="BS100" s="9"/>
      <c r="BT100" s="78"/>
      <c r="BU100" s="9"/>
      <c r="BV100" s="78"/>
      <c r="BW100" s="9"/>
      <c r="BX100" s="78"/>
      <c r="BY100" s="9"/>
      <c r="BZ100" s="78"/>
      <c r="CA100" s="9"/>
      <c r="CB100" s="78"/>
      <c r="CC100" s="9"/>
      <c r="CD100" s="78"/>
      <c r="CE100" s="9"/>
      <c r="CF100" s="78"/>
      <c r="CG100" s="10"/>
      <c r="CH100" s="78"/>
      <c r="CI100" s="10"/>
      <c r="CJ100" s="78"/>
      <c r="CK100" s="10"/>
      <c r="CL100" s="78"/>
      <c r="CM100" s="10"/>
      <c r="CN100" s="51"/>
      <c r="CO100" s="53"/>
      <c r="CP100" s="51"/>
      <c r="CQ100" s="53"/>
      <c r="CR100" s="51"/>
      <c r="CS100" s="53"/>
      <c r="CT100" s="51"/>
      <c r="CU100" s="53"/>
      <c r="CV100"/>
      <c r="CW100" s="78"/>
      <c r="CX100" s="9"/>
      <c r="CY100" s="78"/>
      <c r="CZ100" s="9"/>
      <c r="DA100" s="78"/>
      <c r="DB100" s="9"/>
      <c r="DC100" s="78"/>
      <c r="DD100" s="9"/>
      <c r="DE100" s="69"/>
    </row>
    <row r="101" spans="1:111">
      <c r="A101" s="49">
        <v>44620</v>
      </c>
      <c r="B101" s="51">
        <f>吉祥自动更新!B80</f>
        <v>3093.2916</v>
      </c>
      <c r="C101" s="138">
        <f t="shared" si="17"/>
        <v>0.28888685923507262</v>
      </c>
      <c r="D101" s="138"/>
      <c r="E101" s="50">
        <f>吉祥自动更新!C80</f>
        <v>3058.2891</v>
      </c>
      <c r="F101" s="138">
        <f t="shared" si="18"/>
        <v>0.30596075442209325</v>
      </c>
      <c r="G101" s="138"/>
      <c r="H101" s="50">
        <f>吉祥自动更新!D80</f>
        <v>22.089400000000001</v>
      </c>
      <c r="I101" s="138">
        <f t="shared" si="19"/>
        <v>-0.49100184801994562</v>
      </c>
      <c r="J101" s="138"/>
      <c r="K101" s="50">
        <f>吉祥自动更新!E80</f>
        <v>12.9131</v>
      </c>
      <c r="L101" s="138">
        <f t="shared" si="20"/>
        <v>-0.12637760383192054</v>
      </c>
      <c r="M101" s="138"/>
      <c r="N101" s="50">
        <f>吉祥自动更新!F80</f>
        <v>2200.8917999999999</v>
      </c>
      <c r="O101" s="138">
        <f t="shared" si="21"/>
        <v>0.31622507466849648</v>
      </c>
      <c r="P101" s="138"/>
      <c r="Q101" s="50">
        <f>吉祥自动更新!G80</f>
        <v>2179.0061999999998</v>
      </c>
      <c r="R101" s="138">
        <f t="shared" si="22"/>
        <v>0.32266821056429507</v>
      </c>
      <c r="S101" s="138"/>
      <c r="T101" s="50">
        <f>吉祥自动更新!H80</f>
        <v>12.900700000000001</v>
      </c>
      <c r="U101" s="138">
        <f t="shared" si="23"/>
        <v>-0.29515926350871446</v>
      </c>
      <c r="V101" s="138"/>
      <c r="W101" s="50">
        <f>吉祥自动更新!I80</f>
        <v>8.9848999999999997</v>
      </c>
      <c r="X101" s="138">
        <f t="shared" si="24"/>
        <v>0.40630771638754104</v>
      </c>
      <c r="Y101" s="138"/>
      <c r="Z101" s="50">
        <f>吉祥自动更新!J80*10</f>
        <v>1431.21</v>
      </c>
      <c r="AA101" s="138">
        <f t="shared" si="25"/>
        <v>0.26640062293167244</v>
      </c>
      <c r="AB101" s="138"/>
      <c r="AC101" s="50">
        <f>吉祥自动更新!K80*10</f>
        <v>1422.4299999999998</v>
      </c>
      <c r="AD101" s="138">
        <f t="shared" si="26"/>
        <v>0.26918821492942158</v>
      </c>
      <c r="AE101" s="138"/>
      <c r="AF101" s="50">
        <f>吉祥自动更新!L80*10</f>
        <v>3.19</v>
      </c>
      <c r="AG101" s="138">
        <f t="shared" si="27"/>
        <v>-0.37573385518591007</v>
      </c>
      <c r="AH101" s="138"/>
      <c r="AI101" s="50">
        <f>吉祥自动更新!M80*10</f>
        <v>5.5900000000000007</v>
      </c>
      <c r="AJ101" s="138">
        <f t="shared" si="28"/>
        <v>0.30303030303030321</v>
      </c>
      <c r="AK101" s="138"/>
      <c r="AL101" s="50">
        <f>吉祥自动更新!N80</f>
        <v>71.150000000000006</v>
      </c>
      <c r="AM101" s="148">
        <f t="shared" si="29"/>
        <v>1.480000000000004</v>
      </c>
      <c r="AN101" s="138"/>
      <c r="AO101" s="50">
        <f>吉祥自动更新!O80</f>
        <v>71.25</v>
      </c>
      <c r="AP101" s="148">
        <f t="shared" si="30"/>
        <v>0.90000000000000568</v>
      </c>
      <c r="AQ101" s="138"/>
      <c r="AR101" s="50">
        <f>吉祥自动更新!P80</f>
        <v>58.4</v>
      </c>
      <c r="AS101" s="148">
        <f t="shared" si="31"/>
        <v>16.229999999999997</v>
      </c>
      <c r="AT101" s="138"/>
      <c r="AU101" s="50">
        <f>吉祥自动更新!Q80</f>
        <v>69.58</v>
      </c>
      <c r="AV101" s="148">
        <f t="shared" si="32"/>
        <v>26.36</v>
      </c>
      <c r="AW101" s="138"/>
      <c r="AX101" s="50">
        <f>吉祥自动更新!R80</f>
        <v>111</v>
      </c>
      <c r="AY101" s="138">
        <f t="shared" si="16"/>
        <v>0.13265306122448983</v>
      </c>
      <c r="AZ101" s="138"/>
      <c r="BA101" s="17"/>
      <c r="BB101" s="9"/>
      <c r="BC101" s="17"/>
      <c r="BD101" s="9"/>
      <c r="BE101" s="17"/>
      <c r="BF101" s="9"/>
      <c r="BG101" s="17"/>
      <c r="BH101" s="9"/>
      <c r="BI101" s="51"/>
      <c r="BJ101" s="9"/>
      <c r="BK101" s="51"/>
      <c r="BL101" s="9"/>
      <c r="BM101" s="51"/>
      <c r="BN101" s="9"/>
      <c r="BP101" s="51"/>
      <c r="BQ101" s="9"/>
      <c r="BR101" s="78"/>
      <c r="BS101" s="9"/>
      <c r="BT101" s="78"/>
      <c r="BU101" s="9"/>
      <c r="BV101" s="51"/>
      <c r="BW101" s="9"/>
      <c r="BX101" s="78"/>
      <c r="BY101" s="9"/>
      <c r="BZ101" s="51"/>
      <c r="CA101" s="9"/>
      <c r="CB101" s="78"/>
      <c r="CC101" s="9"/>
      <c r="CD101" s="78"/>
      <c r="CE101" s="9"/>
      <c r="CF101" s="78"/>
      <c r="CG101" s="10"/>
      <c r="CH101" s="51"/>
      <c r="CI101" s="10"/>
      <c r="CJ101" s="51"/>
      <c r="CK101" s="10"/>
      <c r="CL101" s="78"/>
      <c r="CM101" s="10"/>
      <c r="CN101" s="51"/>
      <c r="CO101" s="53"/>
      <c r="CP101" s="51"/>
      <c r="CQ101" s="53"/>
      <c r="CR101" s="51"/>
      <c r="CS101" s="53"/>
      <c r="CT101" s="51"/>
      <c r="CU101" s="53"/>
      <c r="CV101" s="60"/>
      <c r="CW101" s="51"/>
      <c r="CX101" s="9"/>
      <c r="CY101" s="78"/>
      <c r="CZ101" s="9"/>
      <c r="DA101" s="78"/>
      <c r="DB101" s="9"/>
      <c r="DC101" s="78"/>
      <c r="DD101" s="9"/>
      <c r="DE101" s="69"/>
    </row>
    <row r="102" spans="1:111">
      <c r="A102" s="49">
        <v>44651</v>
      </c>
      <c r="B102" s="51">
        <f>吉祥自动更新!B81</f>
        <v>1765.8325</v>
      </c>
      <c r="C102" s="138">
        <f t="shared" si="17"/>
        <v>-0.48868782447043846</v>
      </c>
      <c r="D102" s="138"/>
      <c r="E102" s="50">
        <f>吉祥自动更新!C81</f>
        <v>1728.9357</v>
      </c>
      <c r="F102" s="138">
        <f t="shared" si="18"/>
        <v>-0.48868395397156372</v>
      </c>
      <c r="G102" s="138"/>
      <c r="H102" s="50">
        <f>吉祥自动更新!D81</f>
        <v>36.896799999999999</v>
      </c>
      <c r="I102" s="138">
        <f t="shared" si="19"/>
        <v>-0.28105423347694014</v>
      </c>
      <c r="J102" s="138"/>
      <c r="K102" s="50">
        <f>吉祥自动更新!E81</f>
        <v>0</v>
      </c>
      <c r="L102" s="138">
        <f t="shared" si="20"/>
        <v>-1</v>
      </c>
      <c r="M102" s="138"/>
      <c r="N102" s="50">
        <f>吉祥自动更新!F81</f>
        <v>1131.5047</v>
      </c>
      <c r="O102" s="138">
        <f t="shared" si="21"/>
        <v>-0.59622648363580355</v>
      </c>
      <c r="P102" s="138"/>
      <c r="Q102" s="50">
        <f>吉祥自动更新!G81</f>
        <v>1110.0924</v>
      </c>
      <c r="R102" s="138">
        <f t="shared" si="22"/>
        <v>-0.59875411595214345</v>
      </c>
      <c r="S102" s="138"/>
      <c r="T102" s="50">
        <f>吉祥自动更新!H81</f>
        <v>21.412299999999998</v>
      </c>
      <c r="U102" s="138">
        <f t="shared" si="23"/>
        <v>-0.22257803338089588</v>
      </c>
      <c r="V102" s="138"/>
      <c r="W102" s="50">
        <f>吉祥自动更新!I81</f>
        <v>0</v>
      </c>
      <c r="X102" s="138">
        <f t="shared" si="24"/>
        <v>-1</v>
      </c>
      <c r="Y102" s="138"/>
      <c r="Z102" s="50">
        <f>吉祥自动更新!J81*10</f>
        <v>744.41000000000008</v>
      </c>
      <c r="AA102" s="138">
        <f t="shared" si="25"/>
        <v>-0.60633223336294795</v>
      </c>
      <c r="AB102" s="138"/>
      <c r="AC102" s="50">
        <f>吉祥自动更新!K81*10</f>
        <v>739.54</v>
      </c>
      <c r="AD102" s="138">
        <f t="shared" si="26"/>
        <v>-0.6062338934679361</v>
      </c>
      <c r="AE102" s="138"/>
      <c r="AF102" s="50">
        <f>吉祥自动更新!L81*10</f>
        <v>4.87</v>
      </c>
      <c r="AG102" s="138">
        <f t="shared" si="27"/>
        <v>-0.34100135317997293</v>
      </c>
      <c r="AH102" s="138"/>
      <c r="AI102" s="50">
        <f>吉祥自动更新!M81*10</f>
        <v>0</v>
      </c>
      <c r="AJ102" s="138">
        <f t="shared" si="28"/>
        <v>-1</v>
      </c>
      <c r="AK102" s="138"/>
      <c r="AL102" s="50">
        <f>吉祥自动更新!N81</f>
        <v>64.08</v>
      </c>
      <c r="AM102" s="148">
        <f t="shared" si="29"/>
        <v>-17.060000000000002</v>
      </c>
      <c r="AN102" s="138"/>
      <c r="AO102" s="50">
        <f>吉祥自动更新!O81</f>
        <v>64.209999999999994</v>
      </c>
      <c r="AP102" s="148">
        <f t="shared" si="30"/>
        <v>-17.61</v>
      </c>
      <c r="AQ102" s="138"/>
      <c r="AR102" s="50">
        <f>吉祥自动更新!P81</f>
        <v>58.03</v>
      </c>
      <c r="AS102" s="148">
        <f t="shared" si="31"/>
        <v>4.3599999999999994</v>
      </c>
      <c r="AT102" s="138"/>
      <c r="AU102" s="50">
        <f>吉祥自动更新!Q81</f>
        <v>0</v>
      </c>
      <c r="AV102" s="148">
        <f t="shared" si="32"/>
        <v>-39.15</v>
      </c>
      <c r="AW102" s="138"/>
      <c r="AX102" s="50">
        <f>吉祥自动更新!R81</f>
        <v>110</v>
      </c>
      <c r="AY102" s="138">
        <f t="shared" si="16"/>
        <v>0.12244897959183665</v>
      </c>
      <c r="AZ102" s="138"/>
      <c r="BA102" s="17"/>
      <c r="BB102" s="9"/>
      <c r="BC102" s="17"/>
      <c r="BD102" s="9"/>
      <c r="BE102" s="17"/>
      <c r="BF102" s="9"/>
      <c r="BG102" s="17"/>
      <c r="BH102" s="9"/>
      <c r="BI102" s="51"/>
      <c r="BJ102" s="9"/>
      <c r="BK102" s="51"/>
      <c r="BL102" s="9"/>
      <c r="BM102" s="51"/>
      <c r="BN102" s="9"/>
      <c r="BP102" s="51"/>
      <c r="BQ102" s="9"/>
      <c r="BR102" s="51"/>
      <c r="BS102" s="9"/>
      <c r="BT102" s="51"/>
      <c r="BU102" s="9"/>
      <c r="BV102" s="51"/>
      <c r="BW102" s="9"/>
      <c r="BX102" s="78"/>
      <c r="BY102" s="9"/>
      <c r="BZ102" s="51"/>
      <c r="CA102" s="9"/>
      <c r="CB102" s="51"/>
      <c r="CC102" s="9"/>
      <c r="CD102" s="51"/>
      <c r="CE102" s="9"/>
      <c r="CF102" s="51"/>
      <c r="CG102" s="10"/>
      <c r="CH102" s="51"/>
      <c r="CI102" s="10"/>
      <c r="CJ102" s="51"/>
      <c r="CK102" s="10"/>
      <c r="CL102" s="51"/>
      <c r="CM102" s="10"/>
      <c r="CN102" s="51"/>
      <c r="CO102" s="53"/>
      <c r="CP102" s="51"/>
      <c r="CQ102" s="53"/>
      <c r="CR102" s="51"/>
      <c r="CS102" s="53"/>
      <c r="CT102" s="51"/>
      <c r="CU102" s="53"/>
      <c r="CV102" s="60"/>
      <c r="CW102" s="51"/>
      <c r="CX102" s="9"/>
      <c r="CY102" s="51"/>
      <c r="CZ102" s="9"/>
      <c r="DA102" s="51"/>
      <c r="DB102" s="9"/>
      <c r="DC102" s="51"/>
      <c r="DD102" s="9"/>
      <c r="DE102" s="69"/>
    </row>
    <row r="103" spans="1:111">
      <c r="A103" s="49">
        <v>44681</v>
      </c>
      <c r="B103" s="51">
        <f>吉祥自动更新!B82</f>
        <v>313.83159999999998</v>
      </c>
      <c r="C103" s="138">
        <f t="shared" si="17"/>
        <v>-0.91115746989948443</v>
      </c>
      <c r="D103" s="138"/>
      <c r="E103" s="50">
        <f>吉祥自动更新!C82</f>
        <v>288.64409999999998</v>
      </c>
      <c r="F103" s="138">
        <f t="shared" si="18"/>
        <v>-0.9164976383088026</v>
      </c>
      <c r="G103" s="138"/>
      <c r="H103" s="50">
        <f>吉祥自动更新!D82</f>
        <v>25.1875</v>
      </c>
      <c r="I103" s="138">
        <f t="shared" si="19"/>
        <v>-0.50534570320938577</v>
      </c>
      <c r="J103" s="138"/>
      <c r="K103" s="50">
        <f>吉祥自动更新!E82</f>
        <v>0</v>
      </c>
      <c r="L103" s="138">
        <f t="shared" si="20"/>
        <v>-1</v>
      </c>
      <c r="M103" s="138"/>
      <c r="N103" s="50">
        <f>吉祥自动更新!F82</f>
        <v>181.17519999999999</v>
      </c>
      <c r="O103" s="138">
        <f t="shared" si="21"/>
        <v>-0.937991122686469</v>
      </c>
      <c r="P103" s="138"/>
      <c r="Q103" s="50">
        <f>吉祥自动更新!G82</f>
        <v>170.25210000000001</v>
      </c>
      <c r="R103" s="138">
        <f t="shared" si="22"/>
        <v>-0.94096801893022197</v>
      </c>
      <c r="S103" s="138"/>
      <c r="T103" s="50">
        <f>吉祥自动更新!H82</f>
        <v>10.9231</v>
      </c>
      <c r="U103" s="138">
        <f t="shared" si="23"/>
        <v>-0.59709711925048881</v>
      </c>
      <c r="V103" s="138"/>
      <c r="W103" s="50">
        <f>吉祥自动更新!I82</f>
        <v>0</v>
      </c>
      <c r="X103" s="138">
        <f t="shared" si="24"/>
        <v>-1</v>
      </c>
      <c r="Y103" s="138"/>
      <c r="Z103" s="50">
        <f>吉祥自动更新!J82*10</f>
        <v>129.58000000000001</v>
      </c>
      <c r="AA103" s="138">
        <f t="shared" si="25"/>
        <v>-0.93534964476730265</v>
      </c>
      <c r="AB103" s="138"/>
      <c r="AC103" s="50">
        <f>吉祥自动更新!K82*10</f>
        <v>126.53999999999999</v>
      </c>
      <c r="AD103" s="138">
        <f t="shared" si="26"/>
        <v>-0.93642771377901923</v>
      </c>
      <c r="AE103" s="138"/>
      <c r="AF103" s="50">
        <f>吉祥自动更新!L82*10</f>
        <v>3.04</v>
      </c>
      <c r="AG103" s="138">
        <f t="shared" si="27"/>
        <v>-0.56005788712011573</v>
      </c>
      <c r="AH103" s="138"/>
      <c r="AI103" s="50">
        <f>吉祥自动更新!M82*10</f>
        <v>0</v>
      </c>
      <c r="AJ103" s="138">
        <f t="shared" si="28"/>
        <v>-1</v>
      </c>
      <c r="AK103" s="138"/>
      <c r="AL103" s="50">
        <f>吉祥自动更新!N82</f>
        <v>57.73</v>
      </c>
      <c r="AM103" s="148">
        <f t="shared" si="29"/>
        <v>-24.979999999999997</v>
      </c>
      <c r="AN103" s="138"/>
      <c r="AO103" s="50">
        <f>吉祥自动更新!O82</f>
        <v>58.98</v>
      </c>
      <c r="AP103" s="148">
        <f t="shared" si="30"/>
        <v>-24.45000000000001</v>
      </c>
      <c r="AQ103" s="138"/>
      <c r="AR103" s="50">
        <f>吉祥自动更新!P82</f>
        <v>43.37</v>
      </c>
      <c r="AS103" s="148">
        <f t="shared" si="31"/>
        <v>-9.8700000000000045</v>
      </c>
      <c r="AT103" s="138"/>
      <c r="AU103" s="50">
        <f>吉祥自动更新!Q82</f>
        <v>0</v>
      </c>
      <c r="AV103" s="148">
        <f t="shared" si="32"/>
        <v>-42.67</v>
      </c>
      <c r="AW103" s="138"/>
      <c r="AX103" s="50">
        <f>吉祥自动更新!R82</f>
        <v>110</v>
      </c>
      <c r="AY103" s="138">
        <f t="shared" si="16"/>
        <v>0.10000000000000009</v>
      </c>
      <c r="AZ103" s="138"/>
      <c r="BA103" s="17"/>
      <c r="BB103" s="9"/>
      <c r="BC103" s="17"/>
      <c r="BD103" s="9"/>
      <c r="BE103" s="17"/>
      <c r="BF103" s="9"/>
      <c r="BG103" s="17"/>
      <c r="BH103" s="9"/>
      <c r="BI103" s="51"/>
      <c r="BJ103" s="9"/>
      <c r="BK103" s="51"/>
      <c r="BL103" s="9"/>
      <c r="BM103" s="51"/>
      <c r="BN103" s="9"/>
      <c r="BP103" s="51"/>
      <c r="BQ103" s="9"/>
      <c r="BR103" s="51"/>
      <c r="BS103" s="9"/>
      <c r="BT103" s="51"/>
      <c r="BU103" s="9"/>
      <c r="BV103" s="51"/>
      <c r="BW103" s="9"/>
      <c r="BX103" s="78"/>
      <c r="BY103" s="9"/>
      <c r="BZ103" s="51"/>
      <c r="CA103" s="9"/>
      <c r="CB103" s="51"/>
      <c r="CC103" s="9"/>
      <c r="CD103" s="51"/>
      <c r="CE103" s="9"/>
      <c r="CF103" s="51"/>
      <c r="CG103" s="10"/>
      <c r="CH103" s="51"/>
      <c r="CI103" s="10"/>
      <c r="CJ103" s="51"/>
      <c r="CK103" s="10"/>
      <c r="CL103" s="51"/>
      <c r="CM103" s="10"/>
      <c r="CN103" s="51"/>
      <c r="CO103" s="53"/>
      <c r="CP103" s="51"/>
      <c r="CQ103" s="53"/>
      <c r="CR103" s="51"/>
      <c r="CS103" s="53"/>
      <c r="CT103" s="51"/>
      <c r="CU103" s="53"/>
      <c r="CV103" s="60"/>
      <c r="CW103" s="51"/>
      <c r="CX103" s="9"/>
      <c r="CY103" s="51"/>
      <c r="CZ103" s="9"/>
      <c r="DA103" s="51"/>
      <c r="DB103" s="9"/>
      <c r="DC103" s="51"/>
      <c r="DD103" s="9"/>
      <c r="DE103" s="69"/>
    </row>
    <row r="104" spans="1:111">
      <c r="A104" s="49">
        <v>44682</v>
      </c>
      <c r="B104" s="51">
        <f>吉祥自动更新!B83</f>
        <v>501.53379999999999</v>
      </c>
      <c r="C104" s="138">
        <f t="shared" si="17"/>
        <v>-0.85458629152245635</v>
      </c>
      <c r="D104" s="138"/>
      <c r="E104" s="50">
        <f>吉祥自动更新!C83</f>
        <v>476.62310000000002</v>
      </c>
      <c r="F104" s="138">
        <f t="shared" si="18"/>
        <v>-0.85856717209983058</v>
      </c>
      <c r="G104" s="138"/>
      <c r="H104" s="50">
        <f>吉祥自动更新!D83</f>
        <v>24.910699999999999</v>
      </c>
      <c r="I104" s="138">
        <f t="shared" si="19"/>
        <v>-0.53441076862117698</v>
      </c>
      <c r="J104" s="138"/>
      <c r="K104" s="50">
        <f>吉祥自动更新!E83</f>
        <v>0</v>
      </c>
      <c r="L104" s="138">
        <f t="shared" si="20"/>
        <v>-1</v>
      </c>
      <c r="M104" s="138"/>
      <c r="N104" s="50">
        <f>吉祥自动更新!F83</f>
        <v>309.74779999999998</v>
      </c>
      <c r="O104" s="138">
        <f t="shared" si="21"/>
        <v>-0.89226670480516168</v>
      </c>
      <c r="P104" s="138"/>
      <c r="Q104" s="50">
        <f>吉祥自动更新!G83</f>
        <v>299.14049999999997</v>
      </c>
      <c r="R104" s="138">
        <f t="shared" si="22"/>
        <v>-0.89432051995036876</v>
      </c>
      <c r="S104" s="138"/>
      <c r="T104" s="50">
        <f>吉祥自动更新!H83</f>
        <v>10.6073</v>
      </c>
      <c r="U104" s="138">
        <f t="shared" si="23"/>
        <v>-0.6317855828710679</v>
      </c>
      <c r="V104" s="138"/>
      <c r="W104" s="50">
        <f>吉祥自动更新!I83</f>
        <v>0</v>
      </c>
      <c r="X104" s="138">
        <f t="shared" si="24"/>
        <v>-1</v>
      </c>
      <c r="Y104" s="138"/>
      <c r="Z104" s="50">
        <f>吉祥自动更新!J83*10</f>
        <v>216.29000000000002</v>
      </c>
      <c r="AA104" s="138">
        <f t="shared" si="25"/>
        <v>-0.89060129079248185</v>
      </c>
      <c r="AB104" s="138"/>
      <c r="AC104" s="50">
        <f>吉祥自动更新!K83*10</f>
        <v>214.11</v>
      </c>
      <c r="AD104" s="138">
        <f t="shared" si="26"/>
        <v>-0.89076912088809079</v>
      </c>
      <c r="AE104" s="138"/>
      <c r="AF104" s="50">
        <f>吉祥自动更新!L83*10</f>
        <v>2.1800000000000002</v>
      </c>
      <c r="AG104" s="138">
        <f t="shared" si="27"/>
        <v>-0.68405797101449273</v>
      </c>
      <c r="AH104" s="138"/>
      <c r="AI104" s="50">
        <f>吉祥自动更新!M83*10</f>
        <v>0</v>
      </c>
      <c r="AJ104" s="138">
        <f t="shared" si="28"/>
        <v>-1</v>
      </c>
      <c r="AK104" s="138"/>
      <c r="AL104" s="50">
        <f>吉祥自动更新!N83</f>
        <v>61.76</v>
      </c>
      <c r="AM104" s="148">
        <f t="shared" si="29"/>
        <v>-21.6</v>
      </c>
      <c r="AN104" s="138"/>
      <c r="AO104" s="50">
        <f>吉祥自动更新!O83</f>
        <v>62.76</v>
      </c>
      <c r="AP104" s="148">
        <f t="shared" si="30"/>
        <v>-21.240000000000002</v>
      </c>
      <c r="AQ104" s="138"/>
      <c r="AR104" s="50">
        <f>吉祥自动更新!P83</f>
        <v>42.58</v>
      </c>
      <c r="AS104" s="148">
        <f t="shared" si="31"/>
        <v>-11.260000000000005</v>
      </c>
      <c r="AT104" s="138"/>
      <c r="AU104" s="50">
        <f>吉祥自动更新!Q83</f>
        <v>0</v>
      </c>
      <c r="AV104" s="148">
        <f t="shared" si="32"/>
        <v>-61.41</v>
      </c>
      <c r="AW104" s="138"/>
      <c r="AX104" s="50">
        <f>吉祥自动更新!R83</f>
        <v>110</v>
      </c>
      <c r="AY104" s="138">
        <f t="shared" si="16"/>
        <v>7.8431372549019551E-2</v>
      </c>
      <c r="AZ104" s="138"/>
      <c r="BA104" s="17"/>
      <c r="BB104" s="9"/>
      <c r="BC104" s="17"/>
      <c r="BD104" s="9"/>
      <c r="BE104" s="17"/>
      <c r="BF104" s="9"/>
      <c r="BG104" s="17"/>
      <c r="BH104" s="9"/>
      <c r="BI104" s="51"/>
      <c r="BJ104" s="9"/>
      <c r="BK104" s="51"/>
      <c r="BL104" s="9"/>
      <c r="BM104" s="51"/>
      <c r="BN104" s="9"/>
      <c r="BP104" s="51"/>
      <c r="BQ104" s="9"/>
      <c r="BR104" s="51"/>
      <c r="BS104" s="9"/>
      <c r="BT104" s="51"/>
      <c r="BU104" s="9"/>
      <c r="BV104" s="51"/>
      <c r="BW104" s="9"/>
      <c r="BX104" s="51"/>
      <c r="BY104" s="9"/>
      <c r="BZ104" s="51"/>
      <c r="CA104" s="9"/>
      <c r="CB104" s="51"/>
      <c r="CC104" s="9"/>
      <c r="CD104" s="51"/>
      <c r="CE104" s="9"/>
      <c r="CF104" s="51"/>
      <c r="CG104" s="10"/>
      <c r="CH104" s="51"/>
      <c r="CI104" s="10"/>
      <c r="CJ104" s="51"/>
      <c r="CK104" s="10"/>
      <c r="CL104" s="51"/>
      <c r="CM104" s="10"/>
      <c r="CN104" s="51"/>
      <c r="CO104" s="53"/>
      <c r="CP104" s="51"/>
      <c r="CQ104" s="53"/>
      <c r="CR104" s="51"/>
      <c r="CS104" s="53"/>
      <c r="CT104" s="51"/>
      <c r="CU104" s="53"/>
      <c r="CV104" s="60"/>
      <c r="CW104" s="51"/>
      <c r="CX104" s="9"/>
      <c r="CY104" s="51"/>
      <c r="CZ104" s="9"/>
      <c r="DA104" s="51"/>
      <c r="DB104" s="9"/>
      <c r="DC104" s="51"/>
      <c r="DD104" s="9"/>
    </row>
    <row r="105" spans="1:111" s="11" customFormat="1">
      <c r="A105" s="49">
        <v>44713</v>
      </c>
      <c r="B105" s="51">
        <f>吉祥自动更新!B84</f>
        <v>1325.6647</v>
      </c>
      <c r="C105" s="138">
        <f t="shared" si="17"/>
        <v>-0.56340606480923283</v>
      </c>
      <c r="D105" s="138"/>
      <c r="E105" s="50">
        <f>吉祥自动更新!C84</f>
        <v>1295.7192</v>
      </c>
      <c r="F105" s="138">
        <f t="shared" si="18"/>
        <v>-0.56383914160021575</v>
      </c>
      <c r="G105" s="138"/>
      <c r="H105" s="50">
        <f>吉祥自动更新!D84</f>
        <v>29.945499999999999</v>
      </c>
      <c r="I105" s="138">
        <f t="shared" si="19"/>
        <v>-0.37306474000782996</v>
      </c>
      <c r="J105" s="138"/>
      <c r="K105" s="50">
        <f>吉祥自动更新!E84</f>
        <v>0</v>
      </c>
      <c r="L105" s="138">
        <f t="shared" si="20"/>
        <v>-1</v>
      </c>
      <c r="M105" s="138"/>
      <c r="N105" s="50">
        <f>吉祥自动更新!F84</f>
        <v>924.28809999999999</v>
      </c>
      <c r="O105" s="138">
        <f t="shared" si="21"/>
        <v>-0.62158746246582819</v>
      </c>
      <c r="P105" s="138"/>
      <c r="Q105" s="50">
        <f>吉祥自动更新!G84</f>
        <v>907.92219999999998</v>
      </c>
      <c r="R105" s="138">
        <f t="shared" si="22"/>
        <v>-0.62234017661934793</v>
      </c>
      <c r="S105" s="138"/>
      <c r="T105" s="50">
        <f>吉祥自动更新!H84</f>
        <v>16.3659</v>
      </c>
      <c r="U105" s="138">
        <f t="shared" si="23"/>
        <v>-0.34162707527928526</v>
      </c>
      <c r="V105" s="138"/>
      <c r="W105" s="50">
        <f>吉祥自动更新!I84</f>
        <v>0</v>
      </c>
      <c r="X105" s="138">
        <f t="shared" si="24"/>
        <v>-1</v>
      </c>
      <c r="Y105" s="138"/>
      <c r="Z105" s="50">
        <f>吉祥自动更新!J84*10</f>
        <v>633.29999999999995</v>
      </c>
      <c r="AA105" s="138">
        <f t="shared" si="25"/>
        <v>-0.61380614080556151</v>
      </c>
      <c r="AB105" s="138"/>
      <c r="AC105" s="50">
        <f>吉祥自动更新!K84*10</f>
        <v>629.65000000000009</v>
      </c>
      <c r="AD105" s="138">
        <f t="shared" si="26"/>
        <v>-0.61246822627202613</v>
      </c>
      <c r="AE105" s="138"/>
      <c r="AF105" s="50">
        <f>吉祥自动更新!L84*10</f>
        <v>3.65</v>
      </c>
      <c r="AG105" s="138">
        <f t="shared" si="27"/>
        <v>-0.4478063540090772</v>
      </c>
      <c r="AH105" s="138"/>
      <c r="AI105" s="50">
        <f>吉祥自动更新!M84*10</f>
        <v>0</v>
      </c>
      <c r="AJ105" s="138">
        <f t="shared" si="28"/>
        <v>-1</v>
      </c>
      <c r="AK105" s="138"/>
      <c r="AL105" s="50">
        <f>吉祥自动更新!N84</f>
        <v>69.72</v>
      </c>
      <c r="AM105" s="148">
        <f t="shared" si="29"/>
        <v>-10.719999999999999</v>
      </c>
      <c r="AN105" s="138"/>
      <c r="AO105" s="50">
        <f>吉祥自动更新!O84</f>
        <v>70.069999999999993</v>
      </c>
      <c r="AP105" s="148">
        <f t="shared" si="30"/>
        <v>-10.860000000000014</v>
      </c>
      <c r="AQ105" s="138"/>
      <c r="AR105" s="50">
        <f>吉祥自动更新!P84</f>
        <v>54.65</v>
      </c>
      <c r="AS105" s="148">
        <f t="shared" si="31"/>
        <v>2.6099999999999994</v>
      </c>
      <c r="AT105" s="138"/>
      <c r="AU105" s="50">
        <f>吉祥自动更新!Q84</f>
        <v>0</v>
      </c>
      <c r="AV105" s="148">
        <f t="shared" si="32"/>
        <v>-76.12</v>
      </c>
      <c r="AW105" s="138"/>
      <c r="AX105" s="50">
        <f>吉祥自动更新!R84</f>
        <v>111</v>
      </c>
      <c r="AY105" s="138">
        <f t="shared" si="16"/>
        <v>7.7669902912621325E-2</v>
      </c>
      <c r="AZ105" s="138"/>
      <c r="BA105" s="17"/>
      <c r="BB105" s="9"/>
      <c r="BC105" s="17"/>
      <c r="BD105" s="9"/>
      <c r="BE105" s="17"/>
      <c r="BF105" s="9"/>
      <c r="BG105" s="17"/>
      <c r="BH105" s="9"/>
      <c r="BI105" s="51"/>
      <c r="BJ105" s="9"/>
      <c r="BK105" s="51"/>
      <c r="BL105" s="9"/>
      <c r="BM105" s="51"/>
      <c r="BN105" s="9"/>
      <c r="BP105" s="51"/>
      <c r="BQ105" s="9"/>
      <c r="BR105" s="51"/>
      <c r="BS105" s="9"/>
      <c r="BT105" s="51"/>
      <c r="BU105" s="9"/>
      <c r="BV105" s="51"/>
      <c r="BW105" s="9"/>
      <c r="BX105" s="51"/>
      <c r="BY105" s="9"/>
      <c r="BZ105" s="51"/>
      <c r="CA105" s="9"/>
      <c r="CB105" s="51"/>
      <c r="CC105" s="9"/>
      <c r="CD105" s="51"/>
      <c r="CE105" s="9"/>
      <c r="CF105" s="51"/>
      <c r="CG105" s="10"/>
      <c r="CH105" s="51"/>
      <c r="CI105" s="10"/>
      <c r="CJ105" s="51"/>
      <c r="CK105" s="10"/>
      <c r="CL105" s="51"/>
      <c r="CM105" s="10"/>
      <c r="CN105" s="51"/>
      <c r="CO105" s="53"/>
      <c r="CP105" s="51"/>
      <c r="CQ105" s="53"/>
      <c r="CR105" s="51"/>
      <c r="CS105" s="53"/>
      <c r="CT105" s="51"/>
      <c r="CU105" s="53"/>
      <c r="CW105" s="51"/>
      <c r="CX105" s="9"/>
      <c r="CY105" s="51"/>
      <c r="CZ105" s="9"/>
      <c r="DA105" s="51"/>
      <c r="DB105" s="9"/>
      <c r="DC105" s="51"/>
      <c r="DD105" s="9"/>
      <c r="DE105" s="86"/>
      <c r="DF105" s="86"/>
    </row>
    <row r="106" spans="1:111" s="11" customFormat="1">
      <c r="A106" s="49">
        <v>44743</v>
      </c>
      <c r="B106" s="51">
        <f>吉祥自动更新!B85</f>
        <v>2784.7604999999999</v>
      </c>
      <c r="C106" s="138">
        <f t="shared" si="17"/>
        <v>-0.15473067509438776</v>
      </c>
      <c r="D106" s="138"/>
      <c r="E106" s="50">
        <f>吉祥自动更新!C85</f>
        <v>2747.2894999999999</v>
      </c>
      <c r="F106" s="138">
        <f t="shared" si="18"/>
        <v>-0.14806185268865468</v>
      </c>
      <c r="G106" s="138"/>
      <c r="H106" s="50">
        <f>吉祥自动更新!D85</f>
        <v>37.470999999999997</v>
      </c>
      <c r="I106" s="138">
        <f t="shared" si="19"/>
        <v>-0.2822128784468475</v>
      </c>
      <c r="J106" s="138"/>
      <c r="K106" s="50">
        <f>吉祥自动更新!E85</f>
        <v>0</v>
      </c>
      <c r="L106" s="138">
        <f t="shared" si="20"/>
        <v>-1</v>
      </c>
      <c r="M106" s="138"/>
      <c r="N106" s="50">
        <f>吉祥自动更新!F85</f>
        <v>1970.1995999999999</v>
      </c>
      <c r="O106" s="138">
        <f t="shared" si="21"/>
        <v>-0.28197106308538944</v>
      </c>
      <c r="P106" s="138"/>
      <c r="Q106" s="50">
        <f>吉祥自动更新!G85</f>
        <v>1947.8306</v>
      </c>
      <c r="R106" s="138">
        <f t="shared" si="22"/>
        <v>-0.27937832021648346</v>
      </c>
      <c r="S106" s="138"/>
      <c r="T106" s="50">
        <f>吉祥自动更新!H85</f>
        <v>22.369</v>
      </c>
      <c r="U106" s="138">
        <f t="shared" si="23"/>
        <v>-0.17617769135297778</v>
      </c>
      <c r="V106" s="138"/>
      <c r="W106" s="50">
        <f>吉祥自动更新!I85</f>
        <v>0</v>
      </c>
      <c r="X106" s="138">
        <f t="shared" si="24"/>
        <v>-1</v>
      </c>
      <c r="Y106" s="138"/>
      <c r="Z106" s="50">
        <f>吉祥自动更新!J85*10</f>
        <v>1259.0999999999999</v>
      </c>
      <c r="AA106" s="138">
        <f t="shared" si="25"/>
        <v>-0.30361824275743077</v>
      </c>
      <c r="AB106" s="138"/>
      <c r="AC106" s="50">
        <f>吉祥自动更新!K85*10</f>
        <v>1253.32</v>
      </c>
      <c r="AD106" s="138">
        <f t="shared" si="26"/>
        <v>-0.30089917222606499</v>
      </c>
      <c r="AE106" s="138"/>
      <c r="AF106" s="50">
        <f>吉祥自动更新!L85*10</f>
        <v>5.7799999999999994</v>
      </c>
      <c r="AG106" s="138">
        <f t="shared" si="27"/>
        <v>-0.14115898959881146</v>
      </c>
      <c r="AH106" s="138"/>
      <c r="AI106" s="50">
        <f>吉祥自动更新!M85*10</f>
        <v>0</v>
      </c>
      <c r="AJ106" s="138">
        <f t="shared" si="28"/>
        <v>-1</v>
      </c>
      <c r="AK106" s="138"/>
      <c r="AL106" s="50">
        <f>吉祥自动更新!N85</f>
        <v>70.75</v>
      </c>
      <c r="AM106" s="148">
        <f t="shared" si="29"/>
        <v>-12.540000000000006</v>
      </c>
      <c r="AN106" s="138"/>
      <c r="AO106" s="50">
        <f>吉祥自动更新!O85</f>
        <v>70.900000000000006</v>
      </c>
      <c r="AP106" s="148">
        <f t="shared" si="30"/>
        <v>-12.919999999999987</v>
      </c>
      <c r="AQ106" s="138"/>
      <c r="AR106" s="50">
        <f>吉祥自动更新!P85</f>
        <v>59.7</v>
      </c>
      <c r="AS106" s="148">
        <f t="shared" si="31"/>
        <v>7.6900000000000048</v>
      </c>
      <c r="AT106" s="138"/>
      <c r="AU106" s="50">
        <f>吉祥自动更新!Q85</f>
        <v>0</v>
      </c>
      <c r="AV106" s="148">
        <f t="shared" si="32"/>
        <v>-78.33</v>
      </c>
      <c r="AW106" s="138"/>
      <c r="AX106" s="50">
        <f>吉祥自动更新!R85</f>
        <v>110</v>
      </c>
      <c r="AY106" s="138">
        <f t="shared" si="16"/>
        <v>5.7692307692307709E-2</v>
      </c>
      <c r="AZ106" s="138"/>
      <c r="BA106" s="17"/>
      <c r="BB106" s="9"/>
      <c r="BC106" s="17"/>
      <c r="BD106" s="9"/>
      <c r="BE106" s="17"/>
      <c r="BF106" s="9"/>
      <c r="BG106" s="17"/>
      <c r="BH106" s="9"/>
      <c r="BI106" s="51"/>
      <c r="BJ106" s="9"/>
      <c r="BK106" s="51"/>
      <c r="BL106" s="9"/>
      <c r="BM106" s="51"/>
      <c r="BN106" s="9"/>
      <c r="BO106"/>
      <c r="BP106" s="51"/>
      <c r="BQ106" s="9"/>
      <c r="BR106" s="51"/>
      <c r="BS106" s="9"/>
      <c r="BT106" s="51"/>
      <c r="BU106" s="9"/>
      <c r="BV106" s="51"/>
      <c r="BW106" s="9"/>
      <c r="BX106" s="51"/>
      <c r="BY106" s="9"/>
      <c r="BZ106" s="51"/>
      <c r="CA106" s="9"/>
      <c r="CB106" s="51"/>
      <c r="CC106" s="9"/>
      <c r="CD106" s="51"/>
      <c r="CE106" s="9"/>
      <c r="CF106" s="51"/>
      <c r="CG106" s="10"/>
      <c r="CH106" s="51"/>
      <c r="CI106" s="10"/>
      <c r="CJ106" s="51"/>
      <c r="CK106" s="10"/>
      <c r="CL106" s="51"/>
      <c r="CM106" s="10"/>
      <c r="CN106" s="51"/>
      <c r="CO106" s="53"/>
      <c r="CP106" s="51"/>
      <c r="CQ106" s="53"/>
      <c r="CR106" s="51"/>
      <c r="CS106" s="53"/>
      <c r="CT106" s="51"/>
      <c r="CU106" s="53"/>
      <c r="CW106" s="51"/>
      <c r="CX106" s="9"/>
      <c r="CY106" s="51"/>
      <c r="CZ106" s="9"/>
      <c r="DA106" s="51"/>
      <c r="DB106" s="9"/>
      <c r="DC106" s="51"/>
      <c r="DD106" s="9"/>
      <c r="DE106" s="48"/>
      <c r="DF106" s="48"/>
    </row>
    <row r="107" spans="1:111" s="11" customFormat="1">
      <c r="A107" s="49">
        <v>44774</v>
      </c>
      <c r="B107" s="51">
        <f>吉祥自动更新!B86</f>
        <v>3165.2491</v>
      </c>
      <c r="C107" s="138">
        <f t="shared" si="17"/>
        <v>0.50064128995119317</v>
      </c>
      <c r="D107" s="138"/>
      <c r="E107" s="50">
        <f>吉祥自动更新!C86</f>
        <v>3120.5367000000001</v>
      </c>
      <c r="F107" s="138">
        <f t="shared" si="18"/>
        <v>0.5193974697034589</v>
      </c>
      <c r="G107" s="138"/>
      <c r="H107" s="50">
        <f>吉祥自动更新!D86</f>
        <v>41.547800000000002</v>
      </c>
      <c r="I107" s="138">
        <f t="shared" si="19"/>
        <v>-2.2209147711895305E-2</v>
      </c>
      <c r="J107" s="138"/>
      <c r="K107" s="50">
        <f>吉祥自动更新!E86</f>
        <v>3.1646000000000001</v>
      </c>
      <c r="L107" s="138">
        <f t="shared" si="20"/>
        <v>-0.75608139355634352</v>
      </c>
      <c r="M107" s="138"/>
      <c r="N107" s="50">
        <f>吉祥自动更新!F86</f>
        <v>2221.7568000000001</v>
      </c>
      <c r="O107" s="138">
        <f t="shared" si="21"/>
        <v>0.55489869097071853</v>
      </c>
      <c r="P107" s="138"/>
      <c r="Q107" s="50">
        <f>吉祥自动更新!G86</f>
        <v>2193.7784999999999</v>
      </c>
      <c r="R107" s="138">
        <f t="shared" si="22"/>
        <v>0.5706364848727925</v>
      </c>
      <c r="S107" s="138"/>
      <c r="T107" s="50">
        <f>吉祥自动更新!H86</f>
        <v>25.873899999999999</v>
      </c>
      <c r="U107" s="138">
        <f t="shared" si="23"/>
        <v>-3.8102071467872256E-2</v>
      </c>
      <c r="V107" s="138"/>
      <c r="W107" s="50">
        <f>吉祥自动更新!I86</f>
        <v>2.1044</v>
      </c>
      <c r="X107" s="138">
        <f t="shared" si="24"/>
        <v>-0.59777518683461084</v>
      </c>
      <c r="Y107" s="138"/>
      <c r="Z107" s="50">
        <f>吉祥自动更新!J86*10</f>
        <v>1460.53</v>
      </c>
      <c r="AA107" s="138">
        <f t="shared" si="25"/>
        <v>0.55157650958228865</v>
      </c>
      <c r="AB107" s="138"/>
      <c r="AC107" s="50">
        <f>吉祥自动更新!K86*10</f>
        <v>1452.7099999999998</v>
      </c>
      <c r="AD107" s="138">
        <f t="shared" si="26"/>
        <v>0.5588187954030881</v>
      </c>
      <c r="AE107" s="138"/>
      <c r="AF107" s="50">
        <f>吉祥自动更新!L86*10</f>
        <v>6.54</v>
      </c>
      <c r="AG107" s="138">
        <f t="shared" si="27"/>
        <v>6.6884176182707922E-2</v>
      </c>
      <c r="AH107" s="138"/>
      <c r="AI107" s="50">
        <f>吉祥自动更新!M86*10</f>
        <v>1.28</v>
      </c>
      <c r="AJ107" s="138">
        <f t="shared" si="28"/>
        <v>-0.6073619631901841</v>
      </c>
      <c r="AK107" s="138"/>
      <c r="AL107" s="50">
        <f>吉祥自动更新!N86</f>
        <v>70.19</v>
      </c>
      <c r="AM107" s="148">
        <f t="shared" si="29"/>
        <v>2.4500000000000028</v>
      </c>
      <c r="AN107" s="138"/>
      <c r="AO107" s="50">
        <f>吉祥自动更新!O86</f>
        <v>70.3</v>
      </c>
      <c r="AP107" s="148">
        <f t="shared" si="30"/>
        <v>2.289999999999992</v>
      </c>
      <c r="AQ107" s="138"/>
      <c r="AR107" s="50">
        <f>吉祥自动更新!P86</f>
        <v>62.28</v>
      </c>
      <c r="AS107" s="148">
        <f t="shared" si="31"/>
        <v>-1.019999999999996</v>
      </c>
      <c r="AT107" s="138"/>
      <c r="AU107" s="50">
        <f>吉祥自动更新!Q86</f>
        <v>66.5</v>
      </c>
      <c r="AV107" s="148">
        <f t="shared" si="32"/>
        <v>26.17</v>
      </c>
      <c r="AW107" s="138"/>
      <c r="AX107" s="50">
        <f>吉祥自动更新!R86</f>
        <v>109</v>
      </c>
      <c r="AY107" s="138">
        <f t="shared" si="16"/>
        <v>2.8301886792452935E-2</v>
      </c>
      <c r="AZ107" s="138"/>
      <c r="BA107" s="17"/>
      <c r="BB107" s="9"/>
      <c r="BC107" s="17"/>
      <c r="BD107" s="9"/>
      <c r="BE107" s="17"/>
      <c r="BF107" s="9"/>
      <c r="BG107" s="17"/>
      <c r="BH107" s="9"/>
      <c r="BI107" s="51"/>
      <c r="BJ107" s="9"/>
      <c r="BK107" s="51"/>
      <c r="BL107" s="9"/>
      <c r="BM107" s="51"/>
      <c r="BN107" s="9"/>
      <c r="BO107"/>
      <c r="BP107" s="51"/>
      <c r="BQ107" s="9"/>
      <c r="BR107" s="51"/>
      <c r="BS107" s="9"/>
      <c r="BT107" s="51"/>
      <c r="BU107" s="9"/>
      <c r="BV107" s="51"/>
      <c r="BW107" s="9"/>
      <c r="BX107" s="51"/>
      <c r="BY107" s="9"/>
      <c r="BZ107" s="51"/>
      <c r="CA107" s="9"/>
      <c r="CB107" s="51"/>
      <c r="CC107" s="9"/>
      <c r="CD107" s="51"/>
      <c r="CE107" s="9"/>
      <c r="CF107" s="51"/>
      <c r="CG107" s="10"/>
      <c r="CH107" s="51"/>
      <c r="CI107" s="10"/>
      <c r="CJ107" s="51"/>
      <c r="CK107" s="10"/>
      <c r="CL107" s="51"/>
      <c r="CM107" s="10"/>
      <c r="CN107" s="51"/>
      <c r="CO107" s="53"/>
      <c r="CP107" s="51"/>
      <c r="CQ107" s="53"/>
      <c r="CR107" s="51"/>
      <c r="CS107" s="53"/>
      <c r="CT107" s="51"/>
      <c r="CU107" s="53"/>
      <c r="CW107" s="51"/>
      <c r="CX107" s="9"/>
      <c r="CY107" s="51"/>
      <c r="CZ107" s="9"/>
      <c r="DA107" s="51"/>
      <c r="DB107" s="9"/>
      <c r="DC107" s="51"/>
      <c r="DD107" s="9"/>
      <c r="DE107" s="48"/>
      <c r="DF107" s="48"/>
    </row>
    <row r="108" spans="1:111" s="11" customFormat="1">
      <c r="A108" s="49">
        <v>44805</v>
      </c>
      <c r="B108" s="51">
        <f>吉祥自动更新!B87</f>
        <v>1946.3017</v>
      </c>
      <c r="C108" s="138">
        <f t="shared" si="17"/>
        <v>-0.38153251932411281</v>
      </c>
      <c r="D108" s="138"/>
      <c r="E108" s="50">
        <f>吉祥自动更新!C87</f>
        <v>1881.2546</v>
      </c>
      <c r="F108" s="138">
        <f t="shared" si="18"/>
        <v>-0.39167396171084823</v>
      </c>
      <c r="G108" s="138"/>
      <c r="H108" s="50">
        <f>吉祥自动更新!D87</f>
        <v>60.1355</v>
      </c>
      <c r="I108" s="138">
        <f t="shared" si="19"/>
        <v>0.69942943053267292</v>
      </c>
      <c r="J108" s="138"/>
      <c r="K108" s="50">
        <f>吉祥自动更新!E87</f>
        <v>4.9116</v>
      </c>
      <c r="L108" s="138">
        <f t="shared" si="20"/>
        <v>-0.74256377464109569</v>
      </c>
      <c r="M108" s="138"/>
      <c r="N108" s="50">
        <f>吉祥自动更新!F87</f>
        <v>1394.6394</v>
      </c>
      <c r="O108" s="138">
        <f t="shared" si="21"/>
        <v>-0.38927898288790186</v>
      </c>
      <c r="P108" s="138"/>
      <c r="Q108" s="50">
        <f>吉祥自动更新!G87</f>
        <v>1347.7211</v>
      </c>
      <c r="R108" s="138">
        <f t="shared" si="22"/>
        <v>-0.4006150659628871</v>
      </c>
      <c r="S108" s="138"/>
      <c r="T108" s="50">
        <f>吉祥自动更新!H87</f>
        <v>45.08</v>
      </c>
      <c r="U108" s="138">
        <f t="shared" si="23"/>
        <v>0.87665997818611729</v>
      </c>
      <c r="V108" s="138"/>
      <c r="W108" s="50">
        <f>吉祥自动更新!I87</f>
        <v>1.84</v>
      </c>
      <c r="X108" s="138">
        <f t="shared" si="24"/>
        <v>-0.83373544055590199</v>
      </c>
      <c r="Y108" s="138"/>
      <c r="Z108" s="50">
        <f>吉祥自动更新!J87*10</f>
        <v>939</v>
      </c>
      <c r="AA108" s="138">
        <f t="shared" si="25"/>
        <v>-0.40181176500566962</v>
      </c>
      <c r="AB108" s="138"/>
      <c r="AC108" s="50">
        <f>吉祥自动更新!K87*10</f>
        <v>929</v>
      </c>
      <c r="AD108" s="138">
        <f t="shared" si="26"/>
        <v>-0.40355810653774793</v>
      </c>
      <c r="AE108" s="138"/>
      <c r="AF108" s="50">
        <f>吉祥自动更新!L87*10</f>
        <v>9</v>
      </c>
      <c r="AG108" s="138">
        <f t="shared" si="27"/>
        <v>0.70454545454545436</v>
      </c>
      <c r="AH108" s="138"/>
      <c r="AI108" s="50">
        <f>吉祥自动更新!M87*10</f>
        <v>1</v>
      </c>
      <c r="AJ108" s="138">
        <f t="shared" si="28"/>
        <v>-0.85486211901306242</v>
      </c>
      <c r="AK108" s="138"/>
      <c r="AL108" s="50">
        <f>吉祥自动更新!N87</f>
        <v>71.66</v>
      </c>
      <c r="AM108" s="148">
        <f t="shared" si="29"/>
        <v>-0.90000000000000568</v>
      </c>
      <c r="AN108" s="138"/>
      <c r="AO108" s="50">
        <f>吉祥自动更新!O87</f>
        <v>71.64</v>
      </c>
      <c r="AP108" s="148">
        <f t="shared" si="30"/>
        <v>-1.0699999999999932</v>
      </c>
      <c r="AQ108" s="138"/>
      <c r="AR108" s="50">
        <f>吉祥自动更新!P87</f>
        <v>74.959999999999994</v>
      </c>
      <c r="AS108" s="148">
        <f t="shared" si="31"/>
        <v>7.0799999999999983</v>
      </c>
      <c r="AT108" s="138"/>
      <c r="AU108" s="50">
        <f>吉祥自动更新!Q87</f>
        <v>37.49</v>
      </c>
      <c r="AV108" s="148">
        <f t="shared" si="32"/>
        <v>-20.509999999999998</v>
      </c>
      <c r="AW108" s="138"/>
      <c r="AX108" s="50">
        <f>吉祥自动更新!R87</f>
        <v>109</v>
      </c>
      <c r="AY108" s="138">
        <f t="shared" si="16"/>
        <v>1.8691588785046731E-2</v>
      </c>
      <c r="AZ108" s="138"/>
      <c r="BA108" s="17"/>
      <c r="BB108" s="9"/>
      <c r="BC108" s="17"/>
      <c r="BD108" s="9"/>
      <c r="BE108" s="17"/>
      <c r="BF108" s="9"/>
      <c r="BG108" s="17"/>
      <c r="BH108" s="9"/>
      <c r="BI108" s="51"/>
      <c r="BJ108" s="9"/>
      <c r="BK108" s="51"/>
      <c r="BL108" s="9"/>
      <c r="BM108" s="51"/>
      <c r="BN108" s="9"/>
      <c r="BO108"/>
      <c r="BP108" s="51"/>
      <c r="BQ108" s="9"/>
      <c r="BR108" s="51"/>
      <c r="BS108" s="9"/>
      <c r="BT108" s="51"/>
      <c r="BU108" s="9"/>
      <c r="BV108" s="51"/>
      <c r="BW108" s="9"/>
      <c r="BX108" s="51"/>
      <c r="BY108" s="9"/>
      <c r="BZ108" s="51"/>
      <c r="CA108" s="9"/>
      <c r="CB108" s="51"/>
      <c r="CC108" s="9"/>
      <c r="CD108" s="51"/>
      <c r="CE108" s="9"/>
      <c r="CF108" s="51"/>
      <c r="CG108" s="10"/>
      <c r="CH108" s="51"/>
      <c r="CI108" s="10"/>
      <c r="CJ108" s="51"/>
      <c r="CK108" s="10"/>
      <c r="CL108" s="51"/>
      <c r="CM108" s="10"/>
      <c r="CN108" s="51"/>
      <c r="CO108" s="53"/>
      <c r="CP108" s="51"/>
      <c r="CQ108" s="53"/>
      <c r="CR108" s="51"/>
      <c r="CS108" s="53"/>
      <c r="CT108" s="51"/>
      <c r="CU108" s="53"/>
      <c r="CW108" s="51"/>
      <c r="CX108" s="9"/>
      <c r="CY108" s="51"/>
      <c r="CZ108" s="9"/>
      <c r="DA108" s="51"/>
      <c r="DB108" s="9"/>
      <c r="DC108" s="51"/>
      <c r="DD108" s="9"/>
      <c r="DE108" s="48"/>
      <c r="DF108" s="48"/>
    </row>
    <row r="109" spans="1:111" s="11" customFormat="1">
      <c r="A109" s="49">
        <v>44835</v>
      </c>
      <c r="B109" s="51">
        <f>吉祥自动更新!B88</f>
        <v>1681.7389000000001</v>
      </c>
      <c r="C109" s="138">
        <f t="shared" si="17"/>
        <v>-0.51174291090592805</v>
      </c>
      <c r="D109" s="138"/>
      <c r="E109" s="50">
        <f>吉祥自动更新!C88</f>
        <v>1618.7799</v>
      </c>
      <c r="F109" s="138">
        <f t="shared" si="18"/>
        <v>-0.52034376027723228</v>
      </c>
      <c r="G109" s="138"/>
      <c r="H109" s="50">
        <f>吉祥自动更新!D88</f>
        <v>52.6648</v>
      </c>
      <c r="I109" s="138">
        <f t="shared" si="19"/>
        <v>-6.8726857336865232E-2</v>
      </c>
      <c r="J109" s="138"/>
      <c r="K109" s="50">
        <f>吉祥自动更新!E88</f>
        <v>10.2942</v>
      </c>
      <c r="L109" s="138">
        <f t="shared" si="20"/>
        <v>-0.20478633006828784</v>
      </c>
      <c r="M109" s="138"/>
      <c r="N109" s="50">
        <f>吉祥自动更新!F88</f>
        <v>1108.3149000000001</v>
      </c>
      <c r="O109" s="138">
        <f t="shared" si="21"/>
        <v>-0.57319386180693654</v>
      </c>
      <c r="P109" s="138"/>
      <c r="Q109" s="50">
        <f>吉祥自动更新!G88</f>
        <v>1075.3388</v>
      </c>
      <c r="R109" s="138">
        <f t="shared" si="22"/>
        <v>-0.58064050921890731</v>
      </c>
      <c r="S109" s="138"/>
      <c r="T109" s="50">
        <f>吉祥自动更新!H88</f>
        <v>28.940300000000001</v>
      </c>
      <c r="U109" s="138">
        <f t="shared" si="23"/>
        <v>0.14261630363114497</v>
      </c>
      <c r="V109" s="138"/>
      <c r="W109" s="50">
        <f>吉祥自动更新!I88</f>
        <v>4.0358000000000001</v>
      </c>
      <c r="X109" s="138">
        <f t="shared" si="24"/>
        <v>-0.43909049214048446</v>
      </c>
      <c r="Y109" s="138"/>
      <c r="Z109" s="50">
        <f>吉祥自动更新!J88*10</f>
        <v>742.69999999999993</v>
      </c>
      <c r="AA109" s="138">
        <f t="shared" si="25"/>
        <v>-0.58779651233779928</v>
      </c>
      <c r="AB109" s="138"/>
      <c r="AC109" s="50">
        <f>吉祥自动更新!K88*10</f>
        <v>732.18000000000006</v>
      </c>
      <c r="AD109" s="138">
        <f t="shared" si="26"/>
        <v>-0.59135127894581152</v>
      </c>
      <c r="AE109" s="138"/>
      <c r="AF109" s="50">
        <f>吉祥自动更新!L88*10</f>
        <v>8.07</v>
      </c>
      <c r="AG109" s="138">
        <f t="shared" si="27"/>
        <v>0.44364937388193182</v>
      </c>
      <c r="AH109" s="138"/>
      <c r="AI109" s="50">
        <f>吉祥自动更新!M88*10</f>
        <v>2.4500000000000002</v>
      </c>
      <c r="AJ109" s="138">
        <f t="shared" si="28"/>
        <v>-0.453125</v>
      </c>
      <c r="AK109" s="138"/>
      <c r="AL109" s="50">
        <f>吉祥自动更新!N88</f>
        <v>65.900000000000006</v>
      </c>
      <c r="AM109" s="148">
        <f t="shared" si="29"/>
        <v>-9.4899999999999949</v>
      </c>
      <c r="AN109" s="138"/>
      <c r="AO109" s="50">
        <f>吉祥自动更新!O88</f>
        <v>66.430000000000007</v>
      </c>
      <c r="AP109" s="148">
        <f t="shared" si="30"/>
        <v>-9.5499999999999972</v>
      </c>
      <c r="AQ109" s="138"/>
      <c r="AR109" s="50">
        <f>吉祥自动更新!P88</f>
        <v>54.95</v>
      </c>
      <c r="AS109" s="148">
        <f t="shared" si="31"/>
        <v>10.160000000000004</v>
      </c>
      <c r="AT109" s="138"/>
      <c r="AU109" s="50">
        <f>吉祥自动更新!Q88</f>
        <v>39.200000000000003</v>
      </c>
      <c r="AV109" s="148">
        <f t="shared" si="32"/>
        <v>-16.379999999999995</v>
      </c>
      <c r="AW109" s="138"/>
      <c r="AX109" s="50">
        <f>吉祥自动更新!R88</f>
        <v>109</v>
      </c>
      <c r="AY109" s="138">
        <f t="shared" si="16"/>
        <v>9.2592592592593004E-3</v>
      </c>
      <c r="AZ109" s="138"/>
      <c r="BA109" s="17"/>
      <c r="BB109" s="9"/>
      <c r="BC109" s="17"/>
      <c r="BD109" s="9"/>
      <c r="BE109" s="17"/>
      <c r="BF109" s="9"/>
      <c r="BG109" s="17"/>
      <c r="BH109" s="9"/>
      <c r="BI109" s="51"/>
      <c r="BJ109" s="9"/>
      <c r="BK109" s="51"/>
      <c r="BL109" s="9"/>
      <c r="BM109" s="51"/>
      <c r="BN109" s="9"/>
      <c r="BP109" s="51"/>
      <c r="BQ109" s="9"/>
      <c r="BR109" s="51"/>
      <c r="BS109" s="9"/>
      <c r="BT109" s="51"/>
      <c r="BU109" s="9"/>
      <c r="BV109" s="51"/>
      <c r="BW109" s="9"/>
      <c r="BX109" s="51"/>
      <c r="BY109" s="9"/>
      <c r="BZ109" s="51"/>
      <c r="CA109" s="9"/>
      <c r="CB109" s="51"/>
      <c r="CC109" s="9"/>
      <c r="CD109" s="51"/>
      <c r="CE109" s="9"/>
      <c r="CF109" s="51"/>
      <c r="CG109" s="10"/>
      <c r="CH109" s="51"/>
      <c r="CI109" s="10"/>
      <c r="CJ109" s="51"/>
      <c r="CK109" s="10"/>
      <c r="CL109" s="51"/>
      <c r="CM109" s="10"/>
      <c r="CN109" s="51"/>
      <c r="CO109" s="53"/>
      <c r="CP109" s="51"/>
      <c r="CQ109" s="53"/>
      <c r="CR109" s="51"/>
      <c r="CS109" s="53"/>
      <c r="CT109" s="51"/>
      <c r="CU109" s="53"/>
      <c r="CW109" s="51"/>
      <c r="CX109" s="9"/>
      <c r="CY109" s="51"/>
      <c r="CZ109" s="9"/>
      <c r="DA109" s="51"/>
      <c r="DB109" s="9"/>
      <c r="DC109" s="51"/>
      <c r="DD109" s="9"/>
      <c r="DE109" s="86"/>
      <c r="DF109" s="86"/>
    </row>
    <row r="110" spans="1:111" s="11" customFormat="1">
      <c r="A110" s="49">
        <v>44866</v>
      </c>
      <c r="B110" s="51">
        <f>吉祥自动更新!B89</f>
        <v>1481.2641000000001</v>
      </c>
      <c r="C110" s="138">
        <f t="shared" si="17"/>
        <v>-0.45761020111530759</v>
      </c>
      <c r="D110" s="138"/>
      <c r="E110" s="50">
        <f>吉祥自动更新!C89</f>
        <v>1421.4417000000001</v>
      </c>
      <c r="F110" s="138">
        <f t="shared" si="18"/>
        <v>-0.41307251570740589</v>
      </c>
      <c r="G110" s="138"/>
      <c r="H110" s="50">
        <f>吉祥自动更新!D89</f>
        <v>52.504899999999999</v>
      </c>
      <c r="I110" s="138">
        <f t="shared" si="19"/>
        <v>-0.82217395589445097</v>
      </c>
      <c r="J110" s="138"/>
      <c r="K110" s="50">
        <f>吉祥自动更新!E89</f>
        <v>7.3174999999999999</v>
      </c>
      <c r="L110" s="138">
        <f t="shared" si="20"/>
        <v>-0.47357251282346424</v>
      </c>
      <c r="M110" s="138"/>
      <c r="N110" s="50">
        <f>吉祥自动更新!F89</f>
        <v>949.39020000000005</v>
      </c>
      <c r="O110" s="138">
        <f t="shared" si="21"/>
        <v>-0.43209859262601058</v>
      </c>
      <c r="P110" s="138"/>
      <c r="Q110" s="50">
        <f>吉祥自动更新!G89</f>
        <v>920.43470000000002</v>
      </c>
      <c r="R110" s="138">
        <f t="shared" si="22"/>
        <v>-0.44146278561450736</v>
      </c>
      <c r="S110" s="138"/>
      <c r="T110" s="50">
        <f>吉祥自动更新!H89</f>
        <v>24.585899999999999</v>
      </c>
      <c r="U110" s="138">
        <f t="shared" si="23"/>
        <v>0.32798414147361132</v>
      </c>
      <c r="V110" s="138"/>
      <c r="W110" s="50">
        <f>吉祥自动更新!I89</f>
        <v>4.3696000000000002</v>
      </c>
      <c r="X110" s="138">
        <f t="shared" si="24"/>
        <v>-0.17556272523159933</v>
      </c>
      <c r="Y110" s="138"/>
      <c r="Z110" s="50">
        <f>吉祥自动更新!J89*10</f>
        <v>586.83999999999992</v>
      </c>
      <c r="AA110" s="138">
        <f t="shared" si="25"/>
        <v>-0.49174620221371546</v>
      </c>
      <c r="AB110" s="138"/>
      <c r="AC110" s="50">
        <f>吉祥自动更新!K89*10</f>
        <v>576.21</v>
      </c>
      <c r="AD110" s="138">
        <f t="shared" si="26"/>
        <v>-0.49755408480916619</v>
      </c>
      <c r="AE110" s="138"/>
      <c r="AF110" s="50">
        <f>吉祥自动更新!L89*10</f>
        <v>7.9300000000000006</v>
      </c>
      <c r="AG110" s="138">
        <f t="shared" si="27"/>
        <v>0.75831485587583169</v>
      </c>
      <c r="AH110" s="138"/>
      <c r="AI110" s="50">
        <f>吉祥自动更新!M89*10</f>
        <v>2.7</v>
      </c>
      <c r="AJ110" s="138">
        <f t="shared" si="28"/>
        <v>-0.18181818181818188</v>
      </c>
      <c r="AK110" s="138"/>
      <c r="AL110" s="50">
        <f>吉祥自动更新!N89</f>
        <v>64.09</v>
      </c>
      <c r="AM110" s="148">
        <f t="shared" si="29"/>
        <v>2.8800000000000026</v>
      </c>
      <c r="AN110" s="138"/>
      <c r="AO110" s="50">
        <f>吉祥自动更新!O89</f>
        <v>64.75</v>
      </c>
      <c r="AP110" s="148">
        <f t="shared" si="30"/>
        <v>-3.2999999999999972</v>
      </c>
      <c r="AQ110" s="138"/>
      <c r="AR110" s="50">
        <f>吉祥自动更新!P89</f>
        <v>46.83</v>
      </c>
      <c r="AS110" s="148">
        <f t="shared" si="31"/>
        <v>40.56</v>
      </c>
      <c r="AT110" s="138"/>
      <c r="AU110" s="50">
        <f>吉祥自动更新!Q89</f>
        <v>59.71</v>
      </c>
      <c r="AV110" s="148">
        <f t="shared" si="32"/>
        <v>21.58</v>
      </c>
      <c r="AW110" s="138"/>
      <c r="AX110" s="50">
        <f>吉祥自动更新!R89</f>
        <v>108</v>
      </c>
      <c r="AY110" s="138">
        <f t="shared" si="16"/>
        <v>0</v>
      </c>
      <c r="AZ110" s="138"/>
      <c r="BA110" s="17"/>
      <c r="BB110" s="9"/>
      <c r="BC110" s="17"/>
      <c r="BD110" s="9"/>
      <c r="BE110" s="17"/>
      <c r="BF110" s="9"/>
      <c r="BG110" s="17"/>
      <c r="BH110" s="9"/>
      <c r="BI110" s="51"/>
      <c r="BJ110" s="9"/>
      <c r="BK110" s="51"/>
      <c r="BL110" s="9"/>
      <c r="BM110" s="51"/>
      <c r="BN110" s="9"/>
      <c r="BP110" s="51"/>
      <c r="BQ110" s="9"/>
      <c r="BR110" s="51"/>
      <c r="BS110" s="9"/>
      <c r="BT110" s="51"/>
      <c r="BU110" s="9"/>
      <c r="BV110" s="51"/>
      <c r="BW110" s="9"/>
      <c r="BX110" s="51"/>
      <c r="BY110" s="9"/>
      <c r="BZ110" s="51"/>
      <c r="CA110" s="9"/>
      <c r="CB110" s="51"/>
      <c r="CC110" s="9"/>
      <c r="CD110" s="51"/>
      <c r="CE110" s="9"/>
      <c r="CF110" s="51"/>
      <c r="CG110" s="10"/>
      <c r="CH110" s="51"/>
      <c r="CI110" s="10"/>
      <c r="CJ110" s="51"/>
      <c r="CK110" s="10"/>
      <c r="CL110" s="51"/>
      <c r="CM110" s="10"/>
      <c r="CN110" s="51"/>
      <c r="CO110" s="53"/>
      <c r="CP110" s="51"/>
      <c r="CQ110" s="53"/>
      <c r="CR110" s="51"/>
      <c r="CS110" s="53"/>
      <c r="CT110" s="51"/>
      <c r="CU110" s="53"/>
      <c r="CW110" s="51"/>
      <c r="CX110" s="9"/>
      <c r="CY110" s="51"/>
      <c r="CZ110" s="9"/>
      <c r="DA110" s="51"/>
      <c r="DB110" s="9"/>
      <c r="DC110" s="51"/>
      <c r="DD110" s="9"/>
      <c r="DE110" s="86"/>
      <c r="DF110" s="86"/>
    </row>
    <row r="111" spans="1:111" s="11" customFormat="1">
      <c r="A111" s="49">
        <v>44896</v>
      </c>
      <c r="B111" s="51">
        <f>吉祥自动更新!B90</f>
        <v>2154.5082000000002</v>
      </c>
      <c r="C111" s="138">
        <f t="shared" si="17"/>
        <v>-0.13429258733867644</v>
      </c>
      <c r="D111" s="138"/>
      <c r="E111" s="50">
        <f>吉祥自动更新!C90</f>
        <v>2052.9373999999998</v>
      </c>
      <c r="F111" s="138">
        <f t="shared" si="18"/>
        <v>-0.16102374244433493</v>
      </c>
      <c r="G111" s="138"/>
      <c r="H111" s="50">
        <f>吉祥自动更新!D90</f>
        <v>78.672600000000003</v>
      </c>
      <c r="I111" s="138">
        <f t="shared" si="19"/>
        <v>1.4401792776166626</v>
      </c>
      <c r="J111" s="138"/>
      <c r="K111" s="50">
        <f>吉祥自动更新!E90</f>
        <v>22.898199999999999</v>
      </c>
      <c r="L111" s="138">
        <f t="shared" si="20"/>
        <v>1.4027996390270521</v>
      </c>
      <c r="M111" s="138"/>
      <c r="N111" s="50">
        <f>吉祥自动更新!F90</f>
        <v>1357.3774000000001</v>
      </c>
      <c r="O111" s="138">
        <f t="shared" si="21"/>
        <v>-0.17846049018533239</v>
      </c>
      <c r="P111" s="138"/>
      <c r="Q111" s="50">
        <f>吉祥自动更新!G90</f>
        <v>1305.3391999999999</v>
      </c>
      <c r="R111" s="138">
        <f t="shared" si="22"/>
        <v>-0.19759515677498141</v>
      </c>
      <c r="S111" s="138"/>
      <c r="T111" s="50">
        <f>吉祥自动更新!H90</f>
        <v>38.1629</v>
      </c>
      <c r="U111" s="138">
        <f t="shared" si="23"/>
        <v>1.0050490190927528</v>
      </c>
      <c r="V111" s="138"/>
      <c r="W111" s="50">
        <f>吉祥自动更新!I90</f>
        <v>13.875299999999999</v>
      </c>
      <c r="X111" s="138">
        <f t="shared" si="24"/>
        <v>1.1615647053325229</v>
      </c>
      <c r="Y111" s="138"/>
      <c r="Z111" s="50">
        <f>吉祥自动更新!J90*10</f>
        <v>837.33999999999992</v>
      </c>
      <c r="AA111" s="138">
        <f t="shared" si="25"/>
        <v>-0.25708455327832491</v>
      </c>
      <c r="AB111" s="138"/>
      <c r="AC111" s="50">
        <f>吉祥自动更新!K90*10</f>
        <v>816.55</v>
      </c>
      <c r="AD111" s="138">
        <f t="shared" si="26"/>
        <v>-0.27017509362458991</v>
      </c>
      <c r="AE111" s="138"/>
      <c r="AF111" s="50">
        <f>吉祥自动更新!L90*10</f>
        <v>12.15</v>
      </c>
      <c r="AG111" s="138">
        <f t="shared" si="27"/>
        <v>1.8454332552693211</v>
      </c>
      <c r="AH111" s="138"/>
      <c r="AI111" s="50">
        <f>吉祥自动更新!M90*10</f>
        <v>8.64</v>
      </c>
      <c r="AJ111" s="138">
        <f t="shared" si="28"/>
        <v>1.1600000000000001</v>
      </c>
      <c r="AK111" s="138"/>
      <c r="AL111" s="50">
        <f>吉祥自动更新!N90</f>
        <v>63</v>
      </c>
      <c r="AM111" s="148">
        <f t="shared" si="29"/>
        <v>-3.3900000000000006</v>
      </c>
      <c r="AN111" s="138"/>
      <c r="AO111" s="50">
        <f>吉祥自动更新!O90</f>
        <v>63.58</v>
      </c>
      <c r="AP111" s="148">
        <f t="shared" si="30"/>
        <v>-2.9000000000000057</v>
      </c>
      <c r="AQ111" s="138"/>
      <c r="AR111" s="50">
        <f>吉祥自动更新!P90</f>
        <v>48.51</v>
      </c>
      <c r="AS111" s="148">
        <f t="shared" si="31"/>
        <v>-10.530000000000001</v>
      </c>
      <c r="AT111" s="138"/>
      <c r="AU111" s="50">
        <f>吉祥自动更新!Q90</f>
        <v>60.6</v>
      </c>
      <c r="AV111" s="148">
        <f t="shared" si="32"/>
        <v>-6.759999999999998</v>
      </c>
      <c r="AW111" s="138"/>
      <c r="AX111" s="50">
        <f>吉祥自动更新!R90</f>
        <v>110</v>
      </c>
      <c r="AY111" s="138">
        <f t="shared" si="16"/>
        <v>0</v>
      </c>
      <c r="AZ111" s="138"/>
      <c r="BA111" s="17"/>
      <c r="BB111" s="9"/>
      <c r="BC111" s="17"/>
      <c r="BD111" s="9"/>
      <c r="BE111" s="17"/>
      <c r="BF111" s="9"/>
      <c r="BG111" s="17"/>
      <c r="BH111" s="9"/>
      <c r="BI111" s="51"/>
      <c r="BJ111" s="9"/>
      <c r="BK111" s="51"/>
      <c r="BL111" s="9"/>
      <c r="BM111" s="51"/>
      <c r="BN111" s="9"/>
      <c r="BP111" s="51"/>
      <c r="BQ111" s="9"/>
      <c r="BR111" s="51"/>
      <c r="BS111" s="9"/>
      <c r="BT111" s="51"/>
      <c r="BU111" s="9"/>
      <c r="BV111" s="51"/>
      <c r="BW111" s="9"/>
      <c r="BX111" s="51"/>
      <c r="BY111" s="9"/>
      <c r="BZ111" s="51"/>
      <c r="CA111" s="9"/>
      <c r="CB111" s="51"/>
      <c r="CC111" s="9"/>
      <c r="CD111" s="51"/>
      <c r="CE111" s="9"/>
      <c r="CF111" s="51"/>
      <c r="CG111" s="10"/>
      <c r="CH111" s="51"/>
      <c r="CI111" s="10"/>
      <c r="CJ111" s="51"/>
      <c r="CK111" s="10"/>
      <c r="CL111" s="51"/>
      <c r="CM111" s="10"/>
      <c r="CN111" s="51"/>
      <c r="CO111" s="53"/>
      <c r="CP111" s="51"/>
      <c r="CQ111" s="53"/>
      <c r="CR111" s="51"/>
      <c r="CS111" s="53"/>
      <c r="CT111" s="51"/>
      <c r="CU111" s="53"/>
      <c r="CW111" s="51"/>
      <c r="CX111" s="9"/>
      <c r="CY111" s="51"/>
      <c r="CZ111" s="9"/>
      <c r="DA111" s="51"/>
      <c r="DB111" s="9"/>
      <c r="DC111" s="51"/>
      <c r="DD111" s="9"/>
      <c r="DE111"/>
      <c r="DF111" s="86"/>
    </row>
    <row r="112" spans="1:111" s="11" customFormat="1">
      <c r="A112" s="72">
        <v>44927</v>
      </c>
      <c r="B112" s="51">
        <f>吉祥自动更新!B91</f>
        <v>3286.6428999999998</v>
      </c>
      <c r="C112" s="138">
        <f t="shared" si="17"/>
        <v>0.10095368290093787</v>
      </c>
      <c r="D112" s="138">
        <f>B112/B64-1</f>
        <v>-3.7916727285181362E-2</v>
      </c>
      <c r="E112" s="73">
        <f>吉祥自动更新!C91</f>
        <v>3061.3762000000002</v>
      </c>
      <c r="F112" s="138">
        <f t="shared" si="18"/>
        <v>4.123795563953081E-2</v>
      </c>
      <c r="G112" s="138">
        <f>E112/E64-1</f>
        <v>6.3210609128144357E-2</v>
      </c>
      <c r="H112" s="73">
        <f>吉祥自动更新!D91</f>
        <v>181.3997</v>
      </c>
      <c r="I112" s="138">
        <f t="shared" si="19"/>
        <v>4.4928326590925609</v>
      </c>
      <c r="J112" s="138">
        <f>H112/H64-1</f>
        <v>-0.62911387306554656</v>
      </c>
      <c r="K112" s="73">
        <f>吉祥自动更新!E91</f>
        <v>43.866999999999997</v>
      </c>
      <c r="L112" s="138">
        <f t="shared" si="20"/>
        <v>2.6214810534136879</v>
      </c>
      <c r="M112" s="138">
        <f>K112/K64-1</f>
        <v>-8.0460492942098782E-2</v>
      </c>
      <c r="N112" s="73">
        <f>吉祥自动更新!F91</f>
        <v>2436.0601000000001</v>
      </c>
      <c r="O112" s="138">
        <f t="shared" si="21"/>
        <v>0.30569646950743334</v>
      </c>
      <c r="P112" s="138">
        <f>N112/N64-1</f>
        <v>-0.13655175136905096</v>
      </c>
      <c r="Q112" s="73">
        <f>吉祥自动更新!G91</f>
        <v>2288.413</v>
      </c>
      <c r="R112" s="138">
        <f t="shared" si="22"/>
        <v>0.24445832001908974</v>
      </c>
      <c r="S112" s="138">
        <f>Q112/Q64-1</f>
        <v>-4.1800283070117517E-2</v>
      </c>
      <c r="T112" s="73">
        <f>吉祥自动更新!H91</f>
        <v>111.5458</v>
      </c>
      <c r="U112" s="138">
        <f t="shared" si="23"/>
        <v>5.3347701394213027</v>
      </c>
      <c r="V112" s="138">
        <f>T112/T64-1</f>
        <v>-0.71708486251911752</v>
      </c>
      <c r="W112" s="73">
        <f>吉祥自动更新!I91</f>
        <v>36.101300000000002</v>
      </c>
      <c r="X112" s="138">
        <f t="shared" si="24"/>
        <v>2.9131231234486274</v>
      </c>
      <c r="Y112" s="138">
        <f>W112/W64-1</f>
        <v>-6.9566113838739119E-2</v>
      </c>
      <c r="Z112" s="73">
        <f>吉祥自动更新!J91*10</f>
        <v>1495.6899999999998</v>
      </c>
      <c r="AA112" s="138">
        <f t="shared" si="25"/>
        <v>0.21583020371002593</v>
      </c>
      <c r="AB112" s="138">
        <f>Z112/Z64-1</f>
        <v>-0.14733715666936509</v>
      </c>
      <c r="AC112" s="73">
        <f>吉祥自动更新!K91*10</f>
        <v>1440.33</v>
      </c>
      <c r="AD112" s="138">
        <f t="shared" si="26"/>
        <v>0.18001802392266097</v>
      </c>
      <c r="AE112" s="138">
        <f>AC112/AC64-1</f>
        <v>-6.7512187542486557E-2</v>
      </c>
      <c r="AF112" s="73">
        <f>吉祥自动更新!L91*10</f>
        <v>31.909999999999997</v>
      </c>
      <c r="AG112" s="138">
        <f t="shared" si="27"/>
        <v>7.3098958333333321</v>
      </c>
      <c r="AH112" s="138">
        <f>AF112/AF64-1</f>
        <v>-0.82354567573545678</v>
      </c>
      <c r="AI112" s="73">
        <f>吉祥自动更新!M91*10</f>
        <v>23.450000000000003</v>
      </c>
      <c r="AJ112" s="138">
        <f t="shared" si="28"/>
        <v>3.085365853658538</v>
      </c>
      <c r="AK112" s="138">
        <f>AI112/AI64-1</f>
        <v>-0.18264203555245728</v>
      </c>
      <c r="AL112" s="73">
        <f>吉祥自动更新!N91</f>
        <v>74.12</v>
      </c>
      <c r="AM112" s="148">
        <f t="shared" si="29"/>
        <v>11.620000000000005</v>
      </c>
      <c r="AN112" s="178">
        <f t="shared" ref="AN112:AN122" si="33">AL112-AL64</f>
        <v>-8.4699999999999989</v>
      </c>
      <c r="AO112" s="73">
        <f>吉祥自动更新!O91</f>
        <v>74.75</v>
      </c>
      <c r="AP112" s="148">
        <f t="shared" si="30"/>
        <v>12.21</v>
      </c>
      <c r="AQ112" s="178">
        <f t="shared" ref="AQ112:AQ122" si="34">AO112-AO64</f>
        <v>-8.1899999999999977</v>
      </c>
      <c r="AR112" s="73">
        <f>吉祥自动更新!P91</f>
        <v>61.49</v>
      </c>
      <c r="AS112" s="148">
        <f t="shared" si="31"/>
        <v>8.1700000000000017</v>
      </c>
      <c r="AT112" s="178">
        <f t="shared" ref="AT112:AT122" si="35">AR112-AR64</f>
        <v>-19.119999999999997</v>
      </c>
      <c r="AU112" s="73">
        <f>吉祥自动更新!Q91</f>
        <v>82.3</v>
      </c>
      <c r="AV112" s="148">
        <f t="shared" si="32"/>
        <v>6.1400000000000006</v>
      </c>
      <c r="AW112" s="178">
        <f t="shared" ref="AW112:AW122" si="36">AU112-AU64</f>
        <v>0.96999999999999886</v>
      </c>
      <c r="AX112" s="73">
        <f>吉祥自动更新!R91</f>
        <v>110</v>
      </c>
      <c r="AY112" s="138">
        <f t="shared" si="16"/>
        <v>-9.009009009009028E-3</v>
      </c>
      <c r="AZ112" s="138">
        <f>AX112/AX64-1</f>
        <v>0.23595505617977519</v>
      </c>
      <c r="BA112" s="17"/>
      <c r="BB112" s="9"/>
      <c r="BC112" s="17"/>
      <c r="BD112" s="9"/>
      <c r="BE112" s="17"/>
      <c r="BF112" s="9"/>
      <c r="BG112" s="17"/>
      <c r="BH112" s="9"/>
      <c r="BI112" s="51"/>
      <c r="BJ112" s="9"/>
      <c r="BK112" s="51"/>
      <c r="BL112" s="9"/>
      <c r="BM112" s="51"/>
      <c r="BN112" s="9"/>
      <c r="BP112" s="51"/>
      <c r="BQ112" s="9"/>
      <c r="BR112" s="51"/>
      <c r="BS112" s="9"/>
      <c r="BT112" s="51"/>
      <c r="BU112" s="9"/>
      <c r="BV112" s="51"/>
      <c r="BW112" s="9"/>
      <c r="BX112" s="51"/>
      <c r="BY112" s="9"/>
      <c r="BZ112" s="51"/>
      <c r="CA112" s="9"/>
      <c r="CB112" s="51"/>
      <c r="CC112" s="9"/>
      <c r="CD112" s="51"/>
      <c r="CE112" s="9"/>
      <c r="CF112" s="51"/>
      <c r="CG112" s="10"/>
      <c r="CH112" s="51"/>
      <c r="CI112" s="10"/>
      <c r="CJ112" s="51"/>
      <c r="CK112" s="10"/>
      <c r="CL112" s="51"/>
      <c r="CM112" s="10"/>
      <c r="CN112" s="51"/>
      <c r="CO112" s="53"/>
      <c r="CP112" s="51"/>
      <c r="CQ112" s="53"/>
      <c r="CR112" s="51"/>
      <c r="CS112" s="53"/>
      <c r="CT112" s="51"/>
      <c r="CU112" s="53"/>
      <c r="CW112" s="51"/>
      <c r="CX112" s="9"/>
      <c r="CY112" s="51"/>
      <c r="CZ112" s="9"/>
      <c r="DA112" s="51"/>
      <c r="DB112" s="9"/>
      <c r="DC112" s="51"/>
      <c r="DD112" s="9"/>
      <c r="DE112"/>
      <c r="DF112" s="86"/>
    </row>
    <row r="113" spans="1:110" s="11" customFormat="1">
      <c r="A113" s="49">
        <v>44958</v>
      </c>
      <c r="B113" s="51">
        <f>吉祥自动更新!B92</f>
        <v>3483.8966</v>
      </c>
      <c r="C113" s="138">
        <f t="shared" si="17"/>
        <v>0.12627487172564011</v>
      </c>
      <c r="D113" s="138">
        <f t="shared" ref="D113:D123" si="37">B113/B65-1</f>
        <v>5.9837351510752645E-2</v>
      </c>
      <c r="E113" s="50">
        <f>吉祥自动更新!C92</f>
        <v>3181.5495999999998</v>
      </c>
      <c r="F113" s="138">
        <f t="shared" si="18"/>
        <v>4.0303743684663385E-2</v>
      </c>
      <c r="G113" s="138">
        <f t="shared" ref="G113:G123" si="38">E113/E65-1</f>
        <v>0.21633965806076927</v>
      </c>
      <c r="H113" s="50">
        <f>吉祥自动更新!D92</f>
        <v>264.48910000000001</v>
      </c>
      <c r="I113" s="138">
        <f t="shared" si="19"/>
        <v>10.973575561128866</v>
      </c>
      <c r="J113" s="138">
        <f t="shared" ref="J113:J123" si="39">H113/H65-1</f>
        <v>-0.55766889090059824</v>
      </c>
      <c r="K113" s="50">
        <f>吉祥自动更新!E92</f>
        <v>37.857900000000001</v>
      </c>
      <c r="L113" s="138">
        <f t="shared" si="20"/>
        <v>1.931743733108239</v>
      </c>
      <c r="M113" s="138">
        <f t="shared" ref="M113:M123" si="40">K113/K65-1</f>
        <v>-0.48548864301993866</v>
      </c>
      <c r="N113" s="50">
        <f>吉祥自动更新!F92</f>
        <v>2898.7856999999999</v>
      </c>
      <c r="O113" s="138">
        <f t="shared" si="21"/>
        <v>0.31709596082824243</v>
      </c>
      <c r="P113" s="138">
        <f t="shared" ref="P113:P123" si="41">N113/N65-1</f>
        <v>1.3927652890012299E-2</v>
      </c>
      <c r="Q113" s="50">
        <f>吉祥自动更新!G92</f>
        <v>2688.5081</v>
      </c>
      <c r="R113" s="138">
        <f t="shared" si="22"/>
        <v>0.23382306117348373</v>
      </c>
      <c r="S113" s="138">
        <f t="shared" ref="S113:S123" si="42">Q113/Q65-1</f>
        <v>0.16688820910434821</v>
      </c>
      <c r="T113" s="50">
        <f>吉祥自动更新!H92</f>
        <v>180.66159999999999</v>
      </c>
      <c r="U113" s="138">
        <f t="shared" si="23"/>
        <v>13.004015285992232</v>
      </c>
      <c r="V113" s="138">
        <f t="shared" ref="V113:V123" si="43">T113/T65-1</f>
        <v>-0.63619030626721385</v>
      </c>
      <c r="W113" s="50">
        <f>吉祥自动更新!I92</f>
        <v>29.616</v>
      </c>
      <c r="X113" s="138">
        <f t="shared" si="24"/>
        <v>2.296196952665027</v>
      </c>
      <c r="Y113" s="138">
        <f t="shared" ref="Y113:Y123" si="44">W113/W65-1</f>
        <v>-0.49275771884842845</v>
      </c>
      <c r="Z113" s="50">
        <f>吉祥自动更新!J92*10</f>
        <v>1794.24</v>
      </c>
      <c r="AA113" s="138">
        <f t="shared" si="25"/>
        <v>0.25365250382543447</v>
      </c>
      <c r="AB113" s="138">
        <f t="shared" ref="AB113:AB123" si="45">Z113/Z65-1</f>
        <v>2.2557076584637459E-2</v>
      </c>
      <c r="AC113" s="50">
        <f>吉祥自动更新!K92*10</f>
        <v>1718.4</v>
      </c>
      <c r="AD113" s="138">
        <f t="shared" si="26"/>
        <v>0.20807350801093927</v>
      </c>
      <c r="AE113" s="138">
        <f t="shared" ref="AE113:AE123" si="46">AC113/AC65-1</f>
        <v>0.15266970753957598</v>
      </c>
      <c r="AF113" s="50">
        <f>吉祥自动更新!L92*10</f>
        <v>55.89</v>
      </c>
      <c r="AG113" s="138">
        <f t="shared" si="27"/>
        <v>16.520376175548591</v>
      </c>
      <c r="AH113" s="138">
        <f t="shared" ref="AH113:AH123" si="47">AF113/AF65-1</f>
        <v>-0.74523657580454006</v>
      </c>
      <c r="AI113" s="50">
        <f>吉祥自动更新!M92*10</f>
        <v>19.950000000000003</v>
      </c>
      <c r="AJ113" s="138">
        <f t="shared" si="28"/>
        <v>2.5688729874776386</v>
      </c>
      <c r="AK113" s="138">
        <f t="shared" ref="AK113:AK123" si="48">AI113/AI65-1</f>
        <v>-0.55148381294964022</v>
      </c>
      <c r="AL113" s="50">
        <f>吉祥自动更新!N92</f>
        <v>83.21</v>
      </c>
      <c r="AM113" s="148">
        <f t="shared" si="29"/>
        <v>12.059999999999988</v>
      </c>
      <c r="AN113" s="178">
        <f t="shared" si="33"/>
        <v>-3.7600000000000051</v>
      </c>
      <c r="AO113" s="50">
        <f>吉祥自动更新!O92</f>
        <v>84.5</v>
      </c>
      <c r="AP113" s="148">
        <f t="shared" si="30"/>
        <v>13.25</v>
      </c>
      <c r="AQ113" s="178">
        <f t="shared" si="34"/>
        <v>-3.5799999999999983</v>
      </c>
      <c r="AR113" s="50">
        <f>吉祥自动更新!P92</f>
        <v>68.31</v>
      </c>
      <c r="AS113" s="148">
        <f t="shared" si="31"/>
        <v>9.9100000000000037</v>
      </c>
      <c r="AT113" s="178">
        <f t="shared" si="35"/>
        <v>-14.739999999999995</v>
      </c>
      <c r="AU113" s="50">
        <f>吉祥自动更新!Q92</f>
        <v>78.23</v>
      </c>
      <c r="AV113" s="148">
        <f t="shared" si="32"/>
        <v>8.6500000000000057</v>
      </c>
      <c r="AW113" s="178">
        <f t="shared" si="36"/>
        <v>-1.1199999999999903</v>
      </c>
      <c r="AX113" s="50">
        <f>吉祥自动更新!R92</f>
        <v>110</v>
      </c>
      <c r="AY113" s="138">
        <f t="shared" si="16"/>
        <v>-9.009009009009028E-3</v>
      </c>
      <c r="AZ113" s="138">
        <f t="shared" ref="AZ113:AZ123" si="49">AX113/AX65-1</f>
        <v>0.25</v>
      </c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51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W113" s="10"/>
      <c r="CX113" s="10"/>
      <c r="CY113" s="10"/>
      <c r="CZ113" s="10"/>
      <c r="DA113" s="10"/>
      <c r="DB113" s="10"/>
      <c r="DC113" s="10"/>
      <c r="DD113" s="10"/>
      <c r="DE113" s="88"/>
      <c r="DF113" s="88"/>
    </row>
    <row r="114" spans="1:110" s="11" customFormat="1">
      <c r="A114" s="173">
        <v>44986</v>
      </c>
      <c r="B114" s="51">
        <f>吉祥自动更新!B93</f>
        <v>3858.3966999999998</v>
      </c>
      <c r="C114" s="138">
        <v>2.2440000000000002</v>
      </c>
      <c r="D114" s="138">
        <f t="shared" si="37"/>
        <v>0.17954529627174209</v>
      </c>
      <c r="E114" s="50">
        <f>吉祥自动更新!C93</f>
        <v>3445.5174999999999</v>
      </c>
      <c r="F114" s="138">
        <v>2.2440000000000002</v>
      </c>
      <c r="G114" s="138">
        <f t="shared" si="38"/>
        <v>0.27463509755671955</v>
      </c>
      <c r="H114" s="50">
        <f>吉祥自动更新!D93</f>
        <v>362.43060000000003</v>
      </c>
      <c r="I114" s="138">
        <v>2.2440000000000002</v>
      </c>
      <c r="J114" s="138">
        <f t="shared" si="39"/>
        <v>-0.29546834278169687</v>
      </c>
      <c r="K114" s="50">
        <f>吉祥自动更新!E93</f>
        <v>50.448599999999999</v>
      </c>
      <c r="L114" s="138">
        <v>2.2440000000000002</v>
      </c>
      <c r="M114" s="138">
        <f t="shared" si="40"/>
        <v>-5.7391414830288423E-2</v>
      </c>
      <c r="N114" s="50">
        <f>吉祥自动更新!F93</f>
        <v>3155.3575999999998</v>
      </c>
      <c r="O114" s="138">
        <v>2.2440000000000002</v>
      </c>
      <c r="P114" s="138">
        <f t="shared" si="41"/>
        <v>0.118952401932366</v>
      </c>
      <c r="Q114" s="50">
        <f>吉祥自动更新!G93</f>
        <v>2861.3002999999999</v>
      </c>
      <c r="R114" s="138">
        <v>2.2440000000000002</v>
      </c>
      <c r="S114" s="138">
        <f t="shared" si="42"/>
        <v>0.21850797285188528</v>
      </c>
      <c r="T114" s="50">
        <f>吉祥自动更新!H93</f>
        <v>256.49560000000002</v>
      </c>
      <c r="U114" s="138">
        <v>2.2440000000000002</v>
      </c>
      <c r="V114" s="138">
        <f t="shared" si="43"/>
        <v>-0.39698066684502853</v>
      </c>
      <c r="W114" s="50">
        <f>吉祥自动更新!I93</f>
        <v>37.561700000000002</v>
      </c>
      <c r="X114" s="138">
        <v>2.2440000000000002</v>
      </c>
      <c r="Y114" s="138">
        <f t="shared" si="44"/>
        <v>-0.1899411461512085</v>
      </c>
      <c r="Z114" s="50">
        <f>吉祥自动更新!J93*10</f>
        <v>1978.61</v>
      </c>
      <c r="AA114" s="138">
        <v>2.2440000000000002</v>
      </c>
      <c r="AB114" s="138">
        <f t="shared" si="45"/>
        <v>0.12799799326146322</v>
      </c>
      <c r="AC114" s="50">
        <f>吉祥自动更新!K93*10</f>
        <v>1874.17</v>
      </c>
      <c r="AD114" s="138">
        <v>2.2440000000000002</v>
      </c>
      <c r="AE114" s="138">
        <f t="shared" si="46"/>
        <v>0.22883500747462571</v>
      </c>
      <c r="AF114" s="50">
        <f>吉祥自动更新!L93*10</f>
        <v>79.599999999999994</v>
      </c>
      <c r="AG114" s="138">
        <v>2.2440000000000002</v>
      </c>
      <c r="AH114" s="138">
        <f t="shared" si="47"/>
        <v>-0.59181580431772729</v>
      </c>
      <c r="AI114" s="50">
        <f>吉祥自动更新!M93*10</f>
        <v>24.84</v>
      </c>
      <c r="AJ114" s="138">
        <v>2.2440000000000002</v>
      </c>
      <c r="AK114" s="138">
        <f t="shared" si="48"/>
        <v>-0.26768867924528306</v>
      </c>
      <c r="AL114" s="50">
        <f>吉祥自动更新!N93</f>
        <v>81.78</v>
      </c>
      <c r="AM114" s="148">
        <f t="shared" si="29"/>
        <v>17.700000000000003</v>
      </c>
      <c r="AN114" s="178">
        <f t="shared" si="33"/>
        <v>-4.4299999999999926</v>
      </c>
      <c r="AO114" s="50">
        <f>吉祥自动更新!O93</f>
        <v>83.04</v>
      </c>
      <c r="AP114" s="148">
        <f t="shared" si="30"/>
        <v>18.830000000000013</v>
      </c>
      <c r="AQ114" s="178">
        <f t="shared" si="34"/>
        <v>-3.8299999999999983</v>
      </c>
      <c r="AR114" s="50">
        <f>吉祥自动更新!P93</f>
        <v>70.77</v>
      </c>
      <c r="AS114" s="148">
        <f t="shared" si="31"/>
        <v>12.739999999999995</v>
      </c>
      <c r="AT114" s="178">
        <f t="shared" si="35"/>
        <v>-11.910000000000011</v>
      </c>
      <c r="AU114" s="50">
        <f>吉祥自动更新!Q93</f>
        <v>74.459999999999994</v>
      </c>
      <c r="AV114" s="148">
        <f t="shared" si="32"/>
        <v>74.459999999999994</v>
      </c>
      <c r="AW114" s="178">
        <f t="shared" si="36"/>
        <v>-12.180000000000007</v>
      </c>
      <c r="AX114" s="50">
        <f>吉祥自动更新!R93</f>
        <v>111</v>
      </c>
      <c r="AY114" s="138">
        <f t="shared" si="16"/>
        <v>9.0909090909090384E-3</v>
      </c>
      <c r="AZ114" s="138">
        <f t="shared" si="49"/>
        <v>0.23333333333333339</v>
      </c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51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W114" s="10"/>
      <c r="CX114" s="10"/>
      <c r="CY114" s="10"/>
      <c r="CZ114" s="10"/>
      <c r="DA114" s="10"/>
      <c r="DB114" s="10"/>
      <c r="DC114" s="10"/>
      <c r="DD114" s="10"/>
      <c r="DE114" s="88"/>
      <c r="DF114" s="88"/>
    </row>
    <row r="115" spans="1:110" s="11" customFormat="1">
      <c r="A115" s="49">
        <v>45017</v>
      </c>
      <c r="B115" s="51">
        <f>吉祥自动更新!B94</f>
        <v>3909.8045000000002</v>
      </c>
      <c r="C115" s="138">
        <f t="shared" ref="C115:C128" si="50">B115/B103-1</f>
        <v>11.458288139244106</v>
      </c>
      <c r="D115" s="138">
        <f t="shared" si="37"/>
        <v>0.15661001656608686</v>
      </c>
      <c r="E115" s="50">
        <f>吉祥自动更新!C94</f>
        <v>3433.5790999999999</v>
      </c>
      <c r="F115" s="138">
        <f t="shared" ref="F115:F128" si="51">E115/E103-1</f>
        <v>10.895545760332535</v>
      </c>
      <c r="G115" s="138">
        <f t="shared" si="38"/>
        <v>0.20092122718835603</v>
      </c>
      <c r="H115" s="50">
        <f>吉祥自动更新!D94</f>
        <v>437.59129999999999</v>
      </c>
      <c r="I115" s="138">
        <f t="shared" ref="I115:I128" si="52">H115/H103-1</f>
        <v>16.373351861042185</v>
      </c>
      <c r="J115" s="138">
        <f t="shared" si="39"/>
        <v>-4.9740019683107151E-2</v>
      </c>
      <c r="K115" s="50">
        <f>吉祥自动更新!E94</f>
        <v>38.634099999999997</v>
      </c>
      <c r="L115" s="138" t="e">
        <f t="shared" ref="L115:L128" si="53">K115/K103-1</f>
        <v>#DIV/0!</v>
      </c>
      <c r="M115" s="138">
        <f t="shared" si="40"/>
        <v>-0.36438882180097598</v>
      </c>
      <c r="N115" s="50">
        <f>吉祥自动更新!F94</f>
        <v>3158.6378</v>
      </c>
      <c r="O115" s="138">
        <f t="shared" ref="O115:O128" si="54">N115/N103-1</f>
        <v>16.434162070746989</v>
      </c>
      <c r="P115" s="138">
        <f t="shared" si="41"/>
        <v>9.7644082827107681E-2</v>
      </c>
      <c r="Q115" s="50">
        <f>吉祥自动更新!G94</f>
        <v>2868.9216999999999</v>
      </c>
      <c r="R115" s="138">
        <f t="shared" ref="R115:R128" si="55">Q115/Q103-1</f>
        <v>15.851020927201482</v>
      </c>
      <c r="S115" s="138">
        <f t="shared" si="42"/>
        <v>0.17524379088528308</v>
      </c>
      <c r="T115" s="50">
        <f>吉祥自动更新!H94</f>
        <v>263.35849999999999</v>
      </c>
      <c r="U115" s="138">
        <f t="shared" ref="U115:U128" si="56">T115/T103-1</f>
        <v>23.110234274152941</v>
      </c>
      <c r="V115" s="138">
        <f t="shared" si="43"/>
        <v>-0.31663105703267358</v>
      </c>
      <c r="W115" s="50">
        <f>吉祥自动更新!I94</f>
        <v>26.357600000000001</v>
      </c>
      <c r="X115" s="138" t="e">
        <f t="shared" ref="X115:X128" si="57">W115/W103-1</f>
        <v>#DIV/0!</v>
      </c>
      <c r="Y115" s="138">
        <f t="shared" si="44"/>
        <v>-0.48460417868421313</v>
      </c>
      <c r="Z115" s="50">
        <f>吉祥自动更新!J94*10</f>
        <v>2022.2</v>
      </c>
      <c r="AA115" s="138">
        <f t="shared" ref="AA115:AA128" si="58">Z115/Z103-1</f>
        <v>14.605803364716776</v>
      </c>
      <c r="AB115" s="138">
        <f t="shared" si="45"/>
        <v>9.0364011840764258E-2</v>
      </c>
      <c r="AC115" s="50">
        <f>吉祥自动更新!K94*10</f>
        <v>1910.75</v>
      </c>
      <c r="AD115" s="138">
        <f t="shared" ref="AD115:AD128" si="59">AC115/AC103-1</f>
        <v>14.099968389442074</v>
      </c>
      <c r="AE115" s="138">
        <f t="shared" si="46"/>
        <v>0.16475766091425026</v>
      </c>
      <c r="AF115" s="50">
        <f>吉祥自动更新!L94*10</f>
        <v>93.160000000000011</v>
      </c>
      <c r="AG115" s="138">
        <f t="shared" ref="AG115:AG128" si="60">AF115/AF103-1</f>
        <v>29.644736842105267</v>
      </c>
      <c r="AH115" s="138">
        <f t="shared" si="47"/>
        <v>-0.48618388395565604</v>
      </c>
      <c r="AI115" s="50">
        <f>吉祥自动更新!M94*10</f>
        <v>18.29</v>
      </c>
      <c r="AJ115" s="138" t="e">
        <f t="shared" ref="AJ115:AJ128" si="61">AI115/AI103-1</f>
        <v>#DIV/0!</v>
      </c>
      <c r="AK115" s="138">
        <f t="shared" si="48"/>
        <v>-0.44288760280231498</v>
      </c>
      <c r="AL115" s="50">
        <f>吉祥自动更新!N94</f>
        <v>80.790000000000006</v>
      </c>
      <c r="AM115" s="148">
        <f t="shared" si="29"/>
        <v>23.060000000000009</v>
      </c>
      <c r="AN115" s="178">
        <f t="shared" si="33"/>
        <v>-4.3399999999999892</v>
      </c>
      <c r="AO115" s="50">
        <f>吉祥自动更新!O94</f>
        <v>83.55</v>
      </c>
      <c r="AP115" s="148">
        <f t="shared" si="30"/>
        <v>24.57</v>
      </c>
      <c r="AQ115" s="178">
        <f t="shared" si="34"/>
        <v>-1.8299999999999983</v>
      </c>
      <c r="AR115" s="50">
        <f>吉祥自动更新!P94</f>
        <v>60.18</v>
      </c>
      <c r="AS115" s="148">
        <f t="shared" si="31"/>
        <v>16.810000000000002</v>
      </c>
      <c r="AT115" s="178">
        <f t="shared" si="35"/>
        <v>-23.509999999999998</v>
      </c>
      <c r="AU115" s="50">
        <f>吉祥自动更新!Q94</f>
        <v>68.22</v>
      </c>
      <c r="AV115" s="148">
        <f t="shared" si="32"/>
        <v>68.22</v>
      </c>
      <c r="AW115" s="178">
        <f t="shared" si="36"/>
        <v>-15.920000000000002</v>
      </c>
      <c r="AX115" s="50">
        <f>吉祥自动更新!R94</f>
        <v>112</v>
      </c>
      <c r="AY115" s="138">
        <f t="shared" si="16"/>
        <v>1.8181818181818077E-2</v>
      </c>
      <c r="AZ115" s="138">
        <f t="shared" si="49"/>
        <v>0.24444444444444446</v>
      </c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51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W115" s="10"/>
      <c r="CX115" s="10"/>
      <c r="CY115" s="10"/>
      <c r="CZ115" s="10"/>
      <c r="DA115" s="10"/>
      <c r="DB115" s="10"/>
      <c r="DC115" s="10"/>
      <c r="DD115" s="10"/>
      <c r="DE115" s="88"/>
      <c r="DF115" s="88"/>
    </row>
    <row r="116" spans="1:110" s="11" customFormat="1">
      <c r="A116" s="49">
        <v>45047</v>
      </c>
      <c r="B116" s="51">
        <f>吉祥自动更新!B95</f>
        <v>4089.8270000000002</v>
      </c>
      <c r="C116" s="138">
        <f t="shared" si="50"/>
        <v>7.1546388299253216</v>
      </c>
      <c r="D116" s="138">
        <f t="shared" si="37"/>
        <v>0.21589891046687071</v>
      </c>
      <c r="E116" s="50">
        <f>吉祥自动更新!C95</f>
        <v>3643.7883000000002</v>
      </c>
      <c r="F116" s="138">
        <f t="shared" si="51"/>
        <v>6.6450098620901921</v>
      </c>
      <c r="G116" s="138">
        <f t="shared" si="38"/>
        <v>0.28371345766395395</v>
      </c>
      <c r="H116" s="50">
        <f>吉祥自动更新!D95</f>
        <v>407.36320000000001</v>
      </c>
      <c r="I116" s="138">
        <f t="shared" si="52"/>
        <v>15.352940704195387</v>
      </c>
      <c r="J116" s="138">
        <f t="shared" si="39"/>
        <v>-0.13361726201300106</v>
      </c>
      <c r="K116" s="50">
        <f>吉祥自动更新!E95</f>
        <v>38.6755</v>
      </c>
      <c r="L116" s="138" t="e">
        <f t="shared" si="53"/>
        <v>#DIV/0!</v>
      </c>
      <c r="M116" s="138">
        <f t="shared" si="40"/>
        <v>-0.29630883045947209</v>
      </c>
      <c r="N116" s="50">
        <f>吉祥自动更新!F95</f>
        <v>3263.6484999999998</v>
      </c>
      <c r="O116" s="138">
        <f t="shared" si="54"/>
        <v>9.536470315527664</v>
      </c>
      <c r="P116" s="138">
        <f t="shared" si="41"/>
        <v>0.13291531059732864</v>
      </c>
      <c r="Q116" s="50">
        <f>吉祥自动更新!G95</f>
        <v>2975.1932000000002</v>
      </c>
      <c r="R116" s="138">
        <f t="shared" si="55"/>
        <v>8.9458053991351907</v>
      </c>
      <c r="S116" s="138">
        <f t="shared" si="42"/>
        <v>0.21557672469228395</v>
      </c>
      <c r="T116" s="50">
        <f>吉祥自动更新!H95</f>
        <v>259.00069999999999</v>
      </c>
      <c r="U116" s="138">
        <f t="shared" si="56"/>
        <v>23.417212674290347</v>
      </c>
      <c r="V116" s="138">
        <f t="shared" si="43"/>
        <v>-0.33114643773170938</v>
      </c>
      <c r="W116" s="50">
        <f>吉祥自动更新!I95</f>
        <v>29.454599999999999</v>
      </c>
      <c r="X116" s="138" t="e">
        <f t="shared" si="57"/>
        <v>#DIV/0!</v>
      </c>
      <c r="Y116" s="138">
        <f t="shared" si="44"/>
        <v>-0.3591908573318221</v>
      </c>
      <c r="Z116" s="50">
        <f>吉祥自动更新!J95*10</f>
        <v>2091.75</v>
      </c>
      <c r="AA116" s="138">
        <f t="shared" si="58"/>
        <v>8.6710435064034392</v>
      </c>
      <c r="AB116" s="138">
        <f t="shared" si="45"/>
        <v>0.10848206715278952</v>
      </c>
      <c r="AC116" s="50">
        <f>吉祥自动更新!K95*10</f>
        <v>1970.4499999999998</v>
      </c>
      <c r="AD116" s="138">
        <f t="shared" si="59"/>
        <v>8.2029797767502668</v>
      </c>
      <c r="AE116" s="138">
        <f t="shared" si="46"/>
        <v>0.18506200608633927</v>
      </c>
      <c r="AF116" s="50">
        <f>吉祥自动更新!L95*10</f>
        <v>100.98</v>
      </c>
      <c r="AG116" s="138">
        <f t="shared" si="60"/>
        <v>45.321100917431188</v>
      </c>
      <c r="AH116" s="138">
        <f t="shared" si="47"/>
        <v>-0.46762969211303251</v>
      </c>
      <c r="AI116" s="50">
        <f>吉祥自动更新!M95*10</f>
        <v>20.32</v>
      </c>
      <c r="AJ116" s="138" t="e">
        <f t="shared" si="61"/>
        <v>#DIV/0!</v>
      </c>
      <c r="AK116" s="138">
        <f t="shared" si="48"/>
        <v>-0.4130560369728481</v>
      </c>
      <c r="AL116" s="50">
        <f>吉祥自动更新!N95</f>
        <v>79.8</v>
      </c>
      <c r="AM116" s="148">
        <f t="shared" si="29"/>
        <v>18.04</v>
      </c>
      <c r="AN116" s="178">
        <f t="shared" si="33"/>
        <v>-5.8400000000000034</v>
      </c>
      <c r="AO116" s="50">
        <f>吉祥自动更新!O95</f>
        <v>81.650000000000006</v>
      </c>
      <c r="AP116" s="148">
        <f t="shared" si="30"/>
        <v>18.890000000000008</v>
      </c>
      <c r="AQ116" s="178">
        <f t="shared" si="34"/>
        <v>-4.5799999999999983</v>
      </c>
      <c r="AR116" s="50">
        <f>吉祥自动更新!P95</f>
        <v>63.58</v>
      </c>
      <c r="AS116" s="148">
        <f t="shared" si="31"/>
        <v>21</v>
      </c>
      <c r="AT116" s="178">
        <f t="shared" si="35"/>
        <v>-18.78</v>
      </c>
      <c r="AU116" s="50">
        <f>吉祥自动更新!Q95</f>
        <v>76.16</v>
      </c>
      <c r="AV116" s="148">
        <f t="shared" si="32"/>
        <v>76.16</v>
      </c>
      <c r="AW116" s="178">
        <f t="shared" si="36"/>
        <v>-7.4699999999999989</v>
      </c>
      <c r="AX116" s="50">
        <f>吉祥自动更新!R95</f>
        <v>113</v>
      </c>
      <c r="AY116" s="138">
        <f t="shared" si="16"/>
        <v>2.7272727272727337E-2</v>
      </c>
      <c r="AZ116" s="138">
        <f t="shared" si="49"/>
        <v>0.25555555555555554</v>
      </c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51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W116" s="10"/>
      <c r="CX116" s="10"/>
      <c r="CY116" s="10"/>
      <c r="CZ116" s="10"/>
      <c r="DA116" s="10"/>
      <c r="DB116" s="10"/>
      <c r="DC116" s="10"/>
      <c r="DD116" s="10"/>
      <c r="DE116" s="88"/>
      <c r="DF116" s="88"/>
    </row>
    <row r="117" spans="1:110" s="11" customFormat="1">
      <c r="A117" s="7">
        <v>45078</v>
      </c>
      <c r="B117" s="51">
        <f>吉祥自动更新!B96</f>
        <v>4147.4930000000004</v>
      </c>
      <c r="C117" s="138">
        <f t="shared" si="50"/>
        <v>2.1286138945994417</v>
      </c>
      <c r="D117" s="138">
        <f t="shared" si="37"/>
        <v>0.27214502263026374</v>
      </c>
      <c r="E117" s="50">
        <f>吉祥自动更新!C96</f>
        <v>3706.2165</v>
      </c>
      <c r="F117" s="138">
        <f t="shared" si="51"/>
        <v>1.8603546972214349</v>
      </c>
      <c r="G117" s="138">
        <f t="shared" si="38"/>
        <v>0.35612052316556531</v>
      </c>
      <c r="H117" s="50">
        <f>吉祥自动更新!D96</f>
        <v>393.34699999999998</v>
      </c>
      <c r="I117" s="138">
        <f t="shared" si="52"/>
        <v>12.135429363343407</v>
      </c>
      <c r="J117" s="138">
        <f t="shared" si="39"/>
        <v>-0.17389327421975009</v>
      </c>
      <c r="K117" s="50">
        <f>吉祥自动更新!E96</f>
        <v>47.929499999999997</v>
      </c>
      <c r="L117" s="138" t="e">
        <f t="shared" si="53"/>
        <v>#DIV/0!</v>
      </c>
      <c r="M117" s="138">
        <f t="shared" si="40"/>
        <v>-6.2694336995506084E-2</v>
      </c>
      <c r="N117" s="50">
        <f>吉祥自动更新!F96</f>
        <v>3463.5675999999999</v>
      </c>
      <c r="O117" s="138">
        <f t="shared" si="54"/>
        <v>2.7472813941886733</v>
      </c>
      <c r="P117" s="138">
        <f t="shared" si="41"/>
        <v>0.23733311422467684</v>
      </c>
      <c r="Q117" s="50">
        <f>吉祥自动更新!G96</f>
        <v>3136.6019000000001</v>
      </c>
      <c r="R117" s="138">
        <f t="shared" si="55"/>
        <v>2.4547033875810067</v>
      </c>
      <c r="S117" s="138">
        <f t="shared" si="42"/>
        <v>0.33173772009153946</v>
      </c>
      <c r="T117" s="50">
        <f>吉祥自动更新!H96</f>
        <v>288.77820000000003</v>
      </c>
      <c r="U117" s="138">
        <f t="shared" si="56"/>
        <v>16.645115758986677</v>
      </c>
      <c r="V117" s="138">
        <f t="shared" si="43"/>
        <v>-0.27693374730832787</v>
      </c>
      <c r="W117" s="50">
        <f>吉祥自动更新!I96</f>
        <v>38.1875</v>
      </c>
      <c r="X117" s="138" t="e">
        <f t="shared" si="57"/>
        <v>#DIV/0!</v>
      </c>
      <c r="Y117" s="138">
        <f t="shared" si="44"/>
        <v>-0.14320170518285846</v>
      </c>
      <c r="Z117" s="50">
        <f>吉祥自动更新!J96*10</f>
        <v>2174.3199999999997</v>
      </c>
      <c r="AA117" s="138">
        <f t="shared" si="58"/>
        <v>2.4333175430285801</v>
      </c>
      <c r="AB117" s="138">
        <f t="shared" si="45"/>
        <v>0.19003234616416065</v>
      </c>
      <c r="AC117" s="50">
        <f>吉祥自动更新!K96*10</f>
        <v>2037.54</v>
      </c>
      <c r="AD117" s="138">
        <f t="shared" si="59"/>
        <v>2.2359882474390531</v>
      </c>
      <c r="AE117" s="138">
        <f t="shared" si="46"/>
        <v>0.27613440641342812</v>
      </c>
      <c r="AF117" s="50">
        <f>吉祥自动更新!L96*10</f>
        <v>109.35000000000001</v>
      </c>
      <c r="AG117" s="138">
        <f t="shared" si="60"/>
        <v>28.958904109589046</v>
      </c>
      <c r="AH117" s="138">
        <f t="shared" si="47"/>
        <v>-0.44492385786802024</v>
      </c>
      <c r="AI117" s="50">
        <f>吉祥自动更新!M96*10</f>
        <v>27.43</v>
      </c>
      <c r="AJ117" s="138" t="e">
        <f t="shared" si="61"/>
        <v>#DIV/0!</v>
      </c>
      <c r="AK117" s="138">
        <f t="shared" si="48"/>
        <v>-0.18021518230723255</v>
      </c>
      <c r="AL117" s="50">
        <f>吉祥自动更新!N96</f>
        <v>83.51</v>
      </c>
      <c r="AM117" s="148">
        <f t="shared" si="29"/>
        <v>13.790000000000006</v>
      </c>
      <c r="AN117" s="178">
        <f t="shared" si="33"/>
        <v>-2.3499999999999943</v>
      </c>
      <c r="AO117" s="50">
        <f>吉祥自动更新!O96</f>
        <v>84.63</v>
      </c>
      <c r="AP117" s="148">
        <f t="shared" si="30"/>
        <v>14.560000000000002</v>
      </c>
      <c r="AQ117" s="178">
        <f t="shared" si="34"/>
        <v>-1.5500000000000114</v>
      </c>
      <c r="AR117" s="50">
        <f>吉祥自动更新!P96</f>
        <v>73.42</v>
      </c>
      <c r="AS117" s="148">
        <f t="shared" si="31"/>
        <v>18.770000000000003</v>
      </c>
      <c r="AT117" s="178">
        <f t="shared" si="35"/>
        <v>-10.459999999999994</v>
      </c>
      <c r="AU117" s="50">
        <f>吉祥自动更新!Q96</f>
        <v>79.67</v>
      </c>
      <c r="AV117" s="148">
        <f t="shared" si="32"/>
        <v>79.67</v>
      </c>
      <c r="AW117" s="178">
        <f t="shared" si="36"/>
        <v>-7.4899999999999949</v>
      </c>
      <c r="AX117" s="50">
        <f>吉祥自动更新!R96</f>
        <v>114</v>
      </c>
      <c r="AY117" s="138">
        <f t="shared" si="16"/>
        <v>2.7027027027026973E-2</v>
      </c>
      <c r="AZ117" s="138">
        <f t="shared" si="49"/>
        <v>0.26666666666666661</v>
      </c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51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W117" s="10"/>
      <c r="CX117" s="10"/>
      <c r="CY117" s="10"/>
      <c r="CZ117" s="10"/>
      <c r="DA117" s="10"/>
      <c r="DB117" s="10"/>
      <c r="DC117" s="10"/>
      <c r="DD117" s="10"/>
      <c r="DE117" s="88"/>
      <c r="DF117" s="88"/>
    </row>
    <row r="118" spans="1:110" s="11" customFormat="1">
      <c r="A118" s="7">
        <v>45108</v>
      </c>
      <c r="B118" s="51">
        <f>吉祥自动更新!B97</f>
        <v>4646.9750000000004</v>
      </c>
      <c r="C118" s="138">
        <f t="shared" si="50"/>
        <v>0.66871621455417829</v>
      </c>
      <c r="D118" s="138">
        <f t="shared" si="37"/>
        <v>0.25194450496455123</v>
      </c>
      <c r="E118" s="50">
        <f>吉祥自动更新!C97</f>
        <v>4086.3858</v>
      </c>
      <c r="F118" s="138">
        <f t="shared" si="51"/>
        <v>0.48742453243460515</v>
      </c>
      <c r="G118" s="138">
        <f t="shared" si="38"/>
        <v>0.39551389762710243</v>
      </c>
      <c r="H118" s="50">
        <f>吉祥自动更新!D97</f>
        <v>520.55539999999996</v>
      </c>
      <c r="I118" s="138">
        <f t="shared" si="52"/>
        <v>12.892220650636492</v>
      </c>
      <c r="J118" s="138">
        <f t="shared" si="39"/>
        <v>-0.28524081182510164</v>
      </c>
      <c r="K118" s="50">
        <f>吉祥自动更新!E97</f>
        <v>40.033799999999999</v>
      </c>
      <c r="L118" s="138" t="e">
        <f t="shared" si="53"/>
        <v>#DIV/0!</v>
      </c>
      <c r="M118" s="138">
        <f t="shared" si="40"/>
        <v>-0.27581266619634237</v>
      </c>
      <c r="N118" s="50">
        <f>吉祥自动更新!F97</f>
        <v>4055.0445</v>
      </c>
      <c r="O118" s="138">
        <f t="shared" si="54"/>
        <v>1.0581896879889734</v>
      </c>
      <c r="P118" s="138">
        <f t="shared" si="41"/>
        <v>0.26999539612146717</v>
      </c>
      <c r="Q118" s="50">
        <f>吉祥自动更新!G97</f>
        <v>3611.2869999999998</v>
      </c>
      <c r="R118" s="138">
        <f t="shared" si="55"/>
        <v>0.85400465523028535</v>
      </c>
      <c r="S118" s="138">
        <f t="shared" si="42"/>
        <v>0.40708630430547421</v>
      </c>
      <c r="T118" s="50">
        <f>吉祥自动更新!H97</f>
        <v>408.12869999999998</v>
      </c>
      <c r="U118" s="138">
        <f t="shared" si="56"/>
        <v>17.245281416245696</v>
      </c>
      <c r="V118" s="138">
        <f t="shared" si="43"/>
        <v>-0.29671784532671641</v>
      </c>
      <c r="W118" s="50">
        <f>吉祥自动更新!I97</f>
        <v>35.628799999999998</v>
      </c>
      <c r="X118" s="138" t="e">
        <f t="shared" si="57"/>
        <v>#DIV/0!</v>
      </c>
      <c r="Y118" s="138">
        <f t="shared" si="44"/>
        <v>-0.22781100996965764</v>
      </c>
      <c r="Z118" s="50">
        <f>吉祥自动更新!J97*10</f>
        <v>2508.7600000000002</v>
      </c>
      <c r="AA118" s="138">
        <f t="shared" si="58"/>
        <v>0.99250258120880019</v>
      </c>
      <c r="AB118" s="138">
        <f t="shared" si="45"/>
        <v>0.25161393320761127</v>
      </c>
      <c r="AC118" s="50">
        <f>吉祥自动更新!K97*10</f>
        <v>2332.9</v>
      </c>
      <c r="AD118" s="138">
        <f t="shared" si="59"/>
        <v>0.86137618485303058</v>
      </c>
      <c r="AE118" s="138">
        <f t="shared" si="46"/>
        <v>0.35884158594619153</v>
      </c>
      <c r="AF118" s="50">
        <f>吉祥自动更新!L97*10</f>
        <v>150.69999999999999</v>
      </c>
      <c r="AG118" s="138">
        <f t="shared" si="60"/>
        <v>25.072664359861594</v>
      </c>
      <c r="AH118" s="138">
        <f t="shared" si="47"/>
        <v>-0.40444198545684484</v>
      </c>
      <c r="AI118" s="50">
        <f>吉祥自动更新!M97*10</f>
        <v>25.16</v>
      </c>
      <c r="AJ118" s="138" t="e">
        <f t="shared" si="61"/>
        <v>#DIV/0!</v>
      </c>
      <c r="AK118" s="138">
        <f t="shared" si="48"/>
        <v>-0.27178002894356001</v>
      </c>
      <c r="AL118" s="50">
        <f>吉祥自动更新!N97</f>
        <v>87.26</v>
      </c>
      <c r="AM118" s="148">
        <f t="shared" si="29"/>
        <v>16.510000000000005</v>
      </c>
      <c r="AN118" s="178">
        <f t="shared" si="33"/>
        <v>1.2400000000000091</v>
      </c>
      <c r="AO118" s="50">
        <f>吉祥自动更新!O97</f>
        <v>88.37</v>
      </c>
      <c r="AP118" s="148">
        <f t="shared" si="30"/>
        <v>17.47</v>
      </c>
      <c r="AQ118" s="178">
        <f t="shared" si="34"/>
        <v>0.71999999999999886</v>
      </c>
      <c r="AR118" s="50">
        <f>吉祥自动更新!P97</f>
        <v>78.400000000000006</v>
      </c>
      <c r="AS118" s="148">
        <f t="shared" si="31"/>
        <v>18.700000000000003</v>
      </c>
      <c r="AT118" s="178">
        <f t="shared" si="35"/>
        <v>-1.2800000000000011</v>
      </c>
      <c r="AU118" s="50">
        <f>吉祥自动更新!Q97</f>
        <v>89</v>
      </c>
      <c r="AV118" s="148">
        <f t="shared" si="32"/>
        <v>89</v>
      </c>
      <c r="AW118" s="178">
        <f t="shared" si="36"/>
        <v>5.5400000000000063</v>
      </c>
      <c r="AX118" s="50">
        <f>吉祥自动更新!R97</f>
        <v>115</v>
      </c>
      <c r="AY118" s="138">
        <f t="shared" si="16"/>
        <v>4.5454545454545414E-2</v>
      </c>
      <c r="AZ118" s="138">
        <f t="shared" si="49"/>
        <v>0.27777777777777768</v>
      </c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51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W118" s="10"/>
      <c r="CX118" s="10"/>
      <c r="CY118" s="10"/>
      <c r="CZ118" s="10"/>
      <c r="DA118" s="10"/>
      <c r="DB118" s="10"/>
      <c r="DC118" s="10"/>
      <c r="DD118" s="10"/>
      <c r="DE118" s="88"/>
      <c r="DF118" s="88"/>
    </row>
    <row r="119" spans="1:110" s="11" customFormat="1">
      <c r="A119" s="7">
        <v>45139</v>
      </c>
      <c r="B119" s="51">
        <f>吉祥自动更新!B98</f>
        <v>4660.5842000000002</v>
      </c>
      <c r="C119" s="138">
        <f t="shared" si="50"/>
        <v>0.47242256541515171</v>
      </c>
      <c r="D119" s="138">
        <f t="shared" si="37"/>
        <v>0.29530039156247057</v>
      </c>
      <c r="E119" s="50">
        <f>吉祥自动更新!C98</f>
        <v>4079.2037999999998</v>
      </c>
      <c r="F119" s="138">
        <f t="shared" si="51"/>
        <v>0.30721224973896311</v>
      </c>
      <c r="G119" s="138">
        <f t="shared" si="38"/>
        <v>0.45651086206817149</v>
      </c>
      <c r="H119" s="50">
        <f>吉祥自动更新!D98</f>
        <v>532.62789999999995</v>
      </c>
      <c r="I119" s="138">
        <f t="shared" si="52"/>
        <v>11.819641473194729</v>
      </c>
      <c r="J119" s="138">
        <f t="shared" si="39"/>
        <v>-0.2856285817291444</v>
      </c>
      <c r="K119" s="50">
        <f>吉祥自动更新!E98</f>
        <v>48.752499999999998</v>
      </c>
      <c r="L119" s="138">
        <f t="shared" si="53"/>
        <v>14.405580484105416</v>
      </c>
      <c r="M119" s="138">
        <f t="shared" si="40"/>
        <v>-5.9089979194892561E-2</v>
      </c>
      <c r="N119" s="50">
        <f>吉祥自动更新!F98</f>
        <v>4087.1903000000002</v>
      </c>
      <c r="O119" s="138">
        <f t="shared" si="54"/>
        <v>0.83962092520657516</v>
      </c>
      <c r="P119" s="138">
        <f t="shared" si="41"/>
        <v>0.27415757462320522</v>
      </c>
      <c r="Q119" s="50">
        <f>吉祥自动更新!G98</f>
        <v>3598.8314999999998</v>
      </c>
      <c r="R119" s="138">
        <f t="shared" si="55"/>
        <v>0.64047167934228555</v>
      </c>
      <c r="S119" s="138">
        <f t="shared" si="42"/>
        <v>0.42298009707638018</v>
      </c>
      <c r="T119" s="50">
        <f>吉祥自动更新!H98</f>
        <v>444.6087</v>
      </c>
      <c r="U119" s="138">
        <f t="shared" si="56"/>
        <v>16.183675441274797</v>
      </c>
      <c r="V119" s="138">
        <f t="shared" si="43"/>
        <v>-0.30117672244150173</v>
      </c>
      <c r="W119" s="50">
        <f>吉祥自动更新!I98</f>
        <v>43.750100000000003</v>
      </c>
      <c r="X119" s="138">
        <f t="shared" si="57"/>
        <v>19.789821326743965</v>
      </c>
      <c r="Y119" s="138">
        <f t="shared" si="44"/>
        <v>3.0544078919474194E-2</v>
      </c>
      <c r="Z119" s="50">
        <f>吉祥自动更新!J98*10</f>
        <v>2554.2199999999998</v>
      </c>
      <c r="AA119" s="138">
        <f t="shared" si="58"/>
        <v>0.74883090384997208</v>
      </c>
      <c r="AB119" s="138">
        <f t="shared" si="45"/>
        <v>0.28090146834630492</v>
      </c>
      <c r="AC119" s="50">
        <f>吉祥自动更新!K98*10</f>
        <v>2348.09</v>
      </c>
      <c r="AD119" s="138">
        <f t="shared" si="59"/>
        <v>0.61635150855986431</v>
      </c>
      <c r="AE119" s="138">
        <f t="shared" si="46"/>
        <v>0.39155144927965679</v>
      </c>
      <c r="AF119" s="50">
        <f>吉祥自动更新!L98*10</f>
        <v>175.93</v>
      </c>
      <c r="AG119" s="138">
        <f t="shared" si="60"/>
        <v>25.900611620795107</v>
      </c>
      <c r="AH119" s="138">
        <f t="shared" si="47"/>
        <v>-0.36023128113749592</v>
      </c>
      <c r="AI119" s="50">
        <f>吉祥自动更新!M98*10</f>
        <v>30.2</v>
      </c>
      <c r="AJ119" s="138">
        <f t="shared" si="61"/>
        <v>22.59375</v>
      </c>
      <c r="AK119" s="138">
        <f t="shared" si="48"/>
        <v>-4.7318611987381742E-2</v>
      </c>
      <c r="AL119" s="50">
        <f>吉祥自动更新!N98</f>
        <v>87.7</v>
      </c>
      <c r="AM119" s="148">
        <f t="shared" si="29"/>
        <v>17.510000000000005</v>
      </c>
      <c r="AN119" s="178">
        <f t="shared" si="33"/>
        <v>-1.4500000000000028</v>
      </c>
      <c r="AO119" s="50">
        <f>吉祥自动更新!O98</f>
        <v>88.22</v>
      </c>
      <c r="AP119" s="148">
        <f t="shared" si="30"/>
        <v>17.920000000000002</v>
      </c>
      <c r="AQ119" s="178">
        <f t="shared" si="34"/>
        <v>-2.0799999999999983</v>
      </c>
      <c r="AR119" s="50">
        <f>吉祥自动更新!P98</f>
        <v>83.47</v>
      </c>
      <c r="AS119" s="148">
        <f t="shared" si="31"/>
        <v>21.189999999999998</v>
      </c>
      <c r="AT119" s="178">
        <f t="shared" si="35"/>
        <v>-1.8599999999999994</v>
      </c>
      <c r="AU119" s="50">
        <f>吉祥自动更新!Q98</f>
        <v>89.74</v>
      </c>
      <c r="AV119" s="148">
        <f t="shared" si="32"/>
        <v>23.239999999999995</v>
      </c>
      <c r="AW119" s="178">
        <f t="shared" si="36"/>
        <v>7.8099999999999881</v>
      </c>
      <c r="AX119" s="50">
        <f>吉祥自动更新!R98</f>
        <v>115</v>
      </c>
      <c r="AY119" s="138">
        <f t="shared" si="16"/>
        <v>5.504587155963292E-2</v>
      </c>
      <c r="AZ119" s="138">
        <f t="shared" si="49"/>
        <v>0.26373626373626369</v>
      </c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51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W119" s="10"/>
      <c r="CX119" s="10"/>
      <c r="CY119" s="10"/>
      <c r="CZ119" s="10"/>
      <c r="DA119" s="10"/>
      <c r="DB119" s="10"/>
      <c r="DC119" s="10"/>
      <c r="DD119" s="10"/>
      <c r="DE119" s="88"/>
      <c r="DF119" s="88"/>
    </row>
    <row r="120" spans="1:110" s="11" customFormat="1">
      <c r="A120" s="7">
        <v>45171</v>
      </c>
      <c r="B120" s="51">
        <f>吉祥自动更新!B99</f>
        <v>3890.3568</v>
      </c>
      <c r="C120" s="138">
        <f t="shared" si="50"/>
        <v>0.99884570824759589</v>
      </c>
      <c r="D120" s="138">
        <f t="shared" si="37"/>
        <v>0.1619393958726143</v>
      </c>
      <c r="E120" s="50">
        <f>吉祥自动更新!C99</f>
        <v>3335.8346999999999</v>
      </c>
      <c r="F120" s="138">
        <f t="shared" si="51"/>
        <v>0.77319683364495151</v>
      </c>
      <c r="G120" s="138">
        <f t="shared" si="38"/>
        <v>0.23531086679348734</v>
      </c>
      <c r="H120" s="50">
        <f>吉祥自动更新!D99</f>
        <v>511.78719999999998</v>
      </c>
      <c r="I120" s="138">
        <f t="shared" si="52"/>
        <v>7.5105669695936665</v>
      </c>
      <c r="J120" s="138">
        <f t="shared" si="39"/>
        <v>-0.15055953601266192</v>
      </c>
      <c r="K120" s="50">
        <f>吉祥自动更新!E99</f>
        <v>42.734900000000003</v>
      </c>
      <c r="L120" s="138">
        <f t="shared" si="53"/>
        <v>7.7008103265738264</v>
      </c>
      <c r="M120" s="138">
        <f t="shared" si="40"/>
        <v>-5.5747173421656693E-2</v>
      </c>
      <c r="N120" s="50">
        <f>吉祥自动更新!F99</f>
        <v>3246.3438000000001</v>
      </c>
      <c r="O120" s="138">
        <f t="shared" si="54"/>
        <v>1.3277298777017199</v>
      </c>
      <c r="P120" s="138">
        <f t="shared" si="41"/>
        <v>0.13165960035312696</v>
      </c>
      <c r="Q120" s="50">
        <f>吉祥自动更新!G99</f>
        <v>2867.518</v>
      </c>
      <c r="R120" s="138">
        <f t="shared" si="55"/>
        <v>1.1276790873126497</v>
      </c>
      <c r="S120" s="138">
        <f t="shared" si="42"/>
        <v>0.20547206473178292</v>
      </c>
      <c r="T120" s="50">
        <f>吉祥自动更新!H99</f>
        <v>345.01069999999999</v>
      </c>
      <c r="U120" s="138">
        <f t="shared" si="56"/>
        <v>6.6532985803016862</v>
      </c>
      <c r="V120" s="138">
        <f t="shared" si="43"/>
        <v>-0.24650213113164454</v>
      </c>
      <c r="W120" s="50">
        <f>吉祥自动更新!I99</f>
        <v>33.815100000000001</v>
      </c>
      <c r="X120" s="138">
        <f t="shared" si="57"/>
        <v>17.377771739130434</v>
      </c>
      <c r="Y120" s="138">
        <f t="shared" si="44"/>
        <v>5.5811237807391167E-2</v>
      </c>
      <c r="Z120" s="50">
        <f>吉祥自动更新!J99*10</f>
        <v>2067.14</v>
      </c>
      <c r="AA120" s="138">
        <f t="shared" si="58"/>
        <v>1.201427050053248</v>
      </c>
      <c r="AB120" s="138">
        <f t="shared" si="45"/>
        <v>0.13052989658020087</v>
      </c>
      <c r="AC120" s="50">
        <f>吉祥自动更新!K99*10</f>
        <v>1904.08</v>
      </c>
      <c r="AD120" s="138">
        <f t="shared" si="59"/>
        <v>1.0496017222820235</v>
      </c>
      <c r="AE120" s="138">
        <f t="shared" si="46"/>
        <v>0.18108116490401005</v>
      </c>
      <c r="AF120" s="50">
        <f>吉祥自动更新!L99*10</f>
        <v>139.16999999999999</v>
      </c>
      <c r="AG120" s="138">
        <f t="shared" si="60"/>
        <v>14.463333333333331</v>
      </c>
      <c r="AH120" s="138">
        <f t="shared" si="47"/>
        <v>-0.27564669754853488</v>
      </c>
      <c r="AI120" s="50">
        <f>吉祥自动更新!M99*10</f>
        <v>23.889999999999997</v>
      </c>
      <c r="AJ120" s="138">
        <f t="shared" si="61"/>
        <v>22.889999999999997</v>
      </c>
      <c r="AK120" s="138">
        <f t="shared" si="48"/>
        <v>-1.240181893344372E-2</v>
      </c>
      <c r="AL120" s="50">
        <f>吉祥自动更新!N99</f>
        <v>83.45</v>
      </c>
      <c r="AM120" s="148">
        <f t="shared" si="29"/>
        <v>11.790000000000006</v>
      </c>
      <c r="AN120" s="178">
        <f t="shared" si="33"/>
        <v>-2.230000000000004</v>
      </c>
      <c r="AO120" s="50">
        <f>吉祥自动更新!O99</f>
        <v>85.96</v>
      </c>
      <c r="AP120" s="148">
        <f t="shared" si="30"/>
        <v>14.319999999999993</v>
      </c>
      <c r="AQ120" s="178">
        <f t="shared" si="34"/>
        <v>-2.1300000000000097</v>
      </c>
      <c r="AR120" s="50">
        <f>吉祥自动更新!P99</f>
        <v>67.41</v>
      </c>
      <c r="AS120" s="148">
        <f t="shared" si="31"/>
        <v>-7.5499999999999972</v>
      </c>
      <c r="AT120" s="178">
        <f t="shared" si="35"/>
        <v>-8.5900000000000034</v>
      </c>
      <c r="AU120" s="50">
        <f>吉祥自动更新!Q99</f>
        <v>79.13</v>
      </c>
      <c r="AV120" s="148">
        <f t="shared" si="32"/>
        <v>41.639999999999993</v>
      </c>
      <c r="AW120" s="178">
        <f t="shared" si="36"/>
        <v>8.36</v>
      </c>
      <c r="AX120" s="50">
        <f>吉祥自动更新!R99</f>
        <v>115</v>
      </c>
      <c r="AY120" s="138">
        <f t="shared" si="16"/>
        <v>5.504587155963292E-2</v>
      </c>
      <c r="AZ120" s="138">
        <f t="shared" si="49"/>
        <v>0.26373626373626369</v>
      </c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51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W120" s="10"/>
      <c r="CX120" s="10"/>
      <c r="CY120" s="10"/>
      <c r="CZ120" s="10"/>
      <c r="DA120" s="10"/>
      <c r="DB120" s="10"/>
      <c r="DC120" s="10"/>
      <c r="DD120" s="10"/>
      <c r="DE120" s="88"/>
      <c r="DF120" s="88"/>
    </row>
    <row r="121" spans="1:110" s="11" customFormat="1">
      <c r="A121" s="7">
        <v>45203</v>
      </c>
      <c r="B121" s="51">
        <f>吉祥自动更新!B100</f>
        <v>4049.9376999999999</v>
      </c>
      <c r="C121" s="138">
        <f t="shared" si="50"/>
        <v>1.4081845879880639</v>
      </c>
      <c r="D121" s="138">
        <f t="shared" si="37"/>
        <v>0.16964010602243085</v>
      </c>
      <c r="E121" s="22">
        <f>吉祥自动更新!C100</f>
        <v>3483.7274000000002</v>
      </c>
      <c r="F121" s="138">
        <f t="shared" si="51"/>
        <v>1.1520698397601801</v>
      </c>
      <c r="G121" s="138">
        <f t="shared" si="38"/>
        <v>0.22254623246268657</v>
      </c>
      <c r="H121" s="22">
        <f>吉祥自动更新!D100</f>
        <v>515.46659999999997</v>
      </c>
      <c r="I121" s="138">
        <f t="shared" si="52"/>
        <v>8.7876874117057309</v>
      </c>
      <c r="J121" s="138">
        <f t="shared" si="39"/>
        <v>-8.200808027705031E-2</v>
      </c>
      <c r="K121" s="22">
        <f>吉祥自动更新!E100</f>
        <v>50.743699999999997</v>
      </c>
      <c r="L121" s="138">
        <f t="shared" si="53"/>
        <v>3.9293485652114777</v>
      </c>
      <c r="M121" s="138">
        <f t="shared" si="40"/>
        <v>-1.4070906331907884E-2</v>
      </c>
      <c r="N121" s="22">
        <f>吉祥自动更新!F100</f>
        <v>3398.0369000000001</v>
      </c>
      <c r="O121" s="138">
        <f t="shared" si="54"/>
        <v>2.0659489464591694</v>
      </c>
      <c r="P121" s="138">
        <f t="shared" si="41"/>
        <v>0.14156782256936373</v>
      </c>
      <c r="Q121" s="22">
        <f>吉祥自动更新!G100</f>
        <v>3019.5488999999998</v>
      </c>
      <c r="R121" s="138">
        <f t="shared" si="55"/>
        <v>1.8079977212763083</v>
      </c>
      <c r="S121" s="138">
        <f t="shared" si="42"/>
        <v>0.1976807611914404</v>
      </c>
      <c r="T121" s="22">
        <f>吉祥自动更新!H100</f>
        <v>339.02190000000002</v>
      </c>
      <c r="U121" s="138">
        <f t="shared" si="56"/>
        <v>10.714526110648473</v>
      </c>
      <c r="V121" s="138">
        <f t="shared" si="43"/>
        <v>-0.18716547666428507</v>
      </c>
      <c r="W121" s="22">
        <f>吉祥自动更新!I100</f>
        <v>39.466099999999997</v>
      </c>
      <c r="X121" s="138">
        <f t="shared" si="57"/>
        <v>8.7790029238317047</v>
      </c>
      <c r="Y121" s="138">
        <f t="shared" si="44"/>
        <v>2.8003959261285072E-2</v>
      </c>
      <c r="Z121" s="22">
        <f>吉祥自动更新!J100*10</f>
        <v>2102.5899999999997</v>
      </c>
      <c r="AA121" s="138">
        <f t="shared" si="58"/>
        <v>1.831008482563619</v>
      </c>
      <c r="AB121" s="138">
        <f t="shared" si="45"/>
        <v>9.9519944777961111E-2</v>
      </c>
      <c r="AC121" s="22">
        <f>吉祥自动更新!K100*10</f>
        <v>1944.53</v>
      </c>
      <c r="AD121" s="138">
        <f t="shared" si="59"/>
        <v>1.6558086809254551</v>
      </c>
      <c r="AE121" s="138">
        <f t="shared" si="46"/>
        <v>0.14551902492474267</v>
      </c>
      <c r="AF121" s="22">
        <f>吉祥自动更新!L100*10</f>
        <v>131.56</v>
      </c>
      <c r="AG121" s="138">
        <f t="shared" si="60"/>
        <v>15.302354399008674</v>
      </c>
      <c r="AH121" s="138">
        <f t="shared" si="47"/>
        <v>-0.29378925331472439</v>
      </c>
      <c r="AI121" s="22">
        <f>吉祥自动更新!M100*10</f>
        <v>26.5</v>
      </c>
      <c r="AJ121" s="138">
        <f t="shared" si="61"/>
        <v>9.816326530612244</v>
      </c>
      <c r="AK121" s="138">
        <f t="shared" si="48"/>
        <v>-6.9522471910112293E-2</v>
      </c>
      <c r="AL121" s="22">
        <f>吉祥自动更新!N100</f>
        <v>83.9</v>
      </c>
      <c r="AM121" s="148">
        <f t="shared" si="29"/>
        <v>18</v>
      </c>
      <c r="AN121" s="178">
        <f t="shared" si="33"/>
        <v>-2.0699999999999932</v>
      </c>
      <c r="AO121" s="22">
        <f>吉祥自动更新!O100</f>
        <v>86.68</v>
      </c>
      <c r="AP121" s="148">
        <f t="shared" si="30"/>
        <v>20.25</v>
      </c>
      <c r="AQ121" s="178">
        <f t="shared" si="34"/>
        <v>-1.7999999999999972</v>
      </c>
      <c r="AR121" s="22">
        <f>吉祥自动更新!P100</f>
        <v>65.77</v>
      </c>
      <c r="AS121" s="148">
        <f t="shared" si="31"/>
        <v>10.819999999999993</v>
      </c>
      <c r="AT121" s="178">
        <f t="shared" si="35"/>
        <v>-8.5100000000000051</v>
      </c>
      <c r="AU121" s="22">
        <f>吉祥自动更新!Q100</f>
        <v>77.78</v>
      </c>
      <c r="AV121" s="148">
        <f t="shared" si="32"/>
        <v>38.58</v>
      </c>
      <c r="AW121" s="178">
        <f t="shared" si="36"/>
        <v>3.1899999999999977</v>
      </c>
      <c r="AX121" s="22">
        <f>吉祥自动更新!R100</f>
        <v>115</v>
      </c>
      <c r="AY121" s="138">
        <f t="shared" si="16"/>
        <v>5.504587155963292E-2</v>
      </c>
      <c r="AZ121" s="138">
        <f t="shared" si="49"/>
        <v>0.25</v>
      </c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51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W121" s="10"/>
      <c r="CX121" s="10"/>
      <c r="CY121" s="10"/>
      <c r="CZ121" s="10"/>
      <c r="DA121" s="10"/>
      <c r="DB121" s="10"/>
      <c r="DC121" s="10"/>
      <c r="DD121" s="10"/>
      <c r="DE121" s="88"/>
      <c r="DF121" s="88"/>
    </row>
    <row r="122" spans="1:110" s="11" customFormat="1">
      <c r="A122" s="7">
        <v>45231</v>
      </c>
      <c r="B122" s="51">
        <f>吉祥自动更新!B101</f>
        <v>3646.4346999999998</v>
      </c>
      <c r="C122" s="138">
        <f t="shared" si="50"/>
        <v>1.4617046345752924</v>
      </c>
      <c r="D122" s="138">
        <f t="shared" si="37"/>
        <v>0.11289542792152485</v>
      </c>
      <c r="E122" s="50">
        <f>吉祥自动更新!C101</f>
        <v>3165.4236999999998</v>
      </c>
      <c r="F122" s="138">
        <f t="shared" si="51"/>
        <v>1.2269106780812744</v>
      </c>
      <c r="G122" s="138">
        <f t="shared" si="38"/>
        <v>0.19602283633101281</v>
      </c>
      <c r="H122" s="50">
        <f>吉祥自动更新!D101</f>
        <v>419.40879999999999</v>
      </c>
      <c r="I122" s="138">
        <f t="shared" si="52"/>
        <v>6.9879935015589023</v>
      </c>
      <c r="J122" s="138">
        <f t="shared" si="39"/>
        <v>-0.28947964030873274</v>
      </c>
      <c r="K122" s="50">
        <f>吉祥自动更新!E101</f>
        <v>61.602200000000003</v>
      </c>
      <c r="L122" s="138">
        <f t="shared" si="53"/>
        <v>7.4184762555517594</v>
      </c>
      <c r="M122" s="138">
        <f t="shared" si="40"/>
        <v>0.55479837559659484</v>
      </c>
      <c r="N122" s="50">
        <f>吉祥自动更新!F101</f>
        <v>3008.3413999999998</v>
      </c>
      <c r="O122" s="138">
        <f t="shared" si="54"/>
        <v>2.1687091356114689</v>
      </c>
      <c r="P122" s="138">
        <f t="shared" si="41"/>
        <v>0.11437791097264283</v>
      </c>
      <c r="Q122" s="50">
        <f>吉祥自动更新!G101</f>
        <v>2672.4931999999999</v>
      </c>
      <c r="R122" s="138">
        <f t="shared" si="55"/>
        <v>1.903512003621767</v>
      </c>
      <c r="S122" s="138">
        <f t="shared" si="42"/>
        <v>0.18154930355836241</v>
      </c>
      <c r="T122" s="50">
        <f>吉祥自动更新!H101</f>
        <v>291.67020000000002</v>
      </c>
      <c r="U122" s="138">
        <f t="shared" si="56"/>
        <v>10.863311898283165</v>
      </c>
      <c r="V122" s="138">
        <f t="shared" si="43"/>
        <v>-0.28241246235171336</v>
      </c>
      <c r="W122" s="50">
        <f>吉祥自动更新!I101</f>
        <v>44.177999999999997</v>
      </c>
      <c r="X122" s="138">
        <f t="shared" si="57"/>
        <v>9.1103075796411552</v>
      </c>
      <c r="Y122" s="138">
        <f t="shared" si="44"/>
        <v>0.4134336667114582</v>
      </c>
      <c r="Z122" s="50">
        <f>吉祥自动更新!J101*10</f>
        <v>1837.39</v>
      </c>
      <c r="AA122" s="138">
        <f t="shared" si="58"/>
        <v>2.1309897075863957</v>
      </c>
      <c r="AB122" s="138">
        <f t="shared" si="45"/>
        <v>7.7635452956563711E-2</v>
      </c>
      <c r="AC122" s="50">
        <f>吉祥自动更新!K101*10</f>
        <v>1695.95</v>
      </c>
      <c r="AD122" s="138">
        <f t="shared" si="59"/>
        <v>1.9432845663907257</v>
      </c>
      <c r="AE122" s="138">
        <f t="shared" si="46"/>
        <v>0.13436918919642027</v>
      </c>
      <c r="AF122" s="50">
        <f>吉祥自动更新!L101*10</f>
        <v>112.11</v>
      </c>
      <c r="AG122" s="138">
        <f t="shared" si="60"/>
        <v>13.137452711223203</v>
      </c>
      <c r="AH122" s="138">
        <f t="shared" si="47"/>
        <v>-0.39851923386447763</v>
      </c>
      <c r="AI122" s="50">
        <f>吉祥自动更新!M101*10</f>
        <v>29.33</v>
      </c>
      <c r="AJ122" s="138">
        <f t="shared" si="61"/>
        <v>9.8629629629629623</v>
      </c>
      <c r="AK122" s="138">
        <f t="shared" si="48"/>
        <v>0.24437844717861679</v>
      </c>
      <c r="AL122" s="50">
        <f>吉祥自动更新!N101</f>
        <v>82.5</v>
      </c>
      <c r="AM122" s="148">
        <f t="shared" si="29"/>
        <v>18.409999999999997</v>
      </c>
      <c r="AN122" s="178">
        <f t="shared" si="33"/>
        <v>0.10999999999999943</v>
      </c>
      <c r="AO122" s="50">
        <f>吉祥自动更新!O101</f>
        <v>84.43</v>
      </c>
      <c r="AP122" s="148">
        <f t="shared" si="30"/>
        <v>19.680000000000007</v>
      </c>
      <c r="AQ122" s="178">
        <f t="shared" si="34"/>
        <v>-1.0299999999999869</v>
      </c>
      <c r="AR122" s="50">
        <f>吉祥自动更新!P101</f>
        <v>69.540000000000006</v>
      </c>
      <c r="AS122" s="148">
        <f t="shared" si="31"/>
        <v>22.710000000000008</v>
      </c>
      <c r="AT122" s="178">
        <f t="shared" si="35"/>
        <v>0.68000000000000682</v>
      </c>
      <c r="AU122" s="50">
        <f>吉祥自动更新!Q101</f>
        <v>71.709999999999994</v>
      </c>
      <c r="AV122" s="148">
        <f t="shared" si="32"/>
        <v>11.999999999999993</v>
      </c>
      <c r="AW122" s="178">
        <f t="shared" si="36"/>
        <v>-7.1800000000000068</v>
      </c>
      <c r="AX122" s="50">
        <f>吉祥自动更新!R101</f>
        <v>115</v>
      </c>
      <c r="AY122" s="138">
        <f t="shared" si="16"/>
        <v>6.4814814814814881E-2</v>
      </c>
      <c r="AZ122" s="138">
        <f t="shared" si="49"/>
        <v>0.23655913978494625</v>
      </c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51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W122" s="10"/>
      <c r="CX122" s="10"/>
      <c r="CY122" s="10"/>
      <c r="CZ122" s="10"/>
      <c r="DA122" s="10"/>
      <c r="DB122" s="10"/>
      <c r="DC122" s="10"/>
      <c r="DD122" s="10"/>
      <c r="DE122" s="88"/>
      <c r="DF122" s="88"/>
    </row>
    <row r="123" spans="1:110" s="63" customFormat="1">
      <c r="A123" s="7">
        <v>45261</v>
      </c>
      <c r="B123" s="51">
        <f>吉祥自动更新!B102</f>
        <v>4070.22</v>
      </c>
      <c r="C123" s="140">
        <f t="shared" si="50"/>
        <v>0.88916431137277607</v>
      </c>
      <c r="D123" s="138">
        <f t="shared" si="37"/>
        <v>0.1897523835269066</v>
      </c>
      <c r="E123" s="75">
        <f>吉祥自动更新!C102</f>
        <v>3481.7741000000001</v>
      </c>
      <c r="F123" s="140">
        <f t="shared" si="51"/>
        <v>0.69599623446871806</v>
      </c>
      <c r="G123" s="138">
        <f t="shared" si="38"/>
        <v>0.2693026078496914</v>
      </c>
      <c r="H123" s="75">
        <f>吉祥自动更新!D102</f>
        <v>526.8261</v>
      </c>
      <c r="I123" s="140">
        <f t="shared" si="52"/>
        <v>5.6964368789133699</v>
      </c>
      <c r="J123" s="138">
        <f t="shared" si="39"/>
        <v>-0.17572131372999078</v>
      </c>
      <c r="K123" s="75">
        <f>吉祥自动更新!E102</f>
        <v>61.619799999999998</v>
      </c>
      <c r="L123" s="140">
        <f t="shared" si="53"/>
        <v>1.6910324829025862</v>
      </c>
      <c r="M123" s="138">
        <f t="shared" si="40"/>
        <v>0.58535255041396295</v>
      </c>
      <c r="N123" s="75">
        <f>吉祥自动更新!F102</f>
        <v>3361.4895999999999</v>
      </c>
      <c r="O123" s="140">
        <f t="shared" si="54"/>
        <v>1.476459089417578</v>
      </c>
      <c r="P123" s="138">
        <f t="shared" si="41"/>
        <v>0.21495727450283453</v>
      </c>
      <c r="Q123" s="75">
        <f>吉祥自动更新!G102</f>
        <v>2929.2465000000002</v>
      </c>
      <c r="R123" s="140">
        <f t="shared" si="55"/>
        <v>1.2440500522776001</v>
      </c>
      <c r="S123" s="138">
        <f t="shared" si="42"/>
        <v>0.27704127504347742</v>
      </c>
      <c r="T123" s="75">
        <f>吉祥自动更新!H102</f>
        <v>382.95890000000003</v>
      </c>
      <c r="U123" s="140">
        <f t="shared" si="56"/>
        <v>9.0348479806304027</v>
      </c>
      <c r="V123" s="138">
        <f t="shared" si="43"/>
        <v>-0.13574326608558906</v>
      </c>
      <c r="W123" s="75">
        <f>吉祥自动更新!I102</f>
        <v>49.284199999999998</v>
      </c>
      <c r="X123" s="140">
        <f t="shared" si="57"/>
        <v>2.5519376157632627</v>
      </c>
      <c r="Y123" s="138">
        <f t="shared" si="44"/>
        <v>0.64986257896269706</v>
      </c>
      <c r="Z123" s="75">
        <f>吉祥自动更新!J102*10</f>
        <v>2012.23</v>
      </c>
      <c r="AA123" s="140">
        <f t="shared" si="58"/>
        <v>1.4031217904316051</v>
      </c>
      <c r="AB123" s="138">
        <f t="shared" si="45"/>
        <v>0.15553092644381783</v>
      </c>
      <c r="AC123" s="75">
        <f>吉祥自动更新!K102*10</f>
        <v>1836.12</v>
      </c>
      <c r="AD123" s="140">
        <f t="shared" si="59"/>
        <v>1.2486314371440819</v>
      </c>
      <c r="AE123" s="138">
        <f t="shared" si="46"/>
        <v>0.21139108221086844</v>
      </c>
      <c r="AF123" s="75">
        <f>吉祥自动更新!L102*10</f>
        <v>143.82999999999998</v>
      </c>
      <c r="AG123" s="140">
        <f t="shared" si="60"/>
        <v>10.837860082304525</v>
      </c>
      <c r="AH123" s="138">
        <f t="shared" si="47"/>
        <v>-0.29188944357467106</v>
      </c>
      <c r="AI123" s="75">
        <f>吉祥自动更新!M102*10</f>
        <v>32.28</v>
      </c>
      <c r="AJ123" s="140">
        <f t="shared" si="61"/>
        <v>2.7361111111111112</v>
      </c>
      <c r="AK123" s="138">
        <f t="shared" si="48"/>
        <v>0.43085106382978733</v>
      </c>
      <c r="AL123" s="75">
        <f>吉祥自动更新!N102</f>
        <v>82.59</v>
      </c>
      <c r="AM123" s="148">
        <f t="shared" si="29"/>
        <v>19.590000000000003</v>
      </c>
      <c r="AN123" s="178">
        <f>AL123-AL75</f>
        <v>1.7199999999999989</v>
      </c>
      <c r="AO123" s="75">
        <f>吉祥自动更新!O102</f>
        <v>84.13</v>
      </c>
      <c r="AP123" s="148">
        <f t="shared" si="30"/>
        <v>20.549999999999997</v>
      </c>
      <c r="AQ123" s="178">
        <f>AO123-AO75</f>
        <v>0.50999999999999091</v>
      </c>
      <c r="AR123" s="75">
        <f>吉祥自动更新!P102</f>
        <v>72.69</v>
      </c>
      <c r="AS123" s="148">
        <f t="shared" si="31"/>
        <v>24.18</v>
      </c>
      <c r="AT123" s="178">
        <f>AR123-AR75</f>
        <v>3.3599999999999994</v>
      </c>
      <c r="AU123" s="75">
        <f>吉祥自动更新!Q102</f>
        <v>79.98</v>
      </c>
      <c r="AV123" s="148">
        <f t="shared" si="32"/>
        <v>19.380000000000003</v>
      </c>
      <c r="AW123" s="178">
        <f>AU123-AU75</f>
        <v>3.1300000000000097</v>
      </c>
      <c r="AX123" s="75">
        <f>吉祥自动更新!R102</f>
        <v>117</v>
      </c>
      <c r="AY123" s="138">
        <f t="shared" si="16"/>
        <v>6.3636363636363713E-2</v>
      </c>
      <c r="AZ123" s="138">
        <f t="shared" si="49"/>
        <v>0.21875</v>
      </c>
      <c r="BA123" s="77"/>
      <c r="BB123" s="77"/>
      <c r="BC123" s="77"/>
      <c r="BD123" s="77"/>
      <c r="BE123" s="77"/>
      <c r="BF123" s="77"/>
      <c r="BG123" s="77"/>
      <c r="BH123" s="77"/>
      <c r="BI123" s="77"/>
      <c r="BJ123" s="77"/>
      <c r="BK123" s="82"/>
      <c r="BL123" s="77"/>
      <c r="BM123" s="77"/>
      <c r="BN123" s="77"/>
      <c r="BO123" s="77"/>
      <c r="BP123" s="77"/>
      <c r="BQ123" s="77"/>
      <c r="BR123" s="77"/>
      <c r="BS123" s="77"/>
      <c r="BT123" s="77"/>
      <c r="BU123" s="77"/>
      <c r="BV123" s="77"/>
      <c r="BW123" s="77"/>
      <c r="BX123" s="77"/>
      <c r="BY123" s="77"/>
      <c r="BZ123" s="77"/>
      <c r="CA123" s="77"/>
      <c r="CB123" s="77"/>
      <c r="CC123" s="77"/>
      <c r="CD123" s="77"/>
      <c r="CE123" s="77"/>
      <c r="CF123" s="77"/>
      <c r="CG123" s="77"/>
      <c r="CH123" s="77"/>
      <c r="CI123" s="77"/>
      <c r="CJ123" s="77"/>
      <c r="CK123" s="77"/>
      <c r="CL123" s="77"/>
      <c r="CM123" s="77"/>
      <c r="CN123" s="77"/>
      <c r="CW123" s="77"/>
      <c r="CX123" s="77"/>
      <c r="CY123" s="77"/>
      <c r="CZ123" s="77"/>
      <c r="DA123" s="77"/>
      <c r="DB123" s="77"/>
      <c r="DC123" s="77"/>
      <c r="DD123" s="77"/>
      <c r="DE123" s="89"/>
      <c r="DF123" s="89"/>
    </row>
    <row r="124" spans="1:110" s="11" customFormat="1">
      <c r="A124" s="34">
        <v>45292</v>
      </c>
      <c r="B124" s="51">
        <f>吉祥自动更新!B103</f>
        <v>4539.1414999999997</v>
      </c>
      <c r="C124" s="138">
        <f t="shared" si="50"/>
        <v>0.38108752246859545</v>
      </c>
      <c r="D124" s="138">
        <f>B124/B64-1</f>
        <v>0.32872120352218692</v>
      </c>
      <c r="E124" s="76">
        <f>吉祥自动更新!C103</f>
        <v>3792.6455999999998</v>
      </c>
      <c r="F124" s="138">
        <f t="shared" si="51"/>
        <v>0.23886949927944157</v>
      </c>
      <c r="G124" s="138">
        <f>E124/E64-1</f>
        <v>0.31717919495917424</v>
      </c>
      <c r="H124" s="76">
        <f>吉祥自动更新!D103</f>
        <v>691.31240000000003</v>
      </c>
      <c r="I124" s="138">
        <f t="shared" si="52"/>
        <v>2.8109897645916728</v>
      </c>
      <c r="J124" s="138">
        <f>H124/H64-1</f>
        <v>0.4134432335762499</v>
      </c>
      <c r="K124" s="76">
        <f>吉祥自动更新!E103</f>
        <v>55.183500000000002</v>
      </c>
      <c r="L124" s="138">
        <f t="shared" si="53"/>
        <v>0.25797296373127887</v>
      </c>
      <c r="M124" s="138">
        <f>K124/K64-1</f>
        <v>0.15675583896162704</v>
      </c>
      <c r="N124" s="76">
        <f>吉祥自动更新!F103</f>
        <v>3790.5318000000002</v>
      </c>
      <c r="O124" s="138">
        <f t="shared" si="54"/>
        <v>0.55600914772176591</v>
      </c>
      <c r="P124" s="138">
        <f>N124/N64-1</f>
        <v>0.3435333734540944</v>
      </c>
      <c r="Q124" s="76">
        <f>吉祥自动更新!G103</f>
        <v>3242.5769</v>
      </c>
      <c r="R124" s="138">
        <f t="shared" si="55"/>
        <v>0.41695441338604522</v>
      </c>
      <c r="S124" s="138">
        <f>Q124/Q64-1</f>
        <v>0.35772531780905625</v>
      </c>
      <c r="T124" s="76">
        <f>吉祥自动更新!H103</f>
        <v>502.70260000000002</v>
      </c>
      <c r="U124" s="138">
        <f t="shared" si="56"/>
        <v>3.5066923183122984</v>
      </c>
      <c r="V124" s="138">
        <f>T124/T64-1</f>
        <v>0.27501147681936122</v>
      </c>
      <c r="W124" s="76">
        <f>吉祥自动更新!I103</f>
        <v>45.252299999999998</v>
      </c>
      <c r="X124" s="138">
        <f t="shared" si="57"/>
        <v>0.25348117657812863</v>
      </c>
      <c r="Y124" s="138">
        <f>W124/W64-1</f>
        <v>0.16628136235357793</v>
      </c>
      <c r="Z124" s="76">
        <f>吉祥自动更新!J103*10</f>
        <v>2237.3200000000002</v>
      </c>
      <c r="AA124" s="138">
        <f t="shared" si="58"/>
        <v>0.49584472718277217</v>
      </c>
      <c r="AB124" s="138">
        <f>Z124/Z64-1</f>
        <v>0.27545121826080043</v>
      </c>
      <c r="AC124" s="76">
        <f>吉祥自动更新!K103*10</f>
        <v>2012.1000000000001</v>
      </c>
      <c r="AD124" s="138">
        <f t="shared" si="59"/>
        <v>0.39697152735831387</v>
      </c>
      <c r="AE124" s="138">
        <f>AC124/AC64-1</f>
        <v>0.30265892361178559</v>
      </c>
      <c r="AF124" s="76">
        <f>吉祥自动更新!L103*10</f>
        <v>195.01999999999998</v>
      </c>
      <c r="AG124" s="138">
        <f t="shared" si="60"/>
        <v>5.111563773111877</v>
      </c>
      <c r="AH124" s="138">
        <f>AF124/AF64-1</f>
        <v>7.8411855784118467E-2</v>
      </c>
      <c r="AI124" s="76">
        <f>吉祥自动更新!M103*10</f>
        <v>30.2</v>
      </c>
      <c r="AJ124" s="138">
        <f t="shared" si="61"/>
        <v>0.28784648187633244</v>
      </c>
      <c r="AK124" s="138">
        <f>AI124/AI64-1</f>
        <v>5.2631578947368363E-2</v>
      </c>
      <c r="AL124" s="76">
        <f>吉祥自动更新!N103</f>
        <v>83.51</v>
      </c>
      <c r="AM124" s="148">
        <f t="shared" si="29"/>
        <v>9.39</v>
      </c>
      <c r="AN124" s="148">
        <f t="shared" ref="AN124:AN129" si="62">AL124-AL64</f>
        <v>0.92000000000000171</v>
      </c>
      <c r="AO124" s="76">
        <f>吉祥自动更新!O103</f>
        <v>85.5</v>
      </c>
      <c r="AP124" s="148">
        <f t="shared" si="30"/>
        <v>10.75</v>
      </c>
      <c r="AQ124" s="148">
        <f t="shared" ref="AQ124:AQ129" si="63">AO124-AO64</f>
        <v>2.5600000000000023</v>
      </c>
      <c r="AR124" s="76">
        <f>吉祥自动更新!P103</f>
        <v>72.72</v>
      </c>
      <c r="AS124" s="148">
        <f t="shared" si="31"/>
        <v>11.229999999999997</v>
      </c>
      <c r="AT124" s="148">
        <f t="shared" ref="AT124:AT129" si="64">AR124-AR64</f>
        <v>-7.8900000000000006</v>
      </c>
      <c r="AU124" s="76">
        <f>吉祥自动更新!Q103</f>
        <v>82</v>
      </c>
      <c r="AV124" s="148">
        <f t="shared" si="32"/>
        <v>-0.29999999999999716</v>
      </c>
      <c r="AW124" s="148">
        <f t="shared" ref="AW124:AW129" si="65">AU124-AU64</f>
        <v>0.67000000000000171</v>
      </c>
      <c r="AX124" s="76">
        <f>吉祥自动更新!R103</f>
        <v>117</v>
      </c>
      <c r="AY124" s="138">
        <f t="shared" ref="AY124:AY130" si="66">AX124/AX112-1</f>
        <v>6.3636363636363713E-2</v>
      </c>
      <c r="AZ124" s="138">
        <f>AX124/AX64-1</f>
        <v>0.31460674157303381</v>
      </c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51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W124" s="10"/>
      <c r="CX124" s="10"/>
      <c r="CY124" s="10"/>
      <c r="CZ124" s="10"/>
      <c r="DA124" s="10"/>
      <c r="DB124" s="10"/>
      <c r="DC124" s="10"/>
      <c r="DD124" s="10"/>
      <c r="DE124" s="88"/>
      <c r="DF124" s="88"/>
    </row>
    <row r="125" spans="1:110" s="11" customFormat="1">
      <c r="A125" s="7">
        <v>45323</v>
      </c>
      <c r="B125" s="51">
        <f>吉祥自动更新!B104</f>
        <v>4711.9004999999997</v>
      </c>
      <c r="C125" s="138">
        <f t="shared" si="50"/>
        <v>0.35248000758690701</v>
      </c>
      <c r="D125" s="138">
        <f t="shared" ref="D125:D130" si="67">B125/B65-1</f>
        <v>0.43340882921215007</v>
      </c>
      <c r="E125" s="22">
        <f>吉祥自动更新!C104</f>
        <v>3745.5106000000001</v>
      </c>
      <c r="F125" s="138">
        <f t="shared" si="51"/>
        <v>0.1772598484713237</v>
      </c>
      <c r="G125" s="138">
        <f t="shared" ref="G125:G130" si="68">E125/E65-1</f>
        <v>0.4319478415382827</v>
      </c>
      <c r="H125" s="22">
        <f>吉祥自动更新!D104</f>
        <v>910.24379999999996</v>
      </c>
      <c r="I125" s="138">
        <f t="shared" si="52"/>
        <v>2.4415172496711581</v>
      </c>
      <c r="J125" s="138">
        <f t="shared" ref="J125:J130" si="69">H125/H65-1</f>
        <v>0.52229014203176649</v>
      </c>
      <c r="K125" s="22">
        <f>吉祥自动更新!E104</f>
        <v>56.146099999999997</v>
      </c>
      <c r="L125" s="138">
        <f t="shared" si="53"/>
        <v>0.48307486680455058</v>
      </c>
      <c r="M125" s="138">
        <f t="shared" ref="M125:M130" si="70">K125/K65-1</f>
        <v>-0.23694113777736703</v>
      </c>
      <c r="N125" s="22">
        <f>吉祥自动更新!F104</f>
        <v>4118.3364000000001</v>
      </c>
      <c r="O125" s="138">
        <f t="shared" si="54"/>
        <v>0.42071088594096495</v>
      </c>
      <c r="P125" s="138">
        <f t="shared" ref="P125:P130" si="71">N125/N65-1</f>
        <v>0.4404980540174126</v>
      </c>
      <c r="Q125" s="22">
        <f>吉祥自动更新!G104</f>
        <v>3344.6001999999999</v>
      </c>
      <c r="R125" s="138">
        <f t="shared" si="55"/>
        <v>0.24403575350953921</v>
      </c>
      <c r="S125" s="138">
        <f t="shared" ref="S125:S130" si="72">Q125/Q65-1</f>
        <v>0.45165065247452452</v>
      </c>
      <c r="T125" s="22">
        <f>吉祥自动更新!H104</f>
        <v>727.3614</v>
      </c>
      <c r="U125" s="138">
        <f t="shared" si="56"/>
        <v>3.0260985178920148</v>
      </c>
      <c r="V125" s="138">
        <f t="shared" ref="V125:V130" si="73">T125/T65-1</f>
        <v>0.46473366873231803</v>
      </c>
      <c r="W125" s="22">
        <f>吉祥自动更新!I104</f>
        <v>46.3748</v>
      </c>
      <c r="X125" s="138">
        <f t="shared" si="57"/>
        <v>0.56586980010804977</v>
      </c>
      <c r="Y125" s="138">
        <f t="shared" ref="Y125:Y130" si="74">W125/W65-1</f>
        <v>-0.20572463060683754</v>
      </c>
      <c r="Z125" s="22">
        <f>吉祥自动更新!J104*10</f>
        <v>2359.06</v>
      </c>
      <c r="AA125" s="138">
        <f t="shared" si="58"/>
        <v>0.31479623684679869</v>
      </c>
      <c r="AB125" s="138">
        <f t="shared" ref="AB125:AB130" si="75">Z125/Z65-1</f>
        <v>0.34445419625454488</v>
      </c>
      <c r="AC125" s="22">
        <f>吉祥自动更新!K104*10</f>
        <v>2070.34</v>
      </c>
      <c r="AD125" s="138">
        <f t="shared" si="59"/>
        <v>0.2048067970204841</v>
      </c>
      <c r="AE125" s="138">
        <f t="shared" ref="AE125:AE130" si="76">AC125/AC65-1</f>
        <v>0.38874429836329472</v>
      </c>
      <c r="AF125" s="22">
        <f>吉祥自动更新!L104*10</f>
        <v>258.36</v>
      </c>
      <c r="AG125" s="138">
        <f t="shared" si="60"/>
        <v>3.6226516371443909</v>
      </c>
      <c r="AH125" s="138">
        <f t="shared" ref="AH125:AH130" si="77">AF125/AF65-1</f>
        <v>0.17768255994165383</v>
      </c>
      <c r="AI125" s="22">
        <f>吉祥自动更新!M104*10</f>
        <v>30.36</v>
      </c>
      <c r="AJ125" s="138">
        <f t="shared" si="61"/>
        <v>0.52180451127819527</v>
      </c>
      <c r="AK125" s="138">
        <f t="shared" ref="AK125:AK130" si="78">AI125/AI65-1</f>
        <v>-0.31744604316546765</v>
      </c>
      <c r="AL125" s="22">
        <f>吉祥自动更新!N104</f>
        <v>87.4</v>
      </c>
      <c r="AM125" s="148">
        <f t="shared" si="29"/>
        <v>4.1900000000000119</v>
      </c>
      <c r="AN125" s="148">
        <f t="shared" si="62"/>
        <v>0.43000000000000682</v>
      </c>
      <c r="AO125" s="22">
        <f>吉祥自动更新!O104</f>
        <v>89.3</v>
      </c>
      <c r="AP125" s="148">
        <f t="shared" si="30"/>
        <v>4.7999999999999972</v>
      </c>
      <c r="AQ125" s="148">
        <f t="shared" si="63"/>
        <v>1.2199999999999989</v>
      </c>
      <c r="AR125" s="22">
        <f>吉祥自动更新!P104</f>
        <v>79.91</v>
      </c>
      <c r="AS125" s="148">
        <f t="shared" si="31"/>
        <v>11.599999999999994</v>
      </c>
      <c r="AT125" s="148">
        <f t="shared" si="64"/>
        <v>-3.1400000000000006</v>
      </c>
      <c r="AU125" s="22">
        <f>吉祥自动更新!Q104</f>
        <v>82.6</v>
      </c>
      <c r="AV125" s="148">
        <f t="shared" si="32"/>
        <v>4.3699999999999903</v>
      </c>
      <c r="AW125" s="148">
        <f t="shared" si="65"/>
        <v>3.25</v>
      </c>
      <c r="AX125" s="22">
        <f>吉祥自动更新!R104</f>
        <v>118</v>
      </c>
      <c r="AY125" s="138">
        <f t="shared" si="66"/>
        <v>7.2727272727272751E-2</v>
      </c>
      <c r="AZ125" s="138">
        <f t="shared" ref="AZ125:AZ130" si="79">AX125/AX65-1</f>
        <v>0.34090909090909083</v>
      </c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51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W125" s="10"/>
      <c r="CX125" s="10"/>
      <c r="CY125" s="10"/>
      <c r="CZ125" s="10"/>
      <c r="DA125" s="10"/>
      <c r="DB125" s="10"/>
      <c r="DC125" s="10"/>
      <c r="DD125" s="10"/>
      <c r="DE125" s="88"/>
      <c r="DF125" s="88"/>
    </row>
    <row r="126" spans="1:110" s="11" customFormat="1">
      <c r="A126" s="7">
        <v>45352</v>
      </c>
      <c r="B126" s="51">
        <f>吉祥自动更新!B105</f>
        <v>4427.4836999999998</v>
      </c>
      <c r="C126" s="138">
        <f t="shared" si="50"/>
        <v>0.14749312842818885</v>
      </c>
      <c r="D126" s="138">
        <f t="shared" si="67"/>
        <v>0.35352012214161621</v>
      </c>
      <c r="E126" s="22">
        <f>吉祥自动更新!C105</f>
        <v>3535.6509999999998</v>
      </c>
      <c r="F126" s="138">
        <f t="shared" si="51"/>
        <v>2.6159640750627489E-2</v>
      </c>
      <c r="G126" s="138">
        <f t="shared" si="68"/>
        <v>0.30797909379694421</v>
      </c>
      <c r="H126" s="22">
        <f>吉祥自动更新!D105</f>
        <v>838.15689999999995</v>
      </c>
      <c r="I126" s="138">
        <f t="shared" si="52"/>
        <v>1.3125997087442394</v>
      </c>
      <c r="J126" s="138">
        <f t="shared" si="69"/>
        <v>0.62929970528414403</v>
      </c>
      <c r="K126" s="22">
        <f>吉祥自动更新!E105</f>
        <v>53.675800000000002</v>
      </c>
      <c r="L126" s="138">
        <f t="shared" si="53"/>
        <v>6.3970060616151958E-2</v>
      </c>
      <c r="M126" s="138">
        <f t="shared" si="70"/>
        <v>2.9073135003232498E-3</v>
      </c>
      <c r="N126" s="22">
        <f>吉祥自动更新!F105</f>
        <v>3781.1671000000001</v>
      </c>
      <c r="O126" s="138">
        <f t="shared" si="54"/>
        <v>0.19833235383526748</v>
      </c>
      <c r="P126" s="138">
        <f t="shared" si="71"/>
        <v>0.34087686563723829</v>
      </c>
      <c r="Q126" s="22">
        <f>吉祥自动更新!G105</f>
        <v>3066.2375000000002</v>
      </c>
      <c r="R126" s="138">
        <f t="shared" si="55"/>
        <v>7.1623799850718317E-2</v>
      </c>
      <c r="S126" s="138">
        <f t="shared" si="72"/>
        <v>0.30578214401593318</v>
      </c>
      <c r="T126" s="22">
        <f>吉祥自动更新!H105</f>
        <v>671.44749999999999</v>
      </c>
      <c r="U126" s="138">
        <f t="shared" si="56"/>
        <v>1.6177739501184423</v>
      </c>
      <c r="V126" s="138">
        <f t="shared" si="73"/>
        <v>0.57856830175087848</v>
      </c>
      <c r="W126" s="22">
        <f>吉祥自动更新!I105</f>
        <v>43.482100000000003</v>
      </c>
      <c r="X126" s="138">
        <f t="shared" si="57"/>
        <v>0.15761799918534036</v>
      </c>
      <c r="Y126" s="138">
        <f t="shared" si="74"/>
        <v>-6.2261290385191903E-2</v>
      </c>
      <c r="Z126" s="22">
        <f>吉祥自动更新!J105*10</f>
        <v>2226.3200000000002</v>
      </c>
      <c r="AA126" s="138">
        <f t="shared" si="58"/>
        <v>0.12519394928763128</v>
      </c>
      <c r="AB126" s="138">
        <f t="shared" si="75"/>
        <v>0.2692165168263887</v>
      </c>
      <c r="AC126" s="22">
        <f>吉祥自动更新!K105*10</f>
        <v>1951.49</v>
      </c>
      <c r="AD126" s="138">
        <f t="shared" si="59"/>
        <v>4.1255595810411938E-2</v>
      </c>
      <c r="AE126" s="138">
        <f t="shared" si="76"/>
        <v>0.27953132786068369</v>
      </c>
      <c r="AF126" s="22">
        <f>吉祥自动更新!L105*10</f>
        <v>245.7</v>
      </c>
      <c r="AG126" s="138">
        <f t="shared" si="60"/>
        <v>2.0866834170854274</v>
      </c>
      <c r="AH126" s="138">
        <f t="shared" si="77"/>
        <v>0.25993538792882398</v>
      </c>
      <c r="AI126" s="22">
        <f>吉祥自动更新!M105*10</f>
        <v>29.13</v>
      </c>
      <c r="AJ126" s="138">
        <f t="shared" si="61"/>
        <v>0.17270531400966171</v>
      </c>
      <c r="AK126" s="138">
        <f t="shared" si="78"/>
        <v>-0.14121462264150952</v>
      </c>
      <c r="AL126" s="22">
        <f>吉祥自动更新!N105</f>
        <v>85.4</v>
      </c>
      <c r="AM126" s="148">
        <f t="shared" si="29"/>
        <v>3.6200000000000045</v>
      </c>
      <c r="AN126" s="148">
        <f t="shared" si="62"/>
        <v>-0.80999999999998806</v>
      </c>
      <c r="AO126" s="22">
        <f>吉祥自动更新!O105</f>
        <v>86.72</v>
      </c>
      <c r="AP126" s="148">
        <f t="shared" si="30"/>
        <v>3.6799999999999926</v>
      </c>
      <c r="AQ126" s="148">
        <f t="shared" si="63"/>
        <v>-0.15000000000000568</v>
      </c>
      <c r="AR126" s="22">
        <f>吉祥自动更新!P105</f>
        <v>80.11</v>
      </c>
      <c r="AS126" s="148">
        <f t="shared" si="31"/>
        <v>9.3400000000000034</v>
      </c>
      <c r="AT126" s="148">
        <f t="shared" si="64"/>
        <v>-2.5700000000000074</v>
      </c>
      <c r="AU126" s="22">
        <f>吉祥自动更新!Q105</f>
        <v>81.010000000000005</v>
      </c>
      <c r="AV126" s="148">
        <f t="shared" si="32"/>
        <v>6.5500000000000114</v>
      </c>
      <c r="AW126" s="148">
        <f t="shared" si="65"/>
        <v>-5.6299999999999955</v>
      </c>
      <c r="AX126" s="22">
        <f>吉祥自动更新!R105</f>
        <v>118</v>
      </c>
      <c r="AY126" s="138">
        <f t="shared" si="66"/>
        <v>6.3063063063063085E-2</v>
      </c>
      <c r="AZ126" s="138">
        <f t="shared" si="79"/>
        <v>0.31111111111111112</v>
      </c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51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W126" s="10"/>
      <c r="CX126" s="10"/>
      <c r="CY126" s="10"/>
      <c r="CZ126" s="10"/>
      <c r="DA126" s="10"/>
      <c r="DB126" s="10"/>
      <c r="DC126" s="10"/>
      <c r="DD126" s="10"/>
      <c r="DE126" s="88"/>
      <c r="DF126" s="88"/>
    </row>
    <row r="127" spans="1:110" s="11" customFormat="1">
      <c r="A127" s="7">
        <v>45383</v>
      </c>
      <c r="B127" s="51">
        <f>吉祥自动更新!B106</f>
        <v>4566.6716999999999</v>
      </c>
      <c r="C127" s="138">
        <f t="shared" si="50"/>
        <v>0.16800512659904077</v>
      </c>
      <c r="D127" s="138">
        <f t="shared" si="67"/>
        <v>0.35092642882499114</v>
      </c>
      <c r="E127" s="22">
        <f>吉祥自动更新!C106</f>
        <v>3654.0488999999998</v>
      </c>
      <c r="F127" s="138">
        <f t="shared" si="51"/>
        <v>6.4209908547031791E-2</v>
      </c>
      <c r="G127" s="138">
        <f t="shared" si="68"/>
        <v>0.27803226935830971</v>
      </c>
      <c r="H127" s="22">
        <f>吉祥自动更新!D106</f>
        <v>865.34979999999996</v>
      </c>
      <c r="I127" s="138">
        <f t="shared" si="52"/>
        <v>0.97752971779831999</v>
      </c>
      <c r="J127" s="138">
        <f t="shared" si="69"/>
        <v>0.87916735071110219</v>
      </c>
      <c r="K127" s="22">
        <f>吉祥自动更新!E106</f>
        <v>47.273000000000003</v>
      </c>
      <c r="L127" s="138">
        <f t="shared" si="53"/>
        <v>0.22360815963099978</v>
      </c>
      <c r="M127" s="138">
        <f t="shared" si="70"/>
        <v>-0.22226097600300088</v>
      </c>
      <c r="N127" s="22">
        <f>吉祥自动更新!F106</f>
        <v>3804.4926</v>
      </c>
      <c r="O127" s="138">
        <f t="shared" si="54"/>
        <v>0.204472573588526</v>
      </c>
      <c r="P127" s="138">
        <f t="shared" si="71"/>
        <v>0.32208219332698351</v>
      </c>
      <c r="Q127" s="22">
        <f>吉祥自动更新!G106</f>
        <v>3081.8665999999998</v>
      </c>
      <c r="R127" s="138">
        <f t="shared" si="55"/>
        <v>7.4224716554655457E-2</v>
      </c>
      <c r="S127" s="138">
        <f t="shared" si="72"/>
        <v>0.26247592814636178</v>
      </c>
      <c r="T127" s="22">
        <f>吉祥自动更新!H106</f>
        <v>682.75109999999995</v>
      </c>
      <c r="U127" s="138">
        <f t="shared" si="56"/>
        <v>1.5924779340708577</v>
      </c>
      <c r="V127" s="138">
        <f t="shared" si="73"/>
        <v>0.77161890547212009</v>
      </c>
      <c r="W127" s="22">
        <f>吉祥自动更新!I106</f>
        <v>39.874899999999997</v>
      </c>
      <c r="X127" s="138">
        <f t="shared" si="57"/>
        <v>0.51284259568397705</v>
      </c>
      <c r="Y127" s="138">
        <f t="shared" si="74"/>
        <v>-0.22028724787594967</v>
      </c>
      <c r="Z127" s="22">
        <f>吉祥自动更新!J106*10</f>
        <v>2260.11</v>
      </c>
      <c r="AA127" s="138">
        <f t="shared" si="58"/>
        <v>0.11764909504500043</v>
      </c>
      <c r="AB127" s="138">
        <f t="shared" si="75"/>
        <v>0.21864435110346658</v>
      </c>
      <c r="AC127" s="22">
        <f>吉祥自动更新!K106*10</f>
        <v>1996.23</v>
      </c>
      <c r="AD127" s="138">
        <f t="shared" si="59"/>
        <v>4.4736360068036163E-2</v>
      </c>
      <c r="AE127" s="138">
        <f t="shared" si="76"/>
        <v>0.21686467902491358</v>
      </c>
      <c r="AF127" s="22">
        <f>吉祥自动更新!L106*10</f>
        <v>237.16000000000003</v>
      </c>
      <c r="AG127" s="138">
        <f t="shared" si="60"/>
        <v>1.5457277801631601</v>
      </c>
      <c r="AH127" s="138">
        <f t="shared" si="77"/>
        <v>0.30803596050962456</v>
      </c>
      <c r="AI127" s="22">
        <f>吉祥自动更新!M106*10</f>
        <v>26.720000000000002</v>
      </c>
      <c r="AJ127" s="138">
        <f t="shared" si="61"/>
        <v>0.46090759978130147</v>
      </c>
      <c r="AK127" s="138">
        <f t="shared" si="78"/>
        <v>-0.18611026500152283</v>
      </c>
      <c r="AL127" s="22">
        <f>吉祥自动更新!N106</f>
        <v>83.31</v>
      </c>
      <c r="AM127" s="148">
        <f t="shared" si="29"/>
        <v>2.519999999999996</v>
      </c>
      <c r="AN127" s="148">
        <f t="shared" si="62"/>
        <v>-1.8199999999999932</v>
      </c>
      <c r="AO127" s="22">
        <f>吉祥自动更新!O106</f>
        <v>84.34</v>
      </c>
      <c r="AP127" s="148">
        <f t="shared" si="30"/>
        <v>0.79000000000000625</v>
      </c>
      <c r="AQ127" s="148">
        <f t="shared" si="63"/>
        <v>-1.039999999999992</v>
      </c>
      <c r="AR127" s="22">
        <f>吉祥自动更新!P106</f>
        <v>78.900000000000006</v>
      </c>
      <c r="AS127" s="148">
        <f t="shared" si="31"/>
        <v>18.720000000000006</v>
      </c>
      <c r="AT127" s="148">
        <f t="shared" si="64"/>
        <v>-4.789999999999992</v>
      </c>
      <c r="AU127" s="22">
        <f>吉祥自动更新!Q106</f>
        <v>84.35</v>
      </c>
      <c r="AV127" s="148">
        <f t="shared" si="32"/>
        <v>16.129999999999995</v>
      </c>
      <c r="AW127" s="148">
        <f t="shared" si="65"/>
        <v>0.20999999999999375</v>
      </c>
      <c r="AX127" s="22">
        <f>吉祥自动更新!R106</f>
        <v>119</v>
      </c>
      <c r="AY127" s="138">
        <f t="shared" si="66"/>
        <v>6.25E-2</v>
      </c>
      <c r="AZ127" s="138">
        <f t="shared" si="79"/>
        <v>0.32222222222222219</v>
      </c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51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W127" s="10"/>
      <c r="CX127" s="10"/>
      <c r="CY127" s="10"/>
      <c r="CZ127" s="10"/>
      <c r="DA127" s="10"/>
      <c r="DB127" s="10"/>
      <c r="DC127" s="10"/>
      <c r="DD127" s="10"/>
      <c r="DE127" s="88"/>
      <c r="DF127" s="88"/>
    </row>
    <row r="128" spans="1:110" s="11" customFormat="1">
      <c r="A128" s="7">
        <v>45413</v>
      </c>
      <c r="B128" s="51">
        <f>吉祥自动更新!B107</f>
        <v>4733.4637000000002</v>
      </c>
      <c r="C128" s="138">
        <f t="shared" si="50"/>
        <v>0.15737504300304139</v>
      </c>
      <c r="D128" s="138">
        <f t="shared" si="67"/>
        <v>0.40725105378894577</v>
      </c>
      <c r="E128" s="22">
        <f>吉祥自动更新!C107</f>
        <v>3754.1596</v>
      </c>
      <c r="F128" s="138">
        <f t="shared" si="51"/>
        <v>3.0290261374405159E-2</v>
      </c>
      <c r="G128" s="138">
        <f t="shared" si="68"/>
        <v>0.32259747382643655</v>
      </c>
      <c r="H128" s="22">
        <f>吉祥自动更新!D107</f>
        <v>930.36519999999996</v>
      </c>
      <c r="I128" s="138">
        <f t="shared" si="52"/>
        <v>1.2838714935467905</v>
      </c>
      <c r="J128" s="138">
        <f t="shared" si="69"/>
        <v>0.97870683778952494</v>
      </c>
      <c r="K128" s="22">
        <f>吉祥自动更新!E107</f>
        <v>48.938899999999997</v>
      </c>
      <c r="L128" s="138">
        <f t="shared" si="53"/>
        <v>0.26537213481402944</v>
      </c>
      <c r="M128" s="138">
        <f t="shared" si="70"/>
        <v>-0.10956880254872114</v>
      </c>
      <c r="N128" s="22">
        <f>吉祥自动更新!F107</f>
        <v>3902.3645999999999</v>
      </c>
      <c r="O128" s="138">
        <f t="shared" si="54"/>
        <v>0.1957061552431274</v>
      </c>
      <c r="P128" s="138">
        <f t="shared" si="71"/>
        <v>0.35463381025040541</v>
      </c>
      <c r="Q128" s="22">
        <f>吉祥自动更新!G107</f>
        <v>3191.8263000000002</v>
      </c>
      <c r="R128" s="138">
        <f t="shared" si="55"/>
        <v>7.2813120169809453E-2</v>
      </c>
      <c r="S128" s="138">
        <f t="shared" si="72"/>
        <v>0.30408665882292674</v>
      </c>
      <c r="T128" s="22">
        <f>吉祥自动更新!H107</f>
        <v>671.84209999999996</v>
      </c>
      <c r="U128" s="138">
        <f t="shared" si="56"/>
        <v>1.5939779313337761</v>
      </c>
      <c r="V128" s="138">
        <f t="shared" si="73"/>
        <v>0.73499137981792773</v>
      </c>
      <c r="W128" s="22">
        <f>吉祥自动更新!I107</f>
        <v>38.696199999999997</v>
      </c>
      <c r="X128" s="138">
        <f t="shared" si="57"/>
        <v>0.31375744365905489</v>
      </c>
      <c r="Y128" s="138">
        <f t="shared" si="74"/>
        <v>-0.15813221885490392</v>
      </c>
      <c r="Z128" s="22">
        <f>吉祥自动更新!J107*10</f>
        <v>2335.56</v>
      </c>
      <c r="AA128" s="138">
        <f t="shared" si="58"/>
        <v>0.11655790605951943</v>
      </c>
      <c r="AB128" s="138">
        <f t="shared" si="75"/>
        <v>0.2376844158046465</v>
      </c>
      <c r="AC128" s="22">
        <f>吉祥自动更新!K107*10</f>
        <v>2065.62</v>
      </c>
      <c r="AD128" s="138">
        <f t="shared" si="59"/>
        <v>4.8298611992184659E-2</v>
      </c>
      <c r="AE128" s="138">
        <f t="shared" si="76"/>
        <v>0.24229885610498325</v>
      </c>
      <c r="AF128" s="22">
        <f>吉祥自动更新!L107*10</f>
        <v>244.29</v>
      </c>
      <c r="AG128" s="138">
        <f t="shared" si="60"/>
        <v>1.4191919191919191</v>
      </c>
      <c r="AH128" s="138">
        <f t="shared" si="77"/>
        <v>0.28790594685786575</v>
      </c>
      <c r="AI128" s="22">
        <f>吉祥自动更新!M107*10</f>
        <v>25.65</v>
      </c>
      <c r="AJ128" s="138">
        <f t="shared" si="61"/>
        <v>0.26230314960629908</v>
      </c>
      <c r="AK128" s="138">
        <f t="shared" si="78"/>
        <v>-0.25909878682842302</v>
      </c>
      <c r="AL128" s="22">
        <f>吉祥自动更新!N107</f>
        <v>82.44</v>
      </c>
      <c r="AM128" s="148">
        <f t="shared" si="29"/>
        <v>2.6400000000000006</v>
      </c>
      <c r="AN128" s="148">
        <f t="shared" si="62"/>
        <v>-3.2000000000000028</v>
      </c>
      <c r="AO128" s="22">
        <f>吉祥自动更新!O107</f>
        <v>85.02</v>
      </c>
      <c r="AP128" s="148">
        <f t="shared" si="30"/>
        <v>3.3699999999999903</v>
      </c>
      <c r="AQ128" s="148">
        <f t="shared" si="63"/>
        <v>-1.210000000000008</v>
      </c>
      <c r="AR128" s="22">
        <f>吉祥自动更新!P107</f>
        <v>72.209999999999994</v>
      </c>
      <c r="AS128" s="148">
        <f t="shared" si="31"/>
        <v>8.6299999999999955</v>
      </c>
      <c r="AT128" s="148">
        <f t="shared" si="64"/>
        <v>-10.150000000000006</v>
      </c>
      <c r="AU128" s="22">
        <f>吉祥自动更新!Q107</f>
        <v>79.069999999999993</v>
      </c>
      <c r="AV128" s="148">
        <f t="shared" si="32"/>
        <v>2.9099999999999966</v>
      </c>
      <c r="AW128" s="148">
        <f t="shared" si="65"/>
        <v>-4.5600000000000023</v>
      </c>
      <c r="AX128" s="22">
        <f>吉祥自动更新!R107</f>
        <v>119</v>
      </c>
      <c r="AY128" s="138">
        <f t="shared" si="66"/>
        <v>5.3097345132743445E-2</v>
      </c>
      <c r="AZ128" s="138">
        <f t="shared" si="79"/>
        <v>0.32222222222222219</v>
      </c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51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W128" s="10"/>
      <c r="CX128" s="10"/>
      <c r="CY128" s="10"/>
      <c r="CZ128" s="10"/>
      <c r="DA128" s="10"/>
      <c r="DB128" s="10"/>
      <c r="DC128" s="10"/>
      <c r="DD128" s="10"/>
      <c r="DE128" s="88"/>
      <c r="DF128" s="88"/>
    </row>
    <row r="129" spans="1:110" s="11" customFormat="1">
      <c r="A129" s="7">
        <v>45444</v>
      </c>
      <c r="B129" s="51">
        <f>吉祥自动更新!B108</f>
        <v>4489.2255999999998</v>
      </c>
      <c r="C129" s="138">
        <f>B129/B117-1</f>
        <v>8.239497932847617E-2</v>
      </c>
      <c r="D129" s="138">
        <f t="shared" si="67"/>
        <v>0.37696338547270813</v>
      </c>
      <c r="E129" s="22">
        <f>吉祥自动更新!C108</f>
        <v>3549.1504</v>
      </c>
      <c r="F129" s="138">
        <f>E129/E117-1</f>
        <v>-4.2379094691311181E-2</v>
      </c>
      <c r="G129" s="138">
        <f t="shared" si="68"/>
        <v>0.29864936310150125</v>
      </c>
      <c r="H129" s="22">
        <f>吉祥自动更新!D108</f>
        <v>893.30780000000004</v>
      </c>
      <c r="I129" s="138">
        <f>H129/H117-1</f>
        <v>1.2710426163158739</v>
      </c>
      <c r="J129" s="138">
        <f t="shared" si="69"/>
        <v>0.87612357987211897</v>
      </c>
      <c r="K129" s="22">
        <f>吉祥自动更新!E108</f>
        <v>46.767400000000002</v>
      </c>
      <c r="L129" s="138">
        <f>K129/K117-1</f>
        <v>-2.4246028020321386E-2</v>
      </c>
      <c r="M129" s="138">
        <f t="shared" si="70"/>
        <v>-8.5420276364318926E-2</v>
      </c>
      <c r="N129" s="22">
        <f>吉祥自动更新!F108</f>
        <v>3815.1959000000002</v>
      </c>
      <c r="O129" s="138">
        <f>N129/N117-1</f>
        <v>0.10152199714537113</v>
      </c>
      <c r="P129" s="138">
        <f t="shared" si="71"/>
        <v>0.36294964311486777</v>
      </c>
      <c r="Q129" s="22">
        <f>吉祥自动更新!G108</f>
        <v>3078.7842000000001</v>
      </c>
      <c r="R129" s="138">
        <f>Q129/Q117-1</f>
        <v>-1.8433228647856126E-2</v>
      </c>
      <c r="S129" s="138">
        <f t="shared" si="72"/>
        <v>0.30718949419811747</v>
      </c>
      <c r="T129" s="22">
        <f>吉祥自动更新!H108</f>
        <v>700.07479999999998</v>
      </c>
      <c r="U129" s="138">
        <f>T129/T117-1</f>
        <v>1.4242647125025361</v>
      </c>
      <c r="V129" s="138">
        <f t="shared" si="73"/>
        <v>0.75290400120186285</v>
      </c>
      <c r="W129" s="22">
        <f>吉祥自动更新!I108</f>
        <v>36.3369</v>
      </c>
      <c r="X129" s="138">
        <f>W129/W117-1</f>
        <v>-4.8460883797054044E-2</v>
      </c>
      <c r="Y129" s="138">
        <f t="shared" si="74"/>
        <v>-0.18472290778550593</v>
      </c>
      <c r="Z129" s="22">
        <f>吉祥自动更新!J108*10</f>
        <v>2276.1000000000004</v>
      </c>
      <c r="AA129" s="138">
        <f>Z129/Z117-1</f>
        <v>4.6810037161043816E-2</v>
      </c>
      <c r="AB129" s="138">
        <f t="shared" si="75"/>
        <v>0.24573780451094906</v>
      </c>
      <c r="AC129" s="22">
        <f>吉祥自动更新!K108*10</f>
        <v>1991.74</v>
      </c>
      <c r="AD129" s="138">
        <f>AC129/AC117-1</f>
        <v>-2.2478086319777768E-2</v>
      </c>
      <c r="AE129" s="138">
        <f t="shared" si="76"/>
        <v>0.24744934707042887</v>
      </c>
      <c r="AF129" s="22">
        <f>吉祥自动更新!L108*10</f>
        <v>259.44</v>
      </c>
      <c r="AG129" s="138">
        <f>AF129/AF117-1</f>
        <v>1.3725651577503428</v>
      </c>
      <c r="AH129" s="138">
        <f t="shared" si="77"/>
        <v>0.31695431472081226</v>
      </c>
      <c r="AI129" s="22">
        <f>吉祥自动更新!M108*10</f>
        <v>24.92</v>
      </c>
      <c r="AJ129" s="138">
        <f>AI129/AI117-1</f>
        <v>-9.1505650747356837E-2</v>
      </c>
      <c r="AK129" s="138">
        <f t="shared" si="78"/>
        <v>-0.2552301255230125</v>
      </c>
      <c r="AL129" s="22">
        <f>吉祥自动更新!N108</f>
        <v>84.99</v>
      </c>
      <c r="AM129" s="148">
        <f t="shared" si="29"/>
        <v>1.4799999999999898</v>
      </c>
      <c r="AN129" s="148">
        <f t="shared" si="62"/>
        <v>-0.87000000000000455</v>
      </c>
      <c r="AO129" s="22">
        <f>吉祥自动更新!O108</f>
        <v>86.75</v>
      </c>
      <c r="AP129" s="148">
        <f t="shared" si="30"/>
        <v>2.1200000000000045</v>
      </c>
      <c r="AQ129" s="148">
        <f t="shared" si="63"/>
        <v>0.56999999999999318</v>
      </c>
      <c r="AR129" s="22">
        <f>吉祥自动更新!P108</f>
        <v>78.37</v>
      </c>
      <c r="AS129" s="148">
        <f t="shared" si="31"/>
        <v>4.9500000000000028</v>
      </c>
      <c r="AT129" s="148">
        <f t="shared" si="64"/>
        <v>-5.5099999999999909</v>
      </c>
      <c r="AU129" s="22">
        <f>吉祥自动更新!Q108</f>
        <v>77.7</v>
      </c>
      <c r="AV129" s="148">
        <f t="shared" si="32"/>
        <v>-1.9699999999999989</v>
      </c>
      <c r="AW129" s="148">
        <f t="shared" si="65"/>
        <v>-9.4599999999999937</v>
      </c>
      <c r="AX129" s="22">
        <f>吉祥自动更新!R108</f>
        <v>121</v>
      </c>
      <c r="AY129" s="138">
        <f t="shared" si="66"/>
        <v>6.1403508771929793E-2</v>
      </c>
      <c r="AZ129" s="138">
        <f t="shared" si="79"/>
        <v>0.34444444444444455</v>
      </c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51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W129" s="10"/>
      <c r="CX129" s="10"/>
      <c r="CY129" s="10"/>
      <c r="CZ129" s="10"/>
      <c r="DA129" s="10"/>
      <c r="DB129" s="10"/>
      <c r="DC129" s="10"/>
      <c r="DD129" s="10"/>
      <c r="DE129" s="88"/>
      <c r="DF129" s="88"/>
    </row>
    <row r="130" spans="1:110" s="126" customFormat="1">
      <c r="A130" s="124">
        <v>45474</v>
      </c>
      <c r="B130" s="51">
        <f>吉祥自动更新!B109</f>
        <v>5244.7304000000004</v>
      </c>
      <c r="C130" s="141">
        <f t="shared" ref="C130" si="80">B130/B118-1</f>
        <v>0.12863322914369024</v>
      </c>
      <c r="D130" s="138">
        <f t="shared" si="67"/>
        <v>0.41298616934684018</v>
      </c>
      <c r="E130" s="22">
        <f>吉祥自动更新!C109</f>
        <v>4005.4805999999999</v>
      </c>
      <c r="F130" s="141">
        <f t="shared" ref="F130" si="81">E130/E118-1</f>
        <v>-1.979871797714261E-2</v>
      </c>
      <c r="G130" s="138">
        <f t="shared" si="68"/>
        <v>0.3678845115348004</v>
      </c>
      <c r="H130" s="22">
        <f>吉祥自动更新!D109</f>
        <v>1174.4973</v>
      </c>
      <c r="I130" s="141">
        <f t="shared" ref="I130" si="82">H130/H118-1</f>
        <v>1.2562388172325174</v>
      </c>
      <c r="J130" s="138">
        <f t="shared" si="69"/>
        <v>0.61266742533380714</v>
      </c>
      <c r="K130" s="22">
        <f>吉祥自动更新!E109</f>
        <v>64.752499999999998</v>
      </c>
      <c r="L130" s="141">
        <f t="shared" ref="L130" si="83">K130/K118-1</f>
        <v>0.61744575833420767</v>
      </c>
      <c r="M130" s="138">
        <f t="shared" si="70"/>
        <v>0.17133373130008511</v>
      </c>
      <c r="N130" s="22">
        <f>吉祥自动更新!F109</f>
        <v>4455.9894000000004</v>
      </c>
      <c r="O130" s="141">
        <f t="shared" ref="O130" si="84">N130/N118-1</f>
        <v>9.8875585705656244E-2</v>
      </c>
      <c r="P130" s="138">
        <f t="shared" si="71"/>
        <v>0.39556693475646432</v>
      </c>
      <c r="Q130" s="22">
        <f>吉祥自动更新!G109</f>
        <v>3524.1887999999999</v>
      </c>
      <c r="R130" s="141">
        <f t="shared" ref="R130" si="85">Q130/Q118-1</f>
        <v>-2.4118326790421252E-2</v>
      </c>
      <c r="S130" s="138">
        <f t="shared" si="72"/>
        <v>0.3731497369959087</v>
      </c>
      <c r="T130" s="22">
        <f>吉祥自动更新!H109</f>
        <v>876.1848</v>
      </c>
      <c r="U130" s="141">
        <f t="shared" ref="U130" si="86">T130/T118-1</f>
        <v>1.1468345646851104</v>
      </c>
      <c r="V130" s="138">
        <f t="shared" si="73"/>
        <v>0.50983043837882525</v>
      </c>
      <c r="W130" s="22">
        <f>吉祥自动更新!I109</f>
        <v>55.6158</v>
      </c>
      <c r="X130" s="141">
        <f t="shared" ref="X130" si="87">W130/W118-1</f>
        <v>0.56097875875696079</v>
      </c>
      <c r="Y130" s="138">
        <f t="shared" si="74"/>
        <v>0.20537061118335509</v>
      </c>
      <c r="Z130" s="22">
        <f>吉祥自动更新!J109*10</f>
        <v>2586.83</v>
      </c>
      <c r="AA130" s="141">
        <f t="shared" ref="AA130" si="88">Z130/Z118-1</f>
        <v>3.1118959167078408E-2</v>
      </c>
      <c r="AB130" s="138">
        <f t="shared" si="75"/>
        <v>0.29056285608804533</v>
      </c>
      <c r="AC130" s="22">
        <f>吉祥自动更新!K109*10</f>
        <v>2250.73</v>
      </c>
      <c r="AD130" s="141">
        <f t="shared" ref="AD130" si="89">AC130/AC118-1</f>
        <v>-3.5222255561747184E-2</v>
      </c>
      <c r="AE130" s="138">
        <f t="shared" si="76"/>
        <v>0.31098012033806488</v>
      </c>
      <c r="AF130" s="22">
        <f>吉祥自动更新!L109*10</f>
        <v>299.06</v>
      </c>
      <c r="AG130" s="141">
        <f t="shared" ref="AG130" si="90">AF130/AF118-1</f>
        <v>0.9844724618447247</v>
      </c>
      <c r="AH130" s="138">
        <f t="shared" si="77"/>
        <v>0.18186847929181171</v>
      </c>
      <c r="AI130" s="22">
        <f>吉祥自动更新!M109*10</f>
        <v>37.04</v>
      </c>
      <c r="AJ130" s="141">
        <f t="shared" ref="AJ130" si="91">AI130/AI118-1</f>
        <v>0.47217806041335453</v>
      </c>
      <c r="AK130" s="138">
        <f t="shared" si="78"/>
        <v>7.2069464544139095E-2</v>
      </c>
      <c r="AL130" s="22">
        <f>吉祥自动更新!N109</f>
        <v>84.96</v>
      </c>
      <c r="AM130" s="148">
        <f t="shared" si="29"/>
        <v>-2.3000000000000114</v>
      </c>
      <c r="AN130" s="174">
        <f t="shared" ref="AN130:AN135" si="92">AL130-AL70</f>
        <v>-1.0600000000000023</v>
      </c>
      <c r="AO130" s="22">
        <f>吉祥自动更新!O109</f>
        <v>87.98</v>
      </c>
      <c r="AP130" s="148">
        <f t="shared" si="30"/>
        <v>-0.39000000000000057</v>
      </c>
      <c r="AQ130" s="174">
        <f t="shared" ref="AQ130:AQ135" si="93">AO130-AO70</f>
        <v>0.32999999999999829</v>
      </c>
      <c r="AR130" s="22">
        <f>吉祥自动更新!P109</f>
        <v>74.599999999999994</v>
      </c>
      <c r="AS130" s="148">
        <f t="shared" si="31"/>
        <v>-3.8000000000000114</v>
      </c>
      <c r="AT130" s="174">
        <f t="shared" ref="AT130:AT135" si="94">AR130-AR70</f>
        <v>-5.0800000000000125</v>
      </c>
      <c r="AU130" s="22">
        <f>吉祥自动更新!Q109</f>
        <v>85.89</v>
      </c>
      <c r="AV130" s="148">
        <f t="shared" si="32"/>
        <v>-3.1099999999999994</v>
      </c>
      <c r="AW130" s="174">
        <f t="shared" ref="AW130:AW135" si="95">AU130-AU70</f>
        <v>2.4300000000000068</v>
      </c>
      <c r="AX130" s="22">
        <f>吉祥自动更新!R109</f>
        <v>122</v>
      </c>
      <c r="AY130" s="138">
        <f t="shared" si="66"/>
        <v>6.0869565217391397E-2</v>
      </c>
      <c r="AZ130" s="138">
        <f t="shared" si="79"/>
        <v>0.35555555555555562</v>
      </c>
      <c r="BA130" s="125"/>
      <c r="BB130" s="125"/>
      <c r="BC130" s="125"/>
      <c r="BD130" s="125"/>
      <c r="BE130" s="125"/>
      <c r="BF130" s="125"/>
      <c r="BG130" s="125"/>
      <c r="BH130" s="125"/>
      <c r="BI130" s="125"/>
      <c r="BJ130" s="125"/>
      <c r="BK130" s="51"/>
      <c r="BL130" s="125"/>
      <c r="BM130" s="125"/>
      <c r="BN130" s="125"/>
      <c r="BO130" s="125"/>
      <c r="BP130" s="125"/>
      <c r="BQ130" s="125"/>
      <c r="BR130" s="125"/>
      <c r="BS130" s="125"/>
      <c r="BT130" s="125"/>
      <c r="BU130" s="125"/>
      <c r="BV130" s="125"/>
      <c r="BW130" s="125"/>
      <c r="BX130" s="125"/>
      <c r="BY130" s="125"/>
      <c r="BZ130" s="125"/>
      <c r="CA130" s="125"/>
      <c r="CB130" s="125"/>
      <c r="CC130" s="125"/>
      <c r="CD130" s="125"/>
      <c r="CE130" s="125"/>
      <c r="CF130" s="125"/>
      <c r="CG130" s="125"/>
      <c r="CH130" s="125"/>
      <c r="CI130" s="125"/>
      <c r="CJ130" s="125"/>
      <c r="CK130" s="125"/>
      <c r="CL130" s="125"/>
      <c r="CM130" s="125"/>
      <c r="CN130" s="125"/>
      <c r="CW130" s="125"/>
      <c r="CX130" s="125"/>
      <c r="CY130" s="125"/>
      <c r="CZ130" s="125"/>
      <c r="DA130" s="125"/>
      <c r="DB130" s="125"/>
      <c r="DC130" s="125"/>
      <c r="DD130" s="125"/>
      <c r="DE130" s="127"/>
      <c r="DF130" s="127"/>
    </row>
    <row r="131" spans="1:110" s="126" customFormat="1">
      <c r="A131" s="7">
        <v>45505</v>
      </c>
      <c r="B131" s="51">
        <f>吉祥自动更新!B110</f>
        <v>5267.4812000000002</v>
      </c>
      <c r="C131" s="141">
        <f t="shared" ref="C131" si="96">B131/B119-1</f>
        <v>0.13021908283515193</v>
      </c>
      <c r="D131" s="138">
        <f t="shared" ref="D131" si="97">B131/B71-1</f>
        <v>0.46397322054774848</v>
      </c>
      <c r="E131" s="22">
        <f>吉祥自动更新!C110</f>
        <v>3980.3161</v>
      </c>
      <c r="F131" s="141">
        <f t="shared" ref="F131" si="98">E131/E119-1</f>
        <v>-2.4241912110397612E-2</v>
      </c>
      <c r="G131" s="138">
        <f t="shared" ref="G131" si="99">E131/E71-1</f>
        <v>0.42120225376207543</v>
      </c>
      <c r="H131" s="22">
        <f>吉祥自动更新!D110</f>
        <v>1218.5123000000001</v>
      </c>
      <c r="I131" s="141">
        <f t="shared" ref="I131" si="100">H131/H119-1</f>
        <v>1.2877365230022688</v>
      </c>
      <c r="J131" s="138">
        <f t="shared" ref="J131" si="101">H131/H71-1</f>
        <v>0.63429358456716689</v>
      </c>
      <c r="K131" s="22">
        <f>吉祥自动更新!E110</f>
        <v>68.652799999999999</v>
      </c>
      <c r="L131" s="141">
        <f t="shared" ref="L131" si="102">K131/K119-1</f>
        <v>0.4081903492128609</v>
      </c>
      <c r="M131" s="138">
        <f t="shared" ref="M131" si="103">K131/K71-1</f>
        <v>0.32498041077542439</v>
      </c>
      <c r="N131" s="22">
        <f>吉祥自动更新!F110</f>
        <v>4649.7809999999999</v>
      </c>
      <c r="O131" s="141">
        <f t="shared" ref="O131" si="104">N131/N119-1</f>
        <v>0.13764729770473361</v>
      </c>
      <c r="P131" s="138">
        <f t="shared" ref="P131" si="105">N131/N71-1</f>
        <v>0.44954192162010687</v>
      </c>
      <c r="Q131" s="22">
        <f>吉祥自动更新!G110</f>
        <v>3620.8903</v>
      </c>
      <c r="R131" s="141">
        <f t="shared" ref="R131" si="106">Q131/Q119-1</f>
        <v>6.1294339565496347E-3</v>
      </c>
      <c r="S131" s="138">
        <f t="shared" ref="S131" si="107">Q131/Q71-1</f>
        <v>0.43170215960289449</v>
      </c>
      <c r="T131" s="22">
        <f>吉祥自动更新!H110</f>
        <v>969.13170000000002</v>
      </c>
      <c r="U131" s="141">
        <f t="shared" ref="U131" si="108">T131/T119-1</f>
        <v>1.1797407473133119</v>
      </c>
      <c r="V131" s="138">
        <f t="shared" ref="V131" si="109">T131/T71-1</f>
        <v>0.52325357326529875</v>
      </c>
      <c r="W131" s="22">
        <f>吉祥自动更新!I110</f>
        <v>59.759</v>
      </c>
      <c r="X131" s="141">
        <f t="shared" ref="X131" si="110">W131/W119-1</f>
        <v>0.36591687790427896</v>
      </c>
      <c r="Y131" s="138">
        <f t="shared" ref="Y131" si="111">W131/W71-1</f>
        <v>0.40763755082042885</v>
      </c>
      <c r="Z131" s="22">
        <f>吉祥自动更新!J110*10</f>
        <v>2707.4400000000005</v>
      </c>
      <c r="AA131" s="141">
        <f t="shared" ref="AA131" si="112">Z131/Z119-1</f>
        <v>5.9987001902733761E-2</v>
      </c>
      <c r="AB131" s="138">
        <f t="shared" ref="AB131" si="113">Z131/Z71-1</f>
        <v>0.35773890716520929</v>
      </c>
      <c r="AC131" s="22">
        <f>吉祥自动更新!K110*10</f>
        <v>2334.14</v>
      </c>
      <c r="AD131" s="141">
        <f t="shared" ref="AD131" si="114">AC131/AC119-1</f>
        <v>-5.9409988543881465E-3</v>
      </c>
      <c r="AE131" s="138">
        <f t="shared" ref="AE131" si="115">AC131/AC71-1</f>
        <v>0.3832842437136641</v>
      </c>
      <c r="AF131" s="22">
        <f>吉祥自动更新!L110*10</f>
        <v>333.82</v>
      </c>
      <c r="AG131" s="141">
        <f t="shared" ref="AG131" si="116">AF131/AF119-1</f>
        <v>0.89745921673392814</v>
      </c>
      <c r="AH131" s="138">
        <f t="shared" ref="AH131" si="117">AF131/AF71-1</f>
        <v>0.21393505218371578</v>
      </c>
      <c r="AI131" s="22">
        <f>吉祥自动更新!M110*10</f>
        <v>39.479999999999997</v>
      </c>
      <c r="AJ131" s="141">
        <f t="shared" ref="AJ131" si="118">AI131/AI119-1</f>
        <v>0.30728476821192041</v>
      </c>
      <c r="AK131" s="138">
        <f t="shared" ref="AK131" si="119">AI131/AI71-1</f>
        <v>0.24542586750788642</v>
      </c>
      <c r="AL131" s="22">
        <f>吉祥自动更新!N110</f>
        <v>88.27</v>
      </c>
      <c r="AM131" s="148">
        <f t="shared" ref="AM131" si="120">AL131-AL119</f>
        <v>0.56999999999999318</v>
      </c>
      <c r="AN131" s="174">
        <f t="shared" si="92"/>
        <v>-0.88000000000000966</v>
      </c>
      <c r="AO131" s="22">
        <f>吉祥自动更新!O110</f>
        <v>90.97</v>
      </c>
      <c r="AP131" s="148">
        <f t="shared" ref="AP131" si="121">AO131-AO119</f>
        <v>2.75</v>
      </c>
      <c r="AQ131" s="174">
        <f t="shared" si="93"/>
        <v>0.67000000000000171</v>
      </c>
      <c r="AR131" s="22">
        <f>吉祥自动更新!P110</f>
        <v>79.53</v>
      </c>
      <c r="AS131" s="148">
        <f t="shared" ref="AS131" si="122">AR131-AR119</f>
        <v>-3.9399999999999977</v>
      </c>
      <c r="AT131" s="174">
        <f t="shared" si="94"/>
        <v>-5.7999999999999972</v>
      </c>
      <c r="AU131" s="22">
        <f>吉祥自动更新!Q110</f>
        <v>87.05</v>
      </c>
      <c r="AV131" s="148">
        <f t="shared" ref="AV131" si="123">AU131-AU119</f>
        <v>-2.6899999999999977</v>
      </c>
      <c r="AW131" s="174">
        <f t="shared" si="95"/>
        <v>5.1199999999999903</v>
      </c>
      <c r="AX131" s="22">
        <f>吉祥自动更新!R110</f>
        <v>123</v>
      </c>
      <c r="AY131" s="138">
        <f t="shared" ref="AY131" si="124">AX131/AX119-1</f>
        <v>6.956521739130439E-2</v>
      </c>
      <c r="AZ131" s="138">
        <f t="shared" ref="AZ131" si="125">AX131/AX71-1</f>
        <v>0.35164835164835173</v>
      </c>
      <c r="BA131" s="125"/>
      <c r="BB131" s="125"/>
      <c r="BC131" s="125"/>
      <c r="BD131" s="125"/>
      <c r="BE131" s="125"/>
      <c r="BF131" s="125"/>
      <c r="BG131" s="125"/>
      <c r="BH131" s="125"/>
      <c r="BI131" s="125"/>
      <c r="BJ131" s="125"/>
      <c r="BK131" s="51"/>
      <c r="BL131" s="125"/>
      <c r="BM131" s="125"/>
      <c r="BN131" s="125"/>
      <c r="BO131" s="125"/>
      <c r="BP131" s="125"/>
      <c r="BQ131" s="125"/>
      <c r="BR131" s="125"/>
      <c r="BS131" s="125"/>
      <c r="BT131" s="125"/>
      <c r="BU131" s="125"/>
      <c r="BV131" s="125"/>
      <c r="BW131" s="125"/>
      <c r="BX131" s="125"/>
      <c r="BY131" s="125"/>
      <c r="BZ131" s="125"/>
      <c r="CA131" s="125"/>
      <c r="CB131" s="125"/>
      <c r="CC131" s="125"/>
      <c r="CD131" s="125"/>
      <c r="CE131" s="125"/>
      <c r="CF131" s="125"/>
      <c r="CG131" s="125"/>
      <c r="CH131" s="125"/>
      <c r="CI131" s="125"/>
      <c r="CJ131" s="125"/>
      <c r="CK131" s="125"/>
      <c r="CL131" s="125"/>
      <c r="CM131" s="125"/>
      <c r="CN131" s="125"/>
      <c r="CW131" s="125"/>
      <c r="CX131" s="125"/>
      <c r="CY131" s="125"/>
      <c r="CZ131" s="125"/>
      <c r="DA131" s="125"/>
      <c r="DB131" s="125"/>
      <c r="DC131" s="125"/>
      <c r="DD131" s="125"/>
      <c r="DE131" s="127"/>
      <c r="DF131" s="127"/>
    </row>
    <row r="132" spans="1:110" s="126" customFormat="1">
      <c r="A132" s="7">
        <v>45536</v>
      </c>
      <c r="B132" s="51">
        <f>吉祥自动更新!B111</f>
        <v>4456.8743000000004</v>
      </c>
      <c r="C132" s="141">
        <f t="shared" ref="C132" si="126">B132/B120-1</f>
        <v>0.14562096206702702</v>
      </c>
      <c r="D132" s="138">
        <f t="shared" ref="D132" si="127">B132/B72-1</f>
        <v>0.33114212856316438</v>
      </c>
      <c r="E132" s="22">
        <f>吉祥自动更新!C111</f>
        <v>3302.4499000000001</v>
      </c>
      <c r="F132" s="141">
        <f t="shared" ref="F132" si="128">E132/E120-1</f>
        <v>-1.0007929949286676E-2</v>
      </c>
      <c r="G132" s="138">
        <f t="shared" ref="G132" si="129">E132/E72-1</f>
        <v>0.22294796217302548</v>
      </c>
      <c r="H132" s="22">
        <f>吉祥自动更新!D111</f>
        <v>1111.9688000000001</v>
      </c>
      <c r="I132" s="141">
        <f t="shared" ref="I132" si="130">H132/H120-1</f>
        <v>1.1727170980438748</v>
      </c>
      <c r="J132" s="138">
        <f t="shared" ref="J132" si="131">H132/H72-1</f>
        <v>0.84559381987561166</v>
      </c>
      <c r="K132" s="22">
        <f>吉祥自动更新!E111</f>
        <v>42.455599999999997</v>
      </c>
      <c r="L132" s="141">
        <f t="shared" ref="L132" si="132">K132/K120-1</f>
        <v>-6.53564182904387E-3</v>
      </c>
      <c r="M132" s="138">
        <f t="shared" ref="M132" si="133">K132/K72-1</f>
        <v>-6.1918471692234966E-2</v>
      </c>
      <c r="N132" s="22">
        <f>吉祥自动更新!F111</f>
        <v>3728.3530999999998</v>
      </c>
      <c r="O132" s="141">
        <f t="shared" ref="O132" si="134">N132/N120-1</f>
        <v>0.14847758884933859</v>
      </c>
      <c r="P132" s="138">
        <f t="shared" ref="P132" si="135">N132/N72-1</f>
        <v>0.29968568921176542</v>
      </c>
      <c r="Q132" s="22">
        <f>吉祥自动更新!G111</f>
        <v>2886.6203</v>
      </c>
      <c r="R132" s="141">
        <f t="shared" ref="R132" si="136">Q132/Q120-1</f>
        <v>6.6616146786175889E-3</v>
      </c>
      <c r="S132" s="138">
        <f t="shared" ref="S132" si="137">Q132/Q72-1</f>
        <v>0.2135024551328637</v>
      </c>
      <c r="T132" s="22">
        <f>吉祥自动更新!H111</f>
        <v>808.31709999999998</v>
      </c>
      <c r="U132" s="141">
        <f t="shared" ref="U132" si="138">T132/T120-1</f>
        <v>1.3428754528482738</v>
      </c>
      <c r="V132" s="138">
        <f t="shared" ref="V132" si="139">T132/T72-1</f>
        <v>0.76535166074515781</v>
      </c>
      <c r="W132" s="22">
        <f>吉祥自动更新!I111</f>
        <v>33.415700000000001</v>
      </c>
      <c r="X132" s="141">
        <f t="shared" ref="X132" si="140">W132/W120-1</f>
        <v>-1.1811291405318891E-2</v>
      </c>
      <c r="Y132" s="138">
        <f t="shared" ref="Y132" si="141">W132/W72-1</f>
        <v>4.3340743608637489E-2</v>
      </c>
      <c r="Z132" s="22">
        <f>吉祥自动更新!J111*10</f>
        <v>2172.87</v>
      </c>
      <c r="AA132" s="141">
        <f t="shared" ref="AA132" si="142">Z132/Z120-1</f>
        <v>5.1147962885919718E-2</v>
      </c>
      <c r="AB132" s="138">
        <f t="shared" ref="AB132" si="143">Z132/Z72-1</f>
        <v>0.18835419777190765</v>
      </c>
      <c r="AC132" s="22">
        <f>吉祥自动更新!K111*10</f>
        <v>1888.77</v>
      </c>
      <c r="AD132" s="141">
        <f t="shared" ref="AD132" si="144">AC132/AC120-1</f>
        <v>-8.0406285450190795E-3</v>
      </c>
      <c r="AE132" s="138">
        <f t="shared" ref="AE132" si="145">AC132/AC72-1</f>
        <v>0.17158452997549856</v>
      </c>
      <c r="AF132" s="22">
        <f>吉祥自动更新!L111*10</f>
        <v>260.56</v>
      </c>
      <c r="AG132" s="141">
        <f t="shared" ref="AG132" si="146">AF132/AF120-1</f>
        <v>0.8722425810160237</v>
      </c>
      <c r="AH132" s="138">
        <f t="shared" ref="AH132" si="147">AF132/AF72-1</f>
        <v>0.35616509654921158</v>
      </c>
      <c r="AI132" s="22">
        <f>吉祥自动更新!M111*10</f>
        <v>23.54</v>
      </c>
      <c r="AJ132" s="141">
        <f t="shared" ref="AJ132" si="148">AI132/AI120-1</f>
        <v>-1.4650481372959323E-2</v>
      </c>
      <c r="AK132" s="138">
        <f t="shared" ref="AK132" si="149">AI132/AI72-1</f>
        <v>-2.6870607689127857E-2</v>
      </c>
      <c r="AL132" s="22">
        <f>吉祥自动更新!N111</f>
        <v>83.65</v>
      </c>
      <c r="AM132" s="148">
        <f t="shared" ref="AM132" si="150">AL132-AL120</f>
        <v>0.20000000000000284</v>
      </c>
      <c r="AN132" s="174">
        <f t="shared" si="92"/>
        <v>-2.0300000000000011</v>
      </c>
      <c r="AO132" s="22">
        <f>吉祥自动更新!O111</f>
        <v>87.41</v>
      </c>
      <c r="AP132" s="148">
        <f t="shared" ref="AP132" si="151">AO132-AO120</f>
        <v>1.4500000000000028</v>
      </c>
      <c r="AQ132" s="174">
        <f t="shared" si="93"/>
        <v>-0.68000000000000682</v>
      </c>
      <c r="AR132" s="22">
        <f>吉祥自动更新!P111</f>
        <v>72.69</v>
      </c>
      <c r="AS132" s="148">
        <f t="shared" ref="AS132" si="152">AR132-AR120</f>
        <v>5.2800000000000011</v>
      </c>
      <c r="AT132" s="174">
        <f t="shared" si="94"/>
        <v>-3.3100000000000023</v>
      </c>
      <c r="AU132" s="22">
        <f>吉祥自动更新!Q111</f>
        <v>78.709999999999994</v>
      </c>
      <c r="AV132" s="148">
        <f t="shared" ref="AV132" si="153">AU132-AU120</f>
        <v>-0.42000000000000171</v>
      </c>
      <c r="AW132" s="174">
        <f t="shared" si="95"/>
        <v>7.9399999999999977</v>
      </c>
      <c r="AX132" s="22">
        <f>吉祥自动更新!R111</f>
        <v>124</v>
      </c>
      <c r="AY132" s="138">
        <f t="shared" ref="AY132" si="154">AX132/AX120-1</f>
        <v>7.8260869565217384E-2</v>
      </c>
      <c r="AZ132" s="138">
        <f t="shared" ref="AZ132" si="155">AX132/AX72-1</f>
        <v>0.36263736263736268</v>
      </c>
      <c r="BA132" s="125"/>
      <c r="BB132" s="125"/>
      <c r="BC132" s="125"/>
      <c r="BD132" s="125"/>
      <c r="BE132" s="125"/>
      <c r="BF132" s="125"/>
      <c r="BG132" s="125"/>
      <c r="BH132" s="125"/>
      <c r="BI132" s="125"/>
      <c r="BJ132" s="125"/>
      <c r="BK132" s="51"/>
      <c r="BL132" s="125"/>
      <c r="BM132" s="125"/>
      <c r="BN132" s="125"/>
      <c r="BO132" s="125"/>
      <c r="BP132" s="125"/>
      <c r="BQ132" s="125"/>
      <c r="BR132" s="125"/>
      <c r="BS132" s="125"/>
      <c r="BT132" s="125"/>
      <c r="BU132" s="125"/>
      <c r="BV132" s="125"/>
      <c r="BW132" s="125"/>
      <c r="BX132" s="125"/>
      <c r="BY132" s="125"/>
      <c r="BZ132" s="125"/>
      <c r="CA132" s="125"/>
      <c r="CB132" s="125"/>
      <c r="CC132" s="125"/>
      <c r="CD132" s="125"/>
      <c r="CE132" s="125"/>
      <c r="CF132" s="125"/>
      <c r="CG132" s="125"/>
      <c r="CH132" s="125"/>
      <c r="CI132" s="125"/>
      <c r="CJ132" s="125"/>
      <c r="CK132" s="125"/>
      <c r="CL132" s="125"/>
      <c r="CM132" s="125"/>
      <c r="CN132" s="125"/>
      <c r="CW132" s="125"/>
      <c r="CX132" s="125"/>
      <c r="CY132" s="125"/>
      <c r="CZ132" s="125"/>
      <c r="DA132" s="125"/>
      <c r="DB132" s="125"/>
      <c r="DC132" s="125"/>
      <c r="DD132" s="125"/>
      <c r="DE132" s="127"/>
      <c r="DF132" s="127"/>
    </row>
    <row r="133" spans="1:110" s="126" customFormat="1">
      <c r="A133" s="7">
        <v>45566</v>
      </c>
      <c r="B133" s="51">
        <f>吉祥自动更新!B112</f>
        <v>4758.2475000000004</v>
      </c>
      <c r="C133" s="141">
        <f t="shared" ref="C133" si="156">B133/B121-1</f>
        <v>0.17489399898670066</v>
      </c>
      <c r="D133" s="138">
        <f t="shared" ref="D133" si="157">B133/B73-1</f>
        <v>0.37420314153992229</v>
      </c>
      <c r="E133" s="22">
        <f>吉祥自动更新!C112</f>
        <v>3505.8690999999999</v>
      </c>
      <c r="F133" s="141">
        <f t="shared" ref="F133" si="158">E133/E121-1</f>
        <v>6.3557498787074618E-3</v>
      </c>
      <c r="G133" s="138">
        <f t="shared" ref="G133" si="159">E133/E73-1</f>
        <v>0.2303164305313754</v>
      </c>
      <c r="H133" s="22">
        <f>吉祥自动更新!D112</f>
        <v>1202.5337999999999</v>
      </c>
      <c r="I133" s="141">
        <f t="shared" ref="I133" si="160">H133/H121-1</f>
        <v>1.3329034315705419</v>
      </c>
      <c r="J133" s="138">
        <f t="shared" ref="J133" si="161">H133/H73-1</f>
        <v>1.1415864996756988</v>
      </c>
      <c r="K133" s="22">
        <f>吉祥自动更新!E112</f>
        <v>49.8446</v>
      </c>
      <c r="L133" s="141">
        <f t="shared" ref="L133" si="162">K133/K121-1</f>
        <v>-1.7718455690065915E-2</v>
      </c>
      <c r="M133" s="138">
        <f t="shared" ref="M133" si="163">K133/K73-1</f>
        <v>-3.154004729161286E-2</v>
      </c>
      <c r="N133" s="22">
        <f>吉祥自动更新!F112</f>
        <v>4052.5167999999999</v>
      </c>
      <c r="O133" s="141">
        <f t="shared" ref="O133" si="164">N133/N121-1</f>
        <v>0.19260529513378732</v>
      </c>
      <c r="P133" s="138">
        <f t="shared" ref="P133" si="165">N133/N73-1</f>
        <v>0.361439829950571</v>
      </c>
      <c r="Q133" s="22">
        <f>吉祥自动更新!G112</f>
        <v>3136.5106000000001</v>
      </c>
      <c r="R133" s="141">
        <f t="shared" ref="R133" si="166">Q133/Q121-1</f>
        <v>3.8734825589345601E-2</v>
      </c>
      <c r="S133" s="138">
        <f t="shared" ref="S133" si="167">Q133/Q73-1</f>
        <v>0.24407271658790552</v>
      </c>
      <c r="T133" s="22">
        <f>吉祥自动更新!H112</f>
        <v>875.06060000000002</v>
      </c>
      <c r="U133" s="141">
        <f t="shared" ref="U133" si="168">T133/T121-1</f>
        <v>1.5811329592572041</v>
      </c>
      <c r="V133" s="138">
        <f t="shared" ref="V133" si="169">T133/T73-1</f>
        <v>1.098033978603933</v>
      </c>
      <c r="W133" s="22">
        <f>吉祥自动更新!I112</f>
        <v>40.945599999999999</v>
      </c>
      <c r="X133" s="141">
        <f t="shared" ref="X133" si="170">W133/W121-1</f>
        <v>3.748786933596171E-2</v>
      </c>
      <c r="Y133" s="138">
        <f t="shared" ref="Y133" si="171">W133/W73-1</f>
        <v>6.6541637362923511E-2</v>
      </c>
      <c r="Z133" s="22">
        <f>吉祥自动更新!J112*10</f>
        <v>2377.7399999999998</v>
      </c>
      <c r="AA133" s="141">
        <f t="shared" ref="AA133" si="172">Z133/Z121-1</f>
        <v>0.13086241254833331</v>
      </c>
      <c r="AB133" s="138">
        <f t="shared" ref="AB133" si="173">Z133/Z73-1</f>
        <v>0.2434057773966154</v>
      </c>
      <c r="AC133" s="22">
        <f>吉祥自动更新!K112*10</f>
        <v>2072.31</v>
      </c>
      <c r="AD133" s="141">
        <f t="shared" ref="AD133" si="174">AC133/AC121-1</f>
        <v>6.5712537219790867E-2</v>
      </c>
      <c r="AE133" s="138">
        <f t="shared" ref="AE133" si="175">AC133/AC73-1</f>
        <v>0.22079398648608839</v>
      </c>
      <c r="AF133" s="22">
        <f>吉祥自动更新!L112*10</f>
        <v>277.34000000000003</v>
      </c>
      <c r="AG133" s="141">
        <f t="shared" ref="AG133" si="176">AF133/AF121-1</f>
        <v>1.108087564609304</v>
      </c>
      <c r="AH133" s="138">
        <f t="shared" ref="AH133" si="177">AF133/AF73-1</f>
        <v>0.48875409308068063</v>
      </c>
      <c r="AI133" s="22">
        <f>吉祥自动更新!M112*10</f>
        <v>28.090000000000003</v>
      </c>
      <c r="AJ133" s="141">
        <f t="shared" ref="AJ133" si="178">AI133/AI121-1</f>
        <v>6.0000000000000053E-2</v>
      </c>
      <c r="AK133" s="138">
        <f t="shared" ref="AK133" si="179">AI133/AI73-1</f>
        <v>-1.3693820224718878E-2</v>
      </c>
      <c r="AL133" s="22">
        <f>吉祥自动更新!N112</f>
        <v>85.17</v>
      </c>
      <c r="AM133" s="148">
        <f t="shared" ref="AM133" si="180">AL133-AL121</f>
        <v>1.269999999999996</v>
      </c>
      <c r="AN133" s="174">
        <f t="shared" si="92"/>
        <v>-0.79999999999999716</v>
      </c>
      <c r="AO133" s="22">
        <f>吉祥自动更新!O112</f>
        <v>89.46</v>
      </c>
      <c r="AP133" s="148">
        <f t="shared" ref="AP133" si="181">AO133-AO121</f>
        <v>2.7799999999999869</v>
      </c>
      <c r="AQ133" s="174">
        <f t="shared" si="93"/>
        <v>0.97999999999998977</v>
      </c>
      <c r="AR133" s="22">
        <f>吉祥自动更新!P112</f>
        <v>72.77</v>
      </c>
      <c r="AS133" s="148">
        <f t="shared" ref="AS133" si="182">AR133-AR121</f>
        <v>7</v>
      </c>
      <c r="AT133" s="174">
        <f t="shared" si="94"/>
        <v>-1.5100000000000051</v>
      </c>
      <c r="AU133" s="22">
        <f>吉祥自动更新!Q112</f>
        <v>82.15</v>
      </c>
      <c r="AV133" s="148">
        <f t="shared" ref="AV133" si="183">AU133-AU121</f>
        <v>4.3700000000000045</v>
      </c>
      <c r="AW133" s="174">
        <f t="shared" si="95"/>
        <v>7.5600000000000023</v>
      </c>
      <c r="AX133" s="22">
        <f>吉祥自动更新!R112</f>
        <v>125</v>
      </c>
      <c r="AY133" s="138">
        <f t="shared" ref="AY133" si="184">AX133/AX121-1</f>
        <v>8.6956521739130377E-2</v>
      </c>
      <c r="AZ133" s="138">
        <f t="shared" ref="AZ133" si="185">AX133/AX73-1</f>
        <v>0.35869565217391308</v>
      </c>
      <c r="BA133" s="125"/>
      <c r="BB133" s="125"/>
      <c r="BC133" s="125"/>
      <c r="BD133" s="125"/>
      <c r="BE133" s="125"/>
      <c r="BF133" s="125"/>
      <c r="BG133" s="125"/>
      <c r="BH133" s="125"/>
      <c r="BI133" s="125"/>
      <c r="BJ133" s="125"/>
      <c r="BK133" s="51"/>
      <c r="BL133" s="125"/>
      <c r="BM133" s="125"/>
      <c r="BN133" s="125"/>
      <c r="BO133" s="125"/>
      <c r="BP133" s="125"/>
      <c r="BQ133" s="125"/>
      <c r="BR133" s="125"/>
      <c r="BS133" s="125"/>
      <c r="BT133" s="125"/>
      <c r="BU133" s="125"/>
      <c r="BV133" s="125"/>
      <c r="BW133" s="125"/>
      <c r="BX133" s="125"/>
      <c r="BY133" s="125"/>
      <c r="BZ133" s="125"/>
      <c r="CA133" s="125"/>
      <c r="CB133" s="125"/>
      <c r="CC133" s="125"/>
      <c r="CD133" s="125"/>
      <c r="CE133" s="125"/>
      <c r="CF133" s="125"/>
      <c r="CG133" s="125"/>
      <c r="CH133" s="125"/>
      <c r="CI133" s="125"/>
      <c r="CJ133" s="125"/>
      <c r="CK133" s="125"/>
      <c r="CL133" s="125"/>
      <c r="CM133" s="125"/>
      <c r="CN133" s="125"/>
      <c r="CW133" s="125"/>
      <c r="CX133" s="125"/>
      <c r="CY133" s="125"/>
      <c r="CZ133" s="125"/>
      <c r="DA133" s="125"/>
      <c r="DB133" s="125"/>
      <c r="DC133" s="125"/>
      <c r="DD133" s="125"/>
      <c r="DE133" s="127"/>
      <c r="DF133" s="127"/>
    </row>
    <row r="134" spans="1:110" s="126" customFormat="1">
      <c r="A134" s="7">
        <v>45597</v>
      </c>
      <c r="B134" s="51">
        <f>吉祥自动更新!B113</f>
        <v>4122.8755000000001</v>
      </c>
      <c r="C134" s="141">
        <f t="shared" ref="C134:C136" si="186">B134/B122-1</f>
        <v>0.1306593533678253</v>
      </c>
      <c r="D134" s="138">
        <f t="shared" ref="D134:D135" si="187">B134/B74-1</f>
        <v>0.25830562489976061</v>
      </c>
      <c r="E134" s="22">
        <f>吉祥自动更新!C113</f>
        <v>3042.4818</v>
      </c>
      <c r="F134" s="141">
        <f t="shared" ref="F134:F136" si="188">E134/E122-1</f>
        <v>-3.8839002816589696E-2</v>
      </c>
      <c r="G134" s="138">
        <f t="shared" ref="G134:G135" si="189">E134/E74-1</f>
        <v>0.14957050202204702</v>
      </c>
      <c r="H134" s="22">
        <v>1031.78</v>
      </c>
      <c r="I134" s="141">
        <f t="shared" ref="I134:I136" si="190">H134/H122-1</f>
        <v>1.4600819057683099</v>
      </c>
      <c r="J134" s="138">
        <f t="shared" ref="J134:J135" si="191">H134/H74-1</f>
        <v>0.74793828055647782</v>
      </c>
      <c r="K134" s="22">
        <f>吉祥自动更新!E113</f>
        <v>48.610500000000002</v>
      </c>
      <c r="L134" s="141">
        <f t="shared" ref="L134:L136" si="192">K134/K122-1</f>
        <v>-0.21089668875462242</v>
      </c>
      <c r="M134" s="138">
        <f t="shared" ref="M134:M135" si="193">K134/K74-1</f>
        <v>0.22689654650220725</v>
      </c>
      <c r="N134" s="22">
        <f>吉祥自动更新!F113</f>
        <v>3427.8703999999998</v>
      </c>
      <c r="O134" s="141">
        <f t="shared" ref="O134:O136" si="194">N134/N122-1</f>
        <v>0.13945524932775255</v>
      </c>
      <c r="P134" s="138">
        <f t="shared" ref="P134:P135" si="195">N134/N74-1</f>
        <v>0.26978376039267271</v>
      </c>
      <c r="Q134" s="22">
        <f>吉祥自动更新!G113</f>
        <v>2617.7213000000002</v>
      </c>
      <c r="R134" s="141">
        <f t="shared" ref="R134:R136" si="196">Q134/Q122-1</f>
        <v>-2.0494682643158679E-2</v>
      </c>
      <c r="S134" s="138">
        <f t="shared" ref="S134:S135" si="197">Q134/Q74-1</f>
        <v>0.15733382555468856</v>
      </c>
      <c r="T134" s="22">
        <f>吉祥自动更新!H113</f>
        <v>768.30939999999998</v>
      </c>
      <c r="U134" s="141">
        <f t="shared" ref="U134:U136" si="198">T134/T122-1</f>
        <v>1.6341717460337049</v>
      </c>
      <c r="V134" s="138">
        <f t="shared" ref="V134:V135" si="199">T134/T74-1</f>
        <v>0.89024881697901437</v>
      </c>
      <c r="W134" s="22">
        <f>吉祥自动更新!I113</f>
        <v>41.839700000000001</v>
      </c>
      <c r="X134" s="141">
        <f t="shared" ref="X134:X136" si="200">W134/W122-1</f>
        <v>-5.2929059712979232E-2</v>
      </c>
      <c r="Y134" s="138">
        <f t="shared" ref="Y134:Y135" si="201">W134/W74-1</f>
        <v>0.33862195176575227</v>
      </c>
      <c r="Z134" s="22">
        <f>吉祥自动更新!J113*10</f>
        <v>1983.0600000000002</v>
      </c>
      <c r="AA134" s="141">
        <f t="shared" ref="AA134:AA136" si="202">Z134/Z122-1</f>
        <v>7.9280936545861325E-2</v>
      </c>
      <c r="AB134" s="138">
        <f t="shared" ref="AB134:AB135" si="203">Z134/Z74-1</f>
        <v>0.16307140092198336</v>
      </c>
      <c r="AC134" s="22">
        <f>吉祥自动更新!K113*10</f>
        <v>1697.5800000000002</v>
      </c>
      <c r="AD134" s="141">
        <f t="shared" ref="AD134:AD136" si="204">AC134/AC122-1</f>
        <v>9.6111324036685097E-4</v>
      </c>
      <c r="AE134" s="138">
        <f t="shared" ref="AE134:AE135" si="205">AC134/AC74-1</f>
        <v>0.13545944644362118</v>
      </c>
      <c r="AF134" s="22">
        <f>吉祥自动更新!L113*10</f>
        <v>256.64</v>
      </c>
      <c r="AG134" s="141">
        <f t="shared" ref="AG134:AG136" si="206">AF134/AF122-1</f>
        <v>1.289180269378289</v>
      </c>
      <c r="AH134" s="138">
        <f t="shared" ref="AH134:AH135" si="207">AF134/AF74-1</f>
        <v>0.37689790224797481</v>
      </c>
      <c r="AI134" s="22">
        <f>吉祥自动更新!M113*10</f>
        <v>28.84</v>
      </c>
      <c r="AJ134" s="141">
        <f t="shared" ref="AJ134:AJ136" si="208">AI134/AI122-1</f>
        <v>-1.6706443914081048E-2</v>
      </c>
      <c r="AK134" s="138">
        <f t="shared" ref="AK134:AK135" si="209">AI134/AI74-1</f>
        <v>0.2235893084429359</v>
      </c>
      <c r="AL134" s="22">
        <f>吉祥自动更新!N113</f>
        <v>83.14</v>
      </c>
      <c r="AM134" s="148">
        <f t="shared" ref="AM134:AM136" si="210">AL134-AL122</f>
        <v>0.64000000000000057</v>
      </c>
      <c r="AN134" s="174">
        <f t="shared" si="92"/>
        <v>0.75</v>
      </c>
      <c r="AO134" s="22">
        <f>吉祥自动更新!O113</f>
        <v>86.04</v>
      </c>
      <c r="AP134" s="148">
        <f t="shared" ref="AP134:AP136" si="211">AO134-AO122</f>
        <v>1.6099999999999994</v>
      </c>
      <c r="AQ134" s="174">
        <f t="shared" si="93"/>
        <v>0.58000000000001251</v>
      </c>
      <c r="AR134" s="22">
        <f>吉祥自动更新!P113</f>
        <v>74.459999999999994</v>
      </c>
      <c r="AS134" s="148">
        <f t="shared" ref="AS134:AS136" si="212">AR134-AR122</f>
        <v>4.9199999999999875</v>
      </c>
      <c r="AT134" s="174">
        <f t="shared" si="94"/>
        <v>5.5999999999999943</v>
      </c>
      <c r="AU134" s="22">
        <f>吉祥自动更新!Q113</f>
        <v>86.07</v>
      </c>
      <c r="AV134" s="148">
        <f t="shared" ref="AV134:AV136" si="213">AU134-AU122</f>
        <v>14.36</v>
      </c>
      <c r="AW134" s="174">
        <f t="shared" si="95"/>
        <v>7.1799999999999926</v>
      </c>
      <c r="AX134" s="22">
        <f>吉祥自动更新!R113</f>
        <v>125</v>
      </c>
      <c r="AY134" s="138">
        <f t="shared" ref="AY134:AY136" si="214">AX134/AX122-1</f>
        <v>8.6956521739130377E-2</v>
      </c>
      <c r="AZ134" s="138">
        <f t="shared" ref="AZ134:AZ135" si="215">AX134/AX74-1</f>
        <v>0.34408602150537626</v>
      </c>
      <c r="BA134" s="125"/>
      <c r="BB134" s="125"/>
      <c r="BC134" s="125"/>
      <c r="BD134" s="125"/>
      <c r="BE134" s="125"/>
      <c r="BF134" s="125"/>
      <c r="BG134" s="125"/>
      <c r="BH134" s="125"/>
      <c r="BI134" s="125"/>
      <c r="BJ134" s="125"/>
      <c r="BK134" s="51"/>
      <c r="BL134" s="125"/>
      <c r="BM134" s="125"/>
      <c r="BN134" s="125"/>
      <c r="BO134" s="125"/>
      <c r="BP134" s="125"/>
      <c r="BQ134" s="125"/>
      <c r="BR134" s="125"/>
      <c r="BS134" s="125"/>
      <c r="BT134" s="125"/>
      <c r="BU134" s="125"/>
      <c r="BV134" s="125"/>
      <c r="BW134" s="125"/>
      <c r="BX134" s="125"/>
      <c r="BY134" s="125"/>
      <c r="BZ134" s="125"/>
      <c r="CA134" s="125"/>
      <c r="CB134" s="125"/>
      <c r="CC134" s="125"/>
      <c r="CD134" s="125"/>
      <c r="CE134" s="125"/>
      <c r="CF134" s="125"/>
      <c r="CG134" s="125"/>
      <c r="CH134" s="125"/>
      <c r="CI134" s="125"/>
      <c r="CJ134" s="125"/>
      <c r="CK134" s="125"/>
      <c r="CL134" s="125"/>
      <c r="CM134" s="125"/>
      <c r="CN134" s="125"/>
      <c r="CW134" s="125"/>
      <c r="CX134" s="125"/>
      <c r="CY134" s="125"/>
      <c r="CZ134" s="125"/>
      <c r="DA134" s="125"/>
      <c r="DB134" s="125"/>
      <c r="DC134" s="125"/>
      <c r="DD134" s="125"/>
      <c r="DE134" s="127"/>
      <c r="DF134" s="127"/>
    </row>
    <row r="135" spans="1:110" s="126" customFormat="1">
      <c r="A135" s="7">
        <v>45627</v>
      </c>
      <c r="B135" s="51">
        <f>吉祥自动更新!B114</f>
        <v>4695.4238999999998</v>
      </c>
      <c r="C135" s="141">
        <f t="shared" si="186"/>
        <v>0.15360444889956804</v>
      </c>
      <c r="D135" s="138">
        <f t="shared" si="187"/>
        <v>0.37250364272550462</v>
      </c>
      <c r="E135" s="22">
        <f>吉祥自动更新!C114</f>
        <v>3287.9263000000001</v>
      </c>
      <c r="F135" s="141">
        <f t="shared" si="188"/>
        <v>-5.5675007749641181E-2</v>
      </c>
      <c r="G135" s="138">
        <f t="shared" si="189"/>
        <v>0.19863417532102012</v>
      </c>
      <c r="H135" s="22">
        <f>吉祥自动更新!D114</f>
        <v>1363.816</v>
      </c>
      <c r="I135" s="141">
        <f t="shared" si="190"/>
        <v>1.5887403832118419</v>
      </c>
      <c r="J135" s="138">
        <f t="shared" si="191"/>
        <v>1.133843522167977</v>
      </c>
      <c r="K135" s="22">
        <f>吉祥自动更新!E114</f>
        <v>43.681600000000003</v>
      </c>
      <c r="L135" s="141">
        <f t="shared" si="192"/>
        <v>-0.29111097407002284</v>
      </c>
      <c r="M135" s="138">
        <f t="shared" si="193"/>
        <v>0.12383902521855927</v>
      </c>
      <c r="N135" s="22">
        <f>吉祥自动更新!F114</f>
        <v>3871.0542</v>
      </c>
      <c r="O135" s="141">
        <f t="shared" si="194"/>
        <v>0.15158892652828682</v>
      </c>
      <c r="P135" s="138">
        <f t="shared" si="195"/>
        <v>0.39913134352245239</v>
      </c>
      <c r="Q135" s="22">
        <f>吉祥自动更新!G114</f>
        <v>2786.5012999999999</v>
      </c>
      <c r="R135" s="141">
        <f t="shared" si="196"/>
        <v>-4.8731030317865076E-2</v>
      </c>
      <c r="S135" s="138">
        <f t="shared" si="197"/>
        <v>0.21480973795216873</v>
      </c>
      <c r="T135" s="22">
        <f>吉祥自动更新!H114</f>
        <v>1048.1759999999999</v>
      </c>
      <c r="U135" s="141">
        <f t="shared" si="198"/>
        <v>1.7370456725251713</v>
      </c>
      <c r="V135" s="138">
        <f t="shared" si="199"/>
        <v>1.3655101535111771</v>
      </c>
      <c r="W135" s="22">
        <f>吉祥自动更新!I114</f>
        <v>36.376899999999999</v>
      </c>
      <c r="X135" s="141">
        <f t="shared" si="200"/>
        <v>-0.26189529301479986</v>
      </c>
      <c r="Y135" s="138">
        <f t="shared" si="201"/>
        <v>0.21777133541110816</v>
      </c>
      <c r="Z135" s="22">
        <f>吉祥自动更新!J114*10</f>
        <v>2138.42</v>
      </c>
      <c r="AA135" s="141">
        <f t="shared" si="202"/>
        <v>6.2711519060942411E-2</v>
      </c>
      <c r="AB135" s="138">
        <f t="shared" si="203"/>
        <v>0.22799602616300763</v>
      </c>
      <c r="AC135" s="22">
        <f>吉祥自动更新!K114*10</f>
        <v>1772.69</v>
      </c>
      <c r="AD135" s="141">
        <f t="shared" si="204"/>
        <v>-3.4545672396139593E-2</v>
      </c>
      <c r="AE135" s="138">
        <f t="shared" si="205"/>
        <v>0.16954276274120672</v>
      </c>
      <c r="AF135" s="22">
        <f>吉祥自动更新!L114*10</f>
        <v>339.96000000000004</v>
      </c>
      <c r="AG135" s="141">
        <f t="shared" si="206"/>
        <v>1.3636237224501153</v>
      </c>
      <c r="AH135" s="138">
        <f t="shared" si="207"/>
        <v>0.67370690928425847</v>
      </c>
      <c r="AI135" s="22">
        <f>吉祥自动更新!M114*10</f>
        <v>25.77</v>
      </c>
      <c r="AJ135" s="141">
        <f t="shared" si="208"/>
        <v>-0.20167286245353166</v>
      </c>
      <c r="AK135" s="138">
        <f t="shared" si="209"/>
        <v>0.14228723404255317</v>
      </c>
      <c r="AL135" s="22">
        <f>吉祥自动更新!N114</f>
        <v>82.44</v>
      </c>
      <c r="AM135" s="148">
        <f t="shared" si="210"/>
        <v>-0.15000000000000568</v>
      </c>
      <c r="AN135" s="174">
        <f t="shared" si="92"/>
        <v>1.5699999999999932</v>
      </c>
      <c r="AO135" s="22">
        <f>吉祥自动更新!O114</f>
        <v>84.75</v>
      </c>
      <c r="AP135" s="148">
        <f t="shared" si="211"/>
        <v>0.62000000000000455</v>
      </c>
      <c r="AQ135" s="174">
        <f t="shared" si="93"/>
        <v>1.1299999999999955</v>
      </c>
      <c r="AR135" s="22">
        <f>吉祥自动更新!P114</f>
        <v>76.86</v>
      </c>
      <c r="AS135" s="148">
        <f t="shared" si="212"/>
        <v>4.1700000000000017</v>
      </c>
      <c r="AT135" s="174">
        <f t="shared" si="94"/>
        <v>7.5300000000000011</v>
      </c>
      <c r="AU135" s="22">
        <f>吉祥自动更新!Q114</f>
        <v>83.28</v>
      </c>
      <c r="AV135" s="148">
        <f t="shared" si="213"/>
        <v>3.2999999999999972</v>
      </c>
      <c r="AW135" s="174">
        <f t="shared" si="95"/>
        <v>6.4300000000000068</v>
      </c>
      <c r="AX135" s="22">
        <f>吉祥自动更新!R114</f>
        <v>127</v>
      </c>
      <c r="AY135" s="138">
        <f t="shared" si="214"/>
        <v>8.5470085470085388E-2</v>
      </c>
      <c r="AZ135" s="138">
        <f t="shared" si="215"/>
        <v>0.32291666666666674</v>
      </c>
      <c r="BA135" s="125"/>
      <c r="BB135" s="125"/>
      <c r="BC135" s="125"/>
      <c r="BD135" s="125"/>
      <c r="BE135" s="125"/>
      <c r="BF135" s="125"/>
      <c r="BG135" s="125"/>
      <c r="BH135" s="125"/>
      <c r="BI135" s="125"/>
      <c r="BJ135" s="125"/>
      <c r="BK135" s="51"/>
      <c r="BL135" s="125"/>
      <c r="BM135" s="125"/>
      <c r="BN135" s="125"/>
      <c r="BO135" s="125"/>
      <c r="BP135" s="125"/>
      <c r="BQ135" s="125"/>
      <c r="BR135" s="125"/>
      <c r="BS135" s="125"/>
      <c r="BT135" s="125"/>
      <c r="BU135" s="125"/>
      <c r="BV135" s="125"/>
      <c r="BW135" s="125"/>
      <c r="BX135" s="125"/>
      <c r="BY135" s="125"/>
      <c r="BZ135" s="125"/>
      <c r="CA135" s="125"/>
      <c r="CB135" s="125"/>
      <c r="CC135" s="125"/>
      <c r="CD135" s="125"/>
      <c r="CE135" s="125"/>
      <c r="CF135" s="125"/>
      <c r="CG135" s="125"/>
      <c r="CH135" s="125"/>
      <c r="CI135" s="125"/>
      <c r="CJ135" s="125"/>
      <c r="CK135" s="125"/>
      <c r="CL135" s="125"/>
      <c r="CM135" s="125"/>
      <c r="CN135" s="125"/>
      <c r="CW135" s="125"/>
      <c r="CX135" s="125"/>
      <c r="CY135" s="125"/>
      <c r="CZ135" s="125"/>
      <c r="DA135" s="125"/>
      <c r="DB135" s="125"/>
      <c r="DC135" s="125"/>
      <c r="DD135" s="125"/>
      <c r="DE135" s="127"/>
      <c r="DF135" s="127"/>
    </row>
    <row r="136" spans="1:110" s="126" customFormat="1">
      <c r="A136" s="34">
        <v>45658</v>
      </c>
      <c r="B136" s="51">
        <f>吉祥自动更新!B115</f>
        <v>5388.4726000000001</v>
      </c>
      <c r="C136" s="141">
        <f t="shared" si="186"/>
        <v>0.18711271723959255</v>
      </c>
      <c r="D136" s="138">
        <f t="shared" ref="D136:D141" si="216">B136/B64-1</f>
        <v>0.57734183836708519</v>
      </c>
      <c r="E136" s="22">
        <f>吉祥自动更新!C115</f>
        <v>3639.643</v>
      </c>
      <c r="F136" s="141">
        <f t="shared" si="188"/>
        <v>-4.0341918580528491E-2</v>
      </c>
      <c r="G136" s="138">
        <f t="shared" ref="G136:G141" si="217">E136/E64-1</f>
        <v>0.26404165912016508</v>
      </c>
      <c r="H136" s="22">
        <f>吉祥自动更新!D115</f>
        <v>1687.5035</v>
      </c>
      <c r="I136" s="141">
        <f t="shared" si="190"/>
        <v>1.4410143662980732</v>
      </c>
      <c r="J136" s="138">
        <f t="shared" ref="J136:J141" si="218">H136/H64-1</f>
        <v>2.450235239106429</v>
      </c>
      <c r="K136" s="22">
        <f>吉祥自动更新!E115</f>
        <v>61.326099999999997</v>
      </c>
      <c r="L136" s="141">
        <f t="shared" si="192"/>
        <v>0.11131225819311918</v>
      </c>
      <c r="M136" s="138">
        <f t="shared" ref="M136:M141" si="219">K136/K64-1</f>
        <v>0.28551694357452195</v>
      </c>
      <c r="N136" s="22">
        <f>吉祥自动更新!F115</f>
        <v>4441.0776999999998</v>
      </c>
      <c r="O136" s="141">
        <f t="shared" si="194"/>
        <v>0.17162391303510494</v>
      </c>
      <c r="P136" s="138">
        <f t="shared" ref="P136:P141" si="220">N136/N64-1</f>
        <v>0.57411582829954111</v>
      </c>
      <c r="Q136" s="22">
        <f>吉祥自动更新!G115</f>
        <v>3121.5383000000002</v>
      </c>
      <c r="R136" s="141">
        <f t="shared" si="196"/>
        <v>-3.7327904235671339E-2</v>
      </c>
      <c r="S136" s="138">
        <f t="shared" ref="S136:S141" si="221">Q136/Q64-1</f>
        <v>0.30704427716753346</v>
      </c>
      <c r="T136" s="22">
        <f>吉祥自动更新!H115</f>
        <v>1270.0425</v>
      </c>
      <c r="U136" s="141">
        <f t="shared" si="198"/>
        <v>1.5264291451844492</v>
      </c>
      <c r="V136" s="138">
        <f t="shared" ref="V136:V141" si="222">T136/T64-1</f>
        <v>2.2212261554811006</v>
      </c>
      <c r="W136" s="22">
        <f>吉祥自动更新!I115</f>
        <v>49.496899999999997</v>
      </c>
      <c r="X136" s="141">
        <f t="shared" si="200"/>
        <v>9.3798547256161546E-2</v>
      </c>
      <c r="Y136" s="138">
        <f t="shared" ref="Y136:Y141" si="223">W136/W64-1</f>
        <v>0.27567685983428047</v>
      </c>
      <c r="Z136" s="22">
        <f>吉祥自动更新!J115*10</f>
        <v>2382.3599999999997</v>
      </c>
      <c r="AA136" s="141">
        <f t="shared" si="202"/>
        <v>6.4827561546850543E-2</v>
      </c>
      <c r="AB136" s="138">
        <f t="shared" ref="AB136:AB141" si="224">Z136/Z64-1</f>
        <v>0.3581356106126079</v>
      </c>
      <c r="AC136" s="22">
        <f>吉祥自动更新!K115*10</f>
        <v>1958.92</v>
      </c>
      <c r="AD136" s="141">
        <f t="shared" si="204"/>
        <v>-2.6430097907658712E-2</v>
      </c>
      <c r="AE136" s="138">
        <f t="shared" ref="AE136:AE141" si="225">AC136/AC64-1</f>
        <v>0.2682295207204406</v>
      </c>
      <c r="AF136" s="22">
        <f>吉祥自动更新!L115*10</f>
        <v>389.85</v>
      </c>
      <c r="AG136" s="141">
        <f t="shared" si="206"/>
        <v>0.99902574094964658</v>
      </c>
      <c r="AH136" s="138">
        <f t="shared" ref="AH136:AH141" si="226">AF136/AF64-1</f>
        <v>1.1557730590577306</v>
      </c>
      <c r="AI136" s="22">
        <f>吉祥自动更新!M115*10</f>
        <v>33.590000000000003</v>
      </c>
      <c r="AJ136" s="141">
        <f t="shared" si="208"/>
        <v>0.1122516556291393</v>
      </c>
      <c r="AK136" s="138">
        <f t="shared" ref="AK136:AK141" si="227">AI136/AI64-1</f>
        <v>0.17079121645172535</v>
      </c>
      <c r="AL136" s="22">
        <f>吉祥自动更新!N115</f>
        <v>82.42</v>
      </c>
      <c r="AM136" s="148">
        <f t="shared" si="210"/>
        <v>-1.0900000000000034</v>
      </c>
      <c r="AN136" s="174">
        <f t="shared" ref="AN136:AN141" si="228">AL136-AL64</f>
        <v>-0.17000000000000171</v>
      </c>
      <c r="AO136" s="22">
        <f>吉祥自动更新!O115</f>
        <v>85.76</v>
      </c>
      <c r="AP136" s="148">
        <f t="shared" si="211"/>
        <v>0.26000000000000512</v>
      </c>
      <c r="AQ136" s="174">
        <f t="shared" ref="AQ136:AQ141" si="229">AO136-AO64</f>
        <v>2.8200000000000074</v>
      </c>
      <c r="AR136" s="22">
        <f>吉祥自动更新!P115</f>
        <v>75.260000000000005</v>
      </c>
      <c r="AS136" s="148">
        <f t="shared" si="212"/>
        <v>2.5400000000000063</v>
      </c>
      <c r="AT136" s="174">
        <f t="shared" ref="AT136:AT141" si="230">AR136-AR64</f>
        <v>-5.3499999999999943</v>
      </c>
      <c r="AU136" s="22">
        <f>吉祥自动更新!Q115</f>
        <v>80.709999999999994</v>
      </c>
      <c r="AV136" s="148">
        <f t="shared" si="213"/>
        <v>-1.2900000000000063</v>
      </c>
      <c r="AW136" s="174">
        <f t="shared" ref="AW136:AW141" si="231">AU136-AU64</f>
        <v>-0.62000000000000455</v>
      </c>
      <c r="AX136" s="22">
        <f>吉祥自动更新!R115</f>
        <v>127</v>
      </c>
      <c r="AY136" s="138">
        <f t="shared" si="214"/>
        <v>8.5470085470085388E-2</v>
      </c>
      <c r="AZ136" s="138">
        <f t="shared" ref="AZ136:AZ141" si="232">AX136/AX64-1</f>
        <v>0.42696629213483139</v>
      </c>
      <c r="BA136" s="125"/>
      <c r="BB136" s="125"/>
      <c r="BC136" s="125"/>
      <c r="BD136" s="125"/>
      <c r="BE136" s="125"/>
      <c r="BF136" s="125"/>
      <c r="BG136" s="125"/>
      <c r="BH136" s="125"/>
      <c r="BI136" s="125"/>
      <c r="BJ136" s="125"/>
      <c r="BK136" s="51"/>
      <c r="BL136" s="125"/>
      <c r="BM136" s="125"/>
      <c r="BN136" s="125"/>
      <c r="BO136" s="125"/>
      <c r="BP136" s="125"/>
      <c r="BQ136" s="125"/>
      <c r="BR136" s="125"/>
      <c r="BS136" s="125"/>
      <c r="BT136" s="125"/>
      <c r="BU136" s="125"/>
      <c r="BV136" s="125"/>
      <c r="BW136" s="125"/>
      <c r="BX136" s="125"/>
      <c r="BY136" s="125"/>
      <c r="BZ136" s="125"/>
      <c r="CA136" s="125"/>
      <c r="CB136" s="125"/>
      <c r="CC136" s="125"/>
      <c r="CD136" s="125"/>
      <c r="CE136" s="125"/>
      <c r="CF136" s="125"/>
      <c r="CG136" s="125"/>
      <c r="CH136" s="125"/>
      <c r="CI136" s="125"/>
      <c r="CJ136" s="125"/>
      <c r="CK136" s="125"/>
      <c r="CL136" s="125"/>
      <c r="CM136" s="125"/>
      <c r="CN136" s="125"/>
      <c r="CW136" s="125"/>
      <c r="CX136" s="125"/>
      <c r="CY136" s="125"/>
      <c r="CZ136" s="125"/>
      <c r="DA136" s="125"/>
      <c r="DB136" s="125"/>
      <c r="DC136" s="125"/>
      <c r="DD136" s="125"/>
      <c r="DE136" s="127"/>
      <c r="DF136" s="127"/>
    </row>
    <row r="137" spans="1:110" s="126" customFormat="1">
      <c r="A137" s="7">
        <v>45689</v>
      </c>
      <c r="B137" s="51">
        <f>吉祥自动更新!B116</f>
        <v>4582.8042999999998</v>
      </c>
      <c r="C137" s="141">
        <f t="shared" ref="C137:C138" si="233">B137/B125-1</f>
        <v>-2.7397904518569494E-2</v>
      </c>
      <c r="D137" s="138">
        <f t="shared" si="216"/>
        <v>0.39413643097332107</v>
      </c>
      <c r="E137" s="22">
        <f>吉祥自动更新!C116</f>
        <v>3201.9126999999999</v>
      </c>
      <c r="F137" s="141">
        <f t="shared" ref="F137:F138" si="234">E137/E125-1</f>
        <v>-0.14513318958435206</v>
      </c>
      <c r="G137" s="138">
        <f t="shared" si="217"/>
        <v>0.22412468397740337</v>
      </c>
      <c r="H137" s="22">
        <f>吉祥自动更新!D116</f>
        <v>1330.1691000000001</v>
      </c>
      <c r="I137" s="141">
        <f t="shared" ref="I137:I138" si="235">H137/H125-1</f>
        <v>0.46133277699886577</v>
      </c>
      <c r="J137" s="138">
        <f t="shared" si="218"/>
        <v>1.2245724806532787</v>
      </c>
      <c r="K137" s="22">
        <f>吉祥自动更新!E116</f>
        <v>50.722499999999997</v>
      </c>
      <c r="L137" s="141">
        <f t="shared" ref="L137:L138" si="236">K137/K125-1</f>
        <v>-9.6597982762827717E-2</v>
      </c>
      <c r="M137" s="138">
        <f t="shared" si="219"/>
        <v>-0.3106510845973719</v>
      </c>
      <c r="N137" s="22">
        <f>吉祥自动更新!F116</f>
        <v>3919.5801000000001</v>
      </c>
      <c r="O137" s="141">
        <f t="shared" ref="O137:O138" si="237">N137/N125-1</f>
        <v>-4.8261307648398977E-2</v>
      </c>
      <c r="P137" s="138">
        <f t="shared" si="220"/>
        <v>0.37097773426555825</v>
      </c>
      <c r="Q137" s="22">
        <f>吉祥自动更新!G116</f>
        <v>2860.1743000000001</v>
      </c>
      <c r="R137" s="141">
        <f t="shared" ref="R137:R138" si="238">Q137/Q125-1</f>
        <v>-0.14483820816610604</v>
      </c>
      <c r="S137" s="138">
        <f t="shared" si="221"/>
        <v>0.24139617308695582</v>
      </c>
      <c r="T137" s="22">
        <f>吉祥自动更新!H116</f>
        <v>1016.1933</v>
      </c>
      <c r="U137" s="141">
        <f t="shared" ref="U137:U138" si="239">T137/T125-1</f>
        <v>0.39709544663766883</v>
      </c>
      <c r="V137" s="138">
        <f t="shared" si="222"/>
        <v>1.046372739122809</v>
      </c>
      <c r="W137" s="22">
        <f>吉祥自动更新!I116</f>
        <v>43.212499999999999</v>
      </c>
      <c r="X137" s="141">
        <f t="shared" ref="X137:X138" si="240">W137/W125-1</f>
        <v>-6.8190051493483561E-2</v>
      </c>
      <c r="Y137" s="138">
        <f t="shared" si="223"/>
        <v>-0.25988630894576292</v>
      </c>
      <c r="Z137" s="22">
        <f>吉祥自动更新!J116*10</f>
        <v>2163.16</v>
      </c>
      <c r="AA137" s="141">
        <f t="shared" ref="AA137:AA138" si="241">Z137/Z125-1</f>
        <v>-8.3041550448059831E-2</v>
      </c>
      <c r="AB137" s="138">
        <f t="shared" si="224"/>
        <v>0.23280863529116735</v>
      </c>
      <c r="AC137" s="22">
        <f>吉祥自动更新!K116*10</f>
        <v>1800.52</v>
      </c>
      <c r="AD137" s="141">
        <f t="shared" ref="AD137:AD138" si="242">AC137/AC125-1</f>
        <v>-0.13032641981510296</v>
      </c>
      <c r="AE137" s="138">
        <f t="shared" si="225"/>
        <v>0.20775422591896953</v>
      </c>
      <c r="AF137" s="22">
        <f>吉祥自动更新!L116*10</f>
        <v>333.35</v>
      </c>
      <c r="AG137" s="141">
        <f t="shared" ref="AG137:AG138" si="243">AF137/AF125-1</f>
        <v>0.29025390927388139</v>
      </c>
      <c r="AH137" s="138">
        <f t="shared" si="226"/>
        <v>0.51950952684839113</v>
      </c>
      <c r="AI137" s="22">
        <f>吉祥自动更新!M116*10</f>
        <v>29.29</v>
      </c>
      <c r="AJ137" s="141">
        <f t="shared" ref="AJ137:AJ138" si="244">AI137/AI125-1</f>
        <v>-3.5243741765480951E-2</v>
      </c>
      <c r="AK137" s="138">
        <f t="shared" si="227"/>
        <v>-0.34150179856115115</v>
      </c>
      <c r="AL137" s="22">
        <f>吉祥自动更新!N116</f>
        <v>85.53</v>
      </c>
      <c r="AM137" s="148">
        <f t="shared" ref="AM137:AM138" si="245">AL137-AL125</f>
        <v>-1.8700000000000045</v>
      </c>
      <c r="AN137" s="174">
        <f t="shared" si="228"/>
        <v>-1.4399999999999977</v>
      </c>
      <c r="AO137" s="22">
        <f>吉祥自动更新!O116</f>
        <v>89.33</v>
      </c>
      <c r="AP137" s="148">
        <f t="shared" ref="AP137:AP138" si="246">AO137-AO125</f>
        <v>3.0000000000001137E-2</v>
      </c>
      <c r="AQ137" s="174">
        <f t="shared" si="229"/>
        <v>1.25</v>
      </c>
      <c r="AR137" s="22">
        <f>吉祥自动更新!P116</f>
        <v>76.400000000000006</v>
      </c>
      <c r="AS137" s="148">
        <f t="shared" ref="AS137:AS138" si="247">AR137-AR125</f>
        <v>-3.5099999999999909</v>
      </c>
      <c r="AT137" s="174">
        <f t="shared" si="230"/>
        <v>-6.6499999999999915</v>
      </c>
      <c r="AU137" s="22">
        <f>吉祥自动更新!Q116</f>
        <v>85.19</v>
      </c>
      <c r="AV137" s="148">
        <f t="shared" ref="AV137:AV138" si="248">AU137-AU125</f>
        <v>2.5900000000000034</v>
      </c>
      <c r="AW137" s="174">
        <f t="shared" si="231"/>
        <v>5.8400000000000034</v>
      </c>
      <c r="AX137" s="22">
        <f>吉祥自动更新!R116</f>
        <v>129</v>
      </c>
      <c r="AY137" s="138">
        <f t="shared" ref="AY137:AY138" si="249">AX137/AX125-1</f>
        <v>9.3220338983050821E-2</v>
      </c>
      <c r="AZ137" s="138">
        <f t="shared" si="232"/>
        <v>0.46590909090909083</v>
      </c>
      <c r="BA137" s="125"/>
      <c r="BB137" s="125"/>
      <c r="BC137" s="125"/>
      <c r="BD137" s="125"/>
      <c r="BE137" s="125"/>
      <c r="BF137" s="125"/>
      <c r="BG137" s="125"/>
      <c r="BH137" s="125"/>
      <c r="BI137" s="125"/>
      <c r="BJ137" s="125"/>
      <c r="BK137" s="51"/>
      <c r="BL137" s="125"/>
      <c r="BM137" s="125"/>
      <c r="BN137" s="125"/>
      <c r="BO137" s="125"/>
      <c r="BP137" s="125"/>
      <c r="BQ137" s="125"/>
      <c r="BR137" s="125"/>
      <c r="BS137" s="125"/>
      <c r="BT137" s="125"/>
      <c r="BU137" s="125"/>
      <c r="BV137" s="125"/>
      <c r="BW137" s="125"/>
      <c r="BX137" s="125"/>
      <c r="BY137" s="125"/>
      <c r="BZ137" s="125"/>
      <c r="CA137" s="125"/>
      <c r="CB137" s="125"/>
      <c r="CC137" s="125"/>
      <c r="CD137" s="125"/>
      <c r="CE137" s="125"/>
      <c r="CF137" s="125"/>
      <c r="CG137" s="125"/>
      <c r="CH137" s="125"/>
      <c r="CI137" s="125"/>
      <c r="CJ137" s="125"/>
      <c r="CK137" s="125"/>
      <c r="CL137" s="125"/>
      <c r="CM137" s="125"/>
      <c r="CN137" s="125"/>
      <c r="CW137" s="125"/>
      <c r="CX137" s="125"/>
      <c r="CY137" s="125"/>
      <c r="CZ137" s="125"/>
      <c r="DA137" s="125"/>
      <c r="DB137" s="125"/>
      <c r="DC137" s="125"/>
      <c r="DD137" s="125"/>
      <c r="DE137" s="127"/>
      <c r="DF137" s="127"/>
    </row>
    <row r="138" spans="1:110" s="126" customFormat="1">
      <c r="A138" s="7">
        <v>45717</v>
      </c>
      <c r="B138" s="51">
        <f>吉祥自动更新!B117</f>
        <v>4625.0905000000002</v>
      </c>
      <c r="C138" s="141">
        <f t="shared" si="233"/>
        <v>4.4631852625454105E-2</v>
      </c>
      <c r="D138" s="138">
        <f t="shared" si="216"/>
        <v>0.41393023275862761</v>
      </c>
      <c r="E138" s="22">
        <f>吉祥自动更新!C117</f>
        <v>3200.2793000000001</v>
      </c>
      <c r="F138" s="141">
        <f t="shared" si="234"/>
        <v>-9.485429981635618E-2</v>
      </c>
      <c r="G138" s="138">
        <f t="shared" si="217"/>
        <v>0.18391165268040299</v>
      </c>
      <c r="H138" s="22">
        <f>吉祥自动更新!D117</f>
        <v>1379.1999000000001</v>
      </c>
      <c r="I138" s="141">
        <f t="shared" si="235"/>
        <v>0.64551517740890785</v>
      </c>
      <c r="J138" s="138">
        <f t="shared" si="218"/>
        <v>1.681037393592919</v>
      </c>
      <c r="K138" s="22">
        <f>吉祥自动更新!E117</f>
        <v>45.6113</v>
      </c>
      <c r="L138" s="141">
        <f t="shared" si="236"/>
        <v>-0.15024461675466416</v>
      </c>
      <c r="M138" s="138">
        <f t="shared" si="219"/>
        <v>-0.1477741114569826</v>
      </c>
      <c r="N138" s="22">
        <f>吉祥自动更新!F117</f>
        <v>3908.5133000000001</v>
      </c>
      <c r="O138" s="141">
        <f t="shared" si="237"/>
        <v>3.3679072263164356E-2</v>
      </c>
      <c r="P138" s="138">
        <f t="shared" si="220"/>
        <v>0.38603635449104035</v>
      </c>
      <c r="Q138" s="22">
        <f>吉祥自动更新!G117</f>
        <v>2810.3422</v>
      </c>
      <c r="R138" s="141">
        <f t="shared" si="238"/>
        <v>-8.3455798841413964E-2</v>
      </c>
      <c r="S138" s="138">
        <f t="shared" si="221"/>
        <v>0.19680705207422933</v>
      </c>
      <c r="T138" s="22">
        <f>吉祥自动更新!H117</f>
        <v>1058.9076</v>
      </c>
      <c r="U138" s="141">
        <f t="shared" si="239"/>
        <v>0.57705196608819009</v>
      </c>
      <c r="V138" s="138">
        <f t="shared" si="222"/>
        <v>1.4894842438807183</v>
      </c>
      <c r="W138" s="22">
        <f>吉祥自动更新!I117</f>
        <v>39.263500000000001</v>
      </c>
      <c r="X138" s="141">
        <f t="shared" si="240"/>
        <v>-9.7019233201708355E-2</v>
      </c>
      <c r="Y138" s="138">
        <f t="shared" si="223"/>
        <v>-0.15323998093558</v>
      </c>
      <c r="Z138" s="22">
        <f>吉祥自动更新!J117*10</f>
        <v>2185.75</v>
      </c>
      <c r="AA138" s="141">
        <f t="shared" si="241"/>
        <v>-1.8222896977972636E-2</v>
      </c>
      <c r="AB138" s="138">
        <f t="shared" si="224"/>
        <v>0.24608771499752025</v>
      </c>
      <c r="AC138" s="22">
        <f>吉祥自动更新!K117*10</f>
        <v>1824.72</v>
      </c>
      <c r="AD138" s="141">
        <f t="shared" si="242"/>
        <v>-6.4960619834075528E-2</v>
      </c>
      <c r="AE138" s="138">
        <f t="shared" si="225"/>
        <v>0.19641217970573588</v>
      </c>
      <c r="AF138" s="22">
        <f>吉祥自动更新!L117*10</f>
        <v>333.41</v>
      </c>
      <c r="AG138" s="141">
        <f t="shared" si="243"/>
        <v>0.35698005698005719</v>
      </c>
      <c r="AH138" s="138">
        <f t="shared" si="226"/>
        <v>0.70970719450284592</v>
      </c>
      <c r="AI138" s="22">
        <f>吉祥自动更新!M117*10</f>
        <v>27.62</v>
      </c>
      <c r="AJ138" s="141">
        <f t="shared" si="244"/>
        <v>-5.1836594576038397E-2</v>
      </c>
      <c r="AK138" s="138">
        <f t="shared" si="227"/>
        <v>-0.18573113207547176</v>
      </c>
      <c r="AL138" s="22">
        <f>吉祥自动更新!N117</f>
        <v>84.51</v>
      </c>
      <c r="AM138" s="148">
        <f t="shared" si="245"/>
        <v>-0.89000000000000057</v>
      </c>
      <c r="AN138" s="174">
        <f t="shared" si="228"/>
        <v>-1.6999999999999886</v>
      </c>
      <c r="AO138" s="22">
        <f>吉祥自动更新!O117</f>
        <v>87.82</v>
      </c>
      <c r="AP138" s="148">
        <f t="shared" si="246"/>
        <v>1.0999999999999943</v>
      </c>
      <c r="AQ138" s="174">
        <f t="shared" si="229"/>
        <v>0.94999999999998863</v>
      </c>
      <c r="AR138" s="22">
        <f>吉祥自动更新!P117</f>
        <v>76.78</v>
      </c>
      <c r="AS138" s="148">
        <f t="shared" si="247"/>
        <v>-3.3299999999999983</v>
      </c>
      <c r="AT138" s="174">
        <f t="shared" si="230"/>
        <v>-5.9000000000000057</v>
      </c>
      <c r="AU138" s="22">
        <f>吉祥自动更新!Q117</f>
        <v>86.08</v>
      </c>
      <c r="AV138" s="148">
        <f t="shared" si="248"/>
        <v>5.0699999999999932</v>
      </c>
      <c r="AW138" s="174">
        <f t="shared" si="231"/>
        <v>-0.56000000000000227</v>
      </c>
      <c r="AX138" s="22">
        <f>吉祥自动更新!R117</f>
        <v>129</v>
      </c>
      <c r="AY138" s="138">
        <f t="shared" si="249"/>
        <v>9.3220338983050821E-2</v>
      </c>
      <c r="AZ138" s="138">
        <f t="shared" si="232"/>
        <v>0.43333333333333335</v>
      </c>
      <c r="BA138" s="125"/>
      <c r="BB138" s="125"/>
      <c r="BC138" s="125"/>
      <c r="BD138" s="125"/>
      <c r="BE138" s="125"/>
      <c r="BF138" s="125"/>
      <c r="BG138" s="125"/>
      <c r="BH138" s="125"/>
      <c r="BI138" s="125"/>
      <c r="BJ138" s="125"/>
      <c r="BK138" s="51"/>
      <c r="BL138" s="125"/>
      <c r="BM138" s="125"/>
      <c r="BN138" s="125"/>
      <c r="BO138" s="125"/>
      <c r="BP138" s="125"/>
      <c r="BQ138" s="125"/>
      <c r="BR138" s="125"/>
      <c r="BS138" s="125"/>
      <c r="BT138" s="125"/>
      <c r="BU138" s="125"/>
      <c r="BV138" s="125"/>
      <c r="BW138" s="125"/>
      <c r="BX138" s="125"/>
      <c r="BY138" s="125"/>
      <c r="BZ138" s="125"/>
      <c r="CA138" s="125"/>
      <c r="CB138" s="125"/>
      <c r="CC138" s="125"/>
      <c r="CD138" s="125"/>
      <c r="CE138" s="125"/>
      <c r="CF138" s="125"/>
      <c r="CG138" s="125"/>
      <c r="CH138" s="125"/>
      <c r="CI138" s="125"/>
      <c r="CJ138" s="125"/>
      <c r="CK138" s="125"/>
      <c r="CL138" s="125"/>
      <c r="CM138" s="125"/>
      <c r="CN138" s="125"/>
      <c r="CW138" s="125"/>
      <c r="CX138" s="125"/>
      <c r="CY138" s="125"/>
      <c r="CZ138" s="125"/>
      <c r="DA138" s="125"/>
      <c r="DB138" s="125"/>
      <c r="DC138" s="125"/>
      <c r="DD138" s="125"/>
      <c r="DE138" s="127"/>
      <c r="DF138" s="127"/>
    </row>
    <row r="139" spans="1:110" s="126" customFormat="1">
      <c r="A139" s="7">
        <v>45748</v>
      </c>
      <c r="B139" s="51">
        <f>吉祥自动更新!B118</f>
        <v>4695.6644999999999</v>
      </c>
      <c r="C139" s="141">
        <f t="shared" ref="C139:C140" si="250">B139/B127-1</f>
        <v>2.8246567407067991E-2</v>
      </c>
      <c r="D139" s="138">
        <f t="shared" si="216"/>
        <v>0.3890854632587859</v>
      </c>
      <c r="E139" s="22">
        <f>吉祥自动更新!C118</f>
        <v>3279.0446000000002</v>
      </c>
      <c r="F139" s="141">
        <f t="shared" ref="F139:F140" si="251">E139/E127-1</f>
        <v>-0.10262706117589171</v>
      </c>
      <c r="G139" s="138">
        <f t="shared" si="217"/>
        <v>0.14687157346611079</v>
      </c>
      <c r="H139" s="22">
        <f>吉祥自动更新!D118</f>
        <v>1384.4671000000001</v>
      </c>
      <c r="I139" s="141">
        <f t="shared" ref="I139:I140" si="252">H139/H127-1</f>
        <v>0.59989301436251585</v>
      </c>
      <c r="J139" s="138">
        <f t="shared" si="218"/>
        <v>2.0064667172208082</v>
      </c>
      <c r="K139" s="22">
        <f>吉祥自动更新!E118</f>
        <v>32.152799999999999</v>
      </c>
      <c r="L139" s="141">
        <f t="shared" ref="L139:L140" si="253">K139/K127-1</f>
        <v>-0.31984853933535007</v>
      </c>
      <c r="M139" s="138">
        <f t="shared" si="219"/>
        <v>-0.47101966681254182</v>
      </c>
      <c r="N139" s="22">
        <f>吉祥自动更新!F118</f>
        <v>4045.7901999999999</v>
      </c>
      <c r="O139" s="141">
        <f t="shared" ref="O139:O140" si="254">N139/N127-1</f>
        <v>6.3424384108409004E-2</v>
      </c>
      <c r="P139" s="138">
        <f t="shared" si="220"/>
        <v>0.40593444217944219</v>
      </c>
      <c r="Q139" s="22">
        <f>吉祥自动更新!G118</f>
        <v>2907.9812000000002</v>
      </c>
      <c r="R139" s="141">
        <f t="shared" ref="R139:R140" si="255">Q139/Q127-1</f>
        <v>-5.6422104707582021E-2</v>
      </c>
      <c r="S139" s="138">
        <f t="shared" si="221"/>
        <v>0.1912443791376861</v>
      </c>
      <c r="T139" s="22">
        <f>吉祥自动更新!H118</f>
        <v>1109.5237999999999</v>
      </c>
      <c r="U139" s="141">
        <f t="shared" ref="U139:U140" si="256">T139/T127-1</f>
        <v>0.62507801159163279</v>
      </c>
      <c r="V139" s="138">
        <f t="shared" si="222"/>
        <v>1.879018928202778</v>
      </c>
      <c r="W139" s="22">
        <f>吉祥自动更新!I118</f>
        <v>28.2852</v>
      </c>
      <c r="X139" s="141">
        <f t="shared" ref="X139:X140" si="257">W139/W127-1</f>
        <v>-0.29065151260567423</v>
      </c>
      <c r="Y139" s="138">
        <f t="shared" si="223"/>
        <v>-0.44691193867873802</v>
      </c>
      <c r="Z139" s="22">
        <f>吉祥自动更新!J118*10</f>
        <v>2303.02</v>
      </c>
      <c r="AA139" s="141">
        <f t="shared" ref="AA139:AA140" si="258">Z139/Z127-1</f>
        <v>1.898580157602936E-2</v>
      </c>
      <c r="AB139" s="138">
        <f t="shared" si="224"/>
        <v>0.24178129094526613</v>
      </c>
      <c r="AC139" s="22">
        <f>吉祥自动更新!K118*10</f>
        <v>1930.59</v>
      </c>
      <c r="AD139" s="141">
        <f t="shared" ref="AD139:AD140" si="259">AC139/AC127-1</f>
        <v>-3.288198253708241E-2</v>
      </c>
      <c r="AE139" s="138">
        <f t="shared" si="225"/>
        <v>0.17685175589922397</v>
      </c>
      <c r="AF139" s="22">
        <f>吉祥自动更新!L118*10</f>
        <v>351.79</v>
      </c>
      <c r="AG139" s="141">
        <f t="shared" ref="AG139:AG140" si="260">AF139/AF127-1</f>
        <v>0.48334457750042148</v>
      </c>
      <c r="AH139" s="138">
        <f t="shared" si="226"/>
        <v>0.94026804919750706</v>
      </c>
      <c r="AI139" s="22">
        <f>吉祥自动更新!M118*10</f>
        <v>20.64</v>
      </c>
      <c r="AJ139" s="141">
        <f t="shared" ref="AJ139:AJ140" si="261">AI139/AI127-1</f>
        <v>-0.22754491017964074</v>
      </c>
      <c r="AK139" s="138">
        <f t="shared" si="227"/>
        <v>-0.37130673164788297</v>
      </c>
      <c r="AL139" s="22">
        <f>吉祥自动更新!N118</f>
        <v>86.16</v>
      </c>
      <c r="AM139" s="148">
        <f t="shared" ref="AM139:AM140" si="262">AL139-AL127</f>
        <v>2.8499999999999943</v>
      </c>
      <c r="AN139" s="174">
        <f t="shared" si="228"/>
        <v>1.0300000000000011</v>
      </c>
      <c r="AO139" s="22">
        <f>吉祥自动更新!O118</f>
        <v>88.68</v>
      </c>
      <c r="AP139" s="148">
        <f t="shared" ref="AP139:AP140" si="263">AO139-AO127</f>
        <v>4.3400000000000034</v>
      </c>
      <c r="AQ139" s="174">
        <f t="shared" si="229"/>
        <v>3.3000000000000114</v>
      </c>
      <c r="AR139" s="22">
        <f>吉祥自动更新!P118</f>
        <v>80.14</v>
      </c>
      <c r="AS139" s="148">
        <f t="shared" ref="AS139:AS140" si="264">AR139-AR127</f>
        <v>1.2399999999999949</v>
      </c>
      <c r="AT139" s="174">
        <f t="shared" si="230"/>
        <v>-3.5499999999999972</v>
      </c>
      <c r="AU139" s="22">
        <f>吉祥自动更新!Q118</f>
        <v>87.97</v>
      </c>
      <c r="AV139" s="148">
        <f t="shared" ref="AV139:AV140" si="265">AU139-AU127</f>
        <v>3.6200000000000045</v>
      </c>
      <c r="AW139" s="174">
        <f t="shared" si="231"/>
        <v>3.8299999999999983</v>
      </c>
      <c r="AX139" s="22">
        <f>吉祥自动更新!R118</f>
        <v>129</v>
      </c>
      <c r="AY139" s="138">
        <f t="shared" ref="AY139:AY140" si="266">AX139/AX127-1</f>
        <v>8.4033613445378075E-2</v>
      </c>
      <c r="AZ139" s="138">
        <f t="shared" si="232"/>
        <v>0.43333333333333335</v>
      </c>
      <c r="BA139" s="125"/>
      <c r="BB139" s="125"/>
      <c r="BC139" s="125"/>
      <c r="BD139" s="125"/>
      <c r="BE139" s="125"/>
      <c r="BF139" s="125"/>
      <c r="BG139" s="125"/>
      <c r="BH139" s="125"/>
      <c r="BI139" s="125"/>
      <c r="BJ139" s="125"/>
      <c r="BK139" s="51"/>
      <c r="BL139" s="125"/>
      <c r="BM139" s="125"/>
      <c r="BN139" s="125"/>
      <c r="BO139" s="125"/>
      <c r="BP139" s="125"/>
      <c r="BQ139" s="125"/>
      <c r="BR139" s="125"/>
      <c r="BS139" s="125"/>
      <c r="BT139" s="125"/>
      <c r="BU139" s="125"/>
      <c r="BV139" s="125"/>
      <c r="BW139" s="125"/>
      <c r="BX139" s="125"/>
      <c r="BY139" s="125"/>
      <c r="BZ139" s="125"/>
      <c r="CA139" s="125"/>
      <c r="CB139" s="125"/>
      <c r="CC139" s="125"/>
      <c r="CD139" s="125"/>
      <c r="CE139" s="125"/>
      <c r="CF139" s="125"/>
      <c r="CG139" s="125"/>
      <c r="CH139" s="125"/>
      <c r="CI139" s="125"/>
      <c r="CJ139" s="125"/>
      <c r="CK139" s="125"/>
      <c r="CL139" s="125"/>
      <c r="CM139" s="125"/>
      <c r="CN139" s="125"/>
      <c r="CW139" s="125"/>
      <c r="CX139" s="125"/>
      <c r="CY139" s="125"/>
      <c r="CZ139" s="125"/>
      <c r="DA139" s="125"/>
      <c r="DB139" s="125"/>
      <c r="DC139" s="125"/>
      <c r="DD139" s="125"/>
      <c r="DE139" s="127"/>
      <c r="DF139" s="127"/>
    </row>
    <row r="140" spans="1:110" s="126" customFormat="1">
      <c r="A140" s="7">
        <v>45778</v>
      </c>
      <c r="B140" s="51">
        <f>吉祥自动更新!B119</f>
        <v>4755.3379999999997</v>
      </c>
      <c r="C140" s="141">
        <f t="shared" si="250"/>
        <v>4.621203707551258E-3</v>
      </c>
      <c r="D140" s="138">
        <f t="shared" si="216"/>
        <v>0.41375424757617085</v>
      </c>
      <c r="E140" s="22">
        <f>吉祥自动更新!C119</f>
        <v>3326.8908000000001</v>
      </c>
      <c r="F140" s="141">
        <f t="shared" si="251"/>
        <v>-0.11381210324675595</v>
      </c>
      <c r="G140" s="138">
        <f t="shared" si="217"/>
        <v>0.17206987358140369</v>
      </c>
      <c r="H140" s="22">
        <f>吉祥自动更新!D119</f>
        <v>1396.5943</v>
      </c>
      <c r="I140" s="141">
        <f t="shared" si="252"/>
        <v>0.50112482711090234</v>
      </c>
      <c r="J140" s="138">
        <f t="shared" si="218"/>
        <v>1.9702859597799609</v>
      </c>
      <c r="K140" s="22">
        <f>吉祥自动更新!E119</f>
        <v>31.852900000000002</v>
      </c>
      <c r="L140" s="141">
        <f t="shared" si="253"/>
        <v>-0.34912922031349292</v>
      </c>
      <c r="M140" s="138">
        <f t="shared" si="219"/>
        <v>-0.42044435225769594</v>
      </c>
      <c r="N140" s="22">
        <f>吉祥自动更新!F119</f>
        <v>4096.4723000000004</v>
      </c>
      <c r="O140" s="141">
        <f t="shared" si="254"/>
        <v>4.9741046748937867E-2</v>
      </c>
      <c r="P140" s="138">
        <f t="shared" si="220"/>
        <v>0.42201471393376289</v>
      </c>
      <c r="Q140" s="22">
        <f>吉祥自动更新!G119</f>
        <v>2948.9317000000001</v>
      </c>
      <c r="R140" s="141">
        <f t="shared" si="255"/>
        <v>-7.6098940597112086E-2</v>
      </c>
      <c r="S140" s="138">
        <f t="shared" si="221"/>
        <v>0.20484704563967449</v>
      </c>
      <c r="T140" s="22">
        <f>吉祥自动更新!H119</f>
        <v>1119.8561</v>
      </c>
      <c r="U140" s="141">
        <f t="shared" si="256"/>
        <v>0.66684418853775318</v>
      </c>
      <c r="V140" s="138">
        <f t="shared" si="222"/>
        <v>1.8919602986126103</v>
      </c>
      <c r="W140" s="22">
        <f>吉祥自动更新!I119</f>
        <v>27.6845</v>
      </c>
      <c r="X140" s="141">
        <f t="shared" si="257"/>
        <v>-0.28456799375649289</v>
      </c>
      <c r="Y140" s="138">
        <f t="shared" si="223"/>
        <v>-0.3977008443435941</v>
      </c>
      <c r="Z140" s="22">
        <f>吉祥自动更新!J119*10</f>
        <v>2341.64</v>
      </c>
      <c r="AA140" s="141">
        <f t="shared" si="258"/>
        <v>2.6032300604565961E-3</v>
      </c>
      <c r="AB140" s="138">
        <f t="shared" si="224"/>
        <v>0.24090639308122763</v>
      </c>
      <c r="AC140" s="22">
        <f>吉祥自动更新!K119*10</f>
        <v>1968.5400000000002</v>
      </c>
      <c r="AD140" s="141">
        <f t="shared" si="259"/>
        <v>-4.699799575914243E-2</v>
      </c>
      <c r="AE140" s="138">
        <f t="shared" si="225"/>
        <v>0.18391329973417392</v>
      </c>
      <c r="AF140" s="22">
        <f>吉祥自动更新!L119*10</f>
        <v>352.81</v>
      </c>
      <c r="AG140" s="141">
        <f t="shared" si="260"/>
        <v>0.44422612468787093</v>
      </c>
      <c r="AH140" s="138">
        <f t="shared" si="226"/>
        <v>0.8600274145929987</v>
      </c>
      <c r="AI140" s="22">
        <f>吉祥自动更新!M119*10</f>
        <v>20.29</v>
      </c>
      <c r="AJ140" s="141">
        <f t="shared" si="261"/>
        <v>-0.20896686159844058</v>
      </c>
      <c r="AK140" s="138">
        <f t="shared" si="227"/>
        <v>-0.41392258809936466</v>
      </c>
      <c r="AL140" s="22">
        <f>吉祥自动更新!N119</f>
        <v>86.14</v>
      </c>
      <c r="AM140" s="148">
        <f t="shared" si="262"/>
        <v>3.7000000000000028</v>
      </c>
      <c r="AN140" s="174">
        <f t="shared" si="228"/>
        <v>0.5</v>
      </c>
      <c r="AO140" s="22">
        <f>吉祥自动更新!O119</f>
        <v>88.64</v>
      </c>
      <c r="AP140" s="148">
        <f t="shared" si="263"/>
        <v>3.6200000000000045</v>
      </c>
      <c r="AQ140" s="174">
        <f t="shared" si="229"/>
        <v>2.4099999999999966</v>
      </c>
      <c r="AR140" s="22">
        <f>吉祥自动更新!P119</f>
        <v>80.180000000000007</v>
      </c>
      <c r="AS140" s="148">
        <f t="shared" si="264"/>
        <v>7.9700000000000131</v>
      </c>
      <c r="AT140" s="174">
        <f t="shared" si="230"/>
        <v>-2.1799999999999926</v>
      </c>
      <c r="AU140" s="22">
        <f>吉祥自动更新!Q119</f>
        <v>86.91</v>
      </c>
      <c r="AV140" s="148">
        <f t="shared" si="265"/>
        <v>7.8400000000000034</v>
      </c>
      <c r="AW140" s="174">
        <f t="shared" si="231"/>
        <v>3.2800000000000011</v>
      </c>
      <c r="AX140" s="22">
        <f>吉祥自动更新!R119</f>
        <v>129</v>
      </c>
      <c r="AY140" s="138">
        <f t="shared" si="266"/>
        <v>8.4033613445378075E-2</v>
      </c>
      <c r="AZ140" s="138">
        <f t="shared" si="232"/>
        <v>0.43333333333333335</v>
      </c>
      <c r="BA140" s="125"/>
      <c r="BB140" s="125"/>
      <c r="BC140" s="125"/>
      <c r="BD140" s="125"/>
      <c r="BE140" s="125"/>
      <c r="BF140" s="125"/>
      <c r="BG140" s="125"/>
      <c r="BH140" s="125"/>
      <c r="BI140" s="125"/>
      <c r="BJ140" s="125"/>
      <c r="BK140" s="51"/>
      <c r="BL140" s="125"/>
      <c r="BM140" s="125"/>
      <c r="BN140" s="125"/>
      <c r="BO140" s="125"/>
      <c r="BP140" s="125"/>
      <c r="BQ140" s="125"/>
      <c r="BR140" s="125"/>
      <c r="BS140" s="125"/>
      <c r="BT140" s="125"/>
      <c r="BU140" s="125"/>
      <c r="BV140" s="125"/>
      <c r="BW140" s="125"/>
      <c r="BX140" s="125"/>
      <c r="BY140" s="125"/>
      <c r="BZ140" s="125"/>
      <c r="CA140" s="125"/>
      <c r="CB140" s="125"/>
      <c r="CC140" s="125"/>
      <c r="CD140" s="125"/>
      <c r="CE140" s="125"/>
      <c r="CF140" s="125"/>
      <c r="CG140" s="125"/>
      <c r="CH140" s="125"/>
      <c r="CI140" s="125"/>
      <c r="CJ140" s="125"/>
      <c r="CK140" s="125"/>
      <c r="CL140" s="125"/>
      <c r="CM140" s="125"/>
      <c r="CN140" s="125"/>
      <c r="CW140" s="125"/>
      <c r="CX140" s="125"/>
      <c r="CY140" s="125"/>
      <c r="CZ140" s="125"/>
      <c r="DA140" s="125"/>
      <c r="DB140" s="125"/>
      <c r="DC140" s="125"/>
      <c r="DD140" s="125"/>
      <c r="DE140" s="127"/>
      <c r="DF140" s="127"/>
    </row>
    <row r="141" spans="1:110" s="126" customFormat="1">
      <c r="A141" s="7">
        <v>45809</v>
      </c>
      <c r="B141" s="51">
        <f>吉祥自动更新!B120</f>
        <v>4575.4915000000001</v>
      </c>
      <c r="C141" s="141">
        <f t="shared" ref="C141:C142" si="267">B141/B129-1</f>
        <v>1.9216209584120847E-2</v>
      </c>
      <c r="D141" s="138">
        <f t="shared" si="216"/>
        <v>0.40342340247761221</v>
      </c>
      <c r="E141" s="22">
        <f>吉祥自动更新!C120</f>
        <v>3232.1707000000001</v>
      </c>
      <c r="F141" s="141">
        <f t="shared" ref="F141:F142" si="268">E141/E129-1</f>
        <v>-8.931143070183778E-2</v>
      </c>
      <c r="G141" s="138">
        <f t="shared" si="217"/>
        <v>0.18266513050287569</v>
      </c>
      <c r="H141" s="22">
        <f>吉祥自动更新!D120</f>
        <v>1312.4435000000001</v>
      </c>
      <c r="I141" s="141">
        <f t="shared" ref="I141:I142" si="269">H141/H129-1</f>
        <v>0.46919516430954711</v>
      </c>
      <c r="J141" s="138">
        <f t="shared" si="218"/>
        <v>1.7563916911952333</v>
      </c>
      <c r="K141" s="22">
        <f>吉祥自动更新!E120</f>
        <v>30.877300000000002</v>
      </c>
      <c r="L141" s="141">
        <f t="shared" ref="L141:L142" si="270">K141/K129-1</f>
        <v>-0.33976872778901546</v>
      </c>
      <c r="M141" s="138">
        <f t="shared" si="219"/>
        <v>-0.39616586552564359</v>
      </c>
      <c r="N141" s="22">
        <f>吉祥自动更新!F120</f>
        <v>3967.6178</v>
      </c>
      <c r="O141" s="141">
        <f t="shared" ref="O141:O142" si="271">N141/N129-1</f>
        <v>3.9951264363646377E-2</v>
      </c>
      <c r="P141" s="138">
        <f t="shared" si="220"/>
        <v>0.41740120462128738</v>
      </c>
      <c r="Q141" s="22">
        <f>吉祥自动更新!G120</f>
        <v>2855.4342000000001</v>
      </c>
      <c r="R141" s="141">
        <f t="shared" ref="R141:R142" si="272">Q141/Q129-1</f>
        <v>-7.2544870147118412E-2</v>
      </c>
      <c r="S141" s="138">
        <f t="shared" si="221"/>
        <v>0.21235960208383764</v>
      </c>
      <c r="T141" s="22">
        <f>吉祥自动更新!H120</f>
        <v>1085.0567000000001</v>
      </c>
      <c r="U141" s="141">
        <f t="shared" ref="U141:U142" si="273">T141/T129-1</f>
        <v>0.54991538047077282</v>
      </c>
      <c r="V141" s="138">
        <f t="shared" si="222"/>
        <v>1.716852871951525</v>
      </c>
      <c r="W141" s="22">
        <f>吉祥自动更新!I120</f>
        <v>27.126899999999999</v>
      </c>
      <c r="X141" s="141">
        <f t="shared" ref="X141:X142" si="274">W141/W129-1</f>
        <v>-0.25346135746307474</v>
      </c>
      <c r="Y141" s="138">
        <f t="shared" si="223"/>
        <v>-0.39136414628673999</v>
      </c>
      <c r="Z141" s="22">
        <f>吉祥自动更新!J120*10</f>
        <v>2214.52</v>
      </c>
      <c r="AA141" s="141">
        <f t="shared" ref="AA141:AA142" si="275">Z141/Z129-1</f>
        <v>-2.705505030534705E-2</v>
      </c>
      <c r="AB141" s="138">
        <f t="shared" si="224"/>
        <v>0.21203430554263281</v>
      </c>
      <c r="AC141" s="22">
        <f>吉祥自动更新!K120*10</f>
        <v>1854.65</v>
      </c>
      <c r="AD141" s="141">
        <f t="shared" ref="AD141:AD142" si="276">AC141/AC129-1</f>
        <v>-6.8829264863887851E-2</v>
      </c>
      <c r="AE141" s="138">
        <f t="shared" si="225"/>
        <v>0.16158832555663438</v>
      </c>
      <c r="AF141" s="22">
        <f>吉祥自动更新!L120*10</f>
        <v>339.90000000000003</v>
      </c>
      <c r="AG141" s="141">
        <f t="shared" ref="AG141:AG142" si="277">AF141/AF129-1</f>
        <v>0.31012950971322861</v>
      </c>
      <c r="AH141" s="138">
        <f t="shared" si="226"/>
        <v>0.72538071065989862</v>
      </c>
      <c r="AI141" s="22">
        <f>吉祥自动更新!M120*10</f>
        <v>19.970000000000002</v>
      </c>
      <c r="AJ141" s="141">
        <f t="shared" ref="AJ141:AJ142" si="278">AI141/AI129-1</f>
        <v>-0.19863563402889239</v>
      </c>
      <c r="AK141" s="138">
        <f t="shared" si="227"/>
        <v>-0.40316796174536751</v>
      </c>
      <c r="AL141" s="22">
        <f>吉祥自动更新!N120</f>
        <v>86.71</v>
      </c>
      <c r="AM141" s="148">
        <f t="shared" ref="AM141:AM142" si="279">AL141-AL129</f>
        <v>1.7199999999999989</v>
      </c>
      <c r="AN141" s="174">
        <f t="shared" si="228"/>
        <v>0.84999999999999432</v>
      </c>
      <c r="AO141" s="22">
        <f>吉祥自动更新!O120</f>
        <v>88.34</v>
      </c>
      <c r="AP141" s="148">
        <f t="shared" ref="AP141:AP142" si="280">AO141-AO129</f>
        <v>1.5900000000000034</v>
      </c>
      <c r="AQ141" s="174">
        <f t="shared" si="229"/>
        <v>2.1599999999999966</v>
      </c>
      <c r="AR141" s="22">
        <f>吉祥自动更新!P120</f>
        <v>82.67</v>
      </c>
      <c r="AS141" s="148">
        <f t="shared" ref="AS141:AS142" si="281">AR141-AR129</f>
        <v>4.2999999999999972</v>
      </c>
      <c r="AT141" s="174">
        <f t="shared" si="230"/>
        <v>-1.2099999999999937</v>
      </c>
      <c r="AU141" s="22">
        <f>吉祥自动更新!Q120</f>
        <v>87.85</v>
      </c>
      <c r="AV141" s="148">
        <f t="shared" ref="AV141:AV142" si="282">AU141-AU129</f>
        <v>10.149999999999991</v>
      </c>
      <c r="AW141" s="174">
        <f t="shared" si="231"/>
        <v>0.68999999999999773</v>
      </c>
      <c r="AX141" s="22">
        <f>吉祥自动更新!R120</f>
        <v>130</v>
      </c>
      <c r="AY141" s="138">
        <f t="shared" ref="AY141:AY142" si="283">AX141/AX129-1</f>
        <v>7.4380165289256173E-2</v>
      </c>
      <c r="AZ141" s="138">
        <f t="shared" si="232"/>
        <v>0.44444444444444442</v>
      </c>
      <c r="BA141" s="125"/>
      <c r="BB141" s="125"/>
      <c r="BC141" s="125"/>
      <c r="BD141" s="125"/>
      <c r="BE141" s="125"/>
      <c r="BF141" s="125"/>
      <c r="BG141" s="125"/>
      <c r="BH141" s="125"/>
      <c r="BI141" s="125"/>
      <c r="BJ141" s="125"/>
      <c r="BK141" s="51"/>
      <c r="BL141" s="125"/>
      <c r="BM141" s="125"/>
      <c r="BN141" s="125"/>
      <c r="BO141" s="125"/>
      <c r="BP141" s="125"/>
      <c r="BQ141" s="125"/>
      <c r="BR141" s="125"/>
      <c r="BS141" s="125"/>
      <c r="BT141" s="125"/>
      <c r="BU141" s="125"/>
      <c r="BV141" s="125"/>
      <c r="BW141" s="125"/>
      <c r="BX141" s="125"/>
      <c r="BY141" s="125"/>
      <c r="BZ141" s="125"/>
      <c r="CA141" s="125"/>
      <c r="CB141" s="125"/>
      <c r="CC141" s="125"/>
      <c r="CD141" s="125"/>
      <c r="CE141" s="125"/>
      <c r="CF141" s="125"/>
      <c r="CG141" s="125"/>
      <c r="CH141" s="125"/>
      <c r="CI141" s="125"/>
      <c r="CJ141" s="125"/>
      <c r="CK141" s="125"/>
      <c r="CL141" s="125"/>
      <c r="CM141" s="125"/>
      <c r="CN141" s="125"/>
      <c r="CW141" s="125"/>
      <c r="CX141" s="125"/>
      <c r="CY141" s="125"/>
      <c r="CZ141" s="125"/>
      <c r="DA141" s="125"/>
      <c r="DB141" s="125"/>
      <c r="DC141" s="125"/>
      <c r="DD141" s="125"/>
      <c r="DE141" s="127"/>
      <c r="DF141" s="127"/>
    </row>
    <row r="142" spans="1:110" s="126" customFormat="1">
      <c r="A142" s="7">
        <v>45839</v>
      </c>
      <c r="B142" s="51">
        <f>吉祥自动更新!B121</f>
        <v>5088.2338</v>
      </c>
      <c r="C142" s="141">
        <f t="shared" si="267"/>
        <v>-2.9838826415176767E-2</v>
      </c>
      <c r="D142" s="138">
        <f t="shared" ref="D142:D143" si="284">B142/B70-1</f>
        <v>0.37082432031265444</v>
      </c>
      <c r="E142" s="22">
        <f>吉祥自动更新!C121</f>
        <v>3674.5744</v>
      </c>
      <c r="F142" s="141">
        <f t="shared" si="268"/>
        <v>-8.2613357308483737E-2</v>
      </c>
      <c r="G142" s="138">
        <f t="shared" ref="G142:G143" si="285">E142/E70-1</f>
        <v>0.25487897962663508</v>
      </c>
      <c r="H142" s="22">
        <f>吉祥自动更新!D121</f>
        <v>1380.3702000000001</v>
      </c>
      <c r="I142" s="141">
        <f t="shared" si="269"/>
        <v>0.17528597128320356</v>
      </c>
      <c r="J142" s="138">
        <f t="shared" ref="J142:J143" si="286">H142/H70-1</f>
        <v>0.89534540134022667</v>
      </c>
      <c r="K142" s="22">
        <f>吉祥自动更新!E121</f>
        <v>33.289200000000001</v>
      </c>
      <c r="L142" s="141">
        <f t="shared" si="270"/>
        <v>-0.48590093046600513</v>
      </c>
      <c r="M142" s="138">
        <f t="shared" ref="M142:M143" si="287">K142/K70-1</f>
        <v>-0.39781841862484391</v>
      </c>
      <c r="N142" s="22">
        <f>吉祥自动更新!F121</f>
        <v>4315.2358000000004</v>
      </c>
      <c r="O142" s="141">
        <f t="shared" si="271"/>
        <v>-3.1587507815884819E-2</v>
      </c>
      <c r="P142" s="138">
        <f t="shared" ref="P142:P143" si="288">N142/N70-1</f>
        <v>0.35148445329725408</v>
      </c>
      <c r="Q142" s="22">
        <f>吉祥自动更新!G121</f>
        <v>3184.8256999999999</v>
      </c>
      <c r="R142" s="141">
        <f t="shared" si="272"/>
        <v>-9.629538008860361E-2</v>
      </c>
      <c r="S142" s="138">
        <f t="shared" ref="S142:S143" si="289">Q142/Q70-1</f>
        <v>0.24092176115332165</v>
      </c>
      <c r="T142" s="22">
        <f>吉祥自动更新!H121</f>
        <v>1100.3942999999999</v>
      </c>
      <c r="U142" s="141">
        <f t="shared" si="273"/>
        <v>0.25589293491510001</v>
      </c>
      <c r="V142" s="138">
        <f t="shared" ref="V142:V143" si="290">T142/T70-1</f>
        <v>0.89618538047973506</v>
      </c>
      <c r="W142" s="22">
        <f>吉祥自动更新!I121</f>
        <v>30.015799999999999</v>
      </c>
      <c r="X142" s="141">
        <f t="shared" si="274"/>
        <v>-0.46030084975852192</v>
      </c>
      <c r="Y142" s="138">
        <f t="shared" ref="Y142:Y143" si="291">W142/W70-1</f>
        <v>-0.34946250541829216</v>
      </c>
      <c r="Z142" s="22">
        <f>吉祥自动更新!J121*10</f>
        <v>2452.42</v>
      </c>
      <c r="AA142" s="141">
        <f t="shared" si="275"/>
        <v>-5.195934792777257E-2</v>
      </c>
      <c r="AB142" s="138">
        <f t="shared" ref="AB142:AB143" si="292">Z142/Z70-1</f>
        <v>0.22350605162590664</v>
      </c>
      <c r="AC142" s="22">
        <f>吉祥自动更新!K121*10</f>
        <v>2086.0499999999997</v>
      </c>
      <c r="AD142" s="141">
        <f t="shared" si="276"/>
        <v>-7.3167372363633243E-2</v>
      </c>
      <c r="AE142" s="138">
        <f t="shared" ref="AE142:AE143" si="293">AC142/AC70-1</f>
        <v>0.21505914971196916</v>
      </c>
      <c r="AF142" s="22">
        <f>吉祥自动更新!L121*10</f>
        <v>345.01</v>
      </c>
      <c r="AG142" s="141">
        <f t="shared" si="277"/>
        <v>0.15364809737176488</v>
      </c>
      <c r="AH142" s="138">
        <f t="shared" ref="AH142:AH143" si="294">AF142/AF70-1</f>
        <v>0.36346032247865945</v>
      </c>
      <c r="AI142" s="22">
        <f>吉祥自动更新!M121*10</f>
        <v>21.36</v>
      </c>
      <c r="AJ142" s="141">
        <f t="shared" si="278"/>
        <v>-0.42332613390928731</v>
      </c>
      <c r="AK142" s="138">
        <f t="shared" ref="AK142:AK143" si="295">AI142/AI70-1</f>
        <v>-0.38176555716353111</v>
      </c>
      <c r="AL142" s="22">
        <f>吉祥自动更新!N121</f>
        <v>84.81</v>
      </c>
      <c r="AM142" s="148">
        <f t="shared" si="279"/>
        <v>-0.14999999999999147</v>
      </c>
      <c r="AN142" s="174">
        <f t="shared" ref="AN142:AN143" si="296">AL142-AL70</f>
        <v>-1.2099999999999937</v>
      </c>
      <c r="AO142" s="22">
        <f>吉祥自动更新!O121</f>
        <v>86.67</v>
      </c>
      <c r="AP142" s="148">
        <f t="shared" si="280"/>
        <v>-1.3100000000000023</v>
      </c>
      <c r="AQ142" s="174">
        <f t="shared" ref="AQ142:AQ143" si="297">AO142-AO70</f>
        <v>-0.98000000000000398</v>
      </c>
      <c r="AR142" s="22">
        <f>吉祥自动更新!P121</f>
        <v>79.72</v>
      </c>
      <c r="AS142" s="148">
        <f t="shared" si="281"/>
        <v>5.1200000000000045</v>
      </c>
      <c r="AT142" s="174">
        <f t="shared" ref="AT142:AT143" si="298">AR142-AR70</f>
        <v>3.9999999999992042E-2</v>
      </c>
      <c r="AU142" s="22">
        <f>吉祥自动更新!Q121</f>
        <v>90.17</v>
      </c>
      <c r="AV142" s="148">
        <f t="shared" si="282"/>
        <v>4.2800000000000011</v>
      </c>
      <c r="AW142" s="174">
        <f t="shared" ref="AW142:AW143" si="299">AU142-AU70</f>
        <v>6.710000000000008</v>
      </c>
      <c r="AX142" s="22">
        <f>吉祥自动更新!R121</f>
        <v>130</v>
      </c>
      <c r="AY142" s="138">
        <f t="shared" si="283"/>
        <v>6.5573770491803351E-2</v>
      </c>
      <c r="AZ142" s="138">
        <f t="shared" ref="AZ142:AZ143" si="300">AX142/AX70-1</f>
        <v>0.44444444444444442</v>
      </c>
      <c r="BA142" s="125"/>
      <c r="BB142" s="125"/>
      <c r="BC142" s="125"/>
      <c r="BD142" s="125"/>
      <c r="BE142" s="125"/>
      <c r="BF142" s="125"/>
      <c r="BG142" s="125"/>
      <c r="BH142" s="125"/>
      <c r="BI142" s="125"/>
      <c r="BJ142" s="125"/>
      <c r="BK142" s="51"/>
      <c r="BL142" s="125"/>
      <c r="BM142" s="125"/>
      <c r="BN142" s="125"/>
      <c r="BO142" s="125"/>
      <c r="BP142" s="125"/>
      <c r="BQ142" s="125"/>
      <c r="BR142" s="125"/>
      <c r="BS142" s="125"/>
      <c r="BT142" s="125"/>
      <c r="BU142" s="125"/>
      <c r="BV142" s="125"/>
      <c r="BW142" s="125"/>
      <c r="BX142" s="125"/>
      <c r="BY142" s="125"/>
      <c r="BZ142" s="125"/>
      <c r="CA142" s="125"/>
      <c r="CB142" s="125"/>
      <c r="CC142" s="125"/>
      <c r="CD142" s="125"/>
      <c r="CE142" s="125"/>
      <c r="CF142" s="125"/>
      <c r="CG142" s="125"/>
      <c r="CH142" s="125"/>
      <c r="CI142" s="125"/>
      <c r="CJ142" s="125"/>
      <c r="CK142" s="125"/>
      <c r="CL142" s="125"/>
      <c r="CM142" s="125"/>
      <c r="CN142" s="125"/>
      <c r="CW142" s="125"/>
      <c r="CX142" s="125"/>
      <c r="CY142" s="125"/>
      <c r="CZ142" s="125"/>
      <c r="DA142" s="125"/>
      <c r="DB142" s="125"/>
      <c r="DC142" s="125"/>
      <c r="DD142" s="125"/>
      <c r="DE142" s="127"/>
      <c r="DF142" s="127"/>
    </row>
    <row r="143" spans="1:110" s="126" customFormat="1">
      <c r="A143" s="7">
        <v>45870</v>
      </c>
      <c r="B143" s="51">
        <f>吉祥自动更新!B122</f>
        <v>5127.4084000000003</v>
      </c>
      <c r="C143" s="141">
        <f t="shared" ref="C143:C144" si="301">B143/B131-1</f>
        <v>-2.6591988595991545E-2</v>
      </c>
      <c r="D143" s="138">
        <f t="shared" si="284"/>
        <v>0.42504326136210557</v>
      </c>
      <c r="E143" s="22">
        <f>吉祥自动更新!C122</f>
        <v>3710.7458999999999</v>
      </c>
      <c r="F143" s="141">
        <f t="shared" ref="F143:F144" si="302">E143/E131-1</f>
        <v>-6.7725827102023461E-2</v>
      </c>
      <c r="G143" s="138">
        <f t="shared" si="285"/>
        <v>0.32495015564677909</v>
      </c>
      <c r="H143" s="22">
        <f>吉祥自动更新!D122</f>
        <v>1385.2035000000001</v>
      </c>
      <c r="I143" s="141">
        <f t="shared" ref="I143:I144" si="303">H143/H131-1</f>
        <v>0.1367989473721356</v>
      </c>
      <c r="J143" s="138">
        <f t="shared" si="286"/>
        <v>0.85786322663298953</v>
      </c>
      <c r="K143" s="22">
        <f>吉祥自动更新!E122</f>
        <v>31.459</v>
      </c>
      <c r="L143" s="141">
        <f t="shared" ref="L143:L144" si="304">K143/K131-1</f>
        <v>-0.54176668686492024</v>
      </c>
      <c r="M143" s="138">
        <f t="shared" si="287"/>
        <v>-0.39284983653129835</v>
      </c>
      <c r="N143" s="22">
        <f>吉祥自动更新!F122</f>
        <v>4561.1044000000002</v>
      </c>
      <c r="O143" s="141">
        <f t="shared" ref="O143:O144" si="305">N143/N131-1</f>
        <v>-1.9071134748066543E-2</v>
      </c>
      <c r="P143" s="138">
        <f t="shared" si="288"/>
        <v>0.42189751230991845</v>
      </c>
      <c r="Q143" s="22">
        <f>吉祥自动更新!G122</f>
        <v>3365.3687</v>
      </c>
      <c r="R143" s="141">
        <f t="shared" ref="R143:R144" si="306">Q143/Q131-1</f>
        <v>-7.0568721731227302E-2</v>
      </c>
      <c r="S143" s="138">
        <f t="shared" si="289"/>
        <v>0.33066876829988057</v>
      </c>
      <c r="T143" s="22">
        <f>吉祥自动更新!H122</f>
        <v>1167.2348</v>
      </c>
      <c r="U143" s="141">
        <f t="shared" ref="U143:U144" si="307">T143/T131-1</f>
        <v>0.2044129812284543</v>
      </c>
      <c r="V143" s="138">
        <f t="shared" si="290"/>
        <v>0.83462637734335421</v>
      </c>
      <c r="W143" s="22">
        <f>吉祥自动更新!I122</f>
        <v>28.500900000000001</v>
      </c>
      <c r="X143" s="141">
        <f t="shared" ref="X143:X144" si="308">W143/W131-1</f>
        <v>-0.52306932846935195</v>
      </c>
      <c r="Y143" s="138">
        <f t="shared" si="291"/>
        <v>-0.32865447761545596</v>
      </c>
      <c r="Z143" s="22">
        <f>吉祥自动更新!J122*10</f>
        <v>2556.8199999999997</v>
      </c>
      <c r="AA143" s="141">
        <f t="shared" ref="AA143:AA144" si="309">Z143/Z131-1</f>
        <v>-5.5631888425967224E-2</v>
      </c>
      <c r="AB143" s="138">
        <f t="shared" si="292"/>
        <v>0.28220532777019969</v>
      </c>
      <c r="AC143" s="22">
        <f>吉祥自动更新!K122*10</f>
        <v>2164.63</v>
      </c>
      <c r="AD143" s="141">
        <f t="shared" ref="AD143:AD144" si="310">AC143/AC131-1</f>
        <v>-7.2622036381707944E-2</v>
      </c>
      <c r="AE143" s="138">
        <f t="shared" si="293"/>
        <v>0.28282732504044716</v>
      </c>
      <c r="AF143" s="22">
        <f>吉祥自动更新!L122*10</f>
        <v>371.40999999999997</v>
      </c>
      <c r="AG143" s="141">
        <f t="shared" ref="AG143:AG144" si="311">AF143/AF131-1</f>
        <v>0.112605595830088</v>
      </c>
      <c r="AH143" s="138">
        <f t="shared" si="294"/>
        <v>0.35063093203389206</v>
      </c>
      <c r="AI143" s="22">
        <f>吉祥自动更新!M122*10</f>
        <v>20.779999999999998</v>
      </c>
      <c r="AJ143" s="141">
        <f t="shared" ref="AJ143:AJ144" si="312">AI143/AI131-1</f>
        <v>-0.47365754812563321</v>
      </c>
      <c r="AK143" s="138">
        <f t="shared" si="295"/>
        <v>-0.34447949526813881</v>
      </c>
      <c r="AL143" s="22">
        <f>吉祥自动更新!N122</f>
        <v>88.96</v>
      </c>
      <c r="AM143" s="148">
        <f t="shared" ref="AM143:AM144" si="313">AL143-AL131</f>
        <v>0.68999999999999773</v>
      </c>
      <c r="AN143" s="174">
        <f t="shared" si="296"/>
        <v>-0.19000000000001194</v>
      </c>
      <c r="AO143" s="22">
        <f>吉祥自动更新!O122</f>
        <v>90.69</v>
      </c>
      <c r="AP143" s="148">
        <f t="shared" ref="AP143:AP144" si="314">AO143-AO131</f>
        <v>-0.28000000000000114</v>
      </c>
      <c r="AQ143" s="174">
        <f t="shared" si="297"/>
        <v>0.39000000000000057</v>
      </c>
      <c r="AR143" s="22">
        <f>吉祥自动更新!P122</f>
        <v>84.26</v>
      </c>
      <c r="AS143" s="148">
        <f t="shared" ref="AS143:AS144" si="315">AR143-AR131</f>
        <v>4.730000000000004</v>
      </c>
      <c r="AT143" s="174">
        <f t="shared" si="298"/>
        <v>-1.0699999999999932</v>
      </c>
      <c r="AU143" s="22">
        <f>吉祥自动更新!Q122</f>
        <v>90.6</v>
      </c>
      <c r="AV143" s="148">
        <f t="shared" ref="AV143:AV144" si="316">AU143-AU131</f>
        <v>3.5499999999999972</v>
      </c>
      <c r="AW143" s="174">
        <f t="shared" si="299"/>
        <v>8.6699999999999875</v>
      </c>
      <c r="AX143" s="22">
        <f>吉祥自动更新!R122</f>
        <v>130</v>
      </c>
      <c r="AY143" s="138">
        <f t="shared" ref="AY143:AY144" si="317">AX143/AX131-1</f>
        <v>5.6910569105691033E-2</v>
      </c>
      <c r="AZ143" s="138">
        <f t="shared" si="300"/>
        <v>0.4285714285714286</v>
      </c>
      <c r="BA143" s="125"/>
      <c r="BB143" s="125"/>
      <c r="BC143" s="125"/>
      <c r="BD143" s="125"/>
      <c r="BE143" s="125"/>
      <c r="BF143" s="125"/>
      <c r="BG143" s="125"/>
      <c r="BH143" s="125"/>
      <c r="BI143" s="125"/>
      <c r="BJ143" s="125"/>
      <c r="BK143" s="51"/>
      <c r="BL143" s="125"/>
      <c r="BM143" s="125"/>
      <c r="BN143" s="125"/>
      <c r="BO143" s="125"/>
      <c r="BP143" s="125"/>
      <c r="BQ143" s="125"/>
      <c r="BR143" s="125"/>
      <c r="BS143" s="125"/>
      <c r="BT143" s="125"/>
      <c r="BU143" s="125"/>
      <c r="BV143" s="125"/>
      <c r="BW143" s="125"/>
      <c r="BX143" s="125"/>
      <c r="BY143" s="125"/>
      <c r="BZ143" s="125"/>
      <c r="CA143" s="125"/>
      <c r="CB143" s="125"/>
      <c r="CC143" s="125"/>
      <c r="CD143" s="125"/>
      <c r="CE143" s="125"/>
      <c r="CF143" s="125"/>
      <c r="CG143" s="125"/>
      <c r="CH143" s="125"/>
      <c r="CI143" s="125"/>
      <c r="CJ143" s="125"/>
      <c r="CK143" s="125"/>
      <c r="CL143" s="125"/>
      <c r="CM143" s="125"/>
      <c r="CN143" s="125"/>
      <c r="CW143" s="125"/>
      <c r="CX143" s="125"/>
      <c r="CY143" s="125"/>
      <c r="CZ143" s="125"/>
      <c r="DA143" s="125"/>
      <c r="DB143" s="125"/>
      <c r="DC143" s="125"/>
      <c r="DD143" s="125"/>
      <c r="DE143" s="127"/>
      <c r="DF143" s="127"/>
    </row>
    <row r="144" spans="1:110" s="126" customFormat="1">
      <c r="A144" s="7">
        <v>45901</v>
      </c>
      <c r="B144" s="51">
        <f>吉祥自动更新!B123</f>
        <v>4542.0452999999998</v>
      </c>
      <c r="C144" s="141">
        <f t="shared" si="301"/>
        <v>1.9110029645664328E-2</v>
      </c>
      <c r="D144" s="138">
        <f t="shared" ref="D144:D145" si="318">B144/B72-1</f>
        <v>0.35658029410259906</v>
      </c>
      <c r="E144" s="22">
        <f>吉祥自动更新!C123</f>
        <v>3118.3957999999998</v>
      </c>
      <c r="F144" s="141">
        <f t="shared" si="302"/>
        <v>-5.5732594156841064E-2</v>
      </c>
      <c r="G144" s="138">
        <f t="shared" ref="G144:G145" si="319">E144/E72-1</f>
        <v>0.15478989972230051</v>
      </c>
      <c r="H144" s="22">
        <f>吉祥自动更新!D123</f>
        <v>1394.69</v>
      </c>
      <c r="I144" s="141">
        <f t="shared" si="303"/>
        <v>0.25425281716537373</v>
      </c>
      <c r="J144" s="138">
        <f t="shared" ref="J144:J145" si="320">H144/H72-1</f>
        <v>1.3148412479219891</v>
      </c>
      <c r="K144" s="22">
        <f>吉祥自动更新!E123</f>
        <v>28.959499999999998</v>
      </c>
      <c r="L144" s="141">
        <f t="shared" si="304"/>
        <v>-0.31788739294698465</v>
      </c>
      <c r="M144" s="138">
        <f t="shared" ref="M144:M145" si="321">K144/K72-1</f>
        <v>-0.36012276309771341</v>
      </c>
      <c r="N144" s="22">
        <f>吉祥自动更新!F123</f>
        <v>3909.2411000000002</v>
      </c>
      <c r="O144" s="141">
        <f t="shared" si="305"/>
        <v>4.8516863920426534E-2</v>
      </c>
      <c r="P144" s="138">
        <f t="shared" ref="P144:P145" si="322">N144/N72-1</f>
        <v>0.36274236293457851</v>
      </c>
      <c r="Q144" s="22">
        <f>吉祥自动更新!G123</f>
        <v>2775.9178000000002</v>
      </c>
      <c r="R144" s="141">
        <f t="shared" si="306"/>
        <v>-3.8350211837698156E-2</v>
      </c>
      <c r="S144" s="138">
        <f t="shared" ref="S144:S145" si="323">Q144/Q72-1</f>
        <v>0.16696437891295157</v>
      </c>
      <c r="T144" s="22">
        <f>吉祥自动更新!H123</f>
        <v>1108.2422999999999</v>
      </c>
      <c r="U144" s="141">
        <f t="shared" si="307"/>
        <v>0.3710489361167788</v>
      </c>
      <c r="V144" s="138">
        <f t="shared" ref="V144:V145" si="324">T144/T72-1</f>
        <v>1.4203835163366372</v>
      </c>
      <c r="W144" s="22">
        <f>吉祥自动更新!I123</f>
        <v>25.081</v>
      </c>
      <c r="X144" s="141">
        <f t="shared" si="308"/>
        <v>-0.24942467163638649</v>
      </c>
      <c r="Y144" s="138">
        <f t="shared" ref="Y144:Y145" si="325">W144/W72-1</f>
        <v>-0.21689417877081019</v>
      </c>
      <c r="Z144" s="22">
        <f>吉祥自动更新!J123*10</f>
        <v>2165.9899999999998</v>
      </c>
      <c r="AA144" s="141">
        <f t="shared" si="309"/>
        <v>-3.166319199952139E-3</v>
      </c>
      <c r="AB144" s="138">
        <f t="shared" ref="AB144:AB145" si="326">Z144/Z72-1</f>
        <v>0.18459148905915868</v>
      </c>
      <c r="AC144" s="22">
        <f>吉祥自动更新!K123*10</f>
        <v>1826.96</v>
      </c>
      <c r="AD144" s="141">
        <f t="shared" si="310"/>
        <v>-3.2725000926528858E-2</v>
      </c>
      <c r="AE144" s="138">
        <f t="shared" ref="AE144:AE145" si="327">AC144/AC72-1</f>
        <v>0.13324442514654344</v>
      </c>
      <c r="AF144" s="22">
        <f>吉祥自动更新!L123*10</f>
        <v>320.54000000000002</v>
      </c>
      <c r="AG144" s="141">
        <f t="shared" si="311"/>
        <v>0.23019649984648449</v>
      </c>
      <c r="AH144" s="138">
        <f t="shared" ref="AH144:AH145" si="328">AF144/AF72-1</f>
        <v>0.66834955498880988</v>
      </c>
      <c r="AI144" s="22">
        <f>吉祥自动更新!M123*10</f>
        <v>18.489999999999998</v>
      </c>
      <c r="AJ144" s="141">
        <f t="shared" si="312"/>
        <v>-0.2145284621920136</v>
      </c>
      <c r="AK144" s="138">
        <f t="shared" ref="AK144:AK145" si="329">AI144/AI72-1</f>
        <v>-0.23563455973542802</v>
      </c>
      <c r="AL144" s="22">
        <f>吉祥自动更新!N123</f>
        <v>86.07</v>
      </c>
      <c r="AM144" s="148">
        <f t="shared" si="313"/>
        <v>2.4199999999999875</v>
      </c>
      <c r="AN144" s="174">
        <f t="shared" ref="AN144:AN145" si="330">AL144-AL72</f>
        <v>0.38999999999998636</v>
      </c>
      <c r="AO144" s="22">
        <f>吉祥自动更新!O123</f>
        <v>89</v>
      </c>
      <c r="AP144" s="148">
        <f t="shared" si="314"/>
        <v>1.5900000000000034</v>
      </c>
      <c r="AQ144" s="174">
        <f t="shared" ref="AQ144:AQ145" si="331">AO144-AO72</f>
        <v>0.90999999999999659</v>
      </c>
      <c r="AR144" s="22">
        <f>吉祥自动更新!P123</f>
        <v>79.459999999999994</v>
      </c>
      <c r="AS144" s="148">
        <f t="shared" si="315"/>
        <v>6.769999999999996</v>
      </c>
      <c r="AT144" s="174">
        <f t="shared" ref="AT144:AT145" si="332">AR144-AR72</f>
        <v>3.4599999999999937</v>
      </c>
      <c r="AU144" s="22">
        <f>吉祥自动更新!Q123</f>
        <v>86.61</v>
      </c>
      <c r="AV144" s="148">
        <f t="shared" si="316"/>
        <v>7.9000000000000057</v>
      </c>
      <c r="AW144" s="174">
        <f t="shared" ref="AW144:AW145" si="333">AU144-AU72</f>
        <v>15.840000000000003</v>
      </c>
      <c r="AX144" s="22">
        <f>吉祥自动更新!R123</f>
        <v>130</v>
      </c>
      <c r="AY144" s="138">
        <f t="shared" si="317"/>
        <v>4.8387096774193505E-2</v>
      </c>
      <c r="AZ144" s="138">
        <f t="shared" ref="AZ144:AZ145" si="334">AX144/AX72-1</f>
        <v>0.4285714285714286</v>
      </c>
      <c r="BA144" s="125"/>
      <c r="BB144" s="125"/>
      <c r="BC144" s="125"/>
      <c r="BD144" s="125"/>
      <c r="BE144" s="125"/>
      <c r="BF144" s="125"/>
      <c r="BG144" s="125"/>
      <c r="BH144" s="125"/>
      <c r="BI144" s="125"/>
      <c r="BJ144" s="125"/>
      <c r="BK144" s="51"/>
      <c r="BL144" s="125"/>
      <c r="BM144" s="125"/>
      <c r="BN144" s="125"/>
      <c r="BO144" s="125"/>
      <c r="BP144" s="125"/>
      <c r="BQ144" s="125"/>
      <c r="BR144" s="125"/>
      <c r="BS144" s="125"/>
      <c r="BT144" s="125"/>
      <c r="BU144" s="125"/>
      <c r="BV144" s="125"/>
      <c r="BW144" s="125"/>
      <c r="BX144" s="125"/>
      <c r="BY144" s="125"/>
      <c r="BZ144" s="125"/>
      <c r="CA144" s="125"/>
      <c r="CB144" s="125"/>
      <c r="CC144" s="125"/>
      <c r="CD144" s="125"/>
      <c r="CE144" s="125"/>
      <c r="CF144" s="125"/>
      <c r="CG144" s="125"/>
      <c r="CH144" s="125"/>
      <c r="CI144" s="125"/>
      <c r="CJ144" s="125"/>
      <c r="CK144" s="125"/>
      <c r="CL144" s="125"/>
      <c r="CM144" s="125"/>
      <c r="CN144" s="125"/>
      <c r="CW144" s="125"/>
      <c r="CX144" s="125"/>
      <c r="CY144" s="125"/>
      <c r="CZ144" s="125"/>
      <c r="DA144" s="125"/>
      <c r="DB144" s="125"/>
      <c r="DC144" s="125"/>
      <c r="DD144" s="125"/>
      <c r="DE144" s="127"/>
      <c r="DF144" s="127"/>
    </row>
    <row r="145" spans="1:110" s="126" customFormat="1">
      <c r="A145" s="7">
        <v>45931</v>
      </c>
      <c r="B145" s="51">
        <f>吉祥自动更新!B124</f>
        <v>4719.7789000000002</v>
      </c>
      <c r="C145" s="141">
        <f t="shared" ref="C145:C147" si="335">B145/B133-1</f>
        <v>-8.0846151865786586E-3</v>
      </c>
      <c r="D145" s="138">
        <f t="shared" si="318"/>
        <v>0.36309323795238457</v>
      </c>
      <c r="E145" s="22">
        <f>吉祥自动更新!C124</f>
        <v>3264.6502</v>
      </c>
      <c r="F145" s="141">
        <f t="shared" ref="F145:F148" si="336">E145/E133-1</f>
        <v>-6.880430875185839E-2</v>
      </c>
      <c r="G145" s="138">
        <f t="shared" si="319"/>
        <v>0.14566535898261046</v>
      </c>
      <c r="H145" s="22">
        <f>吉祥自动更新!D124</f>
        <v>1422.5048999999999</v>
      </c>
      <c r="I145" s="141">
        <f t="shared" ref="I145:I148" si="337">H145/H133-1</f>
        <v>0.1829230080684634</v>
      </c>
      <c r="J145" s="138">
        <f t="shared" si="320"/>
        <v>1.5333319442351891</v>
      </c>
      <c r="K145" s="22">
        <f>吉祥自动更新!E124</f>
        <v>32.623800000000003</v>
      </c>
      <c r="L145" s="141">
        <f t="shared" ref="L145:L148" si="338">K145/K133-1</f>
        <v>-0.34548978224321181</v>
      </c>
      <c r="M145" s="138">
        <f t="shared" si="321"/>
        <v>-0.36613306546410473</v>
      </c>
      <c r="N145" s="22">
        <f>吉祥自动更新!F124</f>
        <v>4113.7721000000001</v>
      </c>
      <c r="O145" s="141">
        <f t="shared" ref="O145:O148" si="339">N145/N133-1</f>
        <v>1.5115372254595139E-2</v>
      </c>
      <c r="P145" s="138">
        <f t="shared" si="322"/>
        <v>0.38201849978250646</v>
      </c>
      <c r="Q145" s="22">
        <f>吉祥自动更新!G124</f>
        <v>2942.6127999999999</v>
      </c>
      <c r="R145" s="141">
        <f t="shared" ref="R145:R148" si="340">Q145/Q133-1</f>
        <v>-6.1819590215955289E-2</v>
      </c>
      <c r="S145" s="138">
        <f t="shared" si="323"/>
        <v>0.16716465104959077</v>
      </c>
      <c r="T145" s="22">
        <f>吉祥自动更新!H124</f>
        <v>1142.6038000000001</v>
      </c>
      <c r="U145" s="141">
        <f t="shared" ref="U145:U148" si="341">T145/T133-1</f>
        <v>0.30574248229208356</v>
      </c>
      <c r="V145" s="138">
        <f t="shared" si="324"/>
        <v>1.7394920951554358</v>
      </c>
      <c r="W145" s="22">
        <f>吉祥自动更新!I124</f>
        <v>28.555499999999999</v>
      </c>
      <c r="X145" s="141">
        <f t="shared" ref="X145:X148" si="342">W145/W133-1</f>
        <v>-0.30259905826267053</v>
      </c>
      <c r="Y145" s="138">
        <f t="shared" si="325"/>
        <v>-0.25619285770102374</v>
      </c>
      <c r="Z145" s="22">
        <f>吉祥自动更新!J124*10</f>
        <v>2303.35</v>
      </c>
      <c r="AA145" s="141">
        <f t="shared" ref="AA145:AA148" si="343">Z145/Z133-1</f>
        <v>-3.1286011086157361E-2</v>
      </c>
      <c r="AB145" s="138">
        <f t="shared" si="326"/>
        <v>0.20450457046039272</v>
      </c>
      <c r="AC145" s="22">
        <f>吉祥自动更新!K124*10</f>
        <v>1944.13</v>
      </c>
      <c r="AD145" s="141">
        <f t="shared" ref="AD145:AD148" si="344">AC145/AC133-1</f>
        <v>-6.1853680192635152E-2</v>
      </c>
      <c r="AE145" s="138">
        <f t="shared" si="327"/>
        <v>0.14528338566488563</v>
      </c>
      <c r="AF145" s="22">
        <f>吉祥自动更新!L124*10</f>
        <v>338.33</v>
      </c>
      <c r="AG145" s="141">
        <f t="shared" ref="AG145:AG148" si="345">AF145/AF133-1</f>
        <v>0.21991057907261835</v>
      </c>
      <c r="AH145" s="138">
        <f t="shared" si="328"/>
        <v>0.8161468677867838</v>
      </c>
      <c r="AI145" s="22">
        <f>吉祥自动更新!M124*10</f>
        <v>20.89</v>
      </c>
      <c r="AJ145" s="141">
        <f t="shared" ref="AJ145:AJ148" si="346">AI145/AI133-1</f>
        <v>-0.25631897472410115</v>
      </c>
      <c r="AK145" s="138">
        <f t="shared" si="329"/>
        <v>-0.266502808988764</v>
      </c>
      <c r="AL145" s="22">
        <f>吉祥自动更新!N124</f>
        <v>87.16</v>
      </c>
      <c r="AM145" s="148">
        <f t="shared" ref="AM145:AM147" si="347">AL145-AL133</f>
        <v>1.9899999999999949</v>
      </c>
      <c r="AN145" s="174">
        <f t="shared" si="330"/>
        <v>1.1899999999999977</v>
      </c>
      <c r="AO145" s="22">
        <f>吉祥自动更新!O124</f>
        <v>90.14</v>
      </c>
      <c r="AP145" s="148">
        <f t="shared" ref="AP145:AP148" si="348">AO145-AO133</f>
        <v>0.68000000000000682</v>
      </c>
      <c r="AQ145" s="174">
        <f t="shared" si="331"/>
        <v>1.6599999999999966</v>
      </c>
      <c r="AR145" s="22">
        <f>吉祥自动更新!P124</f>
        <v>80.319999999999993</v>
      </c>
      <c r="AS145" s="148">
        <f t="shared" ref="AS145:AS148" si="349">AR145-AR133</f>
        <v>7.5499999999999972</v>
      </c>
      <c r="AT145" s="174">
        <f t="shared" si="332"/>
        <v>6.039999999999992</v>
      </c>
      <c r="AU145" s="22">
        <f>吉祥自动更新!Q124</f>
        <v>87.53</v>
      </c>
      <c r="AV145" s="148">
        <f t="shared" ref="AV145:AV148" si="350">AU145-AU133</f>
        <v>5.3799999999999955</v>
      </c>
      <c r="AW145" s="174">
        <f t="shared" si="333"/>
        <v>12.939999999999998</v>
      </c>
      <c r="AX145" s="22">
        <v>129</v>
      </c>
      <c r="AY145" s="138">
        <f t="shared" ref="AY145:AY146" si="351">AX145/AX133-1</f>
        <v>3.2000000000000028E-2</v>
      </c>
      <c r="AZ145" s="138">
        <f t="shared" si="334"/>
        <v>0.40217391304347827</v>
      </c>
      <c r="BA145" s="125"/>
      <c r="BB145" s="125"/>
      <c r="BC145" s="125"/>
      <c r="BD145" s="125"/>
      <c r="BE145" s="125"/>
      <c r="BF145" s="125"/>
      <c r="BG145" s="125"/>
      <c r="BH145" s="125"/>
      <c r="BI145" s="125"/>
      <c r="BJ145" s="125"/>
      <c r="BK145" s="51"/>
      <c r="BL145" s="125"/>
      <c r="BM145" s="125"/>
      <c r="BN145" s="125"/>
      <c r="BO145" s="125"/>
      <c r="BP145" s="125"/>
      <c r="BQ145" s="125"/>
      <c r="BR145" s="125"/>
      <c r="BS145" s="125"/>
      <c r="BT145" s="125"/>
      <c r="BU145" s="125"/>
      <c r="BV145" s="125"/>
      <c r="BW145" s="125"/>
      <c r="BX145" s="125"/>
      <c r="BY145" s="125"/>
      <c r="BZ145" s="125"/>
      <c r="CA145" s="125"/>
      <c r="CB145" s="125"/>
      <c r="CC145" s="125"/>
      <c r="CD145" s="125"/>
      <c r="CE145" s="125"/>
      <c r="CF145" s="125"/>
      <c r="CG145" s="125"/>
      <c r="CH145" s="125"/>
      <c r="CI145" s="125"/>
      <c r="CJ145" s="125"/>
      <c r="CK145" s="125"/>
      <c r="CL145" s="125"/>
      <c r="CM145" s="125"/>
      <c r="CN145" s="125"/>
      <c r="CW145" s="125"/>
      <c r="CX145" s="125"/>
      <c r="CY145" s="125"/>
      <c r="CZ145" s="125"/>
      <c r="DA145" s="125"/>
      <c r="DB145" s="125"/>
      <c r="DC145" s="125"/>
      <c r="DD145" s="125"/>
      <c r="DE145" s="127"/>
      <c r="DF145" s="127"/>
    </row>
    <row r="146" spans="1:110" s="126" customFormat="1">
      <c r="A146" s="7">
        <v>45962</v>
      </c>
      <c r="B146" s="51">
        <f>吉祥自动更新!B125</f>
        <v>4372.41</v>
      </c>
      <c r="C146" s="141">
        <f t="shared" si="335"/>
        <v>6.0524384013050936E-2</v>
      </c>
      <c r="D146" s="138">
        <f t="shared" ref="D146:D147" si="352">B146/B74-1</f>
        <v>0.33446379774697577</v>
      </c>
      <c r="E146" s="22">
        <f>吉祥自动更新!C125</f>
        <v>3028.5434</v>
      </c>
      <c r="F146" s="141">
        <f t="shared" si="336"/>
        <v>-4.5812599437735635E-3</v>
      </c>
      <c r="G146" s="138">
        <f t="shared" ref="G146:G147" si="353">E146/E74-1</f>
        <v>0.14430402072858994</v>
      </c>
      <c r="H146" s="22">
        <f>吉祥自动更新!D125</f>
        <v>1308.703</v>
      </c>
      <c r="I146" s="141">
        <f t="shared" si="337"/>
        <v>0.26839345596929576</v>
      </c>
      <c r="J146" s="138">
        <f t="shared" ref="J146:J147" si="354">H146/H74-1</f>
        <v>1.2170734764960596</v>
      </c>
      <c r="K146" s="22">
        <f>吉祥自动更新!E125</f>
        <v>35.163600000000002</v>
      </c>
      <c r="L146" s="141">
        <f t="shared" si="338"/>
        <v>-0.27662542043385685</v>
      </c>
      <c r="M146" s="138">
        <f t="shared" ref="M146:M147" si="355">K146/K74-1</f>
        <v>-0.11249422650281282</v>
      </c>
      <c r="N146" s="22">
        <f>吉祥自动更新!F125</f>
        <v>3733.5086999999999</v>
      </c>
      <c r="O146" s="141">
        <f t="shared" si="339"/>
        <v>8.9162734973877722E-2</v>
      </c>
      <c r="P146" s="138">
        <f t="shared" ref="P146:P147" si="356">N146/N74-1</f>
        <v>0.38300115329469842</v>
      </c>
      <c r="Q146" s="22">
        <f>吉祥自动更新!G125</f>
        <v>2638.9463000000001</v>
      </c>
      <c r="R146" s="141">
        <f t="shared" si="340"/>
        <v>8.1081970032486073E-3</v>
      </c>
      <c r="S146" s="138">
        <f t="shared" ref="S146:S147" si="357">Q146/Q74-1</f>
        <v>0.16671771621080933</v>
      </c>
      <c r="T146" s="22">
        <f>吉祥自动更新!H125</f>
        <v>1062.9586999999999</v>
      </c>
      <c r="U146" s="141">
        <f t="shared" si="341"/>
        <v>0.38350344275366144</v>
      </c>
      <c r="V146" s="138">
        <f t="shared" ref="V146:V147" si="358">T146/T74-1</f>
        <v>1.6151657459515016</v>
      </c>
      <c r="W146" s="22">
        <f>吉祥自动更新!I125</f>
        <v>31.6037</v>
      </c>
      <c r="X146" s="141">
        <f t="shared" si="342"/>
        <v>-0.24464802567896038</v>
      </c>
      <c r="Y146" s="138">
        <f t="shared" ref="Y146:Y147" si="359">W146/W74-1</f>
        <v>1.113073413574428E-2</v>
      </c>
      <c r="Z146" s="22">
        <f>吉祥自动更新!J125*10</f>
        <v>2030.5500000000002</v>
      </c>
      <c r="AA146" s="141">
        <f t="shared" si="343"/>
        <v>2.3947838189464665E-2</v>
      </c>
      <c r="AB146" s="138">
        <f t="shared" ref="AB146:AB147" si="360">Z146/Z74-1</f>
        <v>0.19092444663405717</v>
      </c>
      <c r="AC146" s="22">
        <f>吉祥自动更新!K125*10</f>
        <v>1694.4900000000002</v>
      </c>
      <c r="AD146" s="141">
        <f t="shared" si="344"/>
        <v>-1.8202382214681512E-3</v>
      </c>
      <c r="AE146" s="138">
        <f t="shared" ref="AE146:AE147" si="361">AC146/AC74-1</f>
        <v>0.13339263976027738</v>
      </c>
      <c r="AF146" s="22">
        <f>吉祥自动更新!L125*10</f>
        <v>313.09999999999997</v>
      </c>
      <c r="AG146" s="141">
        <f t="shared" si="345"/>
        <v>0.21999688279301743</v>
      </c>
      <c r="AH146" s="138">
        <f t="shared" ref="AH146:AH147" si="362">AF146/AF74-1</f>
        <v>0.67981114866677395</v>
      </c>
      <c r="AI146" s="22">
        <f>吉祥自动更新!M125*10</f>
        <v>22.959999999999997</v>
      </c>
      <c r="AJ146" s="141">
        <f t="shared" si="346"/>
        <v>-0.2038834951456312</v>
      </c>
      <c r="AK146" s="138">
        <f t="shared" ref="AK146:AK147" si="363">AI146/AI74-1</f>
        <v>-2.5880356385235559E-2</v>
      </c>
      <c r="AL146" s="22">
        <f>吉祥自动更新!N125</f>
        <v>85.39</v>
      </c>
      <c r="AM146" s="148">
        <f t="shared" si="347"/>
        <v>2.25</v>
      </c>
      <c r="AN146" s="174">
        <f t="shared" ref="AN146:AN147" si="364">AL146-AL74</f>
        <v>3</v>
      </c>
      <c r="AO146" s="22">
        <f>吉祥自动更新!O125</f>
        <v>87.14</v>
      </c>
      <c r="AP146" s="148">
        <f t="shared" si="348"/>
        <v>1.0999999999999943</v>
      </c>
      <c r="AQ146" s="174">
        <f t="shared" ref="AQ146:AQ147" si="365">AO146-AO74</f>
        <v>1.6800000000000068</v>
      </c>
      <c r="AR146" s="22">
        <f>吉祥自动更新!P125</f>
        <v>81.22</v>
      </c>
      <c r="AS146" s="148">
        <f t="shared" si="349"/>
        <v>6.7600000000000051</v>
      </c>
      <c r="AT146" s="174">
        <f t="shared" ref="AT146:AT147" si="366">AR146-AR74</f>
        <v>12.36</v>
      </c>
      <c r="AU146" s="22">
        <f>吉祥自动更新!Q125</f>
        <v>89.88</v>
      </c>
      <c r="AV146" s="148">
        <f t="shared" si="350"/>
        <v>3.8100000000000023</v>
      </c>
      <c r="AW146" s="174">
        <f t="shared" ref="AW146:AW147" si="367">AU146-AU74</f>
        <v>10.989999999999995</v>
      </c>
      <c r="AX146" s="22">
        <f>吉祥自动更新!R125</f>
        <v>129</v>
      </c>
      <c r="AY146" s="138">
        <f t="shared" si="351"/>
        <v>3.2000000000000028E-2</v>
      </c>
      <c r="AZ146" s="138">
        <f t="shared" ref="AZ146:AZ147" si="368">AX146/AX74-1</f>
        <v>0.38709677419354849</v>
      </c>
      <c r="BA146" s="125"/>
      <c r="BB146" s="125"/>
      <c r="BC146" s="125"/>
      <c r="BD146" s="125"/>
      <c r="BE146" s="125"/>
      <c r="BF146" s="125"/>
      <c r="BG146" s="125"/>
      <c r="BH146" s="125"/>
      <c r="BI146" s="125"/>
      <c r="BJ146" s="125"/>
      <c r="BK146" s="51"/>
      <c r="BL146" s="125"/>
      <c r="BM146" s="125"/>
      <c r="BN146" s="125"/>
      <c r="BO146" s="125"/>
      <c r="BP146" s="125"/>
      <c r="BQ146" s="125"/>
      <c r="BR146" s="125"/>
      <c r="BS146" s="125"/>
      <c r="BT146" s="125"/>
      <c r="BU146" s="125"/>
      <c r="BV146" s="125"/>
      <c r="BW146" s="125"/>
      <c r="BX146" s="125"/>
      <c r="BY146" s="125"/>
      <c r="BZ146" s="125"/>
      <c r="CA146" s="125"/>
      <c r="CB146" s="125"/>
      <c r="CC146" s="125"/>
      <c r="CD146" s="125"/>
      <c r="CE146" s="125"/>
      <c r="CF146" s="125"/>
      <c r="CG146" s="125"/>
      <c r="CH146" s="125"/>
      <c r="CI146" s="125"/>
      <c r="CJ146" s="125"/>
      <c r="CK146" s="125"/>
      <c r="CL146" s="125"/>
      <c r="CM146" s="125"/>
      <c r="CN146" s="125"/>
      <c r="CW146" s="125"/>
      <c r="CX146" s="125"/>
      <c r="CY146" s="125"/>
      <c r="CZ146" s="125"/>
      <c r="DA146" s="125"/>
      <c r="DB146" s="125"/>
      <c r="DC146" s="125"/>
      <c r="DD146" s="125"/>
      <c r="DE146" s="127"/>
      <c r="DF146" s="127"/>
    </row>
    <row r="147" spans="1:110" s="126" customFormat="1">
      <c r="A147" s="7">
        <v>45992</v>
      </c>
      <c r="B147" s="51">
        <f>吉祥自动更新!B126</f>
        <v>4705.2897000000003</v>
      </c>
      <c r="C147" s="141">
        <f t="shared" si="335"/>
        <v>2.1011521451770321E-3</v>
      </c>
      <c r="D147" s="138">
        <f t="shared" si="352"/>
        <v>0.37538748169868041</v>
      </c>
      <c r="E147" s="22">
        <f>吉祥自动更新!C126</f>
        <v>3224.4137999999998</v>
      </c>
      <c r="F147" s="141">
        <f t="shared" si="336"/>
        <v>-1.9316886756251317E-2</v>
      </c>
      <c r="G147" s="138">
        <f t="shared" si="353"/>
        <v>0.17548029469417137</v>
      </c>
      <c r="H147" s="22">
        <f>吉祥自动更新!D126</f>
        <v>1446.0284999999999</v>
      </c>
      <c r="I147" s="141">
        <f t="shared" si="337"/>
        <v>6.0281225619878143E-2</v>
      </c>
      <c r="J147" s="138">
        <f t="shared" si="354"/>
        <v>1.2624742249653007</v>
      </c>
      <c r="K147" s="22">
        <f>吉祥自动更新!E126</f>
        <v>34.8474</v>
      </c>
      <c r="L147" s="141">
        <f t="shared" si="338"/>
        <v>-0.20224076041170658</v>
      </c>
      <c r="M147" s="138">
        <f t="shared" si="355"/>
        <v>-0.10344703382199338</v>
      </c>
      <c r="N147" s="22">
        <f>吉祥自动更新!F126</f>
        <v>3949.3469</v>
      </c>
      <c r="O147" s="141">
        <f t="shared" si="339"/>
        <v>2.0225162437663702E-2</v>
      </c>
      <c r="P147" s="138">
        <f t="shared" si="356"/>
        <v>0.42742900221682056</v>
      </c>
      <c r="Q147" s="22">
        <f>吉祥自动更新!G126</f>
        <v>2810.0852</v>
      </c>
      <c r="R147" s="141">
        <f t="shared" si="340"/>
        <v>8.4636242588511656E-3</v>
      </c>
      <c r="S147" s="138">
        <f t="shared" si="357"/>
        <v>0.22509143112018926</v>
      </c>
      <c r="T147" s="22">
        <f>吉祥自动更新!H126</f>
        <v>1108.6670999999999</v>
      </c>
      <c r="U147" s="141">
        <f t="shared" si="341"/>
        <v>5.7710823373174014E-2</v>
      </c>
      <c r="V147" s="138">
        <f t="shared" si="358"/>
        <v>1.5020256921679103</v>
      </c>
      <c r="W147" s="22">
        <f>吉祥自动更新!I126</f>
        <v>30.5946</v>
      </c>
      <c r="X147" s="141">
        <f t="shared" si="342"/>
        <v>-0.15895527106487906</v>
      </c>
      <c r="Y147" s="138">
        <f t="shared" si="359"/>
        <v>2.4200162695795724E-2</v>
      </c>
      <c r="Z147" s="22">
        <f>吉祥自动更新!J126*10</f>
        <v>2094.94</v>
      </c>
      <c r="AA147" s="141">
        <f t="shared" si="343"/>
        <v>-2.0332769053787336E-2</v>
      </c>
      <c r="AB147" s="138">
        <f t="shared" si="360"/>
        <v>0.20302746656406656</v>
      </c>
      <c r="AC147" s="22">
        <f>吉祥自动更新!K126*10</f>
        <v>1763.8200000000002</v>
      </c>
      <c r="AD147" s="141">
        <f t="shared" si="344"/>
        <v>-5.0036949494834948E-3</v>
      </c>
      <c r="AE147" s="138">
        <f t="shared" si="361"/>
        <v>0.16369072752607372</v>
      </c>
      <c r="AF147" s="22">
        <f>吉祥自动更新!L126*10</f>
        <v>308.87</v>
      </c>
      <c r="AG147" s="141">
        <f t="shared" si="345"/>
        <v>-9.1451935521826178E-2</v>
      </c>
      <c r="AH147" s="138">
        <f t="shared" si="362"/>
        <v>0.52064317293395934</v>
      </c>
      <c r="AI147" s="22">
        <f>吉祥自动更新!M126*10</f>
        <v>22.25</v>
      </c>
      <c r="AJ147" s="141">
        <f t="shared" si="346"/>
        <v>-0.13659293752425294</v>
      </c>
      <c r="AK147" s="138">
        <f t="shared" si="363"/>
        <v>-1.3741134751772965E-2</v>
      </c>
      <c r="AL147" s="22">
        <f>吉祥自动更新!N126</f>
        <v>83.93</v>
      </c>
      <c r="AM147" s="148">
        <f t="shared" si="347"/>
        <v>1.4900000000000091</v>
      </c>
      <c r="AN147" s="174">
        <f t="shared" si="364"/>
        <v>3.0600000000000023</v>
      </c>
      <c r="AO147" s="22">
        <f>吉祥自动更新!O126</f>
        <v>87.15</v>
      </c>
      <c r="AP147" s="148">
        <f t="shared" si="348"/>
        <v>2.4000000000000057</v>
      </c>
      <c r="AQ147" s="174">
        <f t="shared" si="365"/>
        <v>3.5300000000000011</v>
      </c>
      <c r="AR147" s="22">
        <f>吉祥自动更新!P126</f>
        <v>76.67</v>
      </c>
      <c r="AS147" s="148">
        <f t="shared" si="349"/>
        <v>-0.18999999999999773</v>
      </c>
      <c r="AT147" s="174">
        <f t="shared" si="366"/>
        <v>7.3400000000000034</v>
      </c>
      <c r="AU147" s="22">
        <f>吉祥自动更新!Q126</f>
        <v>87.8</v>
      </c>
      <c r="AV147" s="148">
        <f t="shared" si="350"/>
        <v>4.519999999999996</v>
      </c>
      <c r="AW147" s="174">
        <f t="shared" si="367"/>
        <v>10.950000000000003</v>
      </c>
      <c r="AX147" s="22">
        <v>129</v>
      </c>
      <c r="AY147" s="138">
        <f t="shared" ref="AY147:AY148" si="369">AX147/AX135-1</f>
        <v>1.5748031496062964E-2</v>
      </c>
      <c r="AZ147" s="138">
        <f t="shared" si="368"/>
        <v>0.34375</v>
      </c>
      <c r="BA147" s="125"/>
      <c r="BB147" s="125"/>
      <c r="BC147" s="125"/>
      <c r="BD147" s="125"/>
      <c r="BE147" s="125"/>
      <c r="BF147" s="125"/>
      <c r="BG147" s="125"/>
      <c r="BH147" s="125"/>
      <c r="BI147" s="125"/>
      <c r="BJ147" s="125"/>
      <c r="BK147" s="51"/>
      <c r="BL147" s="125"/>
      <c r="BM147" s="125"/>
      <c r="BN147" s="125"/>
      <c r="BO147" s="125"/>
      <c r="BP147" s="125"/>
      <c r="BQ147" s="125"/>
      <c r="BR147" s="125"/>
      <c r="BS147" s="125"/>
      <c r="BT147" s="125"/>
      <c r="BU147" s="125"/>
      <c r="BV147" s="125"/>
      <c r="BW147" s="125"/>
      <c r="BX147" s="125"/>
      <c r="BY147" s="125"/>
      <c r="BZ147" s="125"/>
      <c r="CA147" s="125"/>
      <c r="CB147" s="125"/>
      <c r="CC147" s="125"/>
      <c r="CD147" s="125"/>
      <c r="CE147" s="125"/>
      <c r="CF147" s="125"/>
      <c r="CG147" s="125"/>
      <c r="CH147" s="125"/>
      <c r="CI147" s="125"/>
      <c r="CJ147" s="125"/>
      <c r="CK147" s="125"/>
      <c r="CL147" s="125"/>
      <c r="CM147" s="125"/>
      <c r="CN147" s="125"/>
      <c r="CW147" s="125"/>
      <c r="CX147" s="125"/>
      <c r="CY147" s="125"/>
      <c r="CZ147" s="125"/>
      <c r="DA147" s="125"/>
      <c r="DB147" s="125"/>
      <c r="DC147" s="125"/>
      <c r="DD147" s="125"/>
      <c r="DE147" s="127"/>
      <c r="DF147" s="127"/>
    </row>
    <row r="148" spans="1:110" s="126" customFormat="1">
      <c r="A148" s="34">
        <v>46023</v>
      </c>
      <c r="B148" s="51">
        <f>吉祥自动更新!B127</f>
        <v>4965.7520999999997</v>
      </c>
      <c r="C148" s="141">
        <f t="shared" ref="C148" si="370">B148/B136-1</f>
        <v>-7.8449039529309372E-2</v>
      </c>
      <c r="D148" s="138">
        <f>B148/B64-1</f>
        <v>0.45360088613779226</v>
      </c>
      <c r="E148" s="22">
        <f>吉祥自动更新!C127</f>
        <v>3512.5664000000002</v>
      </c>
      <c r="F148" s="141">
        <f t="shared" si="336"/>
        <v>-3.4914578160550325E-2</v>
      </c>
      <c r="G148" s="138">
        <f>E148/E64-1</f>
        <v>0.21990817781462235</v>
      </c>
      <c r="H148" s="22">
        <f>吉祥自动更新!D127</f>
        <v>1416.0455999999999</v>
      </c>
      <c r="I148" s="141">
        <f t="shared" si="337"/>
        <v>-0.16086360709770386</v>
      </c>
      <c r="J148" s="138">
        <f>H148/H64-1</f>
        <v>1.8952179532081601</v>
      </c>
      <c r="K148" s="22">
        <f>吉祥自动更新!E127</f>
        <v>37.140099999999997</v>
      </c>
      <c r="L148" s="141">
        <f t="shared" si="338"/>
        <v>-0.39438346805030811</v>
      </c>
      <c r="M148" s="138">
        <f>K148/K64-1</f>
        <v>-0.22146968686983026</v>
      </c>
      <c r="N148" s="22">
        <f>吉祥自动更新!F127</f>
        <v>4172.8635000000004</v>
      </c>
      <c r="O148" s="141">
        <f t="shared" si="339"/>
        <v>-6.0393944469829819E-2</v>
      </c>
      <c r="P148" s="138">
        <f>N148/N64-1</f>
        <v>0.47904876437613853</v>
      </c>
      <c r="Q148" s="22">
        <f>吉祥自动更新!G127</f>
        <v>3074.2837</v>
      </c>
      <c r="R148" s="141">
        <f t="shared" si="340"/>
        <v>-1.5138241295966193E-2</v>
      </c>
      <c r="S148" s="138">
        <f>Q148/Q64-1</f>
        <v>0.28725792551525964</v>
      </c>
      <c r="T148" s="22">
        <f>吉祥自动更新!H127</f>
        <v>1066.7514000000001</v>
      </c>
      <c r="U148" s="141">
        <f t="shared" si="341"/>
        <v>-0.16006637573152072</v>
      </c>
      <c r="V148" s="138">
        <f>T148/T64-1</f>
        <v>1.7056161593616608</v>
      </c>
      <c r="W148" s="22">
        <f>吉祥自动更新!I127</f>
        <v>31.828399999999998</v>
      </c>
      <c r="X148" s="141">
        <f t="shared" si="342"/>
        <v>-0.35696174911964185</v>
      </c>
      <c r="Y148" s="138">
        <f>W148/W64-1</f>
        <v>-0.17969098336361644</v>
      </c>
      <c r="Z148" s="22">
        <f>吉祥自动更新!J127*10</f>
        <v>2212.0099999999998</v>
      </c>
      <c r="AA148" s="141">
        <f t="shared" si="343"/>
        <v>-7.1504726405748897E-2</v>
      </c>
      <c r="AB148" s="138">
        <f>Z148/Z64-1</f>
        <v>0.26102249535384847</v>
      </c>
      <c r="AC148" s="22">
        <f>吉祥自动更新!K127*10</f>
        <v>1895.79</v>
      </c>
      <c r="AD148" s="141">
        <f t="shared" si="344"/>
        <v>-3.2226941375860241E-2</v>
      </c>
      <c r="AE148" s="138">
        <f>AC148/AC64-1</f>
        <v>0.22735836230504769</v>
      </c>
      <c r="AF148" s="22">
        <f>吉祥自动更新!L127*10</f>
        <v>293.38</v>
      </c>
      <c r="AG148" s="141">
        <f t="shared" si="345"/>
        <v>-0.24745414903167895</v>
      </c>
      <c r="AH148" s="138">
        <f>AF148/AF64-1</f>
        <v>0.62231807122318061</v>
      </c>
      <c r="AI148" s="22">
        <f>吉祥自动更新!M127*10</f>
        <v>22.839999999999996</v>
      </c>
      <c r="AJ148" s="141">
        <f t="shared" si="346"/>
        <v>-0.32003572491813059</v>
      </c>
      <c r="AK148" s="138">
        <f>AI148/AI64-1</f>
        <v>-0.20390379923318247</v>
      </c>
      <c r="AL148" s="22">
        <f>吉祥自动更新!N127</f>
        <v>84.03</v>
      </c>
      <c r="AM148" s="148">
        <f t="shared" ref="AM148" si="371">AL148-AL136</f>
        <v>1.6099999999999994</v>
      </c>
      <c r="AN148" s="174">
        <f>AL148-AL64</f>
        <v>1.4399999999999977</v>
      </c>
      <c r="AO148" s="22">
        <f>吉祥自动更新!O127</f>
        <v>87.52</v>
      </c>
      <c r="AP148" s="148">
        <f t="shared" si="348"/>
        <v>1.7599999999999909</v>
      </c>
      <c r="AQ148" s="174">
        <f>AO148-AO64</f>
        <v>4.5799999999999983</v>
      </c>
      <c r="AR148" s="22">
        <f>吉祥自动更新!P127</f>
        <v>75.33</v>
      </c>
      <c r="AS148" s="148">
        <f t="shared" si="349"/>
        <v>6.9999999999993179E-2</v>
      </c>
      <c r="AT148" s="174">
        <f>AR148-AR64</f>
        <v>-5.2800000000000011</v>
      </c>
      <c r="AU148" s="22">
        <f>吉祥自动更新!Q127</f>
        <v>85.7</v>
      </c>
      <c r="AV148" s="148">
        <f t="shared" si="350"/>
        <v>4.9900000000000091</v>
      </c>
      <c r="AW148" s="174">
        <f>AU148-AU64</f>
        <v>4.3700000000000045</v>
      </c>
      <c r="AX148" s="22">
        <f>吉祥自动更新!R127</f>
        <v>129</v>
      </c>
      <c r="AY148" s="138">
        <f t="shared" si="369"/>
        <v>1.5748031496062964E-2</v>
      </c>
      <c r="AZ148" s="138">
        <f>AX148/AX64-1</f>
        <v>0.449438202247191</v>
      </c>
      <c r="BA148" s="125"/>
      <c r="BB148" s="125"/>
      <c r="BC148" s="125"/>
      <c r="BD148" s="125"/>
      <c r="BE148" s="125"/>
      <c r="BF148" s="125"/>
      <c r="BG148" s="125"/>
      <c r="BH148" s="125"/>
      <c r="BI148" s="125"/>
      <c r="BJ148" s="125"/>
      <c r="BK148" s="51"/>
      <c r="BL148" s="125"/>
      <c r="BM148" s="125"/>
      <c r="BN148" s="125"/>
      <c r="BO148" s="125"/>
      <c r="BP148" s="125"/>
      <c r="BQ148" s="125"/>
      <c r="BR148" s="125"/>
      <c r="BS148" s="125"/>
      <c r="BT148" s="125"/>
      <c r="BU148" s="125"/>
      <c r="BV148" s="125"/>
      <c r="BW148" s="125"/>
      <c r="BX148" s="125"/>
      <c r="BY148" s="125"/>
      <c r="BZ148" s="125"/>
      <c r="CA148" s="125"/>
      <c r="CB148" s="125"/>
      <c r="CC148" s="125"/>
      <c r="CD148" s="125"/>
      <c r="CE148" s="125"/>
      <c r="CF148" s="125"/>
      <c r="CG148" s="125"/>
      <c r="CH148" s="125"/>
      <c r="CI148" s="125"/>
      <c r="CJ148" s="125"/>
      <c r="CK148" s="125"/>
      <c r="CL148" s="125"/>
      <c r="CM148" s="125"/>
      <c r="CN148" s="125"/>
      <c r="CW148" s="125"/>
      <c r="CX148" s="125"/>
      <c r="CY148" s="125"/>
      <c r="CZ148" s="125"/>
      <c r="DA148" s="125"/>
      <c r="DB148" s="125"/>
      <c r="DC148" s="125"/>
      <c r="DD148" s="125"/>
      <c r="DE148" s="127"/>
      <c r="DF148" s="127"/>
    </row>
    <row r="149" spans="1:110" s="126" customFormat="1">
      <c r="A149" s="7">
        <v>46054</v>
      </c>
      <c r="B149" s="51">
        <f>吉祥自动更新!B128</f>
        <v>4900.9566000000004</v>
      </c>
      <c r="C149" s="141">
        <f t="shared" ref="C149:C150" si="372">B149/B137-1</f>
        <v>6.9423060461037078E-2</v>
      </c>
      <c r="D149" s="138">
        <f>B149/B65-1</f>
        <v>0.49092164871171651</v>
      </c>
      <c r="E149" s="22">
        <f>吉祥自动更新!C128</f>
        <v>3480.8359</v>
      </c>
      <c r="F149" s="141">
        <f t="shared" ref="F149:F150" si="373">E149/E137-1</f>
        <v>8.7111431863835742E-2</v>
      </c>
      <c r="G149" s="138">
        <f>E149/E65-1</f>
        <v>0.33075993797854042</v>
      </c>
      <c r="H149" s="22">
        <f>吉祥自动更新!D128</f>
        <v>1373.7901999999999</v>
      </c>
      <c r="I149" s="141">
        <f t="shared" ref="I149:I150" si="374">H149/H137-1</f>
        <v>3.2793650070505942E-2</v>
      </c>
      <c r="J149" s="138">
        <f>H149/H65-1</f>
        <v>1.2975243321402998</v>
      </c>
      <c r="K149" s="22">
        <f>吉祥自动更新!E128</f>
        <v>46.330500000000001</v>
      </c>
      <c r="L149" s="141">
        <f t="shared" ref="L149:L150" si="375">K149/K137-1</f>
        <v>-8.6588791956232369E-2</v>
      </c>
      <c r="M149" s="138">
        <f>K149/K65-1</f>
        <v>-0.3703409744184244</v>
      </c>
      <c r="N149" s="22">
        <f>吉祥自动更新!F128</f>
        <v>4290.9164000000001</v>
      </c>
      <c r="O149" s="141">
        <f t="shared" ref="O149:O150" si="376">N149/N137-1</f>
        <v>9.4738796127677105E-2</v>
      </c>
      <c r="P149" s="138">
        <f>N149/N65-1</f>
        <v>0.50086251432772744</v>
      </c>
      <c r="Q149" s="22">
        <f>吉祥自动更新!G128</f>
        <v>3136.9432000000002</v>
      </c>
      <c r="R149" s="141">
        <f t="shared" ref="R149:R150" si="377">Q149/Q137-1</f>
        <v>9.6766445317685745E-2</v>
      </c>
      <c r="S149" s="138">
        <f>Q149/Q65-1</f>
        <v>0.36152166798755903</v>
      </c>
      <c r="T149" s="22">
        <f>吉祥自动更新!H128</f>
        <v>1111.8432</v>
      </c>
      <c r="U149" s="141">
        <f t="shared" ref="U149:U150" si="378">T149/T137-1</f>
        <v>9.4125694392986015E-2</v>
      </c>
      <c r="V149" s="138">
        <f>T149/T65-1</f>
        <v>1.2389889941796199</v>
      </c>
      <c r="W149" s="22">
        <f>吉祥自动更新!I128</f>
        <v>42.13</v>
      </c>
      <c r="X149" s="141">
        <f t="shared" ref="X149:X150" si="379">W149/W137-1</f>
        <v>-2.5050621926525851E-2</v>
      </c>
      <c r="Y149" s="138">
        <f>W149/W65-1</f>
        <v>-0.27842661720300821</v>
      </c>
      <c r="Z149" s="22">
        <f>吉祥自动更新!J128*10</f>
        <v>2211.17</v>
      </c>
      <c r="AA149" s="141">
        <f t="shared" ref="AA149:AA150" si="380">Z149/Z137-1</f>
        <v>2.219438229257209E-2</v>
      </c>
      <c r="AB149" s="138">
        <f>Z149/Z65-1</f>
        <v>0.26017006143640353</v>
      </c>
      <c r="AC149" s="22">
        <f>吉祥自动更新!K128*10</f>
        <v>1897.1399999999999</v>
      </c>
      <c r="AD149" s="141">
        <f t="shared" ref="AD149:AD150" si="381">AC149/AC137-1</f>
        <v>5.3662275342678756E-2</v>
      </c>
      <c r="AE149" s="138">
        <f>AC149/AC65-1</f>
        <v>0.27256506573651706</v>
      </c>
      <c r="AF149" s="22">
        <f>吉祥自动更新!L128*10</f>
        <v>283.47000000000003</v>
      </c>
      <c r="AG149" s="141">
        <f t="shared" ref="AG149:AG150" si="382">AF149/AF137-1</f>
        <v>-0.14963251837408131</v>
      </c>
      <c r="AH149" s="138">
        <f>AF149/AF65-1</f>
        <v>0.29214148965265774</v>
      </c>
      <c r="AI149" s="22">
        <f>吉祥自动更新!M128*10</f>
        <v>30.560000000000002</v>
      </c>
      <c r="AJ149" s="141">
        <f t="shared" ref="AJ149:AJ150" si="383">AI149/AI137-1</f>
        <v>4.3359508364629651E-2</v>
      </c>
      <c r="AK149" s="138">
        <f>AI149/AI65-1</f>
        <v>-0.31294964028776984</v>
      </c>
      <c r="AL149" s="22">
        <f>吉祥自动更新!N128</f>
        <v>87.55</v>
      </c>
      <c r="AM149" s="148">
        <f t="shared" ref="AM149:AM150" si="384">AL149-AL137</f>
        <v>2.019999999999996</v>
      </c>
      <c r="AN149" s="174">
        <f>AL149-AL65</f>
        <v>0.57999999999999829</v>
      </c>
      <c r="AO149" s="22">
        <f>吉祥自动更新!O128</f>
        <v>90.12</v>
      </c>
      <c r="AP149" s="148">
        <f t="shared" ref="AP149:AP150" si="385">AO149-AO137</f>
        <v>0.79000000000000625</v>
      </c>
      <c r="AQ149" s="174">
        <f>AO149-AO65</f>
        <v>2.0400000000000063</v>
      </c>
      <c r="AR149" s="22">
        <f>吉祥自动更新!P128</f>
        <v>80.930000000000007</v>
      </c>
      <c r="AS149" s="148">
        <f t="shared" ref="AS149:AS150" si="386">AR149-AR137</f>
        <v>4.5300000000000011</v>
      </c>
      <c r="AT149" s="174">
        <f>AR149-AR65</f>
        <v>-2.1199999999999903</v>
      </c>
      <c r="AU149" s="22">
        <f>吉祥自动更新!Q128</f>
        <v>90.93</v>
      </c>
      <c r="AV149" s="148">
        <f t="shared" ref="AV149:AV150" si="387">AU149-AU137</f>
        <v>5.7400000000000091</v>
      </c>
      <c r="AW149" s="174">
        <f>AU149-AU65</f>
        <v>11.580000000000013</v>
      </c>
      <c r="AX149" s="22">
        <f>吉祥自动更新!R128</f>
        <v>129</v>
      </c>
      <c r="AY149" s="138">
        <f t="shared" ref="AY149:AY150" si="388">AX149/AX137-1</f>
        <v>0</v>
      </c>
      <c r="AZ149" s="138">
        <f>AX149/AX65-1</f>
        <v>0.46590909090909083</v>
      </c>
      <c r="BA149" s="125"/>
      <c r="BB149" s="125"/>
      <c r="BC149" s="125"/>
      <c r="BD149" s="125"/>
      <c r="BE149" s="125"/>
      <c r="BF149" s="125"/>
      <c r="BG149" s="125"/>
      <c r="BH149" s="125"/>
      <c r="BI149" s="125"/>
      <c r="BJ149" s="125"/>
      <c r="BK149" s="51"/>
      <c r="BL149" s="125"/>
      <c r="BM149" s="125"/>
      <c r="BN149" s="125"/>
      <c r="BO149" s="125"/>
      <c r="BP149" s="125"/>
      <c r="BQ149" s="125"/>
      <c r="BR149" s="125"/>
      <c r="BS149" s="125"/>
      <c r="BT149" s="125"/>
      <c r="BU149" s="125"/>
      <c r="BV149" s="125"/>
      <c r="BW149" s="125"/>
      <c r="BX149" s="125"/>
      <c r="BY149" s="125"/>
      <c r="BZ149" s="125"/>
      <c r="CA149" s="125"/>
      <c r="CB149" s="125"/>
      <c r="CC149" s="125"/>
      <c r="CD149" s="125"/>
      <c r="CE149" s="125"/>
      <c r="CF149" s="125"/>
      <c r="CG149" s="125"/>
      <c r="CH149" s="125"/>
      <c r="CI149" s="125"/>
      <c r="CJ149" s="125"/>
      <c r="CK149" s="125"/>
      <c r="CL149" s="125"/>
      <c r="CM149" s="125"/>
      <c r="CN149" s="125"/>
      <c r="CW149" s="125"/>
      <c r="CX149" s="125"/>
      <c r="CY149" s="125"/>
      <c r="CZ149" s="125"/>
      <c r="DA149" s="125"/>
      <c r="DB149" s="125"/>
      <c r="DC149" s="125"/>
      <c r="DD149" s="125"/>
      <c r="DE149" s="127"/>
      <c r="DF149" s="127"/>
    </row>
    <row r="150" spans="1:110" s="126" customFormat="1">
      <c r="A150" s="7">
        <v>46082</v>
      </c>
      <c r="B150" s="51">
        <v>4817.8391000000001</v>
      </c>
      <c r="C150" s="141">
        <f t="shared" si="372"/>
        <v>4.1674557503253107E-2</v>
      </c>
      <c r="D150" s="138">
        <f>B150/B66-1</f>
        <v>0.47285514954931518</v>
      </c>
      <c r="E150" s="22">
        <v>3464.3310000000001</v>
      </c>
      <c r="F150" s="141">
        <f t="shared" si="373"/>
        <v>8.2508954765291964E-2</v>
      </c>
      <c r="G150" s="138">
        <f>E150/E66-1</f>
        <v>0.2815949656775123</v>
      </c>
      <c r="H150" s="22">
        <v>1313.8883000000001</v>
      </c>
      <c r="I150" s="141">
        <f t="shared" si="374"/>
        <v>-4.7354701809360633E-2</v>
      </c>
      <c r="J150" s="138">
        <f>H150/H66-1</f>
        <v>1.5540776672795813</v>
      </c>
      <c r="K150" s="22">
        <v>39.619799999999998</v>
      </c>
      <c r="L150" s="141">
        <f t="shared" si="375"/>
        <v>-0.13135999193182391</v>
      </c>
      <c r="M150" s="138">
        <f>K150/K66-1</f>
        <v>-0.2597224973000849</v>
      </c>
      <c r="N150" s="22">
        <v>4257.0312999999996</v>
      </c>
      <c r="O150" s="141">
        <f t="shared" si="376"/>
        <v>8.9168943086364694E-2</v>
      </c>
      <c r="P150" s="138">
        <f>N150/N66-1</f>
        <v>0.50962775130028426</v>
      </c>
      <c r="Q150" s="22">
        <v>3055.6601999999998</v>
      </c>
      <c r="R150" s="141">
        <f t="shared" si="377"/>
        <v>8.7291149099209209E-2</v>
      </c>
      <c r="S150" s="138">
        <f>Q150/Q66-1</f>
        <v>0.3012777148998258</v>
      </c>
      <c r="T150" s="22">
        <v>1166.7813000000001</v>
      </c>
      <c r="U150" s="141">
        <f t="shared" si="378"/>
        <v>0.10187262798000507</v>
      </c>
      <c r="V150" s="138">
        <f>T150/T66-1</f>
        <v>1.743094546119663</v>
      </c>
      <c r="W150" s="22">
        <v>34.589799999999997</v>
      </c>
      <c r="X150" s="141">
        <f t="shared" si="379"/>
        <v>-0.11903421753027632</v>
      </c>
      <c r="Y150" s="138">
        <f>W150/W66-1</f>
        <v>-0.25403339724083507</v>
      </c>
      <c r="Z150" s="22">
        <v>2265.6799999999998</v>
      </c>
      <c r="AA150" s="141">
        <f t="shared" si="380"/>
        <v>3.656868351824305E-2</v>
      </c>
      <c r="AB150" s="138">
        <f>Z150/Z66-1</f>
        <v>0.29165550228323522</v>
      </c>
      <c r="AC150" s="22">
        <v>1932.96</v>
      </c>
      <c r="AD150" s="141">
        <f t="shared" si="381"/>
        <v>5.931868999079315E-2</v>
      </c>
      <c r="AE150" s="138">
        <f>AC150/AC66-1</f>
        <v>0.26738178289490944</v>
      </c>
      <c r="AF150" s="22">
        <v>307.17</v>
      </c>
      <c r="AG150" s="141">
        <f t="shared" si="382"/>
        <v>-7.870189856333043E-2</v>
      </c>
      <c r="AH150" s="138">
        <f>AF150/AF66-1</f>
        <v>0.57514999230808672</v>
      </c>
      <c r="AI150" s="22">
        <v>25.55</v>
      </c>
      <c r="AJ150" s="141">
        <f t="shared" si="383"/>
        <v>-7.4945691527878333E-2</v>
      </c>
      <c r="AK150" s="138">
        <f>AI150/AI66-1</f>
        <v>-0.24675707547169812</v>
      </c>
      <c r="AL150" s="22">
        <v>88.36</v>
      </c>
      <c r="AM150" s="148">
        <f t="shared" si="384"/>
        <v>3.8499999999999943</v>
      </c>
      <c r="AN150" s="174">
        <f>AL150-AL66</f>
        <v>2.1500000000000057</v>
      </c>
      <c r="AO150" s="22">
        <v>88.2</v>
      </c>
      <c r="AP150" s="148">
        <f t="shared" si="385"/>
        <v>0.38000000000000966</v>
      </c>
      <c r="AQ150" s="174">
        <f>AO150-AO66</f>
        <v>1.3299999999999983</v>
      </c>
      <c r="AR150" s="22">
        <v>88.8</v>
      </c>
      <c r="AS150" s="148">
        <f t="shared" si="386"/>
        <v>12.019999999999996</v>
      </c>
      <c r="AT150" s="174">
        <f>AR150-AR66</f>
        <v>6.1199999999999903</v>
      </c>
      <c r="AU150" s="22">
        <v>87.3</v>
      </c>
      <c r="AV150" s="148">
        <f t="shared" si="387"/>
        <v>1.2199999999999989</v>
      </c>
      <c r="AW150" s="174">
        <f>AU150-AU66</f>
        <v>0.65999999999999659</v>
      </c>
      <c r="AX150" s="22">
        <v>129</v>
      </c>
      <c r="AY150" s="138">
        <f t="shared" si="388"/>
        <v>0</v>
      </c>
      <c r="AZ150" s="138">
        <f>AX150/AX66-1</f>
        <v>0.43333333333333335</v>
      </c>
      <c r="BA150" s="125"/>
      <c r="BB150" s="125"/>
      <c r="BC150" s="125"/>
      <c r="BD150" s="125"/>
      <c r="BE150" s="125"/>
      <c r="BF150" s="125"/>
      <c r="BG150" s="125"/>
      <c r="BH150" s="125"/>
      <c r="BI150" s="125"/>
      <c r="BJ150" s="125"/>
      <c r="BK150" s="51"/>
      <c r="BL150" s="125"/>
      <c r="BM150" s="125"/>
      <c r="BN150" s="125"/>
      <c r="BO150" s="125"/>
      <c r="BP150" s="125"/>
      <c r="BQ150" s="125"/>
      <c r="BR150" s="125"/>
      <c r="BS150" s="125"/>
      <c r="BT150" s="125"/>
      <c r="BU150" s="125"/>
      <c r="BV150" s="125"/>
      <c r="BW150" s="125"/>
      <c r="BX150" s="125"/>
      <c r="BY150" s="125"/>
      <c r="BZ150" s="125"/>
      <c r="CA150" s="125"/>
      <c r="CB150" s="125"/>
      <c r="CC150" s="125"/>
      <c r="CD150" s="125"/>
      <c r="CE150" s="125"/>
      <c r="CF150" s="125"/>
      <c r="CG150" s="125"/>
      <c r="CH150" s="125"/>
      <c r="CI150" s="125"/>
      <c r="CJ150" s="125"/>
      <c r="CK150" s="125"/>
      <c r="CL150" s="125"/>
      <c r="CM150" s="125"/>
      <c r="CN150" s="125"/>
      <c r="CW150" s="125"/>
      <c r="CX150" s="125"/>
      <c r="CY150" s="125"/>
      <c r="CZ150" s="125"/>
      <c r="DA150" s="125"/>
      <c r="DB150" s="125"/>
      <c r="DC150" s="125"/>
      <c r="DD150" s="125"/>
      <c r="DE150" s="127"/>
      <c r="DF150" s="127"/>
    </row>
    <row r="151" spans="1:110" s="126" customFormat="1">
      <c r="A151" s="124"/>
      <c r="B151" s="22"/>
      <c r="C151" s="145"/>
      <c r="D151" s="145"/>
      <c r="E151" s="22"/>
      <c r="F151" s="145"/>
      <c r="G151" s="145"/>
      <c r="H151" s="22"/>
      <c r="I151" s="145"/>
      <c r="J151" s="145"/>
      <c r="K151" s="22"/>
      <c r="L151" s="145"/>
      <c r="M151" s="145"/>
      <c r="N151" s="22"/>
      <c r="O151" s="145"/>
      <c r="P151" s="145"/>
      <c r="Q151" s="22"/>
      <c r="R151" s="145"/>
      <c r="S151" s="145"/>
      <c r="T151" s="22"/>
      <c r="U151" s="145"/>
      <c r="V151" s="145"/>
      <c r="W151" s="22"/>
      <c r="X151" s="145"/>
      <c r="Y151" s="145"/>
      <c r="Z151" s="22"/>
      <c r="AA151" s="145"/>
      <c r="AB151" s="145"/>
      <c r="AC151" s="22"/>
      <c r="AD151" s="145"/>
      <c r="AE151" s="145"/>
      <c r="AF151" s="22"/>
      <c r="AG151" s="145"/>
      <c r="AH151" s="145"/>
      <c r="AI151" s="22"/>
      <c r="AJ151" s="145"/>
      <c r="AK151" s="145"/>
      <c r="AL151" s="22"/>
      <c r="AM151" s="146"/>
      <c r="AN151" s="146"/>
      <c r="AO151" s="22"/>
      <c r="AP151" s="146"/>
      <c r="AQ151" s="146"/>
      <c r="AR151" s="22"/>
      <c r="AS151" s="147"/>
      <c r="AT151" s="147"/>
      <c r="AU151" s="22"/>
      <c r="AV151" s="146"/>
      <c r="AW151" s="146"/>
      <c r="AX151" s="22"/>
      <c r="AY151" s="125"/>
      <c r="AZ151" s="125"/>
      <c r="BA151" s="125"/>
      <c r="BB151" s="125"/>
      <c r="BC151" s="125"/>
      <c r="BD151" s="125"/>
      <c r="BE151" s="125"/>
      <c r="BF151" s="125"/>
      <c r="BG151" s="125"/>
      <c r="BH151" s="125"/>
      <c r="BI151" s="125"/>
      <c r="BJ151" s="125"/>
      <c r="BK151" s="51"/>
      <c r="BL151" s="125"/>
      <c r="BM151" s="125"/>
      <c r="BN151" s="125"/>
      <c r="BO151" s="125"/>
      <c r="BP151" s="125"/>
      <c r="BQ151" s="125"/>
      <c r="BR151" s="125"/>
      <c r="BS151" s="125"/>
      <c r="BT151" s="125"/>
      <c r="BU151" s="125"/>
      <c r="BV151" s="125"/>
      <c r="BW151" s="125"/>
      <c r="BX151" s="125"/>
      <c r="BY151" s="125"/>
      <c r="BZ151" s="125"/>
      <c r="CA151" s="125"/>
      <c r="CB151" s="125"/>
      <c r="CC151" s="125"/>
      <c r="CD151" s="125"/>
      <c r="CE151" s="125"/>
      <c r="CF151" s="125"/>
      <c r="CG151" s="125"/>
      <c r="CH151" s="125"/>
      <c r="CI151" s="125"/>
      <c r="CJ151" s="125"/>
      <c r="CK151" s="125"/>
      <c r="CL151" s="125"/>
      <c r="CM151" s="125"/>
      <c r="CN151" s="125"/>
      <c r="CW151" s="125"/>
      <c r="CX151" s="125"/>
      <c r="CY151" s="125"/>
      <c r="CZ151" s="125"/>
      <c r="DA151" s="125"/>
      <c r="DB151" s="125"/>
      <c r="DC151" s="125"/>
      <c r="DD151" s="125"/>
      <c r="DE151" s="127"/>
      <c r="DF151" s="127"/>
    </row>
    <row r="152" spans="1:110" s="11" customFormat="1">
      <c r="A152" s="23" t="s">
        <v>40</v>
      </c>
      <c r="B152" s="10"/>
      <c r="C152" s="9"/>
      <c r="D152" s="9"/>
      <c r="E152" s="10"/>
      <c r="F152" s="9"/>
      <c r="G152" s="9"/>
      <c r="H152" s="10"/>
      <c r="I152" s="9"/>
      <c r="J152" s="9"/>
      <c r="K152" s="10"/>
      <c r="L152" s="9"/>
      <c r="M152" s="9"/>
      <c r="N152" s="10"/>
      <c r="O152" s="9"/>
      <c r="P152" s="9"/>
      <c r="Q152" s="10"/>
      <c r="R152" s="9"/>
      <c r="S152" s="9"/>
      <c r="T152" s="10"/>
      <c r="U152" s="9"/>
      <c r="V152" s="9"/>
      <c r="W152" s="10"/>
      <c r="X152" s="9"/>
      <c r="Y152" s="9"/>
      <c r="Z152" s="10"/>
      <c r="AA152" s="24"/>
      <c r="AB152" s="24"/>
      <c r="AC152" s="10"/>
      <c r="AD152" s="24"/>
      <c r="AE152" s="24"/>
      <c r="AF152" s="10"/>
      <c r="AG152" s="24"/>
      <c r="AH152" s="24"/>
      <c r="AI152" s="10"/>
      <c r="AJ152" s="24"/>
      <c r="AK152" s="24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51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W152" s="10"/>
      <c r="CX152" s="10"/>
      <c r="CY152" s="10"/>
      <c r="CZ152" s="10"/>
      <c r="DA152" s="10"/>
      <c r="DB152" s="10"/>
      <c r="DC152" s="10"/>
      <c r="DD152" s="10"/>
      <c r="DE152" s="88"/>
      <c r="DF152" s="88"/>
    </row>
    <row r="153" spans="1:110" s="11" customFormat="1" ht="12.75">
      <c r="A153" s="7" t="s">
        <v>41</v>
      </c>
      <c r="B153" s="10">
        <f>SUM(B52:B54)</f>
        <v>8708.5511000000006</v>
      </c>
      <c r="C153" s="24"/>
      <c r="D153" s="24"/>
      <c r="E153" s="10">
        <f>SUM(E52:E54)</f>
        <v>7203.6506000000008</v>
      </c>
      <c r="F153" s="24">
        <f>E153/SUM(E40:E42)-1</f>
        <v>0.14629475267674175</v>
      </c>
      <c r="G153" s="24"/>
      <c r="H153" s="10">
        <f>SUM(H52:H54)</f>
        <v>1363.2736</v>
      </c>
      <c r="I153" s="24">
        <f>H153/SUM(H40:H42)-1</f>
        <v>0.17817082779403126</v>
      </c>
      <c r="J153" s="24"/>
      <c r="K153" s="10">
        <f>SUM(K52:K54)</f>
        <v>141.62690000000001</v>
      </c>
      <c r="L153" s="24">
        <f>K153/SUM(K40:K42)-1</f>
        <v>0.37512925798875063</v>
      </c>
      <c r="M153" s="24"/>
      <c r="N153" s="10">
        <f>SUM(N52:N54)</f>
        <v>7448.7325999999994</v>
      </c>
      <c r="O153" s="24">
        <f>N153/SUM(N40:N42)-1</f>
        <v>0.12351275335318901</v>
      </c>
      <c r="P153" s="24"/>
      <c r="Q153" s="10">
        <f>SUM(Q52:Q54)</f>
        <v>6180.2367999999997</v>
      </c>
      <c r="R153" s="24">
        <f>Q153/SUM(Q40:Q42)-1</f>
        <v>0.10871578675440374</v>
      </c>
      <c r="S153" s="24"/>
      <c r="T153" s="10">
        <f>SUM(T52:T54)</f>
        <v>1151.4477999999999</v>
      </c>
      <c r="U153" s="24">
        <f>T153/SUM(T40:T42)-1</f>
        <v>0.18478077783792535</v>
      </c>
      <c r="V153" s="24"/>
      <c r="W153" s="10">
        <f>SUM(W52:W54)</f>
        <v>117.048</v>
      </c>
      <c r="X153" s="24">
        <f>W153/SUM(W40:W42)-1</f>
        <v>0.39734446293541659</v>
      </c>
      <c r="Y153" s="24"/>
      <c r="Z153" s="10">
        <f>SUM(Z52:Z54)</f>
        <v>4506.92</v>
      </c>
      <c r="AA153" s="24">
        <f>Z153/SUM(Z40:Z42)-1</f>
        <v>0.1508489161604325</v>
      </c>
      <c r="AB153" s="24"/>
      <c r="AC153" s="10">
        <f>SUM(AC52:AC54)</f>
        <v>3940.96</v>
      </c>
      <c r="AD153" s="24">
        <f>AC153/SUM(AC40:AC42)-1</f>
        <v>0.16017050940863387</v>
      </c>
      <c r="AE153" s="24"/>
      <c r="AF153" s="10">
        <f>SUM(AF52:AF54)</f>
        <v>479.24</v>
      </c>
      <c r="AG153" s="24">
        <f>AF153/SUM(AF40:AF42)-1</f>
        <v>5.1933798674217435E-2</v>
      </c>
      <c r="AH153" s="24"/>
      <c r="AI153" s="10">
        <f>SUM(AI52:AI54)</f>
        <v>86.72</v>
      </c>
      <c r="AJ153" s="24">
        <f>AI153/SUM(AI40:AI42)-1</f>
        <v>0.36116779155548584</v>
      </c>
      <c r="AK153" s="24"/>
      <c r="AL153" s="10">
        <f>AVERAGE(AL52:AL54)</f>
        <v>85.5</v>
      </c>
      <c r="AM153" s="10">
        <f>AL153-AVERAGE(AL40:AL42)</f>
        <v>-2.3899999999999864</v>
      </c>
      <c r="AN153" s="10"/>
      <c r="AO153" s="10">
        <f>AVERAGE(AO52:AO54)</f>
        <v>85.773333333333326</v>
      </c>
      <c r="AP153" s="10">
        <f>AO153-AVERAGE(AO40:AO42)</f>
        <v>-2.9300000000000068</v>
      </c>
      <c r="AQ153" s="10"/>
      <c r="AR153" s="10">
        <f>AVERAGE(AR52:AR54)</f>
        <v>84.266666666666666</v>
      </c>
      <c r="AS153" s="10">
        <f>AR153-AVERAGE(AR40:AR42)</f>
        <v>0.27333333333334053</v>
      </c>
      <c r="AT153" s="10"/>
      <c r="AU153" s="10">
        <f>AVERAGE(AU52:AU54)</f>
        <v>83.603333333333339</v>
      </c>
      <c r="AV153" s="10"/>
      <c r="AW153" s="10"/>
      <c r="AX153" s="10"/>
      <c r="AY153" s="10"/>
      <c r="AZ153" s="24"/>
      <c r="BA153" s="10"/>
      <c r="BB153" s="93"/>
      <c r="BC153" s="10"/>
      <c r="BD153" s="93"/>
      <c r="BE153" s="10"/>
      <c r="BF153" s="93"/>
      <c r="BG153" s="10"/>
      <c r="BH153" s="93"/>
      <c r="BI153" s="10"/>
      <c r="BJ153" s="93"/>
      <c r="BK153" s="10"/>
      <c r="BL153" s="93"/>
      <c r="BM153" s="10"/>
      <c r="BN153" s="93"/>
      <c r="BO153" s="10"/>
      <c r="BP153" s="10"/>
      <c r="BQ153" s="93"/>
      <c r="BR153" s="10"/>
      <c r="BS153" s="93"/>
      <c r="BT153" s="10"/>
      <c r="BU153" s="93"/>
      <c r="BV153" s="10"/>
      <c r="BW153" s="93"/>
      <c r="BX153" s="10"/>
      <c r="BY153" s="93"/>
      <c r="BZ153" s="10"/>
      <c r="CA153" s="93"/>
      <c r="CB153" s="10"/>
      <c r="CC153" s="93"/>
      <c r="CD153" s="10"/>
      <c r="CE153" s="93"/>
      <c r="CF153" s="10"/>
      <c r="CG153" s="30"/>
      <c r="CH153" s="10"/>
      <c r="CI153" s="30"/>
      <c r="CJ153" s="10"/>
      <c r="CK153" s="30"/>
      <c r="CL153" s="10"/>
      <c r="CM153" s="30"/>
      <c r="CN153" s="10"/>
      <c r="CW153" s="10"/>
      <c r="CX153" s="93"/>
      <c r="CY153" s="10"/>
      <c r="CZ153" s="93"/>
      <c r="DA153" s="10"/>
      <c r="DB153" s="93"/>
      <c r="DC153" s="10"/>
      <c r="DD153" s="93"/>
      <c r="DE153" s="88"/>
      <c r="DF153" s="88"/>
    </row>
    <row r="154" spans="1:110" s="11" customFormat="1" ht="12.75">
      <c r="A154" s="7" t="s">
        <v>42</v>
      </c>
      <c r="B154" s="10">
        <f>SUM(B55:B57)</f>
        <v>8503.2129999999997</v>
      </c>
      <c r="C154" s="24">
        <f>B154/SUM(B43:B45)-1</f>
        <v>0.11595856365779755</v>
      </c>
      <c r="D154" s="24"/>
      <c r="E154" s="10">
        <f>SUM(E55:E57)</f>
        <v>7188.7604000000001</v>
      </c>
      <c r="F154" s="24">
        <f>E154/SUM(E43:E45)-1</f>
        <v>0.12718699440317094</v>
      </c>
      <c r="G154" s="24"/>
      <c r="H154" s="10">
        <f>SUM(H55:H57)</f>
        <v>1185.2393</v>
      </c>
      <c r="I154" s="24">
        <f>H154/SUM(H43:H45)-1</f>
        <v>5.043405186536698E-2</v>
      </c>
      <c r="J154" s="24"/>
      <c r="K154" s="10">
        <f>SUM(K55:K57)</f>
        <v>129.2133</v>
      </c>
      <c r="L154" s="24">
        <f>K154/SUM(K43:K45)-1</f>
        <v>0.13638766178885242</v>
      </c>
      <c r="M154" s="24"/>
      <c r="N154" s="10">
        <f>SUM(N55:N57)</f>
        <v>7317.3701000000001</v>
      </c>
      <c r="O154" s="24">
        <f>N154/SUM(N43:N45)-1</f>
        <v>0.11242758355536031</v>
      </c>
      <c r="P154" s="24"/>
      <c r="Q154" s="10">
        <f>SUM(Q55:Q57)</f>
        <v>6236.8607999999995</v>
      </c>
      <c r="R154" s="24">
        <f>Q154/SUM(Q43:Q45)-1</f>
        <v>0.11418450521172008</v>
      </c>
      <c r="S154" s="24"/>
      <c r="T154" s="10">
        <f>SUM(T55:T57)</f>
        <v>971.40609999999992</v>
      </c>
      <c r="U154" s="24">
        <f>T154/SUM(T43:T45)-1</f>
        <v>9.9139770686983875E-2</v>
      </c>
      <c r="V154" s="24"/>
      <c r="W154" s="10">
        <f>SUM(W55:W57)</f>
        <v>109.1032</v>
      </c>
      <c r="X154" s="24">
        <f>W154/SUM(W43:W45)-1</f>
        <v>0.13223752006782852</v>
      </c>
      <c r="Y154" s="24"/>
      <c r="Z154" s="10">
        <f>SUM(Z55:Z57)</f>
        <v>4572</v>
      </c>
      <c r="AA154" s="24">
        <f>Z154/SUM(Z43:Z45)-1</f>
        <v>0.13792768733371008</v>
      </c>
      <c r="AB154" s="24"/>
      <c r="AC154" s="10">
        <f>SUM(AC55:AC57)</f>
        <v>4047.5299999999997</v>
      </c>
      <c r="AD154" s="24">
        <f>AC154/SUM(AC43:AC45)-1</f>
        <v>0.13772641923115825</v>
      </c>
      <c r="AE154" s="24"/>
      <c r="AF154" s="10">
        <f>SUM(AF55:AF57)</f>
        <v>445.74</v>
      </c>
      <c r="AG154" s="24">
        <f>AF154/SUM(AF43:AF45)-1</f>
        <v>0.14324553079073588</v>
      </c>
      <c r="AH154" s="24"/>
      <c r="AI154" s="10">
        <f>SUM(AI55:AI57)</f>
        <v>78.73</v>
      </c>
      <c r="AJ154" s="24">
        <f>AI154/SUM(AI43:AI45)-1</f>
        <v>0.11895963615690741</v>
      </c>
      <c r="AK154" s="24"/>
      <c r="AL154" s="10">
        <f>AVERAGE(AL55:AL57)</f>
        <v>86.06</v>
      </c>
      <c r="AM154" s="10">
        <f>AL154-AVERAGE(AL43:AL45)</f>
        <v>-0.27333333333332632</v>
      </c>
      <c r="AN154" s="10"/>
      <c r="AO154" s="10">
        <f>AVERAGE(AO55:AO57)</f>
        <v>86.759999999999991</v>
      </c>
      <c r="AP154" s="10">
        <f>AO154-AVERAGE(AO43:AO45)</f>
        <v>-1.0133333333333638</v>
      </c>
      <c r="AQ154" s="10"/>
      <c r="AR154" s="10">
        <f>AVERAGE(AR55:AR57)</f>
        <v>82.126666666666665</v>
      </c>
      <c r="AS154" s="10">
        <f>AR154-AVERAGE(AR43:AR45)</f>
        <v>3.6933333333333422</v>
      </c>
      <c r="AT154" s="10"/>
      <c r="AU154" s="10">
        <f>AVERAGE(AU55:AU57)</f>
        <v>84.446666666666673</v>
      </c>
      <c r="AV154" s="10"/>
      <c r="AW154" s="10"/>
      <c r="AX154" s="10"/>
      <c r="AY154" s="10"/>
      <c r="AZ154" s="24"/>
      <c r="BA154" s="10"/>
      <c r="BB154" s="93"/>
      <c r="BC154" s="10"/>
      <c r="BD154" s="93"/>
      <c r="BE154" s="10"/>
      <c r="BF154" s="93"/>
      <c r="BG154" s="10"/>
      <c r="BH154" s="93"/>
      <c r="BI154" s="10"/>
      <c r="BJ154" s="93"/>
      <c r="BK154" s="10"/>
      <c r="BL154" s="93"/>
      <c r="BM154" s="10"/>
      <c r="BN154" s="93"/>
      <c r="BO154" s="10"/>
      <c r="BP154" s="10"/>
      <c r="BQ154" s="93"/>
      <c r="BR154" s="10"/>
      <c r="BS154" s="93"/>
      <c r="BT154" s="10"/>
      <c r="BU154" s="93"/>
      <c r="BV154" s="10"/>
      <c r="BW154" s="93"/>
      <c r="BX154" s="10"/>
      <c r="BY154" s="93"/>
      <c r="BZ154" s="10"/>
      <c r="CA154" s="93"/>
      <c r="CB154" s="10"/>
      <c r="CC154" s="93"/>
      <c r="CD154" s="10"/>
      <c r="CE154" s="93"/>
      <c r="CF154" s="10"/>
      <c r="CG154" s="10"/>
      <c r="CH154" s="10"/>
      <c r="CI154" s="10"/>
      <c r="CJ154" s="10"/>
      <c r="CK154" s="10"/>
      <c r="CL154" s="10"/>
      <c r="CM154" s="10"/>
      <c r="CN154" s="10"/>
      <c r="CW154" s="10"/>
      <c r="CX154" s="93"/>
      <c r="CY154" s="10"/>
      <c r="CZ154" s="93"/>
      <c r="DA154" s="10"/>
      <c r="DB154" s="93"/>
      <c r="DC154" s="10"/>
      <c r="DD154" s="93"/>
      <c r="DE154" s="88"/>
      <c r="DF154" s="88"/>
    </row>
    <row r="155" spans="1:110" s="11" customFormat="1" ht="12.75">
      <c r="A155" s="7" t="s">
        <v>43</v>
      </c>
      <c r="B155" s="10">
        <f>SUM(B58:B60)</f>
        <v>8813.4917999999998</v>
      </c>
      <c r="C155" s="24">
        <f>B155/SUM(B46:B48)-1</f>
        <v>5.9384828294576808E-2</v>
      </c>
      <c r="D155" s="24"/>
      <c r="E155" s="10">
        <f>SUM(E58:E60)</f>
        <v>7759.0634</v>
      </c>
      <c r="F155" s="24">
        <f>E155/SUM(E46:E48)-1</f>
        <v>0.1158483601074829</v>
      </c>
      <c r="G155" s="24"/>
      <c r="H155" s="10">
        <f>SUM(H58:H60)</f>
        <v>932.55449999999996</v>
      </c>
      <c r="I155" s="24">
        <f>H155/SUM(H46:H48)-1</f>
        <v>-0.26123319393836264</v>
      </c>
      <c r="J155" s="24"/>
      <c r="K155" s="10">
        <f>SUM(K58:K60)</f>
        <v>121.87389999999999</v>
      </c>
      <c r="L155" s="24">
        <f>K155/SUM(K46:K48)-1</f>
        <v>0.17616080277861146</v>
      </c>
      <c r="M155" s="24"/>
      <c r="N155" s="10">
        <f>SUM(N58:N60)</f>
        <v>7783.9171999999999</v>
      </c>
      <c r="O155" s="24">
        <f>N155/SUM(N46:N48)-1</f>
        <v>6.6770278608715206E-2</v>
      </c>
      <c r="P155" s="24"/>
      <c r="Q155" s="10">
        <f>SUM(Q58:Q60)</f>
        <v>6898.7197000000006</v>
      </c>
      <c r="R155" s="24">
        <f>Q155/SUM(Q46:Q48)-1</f>
        <v>0.12990096234327164</v>
      </c>
      <c r="S155" s="24"/>
      <c r="T155" s="10">
        <f>SUM(T58:T60)</f>
        <v>777.69849999999997</v>
      </c>
      <c r="U155" s="24">
        <f>T155/SUM(T46:T48)-1</f>
        <v>-0.29318802625306672</v>
      </c>
      <c r="V155" s="24"/>
      <c r="W155" s="10">
        <f>SUM(W58:W60)</f>
        <v>107.499</v>
      </c>
      <c r="X155" s="24">
        <f>W155/SUM(W46:W48)-1</f>
        <v>0.18356687435247276</v>
      </c>
      <c r="Y155" s="24"/>
      <c r="Z155" s="10">
        <f>SUM(Z58:Z60)</f>
        <v>4994.8599999999997</v>
      </c>
      <c r="AA155" s="24">
        <f>Z155/SUM(Z46:Z48)-1</f>
        <v>0.11530998448123797</v>
      </c>
      <c r="AB155" s="24"/>
      <c r="AC155" s="10">
        <f>SUM(AC58:AC60)</f>
        <v>4504.7299999999996</v>
      </c>
      <c r="AD155" s="24">
        <f>AC155/SUM(AC46:AC48)-1</f>
        <v>0.14402064185817354</v>
      </c>
      <c r="AE155" s="24"/>
      <c r="AF155" s="10">
        <f>SUM(AF58:AF60)</f>
        <v>412.53999999999996</v>
      </c>
      <c r="AG155" s="24">
        <f>AF155/SUM(AF46:AF48)-1</f>
        <v>-0.12912963627535834</v>
      </c>
      <c r="AH155" s="24"/>
      <c r="AI155" s="10">
        <f>SUM(AI58:AI60)</f>
        <v>77.59</v>
      </c>
      <c r="AJ155" s="24">
        <f>AI155/SUM(AI46:AI48)-1</f>
        <v>0.15616152585307708</v>
      </c>
      <c r="AK155" s="24"/>
      <c r="AL155" s="10">
        <f>AVERAGE(AL58:AL60)</f>
        <v>88.243333333333339</v>
      </c>
      <c r="AM155" s="10">
        <f>AL155-AVERAGE(AL46:AL48)</f>
        <v>0.55333333333334167</v>
      </c>
      <c r="AN155" s="10"/>
      <c r="AO155" s="10">
        <f>AVERAGE(AO58:AO60)</f>
        <v>88.856666666666669</v>
      </c>
      <c r="AP155" s="10">
        <f>AO155-AVERAGE(AO46:AO48)</f>
        <v>1.0600000000000023</v>
      </c>
      <c r="AQ155" s="10"/>
      <c r="AR155" s="10">
        <f>AVERAGE(AR58:AR60)</f>
        <v>82.893333333333331</v>
      </c>
      <c r="AS155" s="10">
        <f>AR155-AVERAGE(AR46:AR48)</f>
        <v>-4.1766666666666623</v>
      </c>
      <c r="AT155" s="10"/>
      <c r="AU155" s="10">
        <f>AVERAGE(AU58:AU60)</f>
        <v>88.126666666666665</v>
      </c>
      <c r="AV155" s="10"/>
      <c r="AW155" s="10"/>
      <c r="AX155" s="10"/>
      <c r="AY155" s="10"/>
      <c r="AZ155" s="24"/>
      <c r="BA155" s="10"/>
      <c r="BB155" s="93"/>
      <c r="BC155" s="10"/>
      <c r="BD155" s="93"/>
      <c r="BE155" s="10"/>
      <c r="BF155" s="93"/>
      <c r="BG155" s="10"/>
      <c r="BH155" s="93"/>
      <c r="BI155" s="10"/>
      <c r="BJ155" s="93"/>
      <c r="BK155" s="10"/>
      <c r="BL155" s="93"/>
      <c r="BM155" s="10"/>
      <c r="BN155" s="93"/>
      <c r="BO155" s="10"/>
      <c r="BP155" s="10"/>
      <c r="BQ155" s="93"/>
      <c r="BR155" s="10"/>
      <c r="BS155" s="93"/>
      <c r="BT155" s="10"/>
      <c r="BU155" s="93"/>
      <c r="BV155" s="10"/>
      <c r="BW155" s="93"/>
      <c r="BX155" s="10"/>
      <c r="BY155" s="93"/>
      <c r="BZ155" s="10"/>
      <c r="CA155" s="93"/>
      <c r="CB155" s="10"/>
      <c r="CC155" s="93"/>
      <c r="CD155" s="10"/>
      <c r="CE155" s="93"/>
      <c r="CF155" s="10"/>
      <c r="CG155" s="10"/>
      <c r="CH155" s="10"/>
      <c r="CI155" s="10"/>
      <c r="CJ155" s="10"/>
      <c r="CK155" s="10"/>
      <c r="CL155" s="10"/>
      <c r="CM155" s="10"/>
      <c r="CN155" s="10"/>
      <c r="CW155" s="10"/>
      <c r="CX155" s="93"/>
      <c r="CY155" s="10"/>
      <c r="CZ155" s="93"/>
      <c r="DA155" s="10"/>
      <c r="DB155" s="93"/>
      <c r="DC155" s="10"/>
      <c r="DD155" s="93"/>
      <c r="DE155" s="88"/>
      <c r="DF155" s="88"/>
    </row>
    <row r="156" spans="1:110" s="11" customFormat="1" ht="12.75">
      <c r="A156" s="7" t="s">
        <v>44</v>
      </c>
      <c r="B156" s="10">
        <f>SUM(B61:B63)</f>
        <v>8786.8977999999988</v>
      </c>
      <c r="C156" s="24">
        <f>B156/SUM(B49:B51)-1</f>
        <v>9.2163568753272918E-2</v>
      </c>
      <c r="D156" s="24"/>
      <c r="E156" s="10">
        <f>SUM(E61:E63)</f>
        <v>7687.5528999999997</v>
      </c>
      <c r="F156" s="24">
        <f>E156/SUM(E49:E51)-1</f>
        <v>9.9031357954516341E-2</v>
      </c>
      <c r="G156" s="24"/>
      <c r="H156" s="10">
        <f>SUM(H61:H63)</f>
        <v>970.15159999999992</v>
      </c>
      <c r="I156" s="24">
        <f>H156/SUM(H49:H51)-1</f>
        <v>3.518337221777923E-2</v>
      </c>
      <c r="J156" s="24"/>
      <c r="K156" s="10">
        <f>SUM(K61:K63)</f>
        <v>129.19329999999999</v>
      </c>
      <c r="L156" s="24">
        <f>K156/SUM(K49:K51)-1</f>
        <v>0.13945058346952455</v>
      </c>
      <c r="M156" s="24"/>
      <c r="N156" s="10">
        <f>SUM(N61:N63)</f>
        <v>7471.1792999999998</v>
      </c>
      <c r="O156" s="24">
        <f>N156/SUM(N49:N51)-1</f>
        <v>8.1710361518733565E-2</v>
      </c>
      <c r="P156" s="24"/>
      <c r="Q156" s="10">
        <f>SUM(Q61:Q63)</f>
        <v>6578.5954000000002</v>
      </c>
      <c r="R156" s="24">
        <f>Q156/SUM(Q49:Q51)-1</f>
        <v>9.3289323418860093E-2</v>
      </c>
      <c r="S156" s="24"/>
      <c r="T156" s="10">
        <f>SUM(T61:T63)</f>
        <v>783.11180000000002</v>
      </c>
      <c r="U156" s="24">
        <f>T156/SUM(T49:T51)-1</f>
        <v>-7.5843692648024374E-3</v>
      </c>
      <c r="V156" s="24"/>
      <c r="W156" s="10">
        <f>SUM(W61:W63)</f>
        <v>109.4738</v>
      </c>
      <c r="X156" s="24">
        <f>W156/SUM(W49:W51)-1</f>
        <v>8.9576675289155139E-2</v>
      </c>
      <c r="Y156" s="24"/>
      <c r="Z156" s="10">
        <f>SUM(Z61:Z63)</f>
        <v>4799.74</v>
      </c>
      <c r="AA156" s="24">
        <f>Z156/SUM(Z49:Z51)-1</f>
        <v>0.11911529144040278</v>
      </c>
      <c r="AB156" s="24"/>
      <c r="AC156" s="10">
        <f>SUM(AC61:AC63)</f>
        <v>4304.32</v>
      </c>
      <c r="AD156" s="24">
        <f>AC156/SUM(AC49:AC51)-1</f>
        <v>0.11573315637766202</v>
      </c>
      <c r="AE156" s="24"/>
      <c r="AF156" s="10">
        <f>SUM(AF61:AF63)</f>
        <v>416.45000000000005</v>
      </c>
      <c r="AG156" s="24">
        <f>AF156/SUM(AF49:AF51)-1</f>
        <v>0.16531885720681649</v>
      </c>
      <c r="AH156" s="24"/>
      <c r="AI156" s="10">
        <f>SUM(AI61:AI63)</f>
        <v>78.97</v>
      </c>
      <c r="AJ156" s="24">
        <f>AI156/SUM(AI49:AI51)-1</f>
        <v>7.2087971762150538E-2</v>
      </c>
      <c r="AK156" s="24"/>
      <c r="AL156" s="10">
        <f>AVERAGE(AL61:AL63)</f>
        <v>85.036666666666676</v>
      </c>
      <c r="AM156" s="10">
        <f>AL156-AVERAGE(AL49:AL51)</f>
        <v>-0.80666666666664355</v>
      </c>
      <c r="AN156" s="10"/>
      <c r="AO156" s="10">
        <f>AVERAGE(AO61:AO63)</f>
        <v>85.586666666666659</v>
      </c>
      <c r="AP156" s="10">
        <f>AO156-AVERAGE(AO49:AO51)</f>
        <v>-0.43666666666666742</v>
      </c>
      <c r="AQ156" s="10"/>
      <c r="AR156" s="10">
        <f>AVERAGE(AR61:AR63)</f>
        <v>80.606666666666669</v>
      </c>
      <c r="AS156" s="10">
        <f>AR156-AVERAGE(AR49:AR51)</f>
        <v>-3.5233333333333405</v>
      </c>
      <c r="AT156" s="10"/>
      <c r="AU156" s="10">
        <f>AVERAGE(AU61:AU63)</f>
        <v>84.740000000000009</v>
      </c>
      <c r="AV156" s="10"/>
      <c r="AW156" s="10"/>
      <c r="AX156" s="10"/>
      <c r="AY156" s="10"/>
      <c r="AZ156" s="24"/>
      <c r="BA156" s="10"/>
      <c r="BB156" s="93"/>
      <c r="BC156" s="10"/>
      <c r="BD156" s="93"/>
      <c r="BE156" s="10"/>
      <c r="BF156" s="93"/>
      <c r="BG156" s="10"/>
      <c r="BH156" s="93"/>
      <c r="BI156" s="10"/>
      <c r="BJ156" s="93"/>
      <c r="BK156" s="10"/>
      <c r="BL156" s="93"/>
      <c r="BM156" s="10"/>
      <c r="BN156" s="93"/>
      <c r="BO156" s="10"/>
      <c r="BP156" s="10"/>
      <c r="BQ156" s="93"/>
      <c r="BR156" s="10"/>
      <c r="BS156" s="93"/>
      <c r="BT156" s="10"/>
      <c r="BU156" s="93"/>
      <c r="BV156" s="10"/>
      <c r="BW156" s="93"/>
      <c r="BX156" s="10"/>
      <c r="BY156" s="93"/>
      <c r="BZ156" s="10"/>
      <c r="CA156" s="93"/>
      <c r="CB156" s="10"/>
      <c r="CC156" s="93"/>
      <c r="CD156" s="10"/>
      <c r="CE156" s="93"/>
      <c r="CF156" s="10"/>
      <c r="CG156" s="10"/>
      <c r="CH156" s="10"/>
      <c r="CI156" s="10"/>
      <c r="CJ156" s="10"/>
      <c r="CK156" s="10"/>
      <c r="CL156" s="10"/>
      <c r="CM156" s="10"/>
      <c r="CN156" s="10"/>
      <c r="CW156" s="10"/>
      <c r="CX156" s="93"/>
      <c r="CY156" s="10"/>
      <c r="CZ156" s="93"/>
      <c r="DA156" s="10"/>
      <c r="DB156" s="93"/>
      <c r="DC156" s="10"/>
      <c r="DD156" s="93"/>
      <c r="DE156" s="88"/>
      <c r="DF156" s="88"/>
    </row>
    <row r="157" spans="1:110" s="11" customFormat="1" ht="12.75">
      <c r="A157" s="7"/>
      <c r="B157" s="10"/>
      <c r="C157" s="9"/>
      <c r="D157" s="9"/>
      <c r="E157" s="10"/>
      <c r="F157" s="9"/>
      <c r="G157" s="9"/>
      <c r="H157" s="10"/>
      <c r="I157" s="9"/>
      <c r="J157" s="9"/>
      <c r="K157" s="10"/>
      <c r="L157" s="9"/>
      <c r="M157" s="9"/>
      <c r="N157" s="10"/>
      <c r="O157" s="9"/>
      <c r="P157" s="9"/>
      <c r="Q157" s="10"/>
      <c r="R157" s="9"/>
      <c r="S157" s="9"/>
      <c r="T157" s="10"/>
      <c r="U157" s="9"/>
      <c r="V157" s="9"/>
      <c r="W157" s="10"/>
      <c r="X157" s="9"/>
      <c r="Y157" s="9"/>
      <c r="Z157" s="10"/>
      <c r="AA157" s="24"/>
      <c r="AB157" s="24"/>
      <c r="AC157" s="10"/>
      <c r="AD157" s="24"/>
      <c r="AE157" s="24"/>
      <c r="AF157" s="10"/>
      <c r="AG157" s="24"/>
      <c r="AH157" s="24"/>
      <c r="AI157" s="10"/>
      <c r="AJ157" s="24"/>
      <c r="AK157" s="24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W157" s="10"/>
      <c r="CX157" s="10"/>
      <c r="CY157" s="10"/>
      <c r="CZ157" s="10"/>
      <c r="DA157" s="10"/>
      <c r="DB157" s="10"/>
      <c r="DC157" s="10"/>
      <c r="DD157" s="10"/>
      <c r="DE157" s="88"/>
      <c r="DF157" s="88"/>
    </row>
    <row r="158" spans="1:110" s="11" customFormat="1" ht="12.75">
      <c r="A158" s="7" t="s">
        <v>45</v>
      </c>
      <c r="B158" s="10">
        <f>SUM(B64:B66)</f>
        <v>9974.460500000001</v>
      </c>
      <c r="C158" s="24">
        <f>B158/B153-1</f>
        <v>0.14536395153035286</v>
      </c>
      <c r="D158" s="24"/>
      <c r="E158" s="10">
        <f>SUM(E64:E66)</f>
        <v>8198.1850999999988</v>
      </c>
      <c r="F158" s="24">
        <f>E158/E153-1</f>
        <v>0.13805979151737291</v>
      </c>
      <c r="G158" s="24"/>
      <c r="H158" s="10">
        <f>SUM(H64:H66)</f>
        <v>1601.4694999999999</v>
      </c>
      <c r="I158" s="24">
        <f>H158/H153-1</f>
        <v>0.17472347443682623</v>
      </c>
      <c r="J158" s="24"/>
      <c r="K158" s="10">
        <f>SUM(K64:K66)</f>
        <v>174.80590000000001</v>
      </c>
      <c r="L158" s="24">
        <f>K158/K153-1</f>
        <v>0.23427046698049603</v>
      </c>
      <c r="M158" s="24"/>
      <c r="N158" s="10">
        <f>SUM(N64:N66)</f>
        <v>8500.2039000000004</v>
      </c>
      <c r="O158" s="24">
        <f>N158/N153-1</f>
        <v>0.14116110168862828</v>
      </c>
      <c r="P158" s="24"/>
      <c r="Q158" s="10">
        <f>SUM(Q64:Q66)</f>
        <v>7040.4400999999998</v>
      </c>
      <c r="R158" s="24">
        <f>Q158/Q153-1</f>
        <v>0.1391861392754401</v>
      </c>
      <c r="S158" s="24"/>
      <c r="T158" s="10">
        <f>SUM(T64:T66)</f>
        <v>1316.2079000000001</v>
      </c>
      <c r="U158" s="24">
        <f>T158/T153-1</f>
        <v>0.14308950870373827</v>
      </c>
      <c r="V158" s="24"/>
      <c r="W158" s="10">
        <f>SUM(W64:W66)</f>
        <v>143.55590000000001</v>
      </c>
      <c r="X158" s="24">
        <f>W158/W153-1</f>
        <v>0.22647033695577878</v>
      </c>
      <c r="Y158" s="24"/>
      <c r="Z158" s="10">
        <f>SUM(Z64:Z66)</f>
        <v>5262.89</v>
      </c>
      <c r="AA158" s="24">
        <f>Z158/Z153-1</f>
        <v>0.16773539357255074</v>
      </c>
      <c r="AB158" s="24"/>
      <c r="AC158" s="10">
        <f>SUM(AC64:AC66)</f>
        <v>4560.57</v>
      </c>
      <c r="AD158" s="24">
        <f>AC158/AC153-1</f>
        <v>0.15722311315009541</v>
      </c>
      <c r="AE158" s="24"/>
      <c r="AF158" s="10">
        <f>SUM(AF64:AF66)</f>
        <v>595.23</v>
      </c>
      <c r="AG158" s="24">
        <f>AF158/AF153-1</f>
        <v>0.24202904598948338</v>
      </c>
      <c r="AH158" s="24"/>
      <c r="AI158" s="10">
        <f>SUM(AI64:AI66)</f>
        <v>107.09</v>
      </c>
      <c r="AJ158" s="24">
        <f>AI158/AI153-1</f>
        <v>0.23489391143911442</v>
      </c>
      <c r="AK158" s="24"/>
      <c r="AL158" s="10">
        <f>AVERAGE(AL64:AL66)</f>
        <v>85.256666666666661</v>
      </c>
      <c r="AM158" s="10">
        <f>AL158-AL153</f>
        <v>-0.2433333333333394</v>
      </c>
      <c r="AN158" s="10"/>
      <c r="AO158" s="10">
        <f>AVERAGE(AO64:AO66)</f>
        <v>85.963333333333324</v>
      </c>
      <c r="AP158" s="10">
        <f>AO158-AO153</f>
        <v>0.18999999999999773</v>
      </c>
      <c r="AQ158" s="10"/>
      <c r="AR158" s="10">
        <f>AVERAGE(AR64:AR66)</f>
        <v>82.11333333333333</v>
      </c>
      <c r="AS158" s="10">
        <f>AR158-AR153</f>
        <v>-2.153333333333336</v>
      </c>
      <c r="AT158" s="10"/>
      <c r="AU158" s="10">
        <f>AVERAGE(AU64:AU66)</f>
        <v>82.44</v>
      </c>
      <c r="AV158" s="10"/>
      <c r="AW158" s="10"/>
      <c r="AX158" s="10"/>
      <c r="AY158" s="10"/>
      <c r="AZ158" s="24"/>
      <c r="BA158" s="10"/>
      <c r="BB158" s="93"/>
      <c r="BC158" s="10"/>
      <c r="BD158" s="93"/>
      <c r="BE158" s="10"/>
      <c r="BF158" s="93"/>
      <c r="BG158" s="10"/>
      <c r="BH158" s="93"/>
      <c r="BI158" s="10"/>
      <c r="BJ158" s="93"/>
      <c r="BK158" s="10"/>
      <c r="BL158" s="93"/>
      <c r="BM158" s="10"/>
      <c r="BN158" s="93"/>
      <c r="BO158" s="10"/>
      <c r="BP158" s="10"/>
      <c r="BQ158" s="93"/>
      <c r="BR158" s="10"/>
      <c r="BS158" s="93"/>
      <c r="BT158" s="10"/>
      <c r="BU158" s="93"/>
      <c r="BV158" s="10"/>
      <c r="BW158" s="93"/>
      <c r="BX158" s="10"/>
      <c r="BY158" s="93"/>
      <c r="BZ158" s="10"/>
      <c r="CA158" s="93"/>
      <c r="CB158" s="10"/>
      <c r="CC158" s="93"/>
      <c r="CD158" s="10"/>
      <c r="CE158" s="93"/>
      <c r="CF158" s="10"/>
      <c r="CG158" s="10"/>
      <c r="CH158" s="10"/>
      <c r="CI158" s="10"/>
      <c r="CJ158" s="10"/>
      <c r="CK158" s="10"/>
      <c r="CL158" s="10"/>
      <c r="CM158" s="10"/>
      <c r="CN158" s="10"/>
      <c r="CW158" s="10"/>
      <c r="CX158" s="93"/>
      <c r="CY158" s="10"/>
      <c r="CZ158" s="93"/>
      <c r="DA158" s="10"/>
      <c r="DB158" s="93"/>
      <c r="DC158" s="10"/>
      <c r="DD158" s="93"/>
      <c r="DE158" s="88"/>
      <c r="DF158" s="88"/>
    </row>
    <row r="159" spans="1:110" s="11" customFormat="1" ht="12.75">
      <c r="A159" s="7" t="s">
        <v>46</v>
      </c>
      <c r="B159" s="10">
        <f>SUM(B67:B69)</f>
        <v>10004.260200000001</v>
      </c>
      <c r="C159" s="24">
        <f>B159/B154-1</f>
        <v>0.17652706100623394</v>
      </c>
      <c r="D159" s="24"/>
      <c r="E159" s="10">
        <f>SUM(E67:E69)</f>
        <v>8430.5509000000002</v>
      </c>
      <c r="F159" s="24">
        <f>E159/E154-1</f>
        <v>0.17274056038924313</v>
      </c>
      <c r="G159" s="24"/>
      <c r="H159" s="10">
        <f>SUM(H67:H69)</f>
        <v>1406.8304000000001</v>
      </c>
      <c r="I159" s="24">
        <f>H159/H154-1</f>
        <v>0.18695895419600084</v>
      </c>
      <c r="J159" s="24"/>
      <c r="K159" s="10">
        <f>SUM(K67:K69)</f>
        <v>166.87890000000002</v>
      </c>
      <c r="L159" s="24">
        <f>K159/K154-1</f>
        <v>0.29149940447306899</v>
      </c>
      <c r="M159" s="24"/>
      <c r="N159" s="10">
        <f>SUM(N67:N69)</f>
        <v>8557.6244999999999</v>
      </c>
      <c r="O159" s="24">
        <f>N159/N154-1</f>
        <v>0.16949455652106482</v>
      </c>
      <c r="P159" s="24"/>
      <c r="Q159" s="10">
        <f>SUM(Q67:Q69)</f>
        <v>7243.9559000000008</v>
      </c>
      <c r="R159" s="24">
        <f>Q159/Q154-1</f>
        <v>0.16147467969783791</v>
      </c>
      <c r="S159" s="24"/>
      <c r="T159" s="10">
        <f>SUM(T67:T69)</f>
        <v>1171.9933999999998</v>
      </c>
      <c r="U159" s="24">
        <f>T159/T154-1</f>
        <v>0.2064917031095439</v>
      </c>
      <c r="V159" s="24"/>
      <c r="W159" s="10">
        <f>SUM(W67:W69)</f>
        <v>141.67519999999999</v>
      </c>
      <c r="X159" s="24">
        <f>W159/W154-1</f>
        <v>0.29854303081852773</v>
      </c>
      <c r="Y159" s="24"/>
      <c r="Z159" s="10">
        <f>SUM(Z67:Z69)</f>
        <v>5568.76</v>
      </c>
      <c r="AA159" s="24">
        <f>Z159/Z154-1</f>
        <v>0.21801399825021872</v>
      </c>
      <c r="AB159" s="24"/>
      <c r="AC159" s="10">
        <f>SUM(AC67:AC69)</f>
        <v>4899.8599999999997</v>
      </c>
      <c r="AD159" s="24">
        <f>AC159/AC154-1</f>
        <v>0.21058027982497962</v>
      </c>
      <c r="AE159" s="24"/>
      <c r="AF159" s="10">
        <f>SUM(AF67:AF69)</f>
        <v>567.99</v>
      </c>
      <c r="AG159" s="24">
        <f>AF159/AF154-1</f>
        <v>0.27426302328711794</v>
      </c>
      <c r="AH159" s="24"/>
      <c r="AI159" s="10">
        <f>SUM(AI67:AI69)</f>
        <v>100.91</v>
      </c>
      <c r="AJ159" s="24">
        <f>AI159/AI154-1</f>
        <v>0.28172234218214132</v>
      </c>
      <c r="AK159" s="24"/>
      <c r="AL159" s="10">
        <f>AVERAGE(AL67:AL69)</f>
        <v>85.543333333333337</v>
      </c>
      <c r="AM159" s="10">
        <f>AL159-AL154</f>
        <v>-0.51666666666666572</v>
      </c>
      <c r="AN159" s="10"/>
      <c r="AO159" s="10">
        <f>AVERAGE(AO67:AO69)</f>
        <v>85.93</v>
      </c>
      <c r="AP159" s="10">
        <f>AO159-AO154</f>
        <v>-0.82999999999998408</v>
      </c>
      <c r="AQ159" s="10"/>
      <c r="AR159" s="10">
        <f>AVERAGE(AR67:AR69)</f>
        <v>83.31</v>
      </c>
      <c r="AS159" s="10">
        <f>AR159-AR154</f>
        <v>1.1833333333333371</v>
      </c>
      <c r="AT159" s="10"/>
      <c r="AU159" s="10">
        <f>AVERAGE(AU67:AU69)</f>
        <v>84.976666666666659</v>
      </c>
      <c r="AV159" s="10"/>
      <c r="AW159" s="10"/>
      <c r="AX159" s="10"/>
      <c r="AY159" s="10"/>
      <c r="AZ159" s="24"/>
      <c r="BA159" s="10"/>
      <c r="BB159" s="93"/>
      <c r="BC159" s="10"/>
      <c r="BD159" s="93"/>
      <c r="BE159" s="10"/>
      <c r="BF159" s="93"/>
      <c r="BG159" s="10"/>
      <c r="BH159" s="93"/>
      <c r="BI159" s="10"/>
      <c r="BJ159" s="93"/>
      <c r="BK159" s="10"/>
      <c r="BL159" s="93"/>
      <c r="BM159" s="10"/>
      <c r="BN159" s="93"/>
      <c r="BO159" s="10"/>
      <c r="BP159" s="10"/>
      <c r="BQ159" s="93"/>
      <c r="BR159" s="10"/>
      <c r="BS159" s="93"/>
      <c r="BT159" s="10"/>
      <c r="BU159" s="93"/>
      <c r="BV159" s="10"/>
      <c r="BW159" s="93"/>
      <c r="BX159" s="10"/>
      <c r="BY159" s="93"/>
      <c r="BZ159" s="10"/>
      <c r="CA159" s="93"/>
      <c r="CB159" s="10"/>
      <c r="CC159" s="93"/>
      <c r="CD159" s="10"/>
      <c r="CE159" s="93"/>
      <c r="CF159" s="10"/>
      <c r="CG159" s="10"/>
      <c r="CH159" s="10"/>
      <c r="CI159" s="10"/>
      <c r="CJ159" s="10"/>
      <c r="CK159" s="10"/>
      <c r="CL159" s="10"/>
      <c r="CM159" s="10"/>
      <c r="CN159" s="10"/>
      <c r="CW159" s="10"/>
      <c r="CX159" s="93"/>
      <c r="CY159" s="10"/>
      <c r="CZ159" s="93"/>
      <c r="DA159" s="10"/>
      <c r="DB159" s="93"/>
      <c r="DC159" s="10"/>
      <c r="DD159" s="93"/>
      <c r="DE159" s="88"/>
      <c r="DF159" s="88"/>
    </row>
    <row r="160" spans="1:110" s="11" customFormat="1" ht="12.75">
      <c r="A160" s="7" t="s">
        <v>47</v>
      </c>
      <c r="B160" s="10">
        <f>SUM(B70:B72)</f>
        <v>10658.036099999999</v>
      </c>
      <c r="C160" s="24">
        <f>B160/B155-1</f>
        <v>0.20928643741405639</v>
      </c>
      <c r="D160" s="24"/>
      <c r="E160" s="10">
        <f>SUM(E70:E72)</f>
        <v>8429.2993999999999</v>
      </c>
      <c r="F160" s="24">
        <f>E160/E155-1</f>
        <v>8.6381044392548789E-2</v>
      </c>
      <c r="G160" s="24"/>
      <c r="H160" s="10">
        <f>SUM(H70:H72)</f>
        <v>2076.3836000000001</v>
      </c>
      <c r="I160" s="24">
        <f>H160/H155-1</f>
        <v>1.2265546946585966</v>
      </c>
      <c r="J160" s="24"/>
      <c r="K160" s="10">
        <f>SUM(K70:K72)</f>
        <v>152.35310000000001</v>
      </c>
      <c r="L160" s="24">
        <f>K160/K155-1</f>
        <v>0.25008800079426385</v>
      </c>
      <c r="M160" s="24"/>
      <c r="N160" s="10">
        <f>SUM(N70:N72)</f>
        <v>9269.3763999999992</v>
      </c>
      <c r="O160" s="24">
        <f>N160/N155-1</f>
        <v>0.19083697344570916</v>
      </c>
      <c r="P160" s="24"/>
      <c r="Q160" s="10">
        <f>SUM(Q70:Q72)</f>
        <v>7474.3317999999999</v>
      </c>
      <c r="R160" s="24">
        <f>Q160/Q155-1</f>
        <v>8.3437525371555354E-2</v>
      </c>
      <c r="S160" s="24"/>
      <c r="T160" s="10">
        <f>SUM(T70:T72)</f>
        <v>1674.4236000000001</v>
      </c>
      <c r="U160" s="24">
        <f>T160/T155-1</f>
        <v>1.1530498001474867</v>
      </c>
      <c r="V160" s="24"/>
      <c r="W160" s="10">
        <f>SUM(W70:W72)</f>
        <v>120.62100000000001</v>
      </c>
      <c r="X160" s="24">
        <f>W160/W155-1</f>
        <v>0.12206625177908648</v>
      </c>
      <c r="Y160" s="24"/>
      <c r="Z160" s="10">
        <f>SUM(Z70:Z72)</f>
        <v>5826.97</v>
      </c>
      <c r="AA160" s="24">
        <f>Z160/Z155-1</f>
        <v>0.16659325786908963</v>
      </c>
      <c r="AB160" s="24"/>
      <c r="AC160" s="10">
        <f>SUM(AC70:AC72)</f>
        <v>5016.3700000000008</v>
      </c>
      <c r="AD160" s="24">
        <f>AC160/AC155-1</f>
        <v>0.11357839426558325</v>
      </c>
      <c r="AE160" s="24"/>
      <c r="AF160" s="10">
        <f>SUM(AF70:AF72)</f>
        <v>720.16</v>
      </c>
      <c r="AG160" s="24">
        <f>AF160/AF155-1</f>
        <v>0.74567314684636643</v>
      </c>
      <c r="AH160" s="24"/>
      <c r="AI160" s="10">
        <f>SUM(AI70:AI72)</f>
        <v>90.44</v>
      </c>
      <c r="AJ160" s="24">
        <f>AI160/AI155-1</f>
        <v>0.16561412553164057</v>
      </c>
      <c r="AK160" s="24"/>
      <c r="AL160" s="10">
        <f>AVERAGE(AL70:AL72)</f>
        <v>86.95</v>
      </c>
      <c r="AM160" s="10">
        <f>AL160-AL155</f>
        <v>-1.2933333333333366</v>
      </c>
      <c r="AN160" s="10"/>
      <c r="AO160" s="10">
        <f>AVERAGE(AO70:AO72)</f>
        <v>88.679999999999993</v>
      </c>
      <c r="AP160" s="10">
        <f>AO160-AO155</f>
        <v>-0.17666666666667652</v>
      </c>
      <c r="AQ160" s="10"/>
      <c r="AR160" s="10">
        <f>AVERAGE(AR70:AR72)</f>
        <v>80.336666666666659</v>
      </c>
      <c r="AS160" s="10">
        <f>AR160-AR155</f>
        <v>-2.556666666666672</v>
      </c>
      <c r="AT160" s="10"/>
      <c r="AU160" s="10">
        <f>AVERAGE(AU70:AU72)</f>
        <v>78.719999999999985</v>
      </c>
      <c r="AV160" s="10"/>
      <c r="AW160" s="10"/>
      <c r="AX160" s="10"/>
      <c r="AY160" s="10"/>
      <c r="AZ160" s="24"/>
      <c r="BA160" s="10"/>
      <c r="BB160" s="93"/>
      <c r="BC160" s="10"/>
      <c r="BD160" s="93"/>
      <c r="BE160" s="10"/>
      <c r="BF160" s="93"/>
      <c r="BG160" s="10"/>
      <c r="BH160" s="93"/>
      <c r="BI160" s="10"/>
      <c r="BJ160" s="93"/>
      <c r="BK160" s="10"/>
      <c r="BL160" s="93"/>
      <c r="BM160" s="10"/>
      <c r="BN160" s="93"/>
      <c r="BO160" s="10"/>
      <c r="BP160" s="10"/>
      <c r="BQ160" s="93"/>
      <c r="BR160" s="10"/>
      <c r="BS160" s="93"/>
      <c r="BT160" s="10"/>
      <c r="BU160" s="93"/>
      <c r="BV160" s="10"/>
      <c r="BW160" s="93"/>
      <c r="BX160" s="10"/>
      <c r="BY160" s="93"/>
      <c r="BZ160" s="10"/>
      <c r="CA160" s="93"/>
      <c r="CB160" s="10"/>
      <c r="CC160" s="93"/>
      <c r="CD160" s="10"/>
      <c r="CE160" s="93"/>
      <c r="CF160" s="10"/>
      <c r="CG160" s="10"/>
      <c r="CH160" s="10"/>
      <c r="CI160" s="10"/>
      <c r="CJ160" s="10"/>
      <c r="CK160" s="10"/>
      <c r="CL160" s="10"/>
      <c r="CM160" s="10"/>
      <c r="CN160" s="10"/>
      <c r="CW160" s="10"/>
      <c r="CX160" s="93"/>
      <c r="CY160" s="10"/>
      <c r="CZ160" s="93"/>
      <c r="DA160" s="10"/>
      <c r="DB160" s="93"/>
      <c r="DC160" s="10"/>
      <c r="DD160" s="93"/>
      <c r="DE160" s="88"/>
      <c r="DF160" s="88"/>
    </row>
    <row r="161" spans="1:110" s="11" customFormat="1" ht="12.75">
      <c r="A161" s="7" t="s">
        <v>48</v>
      </c>
      <c r="B161" s="10">
        <f>SUM(B73:B75)</f>
        <v>10160.1446</v>
      </c>
      <c r="C161" s="24">
        <f>B161/B156-1</f>
        <v>0.1562834610412791</v>
      </c>
      <c r="D161" s="24"/>
      <c r="E161" s="10">
        <f>SUM(E73:E75)</f>
        <v>8239.2525000000005</v>
      </c>
      <c r="F161" s="24">
        <f>E161/E156-1</f>
        <v>7.1765307787345467E-2</v>
      </c>
      <c r="G161" s="24"/>
      <c r="H161" s="10">
        <f>SUM(H73:H75)</f>
        <v>1790.9352999999999</v>
      </c>
      <c r="I161" s="24">
        <f>H161/H156-1</f>
        <v>0.8460365369700984</v>
      </c>
      <c r="J161" s="24"/>
      <c r="K161" s="10">
        <f>SUM(K73:K75)</f>
        <v>129.95679999999999</v>
      </c>
      <c r="L161" s="24">
        <f>K161/K156-1</f>
        <v>5.9097491897799337E-3</v>
      </c>
      <c r="M161" s="24"/>
      <c r="N161" s="10">
        <f>SUM(N73:N75)</f>
        <v>8442.9660000000003</v>
      </c>
      <c r="O161" s="24">
        <f>N161/N156-1</f>
        <v>0.13007139314672855</v>
      </c>
      <c r="P161" s="24"/>
      <c r="Q161" s="10">
        <f>SUM(Q73:Q75)</f>
        <v>7076.7942999999996</v>
      </c>
      <c r="R161" s="24">
        <f>Q161/Q156-1</f>
        <v>7.5730284309626139E-2</v>
      </c>
      <c r="S161" s="24"/>
      <c r="T161" s="10">
        <f>SUM(T73:T75)</f>
        <v>1266.6532</v>
      </c>
      <c r="U161" s="24">
        <f>T161/T156-1</f>
        <v>0.61746151698901741</v>
      </c>
      <c r="V161" s="24"/>
      <c r="W161" s="10">
        <f>SUM(W73:W75)</f>
        <v>99.518500000000003</v>
      </c>
      <c r="X161" s="24">
        <f>W161/W156-1</f>
        <v>-9.0937740354313013E-2</v>
      </c>
      <c r="Y161" s="24"/>
      <c r="Z161" s="10">
        <f>SUM(Z73:Z75)</f>
        <v>5358.6900000000005</v>
      </c>
      <c r="AA161" s="24">
        <f>Z161/Z156-1</f>
        <v>0.11645422460383292</v>
      </c>
      <c r="AB161" s="24"/>
      <c r="AC161" s="10">
        <f>SUM(AC73:AC75)</f>
        <v>4708.2819999999992</v>
      </c>
      <c r="AD161" s="24">
        <f>AC161/AC156-1</f>
        <v>9.3850364285183119E-2</v>
      </c>
      <c r="AE161" s="24"/>
      <c r="AF161" s="10">
        <f>SUM(AF73:AF75)</f>
        <v>575.798</v>
      </c>
      <c r="AG161" s="24">
        <f>AF161/AF156-1</f>
        <v>0.38263416976827935</v>
      </c>
      <c r="AH161" s="24"/>
      <c r="AI161" s="10">
        <f>SUM(AI73:AI75)</f>
        <v>74.61</v>
      </c>
      <c r="AJ161" s="24">
        <f>AI161/AI156-1</f>
        <v>-5.5210839559326375E-2</v>
      </c>
      <c r="AK161" s="24"/>
      <c r="AL161" s="10">
        <f>AVERAGE(AL73:AL75)</f>
        <v>83.076666666666668</v>
      </c>
      <c r="AM161" s="10">
        <f>AL161-AL156</f>
        <v>-1.960000000000008</v>
      </c>
      <c r="AN161" s="10"/>
      <c r="AO161" s="10">
        <f>AVERAGE(AO73:AO75)</f>
        <v>85.853333333333339</v>
      </c>
      <c r="AP161" s="10">
        <f>AO161-AO156</f>
        <v>0.26666666666667993</v>
      </c>
      <c r="AQ161" s="10"/>
      <c r="AR161" s="10">
        <f>AVERAGE(AR73:AR75)</f>
        <v>70.823333333333323</v>
      </c>
      <c r="AS161" s="10">
        <f>AR161-AR156</f>
        <v>-9.7833333333333456</v>
      </c>
      <c r="AT161" s="10"/>
      <c r="AU161" s="10">
        <f>AVERAGE(AU73:AU75)</f>
        <v>76.776666666666671</v>
      </c>
      <c r="AV161" s="10"/>
      <c r="AW161" s="10"/>
      <c r="AX161" s="10"/>
      <c r="AY161" s="10"/>
      <c r="AZ161" s="24"/>
      <c r="BA161" s="10"/>
      <c r="BB161" s="93"/>
      <c r="BC161" s="10"/>
      <c r="BD161" s="93"/>
      <c r="BE161" s="10"/>
      <c r="BF161" s="93"/>
      <c r="BG161" s="10"/>
      <c r="BH161" s="93"/>
      <c r="BI161" s="10"/>
      <c r="BJ161" s="93"/>
      <c r="BK161" s="10"/>
      <c r="BL161" s="93"/>
      <c r="BM161" s="10"/>
      <c r="BN161" s="93"/>
      <c r="BO161" s="10"/>
      <c r="BP161" s="10"/>
      <c r="BQ161" s="93"/>
      <c r="BR161" s="10"/>
      <c r="BS161" s="93"/>
      <c r="BT161" s="10"/>
      <c r="BU161" s="93"/>
      <c r="BV161" s="10"/>
      <c r="BW161" s="93"/>
      <c r="BX161" s="10"/>
      <c r="BY161" s="93"/>
      <c r="BZ161" s="10"/>
      <c r="CA161" s="93"/>
      <c r="CB161" s="10"/>
      <c r="CC161" s="93"/>
      <c r="CD161" s="10"/>
      <c r="CE161" s="93"/>
      <c r="CF161" s="10"/>
      <c r="CG161" s="10"/>
      <c r="CH161" s="10"/>
      <c r="CI161" s="10"/>
      <c r="CJ161" s="10"/>
      <c r="CK161" s="10"/>
      <c r="CL161" s="10"/>
      <c r="CM161" s="10"/>
      <c r="CN161" s="10"/>
      <c r="CW161" s="10"/>
      <c r="CX161" s="93"/>
      <c r="CY161" s="10"/>
      <c r="CZ161" s="93"/>
      <c r="DA161" s="10"/>
      <c r="DB161" s="93"/>
      <c r="DC161" s="10"/>
      <c r="DD161" s="93"/>
      <c r="DE161" s="88"/>
      <c r="DF161" s="88"/>
    </row>
    <row r="162" spans="1:110" s="11" customFormat="1" ht="12.75">
      <c r="A162" s="7"/>
      <c r="B162" s="10"/>
      <c r="C162" s="9"/>
      <c r="D162" s="9"/>
      <c r="E162" s="10"/>
      <c r="F162" s="9"/>
      <c r="G162" s="9"/>
      <c r="H162" s="10"/>
      <c r="I162" s="9"/>
      <c r="J162" s="9"/>
      <c r="K162" s="10"/>
      <c r="L162" s="9"/>
      <c r="M162" s="9"/>
      <c r="N162" s="10"/>
      <c r="O162" s="9"/>
      <c r="P162" s="9"/>
      <c r="Q162" s="10"/>
      <c r="R162" s="9"/>
      <c r="S162" s="9"/>
      <c r="T162" s="10"/>
      <c r="U162" s="9"/>
      <c r="V162" s="9"/>
      <c r="W162" s="10"/>
      <c r="X162" s="9"/>
      <c r="Y162" s="9"/>
      <c r="Z162" s="10"/>
      <c r="AA162" s="24"/>
      <c r="AB162" s="24"/>
      <c r="AC162" s="10"/>
      <c r="AD162" s="24"/>
      <c r="AE162" s="24"/>
      <c r="AF162" s="10"/>
      <c r="AG162" s="24"/>
      <c r="AH162" s="24"/>
      <c r="AI162" s="10"/>
      <c r="AJ162" s="24"/>
      <c r="AK162" s="24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W162" s="10"/>
      <c r="CX162" s="10"/>
      <c r="CY162" s="10"/>
      <c r="CZ162" s="10"/>
      <c r="DA162" s="10"/>
      <c r="DB162" s="10"/>
      <c r="DC162" s="10"/>
      <c r="DD162" s="10"/>
      <c r="DE162" s="88"/>
      <c r="DF162" s="88"/>
    </row>
    <row r="163" spans="1:110" s="11" customFormat="1" ht="12.75">
      <c r="A163" s="7" t="s">
        <v>49</v>
      </c>
      <c r="B163" s="10">
        <f>SUM(B76:B78)</f>
        <v>6554.3317000000006</v>
      </c>
      <c r="C163" s="24">
        <f>B163/B158-1</f>
        <v>-0.34288860034084045</v>
      </c>
      <c r="D163" s="24"/>
      <c r="E163" s="10">
        <f>SUM(E76:E78)</f>
        <v>5297.4945000000007</v>
      </c>
      <c r="F163" s="24">
        <f>E163/E158-1</f>
        <v>-0.3538210670554387</v>
      </c>
      <c r="G163" s="24"/>
      <c r="H163" s="10">
        <f>SUM(H76:H78)</f>
        <v>1186.0420000000001</v>
      </c>
      <c r="I163" s="24">
        <f>H163/H158-1</f>
        <v>-0.25940394119276067</v>
      </c>
      <c r="J163" s="24"/>
      <c r="K163" s="10">
        <f>SUM(K76:K78)</f>
        <v>70.795199999999994</v>
      </c>
      <c r="L163" s="24">
        <f>K163/K158-1</f>
        <v>-0.59500680469023082</v>
      </c>
      <c r="M163" s="24"/>
      <c r="N163" s="10">
        <f>SUM(N76:N78)</f>
        <v>4381.3055999999997</v>
      </c>
      <c r="O163" s="24">
        <f>N163/N158-1</f>
        <v>-0.48456464673747424</v>
      </c>
      <c r="P163" s="24"/>
      <c r="Q163" s="10">
        <f>SUM(Q76:Q78)</f>
        <v>3633.2704999999996</v>
      </c>
      <c r="R163" s="24">
        <f>Q163/Q158-1</f>
        <v>-0.48394270125244021</v>
      </c>
      <c r="S163" s="24"/>
      <c r="T163" s="10">
        <f>SUM(T76:T78)</f>
        <v>712.78050000000007</v>
      </c>
      <c r="U163" s="24">
        <f>T163/T158-1</f>
        <v>-0.45845903219392614</v>
      </c>
      <c r="V163" s="24"/>
      <c r="W163" s="10">
        <f>SUM(W76:W78)</f>
        <v>35.254600000000003</v>
      </c>
      <c r="X163" s="24">
        <f>W163/W158-1</f>
        <v>-0.75441901029494429</v>
      </c>
      <c r="Y163" s="24"/>
      <c r="Z163" s="10">
        <f>SUM(Z76:Z78)</f>
        <v>2724.05</v>
      </c>
      <c r="AA163" s="24">
        <f>Z163/Z158-1</f>
        <v>-0.48240415437145745</v>
      </c>
      <c r="AB163" s="24"/>
      <c r="AC163" s="10">
        <f>SUM(AC76:AC78)</f>
        <v>2382.6799999999998</v>
      </c>
      <c r="AD163" s="24">
        <f>AC163/AC158-1</f>
        <v>-0.47754776267001708</v>
      </c>
      <c r="AE163" s="24"/>
      <c r="AF163" s="10">
        <f>SUM(AF76:AF78)</f>
        <v>314.02000000000004</v>
      </c>
      <c r="AG163" s="24">
        <f>AF163/AF158-1</f>
        <v>-0.47243922517346226</v>
      </c>
      <c r="AH163" s="24"/>
      <c r="AI163" s="10">
        <f>SUM(AI76:AI78)</f>
        <v>27.359999999999996</v>
      </c>
      <c r="AJ163" s="24">
        <f>AI163/AI158-1</f>
        <v>-0.74451396022037541</v>
      </c>
      <c r="AK163" s="24"/>
      <c r="AL163" s="10">
        <f>AVERAGE(AL76:AL78)</f>
        <v>62.26</v>
      </c>
      <c r="AM163" s="10">
        <f>AL163-AL158</f>
        <v>-22.996666666666663</v>
      </c>
      <c r="AN163" s="10"/>
      <c r="AO163" s="10">
        <f>AVERAGE(AO76:AO78)</f>
        <v>64.646666666666675</v>
      </c>
      <c r="AP163" s="10">
        <f>AO163-AO158</f>
        <v>-21.316666666666649</v>
      </c>
      <c r="AQ163" s="10"/>
      <c r="AR163" s="10">
        <f>AVERAGE(AR76:AR78)</f>
        <v>48.6</v>
      </c>
      <c r="AS163" s="10">
        <f>AR163-AR158</f>
        <v>-33.513333333333328</v>
      </c>
      <c r="AT163" s="10"/>
      <c r="AU163" s="10">
        <f>AVERAGE(AU76:AU78)</f>
        <v>40.733333333333327</v>
      </c>
      <c r="AV163" s="10"/>
      <c r="AW163" s="10"/>
      <c r="AX163" s="10"/>
      <c r="AY163" s="10"/>
      <c r="AZ163" s="24"/>
      <c r="BA163" s="10"/>
      <c r="BB163" s="93"/>
      <c r="BC163" s="10"/>
      <c r="BD163" s="93"/>
      <c r="BE163" s="10"/>
      <c r="BF163" s="93"/>
      <c r="BG163" s="10"/>
      <c r="BH163" s="93"/>
      <c r="BI163" s="10"/>
      <c r="BJ163" s="93"/>
      <c r="BK163" s="10"/>
      <c r="BL163" s="93"/>
      <c r="BM163" s="10"/>
      <c r="BN163" s="93"/>
      <c r="BO163" s="10"/>
      <c r="BP163" s="10"/>
      <c r="BQ163" s="93"/>
      <c r="BR163" s="10"/>
      <c r="BS163" s="93"/>
      <c r="BT163" s="10"/>
      <c r="BU163" s="93"/>
      <c r="BV163" s="10"/>
      <c r="BW163" s="93"/>
      <c r="BX163" s="10"/>
      <c r="BY163" s="93"/>
      <c r="BZ163" s="10"/>
      <c r="CA163" s="93"/>
      <c r="CB163" s="10"/>
      <c r="CC163" s="93"/>
      <c r="CD163" s="10"/>
      <c r="CE163" s="93"/>
      <c r="CF163" s="10"/>
      <c r="CG163" s="10"/>
      <c r="CH163" s="10"/>
      <c r="CI163" s="10"/>
      <c r="CJ163" s="10"/>
      <c r="CK163" s="10"/>
      <c r="CL163" s="10"/>
      <c r="CM163" s="10"/>
      <c r="CN163" s="10"/>
      <c r="CW163" s="10"/>
      <c r="CX163" s="93"/>
      <c r="CY163" s="10"/>
      <c r="CZ163" s="93"/>
      <c r="DA163" s="10"/>
      <c r="DB163" s="93"/>
      <c r="DC163" s="10"/>
      <c r="DD163" s="93"/>
      <c r="DE163" s="88"/>
      <c r="DF163" s="88"/>
    </row>
    <row r="164" spans="1:110" s="11" customFormat="1" ht="12.75">
      <c r="A164" s="7" t="s">
        <v>50</v>
      </c>
      <c r="B164" s="10">
        <f>SUM(B79:B81)</f>
        <v>5477.3325000000004</v>
      </c>
      <c r="C164" s="24">
        <f>B164/B159-1</f>
        <v>-0.45249999595172463</v>
      </c>
      <c r="D164" s="24"/>
      <c r="E164" s="10">
        <f>SUM(E79:E81)</f>
        <v>5348.8308999999999</v>
      </c>
      <c r="F164" s="24">
        <f>E164/E159-1</f>
        <v>-0.36554194815430152</v>
      </c>
      <c r="G164" s="24"/>
      <c r="H164" s="10">
        <f>SUM(H79:H81)</f>
        <v>112.52199999999999</v>
      </c>
      <c r="I164" s="24">
        <f>H164/H159-1</f>
        <v>-0.92001736669892831</v>
      </c>
      <c r="J164" s="24"/>
      <c r="K164" s="10">
        <f>SUM(K79:K81)</f>
        <v>15.979600000000001</v>
      </c>
      <c r="L164" s="24">
        <f>K164/K159-1</f>
        <v>-0.90424433526347547</v>
      </c>
      <c r="M164" s="24"/>
      <c r="N164" s="10">
        <f>SUM(N79:N81)</f>
        <v>3791.2929999999997</v>
      </c>
      <c r="O164" s="24">
        <f>N164/N159-1</f>
        <v>-0.55696899297229041</v>
      </c>
      <c r="P164" s="24"/>
      <c r="Q164" s="10">
        <f>SUM(Q79:Q81)</f>
        <v>3735.9140000000002</v>
      </c>
      <c r="R164" s="24">
        <f>Q164/Q159-1</f>
        <v>-0.48427157045503277</v>
      </c>
      <c r="S164" s="24"/>
      <c r="T164" s="10">
        <f>SUM(T79:T81)</f>
        <v>50.790400000000005</v>
      </c>
      <c r="U164" s="24">
        <f>T164/T159-1</f>
        <v>-0.95666323718205237</v>
      </c>
      <c r="V164" s="24"/>
      <c r="W164" s="10">
        <f>SUM(W79:W81)</f>
        <v>4.5886000000000005</v>
      </c>
      <c r="X164" s="24">
        <f>W164/W159-1</f>
        <v>-0.96761183326369049</v>
      </c>
      <c r="Y164" s="24"/>
      <c r="Z164" s="10">
        <f>SUM(Z79:Z81)</f>
        <v>2596.02</v>
      </c>
      <c r="AA164" s="24">
        <f>Z164/Z159-1</f>
        <v>-0.53382440615145921</v>
      </c>
      <c r="AB164" s="24"/>
      <c r="AC164" s="10">
        <f>SUM(AC79:AC81)</f>
        <v>2578.4</v>
      </c>
      <c r="AD164" s="24">
        <f>AC164/AC159-1</f>
        <v>-0.47378088353544789</v>
      </c>
      <c r="AE164" s="24"/>
      <c r="AF164" s="10">
        <f>SUM(AF79:AF81)</f>
        <v>13.48</v>
      </c>
      <c r="AG164" s="24">
        <f>AF164/AF159-1</f>
        <v>-0.97626718780260213</v>
      </c>
      <c r="AH164" s="24"/>
      <c r="AI164" s="10">
        <f>SUM(AI79:AI81)</f>
        <v>4.1400000000000006</v>
      </c>
      <c r="AJ164" s="24">
        <f>AI164/AI159-1</f>
        <v>-0.95897334258249922</v>
      </c>
      <c r="AK164" s="24"/>
      <c r="AL164" s="10">
        <f>AVERAGE(AL79:AL81)</f>
        <v>69.273333333333326</v>
      </c>
      <c r="AM164" s="10">
        <f>AL164-AL159</f>
        <v>-16.27000000000001</v>
      </c>
      <c r="AN164" s="10"/>
      <c r="AO164" s="10">
        <f>AVERAGE(AO79:AO81)</f>
        <v>69.923333333333332</v>
      </c>
      <c r="AP164" s="10">
        <f>AO164-AO159</f>
        <v>-16.006666666666675</v>
      </c>
      <c r="AQ164" s="10"/>
      <c r="AR164" s="10">
        <f>AVERAGE(AR79:AR81)</f>
        <v>45.076666666666661</v>
      </c>
      <c r="AS164" s="10">
        <f>AR164-AR159</f>
        <v>-38.233333333333341</v>
      </c>
      <c r="AT164" s="10"/>
      <c r="AU164" s="10">
        <f>AVERAGE(AU79:AU81)</f>
        <v>29.086666666666662</v>
      </c>
      <c r="AV164" s="10"/>
      <c r="AW164" s="10"/>
      <c r="AX164" s="10"/>
      <c r="AY164" s="10"/>
      <c r="AZ164" s="24"/>
      <c r="BA164" s="10"/>
      <c r="BB164" s="93"/>
      <c r="BC164" s="10"/>
      <c r="BD164" s="93"/>
      <c r="BE164" s="10"/>
      <c r="BF164" s="93"/>
      <c r="BG164" s="10"/>
      <c r="BH164" s="93"/>
      <c r="BI164" s="10"/>
      <c r="BJ164" s="93"/>
      <c r="BK164" s="10"/>
      <c r="BL164" s="93"/>
      <c r="BM164" s="10"/>
      <c r="BN164" s="93"/>
      <c r="BO164" s="10"/>
      <c r="BP164" s="10"/>
      <c r="BQ164" s="93"/>
      <c r="BR164" s="10"/>
      <c r="BS164" s="93"/>
      <c r="BT164" s="10"/>
      <c r="BU164" s="93"/>
      <c r="BV164" s="10"/>
      <c r="BW164" s="93"/>
      <c r="BX164" s="10"/>
      <c r="BY164" s="93"/>
      <c r="BZ164" s="10"/>
      <c r="CA164" s="93"/>
      <c r="CB164" s="10"/>
      <c r="CC164" s="93"/>
      <c r="CD164" s="10"/>
      <c r="CE164" s="93"/>
      <c r="CF164" s="10"/>
      <c r="CG164" s="10"/>
      <c r="CH164" s="10"/>
      <c r="CI164" s="10"/>
      <c r="CJ164" s="10"/>
      <c r="CK164" s="10"/>
      <c r="CL164" s="10"/>
      <c r="CM164" s="10"/>
      <c r="CN164" s="10"/>
      <c r="CW164" s="10"/>
      <c r="CX164" s="93"/>
      <c r="CY164" s="10"/>
      <c r="CZ164" s="93"/>
      <c r="DA164" s="10"/>
      <c r="DB164" s="93"/>
      <c r="DC164" s="10"/>
      <c r="DD164" s="93"/>
      <c r="DE164" s="88"/>
      <c r="DF164" s="88"/>
    </row>
    <row r="165" spans="1:110" s="11" customFormat="1" ht="12.75">
      <c r="A165" s="7" t="s">
        <v>51</v>
      </c>
      <c r="B165" s="10">
        <f>SUM(B82:B84)</f>
        <v>9594.0715999999993</v>
      </c>
      <c r="C165" s="24">
        <f>B165/B160-1</f>
        <v>-9.9827443819598294E-2</v>
      </c>
      <c r="D165" s="24"/>
      <c r="E165" s="10">
        <f>SUM(E82:E84)</f>
        <v>9398.6591000000008</v>
      </c>
      <c r="F165" s="24">
        <f>E165/E160-1</f>
        <v>0.11499884557428364</v>
      </c>
      <c r="G165" s="24"/>
      <c r="H165" s="10">
        <f>SUM(H82:H84)</f>
        <v>157.18709999999999</v>
      </c>
      <c r="I165" s="24">
        <f>H165/H160-1</f>
        <v>-0.92429765867925373</v>
      </c>
      <c r="J165" s="24"/>
      <c r="K165" s="10">
        <f>SUM(K82:K84)</f>
        <v>38.225399999999993</v>
      </c>
      <c r="L165" s="24">
        <f>K165/K160-1</f>
        <v>-0.74909995267572516</v>
      </c>
      <c r="M165" s="24"/>
      <c r="N165" s="10">
        <f>SUM(N82:N84)</f>
        <v>7576.4249</v>
      </c>
      <c r="O165" s="24">
        <f>N165/N160-1</f>
        <v>-0.18263920105779707</v>
      </c>
      <c r="P165" s="24"/>
      <c r="Q165" s="10">
        <f>SUM(Q82:Q84)</f>
        <v>7482.2222000000002</v>
      </c>
      <c r="R165" s="24">
        <f>Q165/Q160-1</f>
        <v>1.0556662737397637E-3</v>
      </c>
      <c r="S165" s="24"/>
      <c r="T165" s="10">
        <f>SUM(T82:T84)</f>
        <v>81.055099999999996</v>
      </c>
      <c r="U165" s="24">
        <f>T165/T160-1</f>
        <v>-0.95159223747204713</v>
      </c>
      <c r="V165" s="24"/>
      <c r="W165" s="10">
        <f>SUM(W82:W84)</f>
        <v>13.147600000000001</v>
      </c>
      <c r="X165" s="24">
        <f>W165/W160-1</f>
        <v>-0.89100073784830169</v>
      </c>
      <c r="Y165" s="24"/>
      <c r="Z165" s="10">
        <f>SUM(Z82:Z84)</f>
        <v>5153.8500000000004</v>
      </c>
      <c r="AA165" s="24">
        <f>Z165/Z160-1</f>
        <v>-0.11551801365031911</v>
      </c>
      <c r="AB165" s="24"/>
      <c r="AC165" s="10">
        <f>SUM(AC82:AC84)</f>
        <v>5122.4699999999993</v>
      </c>
      <c r="AD165" s="24">
        <f>AC165/AC160-1</f>
        <v>2.1150752436522424E-2</v>
      </c>
      <c r="AE165" s="24"/>
      <c r="AF165" s="10">
        <f>SUM(AF82:AF84)</f>
        <v>19.71</v>
      </c>
      <c r="AG165" s="24">
        <f>AF165/AF160-1</f>
        <v>-0.97263108198178183</v>
      </c>
      <c r="AH165" s="24"/>
      <c r="AI165" s="10">
        <f>SUM(AI82:AI84)</f>
        <v>11.67</v>
      </c>
      <c r="AJ165" s="24">
        <f>AI165/AI160-1</f>
        <v>-0.87096417514374169</v>
      </c>
      <c r="AK165" s="24"/>
      <c r="AL165" s="10">
        <f>AVERAGE(AL82:AL84)</f>
        <v>78.923333333333332</v>
      </c>
      <c r="AM165" s="10">
        <f>AL165-AL160</f>
        <v>-8.0266666666666708</v>
      </c>
      <c r="AN165" s="10"/>
      <c r="AO165" s="10">
        <f>AVERAGE(AO82:AO84)</f>
        <v>79.566666666666663</v>
      </c>
      <c r="AP165" s="10">
        <f>AO165-AO160</f>
        <v>-9.1133333333333297</v>
      </c>
      <c r="AQ165" s="10"/>
      <c r="AR165" s="10">
        <f>AVERAGE(AR82:AR84)</f>
        <v>50.93</v>
      </c>
      <c r="AS165" s="10">
        <f>AR165-AR160</f>
        <v>-29.406666666666659</v>
      </c>
      <c r="AT165" s="10"/>
      <c r="AU165" s="10">
        <f>AVERAGE(AU82:AU84)</f>
        <v>34.426666666666669</v>
      </c>
      <c r="AV165" s="10"/>
      <c r="AW165" s="10"/>
      <c r="AX165" s="10"/>
      <c r="AY165" s="10"/>
      <c r="AZ165" s="24"/>
      <c r="BA165" s="10"/>
      <c r="BB165" s="93"/>
      <c r="BC165" s="10"/>
      <c r="BD165" s="93"/>
      <c r="BE165" s="10"/>
      <c r="BF165" s="93"/>
      <c r="BG165" s="10"/>
      <c r="BH165" s="93"/>
      <c r="BI165" s="10"/>
      <c r="BJ165" s="93"/>
      <c r="BK165" s="10"/>
      <c r="BL165" s="93"/>
      <c r="BM165" s="10"/>
      <c r="BN165" s="93"/>
      <c r="BO165" s="10"/>
      <c r="BP165" s="10"/>
      <c r="BQ165" s="93"/>
      <c r="BR165" s="10"/>
      <c r="BS165" s="93"/>
      <c r="BT165" s="10"/>
      <c r="BU165" s="93"/>
      <c r="BV165" s="10"/>
      <c r="BW165" s="93"/>
      <c r="BX165" s="10"/>
      <c r="BY165" s="93"/>
      <c r="BZ165" s="10"/>
      <c r="CA165" s="93"/>
      <c r="CB165" s="10"/>
      <c r="CC165" s="93"/>
      <c r="CD165" s="10"/>
      <c r="CE165" s="93"/>
      <c r="CF165" s="10"/>
      <c r="CG165" s="10"/>
      <c r="CH165" s="10"/>
      <c r="CI165" s="10"/>
      <c r="CJ165" s="10"/>
      <c r="CK165" s="10"/>
      <c r="CL165" s="10"/>
      <c r="CM165" s="10"/>
      <c r="CN165" s="10"/>
      <c r="CW165" s="10"/>
      <c r="CX165" s="93"/>
      <c r="CY165" s="10"/>
      <c r="CZ165" s="93"/>
      <c r="DA165" s="10"/>
      <c r="DB165" s="93"/>
      <c r="DC165" s="10"/>
      <c r="DD165" s="93"/>
      <c r="DE165" s="88"/>
      <c r="DF165" s="88"/>
    </row>
    <row r="166" spans="1:110" s="11" customFormat="1" ht="12.75">
      <c r="A166" s="7" t="s">
        <v>52</v>
      </c>
      <c r="B166" s="10">
        <f>SUM(B85:B87)</f>
        <v>9540.9825999999994</v>
      </c>
      <c r="C166" s="24">
        <f>B166/B161-1</f>
        <v>-6.0940274413023632E-2</v>
      </c>
      <c r="D166" s="24"/>
      <c r="E166" s="10">
        <f>SUM(E85:E87)</f>
        <v>9308.9341999999997</v>
      </c>
      <c r="F166" s="24">
        <f>E166/E161-1</f>
        <v>0.12982751772688106</v>
      </c>
      <c r="G166" s="24"/>
      <c r="H166" s="10">
        <f>SUM(H85:H87)</f>
        <v>205.33590000000001</v>
      </c>
      <c r="I166" s="24">
        <f>H166/H161-1</f>
        <v>-0.88534711443791403</v>
      </c>
      <c r="J166" s="24"/>
      <c r="K166" s="10">
        <f>SUM(K85:K87)</f>
        <v>26.712499999999999</v>
      </c>
      <c r="L166" s="24">
        <f>K166/K161-1</f>
        <v>-0.79445092523053817</v>
      </c>
      <c r="M166" s="24"/>
      <c r="N166" s="10">
        <f>SUM(N85:N87)</f>
        <v>7685.5821999999998</v>
      </c>
      <c r="O166" s="24">
        <f>N166/N161-1</f>
        <v>-8.9705892455329117E-2</v>
      </c>
      <c r="P166" s="24"/>
      <c r="Q166" s="10">
        <f>SUM(Q85:Q87)</f>
        <v>7585.5079000000005</v>
      </c>
      <c r="R166" s="24">
        <f>Q166/Q161-1</f>
        <v>7.1884751546332337E-2</v>
      </c>
      <c r="S166" s="24"/>
      <c r="T166" s="10">
        <f>SUM(T85:T87)</f>
        <v>94.607599999999991</v>
      </c>
      <c r="U166" s="24">
        <f>T166/T161-1</f>
        <v>-0.92530899539037204</v>
      </c>
      <c r="V166" s="24"/>
      <c r="W166" s="10">
        <f>SUM(W85:W87)</f>
        <v>5.4666999999999994</v>
      </c>
      <c r="X166" s="24">
        <f>W166/W161-1</f>
        <v>-0.94506850485085692</v>
      </c>
      <c r="Y166" s="24"/>
      <c r="Z166" s="10">
        <f>SUM(Z85:Z87)</f>
        <v>5242.92</v>
      </c>
      <c r="AA166" s="24">
        <f>Z166/Z161-1</f>
        <v>-2.1604160718384557E-2</v>
      </c>
      <c r="AB166" s="24"/>
      <c r="AC166" s="10">
        <f>SUM(AC85:AC87)</f>
        <v>5213.7900000000009</v>
      </c>
      <c r="AD166" s="24">
        <f>AC166/AC161-1</f>
        <v>0.10736570154464031</v>
      </c>
      <c r="AE166" s="24"/>
      <c r="AF166" s="10">
        <f>SUM(AF85:AF87)</f>
        <v>24.630000000000003</v>
      </c>
      <c r="AG166" s="24">
        <f>AF166/AF161-1</f>
        <v>-0.95722458223196327</v>
      </c>
      <c r="AH166" s="24"/>
      <c r="AI166" s="10">
        <f>SUM(AI85:AI87)</f>
        <v>4.5</v>
      </c>
      <c r="AJ166" s="24">
        <f>AI166/AI161-1</f>
        <v>-0.93968636911942094</v>
      </c>
      <c r="AK166" s="24"/>
      <c r="AL166" s="10">
        <f>AVERAGE(AL85:AL87)</f>
        <v>80.493333333333339</v>
      </c>
      <c r="AM166" s="10">
        <f>AL166-AL161</f>
        <v>-2.5833333333333286</v>
      </c>
      <c r="AN166" s="10"/>
      <c r="AO166" s="10">
        <f>AVERAGE(AO85:AO87)</f>
        <v>81.426666666666677</v>
      </c>
      <c r="AP166" s="10">
        <f>AO166-AO161</f>
        <v>-4.4266666666666623</v>
      </c>
      <c r="AQ166" s="10"/>
      <c r="AR166" s="10">
        <f>AVERAGE(AR85:AR87)</f>
        <v>46.056666666666665</v>
      </c>
      <c r="AS166" s="10">
        <f>AR166-AR161</f>
        <v>-24.766666666666659</v>
      </c>
      <c r="AT166" s="10"/>
      <c r="AU166" s="10">
        <f>AVERAGE(AU85:AU87)</f>
        <v>20.179999999999996</v>
      </c>
      <c r="AV166" s="10"/>
      <c r="AW166" s="10"/>
      <c r="AX166" s="10"/>
      <c r="AY166" s="10"/>
      <c r="AZ166" s="24"/>
      <c r="BA166" s="10"/>
      <c r="BB166" s="93"/>
      <c r="BC166" s="10"/>
      <c r="BD166" s="93"/>
      <c r="BE166" s="10"/>
      <c r="BF166" s="93"/>
      <c r="BG166" s="10"/>
      <c r="BH166" s="93"/>
      <c r="BI166" s="10"/>
      <c r="BJ166" s="93"/>
      <c r="BK166" s="10"/>
      <c r="BL166" s="93"/>
      <c r="BM166" s="10"/>
      <c r="BN166" s="93"/>
      <c r="BO166" s="10"/>
      <c r="BP166" s="10"/>
      <c r="BQ166" s="93"/>
      <c r="BR166" s="10"/>
      <c r="BS166" s="93"/>
      <c r="BT166" s="10"/>
      <c r="BU166" s="93"/>
      <c r="BV166" s="10"/>
      <c r="BW166" s="93"/>
      <c r="BX166" s="10"/>
      <c r="BY166" s="93"/>
      <c r="BZ166" s="10"/>
      <c r="CA166" s="93"/>
      <c r="CB166" s="10"/>
      <c r="CC166" s="93"/>
      <c r="CD166" s="10"/>
      <c r="CE166" s="93"/>
      <c r="CF166" s="10"/>
      <c r="CG166" s="10"/>
      <c r="CH166" s="10"/>
      <c r="CI166" s="10"/>
      <c r="CJ166" s="10"/>
      <c r="CK166" s="10"/>
      <c r="CL166" s="10"/>
      <c r="CM166" s="10"/>
      <c r="CN166" s="10"/>
      <c r="CW166" s="10"/>
      <c r="CX166" s="93"/>
      <c r="CY166" s="10"/>
      <c r="CZ166" s="93"/>
      <c r="DA166" s="10"/>
      <c r="DB166" s="93"/>
      <c r="DC166" s="10"/>
      <c r="DD166" s="93"/>
      <c r="DE166" s="88"/>
      <c r="DF166" s="88"/>
    </row>
    <row r="167" spans="1:110" s="11" customFormat="1" ht="12.75">
      <c r="A167" s="7"/>
      <c r="B167" s="10"/>
      <c r="C167" s="9"/>
      <c r="D167" s="9"/>
      <c r="E167" s="10"/>
      <c r="F167" s="9"/>
      <c r="G167" s="9"/>
      <c r="H167" s="10"/>
      <c r="I167" s="9"/>
      <c r="J167" s="9"/>
      <c r="K167" s="10"/>
      <c r="L167" s="9"/>
      <c r="M167" s="9"/>
      <c r="N167" s="10"/>
      <c r="O167" s="9"/>
      <c r="P167" s="9"/>
      <c r="Q167" s="10"/>
      <c r="R167" s="9"/>
      <c r="S167" s="9"/>
      <c r="T167" s="10"/>
      <c r="U167" s="9"/>
      <c r="V167" s="9"/>
      <c r="W167" s="10"/>
      <c r="X167" s="9"/>
      <c r="Y167" s="9"/>
      <c r="Z167" s="10"/>
      <c r="AA167" s="24"/>
      <c r="AB167" s="24"/>
      <c r="AC167" s="10"/>
      <c r="AD167" s="24"/>
      <c r="AE167" s="24"/>
      <c r="AF167" s="10"/>
      <c r="AG167" s="24"/>
      <c r="AH167" s="24"/>
      <c r="AI167" s="10"/>
      <c r="AJ167" s="24"/>
      <c r="AK167" s="24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W167" s="10"/>
      <c r="CX167" s="10"/>
      <c r="CY167" s="10"/>
      <c r="CZ167" s="10"/>
      <c r="DA167" s="10"/>
      <c r="DB167" s="10"/>
      <c r="DC167" s="10"/>
      <c r="DD167" s="10"/>
      <c r="DE167" s="88"/>
      <c r="DF167" s="88"/>
    </row>
    <row r="168" spans="1:110" s="11" customFormat="1" ht="12.75">
      <c r="A168" s="7" t="s">
        <v>53</v>
      </c>
      <c r="B168" s="10">
        <f>SUM(B88:B90)</f>
        <v>8948.2256999999991</v>
      </c>
      <c r="C168" s="24">
        <f>B168/B163-1</f>
        <v>0.36523845749216477</v>
      </c>
      <c r="D168" s="24"/>
      <c r="E168" s="10">
        <f>SUM(E88:E90)</f>
        <v>8731.5790000000015</v>
      </c>
      <c r="F168" s="24">
        <f>E168/E163-1</f>
        <v>0.64824692125683203</v>
      </c>
      <c r="G168" s="24"/>
      <c r="H168" s="10">
        <f>SUM(H88:H90)</f>
        <v>169.58229999999998</v>
      </c>
      <c r="I168" s="24">
        <f>H168/H163-1</f>
        <v>-0.85701830120687128</v>
      </c>
      <c r="J168" s="24"/>
      <c r="K168" s="10">
        <f>SUM(K88:K90)</f>
        <v>47.064400000000006</v>
      </c>
      <c r="L168" s="24">
        <f>K168/K163-1</f>
        <v>-0.33520351662259573</v>
      </c>
      <c r="M168" s="24"/>
      <c r="N168" s="10">
        <f>SUM(N88:N90)</f>
        <v>6556.3442999999997</v>
      </c>
      <c r="O168" s="24">
        <f>N168/N163-1</f>
        <v>0.49643619929182758</v>
      </c>
      <c r="P168" s="24"/>
      <c r="Q168" s="10">
        <f>SUM(Q88:Q90)</f>
        <v>6461.1836999999996</v>
      </c>
      <c r="R168" s="24">
        <f>Q168/Q163-1</f>
        <v>0.77833819419721162</v>
      </c>
      <c r="S168" s="24"/>
      <c r="T168" s="10">
        <f>SUM(T88:T90)</f>
        <v>78.149799999999999</v>
      </c>
      <c r="U168" s="24">
        <f>T168/T163-1</f>
        <v>-0.89035923401383732</v>
      </c>
      <c r="V168" s="24"/>
      <c r="W168" s="10">
        <f>SUM(W88:W90)</f>
        <v>17.0108</v>
      </c>
      <c r="X168" s="24">
        <f>W168/W163-1</f>
        <v>-0.51748707970023777</v>
      </c>
      <c r="Y168" s="24"/>
      <c r="Z168" s="10">
        <f>SUM(Z88:Z90)</f>
        <v>4419.1099999999997</v>
      </c>
      <c r="AA168" s="24">
        <f>Z168/Z163-1</f>
        <v>0.62225730071033913</v>
      </c>
      <c r="AB168" s="24"/>
      <c r="AC168" s="10">
        <f>SUM(AC88:AC90)</f>
        <v>4386.72</v>
      </c>
      <c r="AD168" s="24">
        <f>AC168/AC163-1</f>
        <v>0.84108650763006376</v>
      </c>
      <c r="AE168" s="24"/>
      <c r="AF168" s="10">
        <f>SUM(AF88:AF90)</f>
        <v>20.66</v>
      </c>
      <c r="AG168" s="24">
        <f>AF168/AF163-1</f>
        <v>-0.93420801222852046</v>
      </c>
      <c r="AH168" s="24"/>
      <c r="AI168" s="10">
        <f>SUM(AI88:AI90)</f>
        <v>11.73</v>
      </c>
      <c r="AJ168" s="24">
        <f>AI168/AI163-1</f>
        <v>-0.57127192982456132</v>
      </c>
      <c r="AK168" s="24"/>
      <c r="AL168" s="10">
        <f>AVERAGE(AL88:AL90)</f>
        <v>72.693333333333328</v>
      </c>
      <c r="AM168" s="10">
        <f>AL168-AL163</f>
        <v>10.43333333333333</v>
      </c>
      <c r="AN168" s="10"/>
      <c r="AO168" s="10">
        <f>AVERAGE(AO88:AO90)</f>
        <v>73.406666666666652</v>
      </c>
      <c r="AP168" s="10">
        <f>AO168-AO163</f>
        <v>8.7599999999999767</v>
      </c>
      <c r="AQ168" s="10"/>
      <c r="AR168" s="10">
        <f>AVERAGE(AR88:AR90)</f>
        <v>46.330000000000005</v>
      </c>
      <c r="AS168" s="10">
        <f>AR168-AR163</f>
        <v>-2.269999999999996</v>
      </c>
      <c r="AT168" s="10"/>
      <c r="AU168" s="10">
        <f>AVERAGE(AU88:AU90)</f>
        <v>34.619999999999997</v>
      </c>
      <c r="AV168" s="10"/>
      <c r="AW168" s="10"/>
      <c r="AX168" s="10"/>
      <c r="AY168" s="10"/>
      <c r="AZ168" s="24"/>
      <c r="BA168" s="10"/>
      <c r="BB168" s="93"/>
      <c r="BC168" s="10"/>
      <c r="BD168" s="93"/>
      <c r="BE168" s="10"/>
      <c r="BF168" s="93"/>
      <c r="BG168" s="10"/>
      <c r="BH168" s="93"/>
      <c r="BI168" s="10"/>
      <c r="BJ168" s="93"/>
      <c r="BK168" s="10"/>
      <c r="BL168" s="93"/>
      <c r="BM168" s="10"/>
      <c r="BN168" s="93"/>
      <c r="BO168" s="10"/>
      <c r="BP168" s="10"/>
      <c r="BQ168" s="93"/>
      <c r="BR168" s="10"/>
      <c r="BS168" s="93"/>
      <c r="BT168" s="10"/>
      <c r="BU168" s="93"/>
      <c r="BV168" s="10"/>
      <c r="BW168" s="93"/>
      <c r="BX168" s="10"/>
      <c r="BY168" s="93"/>
      <c r="BZ168" s="10"/>
      <c r="CA168" s="93"/>
      <c r="CB168" s="10"/>
      <c r="CC168" s="93"/>
      <c r="CD168" s="10"/>
      <c r="CE168" s="93"/>
      <c r="CF168" s="10"/>
      <c r="CG168" s="10"/>
      <c r="CH168" s="10"/>
      <c r="CI168" s="10"/>
      <c r="CJ168" s="10"/>
      <c r="CK168" s="10"/>
      <c r="CL168" s="10"/>
      <c r="CM168" s="10"/>
      <c r="CN168" s="10"/>
      <c r="CW168" s="10"/>
      <c r="CX168" s="93"/>
      <c r="CY168" s="10"/>
      <c r="CZ168" s="93"/>
      <c r="DA168" s="10"/>
      <c r="DB168" s="93"/>
      <c r="DC168" s="10"/>
      <c r="DD168" s="93"/>
      <c r="DE168" s="88"/>
      <c r="DF168" s="88"/>
    </row>
    <row r="169" spans="1:110" s="11" customFormat="1" ht="12.75">
      <c r="A169" s="7" t="s">
        <v>54</v>
      </c>
      <c r="B169" s="10">
        <f>SUM(B91:B93)</f>
        <v>10017.840099999999</v>
      </c>
      <c r="C169" s="24">
        <f>B169/B164-1</f>
        <v>0.82896329554577863</v>
      </c>
      <c r="D169" s="24"/>
      <c r="E169" s="10">
        <f>SUM(E91:E93)</f>
        <v>9797.4157000000014</v>
      </c>
      <c r="F169" s="24">
        <f>E169/E164-1</f>
        <v>0.83169292190560773</v>
      </c>
      <c r="G169" s="24"/>
      <c r="H169" s="10">
        <f>SUM(H91:H93)</f>
        <v>152.18790000000001</v>
      </c>
      <c r="I169" s="24">
        <f>H169/H164-1</f>
        <v>0.35251684115106396</v>
      </c>
      <c r="J169" s="24"/>
      <c r="K169" s="10">
        <f>SUM(K91:K93)</f>
        <v>68.236500000000007</v>
      </c>
      <c r="L169" s="24">
        <f>K169/K164-1</f>
        <v>3.2702257878795464</v>
      </c>
      <c r="M169" s="24"/>
      <c r="N169" s="10">
        <f>SUM(N91:N93)</f>
        <v>8239.4385000000002</v>
      </c>
      <c r="O169" s="24">
        <f>N169/N164-1</f>
        <v>1.1732528981537436</v>
      </c>
      <c r="P169" s="24"/>
      <c r="Q169" s="10">
        <f>SUM(Q91:Q93)</f>
        <v>8118.7790000000005</v>
      </c>
      <c r="R169" s="24">
        <f>Q169/Q164-1</f>
        <v>1.1731707421530579</v>
      </c>
      <c r="S169" s="24"/>
      <c r="T169" s="10">
        <f>SUM(T91:T93)</f>
        <v>80.776499999999999</v>
      </c>
      <c r="U169" s="24">
        <f>T169/T164-1</f>
        <v>0.59038912865423376</v>
      </c>
      <c r="V169" s="24"/>
      <c r="W169" s="10">
        <f>SUM(W91:W93)</f>
        <v>39.883000000000003</v>
      </c>
      <c r="X169" s="24">
        <f>W169/W164-1</f>
        <v>7.6917578346336573</v>
      </c>
      <c r="Y169" s="24"/>
      <c r="Z169" s="10">
        <f>SUM(Z91:Z93)</f>
        <v>5621.25</v>
      </c>
      <c r="AA169" s="24">
        <f>Z169/Z164-1</f>
        <v>1.1653338572121941</v>
      </c>
      <c r="AB169" s="24"/>
      <c r="AC169" s="10">
        <f>SUM(AC91:AC93)</f>
        <v>5575.42</v>
      </c>
      <c r="AD169" s="24">
        <f>AC169/AC164-1</f>
        <v>1.162356500155135</v>
      </c>
      <c r="AE169" s="24"/>
      <c r="AF169" s="10">
        <f>SUM(AF91:AF93)</f>
        <v>20.419999999999998</v>
      </c>
      <c r="AG169" s="24">
        <f>AF169/AF164-1</f>
        <v>0.51483679525222525</v>
      </c>
      <c r="AH169" s="24"/>
      <c r="AI169" s="10">
        <f>SUM(AI91:AI93)</f>
        <v>25.409999999999997</v>
      </c>
      <c r="AJ169" s="24">
        <f>AI169/AI164-1</f>
        <v>5.1376811594202882</v>
      </c>
      <c r="AK169" s="24"/>
      <c r="AL169" s="10">
        <f>AVERAGE(AL91:AL93)</f>
        <v>82.17</v>
      </c>
      <c r="AM169" s="10">
        <f>AL169-AL164</f>
        <v>12.896666666666675</v>
      </c>
      <c r="AN169" s="10"/>
      <c r="AO169" s="10">
        <f>AVERAGE(AO91:AO93)</f>
        <v>82.786666666666676</v>
      </c>
      <c r="AP169" s="10">
        <f>AO169-AO164</f>
        <v>12.863333333333344</v>
      </c>
      <c r="AQ169" s="10"/>
      <c r="AR169" s="10">
        <f>AVERAGE(AR91:AR93)</f>
        <v>53.04</v>
      </c>
      <c r="AS169" s="10">
        <f>AR169-AR164</f>
        <v>7.9633333333333383</v>
      </c>
      <c r="AT169" s="10"/>
      <c r="AU169" s="10">
        <f>AVERAGE(AU91:AU93)</f>
        <v>60.066666666666663</v>
      </c>
      <c r="AV169" s="10"/>
      <c r="AW169" s="10"/>
      <c r="AX169" s="10"/>
      <c r="AY169" s="10"/>
      <c r="AZ169" s="24"/>
      <c r="BA169" s="10"/>
      <c r="BB169" s="93"/>
      <c r="BC169" s="10"/>
      <c r="BD169" s="93"/>
      <c r="BE169" s="10"/>
      <c r="BF169" s="93"/>
      <c r="BG169" s="10"/>
      <c r="BH169" s="93"/>
      <c r="BI169" s="10"/>
      <c r="BJ169" s="93"/>
      <c r="BK169" s="10"/>
      <c r="BL169" s="93"/>
      <c r="BM169" s="10"/>
      <c r="BN169" s="93"/>
      <c r="BO169" s="10"/>
      <c r="BP169" s="10"/>
      <c r="BQ169" s="93"/>
      <c r="BR169" s="10"/>
      <c r="BS169" s="93"/>
      <c r="BT169" s="10"/>
      <c r="BU169" s="93"/>
      <c r="BV169" s="10"/>
      <c r="BW169" s="93"/>
      <c r="BX169" s="10"/>
      <c r="BY169" s="93"/>
      <c r="BZ169" s="10"/>
      <c r="CA169" s="93"/>
      <c r="CB169" s="10"/>
      <c r="CC169" s="93"/>
      <c r="CD169" s="10"/>
      <c r="CE169" s="93"/>
      <c r="CF169" s="10"/>
      <c r="CG169" s="10"/>
      <c r="CH169" s="10"/>
      <c r="CI169" s="10"/>
      <c r="CJ169" s="10"/>
      <c r="CK169" s="10"/>
      <c r="CL169" s="10"/>
      <c r="CM169" s="10"/>
      <c r="CN169" s="10"/>
      <c r="CW169" s="10"/>
      <c r="CX169" s="93"/>
      <c r="CY169" s="10"/>
      <c r="CZ169" s="93"/>
      <c r="DA169" s="10"/>
      <c r="DB169" s="93"/>
      <c r="DC169" s="10"/>
      <c r="DD169" s="93"/>
      <c r="DE169" s="88"/>
      <c r="DF169" s="88"/>
    </row>
    <row r="170" spans="1:110" s="11" customFormat="1" ht="12.75">
      <c r="A170" s="7" t="s">
        <v>55</v>
      </c>
      <c r="B170" s="10">
        <f>SUM(B94:B96)</f>
        <v>8550.7638000000006</v>
      </c>
      <c r="C170" s="24">
        <f>B170/B165-1</f>
        <v>-0.10874505043301941</v>
      </c>
      <c r="D170" s="24"/>
      <c r="E170" s="10">
        <f>SUM(E94:E96)</f>
        <v>8371.0614999999998</v>
      </c>
      <c r="F170" s="24">
        <f>E170/E165-1</f>
        <v>-0.10933449006571594</v>
      </c>
      <c r="G170" s="24"/>
      <c r="H170" s="10">
        <f>SUM(H94:H96)</f>
        <v>130.08069999999998</v>
      </c>
      <c r="I170" s="24">
        <f>H170/H165-1</f>
        <v>-0.1724467211367855</v>
      </c>
      <c r="J170" s="24"/>
      <c r="K170" s="10">
        <f>SUM(K94:K96)</f>
        <v>49.621600000000001</v>
      </c>
      <c r="L170" s="24">
        <f>K170/K165-1</f>
        <v>0.29813160882554546</v>
      </c>
      <c r="M170" s="24"/>
      <c r="N170" s="10">
        <f>SUM(N94:N96)</f>
        <v>6456.3705</v>
      </c>
      <c r="O170" s="24">
        <f>N170/N165-1</f>
        <v>-0.14783415856204163</v>
      </c>
      <c r="P170" s="24"/>
      <c r="Q170" s="10">
        <f>SUM(Q94:Q96)</f>
        <v>6348.2380999999996</v>
      </c>
      <c r="R170" s="24">
        <f>Q170/Q165-1</f>
        <v>-0.15155712697225177</v>
      </c>
      <c r="S170" s="24"/>
      <c r="T170" s="10">
        <f>SUM(T94:T96)</f>
        <v>78.072900000000004</v>
      </c>
      <c r="U170" s="24">
        <f>T170/T165-1</f>
        <v>-3.6792256131939816E-2</v>
      </c>
      <c r="V170" s="24"/>
      <c r="W170" s="10">
        <f>SUM(W94:W96)</f>
        <v>30.0595</v>
      </c>
      <c r="X170" s="24">
        <f>W170/W165-1</f>
        <v>1.2863108095774134</v>
      </c>
      <c r="Y170" s="24"/>
      <c r="Z170" s="10">
        <f>SUM(Z94:Z96)</f>
        <v>4319.12</v>
      </c>
      <c r="AA170" s="24">
        <f>Z170/Z165-1</f>
        <v>-0.16196241644595799</v>
      </c>
      <c r="AB170" s="24"/>
      <c r="AC170" s="10">
        <f>SUM(AC94:AC96)</f>
        <v>4282.26</v>
      </c>
      <c r="AD170" s="24">
        <f>AC170/AC165-1</f>
        <v>-0.16402438667283536</v>
      </c>
      <c r="AE170" s="24"/>
      <c r="AF170" s="10">
        <f>SUM(AF94:AF96)</f>
        <v>18.14</v>
      </c>
      <c r="AG170" s="24">
        <f>AF170/AF165-1</f>
        <v>-7.9654997463216692E-2</v>
      </c>
      <c r="AH170" s="24"/>
      <c r="AI170" s="10">
        <f>SUM(AI94:AI96)</f>
        <v>18.72</v>
      </c>
      <c r="AJ170" s="24">
        <f>AI170/AI165-1</f>
        <v>0.60411311053984562</v>
      </c>
      <c r="AK170" s="24"/>
      <c r="AL170" s="10">
        <f>AVERAGE(AL94:AL96)</f>
        <v>74.53</v>
      </c>
      <c r="AM170" s="10">
        <f>AL170-AL165</f>
        <v>-4.3933333333333309</v>
      </c>
      <c r="AN170" s="10"/>
      <c r="AO170" s="10">
        <f>AVERAGE(AO94:AO96)</f>
        <v>74.84666666666665</v>
      </c>
      <c r="AP170" s="10">
        <f>AO170-AO165</f>
        <v>-4.7200000000000131</v>
      </c>
      <c r="AQ170" s="10"/>
      <c r="AR170" s="10">
        <f>AVERAGE(AR94:AR96)</f>
        <v>61.063333333333333</v>
      </c>
      <c r="AS170" s="10">
        <f>AR170-AR165</f>
        <v>10.133333333333333</v>
      </c>
      <c r="AT170" s="10"/>
      <c r="AU170" s="10">
        <f>AVERAGE(AU94:AU96)</f>
        <v>58.886666666666663</v>
      </c>
      <c r="AV170" s="10"/>
      <c r="AW170" s="10"/>
      <c r="AX170" s="10"/>
      <c r="AY170" s="10"/>
      <c r="AZ170" s="24"/>
      <c r="BA170" s="10"/>
      <c r="BB170" s="93"/>
      <c r="BC170" s="10"/>
      <c r="BD170" s="93"/>
      <c r="BE170" s="10"/>
      <c r="BF170" s="93"/>
      <c r="BG170" s="10"/>
      <c r="BH170" s="93"/>
      <c r="BI170" s="10"/>
      <c r="BJ170" s="93"/>
      <c r="BK170" s="10"/>
      <c r="BL170" s="93"/>
      <c r="BM170" s="10"/>
      <c r="BN170" s="93"/>
      <c r="BO170" s="10"/>
      <c r="BP170" s="10"/>
      <c r="BQ170" s="93"/>
      <c r="BR170" s="10"/>
      <c r="BS170" s="93"/>
      <c r="BT170" s="10"/>
      <c r="BU170" s="93"/>
      <c r="BV170" s="10"/>
      <c r="BW170" s="93"/>
      <c r="BX170" s="10"/>
      <c r="BY170" s="93"/>
      <c r="BZ170" s="10"/>
      <c r="CA170" s="93"/>
      <c r="CB170" s="10"/>
      <c r="CC170" s="93"/>
      <c r="CD170" s="10"/>
      <c r="CE170" s="93"/>
      <c r="CF170" s="10"/>
      <c r="CG170" s="10"/>
      <c r="CH170" s="10"/>
      <c r="CI170" s="10"/>
      <c r="CJ170" s="10"/>
      <c r="CK170" s="10"/>
      <c r="CL170" s="10"/>
      <c r="CM170" s="10"/>
      <c r="CN170" s="10"/>
      <c r="CW170" s="10"/>
      <c r="CX170" s="93"/>
      <c r="CY170" s="10"/>
      <c r="CZ170" s="93"/>
      <c r="DA170" s="10"/>
      <c r="DB170" s="93"/>
      <c r="DC170" s="10"/>
      <c r="DD170" s="93"/>
      <c r="DE170" s="88"/>
      <c r="DF170" s="88"/>
    </row>
    <row r="171" spans="1:110" s="11" customFormat="1" ht="12.75">
      <c r="A171" s="7" t="s">
        <v>56</v>
      </c>
      <c r="B171" s="10">
        <f>SUM(B97)</f>
        <v>3444.3717000000001</v>
      </c>
      <c r="C171" s="93"/>
      <c r="D171" s="93"/>
      <c r="E171" s="10">
        <f>SUM(E97)</f>
        <v>3374.8751000000002</v>
      </c>
      <c r="F171" s="93"/>
      <c r="G171" s="93"/>
      <c r="H171" s="10">
        <f>SUM(H97)</f>
        <v>56.551400000000001</v>
      </c>
      <c r="I171" s="93"/>
      <c r="J171" s="93"/>
      <c r="K171" s="10">
        <f>SUM(K97)</f>
        <v>12.9452</v>
      </c>
      <c r="L171" s="93"/>
      <c r="M171" s="93"/>
      <c r="N171" s="10">
        <f>SUM(N97)</f>
        <v>2596.7642000000001</v>
      </c>
      <c r="O171" s="93"/>
      <c r="P171" s="93"/>
      <c r="Q171" s="10">
        <f>SUM(Q97)</f>
        <v>2564.241</v>
      </c>
      <c r="R171" s="93"/>
      <c r="S171" s="93"/>
      <c r="T171" s="10">
        <f>SUM(T97)</f>
        <v>25.328099999999999</v>
      </c>
      <c r="U171" s="93"/>
      <c r="V171" s="93"/>
      <c r="W171" s="10">
        <f>SUM(W97)</f>
        <v>7.1951000000000001</v>
      </c>
      <c r="X171" s="93"/>
      <c r="Y171" s="93"/>
      <c r="Z171" s="10">
        <f>SUM(Z97:Z99)</f>
        <v>4083.5</v>
      </c>
      <c r="AA171" s="93"/>
      <c r="AB171" s="93"/>
      <c r="AC171" s="10">
        <f>SUM(AC97)</f>
        <v>1791.71</v>
      </c>
      <c r="AD171" s="93"/>
      <c r="AE171" s="93"/>
      <c r="AF171" s="10">
        <f>SUM(AF97)</f>
        <v>5.5900000000000007</v>
      </c>
      <c r="AG171" s="93"/>
      <c r="AH171" s="93"/>
      <c r="AI171" s="10">
        <f>SUM(AI97)</f>
        <v>4.4800000000000004</v>
      </c>
      <c r="AJ171" s="93"/>
      <c r="AK171" s="93"/>
      <c r="AL171" s="10">
        <f>AVERAGE(AL97)</f>
        <v>75.39</v>
      </c>
      <c r="AM171" s="10">
        <f>AL171-AL166</f>
        <v>-5.1033333333333388</v>
      </c>
      <c r="AN171" s="10"/>
      <c r="AO171" s="10">
        <f>AVERAGE(AO97)</f>
        <v>75.98</v>
      </c>
      <c r="AP171" s="10">
        <f>AO171-AO166</f>
        <v>-5.4466666666666725</v>
      </c>
      <c r="AQ171" s="10"/>
      <c r="AR171" s="10">
        <f>AVERAGE(AR97)</f>
        <v>44.79</v>
      </c>
      <c r="AS171" s="10">
        <f>AR171-AR166</f>
        <v>-1.2666666666666657</v>
      </c>
      <c r="AT171" s="10"/>
      <c r="AU171" s="10">
        <f>AVERAGE(AU97)</f>
        <v>55.58</v>
      </c>
      <c r="AV171" s="10"/>
      <c r="AW171" s="10"/>
      <c r="AX171" s="10"/>
      <c r="AY171" s="10"/>
      <c r="AZ171" s="93"/>
      <c r="BA171" s="10"/>
      <c r="BB171" s="93"/>
      <c r="BC171" s="10"/>
      <c r="BD171" s="93"/>
      <c r="BE171" s="10"/>
      <c r="BF171" s="93"/>
      <c r="BG171" s="10"/>
      <c r="BH171" s="93"/>
      <c r="BI171" s="10"/>
      <c r="BJ171" s="93"/>
      <c r="BK171" s="10"/>
      <c r="BL171" s="93"/>
      <c r="BM171" s="10"/>
      <c r="BN171" s="93"/>
      <c r="BO171" s="10"/>
      <c r="BP171" s="10"/>
      <c r="BQ171" s="93"/>
      <c r="BR171" s="10"/>
      <c r="BS171" s="93"/>
      <c r="BT171" s="10"/>
      <c r="BU171" s="93"/>
      <c r="BV171" s="10"/>
      <c r="BW171" s="93"/>
      <c r="BX171" s="10"/>
      <c r="BY171" s="93"/>
      <c r="BZ171" s="10"/>
      <c r="CA171" s="93"/>
      <c r="CB171" s="10"/>
      <c r="CC171" s="93"/>
      <c r="CD171" s="10"/>
      <c r="CE171" s="93"/>
      <c r="CF171" s="10"/>
      <c r="CG171" s="10"/>
      <c r="CH171" s="10"/>
      <c r="CI171" s="10"/>
      <c r="CJ171" s="10"/>
      <c r="CK171" s="10"/>
      <c r="CL171" s="10"/>
      <c r="CM171" s="10"/>
      <c r="CN171" s="10"/>
      <c r="CW171" s="10"/>
      <c r="CX171" s="93"/>
      <c r="CY171" s="10"/>
      <c r="CZ171" s="93"/>
      <c r="DA171" s="10"/>
      <c r="DB171" s="93"/>
      <c r="DC171" s="10"/>
      <c r="DD171" s="93"/>
      <c r="DE171" s="88"/>
      <c r="DF171" s="88"/>
    </row>
    <row r="172" spans="1:110" s="11" customFormat="1" ht="12.75">
      <c r="C172" s="62"/>
      <c r="D172" s="62"/>
      <c r="F172" s="62"/>
      <c r="G172" s="62"/>
      <c r="I172" s="62"/>
      <c r="J172" s="62"/>
      <c r="L172" s="62"/>
      <c r="M172" s="62"/>
      <c r="O172" s="62"/>
      <c r="P172" s="62"/>
      <c r="R172" s="62"/>
      <c r="S172" s="62"/>
      <c r="U172" s="62"/>
      <c r="V172" s="62"/>
      <c r="X172" s="62"/>
      <c r="Y172" s="62"/>
      <c r="AA172" s="62"/>
      <c r="AB172" s="62"/>
      <c r="AD172" s="62"/>
      <c r="AE172" s="62"/>
      <c r="AG172" s="62"/>
      <c r="AH172" s="62"/>
      <c r="AJ172" s="62"/>
      <c r="AK172" s="62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W172" s="10"/>
      <c r="CX172" s="10"/>
      <c r="CY172" s="10"/>
      <c r="CZ172" s="10"/>
      <c r="DA172" s="10"/>
      <c r="DB172" s="10"/>
      <c r="DC172" s="10"/>
      <c r="DD172" s="10"/>
      <c r="DE172" s="88"/>
      <c r="DF172" s="88"/>
    </row>
    <row r="173" spans="1:110" s="11" customFormat="1" ht="12.75">
      <c r="A173" s="7" t="s">
        <v>57</v>
      </c>
      <c r="B173" s="10">
        <f>SUM(B100:B102)</f>
        <v>7844.3930999999993</v>
      </c>
      <c r="C173" s="24">
        <f>B173/B168-1</f>
        <v>-0.12335770654510869</v>
      </c>
      <c r="D173" s="24"/>
      <c r="E173" s="10">
        <f>SUM(E100:E102)</f>
        <v>7727.3559999999998</v>
      </c>
      <c r="F173" s="24">
        <f>E173/E168-1</f>
        <v>-0.115010469469497</v>
      </c>
      <c r="G173" s="24"/>
      <c r="H173" s="10">
        <f>SUM(H100:H102)</f>
        <v>92.010999999999996</v>
      </c>
      <c r="I173" s="24">
        <f>H173/H168-1</f>
        <v>-0.45742568652506777</v>
      </c>
      <c r="J173" s="24"/>
      <c r="K173" s="10">
        <f>SUM(K100:K102)</f>
        <v>25.0261</v>
      </c>
      <c r="L173" s="24">
        <f>K173/K168-1</f>
        <v>-0.46825838638121386</v>
      </c>
      <c r="M173" s="24"/>
      <c r="N173" s="10">
        <f>SUM(N100:N102)</f>
        <v>5198.1134999999995</v>
      </c>
      <c r="O173" s="24">
        <f>N173/N168-1</f>
        <v>-0.20716282395358654</v>
      </c>
      <c r="P173" s="24"/>
      <c r="Q173" s="10">
        <f>SUM(Q100:Q102)</f>
        <v>5127.9814000000006</v>
      </c>
      <c r="R173" s="24">
        <f>Q173/Q168-1</f>
        <v>-0.20634025619794705</v>
      </c>
      <c r="S173" s="24"/>
      <c r="T173" s="10">
        <f>SUM(T100:T102)</f>
        <v>51.921499999999995</v>
      </c>
      <c r="U173" s="24">
        <f>T173/T168-1</f>
        <v>-0.33561570215150904</v>
      </c>
      <c r="V173" s="24"/>
      <c r="W173" s="10">
        <f>SUM(W100:W102)</f>
        <v>18.210599999999999</v>
      </c>
      <c r="X173" s="24">
        <f>W173/W168-1</f>
        <v>7.0531662238107584E-2</v>
      </c>
      <c r="Y173" s="24"/>
      <c r="Z173" s="10">
        <f>SUM(Z100:Z102)</f>
        <v>3405.8</v>
      </c>
      <c r="AA173" s="24">
        <f>Z173/Z168-1</f>
        <v>-0.22930182774359531</v>
      </c>
      <c r="AB173" s="24"/>
      <c r="AC173" s="10">
        <f>SUM(AC100:AC102)</f>
        <v>3382.5699999999997</v>
      </c>
      <c r="AD173" s="24">
        <f>AC173/AC168-1</f>
        <v>-0.22890679140679149</v>
      </c>
      <c r="AE173" s="24"/>
      <c r="AF173" s="10">
        <f>SUM(AF100:AF102)</f>
        <v>11.899999999999999</v>
      </c>
      <c r="AG173" s="24">
        <f>AF173/AF168-1</f>
        <v>-0.42400774443368838</v>
      </c>
      <c r="AH173" s="24"/>
      <c r="AI173" s="10">
        <f>SUM(AI100:AI102)</f>
        <v>11.33</v>
      </c>
      <c r="AJ173" s="24">
        <f>AI173/AI168-1</f>
        <v>-3.4100596760443302E-2</v>
      </c>
      <c r="AK173" s="24"/>
      <c r="AL173" s="10">
        <f>AVERAGE(AL100:AL102)</f>
        <v>65.910000000000011</v>
      </c>
      <c r="AM173" s="10">
        <f>AL173-AL168</f>
        <v>-6.7833333333333172</v>
      </c>
      <c r="AN173" s="10"/>
      <c r="AO173" s="10">
        <f>AVERAGE(AO100:AO102)</f>
        <v>66</v>
      </c>
      <c r="AP173" s="10">
        <f>AO173-AO168</f>
        <v>-7.4066666666666521</v>
      </c>
      <c r="AQ173" s="10"/>
      <c r="AR173" s="10">
        <f>AVERAGE(AR100:AR102)</f>
        <v>56.583333333333336</v>
      </c>
      <c r="AS173" s="10">
        <f>AR173-AR168</f>
        <v>10.25333333333333</v>
      </c>
      <c r="AT173" s="10"/>
      <c r="AU173" s="10">
        <f>AVERAGE(AU100:AU102)</f>
        <v>48.580000000000005</v>
      </c>
      <c r="AV173" s="10"/>
      <c r="AW173" s="10"/>
      <c r="AX173" s="10"/>
      <c r="AY173" s="10"/>
      <c r="AZ173" s="24"/>
      <c r="BA173" s="10"/>
      <c r="BB173" s="93"/>
      <c r="BC173" s="10"/>
      <c r="BD173" s="93"/>
      <c r="BE173" s="10"/>
      <c r="BF173" s="93"/>
      <c r="BG173" s="10"/>
      <c r="BH173" s="93"/>
      <c r="BI173" s="10"/>
      <c r="BJ173" s="93"/>
      <c r="BK173" s="10"/>
      <c r="BL173" s="93"/>
      <c r="BM173" s="10"/>
      <c r="BN173" s="93"/>
      <c r="BO173" s="10"/>
      <c r="BP173" s="10"/>
      <c r="BQ173" s="93"/>
      <c r="BR173" s="10"/>
      <c r="BS173" s="93"/>
      <c r="BT173" s="10"/>
      <c r="BU173" s="93"/>
      <c r="BV173" s="10"/>
      <c r="BW173" s="93"/>
      <c r="BX173" s="10"/>
      <c r="BY173" s="93"/>
      <c r="BZ173" s="10"/>
      <c r="CA173" s="93"/>
      <c r="CB173" s="10"/>
      <c r="CC173" s="93"/>
      <c r="CD173" s="10"/>
      <c r="CE173" s="93"/>
      <c r="CF173" s="10"/>
      <c r="CG173" s="93"/>
      <c r="CH173" s="10"/>
      <c r="CI173" s="93"/>
      <c r="CJ173" s="10"/>
      <c r="CK173" s="93"/>
      <c r="CL173" s="10"/>
      <c r="CM173" s="93"/>
      <c r="CN173" s="10"/>
      <c r="CW173" s="10"/>
      <c r="CX173" s="93"/>
      <c r="CY173" s="10"/>
      <c r="CZ173" s="93"/>
      <c r="DA173" s="10"/>
      <c r="DB173" s="93"/>
      <c r="DC173" s="10"/>
      <c r="DD173" s="93"/>
      <c r="DE173" s="10"/>
      <c r="DF173" s="39"/>
    </row>
    <row r="174" spans="1:110" s="11" customFormat="1" ht="12.75">
      <c r="A174" s="7" t="s">
        <v>58</v>
      </c>
      <c r="B174" s="10">
        <f>SUM(B103:B105)</f>
        <v>2141.0300999999999</v>
      </c>
      <c r="C174" s="24">
        <f>B174/B169-1</f>
        <v>-0.78627827170050357</v>
      </c>
      <c r="D174" s="24"/>
      <c r="E174" s="10">
        <f>SUM(E103:E105)</f>
        <v>2060.9863999999998</v>
      </c>
      <c r="F174" s="24">
        <f>E174/E169-1</f>
        <v>-0.78963979246078131</v>
      </c>
      <c r="G174" s="24"/>
      <c r="H174" s="10">
        <f>SUM(H103:H105)</f>
        <v>80.043700000000001</v>
      </c>
      <c r="I174" s="24">
        <f>H174/H169-1</f>
        <v>-0.47404688546198481</v>
      </c>
      <c r="J174" s="24"/>
      <c r="K174" s="10">
        <f>SUM(K103:K105)</f>
        <v>0</v>
      </c>
      <c r="L174" s="24">
        <f>K174/K169-1</f>
        <v>-1</v>
      </c>
      <c r="M174" s="24"/>
      <c r="N174" s="10">
        <f>SUM(N103:N105)</f>
        <v>1415.2111</v>
      </c>
      <c r="O174" s="24">
        <f>N174/N169-1</f>
        <v>-0.82823937577785189</v>
      </c>
      <c r="P174" s="24"/>
      <c r="Q174" s="10">
        <f>SUM(Q103:Q105)</f>
        <v>1377.3148000000001</v>
      </c>
      <c r="R174" s="24">
        <f>Q174/Q169-1</f>
        <v>-0.83035444122816993</v>
      </c>
      <c r="S174" s="24"/>
      <c r="T174" s="10">
        <f>SUM(T103:T105)</f>
        <v>37.896299999999997</v>
      </c>
      <c r="U174" s="24">
        <f>T174/T169-1</f>
        <v>-0.53084993779131318</v>
      </c>
      <c r="V174" s="24"/>
      <c r="W174" s="10">
        <f>SUM(W103:W105)</f>
        <v>0</v>
      </c>
      <c r="X174" s="24">
        <f>W174/W169-1</f>
        <v>-1</v>
      </c>
      <c r="Y174" s="24"/>
      <c r="Z174" s="10">
        <f>SUM(Z103:Z105)</f>
        <v>979.17</v>
      </c>
      <c r="AA174" s="24">
        <f>Z174/Z169-1</f>
        <v>-0.82580920613742492</v>
      </c>
      <c r="AB174" s="24"/>
      <c r="AC174" s="10">
        <f>SUM(AC103:AC105)</f>
        <v>970.30000000000007</v>
      </c>
      <c r="AD174" s="24">
        <f>AC174/AC169-1</f>
        <v>-0.82596826786143462</v>
      </c>
      <c r="AE174" s="24"/>
      <c r="AF174" s="10">
        <f>SUM(AF103:AF105)</f>
        <v>8.870000000000001</v>
      </c>
      <c r="AG174" s="24">
        <f>AF174/AF169-1</f>
        <v>-0.56562193927522031</v>
      </c>
      <c r="AH174" s="24"/>
      <c r="AI174" s="10">
        <f>SUM(AI103:AI105)</f>
        <v>0</v>
      </c>
      <c r="AJ174" s="24">
        <f>AI174/AI169-1</f>
        <v>-1</v>
      </c>
      <c r="AK174" s="24"/>
      <c r="AL174" s="10">
        <f>AVERAGE(AL103:AL105)</f>
        <v>63.069999999999993</v>
      </c>
      <c r="AM174" s="10">
        <f>AL174-AL169</f>
        <v>-19.100000000000009</v>
      </c>
      <c r="AN174" s="10"/>
      <c r="AO174" s="10">
        <f>AVERAGE(AO103:AO105)</f>
        <v>63.936666666666667</v>
      </c>
      <c r="AP174" s="10">
        <f>AO174-AO169</f>
        <v>-18.850000000000009</v>
      </c>
      <c r="AQ174" s="10"/>
      <c r="AR174" s="10">
        <f>AVERAGE(AR103:AR105)</f>
        <v>46.866666666666667</v>
      </c>
      <c r="AS174" s="10">
        <f>AR174-AR169</f>
        <v>-6.173333333333332</v>
      </c>
      <c r="AT174" s="10"/>
      <c r="AU174" s="10">
        <f>AVERAGE(AU103:AU105)</f>
        <v>0</v>
      </c>
      <c r="AV174" s="10"/>
      <c r="AW174" s="10"/>
      <c r="AX174" s="10"/>
      <c r="AY174" s="10"/>
      <c r="AZ174" s="24"/>
      <c r="BA174" s="10"/>
      <c r="BB174" s="93"/>
      <c r="BC174" s="10"/>
      <c r="BD174" s="93"/>
      <c r="BE174" s="10"/>
      <c r="BF174" s="93"/>
      <c r="BG174" s="10"/>
      <c r="BH174" s="93"/>
      <c r="BI174" s="10"/>
      <c r="BJ174" s="93"/>
      <c r="BK174" s="10"/>
      <c r="BL174" s="93"/>
      <c r="BM174" s="10"/>
      <c r="BN174" s="93"/>
      <c r="BO174" s="10"/>
      <c r="BP174" s="10"/>
      <c r="BQ174" s="93"/>
      <c r="BR174" s="10"/>
      <c r="BS174" s="93"/>
      <c r="BT174" s="10"/>
      <c r="BU174" s="93"/>
      <c r="BV174" s="10"/>
      <c r="BW174" s="93"/>
      <c r="BX174" s="10"/>
      <c r="BY174" s="93"/>
      <c r="BZ174" s="10"/>
      <c r="CA174" s="93"/>
      <c r="CB174" s="10"/>
      <c r="CC174" s="93"/>
      <c r="CD174" s="10"/>
      <c r="CE174" s="93"/>
      <c r="CF174" s="10"/>
      <c r="CG174" s="93"/>
      <c r="CH174" s="10"/>
      <c r="CI174" s="93"/>
      <c r="CJ174" s="10"/>
      <c r="CK174" s="93"/>
      <c r="CL174" s="10"/>
      <c r="CM174" s="93"/>
      <c r="CN174" s="10"/>
      <c r="CW174" s="10"/>
      <c r="CX174" s="93"/>
      <c r="CY174" s="10"/>
      <c r="CZ174" s="93"/>
      <c r="DA174" s="10"/>
      <c r="DB174" s="93"/>
      <c r="DC174" s="10"/>
      <c r="DD174" s="93"/>
      <c r="DE174" s="10"/>
      <c r="DF174" s="39"/>
    </row>
    <row r="175" spans="1:110" s="11" customFormat="1" ht="12.75">
      <c r="A175" s="7" t="s">
        <v>59</v>
      </c>
      <c r="B175" s="10">
        <f>SUM(B106:B108)</f>
        <v>7896.3112999999994</v>
      </c>
      <c r="C175" s="24">
        <f>B175/B170-1</f>
        <v>-7.6537314713336024E-2</v>
      </c>
      <c r="D175" s="24"/>
      <c r="E175" s="10">
        <f>SUM(E106:E108)</f>
        <v>7749.0807999999997</v>
      </c>
      <c r="F175" s="24">
        <f>E175/E170-1</f>
        <v>-7.430129380843753E-2</v>
      </c>
      <c r="G175" s="24"/>
      <c r="H175" s="10">
        <f>SUM(H106:H108)</f>
        <v>139.15430000000001</v>
      </c>
      <c r="I175" s="24">
        <f>H175/H170-1</f>
        <v>6.9753622174542729E-2</v>
      </c>
      <c r="J175" s="24"/>
      <c r="K175" s="10">
        <f>SUM(K106:K108)</f>
        <v>8.0762</v>
      </c>
      <c r="L175" s="24">
        <f>K175/K170-1</f>
        <v>-0.83724426459445078</v>
      </c>
      <c r="M175" s="24"/>
      <c r="N175" s="10">
        <f>SUM(N106:N108)</f>
        <v>5586.5958000000001</v>
      </c>
      <c r="O175" s="24">
        <f>N175/N170-1</f>
        <v>-0.13471573541202442</v>
      </c>
      <c r="P175" s="24"/>
      <c r="Q175" s="10">
        <f>SUM(Q106:Q108)</f>
        <v>5489.3301999999994</v>
      </c>
      <c r="R175" s="24">
        <f>Q175/Q170-1</f>
        <v>-0.1352986271891724</v>
      </c>
      <c r="S175" s="24"/>
      <c r="T175" s="10">
        <f>SUM(T106:T108)</f>
        <v>93.322900000000004</v>
      </c>
      <c r="U175" s="24">
        <f>T175/T170-1</f>
        <v>0.19533026184501923</v>
      </c>
      <c r="V175" s="24"/>
      <c r="W175" s="10">
        <f>SUM(W106:W108)</f>
        <v>3.9443999999999999</v>
      </c>
      <c r="X175" s="24">
        <f>W175/W170-1</f>
        <v>-0.86878025249920987</v>
      </c>
      <c r="Y175" s="24"/>
      <c r="Z175" s="10">
        <f>SUM(Z106:Z108)</f>
        <v>3658.63</v>
      </c>
      <c r="AA175" s="24">
        <f>Z175/Z170-1</f>
        <v>-0.15292235455370529</v>
      </c>
      <c r="AB175" s="24"/>
      <c r="AC175" s="10">
        <f>SUM(AC106:AC108)</f>
        <v>3635.0299999999997</v>
      </c>
      <c r="AD175" s="24">
        <f>AC175/AC170-1</f>
        <v>-0.15114215390938435</v>
      </c>
      <c r="AE175" s="24"/>
      <c r="AF175" s="10">
        <f>SUM(AF106:AF108)</f>
        <v>21.32</v>
      </c>
      <c r="AG175" s="24">
        <f>AF175/AF170-1</f>
        <v>0.17530319735391409</v>
      </c>
      <c r="AH175" s="24"/>
      <c r="AI175" s="10">
        <f>SUM(AI106:AI108)</f>
        <v>2.2800000000000002</v>
      </c>
      <c r="AJ175" s="24">
        <f>AI175/AI170-1</f>
        <v>-0.87820512820512819</v>
      </c>
      <c r="AK175" s="24"/>
      <c r="AL175" s="10">
        <f>AVERAGE(AL106:AL108)</f>
        <v>70.86666666666666</v>
      </c>
      <c r="AM175" s="10">
        <f>AL175-AL170</f>
        <v>-3.6633333333333411</v>
      </c>
      <c r="AN175" s="10"/>
      <c r="AO175" s="10">
        <f>AVERAGE(AO106:AO108)</f>
        <v>70.946666666666658</v>
      </c>
      <c r="AP175" s="10">
        <f>AO175-AO170</f>
        <v>-3.8999999999999915</v>
      </c>
      <c r="AQ175" s="10"/>
      <c r="AR175" s="10">
        <f>AVERAGE(AR106:AR108)</f>
        <v>65.646666666666661</v>
      </c>
      <c r="AS175" s="10">
        <f>AR175-AR170</f>
        <v>4.5833333333333286</v>
      </c>
      <c r="AT175" s="10"/>
      <c r="AU175" s="10">
        <f>AVERAGE(AU106:AU108)</f>
        <v>34.663333333333334</v>
      </c>
      <c r="AV175" s="10"/>
      <c r="AW175" s="10"/>
      <c r="AX175" s="10"/>
      <c r="AY175" s="10"/>
      <c r="AZ175" s="24"/>
      <c r="BA175" s="10"/>
      <c r="BB175" s="93"/>
      <c r="BC175" s="10"/>
      <c r="BD175" s="93"/>
      <c r="BE175" s="10"/>
      <c r="BF175" s="93"/>
      <c r="BG175" s="10"/>
      <c r="BH175" s="93"/>
      <c r="BI175" s="10"/>
      <c r="BJ175" s="93"/>
      <c r="BK175" s="10"/>
      <c r="BL175" s="93"/>
      <c r="BM175" s="10"/>
      <c r="BN175" s="93"/>
      <c r="BO175" s="10"/>
      <c r="BP175" s="10"/>
      <c r="BQ175" s="93"/>
      <c r="BR175" s="10"/>
      <c r="BS175" s="93"/>
      <c r="BT175" s="10"/>
      <c r="BU175" s="93"/>
      <c r="BV175" s="10"/>
      <c r="BW175" s="93"/>
      <c r="BX175" s="10"/>
      <c r="BY175" s="93"/>
      <c r="BZ175" s="10"/>
      <c r="CA175" s="93"/>
      <c r="CB175" s="10"/>
      <c r="CC175" s="93"/>
      <c r="CD175" s="10"/>
      <c r="CE175" s="93"/>
      <c r="CF175" s="10"/>
      <c r="CG175" s="93"/>
      <c r="CH175" s="10"/>
      <c r="CI175" s="93"/>
      <c r="CJ175" s="10"/>
      <c r="CK175" s="93"/>
      <c r="CL175" s="10"/>
      <c r="CM175" s="93"/>
      <c r="CN175" s="10"/>
      <c r="CW175" s="10"/>
      <c r="CX175" s="93"/>
      <c r="CY175" s="10"/>
      <c r="CZ175" s="93"/>
      <c r="DA175" s="10"/>
      <c r="DB175" s="93"/>
      <c r="DC175" s="10"/>
      <c r="DD175" s="93"/>
      <c r="DE175" s="10"/>
      <c r="DF175" s="39"/>
    </row>
    <row r="176" spans="1:110" s="11" customFormat="1" ht="12.75">
      <c r="A176" s="7" t="s">
        <v>60</v>
      </c>
      <c r="B176" s="10">
        <f>SUM(B109:B111)</f>
        <v>5317.5112000000008</v>
      </c>
      <c r="C176" s="24">
        <f>B176/B171-1</f>
        <v>0.54382617880642803</v>
      </c>
      <c r="D176" s="24"/>
      <c r="E176" s="10">
        <f>SUM(E109:E111)</f>
        <v>5093.1589999999997</v>
      </c>
      <c r="F176" s="24">
        <f>E176/E171-1</f>
        <v>0.50913999750687045</v>
      </c>
      <c r="G176" s="24"/>
      <c r="H176" s="10">
        <f>SUM(H109:H111)</f>
        <v>183.84230000000002</v>
      </c>
      <c r="I176" s="24">
        <f>H176/H171-1</f>
        <v>2.2508885721662066</v>
      </c>
      <c r="J176" s="24"/>
      <c r="K176" s="10">
        <f>SUM(K109:K111)</f>
        <v>40.509900000000002</v>
      </c>
      <c r="L176" s="24">
        <f>K176/K171-1</f>
        <v>2.1293375150634986</v>
      </c>
      <c r="M176" s="24"/>
      <c r="N176" s="10">
        <f>SUM(N109:N111)</f>
        <v>3415.0825000000004</v>
      </c>
      <c r="O176" s="24">
        <f>N176/N171-1</f>
        <v>0.31512999909656814</v>
      </c>
      <c r="P176" s="24"/>
      <c r="Q176" s="10">
        <f>SUM(Q109:Q111)</f>
        <v>3301.1126999999997</v>
      </c>
      <c r="R176" s="24">
        <f>Q176/Q171-1</f>
        <v>0.28736444819344187</v>
      </c>
      <c r="S176" s="24"/>
      <c r="T176" s="10">
        <f>SUM(T109:T111)</f>
        <v>91.689099999999996</v>
      </c>
      <c r="U176" s="24">
        <f>T176/T171-1</f>
        <v>2.6200544059759712</v>
      </c>
      <c r="V176" s="24"/>
      <c r="W176" s="10">
        <f>SUM(W109:W111)</f>
        <v>22.2807</v>
      </c>
      <c r="X176" s="24">
        <f>W176/W171-1</f>
        <v>2.0966491084210088</v>
      </c>
      <c r="Y176" s="24"/>
      <c r="Z176" s="10">
        <f>SUM(Z109:Z111)</f>
        <v>2166.88</v>
      </c>
      <c r="AA176" s="24">
        <f>Z176/Z171-1</f>
        <v>-0.46935716909513892</v>
      </c>
      <c r="AB176" s="24"/>
      <c r="AC176" s="10">
        <f>SUM(AC109:AC111)</f>
        <v>2124.94</v>
      </c>
      <c r="AD176" s="24">
        <f>AC176/AC171-1</f>
        <v>0.18598433898342925</v>
      </c>
      <c r="AE176" s="24"/>
      <c r="AF176" s="10">
        <f>SUM(AF109:AF111)</f>
        <v>28.15</v>
      </c>
      <c r="AG176" s="24">
        <f>AF176/AF171-1</f>
        <v>4.0357781753130579</v>
      </c>
      <c r="AH176" s="24"/>
      <c r="AI176" s="10">
        <f>SUM(AI109:AI111)</f>
        <v>13.790000000000001</v>
      </c>
      <c r="AJ176" s="24">
        <f>AI176/AI171-1</f>
        <v>2.078125</v>
      </c>
      <c r="AK176" s="24"/>
      <c r="AL176" s="10">
        <f>AVERAGE(AL109:AL111)</f>
        <v>64.33</v>
      </c>
      <c r="AM176" s="10">
        <f>AL176-AL171</f>
        <v>-11.060000000000002</v>
      </c>
      <c r="AN176" s="10"/>
      <c r="AO176" s="10">
        <f>AVERAGE(AO109:AO111)</f>
        <v>64.92</v>
      </c>
      <c r="AP176" s="10">
        <f>AO176-AO171</f>
        <v>-11.060000000000002</v>
      </c>
      <c r="AQ176" s="10"/>
      <c r="AR176" s="10">
        <f>AVERAGE(AR109:AR111)</f>
        <v>50.096666666666664</v>
      </c>
      <c r="AS176" s="10">
        <f>AR176-AR171</f>
        <v>5.3066666666666649</v>
      </c>
      <c r="AT176" s="10"/>
      <c r="AU176" s="10">
        <f>AVERAGE(AU109:AU111)</f>
        <v>53.169999999999995</v>
      </c>
      <c r="AV176" s="10"/>
      <c r="AW176" s="10"/>
      <c r="AX176" s="10"/>
      <c r="AY176" s="10"/>
      <c r="AZ176" s="24"/>
      <c r="BA176" s="10"/>
      <c r="BB176" s="93"/>
      <c r="BC176" s="10"/>
      <c r="BD176" s="93"/>
      <c r="BE176" s="10"/>
      <c r="BF176" s="93"/>
      <c r="BG176" s="10"/>
      <c r="BH176" s="93"/>
      <c r="BI176" s="10"/>
      <c r="BJ176" s="93"/>
      <c r="BK176" s="10"/>
      <c r="BL176" s="93"/>
      <c r="BM176" s="10"/>
      <c r="BN176" s="93"/>
      <c r="BO176" s="10"/>
      <c r="BP176" s="10"/>
      <c r="BQ176" s="93"/>
      <c r="BR176" s="10"/>
      <c r="BS176" s="93"/>
      <c r="BT176" s="10"/>
      <c r="BU176" s="93"/>
      <c r="BV176" s="10"/>
      <c r="BW176" s="93"/>
      <c r="BX176" s="10"/>
      <c r="BY176" s="93"/>
      <c r="BZ176" s="10"/>
      <c r="CA176" s="93"/>
      <c r="CB176" s="10"/>
      <c r="CC176" s="93"/>
      <c r="CD176" s="10"/>
      <c r="CE176" s="93"/>
      <c r="CF176" s="10"/>
      <c r="CG176" s="93"/>
      <c r="CH176" s="10"/>
      <c r="CI176" s="93"/>
      <c r="CJ176" s="10"/>
      <c r="CK176" s="93"/>
      <c r="CL176" s="10"/>
      <c r="CM176" s="93"/>
      <c r="CN176" s="10"/>
      <c r="CW176" s="10"/>
      <c r="CX176" s="93"/>
      <c r="CY176" s="10"/>
      <c r="CZ176" s="93"/>
      <c r="DA176" s="10"/>
      <c r="DB176" s="93"/>
      <c r="DC176" s="10"/>
      <c r="DD176" s="93"/>
      <c r="DE176" s="10"/>
      <c r="DF176" s="39"/>
    </row>
    <row r="177" spans="1:110" s="11" customFormat="1" ht="12.75">
      <c r="C177" s="62"/>
      <c r="D177" s="62"/>
      <c r="F177" s="62"/>
      <c r="G177" s="62"/>
      <c r="I177" s="62"/>
      <c r="J177" s="62"/>
      <c r="L177" s="62"/>
      <c r="M177" s="62"/>
      <c r="O177" s="62"/>
      <c r="P177" s="62"/>
      <c r="R177" s="62"/>
      <c r="S177" s="62"/>
      <c r="U177" s="62"/>
      <c r="V177" s="62"/>
      <c r="X177" s="62"/>
      <c r="Y177" s="62"/>
      <c r="AA177" s="62"/>
      <c r="AB177" s="62"/>
      <c r="AD177" s="62"/>
      <c r="AE177" s="62"/>
      <c r="AG177" s="62"/>
      <c r="AH177" s="62"/>
      <c r="AJ177" s="62"/>
      <c r="AK177" s="62"/>
      <c r="AP177" s="10"/>
      <c r="AQ177" s="10"/>
      <c r="AS177" s="10"/>
      <c r="AT177" s="10"/>
      <c r="AV177" s="10"/>
      <c r="AW177" s="10"/>
      <c r="AY177" s="10"/>
      <c r="AZ177" s="24"/>
      <c r="BA177" s="10"/>
      <c r="BB177" s="93"/>
      <c r="BC177" s="10"/>
      <c r="BD177" s="24"/>
      <c r="BE177" s="10"/>
      <c r="BF177" s="24"/>
      <c r="BG177" s="10"/>
      <c r="BH177" s="24"/>
      <c r="BI177" s="10"/>
      <c r="BJ177" s="24"/>
      <c r="BK177" s="10"/>
      <c r="BL177" s="24"/>
      <c r="BM177" s="10"/>
      <c r="BN177" s="24"/>
      <c r="BO177" s="10"/>
      <c r="BP177" s="10"/>
      <c r="BQ177" s="24"/>
      <c r="BR177" s="10"/>
      <c r="BS177" s="24"/>
      <c r="BT177" s="10"/>
      <c r="BU177" s="24"/>
      <c r="BV177" s="10"/>
      <c r="BW177" s="24"/>
      <c r="BX177" s="10"/>
      <c r="BY177" s="24"/>
      <c r="BZ177" s="10"/>
      <c r="CA177" s="24"/>
      <c r="CB177" s="10"/>
      <c r="CC177" s="24"/>
      <c r="CD177" s="10"/>
      <c r="CE177" s="24"/>
      <c r="CF177" s="10"/>
      <c r="CG177" s="24"/>
      <c r="CH177" s="10"/>
      <c r="CI177" s="24"/>
      <c r="CJ177" s="10"/>
      <c r="CK177" s="24"/>
      <c r="CL177" s="10"/>
      <c r="CM177" s="24"/>
      <c r="CN177" s="10"/>
      <c r="CW177" s="10"/>
      <c r="CX177" s="24"/>
      <c r="CY177" s="10"/>
      <c r="CZ177" s="24"/>
      <c r="DA177" s="10"/>
      <c r="DB177" s="24"/>
      <c r="DC177" s="10"/>
      <c r="DD177" s="24"/>
      <c r="DE177" s="10"/>
      <c r="DF177" s="39"/>
    </row>
    <row r="178" spans="1:110" s="11" customFormat="1" ht="12.75">
      <c r="A178" s="7" t="s">
        <v>61</v>
      </c>
      <c r="B178" s="10">
        <f>SUM(B112:B114)</f>
        <v>10628.9362</v>
      </c>
      <c r="C178" s="24">
        <f>B178/B173-1</f>
        <v>0.35497240697945154</v>
      </c>
      <c r="D178" s="24">
        <f>B178/B158-1</f>
        <v>6.5615147806740826E-2</v>
      </c>
      <c r="E178" s="10">
        <f>SUM(E112:E114)</f>
        <v>9688.443299999999</v>
      </c>
      <c r="F178" s="24">
        <f>E178/E173-1</f>
        <v>0.25378503332834668</v>
      </c>
      <c r="G178" s="24">
        <f>E178/E158-1</f>
        <v>0.18177903789949812</v>
      </c>
      <c r="H178" s="10">
        <f>SUM(H112:H114)</f>
        <v>808.31940000000009</v>
      </c>
      <c r="I178" s="24">
        <f>H178/H173-1</f>
        <v>7.785030050754802</v>
      </c>
      <c r="J178" s="24">
        <f>H178/H158-1</f>
        <v>-0.49526394352187153</v>
      </c>
      <c r="K178" s="10">
        <f>SUM(K112:K114)</f>
        <v>132.17349999999999</v>
      </c>
      <c r="L178" s="24">
        <f>K178/K173-1</f>
        <v>4.2814261910565365</v>
      </c>
      <c r="M178" s="24">
        <f>K178/K158-1</f>
        <v>-0.24388421672266225</v>
      </c>
      <c r="N178" s="10">
        <f>SUM(N112:N114)</f>
        <v>8490.2034000000003</v>
      </c>
      <c r="O178" s="24">
        <f>N178/N173-1</f>
        <v>0.63332397416870578</v>
      </c>
      <c r="P178" s="24">
        <f>N178/N158-1</f>
        <v>-1.1765011895773503E-3</v>
      </c>
      <c r="Q178" s="10">
        <f>SUM(Q112:Q114)</f>
        <v>7838.2213999999994</v>
      </c>
      <c r="R178" s="24">
        <f>Q178/Q173-1</f>
        <v>0.52851985773583321</v>
      </c>
      <c r="S178" s="24">
        <f>Q178/Q158-1</f>
        <v>0.11331412364406024</v>
      </c>
      <c r="T178" s="10">
        <f>SUM(T112:T114)</f>
        <v>548.70299999999997</v>
      </c>
      <c r="U178" s="24">
        <f>T178/T173-1</f>
        <v>9.5679342854116314</v>
      </c>
      <c r="V178" s="24">
        <f>T178/T158-1</f>
        <v>-0.58311829005129057</v>
      </c>
      <c r="W178" s="10">
        <f>SUM(W112:W114)</f>
        <v>103.279</v>
      </c>
      <c r="X178" s="24">
        <f>W178/W173-1</f>
        <v>4.6713672256817453</v>
      </c>
      <c r="Y178" s="24">
        <f>W178/W158-1</f>
        <v>-0.28056596768227571</v>
      </c>
      <c r="Z178" s="10">
        <f>SUM(Z112:Z114)</f>
        <v>5268.54</v>
      </c>
      <c r="AA178" s="24">
        <f>Z178/Z173-1</f>
        <v>0.54693170473897457</v>
      </c>
      <c r="AB178" s="24">
        <f>Z178/Z158-1</f>
        <v>1.0735546439313293E-3</v>
      </c>
      <c r="AC178" s="10">
        <f>SUM(AC112:AC114)</f>
        <v>5032.8999999999996</v>
      </c>
      <c r="AD178" s="24">
        <f>AC178/AC173-1</f>
        <v>0.48789234221316935</v>
      </c>
      <c r="AE178" s="24">
        <f>AC178/AC158-1</f>
        <v>0.10356819432658626</v>
      </c>
      <c r="AF178" s="10">
        <f>SUM(AF112:AF114)</f>
        <v>167.39999999999998</v>
      </c>
      <c r="AG178" s="24">
        <f>AF178/AF173-1</f>
        <v>13.067226890756302</v>
      </c>
      <c r="AH178" s="24">
        <f>AF178/AF158-1</f>
        <v>-0.71876417519278268</v>
      </c>
      <c r="AI178" s="10">
        <f>SUM(AI112:AI114)</f>
        <v>68.240000000000009</v>
      </c>
      <c r="AJ178" s="24">
        <f>AI178/AI173-1</f>
        <v>5.0229479258605476</v>
      </c>
      <c r="AK178" s="24">
        <f>AI178/AI158-1</f>
        <v>-0.36277897095900635</v>
      </c>
      <c r="AL178" s="10">
        <f>AVERAGE(AL112:AL114)</f>
        <v>79.703333333333333</v>
      </c>
      <c r="AM178" s="47">
        <f>AL178-AL173</f>
        <v>13.793333333333322</v>
      </c>
      <c r="AN178" s="167">
        <f>AL178-AL158</f>
        <v>-5.5533333333333275</v>
      </c>
      <c r="AO178" s="10">
        <f>AVERAGE(AO112:AO114)</f>
        <v>80.763333333333335</v>
      </c>
      <c r="AP178" s="10">
        <f>AO178-AO173</f>
        <v>14.763333333333335</v>
      </c>
      <c r="AQ178" s="167">
        <f>AO178-AO158</f>
        <v>-5.1999999999999886</v>
      </c>
      <c r="AR178" s="10">
        <f>AVERAGE(AR112:AR114)</f>
        <v>66.856666666666669</v>
      </c>
      <c r="AS178" s="10">
        <f>AR178-AR173</f>
        <v>10.273333333333333</v>
      </c>
      <c r="AT178" s="167">
        <f>AR178-AR158</f>
        <v>-15.256666666666661</v>
      </c>
      <c r="AU178" s="10">
        <f>AVERAGE(AU112:AU114)</f>
        <v>78.33</v>
      </c>
      <c r="AV178" s="10">
        <f>AU178-AU173</f>
        <v>29.749999999999993</v>
      </c>
      <c r="AW178" s="167">
        <f>AU178-AU158</f>
        <v>-4.1099999999999994</v>
      </c>
      <c r="AX178" s="10"/>
      <c r="AY178" s="10"/>
      <c r="AZ178" s="24"/>
      <c r="BA178" s="10"/>
      <c r="BB178" s="93"/>
      <c r="BC178" s="10"/>
      <c r="BD178" s="24"/>
      <c r="BE178" s="10"/>
      <c r="BF178" s="24"/>
      <c r="BG178" s="10"/>
      <c r="BH178" s="24"/>
      <c r="BI178" s="10"/>
      <c r="BJ178" s="24"/>
      <c r="BK178" s="10"/>
      <c r="BL178" s="24"/>
      <c r="BM178" s="10"/>
      <c r="BN178" s="24"/>
      <c r="BO178" s="10"/>
      <c r="BP178" s="10"/>
      <c r="BQ178" s="24"/>
      <c r="BR178" s="10"/>
      <c r="BS178" s="24"/>
      <c r="BT178" s="10"/>
      <c r="BU178" s="24"/>
      <c r="BV178" s="10"/>
      <c r="BW178" s="24"/>
      <c r="BX178" s="10"/>
      <c r="BY178" s="24"/>
      <c r="BZ178" s="10"/>
      <c r="CA178" s="24"/>
      <c r="CB178" s="10"/>
      <c r="CC178" s="24"/>
      <c r="CD178" s="10"/>
      <c r="CE178" s="24"/>
      <c r="CF178" s="10"/>
      <c r="CG178" s="24"/>
      <c r="CH178" s="10"/>
      <c r="CI178" s="24"/>
      <c r="CJ178" s="10"/>
      <c r="CK178" s="24"/>
      <c r="CL178" s="10"/>
      <c r="CM178" s="24"/>
      <c r="CN178" s="10"/>
      <c r="CW178" s="10"/>
      <c r="CX178" s="24"/>
      <c r="CY178" s="10"/>
      <c r="CZ178" s="24"/>
      <c r="DA178" s="10"/>
      <c r="DB178" s="24"/>
      <c r="DC178" s="10"/>
      <c r="DD178" s="24"/>
      <c r="DE178" s="10"/>
      <c r="DF178" s="39"/>
    </row>
    <row r="179" spans="1:110" s="11" customFormat="1" ht="12.75">
      <c r="A179" s="7" t="s">
        <v>62</v>
      </c>
      <c r="B179" s="10">
        <f>SUM(B115:B117)</f>
        <v>12147.124500000002</v>
      </c>
      <c r="C179" s="24">
        <f>B179/B174-1</f>
        <v>4.6734954356783689</v>
      </c>
      <c r="D179" s="24">
        <f t="shared" ref="D179:D181" si="389">B179/B159-1</f>
        <v>0.21419517857002579</v>
      </c>
      <c r="E179" s="10">
        <f>SUM(E115:E117)</f>
        <v>10783.5839</v>
      </c>
      <c r="F179" s="24">
        <f>E179/E174-1</f>
        <v>4.2322440846771237</v>
      </c>
      <c r="G179" s="24">
        <f t="shared" ref="G179:G181" si="390">E179/E159-1</f>
        <v>0.27910785758970968</v>
      </c>
      <c r="H179" s="10">
        <f>SUM(H115:H117)</f>
        <v>1238.3015</v>
      </c>
      <c r="I179" s="24">
        <f>H179/H174-1</f>
        <v>14.470318088744024</v>
      </c>
      <c r="J179" s="24">
        <f t="shared" ref="J179:J181" si="391">H179/H159-1</f>
        <v>-0.11979333116486535</v>
      </c>
      <c r="K179" s="10">
        <f>SUM(K115:K117)</f>
        <v>125.23909999999998</v>
      </c>
      <c r="L179" s="24" t="e">
        <f>K179/K174-1</f>
        <v>#DIV/0!</v>
      </c>
      <c r="M179" s="24">
        <f t="shared" ref="M179:M181" si="392">K179/K159-1</f>
        <v>-0.24952105988234596</v>
      </c>
      <c r="N179" s="10">
        <f>SUM(N115:N117)</f>
        <v>9885.8539000000001</v>
      </c>
      <c r="O179" s="24">
        <f>N179/N174-1</f>
        <v>5.9854270504237848</v>
      </c>
      <c r="P179" s="24">
        <f t="shared" ref="P179:P181" si="393">N179/N159-1</f>
        <v>0.15521005858576764</v>
      </c>
      <c r="Q179" s="10">
        <f>SUM(Q115:Q117)</f>
        <v>8980.7168000000001</v>
      </c>
      <c r="R179" s="24">
        <f>Q179/Q174-1</f>
        <v>5.5204532761863874</v>
      </c>
      <c r="S179" s="24">
        <f t="shared" ref="S179:S181" si="394">Q179/Q159-1</f>
        <v>0.23975310230698654</v>
      </c>
      <c r="T179" s="10">
        <f>SUM(T115:T117)</f>
        <v>811.13740000000007</v>
      </c>
      <c r="U179" s="24">
        <f>T179/T174-1</f>
        <v>20.404131801785404</v>
      </c>
      <c r="V179" s="24">
        <f t="shared" ref="V179:V181" si="395">T179/T159-1</f>
        <v>-0.30789934482566184</v>
      </c>
      <c r="W179" s="10">
        <f>SUM(W115:W117)</f>
        <v>93.999700000000004</v>
      </c>
      <c r="X179" s="24" t="e">
        <f>W179/W174-1</f>
        <v>#DIV/0!</v>
      </c>
      <c r="Y179" s="24">
        <f t="shared" ref="Y179:Y181" si="396">W179/W159-1</f>
        <v>-0.33651267123674422</v>
      </c>
      <c r="Z179" s="10">
        <f>SUM(Z115:Z117)</f>
        <v>6288.2699999999995</v>
      </c>
      <c r="AA179" s="24">
        <f>Z179/Z174-1</f>
        <v>5.4220411164557731</v>
      </c>
      <c r="AB179" s="24">
        <f t="shared" ref="AB179:AB181" si="397">Z179/Z159-1</f>
        <v>0.12920470625417502</v>
      </c>
      <c r="AC179" s="10">
        <f>SUM(AC115:AC117)</f>
        <v>5918.74</v>
      </c>
      <c r="AD179" s="24">
        <f>AC179/AC174-1</f>
        <v>5.0999072451819014</v>
      </c>
      <c r="AE179" s="24">
        <f t="shared" ref="AE179:AE181" si="398">AC179/AC159-1</f>
        <v>0.2079406350385522</v>
      </c>
      <c r="AF179" s="10">
        <f>SUM(AF115:AF117)</f>
        <v>303.49</v>
      </c>
      <c r="AG179" s="24">
        <f>AF179/AF174-1</f>
        <v>33.215332581736185</v>
      </c>
      <c r="AH179" s="24">
        <f t="shared" ref="AH179:AH181" si="399">AF179/AF159-1</f>
        <v>-0.46567721262698292</v>
      </c>
      <c r="AI179" s="10">
        <f>SUM(AI115:AI117)</f>
        <v>66.039999999999992</v>
      </c>
      <c r="AJ179" s="24" t="e">
        <f>AI179/AI174-1</f>
        <v>#DIV/0!</v>
      </c>
      <c r="AK179" s="24">
        <f t="shared" ref="AK179:AK181" si="400">AI179/AI159-1</f>
        <v>-0.34555544544643746</v>
      </c>
      <c r="AL179" s="10">
        <f>AVERAGE(AL115:AL117)</f>
        <v>81.366666666666674</v>
      </c>
      <c r="AM179" s="47">
        <f>AL179-AL174</f>
        <v>18.296666666666681</v>
      </c>
      <c r="AN179" s="167">
        <f t="shared" ref="AN179:AN181" si="401">AL179-AL159</f>
        <v>-4.1766666666666623</v>
      </c>
      <c r="AO179" s="10">
        <f>AVERAGE(AO115:AO117)</f>
        <v>83.276666666666657</v>
      </c>
      <c r="AP179" s="10">
        <f>AO179-AO174</f>
        <v>19.339999999999989</v>
      </c>
      <c r="AQ179" s="167">
        <f t="shared" ref="AQ179:AQ181" si="402">AO179-AO159</f>
        <v>-2.6533333333333502</v>
      </c>
      <c r="AR179" s="10">
        <f>AVERAGE(AR115:AR117)</f>
        <v>65.726666666666674</v>
      </c>
      <c r="AS179" s="10">
        <f>AR179-AR174</f>
        <v>18.860000000000007</v>
      </c>
      <c r="AT179" s="167">
        <f t="shared" ref="AT179:AT181" si="403">AR179-AR159</f>
        <v>-17.583333333333329</v>
      </c>
      <c r="AU179" s="10">
        <f>AVERAGE(AU115:AU117)</f>
        <v>74.683333333333337</v>
      </c>
      <c r="AV179" s="10">
        <f>AU179-AU174</f>
        <v>74.683333333333337</v>
      </c>
      <c r="AW179" s="167">
        <f t="shared" ref="AW179:AW181" si="404">AU179-AU159</f>
        <v>-10.293333333333322</v>
      </c>
      <c r="AX179" s="10"/>
      <c r="BN179" s="24"/>
      <c r="BO179" s="10"/>
      <c r="BP179" s="10"/>
      <c r="BQ179" s="24"/>
      <c r="BR179" s="10"/>
      <c r="BS179" s="24"/>
      <c r="BT179" s="10"/>
      <c r="BU179" s="24"/>
      <c r="BV179" s="10"/>
      <c r="BW179" s="24"/>
      <c r="BX179" s="10"/>
      <c r="BY179" s="24"/>
      <c r="BZ179" s="10"/>
      <c r="CA179" s="24"/>
      <c r="CB179" s="10"/>
      <c r="CC179" s="24"/>
      <c r="CD179" s="10"/>
      <c r="CE179" s="24"/>
      <c r="CF179" s="10"/>
      <c r="CG179" s="24"/>
      <c r="CH179" s="10"/>
      <c r="CI179" s="24"/>
      <c r="CJ179" s="10"/>
      <c r="CK179" s="24"/>
      <c r="CL179" s="10"/>
      <c r="CM179" s="24"/>
      <c r="CN179" s="10"/>
      <c r="CW179" s="10"/>
      <c r="CX179" s="24"/>
      <c r="CY179" s="10"/>
      <c r="CZ179" s="24"/>
      <c r="DA179" s="10"/>
      <c r="DB179" s="24"/>
      <c r="DC179" s="10"/>
      <c r="DD179" s="24"/>
      <c r="DE179" s="10"/>
      <c r="DF179" s="39"/>
    </row>
    <row r="180" spans="1:110" s="11" customFormat="1" ht="12.75">
      <c r="A180" s="7" t="s">
        <v>63</v>
      </c>
      <c r="B180" s="10">
        <f>SUM(B118:B120)</f>
        <v>13197.915999999999</v>
      </c>
      <c r="C180" s="24">
        <f>B180/B175-1</f>
        <v>0.67140269659834706</v>
      </c>
      <c r="D180" s="24">
        <f t="shared" si="389"/>
        <v>0.2383065581847672</v>
      </c>
      <c r="E180" s="10">
        <f>SUM(E118:E120)</f>
        <v>11501.424299999999</v>
      </c>
      <c r="F180" s="24">
        <f>E180/E175-1</f>
        <v>0.48423078773420447</v>
      </c>
      <c r="G180" s="24">
        <f t="shared" si="390"/>
        <v>0.3644579168702915</v>
      </c>
      <c r="H180" s="10">
        <f>SUM(H118:H120)</f>
        <v>1564.9704999999999</v>
      </c>
      <c r="I180" s="24">
        <f>H180/H175-1</f>
        <v>10.246296377474501</v>
      </c>
      <c r="J180" s="24">
        <f t="shared" si="391"/>
        <v>-0.24629991298332354</v>
      </c>
      <c r="K180" s="10">
        <f>SUM(K118:K120)</f>
        <v>131.52119999999999</v>
      </c>
      <c r="L180" s="24">
        <f>K180/K175-1</f>
        <v>15.285035041232263</v>
      </c>
      <c r="M180" s="24">
        <f t="shared" si="392"/>
        <v>-0.13673433622289288</v>
      </c>
      <c r="N180" s="10">
        <f>SUM(N118:N120)</f>
        <v>11388.578600000001</v>
      </c>
      <c r="O180" s="24">
        <f>N180/N175-1</f>
        <v>1.0385542480091368</v>
      </c>
      <c r="P180" s="24">
        <f t="shared" si="393"/>
        <v>0.22862403127787556</v>
      </c>
      <c r="Q180" s="10">
        <f>SUM(Q118:Q120)</f>
        <v>10077.636500000001</v>
      </c>
      <c r="R180" s="24">
        <f>Q180/Q175-1</f>
        <v>0.83585904524380794</v>
      </c>
      <c r="S180" s="24">
        <f t="shared" si="394"/>
        <v>0.3482993222216868</v>
      </c>
      <c r="T180" s="10">
        <f>SUM(T118:T120)</f>
        <v>1197.7481</v>
      </c>
      <c r="U180" s="24">
        <f>T180/T175-1</f>
        <v>11.834450065310872</v>
      </c>
      <c r="V180" s="24">
        <f t="shared" si="395"/>
        <v>-0.2846803520925052</v>
      </c>
      <c r="W180" s="10">
        <f>SUM(W118:W120)</f>
        <v>113.194</v>
      </c>
      <c r="X180" s="24">
        <f>W180/W175-1</f>
        <v>27.697393773450969</v>
      </c>
      <c r="Y180" s="24">
        <f t="shared" si="396"/>
        <v>-6.1573026255792973E-2</v>
      </c>
      <c r="Z180" s="10">
        <f>SUM(Z118:Z120)</f>
        <v>7130.119999999999</v>
      </c>
      <c r="AA180" s="24">
        <f>Z180/Z175-1</f>
        <v>0.9488497060375054</v>
      </c>
      <c r="AB180" s="24">
        <f t="shared" si="397"/>
        <v>0.2236411033521708</v>
      </c>
      <c r="AC180" s="10">
        <f>SUM(AC118:AC120)</f>
        <v>6585.07</v>
      </c>
      <c r="AD180" s="24">
        <f>AC180/AC175-1</f>
        <v>0.81155863913090132</v>
      </c>
      <c r="AE180" s="24">
        <f t="shared" si="398"/>
        <v>0.31271616726836315</v>
      </c>
      <c r="AF180" s="10">
        <f>SUM(AF118:AF120)</f>
        <v>465.79999999999995</v>
      </c>
      <c r="AG180" s="24">
        <f>AF180/AF175-1</f>
        <v>20.848030018761722</v>
      </c>
      <c r="AH180" s="24">
        <f t="shared" si="399"/>
        <v>-0.35319928904687847</v>
      </c>
      <c r="AI180" s="10">
        <f>SUM(AI118:AI120)</f>
        <v>79.25</v>
      </c>
      <c r="AJ180" s="24">
        <f>AI180/AI175-1</f>
        <v>33.758771929824555</v>
      </c>
      <c r="AK180" s="24">
        <f t="shared" si="400"/>
        <v>-0.12372843874391859</v>
      </c>
      <c r="AL180" s="10">
        <f>AVERAGE(AL118:AL120)</f>
        <v>86.13666666666667</v>
      </c>
      <c r="AM180" s="47">
        <f>AL180-AL175</f>
        <v>15.27000000000001</v>
      </c>
      <c r="AN180" s="167">
        <f t="shared" si="401"/>
        <v>-0.81333333333333258</v>
      </c>
      <c r="AO180" s="10">
        <f>AVERAGE(AO118:AO120)</f>
        <v>87.516666666666666</v>
      </c>
      <c r="AP180" s="10">
        <f>AO180-AO175</f>
        <v>16.570000000000007</v>
      </c>
      <c r="AQ180" s="167">
        <f t="shared" si="402"/>
        <v>-1.1633333333333269</v>
      </c>
      <c r="AR180" s="10">
        <f>AVERAGE(AR118:AR120)</f>
        <v>76.426666666666662</v>
      </c>
      <c r="AS180" s="10">
        <f>AR180-AR175</f>
        <v>10.780000000000001</v>
      </c>
      <c r="AT180" s="167">
        <f t="shared" si="403"/>
        <v>-3.9099999999999966</v>
      </c>
      <c r="AU180" s="10">
        <f>AVERAGE(AU118:AU120)</f>
        <v>85.956666666666663</v>
      </c>
      <c r="AV180" s="10">
        <f>AU180-AU175</f>
        <v>51.293333333333329</v>
      </c>
      <c r="AW180" s="167">
        <f t="shared" si="404"/>
        <v>7.2366666666666788</v>
      </c>
      <c r="AX180" s="10"/>
      <c r="AY180" s="10"/>
      <c r="AZ180" s="24"/>
      <c r="BA180" s="10"/>
      <c r="BB180" s="93"/>
      <c r="BC180" s="10"/>
      <c r="BD180" s="24"/>
      <c r="BE180" s="10"/>
      <c r="BF180" s="24"/>
      <c r="BG180" s="10"/>
      <c r="BH180" s="24"/>
      <c r="BI180" s="10"/>
      <c r="BJ180" s="24"/>
      <c r="BK180" s="10"/>
      <c r="BL180" s="24"/>
      <c r="BM180" s="10"/>
      <c r="BN180" s="24"/>
      <c r="BO180" s="10"/>
      <c r="BP180" s="10"/>
      <c r="BQ180" s="24"/>
      <c r="BR180" s="10"/>
      <c r="BS180" s="24"/>
      <c r="BT180" s="10"/>
      <c r="BU180" s="24"/>
      <c r="BV180" s="10"/>
      <c r="BW180" s="24"/>
      <c r="BX180" s="10"/>
      <c r="BY180" s="24"/>
      <c r="BZ180" s="10"/>
      <c r="CA180" s="24"/>
      <c r="CB180" s="10"/>
      <c r="CC180" s="24"/>
      <c r="CD180" s="10"/>
      <c r="CE180" s="24"/>
      <c r="CF180" s="10"/>
      <c r="CG180" s="24"/>
      <c r="CH180" s="10"/>
      <c r="CI180" s="24"/>
      <c r="CJ180" s="10"/>
      <c r="CK180" s="24"/>
      <c r="CL180" s="10"/>
      <c r="CM180" s="24"/>
      <c r="CN180" s="10"/>
      <c r="CW180" s="10"/>
      <c r="CX180" s="24"/>
      <c r="CY180" s="10"/>
      <c r="CZ180" s="24"/>
      <c r="DA180" s="10"/>
      <c r="DB180" s="24"/>
      <c r="DC180" s="10"/>
      <c r="DD180" s="24"/>
      <c r="DE180" s="10"/>
      <c r="DF180" s="39"/>
    </row>
    <row r="181" spans="1:110" s="64" customFormat="1" ht="12.75">
      <c r="A181" s="91" t="s">
        <v>64</v>
      </c>
      <c r="B181" s="77">
        <f>SUM(B121:B123)</f>
        <v>11766.5924</v>
      </c>
      <c r="C181" s="24">
        <f>B181/B176-1</f>
        <v>1.2128006801377302</v>
      </c>
      <c r="D181" s="24">
        <f t="shared" si="389"/>
        <v>0.15811269064024924</v>
      </c>
      <c r="E181" s="77">
        <f>SUM(E121:E123)</f>
        <v>10130.9252</v>
      </c>
      <c r="F181" s="24">
        <f>E181/E176-1</f>
        <v>0.98912407800345536</v>
      </c>
      <c r="G181" s="24">
        <f t="shared" si="390"/>
        <v>0.22959275735268458</v>
      </c>
      <c r="H181" s="77">
        <f>SUM(H121:H123)</f>
        <v>1461.7014999999999</v>
      </c>
      <c r="I181" s="24">
        <f>H181/H176-1</f>
        <v>6.9508442833885331</v>
      </c>
      <c r="J181" s="24">
        <f t="shared" si="391"/>
        <v>-0.1838334416659273</v>
      </c>
      <c r="K181" s="77">
        <f>SUM(K121:K123)</f>
        <v>173.9657</v>
      </c>
      <c r="L181" s="24">
        <f>K181/K176-1</f>
        <v>3.2943996405816849</v>
      </c>
      <c r="M181" s="24">
        <f t="shared" si="392"/>
        <v>0.338642533518831</v>
      </c>
      <c r="N181" s="77">
        <f>SUM(N121:N123)</f>
        <v>9767.8679000000011</v>
      </c>
      <c r="O181" s="24">
        <f>N181/N176-1</f>
        <v>1.8602143286435977</v>
      </c>
      <c r="P181" s="24">
        <f t="shared" si="393"/>
        <v>0.15692375167683981</v>
      </c>
      <c r="Q181" s="77">
        <f>SUM(Q121:Q123)</f>
        <v>8621.2885999999999</v>
      </c>
      <c r="R181" s="24">
        <f>Q181/Q176-1</f>
        <v>1.6116311024461543</v>
      </c>
      <c r="S181" s="24">
        <f t="shared" si="394"/>
        <v>0.21824773117963892</v>
      </c>
      <c r="T181" s="77">
        <f>SUM(T121:T123)</f>
        <v>1013.6510000000001</v>
      </c>
      <c r="U181" s="24">
        <f>T181/T176-1</f>
        <v>10.055305374357477</v>
      </c>
      <c r="V181" s="24">
        <f t="shared" si="395"/>
        <v>-0.19974070250641607</v>
      </c>
      <c r="W181" s="77">
        <f>SUM(W121:W123)</f>
        <v>132.92829999999998</v>
      </c>
      <c r="X181" s="24">
        <f>W181/W176-1</f>
        <v>4.9660737768562022</v>
      </c>
      <c r="Y181" s="24">
        <f t="shared" si="396"/>
        <v>0.3357144651496955</v>
      </c>
      <c r="Z181" s="77">
        <f>SUM(Z121:Z123)</f>
        <v>5952.2099999999991</v>
      </c>
      <c r="AA181" s="24">
        <f>Z181/Z176-1</f>
        <v>1.7469033818208661</v>
      </c>
      <c r="AB181" s="24">
        <f t="shared" si="397"/>
        <v>0.11075841297033384</v>
      </c>
      <c r="AC181" s="77">
        <f>SUM(AC121:AC123)</f>
        <v>5476.6</v>
      </c>
      <c r="AD181" s="24">
        <f>AC181/AC176-1</f>
        <v>1.5772963001308273</v>
      </c>
      <c r="AE181" s="24">
        <f t="shared" si="398"/>
        <v>0.16318436321358853</v>
      </c>
      <c r="AF181" s="77">
        <f>SUM(AF121:AF123)</f>
        <v>387.5</v>
      </c>
      <c r="AG181" s="24">
        <f>AF181/AF176-1</f>
        <v>12.765541740674957</v>
      </c>
      <c r="AH181" s="24">
        <f t="shared" si="399"/>
        <v>-0.32702093442491986</v>
      </c>
      <c r="AI181" s="77">
        <f>SUM(AI121:AI123)</f>
        <v>88.11</v>
      </c>
      <c r="AJ181" s="24">
        <f>AI181/AI176-1</f>
        <v>5.3894126178390129</v>
      </c>
      <c r="AK181" s="24">
        <f t="shared" si="400"/>
        <v>0.18094089264173707</v>
      </c>
      <c r="AL181" s="77">
        <f>AVERAGE(AL121:AL123)</f>
        <v>82.99666666666667</v>
      </c>
      <c r="AM181" s="47">
        <f>AL181-AL176</f>
        <v>18.666666666666671</v>
      </c>
      <c r="AN181" s="167">
        <f t="shared" si="401"/>
        <v>-7.9999999999998295E-2</v>
      </c>
      <c r="AO181" s="77">
        <f>AVERAGE(AO121:AO123)</f>
        <v>85.08</v>
      </c>
      <c r="AP181" s="77">
        <f>AO181-AO176</f>
        <v>20.159999999999997</v>
      </c>
      <c r="AQ181" s="167">
        <f t="shared" si="402"/>
        <v>-0.77333333333334053</v>
      </c>
      <c r="AR181" s="77">
        <f>AVERAGE(AR121:AR123)</f>
        <v>69.333333333333329</v>
      </c>
      <c r="AS181" s="77">
        <f>AR181-AR176</f>
        <v>19.236666666666665</v>
      </c>
      <c r="AT181" s="167">
        <f t="shared" si="403"/>
        <v>-1.4899999999999949</v>
      </c>
      <c r="AU181" s="77">
        <f>AVERAGE(AU121:AU123)</f>
        <v>76.490000000000009</v>
      </c>
      <c r="AV181" s="77">
        <f>AU181-AU176</f>
        <v>23.320000000000014</v>
      </c>
      <c r="AW181" s="167">
        <f t="shared" si="404"/>
        <v>-0.28666666666666174</v>
      </c>
      <c r="AX181" s="77"/>
      <c r="AY181" s="95"/>
      <c r="AZ181" s="61"/>
      <c r="BA181" s="95"/>
      <c r="BB181" s="94"/>
      <c r="BC181" s="95"/>
      <c r="BD181" s="61"/>
      <c r="BE181" s="95"/>
      <c r="BF181" s="61"/>
      <c r="BG181" s="95"/>
      <c r="BH181" s="61"/>
      <c r="BI181" s="95"/>
      <c r="BJ181" s="61"/>
      <c r="BK181" s="95"/>
      <c r="BL181" s="61"/>
      <c r="BM181" s="95"/>
      <c r="BN181" s="95"/>
      <c r="BO181" s="95"/>
      <c r="BP181" s="95"/>
      <c r="BQ181" s="95"/>
      <c r="BR181" s="95"/>
      <c r="BS181" s="95"/>
      <c r="BT181" s="95"/>
      <c r="BU181" s="95"/>
      <c r="BV181" s="95"/>
      <c r="BW181" s="95"/>
      <c r="BX181" s="95"/>
      <c r="BY181" s="95"/>
      <c r="BZ181" s="95"/>
      <c r="CA181" s="95"/>
      <c r="CB181" s="95"/>
      <c r="CC181" s="95"/>
      <c r="CD181" s="95"/>
      <c r="CE181" s="95"/>
      <c r="CF181" s="95"/>
      <c r="CG181" s="95"/>
      <c r="CH181" s="95"/>
      <c r="CI181" s="95"/>
      <c r="CJ181" s="95"/>
      <c r="CK181" s="95"/>
      <c r="CL181" s="95"/>
      <c r="CM181" s="95"/>
      <c r="CN181" s="95"/>
      <c r="CO181" s="95"/>
      <c r="CP181" s="95"/>
      <c r="CQ181" s="95"/>
      <c r="CR181" s="95"/>
      <c r="CS181" s="95"/>
      <c r="CT181" s="95"/>
      <c r="CU181" s="95"/>
      <c r="CV181" s="95"/>
      <c r="CW181" s="95"/>
      <c r="CX181" s="95"/>
      <c r="CY181" s="95"/>
      <c r="CZ181" s="95"/>
      <c r="DA181" s="95"/>
      <c r="DB181" s="95"/>
      <c r="DC181" s="95"/>
      <c r="DD181" s="95"/>
      <c r="DE181" s="100"/>
      <c r="DF181" s="100"/>
    </row>
    <row r="182" spans="1:110" s="64" customFormat="1" ht="12.75">
      <c r="A182" s="91"/>
      <c r="B182" s="77"/>
      <c r="C182" s="24"/>
      <c r="D182" s="24"/>
      <c r="E182" s="77"/>
      <c r="F182" s="24"/>
      <c r="G182" s="24"/>
      <c r="H182" s="77"/>
      <c r="I182" s="24"/>
      <c r="J182" s="24"/>
      <c r="K182" s="77"/>
      <c r="L182" s="24"/>
      <c r="M182" s="24"/>
      <c r="N182" s="77"/>
      <c r="O182" s="24"/>
      <c r="P182" s="24"/>
      <c r="Q182" s="77"/>
      <c r="R182" s="24"/>
      <c r="S182" s="24"/>
      <c r="T182" s="77"/>
      <c r="U182" s="24"/>
      <c r="V182" s="24"/>
      <c r="W182" s="77"/>
      <c r="X182" s="24"/>
      <c r="Y182" s="24"/>
      <c r="Z182" s="77"/>
      <c r="AA182" s="24"/>
      <c r="AB182" s="24"/>
      <c r="AC182" s="77"/>
      <c r="AD182" s="24"/>
      <c r="AE182" s="24"/>
      <c r="AF182" s="77"/>
      <c r="AG182" s="24"/>
      <c r="AH182" s="24"/>
      <c r="AI182" s="77"/>
      <c r="AJ182" s="24"/>
      <c r="AK182" s="24"/>
      <c r="AL182" s="77"/>
      <c r="AM182" s="47"/>
      <c r="AN182" s="24"/>
      <c r="AO182" s="77"/>
      <c r="AP182" s="77"/>
      <c r="AQ182" s="24"/>
      <c r="AR182" s="77"/>
      <c r="AS182" s="77"/>
      <c r="AT182" s="24"/>
      <c r="AU182" s="77"/>
      <c r="AV182" s="77"/>
      <c r="AW182" s="24"/>
      <c r="AX182" s="77"/>
      <c r="AY182" s="95"/>
      <c r="AZ182" s="61"/>
      <c r="BA182" s="95"/>
      <c r="BB182" s="94"/>
      <c r="BC182" s="95"/>
      <c r="BD182" s="61"/>
      <c r="BE182" s="95"/>
      <c r="BF182" s="61"/>
      <c r="BG182" s="95"/>
      <c r="BH182" s="61"/>
      <c r="BI182" s="95"/>
      <c r="BJ182" s="61"/>
      <c r="BK182" s="95"/>
      <c r="BL182" s="61"/>
      <c r="BM182" s="95"/>
      <c r="BN182" s="95"/>
      <c r="BO182" s="95"/>
      <c r="BP182" s="95"/>
      <c r="BQ182" s="95"/>
      <c r="BR182" s="95"/>
      <c r="BS182" s="95"/>
      <c r="BT182" s="95"/>
      <c r="BU182" s="95"/>
      <c r="BV182" s="95"/>
      <c r="BW182" s="95"/>
      <c r="BX182" s="95"/>
      <c r="BY182" s="95"/>
      <c r="BZ182" s="95"/>
      <c r="CA182" s="95"/>
      <c r="CB182" s="95"/>
      <c r="CC182" s="95"/>
      <c r="CD182" s="95"/>
      <c r="CE182" s="95"/>
      <c r="CF182" s="95"/>
      <c r="CG182" s="95"/>
      <c r="CH182" s="95"/>
      <c r="CI182" s="95"/>
      <c r="CJ182" s="95"/>
      <c r="CK182" s="95"/>
      <c r="CL182" s="95"/>
      <c r="CM182" s="95"/>
      <c r="CN182" s="95"/>
      <c r="CO182" s="95"/>
      <c r="CP182" s="95"/>
      <c r="CQ182" s="95"/>
      <c r="CR182" s="95"/>
      <c r="CS182" s="95"/>
      <c r="CT182" s="95"/>
      <c r="CU182" s="95"/>
      <c r="CV182" s="95"/>
      <c r="CW182" s="95"/>
      <c r="CX182" s="95"/>
      <c r="CY182" s="95"/>
      <c r="CZ182" s="95"/>
      <c r="DA182" s="95"/>
      <c r="DB182" s="95"/>
      <c r="DC182" s="95"/>
      <c r="DD182" s="95"/>
      <c r="DE182" s="100"/>
      <c r="DF182" s="100"/>
    </row>
    <row r="183" spans="1:110" s="64" customFormat="1" ht="12.75">
      <c r="A183" s="91" t="s">
        <v>65</v>
      </c>
      <c r="B183" s="77">
        <f>SUM(B124:B126)</f>
        <v>13678.525699999998</v>
      </c>
      <c r="C183" s="92">
        <f>B183/B178-1</f>
        <v>0.28691389642549536</v>
      </c>
      <c r="D183" s="92">
        <f>B183/B158-1</f>
        <v>0.3713549419540032</v>
      </c>
      <c r="E183" s="77">
        <f>SUM(E124:E126)</f>
        <v>11073.807199999999</v>
      </c>
      <c r="F183" s="92">
        <f>E183/E178-1</f>
        <v>0.14299138232041875</v>
      </c>
      <c r="G183" s="92">
        <f>E183/E158-1</f>
        <v>0.35076325612604187</v>
      </c>
      <c r="H183" s="77">
        <f>SUM(H124:H126)</f>
        <v>2439.7130999999999</v>
      </c>
      <c r="I183" s="92">
        <f>H183/H178-1</f>
        <v>2.0182537991788885</v>
      </c>
      <c r="J183" s="92">
        <f>H183/H158-1</f>
        <v>0.52342152004768128</v>
      </c>
      <c r="K183" s="77">
        <f>SUM(K124:K126)</f>
        <v>165.00540000000001</v>
      </c>
      <c r="L183" s="92">
        <f>K183/K178-1</f>
        <v>0.24840001967111425</v>
      </c>
      <c r="M183" s="92">
        <f>K183/K158-1</f>
        <v>-5.6065041282931549E-2</v>
      </c>
      <c r="N183" s="77">
        <f>SUM(N124:N126)</f>
        <v>11690.035300000001</v>
      </c>
      <c r="O183" s="92">
        <f>N183/N178-1</f>
        <v>0.37688518746205779</v>
      </c>
      <c r="P183" s="92">
        <f>N183/N158-1</f>
        <v>0.37526528040109719</v>
      </c>
      <c r="Q183" s="77">
        <f>SUM(Q124:Q126)</f>
        <v>9653.4146000000001</v>
      </c>
      <c r="R183" s="92">
        <f>Q183/Q178-1</f>
        <v>0.23158228217437204</v>
      </c>
      <c r="S183" s="92">
        <f>Q183/Q158-1</f>
        <v>0.37113794917451259</v>
      </c>
      <c r="T183" s="77">
        <f>SUM(T124:T126)</f>
        <v>1901.5115000000001</v>
      </c>
      <c r="U183" s="92">
        <f>T183/T178-1</f>
        <v>2.4654658348869973</v>
      </c>
      <c r="V183" s="92">
        <f>T183/T158-1</f>
        <v>0.44468932301652342</v>
      </c>
      <c r="W183" s="77">
        <f>SUM(W124:W126)</f>
        <v>135.10919999999999</v>
      </c>
      <c r="X183" s="92">
        <f>W183/W178-1</f>
        <v>0.30819624512243537</v>
      </c>
      <c r="Y183" s="92">
        <f>W183/W158-1</f>
        <v>-5.8839100308660353E-2</v>
      </c>
      <c r="Z183" s="77">
        <f>SUM(Z124:Z126)</f>
        <v>6822.7000000000007</v>
      </c>
      <c r="AA183" s="92">
        <f>Z183/Z178-1</f>
        <v>0.29498874450986445</v>
      </c>
      <c r="AB183" s="92">
        <f>Z183/Z158-1</f>
        <v>0.2963789856903718</v>
      </c>
      <c r="AC183" s="77">
        <f>SUM(AC124:AC126)</f>
        <v>6033.93</v>
      </c>
      <c r="AD183" s="92">
        <f>AC183/AC178-1</f>
        <v>0.19889725605515718</v>
      </c>
      <c r="AE183" s="92">
        <f>AC183/AC158-1</f>
        <v>0.3230648800478888</v>
      </c>
      <c r="AF183" s="77">
        <f>SUM(AF124:AF126)</f>
        <v>699.07999999999993</v>
      </c>
      <c r="AG183" s="92">
        <f>AF183/AF178-1</f>
        <v>3.1761051373954601</v>
      </c>
      <c r="AH183" s="92">
        <f>AF183/AF158-1</f>
        <v>0.17447037279706978</v>
      </c>
      <c r="AI183" s="77">
        <f>SUM(AI124:AI126)</f>
        <v>89.69</v>
      </c>
      <c r="AJ183" s="92">
        <f>AI183/AI178-1</f>
        <v>0.31433177022274306</v>
      </c>
      <c r="AK183" s="92">
        <f>AI183/AI158-1</f>
        <v>-0.16248015687739292</v>
      </c>
      <c r="AL183" s="77">
        <f>AVERAGE(AL124:AL126)</f>
        <v>85.436666666666682</v>
      </c>
      <c r="AM183" s="77">
        <f>AL183-AL178</f>
        <v>5.7333333333333485</v>
      </c>
      <c r="AN183" s="169">
        <f>AL183-AL158</f>
        <v>0.18000000000002103</v>
      </c>
      <c r="AO183" s="77">
        <f>AVERAGE(AO124:AO126)</f>
        <v>87.173333333333332</v>
      </c>
      <c r="AP183" s="77">
        <f>AO183-AO178</f>
        <v>6.4099999999999966</v>
      </c>
      <c r="AQ183" s="169">
        <f>AO183-AO158</f>
        <v>1.210000000000008</v>
      </c>
      <c r="AR183" s="77">
        <f>AVERAGE(AR124:AR126)</f>
        <v>77.58</v>
      </c>
      <c r="AS183" s="77">
        <f>AR183-AR178</f>
        <v>10.723333333333329</v>
      </c>
      <c r="AT183" s="169">
        <f>AR183-AR158</f>
        <v>-4.5333333333333314</v>
      </c>
      <c r="AU183" s="77">
        <f>AVERAGE(AU124:AU126)</f>
        <v>81.87</v>
      </c>
      <c r="AV183" s="77">
        <f>AU183-AU178</f>
        <v>3.5400000000000063</v>
      </c>
      <c r="AW183" s="169">
        <f>AU183-AU158</f>
        <v>-0.56999999999999318</v>
      </c>
      <c r="AX183" s="77"/>
      <c r="AY183" s="95"/>
      <c r="AZ183" s="61"/>
      <c r="BA183" s="95"/>
      <c r="BB183" s="94"/>
      <c r="BC183" s="95"/>
      <c r="BD183" s="61"/>
      <c r="BE183" s="95"/>
      <c r="BF183" s="61"/>
      <c r="BG183" s="95"/>
      <c r="BH183" s="61"/>
      <c r="BI183" s="95"/>
      <c r="BJ183" s="61"/>
      <c r="BK183" s="95"/>
      <c r="BL183" s="61"/>
      <c r="BM183" s="95"/>
      <c r="BN183" s="95"/>
      <c r="BO183" s="95"/>
      <c r="BP183" s="95"/>
      <c r="BQ183" s="95"/>
      <c r="BR183" s="95"/>
      <c r="BS183" s="95"/>
      <c r="BT183" s="95"/>
      <c r="BU183" s="95"/>
      <c r="BV183" s="95"/>
      <c r="BW183" s="95"/>
      <c r="BX183" s="95"/>
      <c r="BY183" s="95"/>
      <c r="BZ183" s="95"/>
      <c r="CA183" s="95"/>
      <c r="CB183" s="95"/>
      <c r="CC183" s="95"/>
      <c r="CD183" s="95"/>
      <c r="CE183" s="95"/>
      <c r="CF183" s="95"/>
      <c r="CG183" s="95"/>
      <c r="CH183" s="95"/>
      <c r="CI183" s="95"/>
      <c r="CJ183" s="95"/>
      <c r="CK183" s="95"/>
      <c r="CL183" s="95"/>
      <c r="CM183" s="95"/>
      <c r="CN183" s="95"/>
      <c r="CO183" s="95"/>
      <c r="CP183" s="95"/>
      <c r="CQ183" s="95"/>
      <c r="CR183" s="95"/>
      <c r="CS183" s="95"/>
      <c r="CT183" s="95"/>
      <c r="CU183" s="95"/>
      <c r="CV183" s="95"/>
      <c r="CW183" s="95"/>
      <c r="CX183" s="95"/>
      <c r="CY183" s="95"/>
      <c r="CZ183" s="95"/>
      <c r="DA183" s="95"/>
      <c r="DB183" s="95"/>
      <c r="DC183" s="95"/>
      <c r="DD183" s="95"/>
      <c r="DE183" s="100"/>
      <c r="DF183" s="100"/>
    </row>
    <row r="184" spans="1:110" s="64" customFormat="1" ht="12.75">
      <c r="A184" s="123" t="s">
        <v>78</v>
      </c>
      <c r="B184" s="77">
        <f>SUM(B127:B129)</f>
        <v>13789.360999999999</v>
      </c>
      <c r="C184" s="92">
        <f>B184/B179-1</f>
        <v>0.1351954942093494</v>
      </c>
      <c r="D184" s="92">
        <f>B184/B159-1</f>
        <v>0.37834889580340958</v>
      </c>
      <c r="E184" s="77">
        <f>SUM(E127:E129)</f>
        <v>10957.358899999999</v>
      </c>
      <c r="F184" s="92">
        <f>E184/E179-1</f>
        <v>1.611477238100778E-2</v>
      </c>
      <c r="G184" s="92">
        <f>E184/E159-1</f>
        <v>0.29972038956552649</v>
      </c>
      <c r="H184" s="77">
        <f>SUM(H127:H129)</f>
        <v>2689.0227999999997</v>
      </c>
      <c r="I184" s="92">
        <f>H184/H179-1</f>
        <v>1.1715412603473383</v>
      </c>
      <c r="J184" s="92">
        <f>H184/H159-1</f>
        <v>0.91140509900838063</v>
      </c>
      <c r="K184" s="77">
        <f>SUM(K127:K129)</f>
        <v>142.97929999999999</v>
      </c>
      <c r="L184" s="92">
        <f>K184/K179-1</f>
        <v>0.14165065063546467</v>
      </c>
      <c r="M184" s="92">
        <f>K184/K159-1</f>
        <v>-0.14321522972646639</v>
      </c>
      <c r="N184" s="77">
        <f>SUM(N127:N129)</f>
        <v>11522.053100000001</v>
      </c>
      <c r="O184" s="92">
        <f>N184/N179-1</f>
        <v>0.16550914231091363</v>
      </c>
      <c r="P184" s="92">
        <f>N184/N159-1</f>
        <v>0.34640788457123839</v>
      </c>
      <c r="Q184" s="77">
        <f>SUM(Q127:Q129)</f>
        <v>9352.4771000000001</v>
      </c>
      <c r="R184" s="92">
        <f>Q184/Q179-1</f>
        <v>4.1395392848820212E-2</v>
      </c>
      <c r="S184" s="92">
        <f>Q184/Q159-1</f>
        <v>0.29107316901252789</v>
      </c>
      <c r="T184" s="77">
        <f>SUM(T127:T129)</f>
        <v>2054.6679999999997</v>
      </c>
      <c r="U184" s="92">
        <f>T184/T179-1</f>
        <v>1.533070229532012</v>
      </c>
      <c r="V184" s="92">
        <f>T184/T159-1</f>
        <v>0.75313956546171679</v>
      </c>
      <c r="W184" s="77">
        <f>SUM(W127:W129)</f>
        <v>114.908</v>
      </c>
      <c r="X184" s="92">
        <f>W184/W179-1</f>
        <v>0.2224294332854253</v>
      </c>
      <c r="Y184" s="92">
        <f>W184/W159-1</f>
        <v>-0.18893356070787259</v>
      </c>
      <c r="Z184" s="77">
        <f>SUM(Z127:Z129)</f>
        <v>6871.77</v>
      </c>
      <c r="AA184" s="92">
        <f>Z184/Z179-1</f>
        <v>9.2791817145256417E-2</v>
      </c>
      <c r="AB184" s="92">
        <f>Z184/Z159-1</f>
        <v>0.23398566287647515</v>
      </c>
      <c r="AC184" s="77">
        <f>SUM(AC127:AC129)</f>
        <v>6053.59</v>
      </c>
      <c r="AD184" s="92">
        <f>AC184/AC179-1</f>
        <v>2.278356542101867E-2</v>
      </c>
      <c r="AE184" s="92">
        <f>AC184/AC159-1</f>
        <v>0.23546182952165995</v>
      </c>
      <c r="AF184" s="77">
        <f>SUM(AF127:AF129)</f>
        <v>740.8900000000001</v>
      </c>
      <c r="AG184" s="92">
        <f>AF184/AF179-1</f>
        <v>1.441233648555142</v>
      </c>
      <c r="AH184" s="92">
        <f>AF184/AF159-1</f>
        <v>0.30440676772478414</v>
      </c>
      <c r="AI184" s="77">
        <f>SUM(AI127:AI129)</f>
        <v>77.290000000000006</v>
      </c>
      <c r="AJ184" s="92">
        <f>AI184/AI179-1</f>
        <v>0.17035130224106632</v>
      </c>
      <c r="AK184" s="92">
        <f>AI184/AI159-1</f>
        <v>-0.23406996333366359</v>
      </c>
      <c r="AL184" s="77">
        <f>AVERAGE(AL127:AL129)</f>
        <v>83.58</v>
      </c>
      <c r="AM184" s="77">
        <f>AL184-AL179</f>
        <v>2.213333333333324</v>
      </c>
      <c r="AN184" s="169">
        <f>AL184-AL159</f>
        <v>-1.9633333333333383</v>
      </c>
      <c r="AO184" s="77">
        <f>AVERAGE(AO127:AO129)</f>
        <v>85.37</v>
      </c>
      <c r="AP184" s="77">
        <f>AO184-AO179</f>
        <v>2.0933333333333479</v>
      </c>
      <c r="AQ184" s="169">
        <f>AO184-AO159</f>
        <v>-0.56000000000000227</v>
      </c>
      <c r="AR184" s="77">
        <f>AVERAGE(AR127:AR129)</f>
        <v>76.493333333333339</v>
      </c>
      <c r="AS184" s="77">
        <f>AR184-AR179</f>
        <v>10.766666666666666</v>
      </c>
      <c r="AT184" s="169">
        <f>AR184-AR159</f>
        <v>-6.8166666666666629</v>
      </c>
      <c r="AU184" s="77">
        <f>AVERAGE(AU127:AU129)</f>
        <v>80.373333333333335</v>
      </c>
      <c r="AV184" s="77">
        <f>AU184-AU179</f>
        <v>5.6899999999999977</v>
      </c>
      <c r="AW184" s="169">
        <f>AU184-AU159</f>
        <v>-4.6033333333333246</v>
      </c>
      <c r="AX184" s="77"/>
      <c r="AY184" s="95"/>
      <c r="AZ184" s="61"/>
      <c r="BA184" s="95"/>
      <c r="BB184" s="94"/>
      <c r="BC184" s="95"/>
      <c r="BD184" s="61"/>
      <c r="BE184" s="95"/>
      <c r="BF184" s="61"/>
      <c r="BG184" s="95"/>
      <c r="BH184" s="61"/>
      <c r="BI184" s="95"/>
      <c r="BJ184" s="61"/>
      <c r="BK184" s="95"/>
      <c r="BL184" s="61"/>
      <c r="BM184" s="95"/>
      <c r="BN184" s="95"/>
      <c r="BO184" s="95"/>
      <c r="BP184" s="95"/>
      <c r="BQ184" s="95"/>
      <c r="BR184" s="95"/>
      <c r="BS184" s="95"/>
      <c r="BT184" s="95"/>
      <c r="BU184" s="95"/>
      <c r="BV184" s="95"/>
      <c r="BW184" s="95"/>
      <c r="BX184" s="95"/>
      <c r="BY184" s="95"/>
      <c r="BZ184" s="95"/>
      <c r="CA184" s="95"/>
      <c r="CB184" s="95"/>
      <c r="CC184" s="95"/>
      <c r="CD184" s="95"/>
      <c r="CE184" s="95"/>
      <c r="CF184" s="95"/>
      <c r="CG184" s="95"/>
      <c r="CH184" s="95"/>
      <c r="CI184" s="95"/>
      <c r="CJ184" s="95"/>
      <c r="CK184" s="95"/>
      <c r="CL184" s="95"/>
      <c r="CM184" s="95"/>
      <c r="CN184" s="95"/>
      <c r="CO184" s="95"/>
      <c r="CP184" s="95"/>
      <c r="CQ184" s="95"/>
      <c r="CR184" s="95"/>
      <c r="CS184" s="95"/>
      <c r="CT184" s="95"/>
      <c r="CU184" s="95"/>
      <c r="CV184" s="95"/>
      <c r="CW184" s="95"/>
      <c r="CX184" s="95"/>
      <c r="CY184" s="95"/>
      <c r="CZ184" s="95"/>
      <c r="DA184" s="95"/>
      <c r="DB184" s="95"/>
      <c r="DC184" s="95"/>
      <c r="DD184" s="95"/>
      <c r="DE184" s="100"/>
      <c r="DF184" s="100"/>
    </row>
    <row r="185" spans="1:110" s="64" customFormat="1" ht="12.75">
      <c r="A185" s="91" t="s">
        <v>179</v>
      </c>
      <c r="B185" s="77">
        <f>SUM(B130:B132)</f>
        <v>14969.085900000002</v>
      </c>
      <c r="C185" s="92">
        <f>B185/B180-1</f>
        <v>0.13420072532663507</v>
      </c>
      <c r="D185" s="92">
        <f>B185/B160-1</f>
        <v>0.40448819646989209</v>
      </c>
      <c r="E185" s="77">
        <f>SUM(E130:E132)</f>
        <v>11288.2466</v>
      </c>
      <c r="F185" s="92">
        <f>E185/E180-1</f>
        <v>-1.853489571721989E-2</v>
      </c>
      <c r="G185" s="92">
        <f>E185/E160-1</f>
        <v>0.33916783167056574</v>
      </c>
      <c r="H185" s="77">
        <f>SUM(H130:H132)</f>
        <v>3504.9784000000004</v>
      </c>
      <c r="I185" s="92">
        <f>H185/H180-1</f>
        <v>1.2396450284526135</v>
      </c>
      <c r="J185" s="92">
        <f>H185/H160-1</f>
        <v>0.6880206528312014</v>
      </c>
      <c r="K185" s="77">
        <f>SUM(K130:K132)</f>
        <v>175.86090000000002</v>
      </c>
      <c r="L185" s="92">
        <f>K185/K180-1</f>
        <v>0.33712967947372752</v>
      </c>
      <c r="M185" s="92">
        <f>K185/K160-1</f>
        <v>0.1542981403069581</v>
      </c>
      <c r="N185" s="77">
        <f>SUM(N130:N132)</f>
        <v>12834.123500000002</v>
      </c>
      <c r="O185" s="92">
        <f>N185/N180-1</f>
        <v>0.12692935183324816</v>
      </c>
      <c r="P185" s="92">
        <f>N185/N160-1</f>
        <v>0.38457248321472881</v>
      </c>
      <c r="Q185" s="77">
        <f>SUM(Q130:Q132)</f>
        <v>10031.6994</v>
      </c>
      <c r="R185" s="92">
        <f>Q185/Q180-1</f>
        <v>-4.5583207927772929E-3</v>
      </c>
      <c r="S185" s="92">
        <f>Q185/Q160-1</f>
        <v>0.34215334138631626</v>
      </c>
      <c r="T185" s="77">
        <f>SUM(T130:T132)</f>
        <v>2653.6336000000001</v>
      </c>
      <c r="U185" s="92">
        <f>T185/T180-1</f>
        <v>1.2155189392494132</v>
      </c>
      <c r="V185" s="92">
        <f>T185/T160-1</f>
        <v>0.58480422755627659</v>
      </c>
      <c r="W185" s="77">
        <f>SUM(W130:W132)</f>
        <v>148.79050000000001</v>
      </c>
      <c r="X185" s="92">
        <f>W185/W180-1</f>
        <v>0.3144733819813772</v>
      </c>
      <c r="Y185" s="92">
        <f>W185/W160-1</f>
        <v>0.23353727792009682</v>
      </c>
      <c r="Z185" s="77">
        <f>SUM(Z130:Z132)</f>
        <v>7467.14</v>
      </c>
      <c r="AA185" s="92">
        <f>Z185/Z180-1</f>
        <v>4.7267086668948188E-2</v>
      </c>
      <c r="AB185" s="92">
        <f>Z185/Z160-1</f>
        <v>0.28147905343600543</v>
      </c>
      <c r="AC185" s="77">
        <f>SUM(AC130:AC132)</f>
        <v>6473.6399999999994</v>
      </c>
      <c r="AD185" s="92">
        <f>AC185/AC180-1</f>
        <v>-1.6921612070942338E-2</v>
      </c>
      <c r="AE185" s="92">
        <f>AC185/AC160-1</f>
        <v>0.29050289352659364</v>
      </c>
      <c r="AF185" s="77">
        <f>SUM(AF130:AF132)</f>
        <v>893.44</v>
      </c>
      <c r="AG185" s="92">
        <f>AF185/AF180-1</f>
        <v>0.91807642765135289</v>
      </c>
      <c r="AH185" s="92">
        <f>AF185/AF160-1</f>
        <v>0.24061319706731843</v>
      </c>
      <c r="AI185" s="77">
        <f>SUM(AI130:AI132)</f>
        <v>100.06</v>
      </c>
      <c r="AJ185" s="92">
        <f>AI185/AI180-1</f>
        <v>0.26258675078864346</v>
      </c>
      <c r="AK185" s="92">
        <f>AI185/AI160-1</f>
        <v>0.10636886333480766</v>
      </c>
      <c r="AL185" s="77">
        <f>AVERAGE(AL130:AL132)</f>
        <v>85.626666666666665</v>
      </c>
      <c r="AM185" s="77">
        <f>AL185-AL180</f>
        <v>-0.51000000000000512</v>
      </c>
      <c r="AN185" s="169">
        <f>AL185-AL160</f>
        <v>-1.3233333333333377</v>
      </c>
      <c r="AO185" s="77">
        <f>AVERAGE(AO130:AO132)</f>
        <v>88.786666666666676</v>
      </c>
      <c r="AP185" s="77">
        <f>AO185-AO180</f>
        <v>1.2700000000000102</v>
      </c>
      <c r="AQ185" s="169">
        <f>AO185-AO160</f>
        <v>0.10666666666668334</v>
      </c>
      <c r="AR185" s="77">
        <f>AVERAGE(AR130:AR132)</f>
        <v>75.606666666666669</v>
      </c>
      <c r="AS185" s="77">
        <f>AR185-AR180</f>
        <v>-0.81999999999999318</v>
      </c>
      <c r="AT185" s="169">
        <f>AR185-AR160</f>
        <v>-4.7299999999999898</v>
      </c>
      <c r="AU185" s="77">
        <f>AVERAGE(AU130:AU132)</f>
        <v>83.883333333333326</v>
      </c>
      <c r="AV185" s="77">
        <f>AU185-AU180</f>
        <v>-2.0733333333333377</v>
      </c>
      <c r="AW185" s="169">
        <f>AU185-AU160</f>
        <v>5.1633333333333411</v>
      </c>
      <c r="AX185" s="157"/>
      <c r="AY185" s="95"/>
      <c r="AZ185" s="61"/>
      <c r="BA185" s="95"/>
      <c r="BB185" s="94"/>
      <c r="BC185" s="95"/>
      <c r="BD185" s="61"/>
      <c r="BE185" s="95"/>
      <c r="BF185" s="61"/>
      <c r="BG185" s="95"/>
      <c r="BH185" s="61"/>
      <c r="BI185" s="95"/>
      <c r="BJ185" s="61"/>
      <c r="BK185" s="95"/>
      <c r="BL185" s="61"/>
      <c r="BM185" s="95"/>
      <c r="BN185" s="95"/>
      <c r="BO185" s="95"/>
      <c r="BP185" s="95"/>
      <c r="BQ185" s="95"/>
      <c r="BR185" s="95"/>
      <c r="BS185" s="95"/>
      <c r="BT185" s="95"/>
      <c r="BU185" s="95"/>
      <c r="BV185" s="95"/>
      <c r="BW185" s="95"/>
      <c r="BX185" s="95"/>
      <c r="BY185" s="95"/>
      <c r="BZ185" s="95"/>
      <c r="CA185" s="95"/>
      <c r="CB185" s="95"/>
      <c r="CC185" s="95"/>
      <c r="CD185" s="95"/>
      <c r="CE185" s="95"/>
      <c r="CF185" s="95"/>
      <c r="CG185" s="95"/>
      <c r="CH185" s="95"/>
      <c r="CI185" s="95"/>
      <c r="CJ185" s="95"/>
      <c r="CK185" s="95"/>
      <c r="CL185" s="95"/>
      <c r="CM185" s="95"/>
      <c r="CN185" s="95"/>
      <c r="CO185" s="95"/>
      <c r="CP185" s="95"/>
      <c r="CQ185" s="95"/>
      <c r="CR185" s="95"/>
      <c r="CS185" s="95"/>
      <c r="CT185" s="95"/>
      <c r="CU185" s="95"/>
      <c r="CV185" s="95"/>
      <c r="CW185" s="95"/>
      <c r="CX185" s="95"/>
      <c r="CY185" s="95"/>
      <c r="CZ185" s="95"/>
      <c r="DA185" s="95"/>
      <c r="DB185" s="95"/>
      <c r="DC185" s="95"/>
      <c r="DD185" s="95"/>
      <c r="DE185" s="100"/>
      <c r="DF185" s="100"/>
    </row>
    <row r="186" spans="1:110" s="64" customFormat="1" ht="12.75">
      <c r="A186" s="91" t="s">
        <v>252</v>
      </c>
      <c r="B186" s="77">
        <f>SUM(B133:B135)</f>
        <v>13576.546899999999</v>
      </c>
      <c r="C186" s="92">
        <f>B186/B181-1</f>
        <v>0.15382146661254281</v>
      </c>
      <c r="D186" s="92">
        <f>B186/B161-1</f>
        <v>0.33625528321713061</v>
      </c>
      <c r="E186" s="77">
        <f t="shared" ref="E186" si="405">SUM(E133:E135)</f>
        <v>9836.2772000000004</v>
      </c>
      <c r="F186" s="92">
        <f t="shared" ref="F186" si="406">E186/E181-1</f>
        <v>-2.9084016926706702E-2</v>
      </c>
      <c r="G186" s="92">
        <f t="shared" ref="G186" si="407">E186/E161-1</f>
        <v>0.19383126078488311</v>
      </c>
      <c r="H186" s="77">
        <f t="shared" ref="H186" si="408">SUM(H133:H135)</f>
        <v>3598.1297999999997</v>
      </c>
      <c r="I186" s="92">
        <f t="shared" ref="I186" si="409">H186/H181-1</f>
        <v>1.461603685841466</v>
      </c>
      <c r="J186" s="92">
        <f t="shared" ref="J186" si="410">H186/H161-1</f>
        <v>1.0090786082556975</v>
      </c>
      <c r="K186" s="77">
        <f t="shared" ref="K186" si="411">SUM(K133:K135)</f>
        <v>142.13670000000002</v>
      </c>
      <c r="L186" s="92">
        <f t="shared" ref="L186" si="412">K186/K181-1</f>
        <v>-0.18296135387608004</v>
      </c>
      <c r="M186" s="92">
        <f t="shared" ref="M186" si="413">K186/K161-1</f>
        <v>9.3722683230119896E-2</v>
      </c>
      <c r="N186" s="77">
        <f t="shared" ref="N186" si="414">SUM(N133:N135)</f>
        <v>11351.4414</v>
      </c>
      <c r="O186" s="92">
        <f t="shared" ref="O186" si="415">N186/N181-1</f>
        <v>0.16212069166086884</v>
      </c>
      <c r="P186" s="92">
        <f t="shared" ref="P186" si="416">N186/N161-1</f>
        <v>0.34448503049757617</v>
      </c>
      <c r="Q186" s="77">
        <f t="shared" ref="Q186" si="417">SUM(Q133:Q135)</f>
        <v>8540.7332000000006</v>
      </c>
      <c r="R186" s="92">
        <f t="shared" ref="R186" si="418">Q186/Q181-1</f>
        <v>-9.3437772167839217E-3</v>
      </c>
      <c r="S186" s="92">
        <f t="shared" ref="S186" si="419">Q186/Q161-1</f>
        <v>0.20686469578464384</v>
      </c>
      <c r="T186" s="77">
        <f t="shared" ref="T186" si="420">SUM(T133:T135)</f>
        <v>2691.5459999999998</v>
      </c>
      <c r="U186" s="92">
        <f t="shared" ref="U186" si="421">T186/T181-1</f>
        <v>1.6552985199047794</v>
      </c>
      <c r="V186" s="92">
        <f t="shared" ref="V186" si="422">T186/T161-1</f>
        <v>1.1249273281747523</v>
      </c>
      <c r="W186" s="77">
        <f t="shared" ref="W186" si="423">SUM(W133:W135)</f>
        <v>119.16220000000001</v>
      </c>
      <c r="X186" s="92">
        <f t="shared" ref="X186" si="424">W186/W181-1</f>
        <v>-0.1035603404241231</v>
      </c>
      <c r="Y186" s="92">
        <f t="shared" ref="Y186" si="425">W186/W161-1</f>
        <v>0.19738742042936752</v>
      </c>
      <c r="Z186" s="77">
        <f t="shared" ref="Z186" si="426">SUM(Z133:Z135)</f>
        <v>6499.22</v>
      </c>
      <c r="AA186" s="92">
        <f t="shared" ref="AA186" si="427">Z186/Z181-1</f>
        <v>9.1900319377172801E-2</v>
      </c>
      <c r="AB186" s="92">
        <f t="shared" ref="AB186" si="428">Z186/Z161-1</f>
        <v>0.21283746587318908</v>
      </c>
      <c r="AC186" s="77">
        <f t="shared" ref="AC186" si="429">SUM(AC133:AC135)</f>
        <v>5542.58</v>
      </c>
      <c r="AD186" s="92">
        <f t="shared" ref="AD186" si="430">AC186/AC181-1</f>
        <v>1.2047620786619362E-2</v>
      </c>
      <c r="AE186" s="92">
        <f t="shared" ref="AE186" si="431">AC186/AC161-1</f>
        <v>0.17719796732651116</v>
      </c>
      <c r="AF186" s="77">
        <f t="shared" ref="AF186" si="432">SUM(AF133:AF135)</f>
        <v>873.94</v>
      </c>
      <c r="AG186" s="92">
        <f t="shared" ref="AG186" si="433">AF186/AF181-1</f>
        <v>1.2553290322580648</v>
      </c>
      <c r="AH186" s="92">
        <f t="shared" ref="AH186" si="434">AF186/AF161-1</f>
        <v>0.51778922469338218</v>
      </c>
      <c r="AI186" s="77">
        <f t="shared" ref="AI186" si="435">SUM(AI133:AI135)</f>
        <v>82.7</v>
      </c>
      <c r="AJ186" s="92">
        <f t="shared" ref="AJ186" si="436">AI186/AI181-1</f>
        <v>-6.1400522074679387E-2</v>
      </c>
      <c r="AK186" s="92">
        <f t="shared" ref="AK186" si="437">AI186/AI161-1</f>
        <v>0.10843050529419651</v>
      </c>
      <c r="AL186" s="77">
        <f>AVERAGE(AL133:AL135)</f>
        <v>83.583333333333329</v>
      </c>
      <c r="AM186" s="77">
        <f>AL186-AL181</f>
        <v>0.5866666666666589</v>
      </c>
      <c r="AN186" s="169">
        <f>AL186-AL161</f>
        <v>0.5066666666666606</v>
      </c>
      <c r="AO186" s="77">
        <f t="shared" ref="AO186" si="438">AVERAGE(AO133:AO135)</f>
        <v>86.75</v>
      </c>
      <c r="AP186" s="77">
        <f t="shared" ref="AP186" si="439">AO186-AO181</f>
        <v>1.6700000000000017</v>
      </c>
      <c r="AQ186" s="169">
        <f t="shared" ref="AQ186" si="440">AO186-AO161</f>
        <v>0.89666666666666117</v>
      </c>
      <c r="AR186" s="77">
        <f t="shared" ref="AR186" si="441">AVERAGE(AR133:AR135)</f>
        <v>74.696666666666658</v>
      </c>
      <c r="AS186" s="77">
        <f t="shared" ref="AS186" si="442">AR186-AR181</f>
        <v>5.3633333333333297</v>
      </c>
      <c r="AT186" s="169">
        <f t="shared" ref="AT186" si="443">AR186-AR161</f>
        <v>3.8733333333333348</v>
      </c>
      <c r="AU186" s="77">
        <f t="shared" ref="AU186" si="444">AVERAGE(AU133:AU135)</f>
        <v>83.833333333333329</v>
      </c>
      <c r="AV186" s="77">
        <f t="shared" ref="AV186" si="445">AU186-AU181</f>
        <v>7.3433333333333195</v>
      </c>
      <c r="AW186" s="169">
        <f t="shared" ref="AW186" si="446">AU186-AU161</f>
        <v>7.0566666666666578</v>
      </c>
      <c r="AX186" s="157"/>
      <c r="AY186" s="95"/>
      <c r="AZ186" s="61"/>
      <c r="BA186" s="95"/>
      <c r="BB186" s="94"/>
      <c r="BC186" s="95"/>
      <c r="BD186" s="61"/>
      <c r="BE186" s="95"/>
      <c r="BF186" s="61"/>
      <c r="BG186" s="95"/>
      <c r="BH186" s="61"/>
      <c r="BI186" s="95"/>
      <c r="BJ186" s="61"/>
      <c r="BK186" s="95"/>
      <c r="BL186" s="61"/>
      <c r="BM186" s="95"/>
      <c r="BN186" s="95"/>
      <c r="BO186" s="95"/>
      <c r="BP186" s="95"/>
      <c r="BQ186" s="95"/>
      <c r="BR186" s="95"/>
      <c r="BS186" s="95"/>
      <c r="BT186" s="95"/>
      <c r="BU186" s="95"/>
      <c r="BV186" s="95"/>
      <c r="BW186" s="95"/>
      <c r="BX186" s="95"/>
      <c r="BY186" s="95"/>
      <c r="BZ186" s="95"/>
      <c r="CA186" s="95"/>
      <c r="CB186" s="95"/>
      <c r="CC186" s="95"/>
      <c r="CD186" s="95"/>
      <c r="CE186" s="95"/>
      <c r="CF186" s="95"/>
      <c r="CG186" s="95"/>
      <c r="CH186" s="95"/>
      <c r="CI186" s="95"/>
      <c r="CJ186" s="95"/>
      <c r="CK186" s="95"/>
      <c r="CL186" s="95"/>
      <c r="CM186" s="95"/>
      <c r="CN186" s="95"/>
      <c r="CO186" s="95"/>
      <c r="CP186" s="95"/>
      <c r="CQ186" s="95"/>
      <c r="CR186" s="95"/>
      <c r="CS186" s="95"/>
      <c r="CT186" s="95"/>
      <c r="CU186" s="95"/>
      <c r="CV186" s="95"/>
      <c r="CW186" s="95"/>
      <c r="CX186" s="95"/>
      <c r="CY186" s="95"/>
      <c r="CZ186" s="95"/>
      <c r="DA186" s="95"/>
      <c r="DB186" s="95"/>
      <c r="DC186" s="95"/>
      <c r="DD186" s="95"/>
      <c r="DE186" s="100"/>
      <c r="DF186" s="100"/>
    </row>
    <row r="187" spans="1:110" s="64" customFormat="1" ht="12.75">
      <c r="A187" s="123"/>
      <c r="B187" s="77"/>
      <c r="C187" s="92"/>
      <c r="D187" s="92"/>
      <c r="E187" s="77"/>
      <c r="F187" s="92"/>
      <c r="G187" s="92"/>
      <c r="H187" s="77"/>
      <c r="I187" s="92"/>
      <c r="J187" s="92"/>
      <c r="K187" s="77"/>
      <c r="L187" s="92"/>
      <c r="M187" s="92"/>
      <c r="N187" s="77"/>
      <c r="O187" s="92"/>
      <c r="P187" s="92"/>
      <c r="Q187" s="77"/>
      <c r="R187" s="92"/>
      <c r="S187" s="92"/>
      <c r="T187" s="77"/>
      <c r="U187" s="92"/>
      <c r="V187" s="92"/>
      <c r="W187" s="77"/>
      <c r="X187" s="92"/>
      <c r="Y187" s="92"/>
      <c r="Z187" s="77"/>
      <c r="AA187" s="92"/>
      <c r="AB187" s="92"/>
      <c r="AC187" s="77"/>
      <c r="AD187" s="92"/>
      <c r="AE187" s="92"/>
      <c r="AF187" s="77"/>
      <c r="AG187" s="92"/>
      <c r="AH187" s="92"/>
      <c r="AI187" s="77"/>
      <c r="AJ187" s="92"/>
      <c r="AK187" s="92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77"/>
      <c r="AY187" s="95"/>
      <c r="AZ187" s="61"/>
      <c r="BA187" s="95"/>
      <c r="BB187" s="94"/>
      <c r="BC187" s="95"/>
      <c r="BD187" s="61"/>
      <c r="BE187" s="95"/>
      <c r="BF187" s="61"/>
      <c r="BG187" s="95"/>
      <c r="BH187" s="61"/>
      <c r="BI187" s="95"/>
      <c r="BJ187" s="61"/>
      <c r="BK187" s="95"/>
      <c r="BL187" s="61"/>
      <c r="BM187" s="95"/>
      <c r="BN187" s="95"/>
      <c r="BO187" s="95"/>
      <c r="BP187" s="95"/>
      <c r="BQ187" s="95"/>
      <c r="BR187" s="95"/>
      <c r="BS187" s="95"/>
      <c r="BT187" s="95"/>
      <c r="BU187" s="95"/>
      <c r="BV187" s="95"/>
      <c r="BW187" s="95"/>
      <c r="BX187" s="95"/>
      <c r="BY187" s="95"/>
      <c r="BZ187" s="95"/>
      <c r="CA187" s="95"/>
      <c r="CB187" s="95"/>
      <c r="CC187" s="95"/>
      <c r="CD187" s="95"/>
      <c r="CE187" s="95"/>
      <c r="CF187" s="95"/>
      <c r="CG187" s="95"/>
      <c r="CH187" s="95"/>
      <c r="CI187" s="95"/>
      <c r="CJ187" s="95"/>
      <c r="CK187" s="95"/>
      <c r="CL187" s="95"/>
      <c r="CM187" s="95"/>
      <c r="CN187" s="95"/>
      <c r="CO187" s="95"/>
      <c r="CP187" s="95"/>
      <c r="CQ187" s="95"/>
      <c r="CR187" s="95"/>
      <c r="CS187" s="95"/>
      <c r="CT187" s="95"/>
      <c r="CU187" s="95"/>
      <c r="CV187" s="95"/>
      <c r="CW187" s="95"/>
      <c r="CX187" s="95"/>
      <c r="CY187" s="95"/>
      <c r="CZ187" s="95"/>
      <c r="DA187" s="95"/>
      <c r="DB187" s="95"/>
      <c r="DC187" s="95"/>
      <c r="DD187" s="95"/>
      <c r="DE187" s="100"/>
      <c r="DF187" s="100"/>
    </row>
    <row r="188" spans="1:110" s="64" customFormat="1" ht="12.75">
      <c r="A188" s="91" t="s">
        <v>254</v>
      </c>
      <c r="B188" s="77">
        <f>SUM(B136:B138)</f>
        <v>14596.367400000001</v>
      </c>
      <c r="C188" s="92">
        <f>B188/B183-1</f>
        <v>6.7100923018333924E-2</v>
      </c>
      <c r="D188" s="92">
        <f>B188/B158-1</f>
        <v>0.46337412434487057</v>
      </c>
      <c r="E188" s="77">
        <f>SUM(E136:E138)</f>
        <v>10041.834999999999</v>
      </c>
      <c r="F188" s="92">
        <f>E188/E183-1</f>
        <v>-9.3190370878048157E-2</v>
      </c>
      <c r="G188" s="92">
        <f>E188/E158-1</f>
        <v>0.22488512731921606</v>
      </c>
      <c r="H188" s="77">
        <f>SUM(H136:H138)</f>
        <v>4396.8724999999995</v>
      </c>
      <c r="I188" s="92">
        <f>H188/H183-1</f>
        <v>0.80220883348947858</v>
      </c>
      <c r="J188" s="92">
        <f>H188/H158-1</f>
        <v>1.7455237205578999</v>
      </c>
      <c r="K188" s="77">
        <f>SUM(K136:K138)</f>
        <v>157.65989999999999</v>
      </c>
      <c r="L188" s="92">
        <f>K188/K183-1</f>
        <v>-4.4516724907184946E-2</v>
      </c>
      <c r="M188" s="92">
        <f>K188/K158-1</f>
        <v>-9.8085934170414224E-2</v>
      </c>
      <c r="N188" s="77">
        <f>SUM(N136:N138)</f>
        <v>12269.171100000001</v>
      </c>
      <c r="O188" s="92">
        <f>N188/N183-1</f>
        <v>4.9540979572576749E-2</v>
      </c>
      <c r="P188" s="92">
        <f>N188/N158-1</f>
        <v>0.44339726956432202</v>
      </c>
      <c r="Q188" s="77">
        <f>SUM(Q136:Q138)</f>
        <v>8792.0548000000017</v>
      </c>
      <c r="R188" s="92">
        <f>Q188/Q183-1</f>
        <v>-8.9228509878773732E-2</v>
      </c>
      <c r="S188" s="92">
        <f>Q188/Q158-1</f>
        <v>0.24879335313143303</v>
      </c>
      <c r="T188" s="77">
        <f>SUM(T136:T138)</f>
        <v>3345.1433999999999</v>
      </c>
      <c r="U188" s="92">
        <f>T188/T183-1</f>
        <v>0.75920229775102577</v>
      </c>
      <c r="V188" s="92">
        <f>T188/T158-1</f>
        <v>1.5415007765870419</v>
      </c>
      <c r="W188" s="77">
        <f>SUM(W136:W138)</f>
        <v>131.97289999999998</v>
      </c>
      <c r="X188" s="92">
        <f>W188/W183-1</f>
        <v>-2.321307505336434E-2</v>
      </c>
      <c r="Y188" s="92">
        <f>W188/W158-1</f>
        <v>-8.0686338910487265E-2</v>
      </c>
      <c r="Z188" s="77">
        <f>SUM(Z136:Z138)</f>
        <v>6731.2699999999995</v>
      </c>
      <c r="AA188" s="92">
        <f>Z188/Z183-1</f>
        <v>-1.3400853034722493E-2</v>
      </c>
      <c r="AB188" s="92">
        <f>Z188/Z158-1</f>
        <v>0.27900640142583244</v>
      </c>
      <c r="AC188" s="77">
        <f>SUM(AC136:AC138)</f>
        <v>5584.16</v>
      </c>
      <c r="AD188" s="92">
        <f>AC188/AC183-1</f>
        <v>-7.4540142162736411E-2</v>
      </c>
      <c r="AE188" s="92">
        <f>AC188/AC158-1</f>
        <v>0.22444343579859538</v>
      </c>
      <c r="AF188" s="77">
        <f>SUM(AF136:AF138)</f>
        <v>1056.6100000000001</v>
      </c>
      <c r="AG188" s="92">
        <f>AF188/AF183-1</f>
        <v>0.51142930708931766</v>
      </c>
      <c r="AH188" s="92">
        <f>AF188/AF158-1</f>
        <v>0.77512894175360803</v>
      </c>
      <c r="AI188" s="77">
        <f>SUM(AI136:AI138)</f>
        <v>90.5</v>
      </c>
      <c r="AJ188" s="92">
        <f>AI188/AI183-1</f>
        <v>9.0311071468391901E-3</v>
      </c>
      <c r="AK188" s="92">
        <f>AI188/AI158-1</f>
        <v>-0.15491642543654871</v>
      </c>
      <c r="AL188" s="77">
        <f>AVERAGE(AL136:AL138)</f>
        <v>84.153333333333322</v>
      </c>
      <c r="AM188" s="77">
        <f>AL188-AL183</f>
        <v>-1.2833333333333599</v>
      </c>
      <c r="AN188" s="169">
        <f>AL188-AL158</f>
        <v>-1.1033333333333388</v>
      </c>
      <c r="AO188" s="77">
        <f>AVERAGE(AO136:AO138)</f>
        <v>87.636666666666656</v>
      </c>
      <c r="AP188" s="77">
        <f>AO188-AO183</f>
        <v>0.46333333333332405</v>
      </c>
      <c r="AQ188" s="169">
        <f>AO188-AO158</f>
        <v>1.673333333333332</v>
      </c>
      <c r="AR188" s="77">
        <f>AVERAGE(AR136:AR138)</f>
        <v>76.146666666666675</v>
      </c>
      <c r="AS188" s="77">
        <f>AR188-AR183</f>
        <v>-1.4333333333333229</v>
      </c>
      <c r="AT188" s="169">
        <f>AR188-AR158</f>
        <v>-5.9666666666666544</v>
      </c>
      <c r="AU188" s="77">
        <f>AVERAGE(AU136:AU138)</f>
        <v>83.993333333333325</v>
      </c>
      <c r="AV188" s="77">
        <f>AU188-AU183</f>
        <v>2.1233333333333206</v>
      </c>
      <c r="AW188" s="169">
        <f>AU188-AU158</f>
        <v>1.5533333333333275</v>
      </c>
      <c r="AX188" s="77"/>
      <c r="AY188" s="95"/>
      <c r="AZ188" s="61"/>
      <c r="BA188" s="95"/>
      <c r="BB188" s="94"/>
      <c r="BC188" s="95"/>
      <c r="BD188" s="61"/>
      <c r="BE188" s="95"/>
      <c r="BF188" s="61"/>
      <c r="BG188" s="95"/>
      <c r="BH188" s="61"/>
      <c r="BI188" s="95"/>
      <c r="BJ188" s="61"/>
      <c r="BK188" s="95"/>
      <c r="BL188" s="61"/>
      <c r="BM188" s="95"/>
      <c r="BN188" s="95"/>
      <c r="BO188" s="95"/>
      <c r="BP188" s="95"/>
      <c r="BQ188" s="95"/>
      <c r="BR188" s="95"/>
      <c r="BS188" s="95"/>
      <c r="BT188" s="95"/>
      <c r="BU188" s="95"/>
      <c r="BV188" s="95"/>
      <c r="BW188" s="95"/>
      <c r="BX188" s="95"/>
      <c r="BY188" s="95"/>
      <c r="BZ188" s="95"/>
      <c r="CA188" s="95"/>
      <c r="CB188" s="95"/>
      <c r="CC188" s="95"/>
      <c r="CD188" s="95"/>
      <c r="CE188" s="95"/>
      <c r="CF188" s="95"/>
      <c r="CG188" s="95"/>
      <c r="CH188" s="95"/>
      <c r="CI188" s="95"/>
      <c r="CJ188" s="95"/>
      <c r="CK188" s="95"/>
      <c r="CL188" s="95"/>
      <c r="CM188" s="95"/>
      <c r="CN188" s="95"/>
      <c r="CO188" s="95"/>
      <c r="CP188" s="95"/>
      <c r="CQ188" s="95"/>
      <c r="CR188" s="95"/>
      <c r="CS188" s="95"/>
      <c r="CT188" s="95"/>
      <c r="CU188" s="95"/>
      <c r="CV188" s="95"/>
      <c r="CW188" s="95"/>
      <c r="CX188" s="95"/>
      <c r="CY188" s="95"/>
      <c r="CZ188" s="95"/>
      <c r="DA188" s="95"/>
      <c r="DB188" s="95"/>
      <c r="DC188" s="95"/>
      <c r="DD188" s="95"/>
      <c r="DE188" s="100"/>
      <c r="DF188" s="100"/>
    </row>
    <row r="189" spans="1:110" s="64" customFormat="1" ht="12.75">
      <c r="A189" s="91" t="s">
        <v>257</v>
      </c>
      <c r="B189" s="77">
        <f>SUM(B139:B141)</f>
        <v>14026.493999999999</v>
      </c>
      <c r="C189" s="92">
        <f>B189/B184-1</f>
        <v>1.7196808467049296E-2</v>
      </c>
      <c r="D189" s="92">
        <f>B189/B159-1</f>
        <v>0.40205209776530992</v>
      </c>
      <c r="E189" s="77">
        <f>SUM(E139:E141)</f>
        <v>9838.1061000000009</v>
      </c>
      <c r="F189" s="92">
        <f>E189/E184-1</f>
        <v>-0.10214622065541712</v>
      </c>
      <c r="G189" s="92">
        <f>E189/E159-1</f>
        <v>0.16695886386262138</v>
      </c>
      <c r="H189" s="77">
        <f>SUM(H139:H141)</f>
        <v>4093.5048999999999</v>
      </c>
      <c r="I189" s="92">
        <f>H189/H184-1</f>
        <v>0.52230204221399701</v>
      </c>
      <c r="J189" s="92">
        <f>H189/H159-1</f>
        <v>1.909735885718705</v>
      </c>
      <c r="K189" s="77">
        <f>SUM(K139:K141)</f>
        <v>94.88300000000001</v>
      </c>
      <c r="L189" s="92">
        <f>K189/K184-1</f>
        <v>-0.33638645594152428</v>
      </c>
      <c r="M189" s="92">
        <f>K189/K159-1</f>
        <v>-0.43142602210345349</v>
      </c>
      <c r="N189" s="77">
        <f>SUM(N139:N141)</f>
        <v>12109.880300000001</v>
      </c>
      <c r="O189" s="92">
        <f>N189/N184-1</f>
        <v>5.1017574289776491E-2</v>
      </c>
      <c r="P189" s="92">
        <f>N189/N159-1</f>
        <v>0.41509834884669239</v>
      </c>
      <c r="Q189" s="77">
        <f>SUM(Q139:Q141)</f>
        <v>8712.3471000000009</v>
      </c>
      <c r="R189" s="92">
        <f>Q189/Q184-1</f>
        <v>-6.8444968445846244E-2</v>
      </c>
      <c r="S189" s="92">
        <f>Q189/Q159-1</f>
        <v>0.20270570669818677</v>
      </c>
      <c r="T189" s="77">
        <f>SUM(T139:T141)</f>
        <v>3314.4366</v>
      </c>
      <c r="U189" s="92">
        <f>T189/T184-1</f>
        <v>0.61312513749179942</v>
      </c>
      <c r="V189" s="92">
        <f>T189/T159-1</f>
        <v>1.8280335025777452</v>
      </c>
      <c r="W189" s="77">
        <f>SUM(W139:W141)</f>
        <v>83.096599999999995</v>
      </c>
      <c r="X189" s="92">
        <f>W189/W184-1</f>
        <v>-0.27684234343996938</v>
      </c>
      <c r="Y189" s="92">
        <f>W189/W159-1</f>
        <v>-0.4134710944470168</v>
      </c>
      <c r="Z189" s="77">
        <f>SUM(Z139:Z141)</f>
        <v>6859.18</v>
      </c>
      <c r="AA189" s="92">
        <f>Z189/Z184-1</f>
        <v>-1.8321334969011449E-3</v>
      </c>
      <c r="AB189" s="92">
        <f>Z189/Z159-1</f>
        <v>0.23172483640882358</v>
      </c>
      <c r="AC189" s="77">
        <f>SUM(AC139:AC141)</f>
        <v>5753.7800000000007</v>
      </c>
      <c r="AD189" s="92">
        <f>AC189/AC184-1</f>
        <v>-4.9525983755093983E-2</v>
      </c>
      <c r="AE189" s="92">
        <f>AC189/AC159-1</f>
        <v>0.17427436702273158</v>
      </c>
      <c r="AF189" s="77">
        <f>SUM(AF139:AF141)</f>
        <v>1044.5</v>
      </c>
      <c r="AG189" s="92">
        <f>AF189/AF184-1</f>
        <v>0.40979092712818344</v>
      </c>
      <c r="AH189" s="92">
        <f>AF189/AF159-1</f>
        <v>0.83894082642300027</v>
      </c>
      <c r="AI189" s="77">
        <f>SUM(AI139:AI141)</f>
        <v>60.900000000000006</v>
      </c>
      <c r="AJ189" s="92">
        <f>AI189/AI184-1</f>
        <v>-0.21205848104541336</v>
      </c>
      <c r="AK189" s="92">
        <f>AI189/AI159-1</f>
        <v>-0.39649192349618467</v>
      </c>
      <c r="AL189" s="77">
        <f>AVERAGE(AL139:AL141)</f>
        <v>86.336666666666659</v>
      </c>
      <c r="AM189" s="77">
        <f>AL189-AL184</f>
        <v>2.7566666666666606</v>
      </c>
      <c r="AN189" s="169">
        <f>AL189-AL159</f>
        <v>0.79333333333332234</v>
      </c>
      <c r="AO189" s="77">
        <f>AVERAGE(AO139:AO141)</f>
        <v>88.553333333333327</v>
      </c>
      <c r="AP189" s="77">
        <f>AO189-AO184</f>
        <v>3.1833333333333229</v>
      </c>
      <c r="AQ189" s="169">
        <f>AO189-AO159</f>
        <v>2.6233333333333206</v>
      </c>
      <c r="AR189" s="77">
        <f>AVERAGE(AR139:AR141)</f>
        <v>80.99666666666667</v>
      </c>
      <c r="AS189" s="77">
        <f>AR189-AR184</f>
        <v>4.5033333333333303</v>
      </c>
      <c r="AT189" s="169">
        <f>AR189-AR159</f>
        <v>-2.3133333333333326</v>
      </c>
      <c r="AU189" s="77">
        <f>AVERAGE(AU139:AU141)</f>
        <v>87.576666666666668</v>
      </c>
      <c r="AV189" s="77">
        <f>AU189-AU184</f>
        <v>7.2033333333333331</v>
      </c>
      <c r="AW189" s="169">
        <f>AU189-AU159</f>
        <v>2.6000000000000085</v>
      </c>
      <c r="AX189" s="77"/>
      <c r="AY189" s="95"/>
      <c r="AZ189" s="61"/>
      <c r="BA189" s="95"/>
      <c r="BB189" s="94"/>
      <c r="BC189" s="95"/>
      <c r="BD189" s="61"/>
      <c r="BE189" s="95"/>
      <c r="BF189" s="61"/>
      <c r="BG189" s="95"/>
      <c r="BH189" s="61"/>
      <c r="BI189" s="95"/>
      <c r="BJ189" s="61"/>
      <c r="BK189" s="95"/>
      <c r="BL189" s="61"/>
      <c r="BM189" s="95"/>
      <c r="BN189" s="95"/>
      <c r="BO189" s="95"/>
      <c r="BP189" s="95"/>
      <c r="BQ189" s="95"/>
      <c r="BR189" s="95"/>
      <c r="BS189" s="95"/>
      <c r="BT189" s="95"/>
      <c r="BU189" s="95"/>
      <c r="BV189" s="95"/>
      <c r="BW189" s="95"/>
      <c r="BX189" s="95"/>
      <c r="BY189" s="95"/>
      <c r="BZ189" s="95"/>
      <c r="CA189" s="95"/>
      <c r="CB189" s="95"/>
      <c r="CC189" s="95"/>
      <c r="CD189" s="95"/>
      <c r="CE189" s="95"/>
      <c r="CF189" s="95"/>
      <c r="CG189" s="95"/>
      <c r="CH189" s="95"/>
      <c r="CI189" s="95"/>
      <c r="CJ189" s="95"/>
      <c r="CK189" s="95"/>
      <c r="CL189" s="95"/>
      <c r="CM189" s="95"/>
      <c r="CN189" s="95"/>
      <c r="CO189" s="95"/>
      <c r="CP189" s="95"/>
      <c r="CQ189" s="95"/>
      <c r="CR189" s="95"/>
      <c r="CS189" s="95"/>
      <c r="CT189" s="95"/>
      <c r="CU189" s="95"/>
      <c r="CV189" s="95"/>
      <c r="CW189" s="95"/>
      <c r="CX189" s="95"/>
      <c r="CY189" s="95"/>
      <c r="CZ189" s="95"/>
      <c r="DA189" s="95"/>
      <c r="DB189" s="95"/>
      <c r="DC189" s="95"/>
      <c r="DD189" s="95"/>
      <c r="DE189" s="100"/>
      <c r="DF189" s="100"/>
    </row>
    <row r="190" spans="1:110" s="64" customFormat="1" ht="12.75">
      <c r="A190" s="91" t="s">
        <v>258</v>
      </c>
      <c r="B190" s="77">
        <f>SUM(B142:B144)</f>
        <v>14757.6875</v>
      </c>
      <c r="C190" s="92">
        <f>B190/B185-1</f>
        <v>-1.4122331945466526E-2</v>
      </c>
      <c r="D190" s="92">
        <f>B190/B160-1</f>
        <v>0.38465354794585482</v>
      </c>
      <c r="E190" s="77">
        <f>SUM(E142:E144)</f>
        <v>10503.7161</v>
      </c>
      <c r="F190" s="92">
        <f>E190/E185-1</f>
        <v>-6.9499766243590111E-2</v>
      </c>
      <c r="G190" s="92">
        <f>E190/E160-1</f>
        <v>0.24609598040852587</v>
      </c>
      <c r="H190" s="77">
        <f>SUM(H142:H144)</f>
        <v>4160.2636999999995</v>
      </c>
      <c r="I190" s="92">
        <f>H190/H185-1</f>
        <v>0.18695844174103859</v>
      </c>
      <c r="J190" s="92">
        <f>H190/H160-1</f>
        <v>1.0036103637112137</v>
      </c>
      <c r="K190" s="77">
        <f>SUM(K142:K144)</f>
        <v>93.707699999999988</v>
      </c>
      <c r="L190" s="92">
        <f>K190/K185-1</f>
        <v>-0.46714875222405905</v>
      </c>
      <c r="M190" s="92">
        <f>K190/K160-1</f>
        <v>-0.38493079563198929</v>
      </c>
      <c r="N190" s="77">
        <f>SUM(N142:N144)</f>
        <v>12785.581300000002</v>
      </c>
      <c r="O190" s="92">
        <f>N190/N185-1</f>
        <v>-3.7822762107595498E-3</v>
      </c>
      <c r="P190" s="92">
        <f>N190/N160-1</f>
        <v>0.37933564764939343</v>
      </c>
      <c r="Q190" s="77">
        <f>SUM(Q142:Q144)</f>
        <v>9326.1121999999996</v>
      </c>
      <c r="R190" s="92">
        <f>Q190/Q185-1</f>
        <v>-7.0335759861384961E-2</v>
      </c>
      <c r="S190" s="92">
        <f>Q190/Q160-1</f>
        <v>0.24775196626941276</v>
      </c>
      <c r="T190" s="77">
        <f>SUM(T142:T144)</f>
        <v>3375.8714</v>
      </c>
      <c r="U190" s="92">
        <f>T190/T185-1</f>
        <v>0.27216937560633836</v>
      </c>
      <c r="V190" s="92">
        <f>T190/T160-1</f>
        <v>1.0161394046285537</v>
      </c>
      <c r="W190" s="77">
        <f>SUM(W142:W144)</f>
        <v>83.597700000000003</v>
      </c>
      <c r="X190" s="92">
        <f>W190/W185-1</f>
        <v>-0.4381516293042903</v>
      </c>
      <c r="Y190" s="92">
        <f>W190/W160-1</f>
        <v>-0.30693909020817278</v>
      </c>
      <c r="Z190" s="77">
        <f>SUM(Z142:Z144)</f>
        <v>7175.23</v>
      </c>
      <c r="AA190" s="92">
        <f>Z190/Z185-1</f>
        <v>-3.9092611093404006E-2</v>
      </c>
      <c r="AB190" s="92">
        <f>Z190/Z160-1</f>
        <v>0.23138269117568799</v>
      </c>
      <c r="AC190" s="77">
        <f>SUM(AC142:AC144)</f>
        <v>6077.64</v>
      </c>
      <c r="AD190" s="92">
        <f>AC190/AC185-1</f>
        <v>-6.1171149461508367E-2</v>
      </c>
      <c r="AE190" s="92">
        <f>AC190/AC160-1</f>
        <v>0.21156134814616934</v>
      </c>
      <c r="AF190" s="77">
        <f>SUM(AF142:AF144)</f>
        <v>1036.96</v>
      </c>
      <c r="AG190" s="92">
        <f>AF190/AF185-1</f>
        <v>0.16063753581661877</v>
      </c>
      <c r="AH190" s="92">
        <f>AF190/AF160-1</f>
        <v>0.43990224394579003</v>
      </c>
      <c r="AI190" s="77">
        <f>SUM(AI142:AI144)</f>
        <v>60.629999999999995</v>
      </c>
      <c r="AJ190" s="92">
        <f>AI190/AI185-1</f>
        <v>-0.39406356186288238</v>
      </c>
      <c r="AK190" s="92">
        <f>AI190/AI160-1</f>
        <v>-0.32961079168509511</v>
      </c>
      <c r="AL190" s="77">
        <f>AVERAGE(AL142:AL144)</f>
        <v>86.61333333333333</v>
      </c>
      <c r="AM190" s="77">
        <f>AL190-AL185</f>
        <v>0.98666666666666458</v>
      </c>
      <c r="AN190" s="169">
        <f>AL190-AL160</f>
        <v>-0.33666666666667311</v>
      </c>
      <c r="AO190" s="77">
        <f>AVERAGE(AO142:AO144)</f>
        <v>88.786666666666676</v>
      </c>
      <c r="AP190" s="77">
        <f>AO190-AO185</f>
        <v>0</v>
      </c>
      <c r="AQ190" s="169">
        <f>AO190-AO160</f>
        <v>0.10666666666668334</v>
      </c>
      <c r="AR190" s="77">
        <f>AVERAGE(AR142:AR144)</f>
        <v>81.146666666666661</v>
      </c>
      <c r="AS190" s="77">
        <f>AR190-AR185</f>
        <v>5.539999999999992</v>
      </c>
      <c r="AT190" s="169">
        <f>AR190-AR160</f>
        <v>0.81000000000000227</v>
      </c>
      <c r="AU190" s="77">
        <f>AVERAGE(AU142:AU144)</f>
        <v>89.126666666666665</v>
      </c>
      <c r="AV190" s="77">
        <f>AU190-AU185</f>
        <v>5.2433333333333394</v>
      </c>
      <c r="AW190" s="169">
        <f>AU190-AU160</f>
        <v>10.40666666666668</v>
      </c>
      <c r="AX190" s="77"/>
      <c r="AY190" s="95"/>
      <c r="AZ190" s="61"/>
      <c r="BA190" s="95"/>
      <c r="BB190" s="94"/>
      <c r="BC190" s="95"/>
      <c r="BD190" s="61"/>
      <c r="BE190" s="95"/>
      <c r="BF190" s="61"/>
      <c r="BG190" s="95"/>
      <c r="BH190" s="61"/>
      <c r="BI190" s="95"/>
      <c r="BJ190" s="61"/>
      <c r="BK190" s="95"/>
      <c r="BL190" s="61"/>
      <c r="BM190" s="95"/>
      <c r="BN190" s="95"/>
      <c r="BO190" s="95"/>
      <c r="BP190" s="95"/>
      <c r="BQ190" s="95"/>
      <c r="BR190" s="95"/>
      <c r="BS190" s="95"/>
      <c r="BT190" s="95"/>
      <c r="BU190" s="95"/>
      <c r="BV190" s="95"/>
      <c r="BW190" s="95"/>
      <c r="BX190" s="95"/>
      <c r="BY190" s="95"/>
      <c r="BZ190" s="95"/>
      <c r="CA190" s="95"/>
      <c r="CB190" s="95"/>
      <c r="CC190" s="95"/>
      <c r="CD190" s="95"/>
      <c r="CE190" s="95"/>
      <c r="CF190" s="95"/>
      <c r="CG190" s="95"/>
      <c r="CH190" s="95"/>
      <c r="CI190" s="95"/>
      <c r="CJ190" s="95"/>
      <c r="CK190" s="95"/>
      <c r="CL190" s="95"/>
      <c r="CM190" s="95"/>
      <c r="CN190" s="95"/>
      <c r="CO190" s="95"/>
      <c r="CP190" s="95"/>
      <c r="CQ190" s="95"/>
      <c r="CR190" s="95"/>
      <c r="CS190" s="95"/>
      <c r="CT190" s="95"/>
      <c r="CU190" s="95"/>
      <c r="CV190" s="95"/>
      <c r="CW190" s="95"/>
      <c r="CX190" s="95"/>
      <c r="CY190" s="95"/>
      <c r="CZ190" s="95"/>
      <c r="DA190" s="95"/>
      <c r="DB190" s="95"/>
      <c r="DC190" s="95"/>
      <c r="DD190" s="95"/>
      <c r="DE190" s="100"/>
      <c r="DF190" s="100"/>
    </row>
    <row r="191" spans="1:110" s="64" customFormat="1" ht="12.75">
      <c r="A191" s="91" t="s">
        <v>259</v>
      </c>
      <c r="B191" s="77">
        <f>SUM(B145:B147)</f>
        <v>13797.478600000002</v>
      </c>
      <c r="C191" s="92">
        <f>B191/B186-1</f>
        <v>1.6273040680174988E-2</v>
      </c>
      <c r="D191" s="92">
        <f>B191/B161-1</f>
        <v>0.35800021980002161</v>
      </c>
      <c r="E191" s="77">
        <f>SUM(E145:E147)</f>
        <v>9517.6074000000008</v>
      </c>
      <c r="F191" s="92">
        <f>E191/E186-1</f>
        <v>-3.2397399292488416E-2</v>
      </c>
      <c r="G191" s="92">
        <f>E191/E161-1</f>
        <v>0.1551542327413804</v>
      </c>
      <c r="H191" s="77">
        <f>SUM(H145:H147)</f>
        <v>4177.2363999999998</v>
      </c>
      <c r="I191" s="92">
        <f>H191/H186-1</f>
        <v>0.16094655618038023</v>
      </c>
      <c r="J191" s="92">
        <f>H191/H161-1</f>
        <v>1.3324328913501229</v>
      </c>
      <c r="K191" s="77">
        <f>SUM(K145:K147)</f>
        <v>102.63480000000001</v>
      </c>
      <c r="L191" s="92">
        <f>K191/K186-1</f>
        <v>-0.27791485239209857</v>
      </c>
      <c r="M191" s="92">
        <f>K191/K161-1</f>
        <v>-0.210239094837669</v>
      </c>
      <c r="N191" s="77">
        <f>SUM(N145:N147)</f>
        <v>11796.627700000001</v>
      </c>
      <c r="O191" s="92">
        <f>N191/N186-1</f>
        <v>3.9218481980623388E-2</v>
      </c>
      <c r="P191" s="92">
        <f>N191/N161-1</f>
        <v>0.39721369243936322</v>
      </c>
      <c r="Q191" s="77">
        <f>SUM(Q145:Q147)</f>
        <v>8391.6442999999999</v>
      </c>
      <c r="R191" s="92">
        <f>Q191/Q186-1</f>
        <v>-1.7456217927519502E-2</v>
      </c>
      <c r="S191" s="92">
        <f>Q191/Q161-1</f>
        <v>0.18579740264599764</v>
      </c>
      <c r="T191" s="77">
        <f>SUM(T145:T147)</f>
        <v>3314.2295999999997</v>
      </c>
      <c r="U191" s="92">
        <f>T191/T186-1</f>
        <v>0.23134793163482992</v>
      </c>
      <c r="V191" s="92">
        <f>T191/T161-1</f>
        <v>1.6165248704223063</v>
      </c>
      <c r="W191" s="77">
        <f>SUM(W145:W147)</f>
        <v>90.753799999999998</v>
      </c>
      <c r="X191" s="92">
        <f>W191/W186-1</f>
        <v>-0.23840110370570544</v>
      </c>
      <c r="Y191" s="92">
        <f>W191/W161-1</f>
        <v>-8.8071062164321257E-2</v>
      </c>
      <c r="Z191" s="77">
        <f>SUM(Z145:Z147)</f>
        <v>6428.84</v>
      </c>
      <c r="AA191" s="92">
        <f>Z191/Z186-1</f>
        <v>-1.082899178670671E-2</v>
      </c>
      <c r="AB191" s="92">
        <f>Z191/Z161-1</f>
        <v>0.1997036589166381</v>
      </c>
      <c r="AC191" s="77">
        <f>SUM(AC145:AC147)</f>
        <v>5402.4400000000005</v>
      </c>
      <c r="AD191" s="92">
        <f>AC191/AC186-1</f>
        <v>-2.5284253903416709E-2</v>
      </c>
      <c r="AE191" s="92">
        <f>AC191/AC161-1</f>
        <v>0.14743339502604158</v>
      </c>
      <c r="AF191" s="77">
        <f>SUM(AF145:AF147)</f>
        <v>960.3</v>
      </c>
      <c r="AG191" s="92">
        <f>AF191/AF186-1</f>
        <v>9.8816852415497536E-2</v>
      </c>
      <c r="AH191" s="92">
        <f>AF191/AF161-1</f>
        <v>0.66777237850774052</v>
      </c>
      <c r="AI191" s="77">
        <f>SUM(AI145:AI147)</f>
        <v>66.099999999999994</v>
      </c>
      <c r="AJ191" s="92">
        <f>AI191/AI186-1</f>
        <v>-0.20072551390568327</v>
      </c>
      <c r="AK191" s="92">
        <f>AI191/AI161-1</f>
        <v>-0.1140597775097173</v>
      </c>
      <c r="AL191" s="77">
        <f>AVERAGE(AL145:AL147)</f>
        <v>85.493333333333339</v>
      </c>
      <c r="AM191" s="77">
        <f>AL191-AL186</f>
        <v>1.9100000000000108</v>
      </c>
      <c r="AN191" s="169">
        <f>AL191-AL161</f>
        <v>2.4166666666666714</v>
      </c>
      <c r="AO191" s="77">
        <f>AVERAGE(AO145:AO147)</f>
        <v>88.143333333333331</v>
      </c>
      <c r="AP191" s="77">
        <f>AO191-AO186</f>
        <v>1.3933333333333309</v>
      </c>
      <c r="AQ191" s="169">
        <f>AO191-AO161</f>
        <v>2.289999999999992</v>
      </c>
      <c r="AR191" s="77">
        <f>AVERAGE(AR145:AR147)</f>
        <v>79.403333333333322</v>
      </c>
      <c r="AS191" s="77">
        <f>AR191-AR186</f>
        <v>4.7066666666666634</v>
      </c>
      <c r="AT191" s="169">
        <f>AR191-AR161</f>
        <v>8.5799999999999983</v>
      </c>
      <c r="AU191" s="77">
        <f>AVERAGE(AU145:AU147)</f>
        <v>88.403333333333322</v>
      </c>
      <c r="AV191" s="77">
        <f>AU191-AU186</f>
        <v>4.5699999999999932</v>
      </c>
      <c r="AW191" s="169">
        <f>AU191-AU161</f>
        <v>11.626666666666651</v>
      </c>
      <c r="AX191" s="77"/>
      <c r="AY191" s="95"/>
      <c r="AZ191" s="61"/>
      <c r="BA191" s="95"/>
      <c r="BB191" s="94"/>
      <c r="BC191" s="95"/>
      <c r="BD191" s="61"/>
      <c r="BE191" s="95"/>
      <c r="BF191" s="61"/>
      <c r="BG191" s="95"/>
      <c r="BH191" s="61"/>
      <c r="BI191" s="95"/>
      <c r="BJ191" s="61"/>
      <c r="BK191" s="95"/>
      <c r="BL191" s="61"/>
      <c r="BM191" s="95"/>
      <c r="BN191" s="95"/>
      <c r="BO191" s="95"/>
      <c r="BP191" s="95"/>
      <c r="BQ191" s="95"/>
      <c r="BR191" s="95"/>
      <c r="BS191" s="95"/>
      <c r="BT191" s="95"/>
      <c r="BU191" s="95"/>
      <c r="BV191" s="95"/>
      <c r="BW191" s="95"/>
      <c r="BX191" s="95"/>
      <c r="BY191" s="95"/>
      <c r="BZ191" s="95"/>
      <c r="CA191" s="95"/>
      <c r="CB191" s="95"/>
      <c r="CC191" s="95"/>
      <c r="CD191" s="95"/>
      <c r="CE191" s="95"/>
      <c r="CF191" s="95"/>
      <c r="CG191" s="95"/>
      <c r="CH191" s="95"/>
      <c r="CI191" s="95"/>
      <c r="CJ191" s="95"/>
      <c r="CK191" s="95"/>
      <c r="CL191" s="95"/>
      <c r="CM191" s="95"/>
      <c r="CN191" s="95"/>
      <c r="CO191" s="95"/>
      <c r="CP191" s="95"/>
      <c r="CQ191" s="95"/>
      <c r="CR191" s="95"/>
      <c r="CS191" s="95"/>
      <c r="CT191" s="95"/>
      <c r="CU191" s="95"/>
      <c r="CV191" s="95"/>
      <c r="CW191" s="95"/>
      <c r="CX191" s="95"/>
      <c r="CY191" s="95"/>
      <c r="CZ191" s="95"/>
      <c r="DA191" s="95"/>
      <c r="DB191" s="95"/>
      <c r="DC191" s="95"/>
      <c r="DD191" s="95"/>
      <c r="DE191" s="100"/>
      <c r="DF191" s="100"/>
    </row>
    <row r="192" spans="1:110" s="64" customFormat="1" ht="12.75">
      <c r="A192" s="91"/>
      <c r="B192" s="77"/>
      <c r="C192" s="92"/>
      <c r="D192" s="92"/>
      <c r="E192" s="77"/>
      <c r="F192" s="92"/>
      <c r="G192" s="92"/>
      <c r="H192" s="77"/>
      <c r="I192" s="92"/>
      <c r="J192" s="92"/>
      <c r="K192" s="77"/>
      <c r="L192" s="92"/>
      <c r="M192" s="92"/>
      <c r="N192" s="77"/>
      <c r="O192" s="92"/>
      <c r="P192" s="92"/>
      <c r="Q192" s="77"/>
      <c r="R192" s="92"/>
      <c r="S192" s="92"/>
      <c r="T192" s="77"/>
      <c r="U192" s="92"/>
      <c r="V192" s="92"/>
      <c r="W192" s="77"/>
      <c r="X192" s="92"/>
      <c r="Y192" s="92"/>
      <c r="Z192" s="77"/>
      <c r="AA192" s="92"/>
      <c r="AB192" s="92"/>
      <c r="AC192" s="77"/>
      <c r="AD192" s="92"/>
      <c r="AE192" s="92"/>
      <c r="AF192" s="77"/>
      <c r="AG192" s="92"/>
      <c r="AH192" s="92"/>
      <c r="AI192" s="77"/>
      <c r="AJ192" s="92"/>
      <c r="AK192" s="92"/>
      <c r="AL192" s="77"/>
      <c r="AM192" s="77"/>
      <c r="AN192" s="169"/>
      <c r="AO192" s="77"/>
      <c r="AP192" s="77"/>
      <c r="AQ192" s="169"/>
      <c r="AR192" s="77"/>
      <c r="AS192" s="77"/>
      <c r="AT192" s="169"/>
      <c r="AU192" s="77"/>
      <c r="AV192" s="77"/>
      <c r="AW192" s="169"/>
      <c r="AX192" s="77"/>
      <c r="AY192" s="95"/>
      <c r="AZ192" s="61"/>
      <c r="BA192" s="95"/>
      <c r="BB192" s="94"/>
      <c r="BC192" s="95"/>
      <c r="BD192" s="61"/>
      <c r="BE192" s="95"/>
      <c r="BF192" s="61"/>
      <c r="BG192" s="95"/>
      <c r="BH192" s="61"/>
      <c r="BI192" s="95"/>
      <c r="BJ192" s="61"/>
      <c r="BK192" s="95"/>
      <c r="BL192" s="61"/>
      <c r="BM192" s="95"/>
      <c r="BN192" s="95"/>
      <c r="BO192" s="95"/>
      <c r="BP192" s="95"/>
      <c r="BQ192" s="95"/>
      <c r="BR192" s="95"/>
      <c r="BS192" s="95"/>
      <c r="BT192" s="95"/>
      <c r="BU192" s="95"/>
      <c r="BV192" s="95"/>
      <c r="BW192" s="95"/>
      <c r="BX192" s="95"/>
      <c r="BY192" s="95"/>
      <c r="BZ192" s="95"/>
      <c r="CA192" s="95"/>
      <c r="CB192" s="95"/>
      <c r="CC192" s="95"/>
      <c r="CD192" s="95"/>
      <c r="CE192" s="95"/>
      <c r="CF192" s="95"/>
      <c r="CG192" s="95"/>
      <c r="CH192" s="95"/>
      <c r="CI192" s="95"/>
      <c r="CJ192" s="95"/>
      <c r="CK192" s="95"/>
      <c r="CL192" s="95"/>
      <c r="CM192" s="95"/>
      <c r="CN192" s="95"/>
      <c r="CO192" s="95"/>
      <c r="CP192" s="95"/>
      <c r="CQ192" s="95"/>
      <c r="CR192" s="95"/>
      <c r="CS192" s="95"/>
      <c r="CT192" s="95"/>
      <c r="CU192" s="95"/>
      <c r="CV192" s="95"/>
      <c r="CW192" s="95"/>
      <c r="CX192" s="95"/>
      <c r="CY192" s="95"/>
      <c r="CZ192" s="95"/>
      <c r="DA192" s="95"/>
      <c r="DB192" s="95"/>
      <c r="DC192" s="95"/>
      <c r="DD192" s="95"/>
      <c r="DE192" s="100"/>
      <c r="DF192" s="100"/>
    </row>
    <row r="193" spans="1:110" s="64" customFormat="1" ht="12.75">
      <c r="A193" s="91" t="s">
        <v>262</v>
      </c>
      <c r="B193" s="77"/>
      <c r="C193" s="92"/>
      <c r="D193" s="92"/>
      <c r="E193" s="77"/>
      <c r="F193" s="92"/>
      <c r="G193" s="92"/>
      <c r="H193" s="77"/>
      <c r="I193" s="92"/>
      <c r="J193" s="92"/>
      <c r="K193" s="77"/>
      <c r="L193" s="92"/>
      <c r="M193" s="92"/>
      <c r="N193" s="77"/>
      <c r="O193" s="92"/>
      <c r="P193" s="92"/>
      <c r="Q193" s="77"/>
      <c r="R193" s="92"/>
      <c r="S193" s="92"/>
      <c r="T193" s="77"/>
      <c r="U193" s="92"/>
      <c r="V193" s="92"/>
      <c r="W193" s="77"/>
      <c r="X193" s="92"/>
      <c r="Y193" s="92"/>
      <c r="Z193" s="77"/>
      <c r="AA193" s="92"/>
      <c r="AB193" s="92"/>
      <c r="AC193" s="77"/>
      <c r="AD193" s="92"/>
      <c r="AE193" s="92"/>
      <c r="AF193" s="77"/>
      <c r="AG193" s="92"/>
      <c r="AH193" s="92"/>
      <c r="AI193" s="77"/>
      <c r="AJ193" s="92"/>
      <c r="AK193" s="92"/>
      <c r="AL193" s="77"/>
      <c r="AM193" s="77"/>
      <c r="AN193" s="169"/>
      <c r="AO193" s="77"/>
      <c r="AP193" s="77"/>
      <c r="AQ193" s="169"/>
      <c r="AR193" s="77"/>
      <c r="AS193" s="77"/>
      <c r="AT193" s="169"/>
      <c r="AU193" s="77"/>
      <c r="AV193" s="77"/>
      <c r="AW193" s="169"/>
      <c r="AX193" s="77"/>
      <c r="AY193" s="95"/>
      <c r="AZ193" s="61"/>
      <c r="BA193" s="95"/>
      <c r="BB193" s="94"/>
      <c r="BC193" s="95"/>
      <c r="BD193" s="61"/>
      <c r="BE193" s="95"/>
      <c r="BF193" s="61"/>
      <c r="BG193" s="95"/>
      <c r="BH193" s="61"/>
      <c r="BI193" s="95"/>
      <c r="BJ193" s="61"/>
      <c r="BK193" s="95"/>
      <c r="BL193" s="61"/>
      <c r="BM193" s="95"/>
      <c r="BN193" s="95"/>
      <c r="BO193" s="95"/>
      <c r="BP193" s="95"/>
      <c r="BQ193" s="95"/>
      <c r="BR193" s="95"/>
      <c r="BS193" s="95"/>
      <c r="BT193" s="95"/>
      <c r="BU193" s="95"/>
      <c r="BV193" s="95"/>
      <c r="BW193" s="95"/>
      <c r="BX193" s="95"/>
      <c r="BY193" s="95"/>
      <c r="BZ193" s="95"/>
      <c r="CA193" s="95"/>
      <c r="CB193" s="95"/>
      <c r="CC193" s="95"/>
      <c r="CD193" s="95"/>
      <c r="CE193" s="95"/>
      <c r="CF193" s="95"/>
      <c r="CG193" s="95"/>
      <c r="CH193" s="95"/>
      <c r="CI193" s="95"/>
      <c r="CJ193" s="95"/>
      <c r="CK193" s="95"/>
      <c r="CL193" s="95"/>
      <c r="CM193" s="95"/>
      <c r="CN193" s="95"/>
      <c r="CO193" s="95"/>
      <c r="CP193" s="95"/>
      <c r="CQ193" s="95"/>
      <c r="CR193" s="95"/>
      <c r="CS193" s="95"/>
      <c r="CT193" s="95"/>
      <c r="CU193" s="95"/>
      <c r="CV193" s="95"/>
      <c r="CW193" s="95"/>
      <c r="CX193" s="95"/>
      <c r="CY193" s="95"/>
      <c r="CZ193" s="95"/>
      <c r="DA193" s="95"/>
      <c r="DB193" s="95"/>
      <c r="DC193" s="95"/>
      <c r="DD193" s="95"/>
      <c r="DE193" s="100"/>
      <c r="DF193" s="100"/>
    </row>
    <row r="194" spans="1:110" s="64" customFormat="1" ht="12.75">
      <c r="A194" s="123"/>
      <c r="B194" s="77"/>
      <c r="C194" s="92"/>
      <c r="D194" s="92"/>
      <c r="E194" s="77"/>
      <c r="F194" s="92"/>
      <c r="G194" s="92"/>
      <c r="H194" s="77"/>
      <c r="I194" s="92"/>
      <c r="J194" s="92"/>
      <c r="K194" s="77"/>
      <c r="L194" s="92"/>
      <c r="M194" s="92"/>
      <c r="N194" s="77"/>
      <c r="O194" s="92"/>
      <c r="P194" s="92"/>
      <c r="Q194" s="77"/>
      <c r="R194" s="92"/>
      <c r="S194" s="92"/>
      <c r="T194" s="77"/>
      <c r="U194" s="92"/>
      <c r="V194" s="92"/>
      <c r="W194" s="77"/>
      <c r="X194" s="92"/>
      <c r="Y194" s="92"/>
      <c r="Z194" s="77"/>
      <c r="AA194" s="92"/>
      <c r="AB194" s="92"/>
      <c r="AC194" s="77"/>
      <c r="AD194" s="92"/>
      <c r="AE194" s="92"/>
      <c r="AF194" s="77"/>
      <c r="AG194" s="92"/>
      <c r="AH194" s="92"/>
      <c r="AI194" s="77"/>
      <c r="AJ194" s="92"/>
      <c r="AK194" s="92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77"/>
      <c r="AY194" s="95"/>
      <c r="AZ194" s="61"/>
      <c r="BA194" s="95"/>
      <c r="BB194" s="94"/>
      <c r="BC194" s="95"/>
      <c r="BD194" s="61"/>
      <c r="BE194" s="95"/>
      <c r="BF194" s="61"/>
      <c r="BG194" s="95"/>
      <c r="BH194" s="61"/>
      <c r="BI194" s="95"/>
      <c r="BJ194" s="61"/>
      <c r="BK194" s="95"/>
      <c r="BL194" s="61"/>
      <c r="BM194" s="95"/>
      <c r="BN194" s="95"/>
      <c r="BO194" s="95"/>
      <c r="BP194" s="95"/>
      <c r="BQ194" s="95"/>
      <c r="BR194" s="95"/>
      <c r="BS194" s="95"/>
      <c r="BT194" s="95"/>
      <c r="BU194" s="95"/>
      <c r="BV194" s="95"/>
      <c r="BW194" s="95"/>
      <c r="BX194" s="95"/>
      <c r="BY194" s="95"/>
      <c r="BZ194" s="95"/>
      <c r="CA194" s="95"/>
      <c r="CB194" s="95"/>
      <c r="CC194" s="95"/>
      <c r="CD194" s="95"/>
      <c r="CE194" s="95"/>
      <c r="CF194" s="95"/>
      <c r="CG194" s="95"/>
      <c r="CH194" s="95"/>
      <c r="CI194" s="95"/>
      <c r="CJ194" s="95"/>
      <c r="CK194" s="95"/>
      <c r="CL194" s="95"/>
      <c r="CM194" s="95"/>
      <c r="CN194" s="95"/>
      <c r="CO194" s="95"/>
      <c r="CP194" s="95"/>
      <c r="CQ194" s="95"/>
      <c r="CR194" s="95"/>
      <c r="CS194" s="95"/>
      <c r="CT194" s="95"/>
      <c r="CU194" s="95"/>
      <c r="CV194" s="95"/>
      <c r="CW194" s="95"/>
      <c r="CX194" s="95"/>
      <c r="CY194" s="95"/>
      <c r="CZ194" s="95"/>
      <c r="DA194" s="95"/>
      <c r="DB194" s="95"/>
      <c r="DC194" s="95"/>
      <c r="DD194" s="95"/>
      <c r="DE194" s="100"/>
      <c r="DF194" s="100"/>
    </row>
    <row r="195" spans="1:110" s="11" customFormat="1" ht="12.75">
      <c r="A195" s="23" t="s">
        <v>66</v>
      </c>
      <c r="B195" s="10"/>
      <c r="C195" s="9"/>
      <c r="D195" s="9"/>
      <c r="E195" s="10"/>
      <c r="F195" s="9"/>
      <c r="G195" s="9"/>
      <c r="H195" s="10"/>
      <c r="I195" s="9"/>
      <c r="J195" s="9"/>
      <c r="K195" s="10"/>
      <c r="L195" s="9"/>
      <c r="M195" s="9"/>
      <c r="N195" s="10"/>
      <c r="O195" s="9"/>
      <c r="P195" s="9"/>
      <c r="Q195" s="10"/>
      <c r="R195" s="9"/>
      <c r="S195" s="9"/>
      <c r="T195" s="10"/>
      <c r="U195" s="9"/>
      <c r="V195" s="9"/>
      <c r="W195" s="10"/>
      <c r="X195" s="9"/>
      <c r="Y195" s="9"/>
      <c r="Z195" s="10"/>
      <c r="AA195" s="9"/>
      <c r="AB195" s="9"/>
      <c r="AC195" s="10"/>
      <c r="AD195" s="9"/>
      <c r="AE195" s="9"/>
      <c r="AF195" s="10"/>
      <c r="AG195" s="9"/>
      <c r="AH195" s="9"/>
      <c r="AI195" s="10"/>
      <c r="AJ195" s="9"/>
      <c r="AK195" s="9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43"/>
      <c r="CQ195" s="10"/>
      <c r="CR195" s="43"/>
      <c r="CS195" s="10"/>
      <c r="CT195" s="43"/>
      <c r="CU195" s="10"/>
      <c r="CV195" s="43"/>
      <c r="CW195" s="10"/>
      <c r="CX195" s="10"/>
      <c r="CY195" s="10"/>
      <c r="CZ195" s="10"/>
      <c r="DA195" s="10"/>
      <c r="DB195" s="10"/>
      <c r="DC195" s="10"/>
      <c r="DD195" s="10"/>
      <c r="DE195" s="88"/>
      <c r="DF195" s="88"/>
    </row>
    <row r="196" spans="1:110" s="11" customFormat="1" ht="12.75">
      <c r="A196" s="11" t="s">
        <v>67</v>
      </c>
      <c r="B196" s="10"/>
      <c r="C196" s="9"/>
      <c r="D196" s="9"/>
      <c r="E196" s="10"/>
      <c r="F196" s="9"/>
      <c r="G196" s="9"/>
      <c r="H196" s="10"/>
      <c r="I196" s="9"/>
      <c r="J196" s="9"/>
      <c r="K196" s="10"/>
      <c r="L196" s="9"/>
      <c r="M196" s="9"/>
      <c r="N196" s="10"/>
      <c r="O196" s="9"/>
      <c r="P196" s="9"/>
      <c r="Q196" s="10"/>
      <c r="R196" s="9"/>
      <c r="S196" s="9"/>
      <c r="T196" s="10"/>
      <c r="U196" s="9"/>
      <c r="V196" s="9"/>
      <c r="W196" s="10"/>
      <c r="X196" s="9"/>
      <c r="Y196" s="9"/>
      <c r="Z196" s="10"/>
      <c r="AA196" s="9"/>
      <c r="AB196" s="9"/>
      <c r="AC196" s="10"/>
      <c r="AD196" s="9"/>
      <c r="AE196" s="9"/>
      <c r="AF196" s="10"/>
      <c r="AG196" s="9"/>
      <c r="AH196" s="9"/>
      <c r="AI196" s="10"/>
      <c r="AJ196" s="9"/>
      <c r="AK196" s="9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43"/>
      <c r="CQ196" s="10"/>
      <c r="CR196" s="43"/>
      <c r="CS196" s="10"/>
      <c r="CT196" s="43"/>
      <c r="CU196" s="10"/>
      <c r="CV196" s="43"/>
      <c r="CW196" s="10"/>
      <c r="CX196" s="10"/>
      <c r="CY196" s="10"/>
      <c r="CZ196" s="10"/>
      <c r="DA196" s="10"/>
      <c r="DB196" s="10"/>
      <c r="DC196" s="10"/>
      <c r="DD196" s="10"/>
      <c r="DE196" s="88"/>
      <c r="DF196" s="88"/>
    </row>
    <row r="197" spans="1:110" s="11" customFormat="1" ht="12.75">
      <c r="A197" s="172">
        <v>12</v>
      </c>
      <c r="B197" s="10"/>
      <c r="C197" s="9"/>
      <c r="D197" s="9"/>
      <c r="E197" s="10"/>
      <c r="F197" s="9"/>
      <c r="G197" s="9"/>
      <c r="H197" s="10"/>
      <c r="I197" s="9"/>
      <c r="J197" s="9"/>
      <c r="K197" s="10"/>
      <c r="L197" s="9"/>
      <c r="M197" s="9"/>
      <c r="N197" s="10"/>
      <c r="O197" s="9"/>
      <c r="P197" s="9"/>
      <c r="Q197" s="10"/>
      <c r="R197" s="9"/>
      <c r="S197" s="9"/>
      <c r="T197" s="10"/>
      <c r="U197" s="9"/>
      <c r="V197" s="9"/>
      <c r="W197" s="10"/>
      <c r="X197" s="9"/>
      <c r="Y197" s="9"/>
      <c r="Z197" s="10"/>
      <c r="AA197" s="9"/>
      <c r="AB197" s="9"/>
      <c r="AC197" s="10"/>
      <c r="AD197" s="9"/>
      <c r="AE197" s="9"/>
      <c r="AF197" s="10"/>
      <c r="AG197" s="9"/>
      <c r="AH197" s="9"/>
      <c r="AI197" s="10"/>
      <c r="AJ197" s="9"/>
      <c r="AK197" s="9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43"/>
      <c r="CQ197" s="10"/>
      <c r="CR197" s="43"/>
      <c r="CS197" s="10"/>
      <c r="CT197" s="43"/>
      <c r="CU197" s="10"/>
      <c r="CV197" s="43"/>
      <c r="CW197" s="10"/>
      <c r="CX197" s="10"/>
      <c r="CY197" s="10"/>
      <c r="CZ197" s="10"/>
      <c r="DA197" s="10"/>
      <c r="DB197" s="10"/>
      <c r="DC197" s="10"/>
      <c r="DD197" s="10"/>
      <c r="DE197" s="88"/>
      <c r="DF197" s="88"/>
    </row>
    <row r="198" spans="1:110" s="11" customFormat="1" ht="12.75">
      <c r="A198" s="12" t="s">
        <v>68</v>
      </c>
      <c r="B198" s="10">
        <f>SUM(B52:INDEX(B:B,52+$A197-1))</f>
        <v>34812.153700000003</v>
      </c>
      <c r="C198" s="25"/>
      <c r="D198" s="25"/>
      <c r="E198" s="10">
        <f>SUM(E52:INDEX(E:E,52+$A197-1))</f>
        <v>29839.027300000002</v>
      </c>
      <c r="F198" s="25"/>
      <c r="G198" s="25"/>
      <c r="H198" s="10">
        <f>SUM(H52:INDEX(H:H,52+$A197-1))</f>
        <v>4451.219000000001</v>
      </c>
      <c r="I198" s="25"/>
      <c r="J198" s="25"/>
      <c r="K198" s="10">
        <f>SUM(K52:INDEX(K:K,52+$A197-1))</f>
        <v>521.90739999999994</v>
      </c>
      <c r="L198" s="25"/>
      <c r="M198" s="25"/>
      <c r="N198" s="10">
        <f>SUM(N52:INDEX(N:N,52+$A197-1))</f>
        <v>30021.199199999999</v>
      </c>
      <c r="O198" s="25"/>
      <c r="P198" s="25"/>
      <c r="Q198" s="10">
        <f>SUM(Q52:INDEX(Q:Q,52+$A197-1))</f>
        <v>25894.412699999997</v>
      </c>
      <c r="R198" s="25"/>
      <c r="S198" s="25"/>
      <c r="T198" s="10">
        <f>SUM(T52:INDEX(T:T,52+$A197-1))</f>
        <v>3683.6641999999997</v>
      </c>
      <c r="U198" s="25"/>
      <c r="V198" s="25"/>
      <c r="W198" s="10">
        <f>SUM(W52:INDEX(W:W,52+$A197-1))</f>
        <v>443.12400000000002</v>
      </c>
      <c r="X198" s="25"/>
      <c r="Y198" s="25"/>
      <c r="Z198" s="10">
        <f>SUM(Z52:INDEX(Z:Z,52+$A197-1))</f>
        <v>18873.52</v>
      </c>
      <c r="AA198" s="25"/>
      <c r="AB198" s="25"/>
      <c r="AC198" s="10">
        <f>SUM(AC52:INDEX(AC:AC,52+$A197-1))</f>
        <v>16797.54</v>
      </c>
      <c r="AD198" s="25"/>
      <c r="AE198" s="25"/>
      <c r="AF198" s="10">
        <f>SUM(AF52:INDEX(AF:AF,52+$A197-1))</f>
        <v>1753.97</v>
      </c>
      <c r="AG198" s="25"/>
      <c r="AH198" s="25"/>
      <c r="AI198" s="10">
        <f>SUM(AI52:INDEX(AI:AI,52+$A197-1))</f>
        <v>322.01</v>
      </c>
      <c r="AJ198" s="25"/>
      <c r="AK198" s="25"/>
      <c r="AL198" s="10">
        <f>AVERAGE(AL52:INDEX(AL:AL,52+$A197-1))</f>
        <v>86.21</v>
      </c>
      <c r="AM198" s="170"/>
      <c r="AN198" s="25"/>
      <c r="AO198" s="10">
        <f>AVERAGE(AO52:INDEX(AO:AO,52+$A197-1))</f>
        <v>86.744166666666672</v>
      </c>
      <c r="AP198" s="170"/>
      <c r="AQ198" s="25"/>
      <c r="AR198" s="10">
        <f>AVERAGE(AR52:INDEX(AR:AR,52+$A197-1))</f>
        <v>82.473333333333329</v>
      </c>
      <c r="AS198" s="170"/>
      <c r="AT198" s="25"/>
      <c r="AU198" s="10">
        <f>AVERAGE(AU52:INDEX(AU:AU,52+$A197-1))</f>
        <v>85.229166666666671</v>
      </c>
      <c r="AV198" s="170"/>
      <c r="AW198" s="25"/>
      <c r="AX198" s="10"/>
      <c r="AY198" s="10"/>
      <c r="AZ198" s="25"/>
      <c r="BA198" s="10"/>
      <c r="BB198" s="96"/>
      <c r="BC198" s="10"/>
      <c r="BD198" s="25"/>
      <c r="BE198" s="10"/>
      <c r="BF198" s="25"/>
      <c r="BG198" s="10"/>
      <c r="BH198" s="25"/>
      <c r="BI198" s="10"/>
      <c r="BJ198" s="25"/>
      <c r="BK198" s="10"/>
      <c r="BL198" s="25"/>
      <c r="BM198" s="10"/>
      <c r="BN198" s="25"/>
      <c r="BO198" s="10"/>
      <c r="BP198" s="10"/>
      <c r="BQ198" s="25"/>
      <c r="BR198" s="10"/>
      <c r="BS198" s="25"/>
      <c r="BT198" s="10"/>
      <c r="BU198" s="25"/>
      <c r="BV198" s="10"/>
      <c r="BW198" s="25"/>
      <c r="BX198" s="10"/>
      <c r="BY198" s="25"/>
      <c r="BZ198" s="10"/>
      <c r="CA198" s="25"/>
      <c r="CB198" s="10"/>
      <c r="CC198" s="25"/>
      <c r="CD198" s="10"/>
      <c r="CE198" s="25"/>
      <c r="CF198" s="10"/>
      <c r="CG198" s="25"/>
      <c r="CH198" s="10"/>
      <c r="CI198" s="25"/>
      <c r="CJ198" s="10"/>
      <c r="CK198" s="25"/>
      <c r="CL198" s="10"/>
      <c r="CM198" s="25"/>
      <c r="CN198" s="10"/>
      <c r="CO198" s="25"/>
      <c r="CP198" s="10"/>
      <c r="CQ198" s="25"/>
      <c r="CR198" s="10"/>
      <c r="CS198" s="25"/>
      <c r="CT198" s="10"/>
      <c r="CU198" s="25"/>
      <c r="CV198" s="98"/>
      <c r="CW198" s="10"/>
      <c r="CX198" s="25"/>
      <c r="CY198" s="10"/>
      <c r="CZ198" s="25"/>
      <c r="DA198" s="10"/>
      <c r="DB198" s="25"/>
      <c r="DC198" s="10"/>
      <c r="DD198" s="25"/>
      <c r="DE198" s="88"/>
      <c r="DF198" s="88"/>
    </row>
    <row r="199" spans="1:110" s="11" customFormat="1" ht="12.75">
      <c r="A199" s="1"/>
      <c r="B199" s="10"/>
      <c r="C199" s="24"/>
      <c r="D199" s="24"/>
      <c r="E199" s="10"/>
      <c r="F199" s="24"/>
      <c r="G199" s="24"/>
      <c r="H199" s="10"/>
      <c r="I199" s="24"/>
      <c r="J199" s="24"/>
      <c r="K199" s="10"/>
      <c r="L199" s="24"/>
      <c r="M199" s="24"/>
      <c r="N199" s="10"/>
      <c r="O199" s="24"/>
      <c r="P199" s="24"/>
      <c r="Q199" s="10"/>
      <c r="R199" s="24"/>
      <c r="S199" s="24"/>
      <c r="T199" s="10"/>
      <c r="U199" s="24"/>
      <c r="V199" s="24"/>
      <c r="W199" s="10"/>
      <c r="X199" s="24"/>
      <c r="Y199" s="24"/>
      <c r="Z199" s="10"/>
      <c r="AA199" s="24"/>
      <c r="AB199" s="24"/>
      <c r="AC199" s="10"/>
      <c r="AD199" s="24"/>
      <c r="AE199" s="24"/>
      <c r="AF199" s="10"/>
      <c r="AG199" s="24"/>
      <c r="AH199" s="24"/>
      <c r="AI199" s="10"/>
      <c r="AJ199" s="24"/>
      <c r="AK199" s="24"/>
      <c r="AL199" s="10"/>
      <c r="AM199" s="30"/>
      <c r="AN199" s="10"/>
      <c r="AO199" s="10"/>
      <c r="AP199" s="30"/>
      <c r="AQ199" s="10"/>
      <c r="AR199" s="10"/>
      <c r="AS199" s="30"/>
      <c r="AT199" s="10"/>
      <c r="AU199" s="10"/>
      <c r="AV199" s="30"/>
      <c r="AW199" s="10"/>
      <c r="AX199" s="10"/>
      <c r="AY199" s="10"/>
      <c r="AZ199" s="24"/>
      <c r="BA199" s="10"/>
      <c r="BB199" s="93"/>
      <c r="BC199" s="10"/>
      <c r="BD199" s="24"/>
      <c r="BE199" s="10"/>
      <c r="BF199" s="24"/>
      <c r="BG199" s="10"/>
      <c r="BH199" s="24"/>
      <c r="BI199" s="10"/>
      <c r="BJ199" s="24"/>
      <c r="BK199" s="10"/>
      <c r="BL199" s="24"/>
      <c r="BM199" s="10"/>
      <c r="BN199" s="24"/>
      <c r="BO199" s="10"/>
      <c r="BP199" s="10"/>
      <c r="BQ199" s="24"/>
      <c r="BR199" s="10"/>
      <c r="BS199" s="24"/>
      <c r="BT199" s="10"/>
      <c r="BU199" s="24"/>
      <c r="BV199" s="10"/>
      <c r="BW199" s="24"/>
      <c r="BX199" s="10"/>
      <c r="BY199" s="24"/>
      <c r="BZ199" s="10"/>
      <c r="CA199" s="24"/>
      <c r="CB199" s="10"/>
      <c r="CC199" s="24"/>
      <c r="CD199" s="10"/>
      <c r="CE199" s="24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43"/>
      <c r="CW199" s="10"/>
      <c r="CX199" s="24"/>
      <c r="CY199" s="10"/>
      <c r="CZ199" s="24"/>
      <c r="DA199" s="10"/>
      <c r="DB199" s="24"/>
      <c r="DC199" s="10"/>
      <c r="DD199" s="24"/>
      <c r="DE199" s="88"/>
      <c r="DF199" s="88"/>
    </row>
    <row r="200" spans="1:110" s="11" customFormat="1" ht="12.75">
      <c r="A200" s="12" t="s">
        <v>69</v>
      </c>
      <c r="B200" s="10">
        <f>SUM(B64:INDEX(B:B,64+$A197-1))</f>
        <v>40796.901400000002</v>
      </c>
      <c r="C200" s="24">
        <f>B200/B198-1</f>
        <v>0.17191546813146474</v>
      </c>
      <c r="D200" s="24"/>
      <c r="E200" s="10">
        <f>SUM(E64:INDEX(E:E,64+$A197-1))</f>
        <v>33297.287900000003</v>
      </c>
      <c r="F200" s="24">
        <f>E200/E198-1</f>
        <v>0.11589722966606231</v>
      </c>
      <c r="G200" s="24"/>
      <c r="H200" s="10">
        <f>SUM(H64:INDEX(H:H,64+$A197-1))</f>
        <v>6875.6188000000011</v>
      </c>
      <c r="I200" s="24">
        <f>H200/H198-1</f>
        <v>0.54465974376906634</v>
      </c>
      <c r="J200" s="24"/>
      <c r="K200" s="10">
        <f>SUM(K64:INDEX(K:K,64+$A197-1))</f>
        <v>623.99470000000008</v>
      </c>
      <c r="L200" s="24">
        <f>K200/K198-1</f>
        <v>0.19560423937273197</v>
      </c>
      <c r="M200" s="24"/>
      <c r="N200" s="10">
        <f>SUM(N64:INDEX(N:N,64+$A197-1))</f>
        <v>34770.1708</v>
      </c>
      <c r="O200" s="24">
        <f>N200/N198-1</f>
        <v>0.15818727187953252</v>
      </c>
      <c r="P200" s="24"/>
      <c r="Q200" s="10">
        <f>SUM(Q64:INDEX(Q:Q,64+$A197-1))</f>
        <v>28835.522100000002</v>
      </c>
      <c r="R200" s="24">
        <f>Q200/Q198-1</f>
        <v>0.11358084981784522</v>
      </c>
      <c r="S200" s="24"/>
      <c r="T200" s="10">
        <f>SUM(T64:INDEX(T:T,64+$A197-1))</f>
        <v>5429.2781000000004</v>
      </c>
      <c r="U200" s="24">
        <f>T200/T198-1</f>
        <v>0.47387975809521432</v>
      </c>
      <c r="V200" s="24"/>
      <c r="W200" s="10">
        <f>SUM(W64:INDEX(W:W,64+$A197-1))</f>
        <v>505.37060000000002</v>
      </c>
      <c r="X200" s="24">
        <f>W200/W198-1</f>
        <v>0.14047219288506141</v>
      </c>
      <c r="Y200" s="24"/>
      <c r="Z200" s="10">
        <f>SUM(Z64:INDEX(Z:Z,64+$A197-1))</f>
        <v>22017.31</v>
      </c>
      <c r="AA200" s="24">
        <f>Z200/Z198-1</f>
        <v>0.16657147156439289</v>
      </c>
      <c r="AB200" s="24"/>
      <c r="AC200" s="10">
        <f>SUM(AC64:INDEX(AC:AC,64+$A197-1))</f>
        <v>19185.081999999999</v>
      </c>
      <c r="AD200" s="24">
        <f>AC200/AC198-1</f>
        <v>0.14213640806927663</v>
      </c>
      <c r="AE200" s="24"/>
      <c r="AF200" s="10">
        <f>SUM(AF64:INDEX(AF:AF,64+$A197-1))</f>
        <v>2459.1779999999999</v>
      </c>
      <c r="AG200" s="24">
        <f>AF200/AF198-1</f>
        <v>0.40206388934816428</v>
      </c>
      <c r="AH200" s="24"/>
      <c r="AI200" s="10">
        <f>SUM(AI64:INDEX(AI:AI,64+$A197-1))</f>
        <v>373.05</v>
      </c>
      <c r="AJ200" s="24">
        <f>AI200/AI198-1</f>
        <v>0.15850439427346985</v>
      </c>
      <c r="AK200" s="24"/>
      <c r="AL200" s="10">
        <f>AVERAGE(AL64:INDEX(AL:AL,64+$A197-1))</f>
        <v>85.206666666666663</v>
      </c>
      <c r="AM200" s="168">
        <f>AL200-AL198</f>
        <v>-1.0033333333333303</v>
      </c>
      <c r="AN200" s="24"/>
      <c r="AO200" s="10">
        <f>AVERAGE(AO64:INDEX(AO:AO,64+$A197-1))</f>
        <v>86.606666666666683</v>
      </c>
      <c r="AP200" s="168">
        <f>AO200-AO198</f>
        <v>-0.13749999999998863</v>
      </c>
      <c r="AQ200" s="24"/>
      <c r="AR200" s="10">
        <f>AVERAGE(AR64:INDEX(AR:AR,64+$A197-1))</f>
        <v>79.145833333333343</v>
      </c>
      <c r="AS200" s="168">
        <f>AR200-AR198</f>
        <v>-3.3274999999999864</v>
      </c>
      <c r="AT200" s="24"/>
      <c r="AU200" s="10">
        <f>AVERAGE(AU64:INDEX(AU:AU,64+$A197-1))</f>
        <v>80.728333333333339</v>
      </c>
      <c r="AV200" s="168">
        <f>AU200-AU198</f>
        <v>-4.5008333333333326</v>
      </c>
      <c r="AW200" s="24"/>
      <c r="AX200" s="10"/>
      <c r="AY200" s="10"/>
      <c r="AZ200" s="24"/>
      <c r="BA200" s="10"/>
      <c r="BB200" s="93"/>
      <c r="BC200" s="10"/>
      <c r="BD200" s="24"/>
      <c r="BE200" s="10"/>
      <c r="BF200" s="24"/>
      <c r="BG200" s="10"/>
      <c r="BH200" s="24"/>
      <c r="BI200" s="10"/>
      <c r="BJ200" s="24"/>
      <c r="BK200" s="10"/>
      <c r="BL200" s="24"/>
      <c r="BM200" s="10"/>
      <c r="BN200" s="24"/>
      <c r="BO200" s="10"/>
      <c r="BP200" s="10"/>
      <c r="BQ200" s="24"/>
      <c r="BR200" s="10"/>
      <c r="BS200" s="24"/>
      <c r="BT200" s="10"/>
      <c r="BU200" s="24"/>
      <c r="BV200" s="10"/>
      <c r="BW200" s="24"/>
      <c r="BX200" s="10"/>
      <c r="BY200" s="24"/>
      <c r="BZ200" s="10"/>
      <c r="CA200" s="24"/>
      <c r="CB200" s="10"/>
      <c r="CC200" s="24"/>
      <c r="CD200" s="10"/>
      <c r="CE200" s="24"/>
      <c r="CF200" s="10"/>
      <c r="CG200" s="24"/>
      <c r="CH200" s="10"/>
      <c r="CI200" s="24"/>
      <c r="CJ200" s="10"/>
      <c r="CK200" s="24"/>
      <c r="CL200" s="10"/>
      <c r="CM200" s="24"/>
      <c r="CN200" s="10"/>
      <c r="CO200" s="24"/>
      <c r="CP200" s="10"/>
      <c r="CQ200" s="24"/>
      <c r="CR200" s="10"/>
      <c r="CS200" s="24"/>
      <c r="CT200" s="10"/>
      <c r="CU200" s="24"/>
      <c r="CV200" s="43"/>
      <c r="CW200" s="10"/>
      <c r="CX200" s="24"/>
      <c r="CY200" s="10"/>
      <c r="CZ200" s="24"/>
      <c r="DA200" s="10"/>
      <c r="DB200" s="24"/>
      <c r="DC200" s="10"/>
      <c r="DD200" s="24"/>
      <c r="DE200" s="88"/>
      <c r="DF200" s="88"/>
    </row>
    <row r="201" spans="1:110" s="11" customFormat="1" ht="12.75">
      <c r="A201" s="1"/>
      <c r="B201" s="10"/>
      <c r="C201" s="24"/>
      <c r="D201" s="24"/>
      <c r="E201" s="10"/>
      <c r="F201" s="24"/>
      <c r="G201" s="24"/>
      <c r="H201" s="10"/>
      <c r="I201" s="24"/>
      <c r="J201" s="24"/>
      <c r="K201" s="10"/>
      <c r="L201" s="24"/>
      <c r="M201" s="24"/>
      <c r="N201" s="10"/>
      <c r="O201" s="24"/>
      <c r="P201" s="24"/>
      <c r="Q201" s="10"/>
      <c r="R201" s="24"/>
      <c r="S201" s="24"/>
      <c r="T201" s="10"/>
      <c r="U201" s="24"/>
      <c r="V201" s="24"/>
      <c r="W201" s="10"/>
      <c r="X201" s="24"/>
      <c r="Y201" s="24"/>
      <c r="Z201" s="10"/>
      <c r="AA201" s="24"/>
      <c r="AB201" s="24"/>
      <c r="AC201" s="10"/>
      <c r="AD201" s="24"/>
      <c r="AE201" s="24"/>
      <c r="AF201" s="10"/>
      <c r="AG201" s="24"/>
      <c r="AH201" s="24"/>
      <c r="AI201" s="10"/>
      <c r="AJ201" s="24"/>
      <c r="AK201" s="24"/>
      <c r="AL201" s="10"/>
      <c r="AM201" s="168"/>
      <c r="AN201" s="24"/>
      <c r="AO201" s="10"/>
      <c r="AP201" s="168"/>
      <c r="AQ201" s="24"/>
      <c r="AR201" s="10"/>
      <c r="AS201" s="168"/>
      <c r="AT201" s="24"/>
      <c r="AU201" s="10"/>
      <c r="AV201" s="168"/>
      <c r="AW201" s="24"/>
      <c r="AX201" s="10"/>
      <c r="AY201" s="10"/>
      <c r="AZ201" s="24"/>
      <c r="BA201" s="10"/>
      <c r="BB201" s="93"/>
      <c r="BC201" s="10"/>
      <c r="BD201" s="24"/>
      <c r="BE201" s="10"/>
      <c r="BF201" s="24"/>
      <c r="BG201" s="10"/>
      <c r="BH201" s="24"/>
      <c r="BI201" s="10"/>
      <c r="BJ201" s="24"/>
      <c r="BK201" s="10"/>
      <c r="BL201" s="24"/>
      <c r="BM201" s="10"/>
      <c r="BN201" s="24"/>
      <c r="BO201" s="10"/>
      <c r="BP201" s="10"/>
      <c r="BQ201" s="24"/>
      <c r="BR201" s="10"/>
      <c r="BS201" s="24"/>
      <c r="BT201" s="10"/>
      <c r="BU201" s="24"/>
      <c r="BV201" s="10"/>
      <c r="BW201" s="24"/>
      <c r="BX201" s="10"/>
      <c r="BY201" s="24"/>
      <c r="BZ201" s="10"/>
      <c r="CA201" s="24"/>
      <c r="CB201" s="10"/>
      <c r="CC201" s="24"/>
      <c r="CD201" s="10"/>
      <c r="CE201" s="24"/>
      <c r="CF201" s="10"/>
      <c r="CG201" s="24"/>
      <c r="CH201" s="10"/>
      <c r="CI201" s="24"/>
      <c r="CJ201" s="10"/>
      <c r="CK201" s="24"/>
      <c r="CL201" s="10"/>
      <c r="CM201" s="24"/>
      <c r="CN201" s="10"/>
      <c r="CO201" s="24"/>
      <c r="CP201" s="10"/>
      <c r="CQ201" s="24"/>
      <c r="CR201" s="10"/>
      <c r="CS201" s="24"/>
      <c r="CT201" s="10"/>
      <c r="CU201" s="24"/>
      <c r="CV201" s="43"/>
      <c r="CW201" s="10"/>
      <c r="CX201" s="24"/>
      <c r="CY201" s="10"/>
      <c r="CZ201" s="24"/>
      <c r="DA201" s="10"/>
      <c r="DB201" s="24"/>
      <c r="DC201" s="10"/>
      <c r="DD201" s="24"/>
      <c r="DE201" s="88"/>
      <c r="DF201" s="88"/>
    </row>
    <row r="202" spans="1:110" s="11" customFormat="1" ht="12.75">
      <c r="A202" s="12" t="s">
        <v>70</v>
      </c>
      <c r="B202" s="10">
        <f>SUM(B76:INDEX(B:B,76+$A197-1))</f>
        <v>31166.718399999998</v>
      </c>
      <c r="C202" s="24">
        <f>B202/B200-1</f>
        <v>-0.23605182426918347</v>
      </c>
      <c r="D202" s="24"/>
      <c r="E202" s="10">
        <f>SUM(E76:INDEX(E:E,76+$A197-1))</f>
        <v>29353.918700000002</v>
      </c>
      <c r="F202" s="24">
        <f>E202/E200-1</f>
        <v>-0.11842914089108147</v>
      </c>
      <c r="G202" s="24"/>
      <c r="H202" s="10">
        <f>SUM(H76:INDEX(H:H,76+$A197-1))</f>
        <v>1661.0870000000002</v>
      </c>
      <c r="I202" s="24">
        <f>H202/H200-1</f>
        <v>-0.75840909039343485</v>
      </c>
      <c r="J202" s="24"/>
      <c r="K202" s="10">
        <f>SUM(K76:INDEX(K:K,76+$A197-1))</f>
        <v>151.71269999999998</v>
      </c>
      <c r="L202" s="24">
        <f>K202/K200-1</f>
        <v>-0.75686860801862588</v>
      </c>
      <c r="M202" s="24"/>
      <c r="N202" s="10">
        <f>SUM(N76:INDEX(N:N,76+$A197-1))</f>
        <v>23434.6057</v>
      </c>
      <c r="O202" s="24">
        <f>N202/N200-1</f>
        <v>-0.3260140758353709</v>
      </c>
      <c r="P202" s="24"/>
      <c r="Q202" s="10">
        <f>SUM(Q76:INDEX(Q:Q,76+$A197-1))</f>
        <v>22436.914600000004</v>
      </c>
      <c r="R202" s="24">
        <f>Q202/Q200-1</f>
        <v>-0.22190017846078802</v>
      </c>
      <c r="S202" s="24"/>
      <c r="T202" s="10">
        <f>SUM(T76:INDEX(T:T,76+$A197-1))</f>
        <v>939.23360000000014</v>
      </c>
      <c r="U202" s="24">
        <f>T202/T200-1</f>
        <v>-0.82700580395762002</v>
      </c>
      <c r="V202" s="24"/>
      <c r="W202" s="10">
        <f>SUM(W76:INDEX(W:W,76+$A197-1))</f>
        <v>58.457500000000003</v>
      </c>
      <c r="X202" s="24">
        <f>W202/W200-1</f>
        <v>-0.8843274618665985</v>
      </c>
      <c r="Y202" s="24"/>
      <c r="Z202" s="10">
        <f>SUM(Z76:INDEX(Z:Z,76+$A197-1))</f>
        <v>15716.84</v>
      </c>
      <c r="AA202" s="24">
        <f>Z202/Z200-1</f>
        <v>-0.2861598442316523</v>
      </c>
      <c r="AB202" s="24"/>
      <c r="AC202" s="10">
        <f>SUM(AC76:INDEX(AC:AC,76+$A197-1))</f>
        <v>15297.339999999998</v>
      </c>
      <c r="AD202" s="24">
        <f>AC202/AC200-1</f>
        <v>-0.20264401267609911</v>
      </c>
      <c r="AE202" s="24"/>
      <c r="AF202" s="10">
        <f>SUM(AF76:INDEX(AF:AF,76+$A197-1))</f>
        <v>371.84000000000003</v>
      </c>
      <c r="AG202" s="24">
        <f>AF202/AF200-1</f>
        <v>-0.84879500385901308</v>
      </c>
      <c r="AH202" s="24"/>
      <c r="AI202" s="10">
        <f>SUM(AI76:INDEX(AI:AI,76+$A197-1))</f>
        <v>47.669999999999987</v>
      </c>
      <c r="AJ202" s="24">
        <f>AI202/AI200-1</f>
        <v>-0.87221552070767994</v>
      </c>
      <c r="AK202" s="24"/>
      <c r="AL202" s="10">
        <f>AVERAGE(AL76:INDEX(AL:AL,76+$A197-1))</f>
        <v>72.737499999999997</v>
      </c>
      <c r="AM202" s="168">
        <f>AL202-AL200</f>
        <v>-12.469166666666666</v>
      </c>
      <c r="AN202" s="24"/>
      <c r="AO202" s="10">
        <f>AVERAGE(AO76:INDEX(AO:AO,76+$A197-1))</f>
        <v>73.890833333333333</v>
      </c>
      <c r="AP202" s="168">
        <f>AO202-AO200</f>
        <v>-12.71583333333335</v>
      </c>
      <c r="AQ202" s="24"/>
      <c r="AR202" s="10">
        <f>AVERAGE(AR76:INDEX(AR:AR,76+$A197-1))</f>
        <v>47.665833333333346</v>
      </c>
      <c r="AS202" s="168">
        <f>AR202-AR200</f>
        <v>-31.479999999999997</v>
      </c>
      <c r="AT202" s="24"/>
      <c r="AU202" s="10">
        <f>AVERAGE(AU76:INDEX(AU:AU,76+$A197-1))</f>
        <v>31.106666666666669</v>
      </c>
      <c r="AV202" s="168">
        <f>AU202-AU200</f>
        <v>-49.62166666666667</v>
      </c>
      <c r="AW202" s="24"/>
      <c r="AX202" s="10"/>
      <c r="AY202" s="10"/>
      <c r="AZ202" s="24"/>
      <c r="BA202" s="10"/>
      <c r="BB202" s="93"/>
      <c r="BC202" s="10"/>
      <c r="BD202" s="24"/>
      <c r="BE202" s="10"/>
      <c r="BF202" s="24"/>
      <c r="BG202" s="10"/>
      <c r="BH202" s="24"/>
      <c r="BI202" s="10"/>
      <c r="BJ202" s="24"/>
      <c r="BK202" s="10"/>
      <c r="BL202" s="24"/>
      <c r="BM202" s="10"/>
      <c r="BN202" s="24"/>
      <c r="BO202" s="10"/>
      <c r="BP202" s="10"/>
      <c r="BQ202" s="24"/>
      <c r="BR202" s="10"/>
      <c r="BS202" s="24"/>
      <c r="BT202" s="10"/>
      <c r="BU202" s="24"/>
      <c r="BV202" s="10"/>
      <c r="BW202" s="24"/>
      <c r="BX202" s="10"/>
      <c r="BY202" s="24"/>
      <c r="BZ202" s="10"/>
      <c r="CA202" s="24"/>
      <c r="CB202" s="10"/>
      <c r="CC202" s="24"/>
      <c r="CD202" s="10"/>
      <c r="CE202" s="24"/>
      <c r="CF202" s="10"/>
      <c r="CG202" s="24"/>
      <c r="CH202" s="10"/>
      <c r="CI202" s="24"/>
      <c r="CJ202" s="10"/>
      <c r="CK202" s="24"/>
      <c r="CL202" s="10"/>
      <c r="CM202" s="24"/>
      <c r="CN202" s="10"/>
      <c r="CO202" s="24"/>
      <c r="CP202" s="10"/>
      <c r="CQ202" s="24"/>
      <c r="CR202" s="10"/>
      <c r="CS202" s="24"/>
      <c r="CT202" s="10"/>
      <c r="CU202" s="24"/>
      <c r="CV202" s="43"/>
      <c r="CW202" s="10"/>
      <c r="CX202" s="24"/>
      <c r="CY202" s="10"/>
      <c r="CZ202" s="24"/>
      <c r="DA202" s="10"/>
      <c r="DB202" s="24"/>
      <c r="DC202" s="10"/>
      <c r="DD202" s="24"/>
      <c r="DE202" s="88"/>
      <c r="DF202" s="88"/>
    </row>
    <row r="203" spans="1:110" s="11" customFormat="1" ht="12.75">
      <c r="A203" s="1"/>
      <c r="B203" s="10"/>
      <c r="C203" s="24"/>
      <c r="D203" s="24"/>
      <c r="E203" s="10"/>
      <c r="F203" s="24"/>
      <c r="G203" s="24"/>
      <c r="H203" s="10"/>
      <c r="I203" s="24"/>
      <c r="J203" s="24"/>
      <c r="K203" s="10"/>
      <c r="L203" s="24"/>
      <c r="M203" s="24"/>
      <c r="N203" s="10"/>
      <c r="O203" s="24"/>
      <c r="P203" s="24"/>
      <c r="Q203" s="10"/>
      <c r="R203" s="24"/>
      <c r="S203" s="24"/>
      <c r="T203" s="10"/>
      <c r="U203" s="24"/>
      <c r="V203" s="24"/>
      <c r="W203" s="10"/>
      <c r="X203" s="24"/>
      <c r="Y203" s="24"/>
      <c r="Z203" s="10"/>
      <c r="AA203" s="24"/>
      <c r="AB203" s="24"/>
      <c r="AC203" s="10"/>
      <c r="AD203" s="24"/>
      <c r="AE203" s="24"/>
      <c r="AF203" s="10"/>
      <c r="AG203" s="24"/>
      <c r="AH203" s="24"/>
      <c r="AI203" s="10"/>
      <c r="AJ203" s="24"/>
      <c r="AK203" s="24"/>
      <c r="AL203" s="10"/>
      <c r="AM203" s="168"/>
      <c r="AN203" s="24"/>
      <c r="AO203" s="10"/>
      <c r="AP203" s="168"/>
      <c r="AQ203" s="24"/>
      <c r="AR203" s="10"/>
      <c r="AS203" s="168"/>
      <c r="AT203" s="24"/>
      <c r="AU203" s="10"/>
      <c r="AV203" s="168"/>
      <c r="AW203" s="24"/>
      <c r="AX203" s="10"/>
      <c r="AY203" s="10"/>
      <c r="AZ203" s="24"/>
      <c r="BA203" s="10"/>
      <c r="BB203" s="93"/>
      <c r="BC203" s="10"/>
      <c r="BD203" s="24"/>
      <c r="BE203" s="10"/>
      <c r="BF203" s="24"/>
      <c r="BG203" s="10"/>
      <c r="BH203" s="24"/>
      <c r="BI203" s="10"/>
      <c r="BJ203" s="24"/>
      <c r="BK203" s="10"/>
      <c r="BL203" s="24"/>
      <c r="BM203" s="10"/>
      <c r="BN203" s="24"/>
      <c r="BO203" s="10"/>
      <c r="BP203" s="10"/>
      <c r="BQ203" s="24"/>
      <c r="BR203" s="10"/>
      <c r="BS203" s="24"/>
      <c r="BT203" s="10"/>
      <c r="BU203" s="24"/>
      <c r="BV203" s="10"/>
      <c r="BW203" s="24"/>
      <c r="BX203" s="10"/>
      <c r="BY203" s="24"/>
      <c r="BZ203" s="10"/>
      <c r="CA203" s="24"/>
      <c r="CB203" s="10"/>
      <c r="CC203" s="24"/>
      <c r="CD203" s="10"/>
      <c r="CE203" s="24"/>
      <c r="CF203" s="10"/>
      <c r="CG203" s="24"/>
      <c r="CH203" s="10"/>
      <c r="CI203" s="24"/>
      <c r="CJ203" s="10"/>
      <c r="CK203" s="24"/>
      <c r="CL203" s="10"/>
      <c r="CM203" s="24"/>
      <c r="CN203" s="10"/>
      <c r="CO203" s="24"/>
      <c r="CP203" s="10"/>
      <c r="CQ203" s="24"/>
      <c r="CR203" s="10"/>
      <c r="CS203" s="24"/>
      <c r="CT203" s="10"/>
      <c r="CU203" s="24"/>
      <c r="CV203" s="43"/>
      <c r="CW203" s="10"/>
      <c r="CX203" s="24"/>
      <c r="CY203" s="10"/>
      <c r="CZ203" s="24"/>
      <c r="DA203" s="10"/>
      <c r="DB203" s="24"/>
      <c r="DC203" s="10"/>
      <c r="DD203" s="24"/>
      <c r="DE203" s="88"/>
      <c r="DF203" s="88"/>
    </row>
    <row r="204" spans="1:110" s="11" customFormat="1" ht="12.75">
      <c r="A204" s="12" t="s">
        <v>71</v>
      </c>
      <c r="B204" s="10">
        <f>SUM(B88:INDEX(B:B,88+$A197-1))</f>
        <v>36180.922399999989</v>
      </c>
      <c r="C204" s="24">
        <f>B204/B202-1</f>
        <v>0.16088328375309446</v>
      </c>
      <c r="D204" s="24"/>
      <c r="E204" s="10">
        <f>SUM(E88:INDEX(E:E,88+$A197-1))</f>
        <v>35143.721900000004</v>
      </c>
      <c r="F204" s="24">
        <f>E204/E202-1</f>
        <v>0.19724123580133779</v>
      </c>
      <c r="G204" s="24"/>
      <c r="H204" s="10">
        <f>SUM(H88:INDEX(H:H,88+$A197-1))</f>
        <v>835.90269999999998</v>
      </c>
      <c r="I204" s="24">
        <f>H204/H202-1</f>
        <v>-0.49677367892229618</v>
      </c>
      <c r="J204" s="24"/>
      <c r="K204" s="10">
        <f>SUM(K88:INDEX(K:K,88+$A197-1))</f>
        <v>201.29779999999997</v>
      </c>
      <c r="L204" s="24">
        <f>K204/K202-1</f>
        <v>0.32683552530539628</v>
      </c>
      <c r="M204" s="24"/>
      <c r="N204" s="10">
        <f>SUM(N88:INDEX(N:N,88+$A197-1))</f>
        <v>27172.905600000002</v>
      </c>
      <c r="O204" s="24">
        <f>N204/N202-1</f>
        <v>0.15952049494052312</v>
      </c>
      <c r="P204" s="24"/>
      <c r="Q204" s="10">
        <f>SUM(Q88:INDEX(Q:Q,88+$A197-1))</f>
        <v>26767.163600000003</v>
      </c>
      <c r="R204" s="24">
        <f>Q204/Q202-1</f>
        <v>0.19299663421636404</v>
      </c>
      <c r="S204" s="24"/>
      <c r="T204" s="10">
        <f>SUM(T88:INDEX(T:T,88+$A197-1))</f>
        <v>299.87440000000004</v>
      </c>
      <c r="U204" s="24">
        <f>T204/T202-1</f>
        <v>-0.68072436931557823</v>
      </c>
      <c r="V204" s="24"/>
      <c r="W204" s="10">
        <f>SUM(W88:INDEX(W:W,88+$A197-1))</f>
        <v>105.86759999999998</v>
      </c>
      <c r="X204" s="24">
        <f>W204/W202-1</f>
        <v>0.81101826112988018</v>
      </c>
      <c r="Y204" s="24"/>
      <c r="Z204" s="10">
        <f>SUM(Z88:INDEX(Z:Z,88+$A197-1))</f>
        <v>18442.979999999996</v>
      </c>
      <c r="AA204" s="24">
        <f>Z204/Z202-1</f>
        <v>0.1734534422950158</v>
      </c>
      <c r="AB204" s="24"/>
      <c r="AC204" s="10">
        <f>SUM(AC88:INDEX(AC:AC,88+$A197-1))</f>
        <v>18301.75</v>
      </c>
      <c r="AD204" s="24">
        <f>AC204/AC202-1</f>
        <v>0.19640081216734417</v>
      </c>
      <c r="AE204" s="24"/>
      <c r="AF204" s="10">
        <f>SUM(AF88:INDEX(AF:AF,88+$A197-1))</f>
        <v>73.59</v>
      </c>
      <c r="AG204" s="24">
        <f>AF204/AF202-1</f>
        <v>-0.80209229776247848</v>
      </c>
      <c r="AH204" s="24"/>
      <c r="AI204" s="10">
        <f>SUM(AI88:INDEX(AI:AI,88+$A197-1))</f>
        <v>67.64</v>
      </c>
      <c r="AJ204" s="24">
        <f>AI204/AI202-1</f>
        <v>0.41892175372351614</v>
      </c>
      <c r="AK204" s="24"/>
      <c r="AL204" s="10">
        <f>AVERAGE(AL88:INDEX(AL:AL,88+$A197-1))</f>
        <v>74.264166666666668</v>
      </c>
      <c r="AM204" s="168">
        <f>AL204-AL202</f>
        <v>1.5266666666666708</v>
      </c>
      <c r="AN204" s="24"/>
      <c r="AO204" s="10">
        <f>AVERAGE(AO88:INDEX(AO:AO,88+$A197-1))</f>
        <v>75.302499999999995</v>
      </c>
      <c r="AP204" s="168">
        <f>AO204-AO202</f>
        <v>1.4116666666666617</v>
      </c>
      <c r="AQ204" s="24"/>
      <c r="AR204" s="10">
        <f>AVERAGE(AR88:INDEX(AR:AR,88+$A197-1))</f>
        <v>49.283333333333331</v>
      </c>
      <c r="AS204" s="168">
        <f>AR204-AR202</f>
        <v>1.6174999999999855</v>
      </c>
      <c r="AT204" s="24"/>
      <c r="AU204" s="10">
        <f>AVERAGE(AU88:INDEX(AU:AU,88+$A197-1))</f>
        <v>51.81583333333333</v>
      </c>
      <c r="AV204" s="168">
        <f>AU204-AU202</f>
        <v>20.709166666666661</v>
      </c>
      <c r="AW204" s="24"/>
      <c r="AX204" s="10"/>
      <c r="AY204" s="10"/>
      <c r="AZ204" s="24"/>
      <c r="BA204" s="10"/>
      <c r="BB204" s="93"/>
      <c r="BC204" s="10"/>
      <c r="BD204" s="24"/>
      <c r="BE204" s="10"/>
      <c r="BF204" s="24"/>
      <c r="BG204" s="10"/>
      <c r="BH204" s="24"/>
      <c r="BI204" s="10"/>
      <c r="BJ204" s="24"/>
      <c r="BK204" s="10"/>
      <c r="BL204" s="24"/>
      <c r="BM204" s="10"/>
      <c r="BN204" s="24"/>
      <c r="BO204" s="10"/>
      <c r="BP204" s="10"/>
      <c r="BQ204" s="24"/>
      <c r="BR204" s="10"/>
      <c r="BS204" s="24"/>
      <c r="BT204" s="10"/>
      <c r="BU204" s="24"/>
      <c r="BV204" s="10"/>
      <c r="BW204" s="24"/>
      <c r="BX204" s="10"/>
      <c r="BY204" s="24"/>
      <c r="BZ204" s="10"/>
      <c r="CA204" s="24"/>
      <c r="CB204" s="10"/>
      <c r="CC204" s="24"/>
      <c r="CD204" s="10"/>
      <c r="CE204" s="24"/>
      <c r="CF204" s="10"/>
      <c r="CG204" s="24"/>
      <c r="CH204" s="10"/>
      <c r="CI204" s="24"/>
      <c r="CJ204" s="10"/>
      <c r="CK204" s="24"/>
      <c r="CL204" s="10"/>
      <c r="CM204" s="24"/>
      <c r="CN204" s="10"/>
      <c r="CO204" s="24"/>
      <c r="CP204" s="10"/>
      <c r="CQ204" s="24"/>
      <c r="CR204" s="10"/>
      <c r="CS204" s="24"/>
      <c r="CT204" s="10"/>
      <c r="CU204" s="24"/>
      <c r="CV204" s="43"/>
      <c r="CW204" s="10"/>
      <c r="CX204" s="24"/>
      <c r="CY204" s="10"/>
      <c r="CZ204" s="24"/>
      <c r="DA204" s="10"/>
      <c r="DB204" s="24"/>
      <c r="DC204" s="10"/>
      <c r="DD204" s="24"/>
      <c r="DE204" s="88"/>
      <c r="DF204" s="88"/>
    </row>
    <row r="205" spans="1:110" s="11" customFormat="1" ht="12.75">
      <c r="A205" s="12"/>
      <c r="B205" s="10"/>
      <c r="C205" s="24"/>
      <c r="D205" s="24"/>
      <c r="E205" s="10"/>
      <c r="F205" s="24"/>
      <c r="G205" s="24"/>
      <c r="H205" s="10"/>
      <c r="I205" s="24"/>
      <c r="J205" s="24"/>
      <c r="K205" s="10"/>
      <c r="L205" s="24"/>
      <c r="M205" s="24"/>
      <c r="N205" s="10"/>
      <c r="O205" s="24"/>
      <c r="P205" s="24"/>
      <c r="Q205" s="10"/>
      <c r="R205" s="24"/>
      <c r="S205" s="24"/>
      <c r="T205" s="10"/>
      <c r="U205" s="24"/>
      <c r="V205" s="24"/>
      <c r="W205" s="10"/>
      <c r="X205" s="24"/>
      <c r="Y205" s="24"/>
      <c r="Z205" s="10"/>
      <c r="AA205" s="24"/>
      <c r="AB205" s="24"/>
      <c r="AC205" s="10"/>
      <c r="AD205" s="24"/>
      <c r="AE205" s="24"/>
      <c r="AF205" s="10"/>
      <c r="AG205" s="24"/>
      <c r="AH205" s="24"/>
      <c r="AI205" s="10"/>
      <c r="AJ205" s="24"/>
      <c r="AK205" s="24"/>
      <c r="AL205" s="10"/>
      <c r="AM205" s="168"/>
      <c r="AN205" s="24"/>
      <c r="AO205" s="10"/>
      <c r="AP205" s="168"/>
      <c r="AQ205" s="24"/>
      <c r="AR205" s="10"/>
      <c r="AS205" s="168"/>
      <c r="AT205" s="24"/>
      <c r="AU205" s="10"/>
      <c r="AV205" s="168"/>
      <c r="AW205" s="24"/>
      <c r="AX205" s="10"/>
      <c r="AY205" s="10"/>
      <c r="AZ205" s="24"/>
      <c r="BA205" s="10"/>
      <c r="BB205" s="93"/>
      <c r="BC205" s="10"/>
      <c r="BD205" s="24"/>
      <c r="BE205" s="10"/>
      <c r="BF205" s="24"/>
      <c r="BG205" s="10"/>
      <c r="BH205" s="24"/>
      <c r="BI205" s="10"/>
      <c r="BJ205" s="24"/>
      <c r="BK205" s="10"/>
      <c r="BL205" s="24"/>
      <c r="BM205" s="10"/>
      <c r="BN205" s="24"/>
      <c r="BO205" s="10"/>
      <c r="BP205" s="10"/>
      <c r="BQ205" s="24"/>
      <c r="BR205" s="10"/>
      <c r="BS205" s="24"/>
      <c r="BT205" s="10"/>
      <c r="BU205" s="24"/>
      <c r="BV205" s="10"/>
      <c r="BW205" s="24"/>
      <c r="BX205" s="10"/>
      <c r="BY205" s="24"/>
      <c r="BZ205" s="10"/>
      <c r="CA205" s="24"/>
      <c r="CB205" s="10"/>
      <c r="CC205" s="24"/>
      <c r="CD205" s="10"/>
      <c r="CE205" s="24"/>
      <c r="CF205" s="10"/>
      <c r="CG205" s="24"/>
      <c r="CH205" s="10"/>
      <c r="CI205" s="24"/>
      <c r="CJ205" s="10"/>
      <c r="CK205" s="24"/>
      <c r="CL205" s="10"/>
      <c r="CM205" s="24"/>
      <c r="CN205" s="10"/>
      <c r="CO205" s="24"/>
      <c r="CP205" s="10"/>
      <c r="CQ205" s="24"/>
      <c r="CR205" s="10"/>
      <c r="CS205" s="24"/>
      <c r="CT205" s="10"/>
      <c r="CU205" s="24"/>
      <c r="CV205" s="43"/>
      <c r="CW205" s="10"/>
      <c r="CX205" s="24"/>
      <c r="CY205" s="10"/>
      <c r="CZ205" s="24"/>
      <c r="DA205" s="10"/>
      <c r="DB205" s="24"/>
      <c r="DC205" s="10"/>
      <c r="DD205" s="24"/>
      <c r="DE205" s="88"/>
      <c r="DF205" s="88"/>
    </row>
    <row r="206" spans="1:110" s="11" customFormat="1">
      <c r="A206" s="12" t="s">
        <v>72</v>
      </c>
      <c r="B206" s="10">
        <f>SUM(B100:INDEX(B:B,100+$A197-1))</f>
        <v>23199.245699999999</v>
      </c>
      <c r="C206" s="24">
        <f>B206/B204-1</f>
        <v>-0.35879894261623335</v>
      </c>
      <c r="D206" s="24"/>
      <c r="E206" s="10">
        <f>SUM(E100:INDEX(E:E,100+$A197-1))</f>
        <v>22630.582200000001</v>
      </c>
      <c r="F206" s="24">
        <f>E206/E204-1</f>
        <v>-0.35605618937019878</v>
      </c>
      <c r="G206" s="24"/>
      <c r="H206" s="10">
        <f>SUM(H100:INDEX(H:H,100+$A197-1))</f>
        <v>495.05130000000003</v>
      </c>
      <c r="I206" s="24">
        <f>H206/H204-1</f>
        <v>-0.40776444435458814</v>
      </c>
      <c r="J206" s="24"/>
      <c r="K206" s="10">
        <f>SUM(K100:INDEX(K:K,100+$A197-1))</f>
        <v>73.612200000000001</v>
      </c>
      <c r="L206" s="24">
        <f>K206/K204-1</f>
        <v>-0.63431194975802008</v>
      </c>
      <c r="M206" s="24"/>
      <c r="N206" s="10">
        <f>SUM(N100:INDEX(N:N,100+$A197-1))</f>
        <v>15615.002899999998</v>
      </c>
      <c r="O206" s="24">
        <f>N206/N204-1</f>
        <v>-0.42534658862539909</v>
      </c>
      <c r="P206" s="24"/>
      <c r="Q206" s="10">
        <f>SUM(Q100:INDEX(Q:Q,100+$A197-1))</f>
        <v>15295.739100000001</v>
      </c>
      <c r="R206" s="24">
        <f>Q206/Q204-1</f>
        <v>-0.42856332002244724</v>
      </c>
      <c r="S206" s="24"/>
      <c r="T206" s="10">
        <f>SUM(T100:INDEX(T:T,100+$A197-1))</f>
        <v>274.82979999999998</v>
      </c>
      <c r="U206" s="24">
        <f>T206/T204-1</f>
        <v>-8.3516965769669049E-2</v>
      </c>
      <c r="V206" s="24"/>
      <c r="W206" s="10">
        <f>SUM(W100:INDEX(W:W,100+$A197-1))</f>
        <v>44.435699999999997</v>
      </c>
      <c r="X206" s="24">
        <f>W206/W204-1</f>
        <v>-0.58027101776180812</v>
      </c>
      <c r="Y206" s="24"/>
      <c r="Z206" s="10">
        <f>SUM(Z100:INDEX(Z:Z,100+$A197-1))</f>
        <v>10210.48</v>
      </c>
      <c r="AA206" s="24">
        <f>Z206/Z204-1</f>
        <v>-0.44637580260890586</v>
      </c>
      <c r="AB206" s="24"/>
      <c r="AC206" s="10">
        <f>SUM(AC100:INDEX(AC:AC,100+$A197-1))</f>
        <v>10112.84</v>
      </c>
      <c r="AD206" s="24">
        <f>AC206/AC204-1</f>
        <v>-0.44743863291761721</v>
      </c>
      <c r="AE206" s="24"/>
      <c r="AF206" s="10">
        <f>SUM(AF100:INDEX(AF:AF,100+$A197-1))</f>
        <v>70.239999999999995</v>
      </c>
      <c r="AG206" s="24">
        <f>AF206/AF204-1</f>
        <v>-4.5522489468677874E-2</v>
      </c>
      <c r="AH206" s="24"/>
      <c r="AI206" s="10">
        <f>SUM(AI100:INDEX(AI:AI,100+$A197-1))</f>
        <v>27.4</v>
      </c>
      <c r="AJ206" s="24">
        <f>AI206/AI204-1</f>
        <v>-0.5949142519219397</v>
      </c>
      <c r="AK206" s="24"/>
      <c r="AL206" s="10">
        <f>AVERAGE(AL100:INDEX(AL:AL,100+$A197-1))</f>
        <v>66.044166666666669</v>
      </c>
      <c r="AM206" s="168">
        <f>AL206-AL204</f>
        <v>-8.2199999999999989</v>
      </c>
      <c r="AN206" s="24"/>
      <c r="AO206" s="10">
        <f>AVERAGE(AO100:INDEX(AO:AO,100+$A197-1))</f>
        <v>66.450833333333335</v>
      </c>
      <c r="AP206" s="168">
        <f>AO206-AO204</f>
        <v>-8.8516666666666595</v>
      </c>
      <c r="AQ206" s="24"/>
      <c r="AR206" s="10">
        <f>AVERAGE(AR100:INDEX(AR:AR,100+$A197-1))</f>
        <v>54.798333333333325</v>
      </c>
      <c r="AS206" s="168">
        <f>AR206-AR204</f>
        <v>5.5149999999999935</v>
      </c>
      <c r="AT206" s="24"/>
      <c r="AU206" s="10">
        <f>AVERAGE(AU100:INDEX(AU:AU,100+$A197-1))</f>
        <v>34.103333333333332</v>
      </c>
      <c r="AV206" s="168">
        <f>AU206-AU204</f>
        <v>-17.712499999999999</v>
      </c>
      <c r="AW206" s="24"/>
      <c r="AX206" s="10"/>
      <c r="AY206" s="10"/>
      <c r="AZ206" s="24"/>
      <c r="BA206" s="10"/>
      <c r="BB206" s="24"/>
      <c r="BC206" s="10"/>
      <c r="BD206" s="24"/>
      <c r="BE206" s="10"/>
      <c r="BF206" s="24"/>
      <c r="BG206" s="10"/>
      <c r="BH206" s="24"/>
      <c r="BI206" s="10"/>
      <c r="BJ206" s="24"/>
      <c r="BK206" s="10"/>
      <c r="BL206" s="24"/>
      <c r="BM206" s="10"/>
      <c r="BN206" s="24"/>
      <c r="BO206" s="10"/>
      <c r="BP206" s="46"/>
      <c r="BQ206" s="24"/>
      <c r="BR206" s="10"/>
      <c r="BS206" s="24"/>
      <c r="BT206" s="10"/>
      <c r="BU206" s="24"/>
      <c r="BV206" s="10"/>
      <c r="BW206" s="24"/>
      <c r="BX206" s="10"/>
      <c r="BY206" s="24"/>
      <c r="BZ206" s="10"/>
      <c r="CA206" s="24"/>
      <c r="CB206" s="10"/>
      <c r="CC206" s="24"/>
      <c r="CD206" s="10"/>
      <c r="CE206" s="24"/>
      <c r="CF206" s="10"/>
      <c r="CG206" s="24"/>
      <c r="CH206" s="10"/>
      <c r="CI206" s="24"/>
      <c r="CJ206" s="10"/>
      <c r="CK206" s="24"/>
      <c r="CL206" s="10"/>
      <c r="CM206" s="24"/>
      <c r="CN206" s="10"/>
      <c r="CO206" s="24"/>
      <c r="CP206" s="10"/>
      <c r="CQ206" s="24"/>
      <c r="CR206" s="10"/>
      <c r="CS206" s="24"/>
      <c r="CT206" s="10"/>
      <c r="CU206" s="24"/>
      <c r="CV206" s="24"/>
      <c r="CW206" s="45"/>
      <c r="CX206" s="24"/>
      <c r="CY206" s="45"/>
      <c r="CZ206" s="24"/>
      <c r="DA206" s="45"/>
      <c r="DB206" s="24"/>
      <c r="DC206"/>
      <c r="DD206" s="24"/>
      <c r="DE206" s="48"/>
      <c r="DF206" s="48"/>
    </row>
    <row r="207" spans="1:110" s="11" customFormat="1">
      <c r="A207" s="12"/>
      <c r="B207" s="10"/>
      <c r="C207" s="24"/>
      <c r="D207" s="24"/>
      <c r="E207" s="10"/>
      <c r="F207" s="24"/>
      <c r="G207" s="24"/>
      <c r="H207" s="10"/>
      <c r="I207" s="24"/>
      <c r="J207" s="24"/>
      <c r="K207" s="10"/>
      <c r="L207" s="24"/>
      <c r="M207" s="24"/>
      <c r="N207" s="10"/>
      <c r="O207" s="24"/>
      <c r="P207" s="24"/>
      <c r="Q207" s="10"/>
      <c r="R207" s="24"/>
      <c r="S207" s="24"/>
      <c r="T207" s="10"/>
      <c r="U207" s="24"/>
      <c r="V207" s="24"/>
      <c r="W207" s="10"/>
      <c r="X207" s="24"/>
      <c r="Y207" s="24"/>
      <c r="Z207" s="10"/>
      <c r="AA207" s="24"/>
      <c r="AB207" s="24"/>
      <c r="AC207" s="10"/>
      <c r="AD207" s="24"/>
      <c r="AE207" s="24"/>
      <c r="AF207" s="10"/>
      <c r="AG207" s="24"/>
      <c r="AH207" s="24"/>
      <c r="AI207" s="10"/>
      <c r="AJ207" s="24"/>
      <c r="AK207" s="24"/>
      <c r="AL207" s="10"/>
      <c r="AM207" s="168"/>
      <c r="AN207" s="24"/>
      <c r="AO207" s="10"/>
      <c r="AP207" s="168"/>
      <c r="AQ207" s="24"/>
      <c r="AR207" s="10"/>
      <c r="AS207" s="168"/>
      <c r="AT207" s="24"/>
      <c r="AU207" s="10"/>
      <c r="AV207" s="168"/>
      <c r="AW207" s="24"/>
      <c r="AX207" s="10"/>
      <c r="AY207" s="10"/>
      <c r="AZ207" s="24"/>
      <c r="BA207" s="10"/>
      <c r="BB207" s="24"/>
      <c r="BC207" s="10"/>
      <c r="BD207" s="24"/>
      <c r="BE207" s="10"/>
      <c r="BF207" s="24"/>
      <c r="BG207" s="10"/>
      <c r="BH207" s="24"/>
      <c r="BI207" s="10"/>
      <c r="BJ207" s="24"/>
      <c r="BK207" s="10"/>
      <c r="BL207" s="24"/>
      <c r="BM207" s="10"/>
      <c r="BN207" s="24"/>
      <c r="BO207" s="10"/>
      <c r="BP207" s="46"/>
      <c r="BQ207" s="24"/>
      <c r="BR207" s="10"/>
      <c r="BS207" s="24"/>
      <c r="BT207" s="10"/>
      <c r="BU207" s="24"/>
      <c r="BV207" s="10"/>
      <c r="BW207" s="24"/>
      <c r="BX207" s="10"/>
      <c r="BY207" s="24"/>
      <c r="BZ207" s="10"/>
      <c r="CA207" s="24"/>
      <c r="CB207" s="10"/>
      <c r="CC207" s="24"/>
      <c r="CD207" s="10"/>
      <c r="CE207" s="24"/>
      <c r="CF207" s="10"/>
      <c r="CG207" s="24"/>
      <c r="CH207" s="10"/>
      <c r="CI207" s="24"/>
      <c r="CJ207" s="10"/>
      <c r="CK207" s="24"/>
      <c r="CL207" s="10"/>
      <c r="CM207" s="24"/>
      <c r="CN207" s="10"/>
      <c r="CO207" s="24"/>
      <c r="CP207" s="10"/>
      <c r="CQ207" s="24"/>
      <c r="CR207" s="10"/>
      <c r="CS207" s="24"/>
      <c r="CT207" s="10"/>
      <c r="CU207" s="24"/>
      <c r="CV207" s="24"/>
      <c r="CW207" s="45"/>
      <c r="CX207" s="24"/>
      <c r="CY207" s="45"/>
      <c r="CZ207" s="24"/>
      <c r="DA207" s="45"/>
      <c r="DB207" s="24"/>
      <c r="DC207"/>
      <c r="DD207" s="24"/>
      <c r="DE207" s="48"/>
      <c r="DF207" s="48"/>
    </row>
    <row r="208" spans="1:110" s="63" customFormat="1">
      <c r="A208" s="160" t="s">
        <v>73</v>
      </c>
      <c r="B208" s="77">
        <f>SUM(B112:INDEX(B:B,112+$A197-1))</f>
        <v>47740.569100000001</v>
      </c>
      <c r="C208" s="24">
        <f>B208/B206-1</f>
        <v>1.057850057599071</v>
      </c>
      <c r="D208" s="24">
        <f>B208/B200-1</f>
        <v>0.17020085991138534</v>
      </c>
      <c r="E208" s="77">
        <f>SUM(E112:INDEX(E:E,112+$A197-1))</f>
        <v>42104.376700000001</v>
      </c>
      <c r="F208" s="24">
        <f>E208/E206-1</f>
        <v>0.86050788830346581</v>
      </c>
      <c r="G208" s="24">
        <f>E208/E200-1</f>
        <v>0.26449868308944158</v>
      </c>
      <c r="H208" s="77">
        <f>SUM(H112:INDEX(H:H,112+$A197-1))</f>
        <v>5073.2929000000004</v>
      </c>
      <c r="I208" s="24">
        <f>H208/H206-1</f>
        <v>9.2480144986994279</v>
      </c>
      <c r="J208" s="24">
        <f>H208/H200-1</f>
        <v>-0.26213290067797246</v>
      </c>
      <c r="K208" s="77">
        <f>SUM(K112:INDEX(K:K,112+$A197-1))</f>
        <v>562.89949999999999</v>
      </c>
      <c r="L208" s="24">
        <f>K208/K206-1</f>
        <v>6.6468234884978301</v>
      </c>
      <c r="M208" s="24">
        <f>K208/K200-1</f>
        <v>-9.7909805964698227E-2</v>
      </c>
      <c r="N208" s="77">
        <f>SUM(N112:INDEX(N:N,112+$A197-1))</f>
        <v>39532.503799999999</v>
      </c>
      <c r="O208" s="24">
        <f>N208/N206-1</f>
        <v>1.5317000613557368</v>
      </c>
      <c r="P208" s="24">
        <f>N208/N200-1</f>
        <v>0.13696605137182694</v>
      </c>
      <c r="Q208" s="77">
        <f>SUM(Q112:INDEX(Q:Q,112+$A197-1))</f>
        <v>35517.863299999997</v>
      </c>
      <c r="R208" s="24">
        <f>Q208/Q206-1</f>
        <v>1.3220756491590522</v>
      </c>
      <c r="S208" s="24">
        <f>Q208/Q200-1</f>
        <v>0.23173990666185973</v>
      </c>
      <c r="T208" s="77">
        <f>SUM(T112:INDEX(T:T,112+$A197-1))</f>
        <v>3571.2395000000001</v>
      </c>
      <c r="U208" s="24">
        <f>T208/T206-1</f>
        <v>11.994367786899385</v>
      </c>
      <c r="V208" s="24">
        <f>T208/T200-1</f>
        <v>-0.34222571873781893</v>
      </c>
      <c r="W208" s="77">
        <f>SUM(W112:INDEX(W:W,112+$A197-1))</f>
        <v>443.40100000000001</v>
      </c>
      <c r="X208" s="24">
        <f>W208/W206-1</f>
        <v>8.9784857670746732</v>
      </c>
      <c r="Y208" s="24">
        <f>W208/W200-1</f>
        <v>-0.12262209158981552</v>
      </c>
      <c r="Z208" s="77">
        <f>SUM(Z112:INDEX(Z:Z,112+$A197-1))</f>
        <v>24639.14</v>
      </c>
      <c r="AA208" s="24">
        <f>Z208/Z206-1</f>
        <v>1.4131225956076503</v>
      </c>
      <c r="AB208" s="24">
        <f>Z208/Z200-1</f>
        <v>0.11908039628819322</v>
      </c>
      <c r="AC208" s="77">
        <f>SUM(AC112:INDEX(AC:AC,112+$A197-1))</f>
        <v>23013.309999999998</v>
      </c>
      <c r="AD208" s="24">
        <f>AC208/AC206-1</f>
        <v>1.2756525367750302</v>
      </c>
      <c r="AE208" s="24">
        <f>AC208/AC200-1</f>
        <v>0.19954191491076245</v>
      </c>
      <c r="AF208" s="77">
        <f>SUM(AF112:INDEX(AF:AF,112+$A197-1))</f>
        <v>1324.1899999999998</v>
      </c>
      <c r="AG208" s="24">
        <f>AF208/AF206-1</f>
        <v>17.852363325740317</v>
      </c>
      <c r="AH208" s="24">
        <f>AF208/AF200-1</f>
        <v>-0.46153145481945601</v>
      </c>
      <c r="AI208" s="77">
        <f>SUM(AI112:INDEX(AI:AI,112+$A197-1))</f>
        <v>301.64</v>
      </c>
      <c r="AJ208" s="24">
        <f>AI208/AI206-1</f>
        <v>10.008759124087591</v>
      </c>
      <c r="AK208" s="24">
        <f>AI208/AI200-1</f>
        <v>-0.19142206138587325</v>
      </c>
      <c r="AL208" s="77">
        <f>AVERAGE(AL112:INDEX(AL:AL,112+$A197-1))</f>
        <v>82.550833333333344</v>
      </c>
      <c r="AM208" s="168">
        <f>AL208-AL206</f>
        <v>16.506666666666675</v>
      </c>
      <c r="AN208" s="168">
        <f>AL208-AL200</f>
        <v>-2.6558333333333195</v>
      </c>
      <c r="AO208" s="77">
        <f>AVERAGE(AO112:INDEX(AO:AO,112+$A197-1))</f>
        <v>84.159166666666678</v>
      </c>
      <c r="AP208" s="168">
        <f>AO208-AO206</f>
        <v>17.708333333333343</v>
      </c>
      <c r="AQ208" s="168">
        <f>AO208-AO200</f>
        <v>-2.4475000000000051</v>
      </c>
      <c r="AR208" s="77">
        <f>AVERAGE(AR112:INDEX(AR:AR,112+$A197-1))</f>
        <v>69.585833333333326</v>
      </c>
      <c r="AS208" s="168">
        <f>AR208-AR206</f>
        <v>14.787500000000001</v>
      </c>
      <c r="AT208" s="168">
        <f>AR208-AR200</f>
        <v>-9.5600000000000165</v>
      </c>
      <c r="AU208" s="77">
        <f>AVERAGE(AU112:INDEX(AU:AU,112+$A197-1))</f>
        <v>78.864999999999995</v>
      </c>
      <c r="AV208" s="168">
        <f>AU208-AU206</f>
        <v>44.761666666666663</v>
      </c>
      <c r="AW208" s="168">
        <f>AU208-AU200</f>
        <v>-1.8633333333333439</v>
      </c>
      <c r="AX208" s="77"/>
      <c r="AY208" s="77"/>
      <c r="AZ208" s="24"/>
      <c r="BA208" s="77"/>
      <c r="BB208" s="24"/>
      <c r="BC208" s="77"/>
      <c r="BD208" s="24"/>
      <c r="BE208" s="77"/>
      <c r="BF208" s="24"/>
      <c r="BG208" s="77"/>
      <c r="BH208" s="24"/>
      <c r="BI208" s="77"/>
      <c r="BJ208" s="24"/>
      <c r="BK208" s="77"/>
      <c r="BL208" s="24"/>
      <c r="BM208" s="77"/>
      <c r="BN208" s="24"/>
      <c r="BO208" s="77"/>
      <c r="BP208" s="97"/>
      <c r="BQ208" s="24"/>
      <c r="BR208" s="77"/>
      <c r="BS208" s="24"/>
      <c r="BT208" s="77"/>
      <c r="BU208" s="24"/>
      <c r="BV208" s="77"/>
      <c r="BW208" s="24"/>
      <c r="BX208" s="77"/>
      <c r="BY208" s="24"/>
      <c r="BZ208" s="77"/>
      <c r="CA208" s="24"/>
      <c r="CB208" s="77"/>
      <c r="CC208" s="24"/>
      <c r="CD208" s="77"/>
      <c r="CE208" s="24"/>
      <c r="CF208" s="77"/>
      <c r="CG208" s="24"/>
      <c r="CH208" s="77"/>
      <c r="CI208" s="24"/>
      <c r="CJ208" s="77"/>
      <c r="CK208" s="24"/>
      <c r="CL208" s="77"/>
      <c r="CM208" s="24"/>
      <c r="CN208" s="77"/>
      <c r="CO208" s="24"/>
      <c r="CP208" s="77"/>
      <c r="CQ208" s="24"/>
      <c r="CR208" s="77"/>
      <c r="CS208" s="24"/>
      <c r="CT208" s="77"/>
      <c r="CU208" s="24"/>
      <c r="CV208" s="24"/>
      <c r="CW208" s="99"/>
      <c r="CX208" s="24"/>
      <c r="CY208" s="99"/>
      <c r="CZ208" s="24"/>
      <c r="DA208" s="99"/>
      <c r="DB208" s="24"/>
      <c r="DC208" s="101"/>
      <c r="DD208" s="24"/>
      <c r="DE208" s="102"/>
      <c r="DF208" s="102"/>
    </row>
    <row r="209" spans="1:110" s="63" customFormat="1">
      <c r="A209" s="160"/>
      <c r="B209" s="77"/>
      <c r="C209" s="24"/>
      <c r="D209" s="24"/>
      <c r="E209" s="77"/>
      <c r="F209" s="24"/>
      <c r="G209" s="24"/>
      <c r="H209" s="77"/>
      <c r="I209" s="24"/>
      <c r="J209" s="24"/>
      <c r="K209" s="77"/>
      <c r="L209" s="24"/>
      <c r="M209" s="24"/>
      <c r="N209" s="77"/>
      <c r="O209" s="24"/>
      <c r="P209" s="24"/>
      <c r="Q209" s="77"/>
      <c r="R209" s="24"/>
      <c r="S209" s="24"/>
      <c r="T209" s="77"/>
      <c r="U209" s="24"/>
      <c r="V209" s="24"/>
      <c r="W209" s="77"/>
      <c r="X209" s="24"/>
      <c r="Y209" s="24"/>
      <c r="Z209" s="77"/>
      <c r="AA209" s="24"/>
      <c r="AB209" s="24"/>
      <c r="AC209" s="77"/>
      <c r="AD209" s="24"/>
      <c r="AE209" s="24"/>
      <c r="AF209" s="77"/>
      <c r="AG209" s="24"/>
      <c r="AH209" s="24"/>
      <c r="AI209" s="77"/>
      <c r="AJ209" s="24"/>
      <c r="AK209" s="24"/>
      <c r="AL209" s="77"/>
      <c r="AM209" s="168"/>
      <c r="AN209" s="168"/>
      <c r="AO209" s="77"/>
      <c r="AP209" s="168"/>
      <c r="AQ209" s="168"/>
      <c r="AR209" s="77"/>
      <c r="AS209" s="168"/>
      <c r="AT209" s="168"/>
      <c r="AU209" s="77"/>
      <c r="AV209" s="168"/>
      <c r="AW209" s="168"/>
      <c r="AX209" s="77"/>
      <c r="AY209" s="77"/>
      <c r="AZ209" s="24"/>
      <c r="BA209" s="77"/>
      <c r="BB209" s="24"/>
      <c r="BC209" s="77"/>
      <c r="BD209" s="24"/>
      <c r="BE209" s="77"/>
      <c r="BF209" s="24"/>
      <c r="BG209" s="77"/>
      <c r="BH209" s="24"/>
      <c r="BI209" s="77"/>
      <c r="BJ209" s="24"/>
      <c r="BK209" s="77"/>
      <c r="BL209" s="24"/>
      <c r="BM209" s="77"/>
      <c r="BN209" s="24"/>
      <c r="BO209" s="77"/>
      <c r="BP209" s="97"/>
      <c r="BQ209" s="24"/>
      <c r="BR209" s="77"/>
      <c r="BS209" s="24"/>
      <c r="BT209" s="77"/>
      <c r="BU209" s="24"/>
      <c r="BV209" s="77"/>
      <c r="BW209" s="24"/>
      <c r="BX209" s="77"/>
      <c r="BY209" s="24"/>
      <c r="BZ209" s="77"/>
      <c r="CA209" s="24"/>
      <c r="CB209" s="77"/>
      <c r="CC209" s="24"/>
      <c r="CD209" s="77"/>
      <c r="CE209" s="24"/>
      <c r="CF209" s="77"/>
      <c r="CG209" s="24"/>
      <c r="CH209" s="77"/>
      <c r="CI209" s="24"/>
      <c r="CJ209" s="77"/>
      <c r="CK209" s="24"/>
      <c r="CL209" s="77"/>
      <c r="CM209" s="24"/>
      <c r="CN209" s="77"/>
      <c r="CO209" s="24"/>
      <c r="CP209" s="77"/>
      <c r="CQ209" s="24"/>
      <c r="CR209" s="77"/>
      <c r="CS209" s="24"/>
      <c r="CT209" s="77"/>
      <c r="CU209" s="24"/>
      <c r="CV209" s="24"/>
      <c r="CW209" s="99"/>
      <c r="CX209" s="24"/>
      <c r="CY209" s="99"/>
      <c r="CZ209" s="24"/>
      <c r="DA209" s="99"/>
      <c r="DB209" s="24"/>
      <c r="DC209" s="101"/>
      <c r="DD209" s="24"/>
      <c r="DE209" s="102"/>
      <c r="DF209" s="102"/>
    </row>
    <row r="210" spans="1:110" s="63" customFormat="1">
      <c r="A210" s="160" t="s">
        <v>114</v>
      </c>
      <c r="B210" s="77">
        <f>SUM(B124:INDEX(B:B,124+$A197-1))</f>
        <v>56013.519500000002</v>
      </c>
      <c r="C210" s="24">
        <f>B210/B208-1</f>
        <v>0.17328973147913307</v>
      </c>
      <c r="D210" s="24">
        <f>B210/B200-1</f>
        <v>0.37298465270207992</v>
      </c>
      <c r="E210" s="77">
        <f>SUM(E124:INDEX(E:E,124+$A197-1))</f>
        <v>43155.689899999998</v>
      </c>
      <c r="F210" s="24">
        <f>E210/E208-1</f>
        <v>2.496921418622966E-2</v>
      </c>
      <c r="G210" s="24">
        <f>E210/E200-1</f>
        <v>0.29607222154570723</v>
      </c>
      <c r="H210" s="77">
        <f>SUM(H124:INDEX(H:H,124+$A197-1))</f>
        <v>12231.8441</v>
      </c>
      <c r="I210" s="24">
        <f>H210/H208-1</f>
        <v>1.4110265937927613</v>
      </c>
      <c r="J210" s="24">
        <f>H210/H200-1</f>
        <v>0.7790171991501329</v>
      </c>
      <c r="K210" s="77">
        <f>SUM(K124:INDEX(K:K,124+$A197-1))</f>
        <v>625.98230000000001</v>
      </c>
      <c r="L210" s="24">
        <f>K210/K208-1</f>
        <v>0.11206760709504993</v>
      </c>
      <c r="M210" s="24">
        <f>K210/K200-1</f>
        <v>3.1852834647472239E-3</v>
      </c>
      <c r="N210" s="77">
        <f>SUM(N124:INDEX(N:N,124+$A197-1))</f>
        <v>47397.653299999991</v>
      </c>
      <c r="O210" s="24">
        <f>N210/N208-1</f>
        <v>0.19895399339720021</v>
      </c>
      <c r="P210" s="24">
        <f>N210/N200-1</f>
        <v>0.3631699876492982</v>
      </c>
      <c r="Q210" s="77">
        <f>SUM(Q124:INDEX(Q:Q,124+$A197-1))</f>
        <v>37578.324299999993</v>
      </c>
      <c r="R210" s="24">
        <f>Q210/Q208-1</f>
        <v>5.8011963799635247E-2</v>
      </c>
      <c r="S210" s="24">
        <f>Q210/Q200-1</f>
        <v>0.30319555753769367</v>
      </c>
      <c r="T210" s="77">
        <f>SUM(T124:INDEX(T:T,124+$A197-1))</f>
        <v>9301.3590999999979</v>
      </c>
      <c r="U210" s="24">
        <f>T210/T208-1</f>
        <v>1.6045184312057472</v>
      </c>
      <c r="V210" s="24">
        <f>T210/T200-1</f>
        <v>0.71318523912046383</v>
      </c>
      <c r="W210" s="77">
        <f>SUM(W124:INDEX(W:W,124+$A197-1))</f>
        <v>517.96990000000005</v>
      </c>
      <c r="X210" s="24">
        <f>W210/W208-1</f>
        <v>0.16817485752174677</v>
      </c>
      <c r="Y210" s="24">
        <f>W210/W200-1</f>
        <v>2.4930813149795394E-2</v>
      </c>
      <c r="Z210" s="77">
        <f>SUM(Z124:INDEX(Z:Z,124+$A197-1))</f>
        <v>27660.83</v>
      </c>
      <c r="AA210" s="24">
        <f>Z210/Z208-1</f>
        <v>0.12263780310514094</v>
      </c>
      <c r="AB210" s="24">
        <f>Z210/Z200-1</f>
        <v>0.25632195758700771</v>
      </c>
      <c r="AC210" s="77">
        <f>SUM(AC124:INDEX(AC:AC,124+$A197-1))</f>
        <v>24103.74</v>
      </c>
      <c r="AD210" s="24">
        <f>AC210/AC208-1</f>
        <v>4.7382579907019107E-2</v>
      </c>
      <c r="AE210" s="24">
        <f>AC210/AC200-1</f>
        <v>0.25637930554584054</v>
      </c>
      <c r="AF210" s="77">
        <f>SUM(AF124:INDEX(AF:AF,124+$A197-1))</f>
        <v>3207.35</v>
      </c>
      <c r="AG210" s="24">
        <f>AF210/AF208-1</f>
        <v>1.4221222030071217</v>
      </c>
      <c r="AH210" s="24">
        <f>AF210/AF200-1</f>
        <v>0.30423661890273901</v>
      </c>
      <c r="AI210" s="77">
        <f>SUM(AI124:INDEX(AI:AI,124+$A197-1))</f>
        <v>349.73999999999995</v>
      </c>
      <c r="AJ210" s="24">
        <f>AI210/AI208-1</f>
        <v>0.1594616098660655</v>
      </c>
      <c r="AK210" s="24">
        <f>AI210/AI200-1</f>
        <v>-6.2484921592280029E-2</v>
      </c>
      <c r="AL210" s="77">
        <f>AVERAGE(AL124:INDEX(AL:AL,124+$A197-1))</f>
        <v>84.556666666666672</v>
      </c>
      <c r="AM210" s="168">
        <f>AL210-AL208</f>
        <v>2.005833333333328</v>
      </c>
      <c r="AN210" s="168">
        <f>AL210-AL200</f>
        <v>-0.64999999999999147</v>
      </c>
      <c r="AO210" s="77">
        <f>AVERAGE(AO124:INDEX(AO:AO,124+$A197-1))</f>
        <v>87.02</v>
      </c>
      <c r="AP210" s="168">
        <f>AO210-AO208</f>
        <v>2.8608333333333178</v>
      </c>
      <c r="AQ210" s="168">
        <f>AO210-AO200</f>
        <v>0.41333333333331268</v>
      </c>
      <c r="AR210" s="77">
        <f>AVERAGE(AR124:INDEX(AR:AR,124+$A197-1))</f>
        <v>76.094166666666666</v>
      </c>
      <c r="AS210" s="168">
        <f>AR210-AR208</f>
        <v>6.50833333333334</v>
      </c>
      <c r="AT210" s="168">
        <f>AR210-AR200</f>
        <v>-3.0516666666666765</v>
      </c>
      <c r="AU210" s="77">
        <f>AVERAGE(AU124:INDEX(AU:AU,124+$A197-1))</f>
        <v>82.49</v>
      </c>
      <c r="AV210" s="168">
        <f>AU210-AU208</f>
        <v>3.625</v>
      </c>
      <c r="AW210" s="168">
        <f>AU210-AU200</f>
        <v>1.7616666666666561</v>
      </c>
      <c r="AX210" s="77"/>
      <c r="AY210" s="77"/>
      <c r="AZ210" s="24"/>
      <c r="BA210" s="77"/>
      <c r="BB210" s="24"/>
      <c r="BC210" s="77"/>
      <c r="BD210" s="24"/>
      <c r="BE210" s="77"/>
      <c r="BF210" s="24"/>
      <c r="BG210" s="77"/>
      <c r="BH210" s="24"/>
      <c r="BI210" s="77"/>
      <c r="BJ210" s="24"/>
      <c r="BK210" s="77"/>
      <c r="BL210" s="24"/>
      <c r="BM210" s="77"/>
      <c r="BN210" s="24"/>
      <c r="BO210" s="77"/>
      <c r="BP210" s="97"/>
      <c r="BQ210" s="24"/>
      <c r="BR210" s="77"/>
      <c r="BS210" s="24"/>
      <c r="BT210" s="77"/>
      <c r="BU210" s="24"/>
      <c r="BV210" s="77"/>
      <c r="BW210" s="24"/>
      <c r="BX210" s="77"/>
      <c r="BY210" s="24"/>
      <c r="BZ210" s="77"/>
      <c r="CA210" s="24"/>
      <c r="CB210" s="77"/>
      <c r="CC210" s="24"/>
      <c r="CD210" s="77"/>
      <c r="CE210" s="24"/>
      <c r="CF210" s="77"/>
      <c r="CG210" s="24"/>
      <c r="CH210" s="77"/>
      <c r="CI210" s="24"/>
      <c r="CJ210" s="77"/>
      <c r="CK210" s="24"/>
      <c r="CL210" s="77"/>
      <c r="CM210" s="24"/>
      <c r="CN210" s="77"/>
      <c r="CO210" s="24"/>
      <c r="CP210" s="77"/>
      <c r="CQ210" s="24"/>
      <c r="CR210" s="77"/>
      <c r="CS210" s="24"/>
      <c r="CT210" s="77"/>
      <c r="CU210" s="24"/>
      <c r="CV210" s="24"/>
      <c r="CW210" s="99"/>
      <c r="CX210" s="24"/>
      <c r="CY210" s="99"/>
      <c r="CZ210" s="24"/>
      <c r="DA210" s="99"/>
      <c r="DB210" s="24"/>
      <c r="DC210" s="101"/>
      <c r="DD210" s="24"/>
      <c r="DE210" s="102"/>
      <c r="DF210" s="102"/>
    </row>
    <row r="211" spans="1:110" s="11" customFormat="1" ht="12.75">
      <c r="A211" s="7"/>
      <c r="B211" s="10"/>
      <c r="C211" s="24"/>
      <c r="D211" s="24"/>
      <c r="E211" s="10"/>
      <c r="F211" s="24"/>
      <c r="G211" s="24"/>
      <c r="H211" s="10"/>
      <c r="I211" s="24"/>
      <c r="J211" s="24"/>
      <c r="K211" s="10"/>
      <c r="L211" s="24"/>
      <c r="M211" s="24"/>
      <c r="N211" s="10"/>
      <c r="O211" s="24"/>
      <c r="P211" s="24"/>
      <c r="Q211" s="10"/>
      <c r="R211" s="24"/>
      <c r="S211" s="24"/>
      <c r="T211" s="10"/>
      <c r="U211" s="24"/>
      <c r="V211" s="24"/>
      <c r="W211" s="10"/>
      <c r="X211" s="24"/>
      <c r="Y211" s="24"/>
      <c r="Z211" s="10"/>
      <c r="AA211" s="9"/>
      <c r="AB211" s="9"/>
      <c r="AC211" s="10"/>
      <c r="AD211" s="9"/>
      <c r="AE211" s="9"/>
      <c r="AF211" s="10"/>
      <c r="AG211" s="9"/>
      <c r="AH211" s="9"/>
      <c r="AI211" s="10"/>
      <c r="AJ211" s="9"/>
      <c r="AK211" s="9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24"/>
      <c r="BA211" s="10"/>
      <c r="BB211" s="93"/>
      <c r="BC211" s="10"/>
      <c r="BD211" s="24"/>
      <c r="BE211" s="10"/>
      <c r="BF211" s="24"/>
      <c r="BG211" s="10"/>
      <c r="BH211" s="24"/>
      <c r="BI211" s="10"/>
      <c r="BJ211" s="24"/>
      <c r="BK211" s="10"/>
      <c r="BL211" s="24"/>
      <c r="BM211" s="10"/>
      <c r="BN211" s="24"/>
      <c r="BO211" s="10"/>
      <c r="BP211" s="10"/>
      <c r="BQ211" s="24"/>
      <c r="BR211" s="10"/>
      <c r="BS211" s="24"/>
      <c r="BT211" s="10"/>
      <c r="BU211" s="24"/>
      <c r="BV211" s="10"/>
      <c r="BW211" s="24"/>
      <c r="BX211" s="10"/>
      <c r="BY211" s="24"/>
      <c r="BZ211" s="10"/>
      <c r="CA211" s="24"/>
      <c r="CB211" s="10"/>
      <c r="CC211" s="24"/>
      <c r="CD211" s="10"/>
      <c r="CE211" s="24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43"/>
      <c r="CQ211" s="10"/>
      <c r="CR211" s="43"/>
      <c r="CS211" s="10"/>
      <c r="CT211" s="43"/>
      <c r="CU211" s="10"/>
      <c r="CV211" s="43"/>
      <c r="CW211" s="10"/>
      <c r="CX211" s="24"/>
      <c r="CY211" s="10"/>
      <c r="CZ211" s="24"/>
      <c r="DA211" s="10"/>
      <c r="DB211" s="24"/>
      <c r="DC211" s="10"/>
      <c r="DD211" s="24"/>
      <c r="DE211" s="88"/>
      <c r="DF211" s="88"/>
    </row>
    <row r="212" spans="1:110" s="11" customFormat="1" ht="12.75">
      <c r="A212" s="23" t="s">
        <v>74</v>
      </c>
      <c r="B212" s="10"/>
      <c r="C212" s="9"/>
      <c r="D212" s="9"/>
      <c r="E212" s="10"/>
      <c r="F212" s="9"/>
      <c r="G212" s="9"/>
      <c r="H212" s="10"/>
      <c r="I212" s="9"/>
      <c r="J212" s="9"/>
      <c r="K212" s="10"/>
      <c r="L212" s="9"/>
      <c r="M212" s="9"/>
      <c r="N212" s="10"/>
      <c r="O212" s="9"/>
      <c r="P212" s="9"/>
      <c r="Q212" s="10"/>
      <c r="R212" s="9"/>
      <c r="S212" s="9"/>
      <c r="T212" s="10"/>
      <c r="U212" s="9"/>
      <c r="V212" s="9"/>
      <c r="W212" s="10"/>
      <c r="X212" s="9"/>
      <c r="Y212" s="9"/>
      <c r="Z212" s="10"/>
      <c r="AA212" s="9"/>
      <c r="AB212" s="9"/>
      <c r="AC212" s="10"/>
      <c r="AD212" s="9"/>
      <c r="AE212" s="9"/>
      <c r="AF212" s="10"/>
      <c r="AG212" s="9"/>
      <c r="AH212" s="9"/>
      <c r="AI212" s="10"/>
      <c r="AJ212" s="9"/>
      <c r="AK212" s="9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43"/>
      <c r="CQ212" s="10"/>
      <c r="CR212" s="43"/>
      <c r="CS212" s="10"/>
      <c r="CT212" s="43"/>
      <c r="CU212" s="10"/>
      <c r="CV212" s="43"/>
      <c r="CW212" s="10"/>
      <c r="CX212" s="10"/>
      <c r="CY212" s="10"/>
      <c r="CZ212" s="10"/>
      <c r="DA212" s="10"/>
      <c r="DB212" s="10"/>
      <c r="DC212" s="10"/>
      <c r="DD212" s="10"/>
      <c r="DE212" s="88"/>
      <c r="DF212" s="88"/>
    </row>
    <row r="213" spans="1:110" s="11" customFormat="1" ht="12.75">
      <c r="A213" s="7" t="s">
        <v>75</v>
      </c>
      <c r="B213" s="10">
        <f>SUM(B16:B27)</f>
        <v>5650.1486000000004</v>
      </c>
      <c r="C213" s="9"/>
      <c r="D213" s="9"/>
      <c r="E213" s="10">
        <f>SUM(E16:E27)</f>
        <v>4518.9359999999997</v>
      </c>
      <c r="F213" s="9"/>
      <c r="G213" s="9"/>
      <c r="H213" s="10">
        <f>SUM(H16:H27)</f>
        <v>1012.9391000000001</v>
      </c>
      <c r="I213" s="9"/>
      <c r="J213" s="9"/>
      <c r="K213" s="10">
        <f>SUM(K16:K27)</f>
        <v>124.2354</v>
      </c>
      <c r="L213" s="9"/>
      <c r="M213" s="9"/>
      <c r="N213" s="10">
        <f>SUM(N16:N27)</f>
        <v>4664.0177000000003</v>
      </c>
      <c r="O213" s="9"/>
      <c r="P213" s="9"/>
      <c r="Q213" s="10">
        <f>SUM(Q16:Q27)</f>
        <v>3879.3224</v>
      </c>
      <c r="R213" s="9"/>
      <c r="S213" s="9"/>
      <c r="T213" s="10">
        <f>SUM(T16:T27)</f>
        <v>694.21889999999996</v>
      </c>
      <c r="U213" s="9"/>
      <c r="V213" s="9"/>
      <c r="W213" s="10">
        <f>SUM(W16:W27)</f>
        <v>90.478700000000003</v>
      </c>
      <c r="X213" s="9"/>
      <c r="Y213" s="9"/>
      <c r="Z213" s="10">
        <f>SUM(Z16:Z27)</f>
        <v>2796.0299999999997</v>
      </c>
      <c r="AA213" s="9"/>
      <c r="AB213" s="9"/>
      <c r="AC213" s="10">
        <f>SUM(AC16:AC27)</f>
        <v>2419.5299999999997</v>
      </c>
      <c r="AD213" s="9"/>
      <c r="AE213" s="9"/>
      <c r="AF213" s="10">
        <f>SUM(AF16:AF27)</f>
        <v>312.07</v>
      </c>
      <c r="AG213" s="9"/>
      <c r="AH213" s="9"/>
      <c r="AI213" s="10">
        <f>SUM(AI16:AI27)</f>
        <v>64.42</v>
      </c>
      <c r="AJ213" s="9"/>
      <c r="AK213" s="9"/>
      <c r="AL213" s="10">
        <f>AVERAGE(AL16:AL27)</f>
        <v>82.556666666666672</v>
      </c>
      <c r="AM213" s="10"/>
      <c r="AN213" s="10"/>
      <c r="AO213" s="10">
        <f>AVERAGE(AO16:AO27)</f>
        <v>85.969999999999985</v>
      </c>
      <c r="AP213" s="10"/>
      <c r="AQ213" s="10"/>
      <c r="AR213" s="10">
        <f>AVERAGE(AR16:AR27)</f>
        <v>68.473333333333343</v>
      </c>
      <c r="AS213" s="10"/>
      <c r="AT213" s="10"/>
      <c r="AU213" s="10">
        <f>AVERAGE(AU16:AU27)</f>
        <v>72.86333333333333</v>
      </c>
      <c r="AV213" s="24"/>
      <c r="AW213" s="24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43"/>
      <c r="CW213" s="10"/>
      <c r="CX213" s="10"/>
      <c r="CY213" s="10"/>
      <c r="CZ213" s="10"/>
      <c r="DA213" s="10"/>
      <c r="DB213" s="10"/>
      <c r="DC213" s="10"/>
      <c r="DD213" s="10"/>
      <c r="DE213" s="88"/>
      <c r="DF213" s="88"/>
    </row>
    <row r="214" spans="1:110" s="11" customFormat="1" ht="12.75">
      <c r="A214" s="7" t="s">
        <v>76</v>
      </c>
      <c r="B214" s="10">
        <f>SUM(B28:B39)</f>
        <v>25785.736499999999</v>
      </c>
      <c r="C214" s="9"/>
      <c r="D214" s="9"/>
      <c r="E214" s="10">
        <f>SUM(E28:E39)</f>
        <v>21233.966100000001</v>
      </c>
      <c r="F214" s="9"/>
      <c r="G214" s="9"/>
      <c r="H214" s="10">
        <f>SUM(H28:H39)</f>
        <v>4101.6891999999989</v>
      </c>
      <c r="I214" s="9"/>
      <c r="J214" s="9"/>
      <c r="K214" s="10">
        <f>SUM(K28:K39)</f>
        <v>450.08120000000002</v>
      </c>
      <c r="L214" s="9"/>
      <c r="M214" s="9"/>
      <c r="N214" s="10">
        <f>SUM(N28:N39)</f>
        <v>22096.404299999998</v>
      </c>
      <c r="O214" s="9"/>
      <c r="P214" s="9"/>
      <c r="Q214" s="10">
        <f>SUM(Q28:Q39)</f>
        <v>18468.981400000001</v>
      </c>
      <c r="R214" s="9"/>
      <c r="S214" s="9"/>
      <c r="T214" s="10">
        <f>SUM(T28:T39)</f>
        <v>3275.2595999999999</v>
      </c>
      <c r="U214" s="9"/>
      <c r="V214" s="9"/>
      <c r="W214" s="10">
        <f>SUM(W28:W39)</f>
        <v>352.16329999999999</v>
      </c>
      <c r="X214" s="9"/>
      <c r="Y214" s="9"/>
      <c r="Z214" s="10">
        <f>SUM(Z28:Z39)</f>
        <v>13339.21</v>
      </c>
      <c r="AA214" s="9"/>
      <c r="AB214" s="9"/>
      <c r="AC214" s="10">
        <f>SUM(AC28:AC39)</f>
        <v>11580.85</v>
      </c>
      <c r="AD214" s="9"/>
      <c r="AE214" s="9"/>
      <c r="AF214" s="10">
        <f>SUM(AF28:AF39)</f>
        <v>1501.7500000000002</v>
      </c>
      <c r="AG214" s="9"/>
      <c r="AH214" s="9"/>
      <c r="AI214" s="10">
        <f>SUM(AI28:AI39)</f>
        <v>256.62</v>
      </c>
      <c r="AJ214" s="9"/>
      <c r="AK214" s="9"/>
      <c r="AL214" s="10">
        <f>AVERAGE(AL28:AL39)</f>
        <v>85.689166666666665</v>
      </c>
      <c r="AM214" s="10"/>
      <c r="AN214" s="10"/>
      <c r="AO214" s="10">
        <f>AVERAGE(AO28:AO39)</f>
        <v>86.98</v>
      </c>
      <c r="AP214" s="10"/>
      <c r="AQ214" s="10"/>
      <c r="AR214" s="10">
        <f>AVERAGE(AR28:AR39)</f>
        <v>79.12833333333333</v>
      </c>
      <c r="AS214" s="10"/>
      <c r="AT214" s="10"/>
      <c r="AU214" s="10">
        <f>AVERAGE(AU28:AU39)</f>
        <v>78.084166666666661</v>
      </c>
      <c r="AV214" s="24"/>
      <c r="AW214" s="24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43"/>
      <c r="CW214" s="10"/>
      <c r="CX214" s="10"/>
      <c r="CY214" s="10"/>
      <c r="CZ214" s="10"/>
      <c r="DA214" s="10"/>
      <c r="DB214" s="10"/>
      <c r="DC214" s="10"/>
      <c r="DD214" s="10"/>
      <c r="DE214" s="88"/>
      <c r="DF214" s="88"/>
    </row>
    <row r="215" spans="1:110" s="11" customFormat="1" ht="12.75">
      <c r="A215" s="7" t="s">
        <v>77</v>
      </c>
      <c r="B215" s="10">
        <f>SUM(B40:B51)</f>
        <v>31528.890800000001</v>
      </c>
      <c r="C215" s="9"/>
      <c r="D215" s="9"/>
      <c r="E215" s="10">
        <f>SUM(E40:E51)</f>
        <v>26610.2575</v>
      </c>
      <c r="F215" s="9"/>
      <c r="G215" s="9"/>
      <c r="H215" s="10">
        <f>SUM(H40:H51)</f>
        <v>4484.9341000000004</v>
      </c>
      <c r="I215" s="9"/>
      <c r="J215" s="9"/>
      <c r="K215" s="10">
        <f>SUM(K40:K51)</f>
        <v>433.69919999999996</v>
      </c>
      <c r="L215" s="9"/>
      <c r="M215" s="9"/>
      <c r="N215" s="10">
        <f>SUM(N40:N51)</f>
        <v>27411.233899999999</v>
      </c>
      <c r="O215" s="9"/>
      <c r="P215" s="9"/>
      <c r="Q215" s="10">
        <f>SUM(Q40:Q51)</f>
        <v>23294.768200000002</v>
      </c>
      <c r="R215" s="9"/>
      <c r="S215" s="9"/>
      <c r="T215" s="10">
        <f>SUM(T40:T51)</f>
        <v>3745.0404000000008</v>
      </c>
      <c r="U215" s="9"/>
      <c r="V215" s="9"/>
      <c r="W215" s="10">
        <f>SUM(W40:W51)</f>
        <v>371.42529999999999</v>
      </c>
      <c r="X215" s="9"/>
      <c r="Y215" s="9"/>
      <c r="Z215" s="10">
        <f>SUM(Z40:Z51)</f>
        <v>16701.32</v>
      </c>
      <c r="AA215" s="9"/>
      <c r="AB215" s="9"/>
      <c r="AC215" s="10">
        <f>SUM(AC40:AC51)</f>
        <v>14749.91</v>
      </c>
      <c r="AD215" s="9"/>
      <c r="AE215" s="9"/>
      <c r="AF215" s="10">
        <f>SUM(AF40:AF51)</f>
        <v>1676.55</v>
      </c>
      <c r="AG215" s="9"/>
      <c r="AH215" s="9"/>
      <c r="AI215" s="10">
        <f>SUM(AI40:AI51)</f>
        <v>274.84000000000003</v>
      </c>
      <c r="AJ215" s="9"/>
      <c r="AK215" s="9"/>
      <c r="AL215" s="10">
        <f>AVERAGE(AL40:AL51)</f>
        <v>86.939166666666651</v>
      </c>
      <c r="AM215" s="10"/>
      <c r="AN215" s="10"/>
      <c r="AO215" s="10">
        <f>AVERAGE(AO40:AO51)</f>
        <v>87.57416666666667</v>
      </c>
      <c r="AP215" s="10"/>
      <c r="AQ215" s="10"/>
      <c r="AR215" s="10">
        <f>AVERAGE(AR40:AR51)</f>
        <v>83.406666666666652</v>
      </c>
      <c r="AS215" s="10"/>
      <c r="AT215" s="10"/>
      <c r="AU215" s="10">
        <f>AVERAGE(AU40:AU51)</f>
        <v>85.504166666666663</v>
      </c>
      <c r="AV215" s="24"/>
      <c r="AW215" s="24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43"/>
      <c r="CW215" s="10"/>
      <c r="CX215" s="10"/>
      <c r="CY215" s="10"/>
      <c r="CZ215" s="10"/>
      <c r="DA215" s="10"/>
      <c r="DB215" s="10"/>
      <c r="DC215" s="10"/>
      <c r="DD215" s="10"/>
      <c r="DE215" s="88"/>
      <c r="DF215" s="88"/>
    </row>
    <row r="216" spans="1:110" s="11" customFormat="1" ht="12.75">
      <c r="A216" s="7" t="s">
        <v>68</v>
      </c>
      <c r="B216" s="10">
        <f>SUM(B52:B63)</f>
        <v>34812.153700000003</v>
      </c>
      <c r="C216" s="24">
        <f>B216/SUM(B40:B51)-1</f>
        <v>0.10413505888383501</v>
      </c>
      <c r="D216" s="24"/>
      <c r="E216" s="10">
        <f>SUM(E52:E63)</f>
        <v>29839.027300000002</v>
      </c>
      <c r="F216" s="24">
        <f>E216/SUM(E40:E51)-1</f>
        <v>0.1213355338632105</v>
      </c>
      <c r="G216" s="24"/>
      <c r="H216" s="10">
        <f>SUM(H52:H63)</f>
        <v>4451.219000000001</v>
      </c>
      <c r="I216" s="24">
        <f>H216/SUM(H40:H51)-1</f>
        <v>-7.5174125746907405E-3</v>
      </c>
      <c r="J216" s="24"/>
      <c r="K216" s="10">
        <f>SUM(K52:K63)</f>
        <v>521.90739999999994</v>
      </c>
      <c r="L216" s="24">
        <f>K216/SUM(K40:K51)-1</f>
        <v>0.20338566453431306</v>
      </c>
      <c r="M216" s="24"/>
      <c r="N216" s="10">
        <f>SUM(N52:N63)</f>
        <v>30021.199199999999</v>
      </c>
      <c r="O216" s="24">
        <f>N216/SUM(N40:N51)-1</f>
        <v>9.521517015693326E-2</v>
      </c>
      <c r="P216" s="24"/>
      <c r="Q216" s="10">
        <f>SUM(Q52:Q63)</f>
        <v>25894.412699999997</v>
      </c>
      <c r="R216" s="24">
        <f>Q216/SUM(Q40:Q51)-1</f>
        <v>0.11159778357442485</v>
      </c>
      <c r="S216" s="24"/>
      <c r="T216" s="10">
        <f>SUM(T52:T63)</f>
        <v>3683.6641999999997</v>
      </c>
      <c r="U216" s="24">
        <f>T216/SUM(T40:T51)-1</f>
        <v>-1.6388661655025394E-2</v>
      </c>
      <c r="V216" s="24"/>
      <c r="W216" s="10">
        <f>SUM(W52:W63)</f>
        <v>443.12400000000002</v>
      </c>
      <c r="X216" s="24">
        <f>W216/SUM(W40:W51)-1</f>
        <v>0.19303666174598244</v>
      </c>
      <c r="Y216" s="24"/>
      <c r="Z216" s="10">
        <f>SUM(Z52:Z63)</f>
        <v>18873.52</v>
      </c>
      <c r="AA216" s="24">
        <f>Z216/SUM(Z40:Z51)-1</f>
        <v>0.13006157597124068</v>
      </c>
      <c r="AB216" s="24"/>
      <c r="AC216" s="10">
        <f>SUM(AC52:AC63)</f>
        <v>16797.54</v>
      </c>
      <c r="AD216" s="24">
        <f>AC216/SUM(AC40:AC51)-1</f>
        <v>0.13882321993829128</v>
      </c>
      <c r="AE216" s="24"/>
      <c r="AF216" s="10">
        <f>SUM(AF52:AF63)</f>
        <v>1753.97</v>
      </c>
      <c r="AG216" s="24">
        <f>AF216/SUM(AF40:AF51)-1</f>
        <v>4.6178163490501412E-2</v>
      </c>
      <c r="AH216" s="24"/>
      <c r="AI216" s="10">
        <f>SUM(AI52:AI63)</f>
        <v>322.01</v>
      </c>
      <c r="AJ216" s="24">
        <f>AI216/SUM(AI40:AI51)-1</f>
        <v>0.17162712851113349</v>
      </c>
      <c r="AK216" s="24"/>
      <c r="AL216" s="10">
        <f>AVERAGE(AL52:AL63)</f>
        <v>86.21</v>
      </c>
      <c r="AM216" s="24">
        <f>AL216/SUM(AL40:AL51)-1</f>
        <v>-0.91736559088251357</v>
      </c>
      <c r="AN216" s="24"/>
      <c r="AO216" s="10">
        <f>AVERAGE(AO52:AO63)</f>
        <v>86.744166666666672</v>
      </c>
      <c r="AP216" s="24">
        <f>AO216/SUM(AO40:AO51)-1</f>
        <v>-0.91745647340191017</v>
      </c>
      <c r="AQ216" s="24"/>
      <c r="AR216" s="10">
        <f>AVERAGE(AR52:AR63)</f>
        <v>82.473333333333329</v>
      </c>
      <c r="AS216" s="24">
        <f>AR216/SUM(AR40:AR51)-1</f>
        <v>-0.91759917938880453</v>
      </c>
      <c r="AT216" s="24"/>
      <c r="AU216" s="10">
        <f>AVERAGE(AU52:AU63)</f>
        <v>85.229166666666671</v>
      </c>
      <c r="AV216" s="24">
        <f>AU216/SUM(AU40:AU51)-1</f>
        <v>-0.91693468479443818</v>
      </c>
      <c r="AW216" s="24"/>
      <c r="AX216" s="10"/>
      <c r="AY216" s="10"/>
      <c r="AZ216" s="24"/>
      <c r="BA216" s="10"/>
      <c r="BB216" s="93"/>
      <c r="BC216" s="10"/>
      <c r="BD216" s="24"/>
      <c r="BE216" s="10"/>
      <c r="BF216" s="24"/>
      <c r="BG216" s="10"/>
      <c r="BH216" s="24"/>
      <c r="BI216" s="10"/>
      <c r="BJ216" s="24"/>
      <c r="BK216" s="10"/>
      <c r="BL216" s="24"/>
      <c r="BM216" s="10"/>
      <c r="BN216" s="24"/>
      <c r="BO216" s="10"/>
      <c r="BP216" s="10"/>
      <c r="BQ216" s="24"/>
      <c r="BR216" s="10"/>
      <c r="BS216" s="24"/>
      <c r="BT216" s="10"/>
      <c r="BU216" s="24"/>
      <c r="BV216" s="10"/>
      <c r="BW216" s="24"/>
      <c r="BX216" s="10"/>
      <c r="BY216" s="24"/>
      <c r="BZ216" s="10"/>
      <c r="CA216" s="24"/>
      <c r="CB216" s="10"/>
      <c r="CC216" s="24"/>
      <c r="CD216" s="10"/>
      <c r="CE216" s="24"/>
      <c r="CF216" s="10"/>
      <c r="CG216" s="24"/>
      <c r="CH216" s="10"/>
      <c r="CI216" s="24"/>
      <c r="CJ216" s="10"/>
      <c r="CK216" s="24"/>
      <c r="CL216" s="10"/>
      <c r="CM216" s="24"/>
      <c r="CN216" s="10"/>
      <c r="CO216" s="24"/>
      <c r="CP216" s="10"/>
      <c r="CQ216" s="24"/>
      <c r="CR216" s="10"/>
      <c r="CS216" s="24"/>
      <c r="CT216" s="10"/>
      <c r="CU216" s="24"/>
      <c r="CV216" s="43"/>
      <c r="CW216" s="10"/>
      <c r="CX216" s="24"/>
      <c r="CY216" s="10"/>
      <c r="CZ216" s="24"/>
      <c r="DA216" s="10"/>
      <c r="DB216" s="24"/>
      <c r="DC216" s="10"/>
      <c r="DD216" s="24"/>
      <c r="DE216" s="88"/>
      <c r="DF216" s="88"/>
    </row>
    <row r="217" spans="1:110" s="11" customFormat="1" ht="12.75">
      <c r="A217" s="7" t="s">
        <v>69</v>
      </c>
      <c r="B217" s="10">
        <f>SUM(B64:B75)</f>
        <v>40796.901400000002</v>
      </c>
      <c r="C217" s="24">
        <f t="shared" ref="C217:C223" si="447">B217/B216-1</f>
        <v>0.17191546813146474</v>
      </c>
      <c r="D217" s="24"/>
      <c r="E217" s="10">
        <f>SUM(E64:E75)</f>
        <v>33297.287900000003</v>
      </c>
      <c r="F217" s="24">
        <f t="shared" ref="F217:F223" si="448">E217/E216-1</f>
        <v>0.11589722966606231</v>
      </c>
      <c r="G217" s="24"/>
      <c r="H217" s="10">
        <f>SUM(H64:H75)</f>
        <v>6875.6188000000011</v>
      </c>
      <c r="I217" s="24">
        <f t="shared" ref="I217:I223" si="449">H217/H216-1</f>
        <v>0.54465974376906634</v>
      </c>
      <c r="J217" s="24"/>
      <c r="K217" s="10">
        <f>SUM(K64:K75)</f>
        <v>623.99470000000008</v>
      </c>
      <c r="L217" s="24">
        <f t="shared" ref="L217:L223" si="450">K217/K216-1</f>
        <v>0.19560423937273197</v>
      </c>
      <c r="M217" s="24"/>
      <c r="N217" s="10">
        <f>SUM(N64:N75)</f>
        <v>34770.1708</v>
      </c>
      <c r="O217" s="24">
        <f t="shared" ref="O217:O223" si="451">N217/N216-1</f>
        <v>0.15818727187953252</v>
      </c>
      <c r="P217" s="24"/>
      <c r="Q217" s="10">
        <f>SUM(Q64:Q75)</f>
        <v>28835.522100000002</v>
      </c>
      <c r="R217" s="24">
        <f t="shared" ref="R217:R223" si="452">Q217/Q216-1</f>
        <v>0.11358084981784522</v>
      </c>
      <c r="S217" s="24"/>
      <c r="T217" s="10">
        <f>SUM(T64:T75)</f>
        <v>5429.2781000000004</v>
      </c>
      <c r="U217" s="24">
        <f t="shared" ref="U217:U223" si="453">T217/T216-1</f>
        <v>0.47387975809521432</v>
      </c>
      <c r="V217" s="24"/>
      <c r="W217" s="10">
        <f>SUM(W64:W75)</f>
        <v>505.37060000000002</v>
      </c>
      <c r="X217" s="24">
        <f t="shared" ref="X217:X223" si="454">W217/W216-1</f>
        <v>0.14047219288506141</v>
      </c>
      <c r="Y217" s="24"/>
      <c r="Z217" s="10">
        <f>SUM(Z64:Z75)</f>
        <v>22017.31</v>
      </c>
      <c r="AA217" s="24">
        <f t="shared" ref="AA217:AA223" si="455">Z217/Z216-1</f>
        <v>0.16657147156439289</v>
      </c>
      <c r="AB217" s="24"/>
      <c r="AC217" s="10">
        <f>SUM(AC64:AC75)</f>
        <v>19185.081999999999</v>
      </c>
      <c r="AD217" s="24">
        <f t="shared" ref="AD217:AD223" si="456">AC217/AC216-1</f>
        <v>0.14213640806927663</v>
      </c>
      <c r="AE217" s="24"/>
      <c r="AF217" s="10">
        <f>SUM(AF64:AF75)</f>
        <v>2459.1779999999999</v>
      </c>
      <c r="AG217" s="24">
        <f t="shared" ref="AG217:AG223" si="457">AF217/AF216-1</f>
        <v>0.40206388934816428</v>
      </c>
      <c r="AH217" s="24"/>
      <c r="AI217" s="10">
        <f>SUM(AI64:AI75)</f>
        <v>373.05</v>
      </c>
      <c r="AJ217" s="24">
        <f t="shared" ref="AJ217:AJ223" si="458">AI217/AI216-1</f>
        <v>0.15850439427346985</v>
      </c>
      <c r="AK217" s="24"/>
      <c r="AL217" s="10">
        <f>AVERAGE(AL64:AL75)</f>
        <v>85.206666666666663</v>
      </c>
      <c r="AM217" s="24">
        <f t="shared" ref="AM217:AM223" si="459">AL217/AL216-1</f>
        <v>-1.1638247689749748E-2</v>
      </c>
      <c r="AN217" s="24"/>
      <c r="AO217" s="10">
        <f>AVERAGE(AO64:AO75)</f>
        <v>86.606666666666683</v>
      </c>
      <c r="AP217" s="24">
        <f t="shared" ref="AP217:AP223" si="460">AO217/AO216-1</f>
        <v>-1.5851209975693559E-3</v>
      </c>
      <c r="AQ217" s="24"/>
      <c r="AR217" s="10">
        <f>AVERAGE(AR64:AR75)</f>
        <v>79.145833333333343</v>
      </c>
      <c r="AS217" s="24">
        <f t="shared" ref="AS217:AS223" si="461">AR217/AR216-1</f>
        <v>-4.0346374585724543E-2</v>
      </c>
      <c r="AT217" s="24"/>
      <c r="AU217" s="10">
        <f>AVERAGE(AU64:AU75)</f>
        <v>80.728333333333339</v>
      </c>
      <c r="AV217" s="24">
        <f t="shared" ref="AV217:AV223" si="462">AU217/AU216-1</f>
        <v>-5.2808604253238856E-2</v>
      </c>
      <c r="AW217" s="24"/>
      <c r="AX217" s="10"/>
      <c r="AY217" s="10"/>
      <c r="AZ217" s="24"/>
      <c r="BA217" s="10"/>
      <c r="BB217" s="93"/>
      <c r="BC217" s="10"/>
      <c r="BD217" s="24"/>
      <c r="BE217" s="10"/>
      <c r="BF217" s="24"/>
      <c r="BG217" s="10"/>
      <c r="BH217" s="24"/>
      <c r="BI217" s="10"/>
      <c r="BJ217" s="24"/>
      <c r="BK217" s="10"/>
      <c r="BL217" s="24"/>
      <c r="BM217" s="10"/>
      <c r="BN217" s="24"/>
      <c r="BO217" s="10"/>
      <c r="BP217" s="10"/>
      <c r="BQ217" s="24"/>
      <c r="BR217" s="10"/>
      <c r="BS217" s="24"/>
      <c r="BT217" s="10"/>
      <c r="BU217" s="24"/>
      <c r="BV217" s="10"/>
      <c r="BW217" s="24"/>
      <c r="BX217" s="10"/>
      <c r="BY217" s="24"/>
      <c r="BZ217" s="10"/>
      <c r="CA217" s="24"/>
      <c r="CB217" s="10"/>
      <c r="CC217" s="24"/>
      <c r="CD217" s="10"/>
      <c r="CE217" s="24"/>
      <c r="CF217" s="10"/>
      <c r="CG217" s="24"/>
      <c r="CH217" s="10"/>
      <c r="CI217" s="24"/>
      <c r="CJ217" s="10"/>
      <c r="CK217" s="24"/>
      <c r="CL217" s="10"/>
      <c r="CM217" s="24"/>
      <c r="CN217" s="10"/>
      <c r="CO217" s="24"/>
      <c r="CP217" s="10"/>
      <c r="CQ217" s="24"/>
      <c r="CR217" s="10"/>
      <c r="CS217" s="24"/>
      <c r="CT217" s="10"/>
      <c r="CU217" s="24"/>
      <c r="CV217" s="43"/>
      <c r="CW217" s="10"/>
      <c r="CX217" s="24"/>
      <c r="CY217" s="10"/>
      <c r="CZ217" s="24"/>
      <c r="DA217" s="10"/>
      <c r="DB217" s="24"/>
      <c r="DC217" s="10"/>
      <c r="DD217" s="24"/>
      <c r="DE217" s="88"/>
      <c r="DF217" s="88"/>
    </row>
    <row r="218" spans="1:110" s="11" customFormat="1" ht="12.75">
      <c r="A218" s="7" t="s">
        <v>70</v>
      </c>
      <c r="B218" s="10">
        <f>SUM(B76:B87)</f>
        <v>31166.718399999998</v>
      </c>
      <c r="C218" s="93">
        <f t="shared" si="447"/>
        <v>-0.23605182426918347</v>
      </c>
      <c r="D218" s="93"/>
      <c r="E218" s="10">
        <f>SUM(E76:E87)</f>
        <v>29353.918700000002</v>
      </c>
      <c r="F218" s="93">
        <f t="shared" si="448"/>
        <v>-0.11842914089108147</v>
      </c>
      <c r="G218" s="93"/>
      <c r="H218" s="10">
        <f>SUM(H76:H87)</f>
        <v>1661.0870000000002</v>
      </c>
      <c r="I218" s="93">
        <f t="shared" si="449"/>
        <v>-0.75840909039343485</v>
      </c>
      <c r="J218" s="93"/>
      <c r="K218" s="10">
        <f>SUM(K76:K87)</f>
        <v>151.71269999999998</v>
      </c>
      <c r="L218" s="93">
        <f t="shared" si="450"/>
        <v>-0.75686860801862588</v>
      </c>
      <c r="M218" s="93"/>
      <c r="N218" s="10">
        <f>SUM(N76:N87)</f>
        <v>23434.6057</v>
      </c>
      <c r="O218" s="93">
        <f t="shared" si="451"/>
        <v>-0.3260140758353709</v>
      </c>
      <c r="P218" s="93"/>
      <c r="Q218" s="10">
        <f>SUM(Q76:Q87)</f>
        <v>22436.914600000004</v>
      </c>
      <c r="R218" s="93">
        <f t="shared" si="452"/>
        <v>-0.22190017846078802</v>
      </c>
      <c r="S218" s="93"/>
      <c r="T218" s="10">
        <f>SUM(T76:T87)</f>
        <v>939.23360000000014</v>
      </c>
      <c r="U218" s="93">
        <f t="shared" si="453"/>
        <v>-0.82700580395762002</v>
      </c>
      <c r="V218" s="93"/>
      <c r="W218" s="10">
        <f>SUM(W76:W87)</f>
        <v>58.457500000000003</v>
      </c>
      <c r="X218" s="93">
        <f t="shared" si="454"/>
        <v>-0.8843274618665985</v>
      </c>
      <c r="Y218" s="93"/>
      <c r="Z218" s="10">
        <f>SUM(Z76:Z87)</f>
        <v>15716.84</v>
      </c>
      <c r="AA218" s="93">
        <f t="shared" si="455"/>
        <v>-0.2861598442316523</v>
      </c>
      <c r="AB218" s="93"/>
      <c r="AC218" s="10">
        <f>SUM(AC76:AC87)</f>
        <v>15297.339999999998</v>
      </c>
      <c r="AD218" s="93">
        <f t="shared" si="456"/>
        <v>-0.20264401267609911</v>
      </c>
      <c r="AE218" s="93"/>
      <c r="AF218" s="10">
        <f>SUM(AF76:AF87)</f>
        <v>371.84000000000003</v>
      </c>
      <c r="AG218" s="93">
        <f t="shared" si="457"/>
        <v>-0.84879500385901308</v>
      </c>
      <c r="AH218" s="93"/>
      <c r="AI218" s="10">
        <f>SUM(AI76:AI87)</f>
        <v>47.669999999999987</v>
      </c>
      <c r="AJ218" s="93">
        <f t="shared" si="458"/>
        <v>-0.87221552070767994</v>
      </c>
      <c r="AK218" s="93"/>
      <c r="AL218" s="10">
        <f>AVERAGE(AL76:AL87)</f>
        <v>72.737499999999997</v>
      </c>
      <c r="AM218" s="93">
        <f t="shared" si="459"/>
        <v>-0.14634027071434164</v>
      </c>
      <c r="AN218" s="93"/>
      <c r="AO218" s="10">
        <f>AVERAGE(AO76:AO87)</f>
        <v>73.890833333333333</v>
      </c>
      <c r="AP218" s="93">
        <f t="shared" si="460"/>
        <v>-0.14682280040027729</v>
      </c>
      <c r="AQ218" s="93"/>
      <c r="AR218" s="10">
        <f>AVERAGE(AR76:AR87)</f>
        <v>47.665833333333346</v>
      </c>
      <c r="AS218" s="93">
        <f t="shared" si="461"/>
        <v>-0.39774677546722814</v>
      </c>
      <c r="AT218" s="93"/>
      <c r="AU218" s="10">
        <f>AVERAGE(AU76:AU87)</f>
        <v>31.106666666666669</v>
      </c>
      <c r="AV218" s="93">
        <f t="shared" si="462"/>
        <v>-0.61467473212626711</v>
      </c>
      <c r="AW218" s="93"/>
      <c r="AX218" s="10"/>
      <c r="AY218" s="10"/>
      <c r="AZ218" s="93"/>
      <c r="BA218" s="10"/>
      <c r="BB218" s="93"/>
      <c r="BC218" s="10"/>
      <c r="BD218" s="93"/>
      <c r="BE218" s="10"/>
      <c r="BF218" s="93"/>
      <c r="BG218" s="10"/>
      <c r="BH218" s="93"/>
      <c r="BI218" s="10"/>
      <c r="BJ218" s="93"/>
      <c r="BK218" s="10"/>
      <c r="BL218" s="93"/>
      <c r="BM218" s="10"/>
      <c r="BN218" s="93"/>
      <c r="BO218" s="10"/>
      <c r="BP218" s="10"/>
      <c r="BQ218" s="93"/>
      <c r="BR218" s="10"/>
      <c r="BS218" s="93"/>
      <c r="BT218" s="10"/>
      <c r="BU218" s="93"/>
      <c r="BV218" s="10"/>
      <c r="BW218" s="93"/>
      <c r="BX218" s="10"/>
      <c r="BY218" s="93"/>
      <c r="BZ218" s="10"/>
      <c r="CA218" s="93"/>
      <c r="CB218" s="10"/>
      <c r="CC218" s="93"/>
      <c r="CD218" s="10"/>
      <c r="CE218" s="93"/>
      <c r="CF218" s="10"/>
      <c r="CG218" s="93"/>
      <c r="CH218" s="10"/>
      <c r="CI218" s="93"/>
      <c r="CJ218" s="10"/>
      <c r="CK218" s="93"/>
      <c r="CL218" s="10"/>
      <c r="CM218" s="93"/>
      <c r="CN218" s="10"/>
      <c r="CO218" s="93"/>
      <c r="CP218" s="10"/>
      <c r="CQ218" s="93"/>
      <c r="CR218" s="10"/>
      <c r="CS218" s="93"/>
      <c r="CT218" s="10"/>
      <c r="CU218" s="93"/>
      <c r="CV218" s="171"/>
      <c r="CW218" s="10"/>
      <c r="CX218" s="93"/>
      <c r="CY218" s="10"/>
      <c r="CZ218" s="93"/>
      <c r="DA218" s="10"/>
      <c r="DB218" s="93"/>
      <c r="DC218" s="10"/>
      <c r="DD218" s="93"/>
      <c r="DE218" s="88"/>
      <c r="DF218" s="88"/>
    </row>
    <row r="219" spans="1:110" s="11" customFormat="1" ht="12.75">
      <c r="A219" s="7" t="s">
        <v>71</v>
      </c>
      <c r="B219" s="10">
        <f>SUM(B88:B99)</f>
        <v>36180.922399999989</v>
      </c>
      <c r="C219" s="93">
        <f t="shared" si="447"/>
        <v>0.16088328375309446</v>
      </c>
      <c r="D219" s="93"/>
      <c r="E219" s="10">
        <f>SUM(E88:E99)</f>
        <v>35143.721900000004</v>
      </c>
      <c r="F219" s="93">
        <f t="shared" si="448"/>
        <v>0.19724123580133779</v>
      </c>
      <c r="G219" s="93"/>
      <c r="H219" s="10">
        <f>SUM(H88:H99)</f>
        <v>835.90269999999998</v>
      </c>
      <c r="I219" s="93">
        <f t="shared" si="449"/>
        <v>-0.49677367892229618</v>
      </c>
      <c r="J219" s="93"/>
      <c r="K219" s="10">
        <f>SUM(K88:K99)</f>
        <v>201.29779999999997</v>
      </c>
      <c r="L219" s="93">
        <f t="shared" si="450"/>
        <v>0.32683552530539628</v>
      </c>
      <c r="M219" s="93"/>
      <c r="N219" s="10">
        <f>SUM(N88:N99)</f>
        <v>27172.905600000002</v>
      </c>
      <c r="O219" s="93">
        <f t="shared" si="451"/>
        <v>0.15952049494052312</v>
      </c>
      <c r="P219" s="93"/>
      <c r="Q219" s="10">
        <f>SUM(Q88:Q99)</f>
        <v>26767.163600000003</v>
      </c>
      <c r="R219" s="93">
        <f t="shared" si="452"/>
        <v>0.19299663421636404</v>
      </c>
      <c r="S219" s="93"/>
      <c r="T219" s="10">
        <f>SUM(T88:T99)</f>
        <v>299.87440000000004</v>
      </c>
      <c r="U219" s="93">
        <f t="shared" si="453"/>
        <v>-0.68072436931557823</v>
      </c>
      <c r="V219" s="93"/>
      <c r="W219" s="10">
        <f>SUM(W88:W99)</f>
        <v>105.86759999999998</v>
      </c>
      <c r="X219" s="93">
        <f t="shared" si="454"/>
        <v>0.81101826112988018</v>
      </c>
      <c r="Y219" s="93"/>
      <c r="Z219" s="10">
        <f>SUM(Z88:Z99)</f>
        <v>18442.979999999996</v>
      </c>
      <c r="AA219" s="93">
        <f t="shared" si="455"/>
        <v>0.1734534422950158</v>
      </c>
      <c r="AB219" s="93"/>
      <c r="AC219" s="10">
        <f>SUM(AC88:AC99)</f>
        <v>18301.75</v>
      </c>
      <c r="AD219" s="93">
        <f t="shared" si="456"/>
        <v>0.19640081216734417</v>
      </c>
      <c r="AE219" s="93"/>
      <c r="AF219" s="10">
        <f>SUM(AF88:AF99)</f>
        <v>73.59</v>
      </c>
      <c r="AG219" s="93">
        <f t="shared" si="457"/>
        <v>-0.80209229776247848</v>
      </c>
      <c r="AH219" s="93"/>
      <c r="AI219" s="10">
        <f>SUM(AI88:AI99)</f>
        <v>67.64</v>
      </c>
      <c r="AJ219" s="93">
        <f t="shared" si="458"/>
        <v>0.41892175372351614</v>
      </c>
      <c r="AK219" s="93"/>
      <c r="AL219" s="10">
        <f>AVERAGE(AL88:AL99)</f>
        <v>74.264166666666668</v>
      </c>
      <c r="AM219" s="93">
        <f t="shared" si="459"/>
        <v>2.0988715128601676E-2</v>
      </c>
      <c r="AN219" s="93"/>
      <c r="AO219" s="10">
        <f>AVERAGE(AO88:AO99)</f>
        <v>75.302499999999995</v>
      </c>
      <c r="AP219" s="93">
        <f t="shared" si="460"/>
        <v>1.910476040104192E-2</v>
      </c>
      <c r="AQ219" s="93"/>
      <c r="AR219" s="10">
        <f>AVERAGE(AR88:AR99)</f>
        <v>49.283333333333331</v>
      </c>
      <c r="AS219" s="93">
        <f t="shared" si="461"/>
        <v>3.3934159688106202E-2</v>
      </c>
      <c r="AT219" s="93"/>
      <c r="AU219" s="10">
        <f>AVERAGE(AU88:AU99)</f>
        <v>51.81583333333333</v>
      </c>
      <c r="AV219" s="93">
        <f t="shared" si="462"/>
        <v>0.66574689241320173</v>
      </c>
      <c r="AW219" s="93"/>
      <c r="AX219" s="10"/>
      <c r="AY219" s="10"/>
      <c r="AZ219" s="93"/>
      <c r="BA219" s="10"/>
      <c r="BB219" s="93"/>
      <c r="BC219" s="10"/>
      <c r="BD219" s="93"/>
      <c r="BE219" s="10"/>
      <c r="BF219" s="93"/>
      <c r="BG219" s="10"/>
      <c r="BH219" s="93"/>
      <c r="BI219" s="10"/>
      <c r="BJ219" s="93"/>
      <c r="BK219" s="10"/>
      <c r="BL219" s="93"/>
      <c r="BM219" s="10"/>
      <c r="BN219" s="93"/>
      <c r="BO219" s="10"/>
      <c r="BP219" s="10"/>
      <c r="BQ219" s="93"/>
      <c r="BR219" s="10"/>
      <c r="BS219" s="93"/>
      <c r="BT219" s="10"/>
      <c r="BU219" s="93"/>
      <c r="BV219" s="10"/>
      <c r="BW219" s="93"/>
      <c r="BX219" s="10"/>
      <c r="BY219" s="93"/>
      <c r="BZ219" s="10"/>
      <c r="CA219" s="93"/>
      <c r="CB219" s="10"/>
      <c r="CC219" s="93"/>
      <c r="CD219" s="10"/>
      <c r="CE219" s="93"/>
      <c r="CF219" s="10"/>
      <c r="CG219" s="93"/>
      <c r="CH219" s="10"/>
      <c r="CI219" s="93"/>
      <c r="CJ219" s="10"/>
      <c r="CK219" s="93"/>
      <c r="CL219" s="10"/>
      <c r="CM219" s="93"/>
      <c r="CN219" s="10"/>
      <c r="CO219" s="93"/>
      <c r="CP219" s="10"/>
      <c r="CQ219" s="93"/>
      <c r="CR219" s="10"/>
      <c r="CS219" s="93"/>
      <c r="CT219" s="10"/>
      <c r="CU219" s="93"/>
      <c r="CV219" s="171"/>
      <c r="CW219" s="10"/>
      <c r="CX219" s="93"/>
      <c r="CY219" s="10"/>
      <c r="CZ219" s="93"/>
      <c r="DA219" s="10"/>
      <c r="DB219" s="93"/>
      <c r="DC219" s="10"/>
      <c r="DD219" s="93"/>
      <c r="DE219" s="88"/>
      <c r="DF219" s="88"/>
    </row>
    <row r="220" spans="1:110" s="11" customFormat="1" ht="12.75">
      <c r="A220" s="7" t="s">
        <v>72</v>
      </c>
      <c r="B220" s="10">
        <f>SUM(B100:B111)</f>
        <v>23199.245699999999</v>
      </c>
      <c r="C220" s="93">
        <f t="shared" si="447"/>
        <v>-0.35879894261623335</v>
      </c>
      <c r="D220" s="93"/>
      <c r="E220" s="10">
        <f>SUM(E100:E111)</f>
        <v>22630.582200000001</v>
      </c>
      <c r="F220" s="93">
        <f t="shared" si="448"/>
        <v>-0.35605618937019878</v>
      </c>
      <c r="G220" s="93"/>
      <c r="H220" s="10">
        <f>SUM(H100:H111)</f>
        <v>495.05130000000003</v>
      </c>
      <c r="I220" s="93">
        <f t="shared" si="449"/>
        <v>-0.40776444435458814</v>
      </c>
      <c r="J220" s="93"/>
      <c r="K220" s="10">
        <f>SUM(K100:K111)</f>
        <v>73.612200000000001</v>
      </c>
      <c r="L220" s="93">
        <f t="shared" si="450"/>
        <v>-0.63431194975802008</v>
      </c>
      <c r="M220" s="93"/>
      <c r="N220" s="10">
        <f>SUM(N100:N111)</f>
        <v>15615.002899999998</v>
      </c>
      <c r="O220" s="93">
        <f t="shared" si="451"/>
        <v>-0.42534658862539909</v>
      </c>
      <c r="P220" s="93"/>
      <c r="Q220" s="10">
        <f>SUM(Q100:Q111)</f>
        <v>15295.739100000001</v>
      </c>
      <c r="R220" s="93">
        <f t="shared" si="452"/>
        <v>-0.42856332002244724</v>
      </c>
      <c r="S220" s="93"/>
      <c r="T220" s="10">
        <f>SUM(T100:T111)</f>
        <v>274.82979999999998</v>
      </c>
      <c r="U220" s="93">
        <f t="shared" si="453"/>
        <v>-8.3516965769669049E-2</v>
      </c>
      <c r="V220" s="93"/>
      <c r="W220" s="10">
        <f>SUM(W100:W111)</f>
        <v>44.435699999999997</v>
      </c>
      <c r="X220" s="93">
        <f t="shared" si="454"/>
        <v>-0.58027101776180812</v>
      </c>
      <c r="Y220" s="93"/>
      <c r="Z220" s="10">
        <f>SUM(Z100:Z111)</f>
        <v>10210.48</v>
      </c>
      <c r="AA220" s="93">
        <f t="shared" si="455"/>
        <v>-0.44637580260890586</v>
      </c>
      <c r="AB220" s="93"/>
      <c r="AC220" s="10">
        <f>SUM(AC100:AC111)</f>
        <v>10112.84</v>
      </c>
      <c r="AD220" s="93">
        <f t="shared" si="456"/>
        <v>-0.44743863291761721</v>
      </c>
      <c r="AE220" s="93"/>
      <c r="AF220" s="10">
        <f>SUM(AF100:AF111)</f>
        <v>70.239999999999995</v>
      </c>
      <c r="AG220" s="93">
        <f t="shared" si="457"/>
        <v>-4.5522489468677874E-2</v>
      </c>
      <c r="AH220" s="93"/>
      <c r="AI220" s="10">
        <f>SUM(AI100:AI111)</f>
        <v>27.4</v>
      </c>
      <c r="AJ220" s="93">
        <f t="shared" si="458"/>
        <v>-0.5949142519219397</v>
      </c>
      <c r="AK220" s="93"/>
      <c r="AL220" s="10">
        <f>AVERAGE(AL100:AL111)</f>
        <v>66.044166666666669</v>
      </c>
      <c r="AM220" s="93">
        <f t="shared" si="459"/>
        <v>-0.11068595217523025</v>
      </c>
      <c r="AN220" s="93"/>
      <c r="AO220" s="10">
        <f>AVERAGE(AO100:AO111)</f>
        <v>66.450833333333335</v>
      </c>
      <c r="AP220" s="93">
        <f t="shared" si="460"/>
        <v>-0.11754811150581534</v>
      </c>
      <c r="AQ220" s="93"/>
      <c r="AR220" s="10">
        <f>AVERAGE(AR100:AR111)</f>
        <v>54.798333333333325</v>
      </c>
      <c r="AS220" s="93">
        <f t="shared" si="461"/>
        <v>0.11190395671288456</v>
      </c>
      <c r="AT220" s="93"/>
      <c r="AU220" s="10">
        <f>AVERAGE(AU100:AU111)</f>
        <v>34.103333333333332</v>
      </c>
      <c r="AV220" s="93">
        <f t="shared" si="462"/>
        <v>-0.34183566799080078</v>
      </c>
      <c r="AW220" s="93"/>
      <c r="AX220" s="10"/>
      <c r="AY220" s="10"/>
      <c r="AZ220" s="93"/>
      <c r="BA220" s="10"/>
      <c r="BB220" s="93"/>
      <c r="BC220" s="10"/>
      <c r="BD220" s="93"/>
      <c r="BE220" s="10"/>
      <c r="BF220" s="93"/>
      <c r="BG220" s="10"/>
      <c r="BH220" s="93"/>
      <c r="BI220" s="10"/>
      <c r="BJ220" s="93"/>
      <c r="BK220" s="10"/>
      <c r="BL220" s="93"/>
      <c r="BM220" s="10"/>
      <c r="BN220" s="93"/>
      <c r="BO220" s="10"/>
      <c r="BP220" s="10"/>
      <c r="BQ220" s="93"/>
      <c r="BR220" s="10"/>
      <c r="BS220" s="93"/>
      <c r="BT220" s="10"/>
      <c r="BU220" s="93"/>
      <c r="BV220" s="10"/>
      <c r="BW220" s="93"/>
      <c r="BX220" s="10"/>
      <c r="BY220" s="93"/>
      <c r="BZ220" s="10"/>
      <c r="CA220" s="93"/>
      <c r="CB220" s="10"/>
      <c r="CC220" s="93"/>
      <c r="CD220" s="10"/>
      <c r="CE220" s="93"/>
      <c r="CF220" s="10"/>
      <c r="CG220" s="93"/>
      <c r="CH220" s="10"/>
      <c r="CI220" s="93"/>
      <c r="CJ220" s="10"/>
      <c r="CK220" s="93"/>
      <c r="CL220" s="10"/>
      <c r="CM220" s="93"/>
      <c r="CN220" s="10"/>
      <c r="CO220" s="93"/>
      <c r="CP220" s="10"/>
      <c r="CQ220" s="93"/>
      <c r="CR220" s="10"/>
      <c r="CS220" s="93"/>
      <c r="CT220" s="10"/>
      <c r="CU220" s="93"/>
      <c r="CV220" s="171"/>
      <c r="CW220" s="10"/>
      <c r="CX220" s="93"/>
      <c r="CY220" s="10"/>
      <c r="CZ220" s="93"/>
      <c r="DA220" s="10"/>
      <c r="DB220" s="93"/>
      <c r="DC220" s="10"/>
      <c r="DD220" s="93"/>
      <c r="DE220" s="88"/>
      <c r="DF220" s="88"/>
    </row>
    <row r="221" spans="1:110" s="63" customFormat="1" ht="12.75">
      <c r="A221" s="91" t="s">
        <v>73</v>
      </c>
      <c r="B221" s="77">
        <f>SUM(B112:B123)</f>
        <v>47740.569100000001</v>
      </c>
      <c r="C221" s="93">
        <f t="shared" si="447"/>
        <v>1.057850057599071</v>
      </c>
      <c r="D221" s="93">
        <f>B221/B217-1</f>
        <v>0.17020085991138534</v>
      </c>
      <c r="E221" s="77">
        <f>SUM(E112:E123)</f>
        <v>42104.376700000001</v>
      </c>
      <c r="F221" s="93">
        <f t="shared" si="448"/>
        <v>0.86050788830346581</v>
      </c>
      <c r="G221" s="93">
        <f>E221/E217-1</f>
        <v>0.26449868308944158</v>
      </c>
      <c r="H221" s="77">
        <f>SUM(H112:H123)</f>
        <v>5073.2929000000004</v>
      </c>
      <c r="I221" s="93">
        <f t="shared" si="449"/>
        <v>9.2480144986994279</v>
      </c>
      <c r="J221" s="93">
        <f>H221/H217-1</f>
        <v>-0.26213290067797246</v>
      </c>
      <c r="K221" s="77">
        <f>SUM(K112:K123)</f>
        <v>562.89949999999999</v>
      </c>
      <c r="L221" s="93">
        <f t="shared" si="450"/>
        <v>6.6468234884978301</v>
      </c>
      <c r="M221" s="93">
        <f>K221/K217-1</f>
        <v>-9.7909805964698227E-2</v>
      </c>
      <c r="N221" s="77">
        <f>SUM(N112:N123)</f>
        <v>39532.503799999999</v>
      </c>
      <c r="O221" s="93">
        <f t="shared" si="451"/>
        <v>1.5317000613557368</v>
      </c>
      <c r="P221" s="93">
        <f>N221/N217-1</f>
        <v>0.13696605137182694</v>
      </c>
      <c r="Q221" s="77">
        <f>SUM(Q112:Q123)</f>
        <v>35517.863299999997</v>
      </c>
      <c r="R221" s="93">
        <f t="shared" si="452"/>
        <v>1.3220756491590522</v>
      </c>
      <c r="S221" s="93">
        <f>Q221/Q217-1</f>
        <v>0.23173990666185973</v>
      </c>
      <c r="T221" s="77">
        <f>SUM(T112:T123)</f>
        <v>3571.2395000000001</v>
      </c>
      <c r="U221" s="93">
        <f t="shared" si="453"/>
        <v>11.994367786899385</v>
      </c>
      <c r="V221" s="93">
        <f>T221/T217-1</f>
        <v>-0.34222571873781893</v>
      </c>
      <c r="W221" s="77">
        <f>SUM(W112:W123)</f>
        <v>443.40100000000001</v>
      </c>
      <c r="X221" s="93">
        <f t="shared" si="454"/>
        <v>8.9784857670746732</v>
      </c>
      <c r="Y221" s="93">
        <f>W221/W217-1</f>
        <v>-0.12262209158981552</v>
      </c>
      <c r="Z221" s="77">
        <f>SUM(Z112:Z123)</f>
        <v>24639.14</v>
      </c>
      <c r="AA221" s="93">
        <f t="shared" si="455"/>
        <v>1.4131225956076503</v>
      </c>
      <c r="AB221" s="93">
        <f>Z221/Z217-1</f>
        <v>0.11908039628819322</v>
      </c>
      <c r="AC221" s="77">
        <f>SUM(AC112:AC123)</f>
        <v>23013.309999999998</v>
      </c>
      <c r="AD221" s="93">
        <f t="shared" si="456"/>
        <v>1.2756525367750302</v>
      </c>
      <c r="AE221" s="93">
        <f>AC221/AC217-1</f>
        <v>0.19954191491076245</v>
      </c>
      <c r="AF221" s="77">
        <f>SUM(AF112:AF123)</f>
        <v>1324.1899999999998</v>
      </c>
      <c r="AG221" s="93">
        <f t="shared" si="457"/>
        <v>17.852363325740317</v>
      </c>
      <c r="AH221" s="93">
        <f>AF221/AF217-1</f>
        <v>-0.46153145481945601</v>
      </c>
      <c r="AI221" s="77">
        <f>SUM(AI112:AI123)</f>
        <v>301.64</v>
      </c>
      <c r="AJ221" s="93">
        <f t="shared" si="458"/>
        <v>10.008759124087591</v>
      </c>
      <c r="AK221" s="93">
        <f>AI221/AI217-1</f>
        <v>-0.19142206138587325</v>
      </c>
      <c r="AL221" s="77">
        <f>AVERAGE(AL112:AL123)</f>
        <v>82.550833333333344</v>
      </c>
      <c r="AM221" s="93">
        <f t="shared" si="459"/>
        <v>0.24993375645085991</v>
      </c>
      <c r="AN221" s="93">
        <f>AL221/AL217-1</f>
        <v>-3.1169313825209155E-2</v>
      </c>
      <c r="AO221" s="77">
        <f>AVERAGE(AO112:AO123)</f>
        <v>84.159166666666678</v>
      </c>
      <c r="AP221" s="93">
        <f t="shared" si="460"/>
        <v>0.26648775410391146</v>
      </c>
      <c r="AQ221" s="93">
        <f>AO221/AO217-1</f>
        <v>-2.8259949195597045E-2</v>
      </c>
      <c r="AR221" s="77">
        <f>AVERAGE(AR112:AR123)</f>
        <v>69.585833333333326</v>
      </c>
      <c r="AS221" s="93">
        <f t="shared" si="461"/>
        <v>0.26985309772195021</v>
      </c>
      <c r="AT221" s="93">
        <f>AR221/AR217-1</f>
        <v>-0.12078968149513047</v>
      </c>
      <c r="AU221" s="77">
        <f>AVERAGE(AU112:AU123)</f>
        <v>78.864999999999995</v>
      </c>
      <c r="AV221" s="93">
        <f t="shared" si="462"/>
        <v>1.3125305444238098</v>
      </c>
      <c r="AW221" s="93">
        <f>AU221/AU217-1</f>
        <v>-2.3081528583520972E-2</v>
      </c>
      <c r="AX221" s="77"/>
      <c r="AY221" s="77"/>
      <c r="AZ221" s="93"/>
      <c r="BA221" s="77"/>
      <c r="BB221" s="93"/>
      <c r="BC221" s="77"/>
      <c r="BD221" s="93"/>
      <c r="BE221" s="77"/>
      <c r="BF221" s="93"/>
      <c r="BG221" s="77"/>
      <c r="BH221" s="93"/>
      <c r="BI221" s="77"/>
      <c r="BJ221" s="93"/>
      <c r="BK221" s="77"/>
      <c r="BL221" s="93"/>
      <c r="BM221" s="77"/>
      <c r="BN221" s="93"/>
      <c r="BO221" s="77"/>
      <c r="BP221" s="77"/>
      <c r="BQ221" s="93"/>
      <c r="BR221" s="77"/>
      <c r="BS221" s="93"/>
      <c r="BT221" s="77"/>
      <c r="BU221" s="93"/>
      <c r="BV221" s="77"/>
      <c r="BW221" s="93"/>
      <c r="BX221" s="77"/>
      <c r="BY221" s="93"/>
      <c r="BZ221" s="77"/>
      <c r="CA221" s="93"/>
      <c r="CB221" s="77"/>
      <c r="CC221" s="93"/>
      <c r="CD221" s="77"/>
      <c r="CE221" s="93"/>
      <c r="CF221" s="77"/>
      <c r="CG221" s="93"/>
      <c r="CH221" s="77"/>
      <c r="CI221" s="93"/>
      <c r="CJ221" s="77"/>
      <c r="CK221" s="93"/>
      <c r="CL221" s="77"/>
      <c r="CM221" s="93"/>
      <c r="CN221" s="77"/>
      <c r="CO221" s="93"/>
      <c r="CP221" s="77"/>
      <c r="CQ221" s="93"/>
      <c r="CR221" s="77"/>
      <c r="CS221" s="93"/>
      <c r="CT221" s="77"/>
      <c r="CU221" s="93"/>
      <c r="CV221" s="171"/>
      <c r="CW221" s="77"/>
      <c r="CX221" s="93"/>
      <c r="CY221" s="77"/>
      <c r="CZ221" s="93"/>
      <c r="DA221" s="77"/>
      <c r="DB221" s="93"/>
      <c r="DC221" s="77"/>
      <c r="DD221" s="93"/>
      <c r="DE221" s="89"/>
      <c r="DF221" s="89"/>
    </row>
    <row r="222" spans="1:110" s="11" customFormat="1" ht="12.75">
      <c r="A222" s="7" t="s">
        <v>260</v>
      </c>
      <c r="B222" s="10">
        <f>SUM(B124:B135)</f>
        <v>56013.519500000002</v>
      </c>
      <c r="C222" s="93">
        <f t="shared" si="447"/>
        <v>0.17328973147913307</v>
      </c>
      <c r="D222" s="93"/>
      <c r="E222" s="10">
        <f>SUM(E124:E135)</f>
        <v>43155.689899999998</v>
      </c>
      <c r="F222" s="93">
        <f t="shared" si="448"/>
        <v>2.496921418622966E-2</v>
      </c>
      <c r="G222" s="93"/>
      <c r="H222" s="10">
        <f>SUM(H124:H135)</f>
        <v>12231.8441</v>
      </c>
      <c r="I222" s="93">
        <f t="shared" si="449"/>
        <v>1.4110265937927613</v>
      </c>
      <c r="J222" s="93"/>
      <c r="K222" s="10">
        <f>SUM(K124:K135)</f>
        <v>625.98230000000001</v>
      </c>
      <c r="L222" s="93">
        <f t="shared" si="450"/>
        <v>0.11206760709504993</v>
      </c>
      <c r="M222" s="93"/>
      <c r="N222" s="10">
        <f>SUM(N124:N135)</f>
        <v>47397.653299999991</v>
      </c>
      <c r="O222" s="93">
        <f t="shared" si="451"/>
        <v>0.19895399339720021</v>
      </c>
      <c r="P222" s="93"/>
      <c r="Q222" s="10">
        <f>SUM(Q124:Q135)</f>
        <v>37578.324299999993</v>
      </c>
      <c r="R222" s="93">
        <f t="shared" si="452"/>
        <v>5.8011963799635247E-2</v>
      </c>
      <c r="S222" s="93"/>
      <c r="T222" s="10">
        <f>SUM(T124:T135)</f>
        <v>9301.3590999999979</v>
      </c>
      <c r="U222" s="93">
        <f t="shared" si="453"/>
        <v>1.6045184312057472</v>
      </c>
      <c r="V222" s="93"/>
      <c r="W222" s="10">
        <f>SUM(W124:W135)</f>
        <v>517.96990000000005</v>
      </c>
      <c r="X222" s="93">
        <f t="shared" si="454"/>
        <v>0.16817485752174677</v>
      </c>
      <c r="Y222" s="93"/>
      <c r="Z222" s="10">
        <f>SUM(Z124:Z135)</f>
        <v>27660.83</v>
      </c>
      <c r="AA222" s="93">
        <f t="shared" si="455"/>
        <v>0.12263780310514094</v>
      </c>
      <c r="AB222" s="93"/>
      <c r="AC222" s="10">
        <f>SUM(AC124:AC135)</f>
        <v>24103.74</v>
      </c>
      <c r="AD222" s="93">
        <f t="shared" si="456"/>
        <v>4.7382579907019107E-2</v>
      </c>
      <c r="AE222" s="93"/>
      <c r="AF222" s="10">
        <f>SUM(AF124:AF135)</f>
        <v>3207.35</v>
      </c>
      <c r="AG222" s="93">
        <f t="shared" si="457"/>
        <v>1.4221222030071217</v>
      </c>
      <c r="AH222" s="93"/>
      <c r="AI222" s="10">
        <f>SUM(AI124:AI135)</f>
        <v>349.73999999999995</v>
      </c>
      <c r="AJ222" s="93">
        <f t="shared" si="458"/>
        <v>0.1594616098660655</v>
      </c>
      <c r="AK222" s="93"/>
      <c r="AL222" s="10">
        <f>AVERAGE(AL124:AL135)</f>
        <v>84.556666666666672</v>
      </c>
      <c r="AM222" s="93">
        <f t="shared" si="459"/>
        <v>2.4298159719768453E-2</v>
      </c>
      <c r="AN222" s="93"/>
      <c r="AO222" s="10">
        <f>AVERAGE(AO124:AO135)</f>
        <v>87.02</v>
      </c>
      <c r="AP222" s="93">
        <f t="shared" si="460"/>
        <v>3.3993128100523684E-2</v>
      </c>
      <c r="AQ222" s="93"/>
      <c r="AR222" s="10">
        <f>AVERAGE(AR124:AR135)</f>
        <v>76.094166666666666</v>
      </c>
      <c r="AS222" s="93">
        <f t="shared" si="461"/>
        <v>9.3529573787768161E-2</v>
      </c>
      <c r="AT222" s="93"/>
      <c r="AU222" s="10">
        <f>AVERAGE(AU124:AU135)</f>
        <v>82.49</v>
      </c>
      <c r="AV222" s="93">
        <f t="shared" si="462"/>
        <v>4.596462309009075E-2</v>
      </c>
      <c r="AW222" s="93"/>
      <c r="AX222" s="10"/>
      <c r="AY222" s="10"/>
      <c r="AZ222" s="93"/>
      <c r="BA222" s="10"/>
      <c r="BB222" s="93"/>
      <c r="BC222" s="10"/>
      <c r="BD222" s="93"/>
      <c r="BE222" s="10"/>
      <c r="BF222" s="93"/>
      <c r="BG222" s="10"/>
      <c r="BH222" s="93"/>
      <c r="BI222" s="10"/>
      <c r="BJ222" s="93"/>
      <c r="BK222" s="10"/>
      <c r="BL222" s="93"/>
      <c r="BM222" s="10"/>
      <c r="BN222" s="93"/>
      <c r="BO222" s="10"/>
      <c r="BP222" s="10"/>
      <c r="BQ222" s="93"/>
      <c r="BR222" s="10"/>
      <c r="BS222" s="93"/>
      <c r="BT222" s="10"/>
      <c r="BU222" s="93"/>
      <c r="BV222" s="10"/>
      <c r="BW222" s="93"/>
      <c r="BX222" s="10"/>
      <c r="BY222" s="93"/>
      <c r="BZ222" s="10"/>
      <c r="CA222" s="93"/>
      <c r="CB222" s="10"/>
      <c r="CC222" s="93"/>
      <c r="CD222" s="10"/>
      <c r="CE222" s="93"/>
      <c r="CF222" s="10"/>
      <c r="CG222" s="93"/>
      <c r="CH222" s="10"/>
      <c r="CI222" s="93"/>
      <c r="CJ222" s="10"/>
      <c r="CK222" s="93"/>
      <c r="CL222" s="10"/>
      <c r="CM222" s="93"/>
      <c r="CN222" s="10"/>
      <c r="CO222" s="93"/>
      <c r="CP222" s="10"/>
      <c r="CQ222" s="93"/>
      <c r="CR222" s="10"/>
      <c r="CS222" s="93"/>
      <c r="CT222" s="10"/>
      <c r="CU222" s="93"/>
      <c r="CV222" s="171"/>
      <c r="CW222" s="10"/>
      <c r="CX222" s="93"/>
      <c r="CY222" s="10"/>
      <c r="CZ222" s="93"/>
      <c r="DA222" s="10"/>
      <c r="DB222" s="93"/>
      <c r="DC222" s="10"/>
      <c r="DD222" s="93"/>
      <c r="DE222" s="88"/>
      <c r="DF222" s="88"/>
    </row>
    <row r="223" spans="1:110" s="6" customFormat="1" ht="12.75">
      <c r="A223" s="91" t="s">
        <v>261</v>
      </c>
      <c r="B223" s="77">
        <f>SUM(B136:B147)</f>
        <v>57178.027500000004</v>
      </c>
      <c r="C223" s="93">
        <f t="shared" si="447"/>
        <v>2.0789766656244435E-2</v>
      </c>
      <c r="D223" s="93">
        <f>B223/B217-1</f>
        <v>0.4015286832543612</v>
      </c>
      <c r="E223" s="77">
        <f>SUM(E136:E147)</f>
        <v>39901.26460000001</v>
      </c>
      <c r="F223" s="93">
        <f t="shared" si="448"/>
        <v>-7.5411268074757065E-2</v>
      </c>
      <c r="G223" s="93">
        <f>E223/E217-1</f>
        <v>0.1983337718024778</v>
      </c>
      <c r="H223" s="77">
        <f>SUM(H136:H147)</f>
        <v>16827.877499999999</v>
      </c>
      <c r="I223" s="93">
        <f t="shared" si="449"/>
        <v>0.37574329450454647</v>
      </c>
      <c r="J223" s="93">
        <f>H223/H217-1</f>
        <v>1.4474709825390546</v>
      </c>
      <c r="K223" s="77">
        <f>SUM(K136:K147)</f>
        <v>448.8854</v>
      </c>
      <c r="L223" s="93">
        <f t="shared" si="450"/>
        <v>-0.28291039538977381</v>
      </c>
      <c r="M223" s="93">
        <f>K223/K217-1</f>
        <v>-0.2806262617294667</v>
      </c>
      <c r="N223" s="77">
        <f>SUM(N136:N147)</f>
        <v>48961.260399999999</v>
      </c>
      <c r="O223" s="93">
        <f t="shared" si="451"/>
        <v>3.2989124801248604E-2</v>
      </c>
      <c r="P223" s="93">
        <f>N223/N217-1</f>
        <v>0.40813977249717737</v>
      </c>
      <c r="Q223" s="77">
        <f>SUM(Q136:Q147)</f>
        <v>35222.1584</v>
      </c>
      <c r="R223" s="93">
        <f t="shared" si="452"/>
        <v>-6.2700132161028654E-2</v>
      </c>
      <c r="S223" s="93">
        <f>Q223/Q217-1</f>
        <v>0.22148502384841495</v>
      </c>
      <c r="T223" s="77">
        <f>SUM(T136:T147)</f>
        <v>13349.681</v>
      </c>
      <c r="U223" s="93">
        <f t="shared" si="453"/>
        <v>0.43523982425321095</v>
      </c>
      <c r="V223" s="93">
        <f>T223/T217-1</f>
        <v>1.4588316815084492</v>
      </c>
      <c r="W223" s="77">
        <f>SUM(W136:W147)</f>
        <v>389.42099999999999</v>
      </c>
      <c r="X223" s="93">
        <f t="shared" si="454"/>
        <v>-0.24817832078659408</v>
      </c>
      <c r="Y223" s="93">
        <f>W223/W217-1</f>
        <v>-0.22943479498015917</v>
      </c>
      <c r="Z223" s="77">
        <f>SUM(Z136:Z147)</f>
        <v>27194.519999999997</v>
      </c>
      <c r="AA223" s="93">
        <f t="shared" si="455"/>
        <v>-1.6858134770359579E-2</v>
      </c>
      <c r="AB223" s="93">
        <f>Z223/Z217-1</f>
        <v>0.23514271271104392</v>
      </c>
      <c r="AC223" s="77">
        <f>SUM(AC136:AC147)</f>
        <v>22818.02</v>
      </c>
      <c r="AD223" s="93">
        <f t="shared" si="456"/>
        <v>-5.3341099762941435E-2</v>
      </c>
      <c r="AE223" s="93">
        <f>AC223/AC217-1</f>
        <v>0.18936265166862465</v>
      </c>
      <c r="AF223" s="77">
        <f>SUM(AF136:AF147)</f>
        <v>4098.37</v>
      </c>
      <c r="AG223" s="93">
        <f t="shared" si="457"/>
        <v>0.27780566511294369</v>
      </c>
      <c r="AH223" s="93">
        <f>AF223/AF217-1</f>
        <v>0.66656094028167145</v>
      </c>
      <c r="AI223" s="77">
        <f>SUM(AI136:AI147)</f>
        <v>278.13</v>
      </c>
      <c r="AJ223" s="93">
        <f t="shared" si="458"/>
        <v>-0.20475210156115964</v>
      </c>
      <c r="AK223" s="93">
        <f>AI223/AI217-1</f>
        <v>-0.25444310414153604</v>
      </c>
      <c r="AL223" s="77">
        <f>AVERAGE(AL136:AL147)</f>
        <v>85.649166666666659</v>
      </c>
      <c r="AM223" s="93">
        <f t="shared" si="459"/>
        <v>1.2920329562029265E-2</v>
      </c>
      <c r="AN223" s="93">
        <f>AL223/AL217-1</f>
        <v>5.1932556138016839E-3</v>
      </c>
      <c r="AO223" s="77">
        <f>AVERAGE(AO136:AO147)</f>
        <v>88.279999999999987</v>
      </c>
      <c r="AP223" s="93">
        <f t="shared" si="460"/>
        <v>1.4479430016088202E-2</v>
      </c>
      <c r="AQ223" s="93">
        <f>AO223/AO217-1</f>
        <v>1.9321068431991106E-2</v>
      </c>
      <c r="AR223" s="77">
        <f>AVERAGE(AR136:AR147)</f>
        <v>79.423333333333332</v>
      </c>
      <c r="AS223" s="93">
        <f t="shared" si="461"/>
        <v>4.3750616013054078E-2</v>
      </c>
      <c r="AT223" s="93">
        <f>AR223/AR217-1</f>
        <v>3.5061858383784728E-3</v>
      </c>
      <c r="AU223" s="77">
        <f>AVERAGE(AU136:AU147)</f>
        <v>87.274999999999991</v>
      </c>
      <c r="AV223" s="93">
        <f t="shared" si="462"/>
        <v>5.80070311552916E-2</v>
      </c>
      <c r="AW223" s="93">
        <f>AU223/AU217-1</f>
        <v>8.1095030658380862E-2</v>
      </c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</row>
    <row r="224" spans="1:110" s="6" customFormat="1" ht="12.75">
      <c r="A224" s="26"/>
      <c r="B224" s="29"/>
      <c r="C224" s="93"/>
      <c r="D224" s="93"/>
      <c r="E224" s="29"/>
      <c r="F224" s="28"/>
      <c r="G224" s="28"/>
      <c r="H224" s="29"/>
      <c r="I224" s="28"/>
      <c r="J224" s="28"/>
      <c r="K224" s="29"/>
      <c r="L224" s="28"/>
      <c r="M224" s="28"/>
      <c r="N224" s="29"/>
      <c r="O224" s="28"/>
      <c r="P224" s="28"/>
      <c r="Q224" s="29"/>
      <c r="R224" s="28"/>
      <c r="S224" s="28"/>
      <c r="T224" s="29"/>
      <c r="U224" s="28"/>
      <c r="V224" s="28"/>
      <c r="W224" s="29"/>
      <c r="X224" s="28"/>
      <c r="Y224" s="28"/>
      <c r="Z224" s="29"/>
      <c r="AA224" s="28"/>
      <c r="AB224" s="28"/>
      <c r="AC224" s="29"/>
      <c r="AD224" s="28"/>
      <c r="AE224" s="28"/>
      <c r="AF224" s="29"/>
      <c r="AG224" s="28"/>
      <c r="AH224" s="28"/>
      <c r="AI224" s="29"/>
      <c r="AJ224" s="28"/>
      <c r="AK224" s="28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</row>
    <row r="225" spans="1:126" s="11" customFormat="1" ht="12.75">
      <c r="A225" s="7"/>
      <c r="B225" s="10"/>
      <c r="C225" s="9"/>
      <c r="D225" s="9"/>
      <c r="E225" s="10"/>
      <c r="F225" s="9"/>
      <c r="G225" s="9"/>
      <c r="H225" s="10"/>
      <c r="I225" s="9"/>
      <c r="J225" s="9"/>
      <c r="K225" s="10"/>
      <c r="L225" s="9"/>
      <c r="M225" s="9"/>
      <c r="N225" s="10"/>
      <c r="O225" s="9"/>
      <c r="P225" s="9"/>
      <c r="Q225" s="10"/>
      <c r="R225" s="9"/>
      <c r="S225" s="9"/>
      <c r="T225" s="10"/>
      <c r="U225" s="9"/>
      <c r="V225" s="9"/>
      <c r="W225" s="10"/>
      <c r="X225" s="9"/>
      <c r="Y225" s="9"/>
      <c r="Z225" s="10"/>
      <c r="AA225" s="9"/>
      <c r="AB225" s="9"/>
      <c r="AC225" s="10"/>
      <c r="AD225" s="9"/>
      <c r="AE225" s="9"/>
      <c r="AF225" s="10"/>
      <c r="AG225" s="9"/>
      <c r="AH225" s="9"/>
      <c r="AI225" s="10"/>
      <c r="AJ225" s="9"/>
      <c r="AK225" s="9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8"/>
      <c r="AW225" s="8"/>
      <c r="AX225" s="10"/>
      <c r="AY225" s="10"/>
      <c r="AZ225" s="9"/>
      <c r="BA225" s="10"/>
      <c r="BB225" s="9"/>
      <c r="BC225" s="10"/>
      <c r="BD225" s="9"/>
      <c r="BE225" s="10"/>
      <c r="BF225" s="9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9"/>
      <c r="BR225" s="10"/>
      <c r="BS225" s="9"/>
      <c r="BT225" s="10"/>
      <c r="BU225" s="9"/>
      <c r="BV225" s="10"/>
      <c r="BW225" s="9"/>
      <c r="BX225" s="10"/>
      <c r="BY225" s="9"/>
      <c r="BZ225" s="10"/>
      <c r="CA225" s="9"/>
      <c r="CB225" s="10"/>
      <c r="CC225" s="9"/>
      <c r="CD225" s="10"/>
      <c r="CE225" s="9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9"/>
      <c r="CQ225" s="10"/>
      <c r="CR225" s="9"/>
      <c r="CS225" s="10"/>
      <c r="CT225" s="9"/>
      <c r="CU225" s="10"/>
      <c r="CV225" s="9"/>
      <c r="CW225" s="10"/>
      <c r="CX225" s="9"/>
      <c r="CY225" s="10"/>
      <c r="CZ225" s="9"/>
      <c r="DA225" s="10"/>
      <c r="DB225" s="9"/>
      <c r="DC225" s="10"/>
      <c r="DD225" s="9"/>
      <c r="DE225" s="10"/>
      <c r="DF225" s="10"/>
    </row>
    <row r="226" spans="1:126" s="6" customFormat="1" ht="12.75">
      <c r="A226" s="26"/>
      <c r="B226" s="29"/>
      <c r="C226" s="28"/>
      <c r="D226" s="28"/>
      <c r="E226" s="29"/>
      <c r="F226" s="28"/>
      <c r="G226" s="28"/>
      <c r="H226" s="29"/>
      <c r="I226" s="28"/>
      <c r="J226" s="28"/>
      <c r="K226" s="29"/>
      <c r="L226" s="28"/>
      <c r="M226" s="28"/>
      <c r="N226" s="29"/>
      <c r="O226" s="28"/>
      <c r="P226" s="28"/>
      <c r="Q226" s="29"/>
      <c r="R226" s="28"/>
      <c r="S226" s="28"/>
      <c r="T226" s="29"/>
      <c r="U226" s="28"/>
      <c r="V226" s="28"/>
      <c r="W226" s="29"/>
      <c r="X226" s="28"/>
      <c r="Y226" s="28"/>
      <c r="Z226" s="29"/>
      <c r="AA226" s="28"/>
      <c r="AB226" s="28"/>
      <c r="AC226" s="29"/>
      <c r="AD226" s="28"/>
      <c r="AE226" s="28"/>
      <c r="AF226" s="29"/>
      <c r="AG226" s="28"/>
      <c r="AH226" s="28"/>
      <c r="AI226" s="29"/>
      <c r="AJ226" s="28"/>
      <c r="AK226" s="28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</row>
    <row r="227" spans="1:126" s="6" customFormat="1" ht="12.75">
      <c r="A227" s="26"/>
      <c r="B227" s="29"/>
      <c r="C227" s="28"/>
      <c r="D227" s="28"/>
      <c r="E227" s="29"/>
      <c r="F227" s="28"/>
      <c r="G227" s="28"/>
      <c r="H227" s="29"/>
      <c r="I227" s="28"/>
      <c r="J227" s="28"/>
      <c r="K227" s="29"/>
      <c r="L227" s="28"/>
      <c r="M227" s="28"/>
      <c r="N227" s="29"/>
      <c r="O227" s="28"/>
      <c r="P227" s="28"/>
      <c r="Q227" s="29"/>
      <c r="R227" s="28"/>
      <c r="S227" s="28"/>
      <c r="T227" s="29"/>
      <c r="U227" s="28"/>
      <c r="V227" s="28"/>
      <c r="W227" s="29"/>
      <c r="X227" s="28"/>
      <c r="Y227" s="28"/>
      <c r="Z227" s="29"/>
      <c r="AA227" s="28"/>
      <c r="AB227" s="28"/>
      <c r="AC227" s="29"/>
      <c r="AD227" s="28"/>
      <c r="AE227" s="28"/>
      <c r="AF227" s="29"/>
      <c r="AG227" s="28"/>
      <c r="AH227" s="28"/>
      <c r="AI227" s="29"/>
      <c r="AJ227" s="28"/>
      <c r="AK227" s="28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</row>
    <row r="228" spans="1:126" s="6" customFormat="1" ht="12.75">
      <c r="A228" s="26"/>
      <c r="B228" s="29"/>
      <c r="C228" s="28"/>
      <c r="D228" s="28"/>
      <c r="E228" s="29"/>
      <c r="F228" s="28"/>
      <c r="G228" s="28"/>
      <c r="H228" s="29"/>
      <c r="I228" s="28"/>
      <c r="J228" s="28"/>
      <c r="K228" s="29"/>
      <c r="L228" s="28"/>
      <c r="M228" s="28"/>
      <c r="N228" s="29"/>
      <c r="O228" s="28"/>
      <c r="P228" s="28"/>
      <c r="Q228" s="29"/>
      <c r="R228" s="28"/>
      <c r="S228" s="28"/>
      <c r="T228" s="29"/>
      <c r="U228" s="28"/>
      <c r="V228" s="28"/>
      <c r="W228" s="29"/>
      <c r="X228" s="28"/>
      <c r="Y228" s="28"/>
      <c r="Z228" s="29"/>
      <c r="AA228" s="28"/>
      <c r="AB228" s="28"/>
      <c r="AC228" s="29"/>
      <c r="AD228" s="28"/>
      <c r="AE228" s="28"/>
      <c r="AF228" s="29"/>
      <c r="AG228" s="28"/>
      <c r="AH228" s="28"/>
      <c r="AI228" s="29"/>
      <c r="AJ228" s="28"/>
      <c r="AK228" s="28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7"/>
      <c r="AW228" s="27"/>
      <c r="AX228" s="29"/>
      <c r="AY228" s="29"/>
      <c r="AZ228" s="28"/>
      <c r="BA228" s="29"/>
      <c r="BB228" s="28"/>
      <c r="BC228" s="29"/>
      <c r="BD228" s="28"/>
      <c r="BE228" s="29"/>
      <c r="BF228" s="28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8"/>
      <c r="BR228" s="29"/>
      <c r="BS228" s="28"/>
      <c r="BT228" s="29"/>
      <c r="BU228" s="28"/>
      <c r="BV228" s="29"/>
      <c r="BW228" s="28"/>
      <c r="BX228" s="29"/>
      <c r="BY228" s="28"/>
      <c r="BZ228" s="29"/>
      <c r="CA228" s="28"/>
      <c r="CB228" s="29"/>
      <c r="CC228" s="28"/>
      <c r="CD228" s="29"/>
      <c r="CE228" s="28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  <c r="CP228" s="28"/>
      <c r="CQ228" s="29"/>
      <c r="CR228" s="28"/>
      <c r="CS228" s="29"/>
      <c r="CT228" s="28"/>
      <c r="CU228" s="29"/>
      <c r="CV228" s="28"/>
      <c r="CW228" s="29"/>
      <c r="CX228" s="28"/>
      <c r="CY228" s="29"/>
      <c r="CZ228" s="28"/>
      <c r="DA228" s="29"/>
      <c r="DB228" s="28"/>
      <c r="DC228" s="29"/>
      <c r="DD228" s="28"/>
      <c r="DE228" s="29"/>
      <c r="DF228" s="29"/>
    </row>
    <row r="229" spans="1:126" s="6" customFormat="1" ht="12.75">
      <c r="A229" s="26"/>
      <c r="B229" s="29"/>
      <c r="C229" s="28"/>
      <c r="D229" s="28"/>
      <c r="E229" s="29"/>
      <c r="F229" s="28"/>
      <c r="G229" s="28"/>
      <c r="H229" s="29"/>
      <c r="I229" s="28"/>
      <c r="J229" s="28"/>
      <c r="K229" s="29"/>
      <c r="L229" s="28"/>
      <c r="M229" s="28"/>
      <c r="N229" s="29"/>
      <c r="O229" s="28"/>
      <c r="P229" s="28"/>
      <c r="Q229" s="29"/>
      <c r="R229" s="28"/>
      <c r="S229" s="28"/>
      <c r="T229" s="29"/>
      <c r="U229" s="28"/>
      <c r="V229" s="28"/>
      <c r="W229" s="29"/>
      <c r="X229" s="28"/>
      <c r="Y229" s="28"/>
      <c r="Z229" s="29"/>
      <c r="AA229" s="28"/>
      <c r="AB229" s="28"/>
      <c r="AC229" s="29"/>
      <c r="AD229" s="28"/>
      <c r="AE229" s="28"/>
      <c r="AF229" s="29"/>
      <c r="AG229" s="28"/>
      <c r="AH229" s="28"/>
      <c r="AI229" s="29"/>
      <c r="AJ229" s="28"/>
      <c r="AK229" s="28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7"/>
      <c r="AW229" s="27"/>
      <c r="AX229" s="29"/>
      <c r="AY229" s="29"/>
      <c r="AZ229" s="28"/>
      <c r="BA229" s="29"/>
      <c r="BB229" s="28"/>
      <c r="BC229" s="29"/>
      <c r="BD229" s="28"/>
      <c r="BE229" s="29"/>
      <c r="BF229" s="28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8"/>
      <c r="BR229" s="29"/>
      <c r="BS229" s="28"/>
      <c r="BT229" s="29"/>
      <c r="BU229" s="28"/>
      <c r="BV229" s="29"/>
      <c r="BW229" s="28"/>
      <c r="BX229" s="29"/>
      <c r="BY229" s="28"/>
      <c r="BZ229" s="29"/>
      <c r="CA229" s="28"/>
      <c r="CB229" s="29"/>
      <c r="CC229" s="28"/>
      <c r="CD229" s="29"/>
      <c r="CE229" s="28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  <c r="CP229" s="28"/>
      <c r="CQ229" s="29"/>
      <c r="CR229" s="28"/>
      <c r="CS229" s="29"/>
      <c r="CT229" s="28"/>
      <c r="CU229" s="29"/>
      <c r="CV229" s="28"/>
      <c r="CW229" s="29"/>
      <c r="CX229" s="28"/>
      <c r="CY229" s="29"/>
      <c r="CZ229" s="28"/>
      <c r="DA229" s="29"/>
      <c r="DB229" s="28"/>
      <c r="DC229" s="29"/>
      <c r="DD229" s="28"/>
      <c r="DE229" s="29"/>
      <c r="DF229" s="29"/>
    </row>
    <row r="230" spans="1:126" s="6" customFormat="1" ht="12.75">
      <c r="A230" s="26"/>
      <c r="B230" s="29"/>
      <c r="C230" s="28"/>
      <c r="D230" s="28"/>
      <c r="E230" s="29"/>
      <c r="F230" s="28"/>
      <c r="G230" s="28"/>
      <c r="H230" s="29"/>
      <c r="I230" s="28"/>
      <c r="J230" s="28"/>
      <c r="K230" s="29"/>
      <c r="L230" s="28"/>
      <c r="M230" s="28"/>
      <c r="N230" s="29"/>
      <c r="O230" s="28"/>
      <c r="P230" s="28"/>
      <c r="Q230" s="29"/>
      <c r="R230" s="28"/>
      <c r="S230" s="28"/>
      <c r="T230" s="29"/>
      <c r="U230" s="28"/>
      <c r="V230" s="28"/>
      <c r="W230" s="29"/>
      <c r="X230" s="28"/>
      <c r="Y230" s="28"/>
      <c r="Z230" s="29"/>
      <c r="AA230" s="28"/>
      <c r="AB230" s="28"/>
      <c r="AC230" s="29"/>
      <c r="AD230" s="28"/>
      <c r="AE230" s="28"/>
      <c r="AF230" s="29"/>
      <c r="AG230" s="28"/>
      <c r="AH230" s="28"/>
      <c r="AI230" s="29"/>
      <c r="AJ230" s="28"/>
      <c r="AK230" s="28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  <c r="DJ230" s="29"/>
      <c r="DK230" s="29"/>
      <c r="DL230" s="29"/>
      <c r="DM230" s="29"/>
      <c r="DN230" s="29"/>
      <c r="DO230" s="29"/>
      <c r="DP230" s="29"/>
      <c r="DQ230" s="29"/>
      <c r="DR230" s="29"/>
      <c r="DS230" s="29"/>
      <c r="DT230" s="29"/>
      <c r="DU230" s="29"/>
      <c r="DV230" s="29"/>
    </row>
    <row r="231" spans="1:126" s="6" customFormat="1" ht="12.75">
      <c r="A231" s="26"/>
      <c r="B231" s="29"/>
      <c r="C231" s="28"/>
      <c r="D231" s="28"/>
      <c r="E231" s="29"/>
      <c r="F231" s="28"/>
      <c r="G231" s="28"/>
      <c r="H231" s="29"/>
      <c r="I231" s="28"/>
      <c r="J231" s="28"/>
      <c r="K231" s="29"/>
      <c r="L231" s="28"/>
      <c r="M231" s="28"/>
      <c r="N231" s="29"/>
      <c r="O231" s="28"/>
      <c r="P231" s="28"/>
      <c r="Q231" s="29"/>
      <c r="R231" s="28"/>
      <c r="S231" s="28"/>
      <c r="T231" s="29"/>
      <c r="U231" s="28"/>
      <c r="V231" s="28"/>
      <c r="W231" s="29"/>
      <c r="X231" s="28"/>
      <c r="Y231" s="28"/>
      <c r="Z231" s="29"/>
      <c r="AA231" s="28"/>
      <c r="AB231" s="28"/>
      <c r="AC231" s="29"/>
      <c r="AD231" s="28"/>
      <c r="AE231" s="28"/>
      <c r="AF231" s="29"/>
      <c r="AG231" s="28"/>
      <c r="AH231" s="28"/>
      <c r="AI231" s="29"/>
      <c r="AJ231" s="28"/>
      <c r="AK231" s="28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  <c r="DL231" s="29"/>
      <c r="DM231" s="29"/>
      <c r="DN231" s="29"/>
      <c r="DO231" s="29"/>
      <c r="DP231" s="29"/>
      <c r="DQ231" s="29"/>
      <c r="DR231" s="29"/>
      <c r="DS231" s="29"/>
      <c r="DT231" s="29"/>
    </row>
  </sheetData>
  <phoneticPr fontId="1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E317-01E2-4639-9C3E-D0ECF092E457}">
  <sheetPr>
    <tabColor theme="8" tint="0.79998168889431442"/>
  </sheetPr>
  <dimension ref="A1:DV231"/>
  <sheetViews>
    <sheetView zoomScale="90" zoomScaleNormal="90" workbookViewId="0">
      <pane xSplit="1" ySplit="3" topLeftCell="AE137" activePane="bottomRight" state="frozen"/>
      <selection pane="topRight"/>
      <selection pane="bottomLeft"/>
      <selection pane="bottomRight" activeCell="AX157" sqref="AX157"/>
    </sheetView>
  </sheetViews>
  <sheetFormatPr defaultColWidth="8.75" defaultRowHeight="14.25"/>
  <cols>
    <col min="2" max="2" width="16.75" customWidth="1"/>
    <col min="3" max="3" width="9.75" style="41" bestFit="1" customWidth="1"/>
    <col min="4" max="4" width="8" style="41" bestFit="1" customWidth="1"/>
    <col min="5" max="5" width="16.75" customWidth="1"/>
    <col min="6" max="6" width="9.75" style="41" bestFit="1" customWidth="1"/>
    <col min="7" max="7" width="8" style="41" bestFit="1" customWidth="1"/>
    <col min="8" max="8" width="16.75" customWidth="1"/>
    <col min="9" max="9" width="9.75" style="41" bestFit="1" customWidth="1"/>
    <col min="10" max="10" width="8" style="41" bestFit="1" customWidth="1"/>
    <col min="11" max="11" width="16.75" customWidth="1"/>
    <col min="12" max="12" width="9.75" style="41" bestFit="1" customWidth="1"/>
    <col min="13" max="13" width="8" style="41" bestFit="1" customWidth="1"/>
    <col min="14" max="14" width="16.75" customWidth="1"/>
    <col min="15" max="15" width="9.75" style="41" bestFit="1" customWidth="1"/>
    <col min="16" max="16" width="8" style="41" bestFit="1" customWidth="1"/>
    <col min="17" max="17" width="16.75" customWidth="1"/>
    <col min="18" max="18" width="9.75" style="41" bestFit="1" customWidth="1"/>
    <col min="19" max="19" width="8" style="41" bestFit="1" customWidth="1"/>
    <col min="20" max="20" width="16.75" customWidth="1"/>
    <col min="21" max="21" width="9.75" style="41" bestFit="1" customWidth="1"/>
    <col min="22" max="22" width="8" style="41" bestFit="1" customWidth="1"/>
    <col min="23" max="23" width="16.75" customWidth="1"/>
    <col min="24" max="24" width="9.75" style="41" bestFit="1" customWidth="1"/>
    <col min="25" max="25" width="8" style="41" bestFit="1" customWidth="1"/>
    <col min="26" max="26" width="16.75" customWidth="1"/>
    <col min="27" max="27" width="9.75" style="41" bestFit="1" customWidth="1"/>
    <col min="28" max="28" width="8" style="41" bestFit="1" customWidth="1"/>
    <col min="29" max="29" width="16.75" customWidth="1"/>
    <col min="30" max="30" width="9.75" style="41" bestFit="1" customWidth="1"/>
    <col min="31" max="31" width="8" style="41" bestFit="1" customWidth="1"/>
    <col min="32" max="32" width="16.75" customWidth="1"/>
    <col min="33" max="33" width="9.75" style="41" bestFit="1" customWidth="1"/>
    <col min="34" max="34" width="8" style="41" bestFit="1" customWidth="1"/>
    <col min="35" max="35" width="16.75" customWidth="1"/>
    <col min="36" max="36" width="9.75" style="41" bestFit="1" customWidth="1"/>
    <col min="37" max="37" width="8" style="41" bestFit="1" customWidth="1"/>
    <col min="38" max="38" width="10.5" customWidth="1"/>
    <col min="39" max="39" width="9.75" bestFit="1" customWidth="1"/>
    <col min="40" max="40" width="8.5" customWidth="1"/>
    <col min="41" max="41" width="12.125" customWidth="1"/>
    <col min="42" max="42" width="9.75" bestFit="1" customWidth="1"/>
    <col min="43" max="43" width="7.875" bestFit="1" customWidth="1"/>
    <col min="44" max="44" width="11" customWidth="1"/>
    <col min="45" max="45" width="9.75" bestFit="1" customWidth="1"/>
    <col min="46" max="46" width="7.875" bestFit="1" customWidth="1"/>
    <col min="47" max="47" width="11.625" customWidth="1"/>
    <col min="48" max="48" width="9.75" bestFit="1" customWidth="1"/>
    <col min="49" max="49" width="7.875" bestFit="1" customWidth="1"/>
    <col min="50" max="50" width="16.75" customWidth="1"/>
    <col min="51" max="51" width="11.375" customWidth="1"/>
    <col min="52" max="52" width="8.375" customWidth="1"/>
    <col min="53" max="53" width="10.375" customWidth="1"/>
    <col min="54" max="54" width="8.375" customWidth="1"/>
    <col min="55" max="55" width="9" customWidth="1"/>
    <col min="56" max="57" width="8.375" customWidth="1"/>
    <col min="58" max="58" width="17.375" customWidth="1"/>
    <col min="59" max="59" width="31" customWidth="1"/>
    <col min="60" max="60" width="20.375" customWidth="1"/>
    <col min="61" max="61" width="16.125" customWidth="1"/>
    <col min="62" max="62" width="18.375" customWidth="1"/>
    <col min="63" max="63" width="16.375" customWidth="1"/>
    <col min="64" max="64" width="14.625" customWidth="1"/>
    <col min="65" max="65" width="8.375" customWidth="1"/>
    <col min="66" max="66" width="27" customWidth="1"/>
    <col min="67" max="67" width="9" customWidth="1"/>
    <col min="68" max="68" width="16" customWidth="1"/>
    <col min="69" max="73" width="8.375" customWidth="1"/>
    <col min="74" max="74" width="14.625" customWidth="1"/>
    <col min="75" max="75" width="8.375" customWidth="1"/>
    <col min="76" max="76" width="16" customWidth="1"/>
    <col min="77" max="79" width="8.375" customWidth="1"/>
    <col min="80" max="80" width="18.375" customWidth="1"/>
    <col min="81" max="81" width="17.375" customWidth="1"/>
    <col min="82" max="82" width="13.625" customWidth="1"/>
    <col min="83" max="83" width="24" customWidth="1"/>
    <col min="84" max="84" width="12" customWidth="1"/>
    <col min="85" max="85" width="17.625" customWidth="1"/>
    <col min="86" max="86" width="15.75" customWidth="1"/>
    <col min="87" max="87" width="20.375" customWidth="1"/>
    <col min="88" max="88" width="18.75" customWidth="1"/>
    <col min="89" max="89" width="21.75" customWidth="1"/>
    <col min="90" max="90" width="12.375" customWidth="1"/>
    <col min="91" max="91" width="14.375" customWidth="1"/>
    <col min="92" max="92" width="10.375" customWidth="1"/>
    <col min="93" max="93" width="14.375" customWidth="1"/>
    <col min="94" max="94" width="15.375" style="54" customWidth="1"/>
    <col min="95" max="95" width="15.125" customWidth="1"/>
    <col min="96" max="96" width="19.375" style="54" customWidth="1"/>
    <col min="97" max="97" width="15.125" customWidth="1"/>
    <col min="98" max="98" width="10" style="54" customWidth="1"/>
    <col min="99" max="99" width="16.375" customWidth="1"/>
    <col min="100" max="100" width="14.625" style="54" customWidth="1"/>
    <col min="101" max="101" width="12" customWidth="1"/>
    <col min="102" max="102" width="8.375" customWidth="1"/>
    <col min="103" max="103" width="10.375" customWidth="1"/>
    <col min="104" max="104" width="8.375" customWidth="1"/>
    <col min="105" max="105" width="10.375" customWidth="1"/>
    <col min="106" max="106" width="13.625" customWidth="1"/>
    <col min="107" max="107" width="18.625" customWidth="1"/>
    <col min="108" max="108" width="17.75" customWidth="1"/>
    <col min="109" max="110" width="8.75" style="48"/>
  </cols>
  <sheetData>
    <row r="1" spans="1:122" s="166" customFormat="1">
      <c r="A1" s="161" t="s">
        <v>14</v>
      </c>
      <c r="B1" s="161" t="s">
        <v>15</v>
      </c>
      <c r="C1" s="162" t="s">
        <v>113</v>
      </c>
      <c r="D1" s="162" t="s">
        <v>112</v>
      </c>
      <c r="E1" s="161" t="s">
        <v>16</v>
      </c>
      <c r="F1" s="162" t="s">
        <v>113</v>
      </c>
      <c r="G1" s="162" t="s">
        <v>112</v>
      </c>
      <c r="H1" s="161" t="s">
        <v>17</v>
      </c>
      <c r="I1" s="162" t="s">
        <v>113</v>
      </c>
      <c r="J1" s="162" t="s">
        <v>112</v>
      </c>
      <c r="K1" s="161" t="s">
        <v>18</v>
      </c>
      <c r="L1" s="162" t="s">
        <v>113</v>
      </c>
      <c r="M1" s="162" t="s">
        <v>112</v>
      </c>
      <c r="N1" s="161" t="s">
        <v>19</v>
      </c>
      <c r="O1" s="162" t="s">
        <v>113</v>
      </c>
      <c r="P1" s="162" t="s">
        <v>112</v>
      </c>
      <c r="Q1" s="161" t="s">
        <v>20</v>
      </c>
      <c r="R1" s="162" t="s">
        <v>113</v>
      </c>
      <c r="S1" s="162" t="s">
        <v>112</v>
      </c>
      <c r="T1" s="161" t="s">
        <v>21</v>
      </c>
      <c r="U1" s="162" t="s">
        <v>113</v>
      </c>
      <c r="V1" s="162" t="s">
        <v>112</v>
      </c>
      <c r="W1" s="161" t="s">
        <v>22</v>
      </c>
      <c r="X1" s="162" t="s">
        <v>113</v>
      </c>
      <c r="Y1" s="162" t="s">
        <v>112</v>
      </c>
      <c r="Z1" s="161" t="s">
        <v>23</v>
      </c>
      <c r="AA1" s="162" t="s">
        <v>113</v>
      </c>
      <c r="AB1" s="162" t="s">
        <v>112</v>
      </c>
      <c r="AC1" s="161" t="s">
        <v>24</v>
      </c>
      <c r="AD1" s="162" t="s">
        <v>113</v>
      </c>
      <c r="AE1" s="162" t="s">
        <v>112</v>
      </c>
      <c r="AF1" s="161" t="s">
        <v>25</v>
      </c>
      <c r="AG1" s="162" t="s">
        <v>113</v>
      </c>
      <c r="AH1" s="162" t="s">
        <v>112</v>
      </c>
      <c r="AI1" s="161" t="s">
        <v>26</v>
      </c>
      <c r="AJ1" s="162" t="s">
        <v>113</v>
      </c>
      <c r="AK1" s="162" t="s">
        <v>112</v>
      </c>
      <c r="AL1" s="161" t="s">
        <v>27</v>
      </c>
      <c r="AM1" s="162" t="s">
        <v>113</v>
      </c>
      <c r="AN1" s="162" t="s">
        <v>112</v>
      </c>
      <c r="AO1" s="161" t="s">
        <v>28</v>
      </c>
      <c r="AP1" s="162" t="s">
        <v>113</v>
      </c>
      <c r="AQ1" s="162" t="s">
        <v>112</v>
      </c>
      <c r="AR1" s="161" t="s">
        <v>29</v>
      </c>
      <c r="AS1" s="162" t="s">
        <v>113</v>
      </c>
      <c r="AT1" s="162" t="s">
        <v>112</v>
      </c>
      <c r="AU1" s="161" t="s">
        <v>30</v>
      </c>
      <c r="AV1" s="162" t="s">
        <v>113</v>
      </c>
      <c r="AW1" s="162" t="s">
        <v>112</v>
      </c>
      <c r="AX1" s="161" t="s">
        <v>111</v>
      </c>
      <c r="AY1" s="162" t="s">
        <v>113</v>
      </c>
      <c r="AZ1" s="162" t="s">
        <v>112</v>
      </c>
      <c r="BA1" s="161"/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  <c r="BN1" s="161"/>
      <c r="BO1" s="161"/>
      <c r="BP1" s="161"/>
      <c r="BQ1" s="161"/>
      <c r="BR1" s="161"/>
      <c r="BS1" s="161"/>
      <c r="BT1" s="161"/>
      <c r="BU1" s="161"/>
      <c r="BV1" s="161"/>
      <c r="BW1" s="161"/>
      <c r="BX1" s="161"/>
      <c r="BY1" s="161"/>
      <c r="BZ1" s="161"/>
      <c r="CA1" s="161"/>
      <c r="CB1" s="161"/>
      <c r="CC1" s="161"/>
      <c r="CD1" s="161"/>
      <c r="CE1" s="161"/>
      <c r="CF1" s="161"/>
      <c r="CG1" s="161"/>
      <c r="CH1" s="161"/>
      <c r="CI1" s="161"/>
      <c r="CJ1" s="161"/>
      <c r="CK1" s="161"/>
      <c r="CL1" s="161"/>
      <c r="CM1" s="161"/>
      <c r="CN1" s="161"/>
      <c r="CO1" s="161"/>
      <c r="CP1" s="161"/>
      <c r="CQ1" s="161"/>
      <c r="CR1" s="161"/>
      <c r="CS1" s="161"/>
      <c r="CT1" s="161"/>
      <c r="CU1" s="161"/>
      <c r="CV1" s="164"/>
      <c r="CW1" s="161"/>
      <c r="CX1" s="161"/>
      <c r="CY1" s="161"/>
      <c r="CZ1" s="161"/>
      <c r="DA1" s="161"/>
      <c r="DB1" s="161"/>
      <c r="DC1" s="161"/>
      <c r="DD1" s="161"/>
      <c r="DE1" s="165"/>
      <c r="DF1" s="165"/>
      <c r="DG1" s="161"/>
      <c r="DH1" s="164"/>
      <c r="DI1" s="164"/>
      <c r="DJ1" s="164"/>
      <c r="DK1" s="164"/>
      <c r="DL1" s="164"/>
      <c r="DM1" s="164"/>
      <c r="DN1" s="164"/>
      <c r="DO1" s="164"/>
      <c r="DP1" s="164"/>
      <c r="DQ1" s="164"/>
      <c r="DR1" s="164"/>
    </row>
    <row r="2" spans="1:122" s="1" customFormat="1" ht="12.75">
      <c r="A2" s="31" t="s">
        <v>31</v>
      </c>
      <c r="B2" s="35" t="s">
        <v>32</v>
      </c>
      <c r="C2" s="13"/>
      <c r="D2" s="13"/>
      <c r="E2" s="35" t="s">
        <v>32</v>
      </c>
      <c r="F2" s="13"/>
      <c r="G2" s="13"/>
      <c r="H2" s="35" t="s">
        <v>32</v>
      </c>
      <c r="I2" s="13"/>
      <c r="J2" s="13"/>
      <c r="K2" s="35" t="s">
        <v>32</v>
      </c>
      <c r="L2" s="13"/>
      <c r="M2" s="13"/>
      <c r="N2" s="35" t="s">
        <v>32</v>
      </c>
      <c r="O2" s="13"/>
      <c r="P2" s="13"/>
      <c r="Q2" s="35" t="s">
        <v>32</v>
      </c>
      <c r="R2" s="13"/>
      <c r="S2" s="13"/>
      <c r="T2" s="35" t="s">
        <v>32</v>
      </c>
      <c r="U2" s="13"/>
      <c r="V2" s="13"/>
      <c r="W2" s="35" t="s">
        <v>32</v>
      </c>
      <c r="X2" s="13"/>
      <c r="Y2" s="13"/>
      <c r="Z2" s="35" t="s">
        <v>32</v>
      </c>
      <c r="AA2" s="13"/>
      <c r="AB2" s="13"/>
      <c r="AC2" s="35" t="s">
        <v>32</v>
      </c>
      <c r="AD2" s="13"/>
      <c r="AE2" s="13"/>
      <c r="AF2" s="35" t="s">
        <v>32</v>
      </c>
      <c r="AG2" s="13"/>
      <c r="AH2" s="13"/>
      <c r="AI2" s="35" t="s">
        <v>32</v>
      </c>
      <c r="AJ2" s="13"/>
      <c r="AK2" s="13"/>
      <c r="AL2" s="35" t="s">
        <v>32</v>
      </c>
      <c r="AM2" s="142"/>
      <c r="AN2" s="142"/>
      <c r="AO2" s="35" t="s">
        <v>32</v>
      </c>
      <c r="AP2" s="142"/>
      <c r="AQ2" s="142"/>
      <c r="AR2" s="35" t="s">
        <v>32</v>
      </c>
      <c r="AS2" s="142"/>
      <c r="AT2" s="142"/>
      <c r="AU2" s="35" t="s">
        <v>32</v>
      </c>
      <c r="AV2" s="142"/>
      <c r="AW2" s="142"/>
      <c r="AX2" s="35"/>
      <c r="AY2" s="142"/>
      <c r="AZ2" s="142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7"/>
      <c r="CW2" s="35"/>
      <c r="CX2" s="35"/>
      <c r="CY2" s="35"/>
      <c r="CZ2" s="35"/>
      <c r="DA2" s="35"/>
      <c r="DB2" s="35"/>
      <c r="DC2" s="35"/>
      <c r="DD2" s="35"/>
      <c r="DE2" s="66"/>
      <c r="DF2" s="66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</row>
    <row r="3" spans="1:122" s="2" customFormat="1" ht="12.75">
      <c r="A3" s="32"/>
      <c r="B3" s="33" t="s">
        <v>33</v>
      </c>
      <c r="C3" s="14"/>
      <c r="D3" s="14"/>
      <c r="E3" s="33" t="s">
        <v>34</v>
      </c>
      <c r="F3" s="14"/>
      <c r="G3" s="14"/>
      <c r="H3" s="33" t="s">
        <v>35</v>
      </c>
      <c r="I3" s="14"/>
      <c r="J3" s="14"/>
      <c r="K3" s="33" t="s">
        <v>36</v>
      </c>
      <c r="L3" s="14"/>
      <c r="M3" s="14"/>
      <c r="N3" s="33" t="s">
        <v>37</v>
      </c>
      <c r="O3" s="14"/>
      <c r="P3" s="14"/>
      <c r="Q3" s="33" t="s">
        <v>34</v>
      </c>
      <c r="R3" s="14"/>
      <c r="S3" s="14"/>
      <c r="T3" s="33" t="s">
        <v>35</v>
      </c>
      <c r="U3" s="14"/>
      <c r="V3" s="14"/>
      <c r="W3" s="33" t="s">
        <v>36</v>
      </c>
      <c r="X3" s="14"/>
      <c r="Y3" s="14"/>
      <c r="Z3" s="33" t="s">
        <v>38</v>
      </c>
      <c r="AA3" s="14"/>
      <c r="AB3" s="14"/>
      <c r="AC3" s="33" t="s">
        <v>34</v>
      </c>
      <c r="AD3" s="14"/>
      <c r="AE3" s="14"/>
      <c r="AF3" s="33" t="s">
        <v>35</v>
      </c>
      <c r="AG3" s="14"/>
      <c r="AH3" s="14"/>
      <c r="AI3" s="33" t="s">
        <v>36</v>
      </c>
      <c r="AJ3" s="14"/>
      <c r="AK3" s="14"/>
      <c r="AL3" s="33" t="s">
        <v>39</v>
      </c>
      <c r="AM3" s="143"/>
      <c r="AN3" s="143"/>
      <c r="AO3" s="33" t="s">
        <v>34</v>
      </c>
      <c r="AP3" s="143"/>
      <c r="AQ3" s="143"/>
      <c r="AR3" s="33" t="s">
        <v>35</v>
      </c>
      <c r="AS3" s="143"/>
      <c r="AT3" s="143"/>
      <c r="AU3" s="33" t="s">
        <v>36</v>
      </c>
      <c r="AV3" s="143"/>
      <c r="AW3" s="143"/>
      <c r="AX3" s="33"/>
      <c r="AY3" s="143"/>
      <c r="AZ3" s="14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6"/>
      <c r="CG3" s="33"/>
      <c r="CH3" s="33"/>
      <c r="CI3" s="33"/>
      <c r="CJ3" s="33"/>
      <c r="CK3" s="33"/>
      <c r="CL3" s="33"/>
      <c r="CM3" s="33"/>
      <c r="CN3" s="36"/>
      <c r="CO3" s="36"/>
      <c r="CP3" s="33"/>
      <c r="CQ3" s="33"/>
      <c r="CR3" s="33"/>
      <c r="CS3" s="33"/>
      <c r="CT3" s="33"/>
      <c r="CU3" s="33"/>
      <c r="CV3" s="38"/>
      <c r="CW3" s="33"/>
      <c r="CX3" s="33"/>
      <c r="CY3" s="33"/>
      <c r="CZ3" s="33"/>
      <c r="DA3" s="33"/>
      <c r="DB3" s="33"/>
      <c r="DC3" s="33"/>
      <c r="DD3" s="33"/>
      <c r="DE3" s="67"/>
      <c r="DF3" s="67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</row>
    <row r="4" spans="1:122" s="11" customFormat="1" ht="12.75">
      <c r="A4" s="34">
        <v>41670</v>
      </c>
      <c r="B4" s="15">
        <f>海航自动更新!B4</f>
        <v>5801.2338</v>
      </c>
      <c r="C4" s="138"/>
      <c r="D4" s="138"/>
      <c r="E4" s="15">
        <f>海航自动更新!C4</f>
        <v>5201.9992000000002</v>
      </c>
      <c r="F4" s="138"/>
      <c r="G4" s="138"/>
      <c r="H4" s="15">
        <f>海航自动更新!D4</f>
        <v>550.28120000000001</v>
      </c>
      <c r="I4" s="138"/>
      <c r="J4" s="138"/>
      <c r="K4" s="15">
        <f>海航自动更新!E4</f>
        <v>48.953400000000002</v>
      </c>
      <c r="L4" s="138"/>
      <c r="M4" s="138"/>
      <c r="N4" s="15">
        <f>海航自动更新!F4</f>
        <v>4954.1805000000004</v>
      </c>
      <c r="O4" s="138"/>
      <c r="P4" s="138"/>
      <c r="Q4" s="15">
        <f>海航自动更新!G4</f>
        <v>4470.5956999999999</v>
      </c>
      <c r="R4" s="138"/>
      <c r="S4" s="138"/>
      <c r="T4" s="10">
        <f>海航自动更新!I4</f>
        <v>443.94869999999997</v>
      </c>
      <c r="U4" s="138"/>
      <c r="V4" s="138"/>
      <c r="W4" s="10">
        <f>海航自动更新!H4</f>
        <v>39.636099999999999</v>
      </c>
      <c r="X4" s="138"/>
      <c r="Y4" s="138"/>
      <c r="Z4" s="15">
        <f>海航自动更新!J4*10</f>
        <v>2914.2869999999998</v>
      </c>
      <c r="AA4" s="138"/>
      <c r="AB4" s="138"/>
      <c r="AC4" s="15">
        <f>海航自动更新!K4*10</f>
        <v>2825.346</v>
      </c>
      <c r="AD4" s="138"/>
      <c r="AE4" s="138"/>
      <c r="AF4" s="15">
        <f>海航自动更新!L4*10</f>
        <v>70.372</v>
      </c>
      <c r="AG4" s="138"/>
      <c r="AH4" s="138"/>
      <c r="AI4" s="15">
        <f>海航自动更新!M4*10</f>
        <v>18.568999999999999</v>
      </c>
      <c r="AJ4" s="138"/>
      <c r="AK4" s="138"/>
      <c r="AL4" s="15">
        <f>海航自动更新!N4</f>
        <v>85.4</v>
      </c>
      <c r="AM4" s="138"/>
      <c r="AN4" s="138"/>
      <c r="AO4" s="15">
        <f>海航自动更新!O4</f>
        <v>85.94</v>
      </c>
      <c r="AP4" s="138"/>
      <c r="AQ4" s="138"/>
      <c r="AR4" s="15">
        <f>海航自动更新!P4</f>
        <v>80.680000000000007</v>
      </c>
      <c r="AS4" s="138"/>
      <c r="AT4" s="138"/>
      <c r="AU4" s="15">
        <f>海航自动更新!Q4</f>
        <v>80.97</v>
      </c>
      <c r="AV4" s="138"/>
      <c r="AW4" s="138"/>
      <c r="AX4" s="15">
        <f>海航自动更新!R4</f>
        <v>0</v>
      </c>
      <c r="AY4" s="138"/>
      <c r="AZ4" s="138"/>
      <c r="BA4" s="10"/>
      <c r="BB4" s="9"/>
      <c r="BC4" s="10"/>
      <c r="BD4" s="9"/>
      <c r="BE4" s="10"/>
      <c r="BF4" s="9"/>
      <c r="BG4" s="10"/>
      <c r="BH4" s="9"/>
      <c r="BI4" s="10"/>
      <c r="BJ4" s="9"/>
      <c r="BK4" s="10"/>
      <c r="BL4" s="9"/>
      <c r="BM4" s="10"/>
      <c r="BN4" s="9"/>
      <c r="BO4" s="10"/>
      <c r="BP4" s="10"/>
      <c r="BQ4" s="9"/>
      <c r="BR4" s="10"/>
      <c r="BS4" s="9"/>
      <c r="BT4" s="10"/>
      <c r="BU4" s="9"/>
      <c r="BV4" s="10"/>
      <c r="BW4" s="9"/>
      <c r="BX4" s="10"/>
      <c r="BY4" s="9"/>
      <c r="BZ4" s="10"/>
      <c r="CA4" s="9"/>
      <c r="CB4" s="10"/>
      <c r="CC4" s="9"/>
      <c r="CD4" s="10"/>
      <c r="CE4" s="9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W4" s="10"/>
      <c r="CX4" s="9"/>
      <c r="CY4" s="10"/>
      <c r="CZ4" s="9"/>
      <c r="DA4" s="10"/>
      <c r="DB4" s="9"/>
      <c r="DC4" s="10"/>
      <c r="DD4" s="9"/>
      <c r="DE4" s="88"/>
      <c r="DF4" s="88"/>
    </row>
    <row r="5" spans="1:122">
      <c r="A5" s="49">
        <v>41698</v>
      </c>
      <c r="B5" s="50">
        <f>海航自动更新!B5</f>
        <v>5503.2878000000001</v>
      </c>
      <c r="C5" s="139"/>
      <c r="D5" s="139"/>
      <c r="E5" s="50">
        <f>海航自动更新!C5</f>
        <v>5012.2021000000004</v>
      </c>
      <c r="F5" s="139"/>
      <c r="G5" s="139"/>
      <c r="H5" s="50">
        <f>海航自动更新!D5</f>
        <v>446.8451</v>
      </c>
      <c r="I5" s="139"/>
      <c r="J5" s="139"/>
      <c r="K5" s="50">
        <f>海航自动更新!E5</f>
        <v>44.240600000000001</v>
      </c>
      <c r="L5" s="139"/>
      <c r="M5" s="139"/>
      <c r="N5" s="50">
        <f>海航自动更新!F5</f>
        <v>4397.5522000000001</v>
      </c>
      <c r="O5" s="139"/>
      <c r="P5" s="139"/>
      <c r="Q5" s="50">
        <f>海航自动更新!G5</f>
        <v>3988.8195999999998</v>
      </c>
      <c r="R5" s="139"/>
      <c r="S5" s="139"/>
      <c r="T5" s="10">
        <f>海航自动更新!I5</f>
        <v>370.2928</v>
      </c>
      <c r="U5" s="139"/>
      <c r="V5" s="139"/>
      <c r="W5" s="10">
        <f>海航自动更新!H5</f>
        <v>38.439799999999998</v>
      </c>
      <c r="X5" s="139"/>
      <c r="Y5" s="139"/>
      <c r="Z5" s="50">
        <f>海航自动更新!J5*10</f>
        <v>2930.9410000000003</v>
      </c>
      <c r="AA5" s="139"/>
      <c r="AB5" s="139"/>
      <c r="AC5" s="50">
        <f>海航自动更新!K5*10</f>
        <v>2853.5140000000001</v>
      </c>
      <c r="AD5" s="139"/>
      <c r="AE5" s="139"/>
      <c r="AF5" s="50">
        <f>海航自动更新!L5*10</f>
        <v>59.427999999999997</v>
      </c>
      <c r="AG5" s="139"/>
      <c r="AH5" s="139"/>
      <c r="AI5" s="50">
        <f>海航自动更新!M5*10</f>
        <v>17.999000000000002</v>
      </c>
      <c r="AJ5" s="139"/>
      <c r="AK5" s="139"/>
      <c r="AL5" s="50">
        <f>海航自动更新!N5</f>
        <v>79.91</v>
      </c>
      <c r="AM5" s="144"/>
      <c r="AN5" s="144"/>
      <c r="AO5" s="50">
        <f>海航自动更新!O5</f>
        <v>79.58</v>
      </c>
      <c r="AP5" s="144"/>
      <c r="AQ5" s="144"/>
      <c r="AR5" s="50">
        <f>海航自动更新!P5</f>
        <v>82.87</v>
      </c>
      <c r="AS5" s="144"/>
      <c r="AT5" s="144"/>
      <c r="AU5" s="50">
        <f>海航自动更新!Q5</f>
        <v>86.89</v>
      </c>
      <c r="AV5" s="144"/>
      <c r="AW5" s="144"/>
      <c r="AX5" s="50">
        <f>海航自动更新!R5</f>
        <v>0</v>
      </c>
      <c r="AY5" s="144"/>
      <c r="AZ5" s="144"/>
      <c r="BA5" s="17"/>
      <c r="BB5" s="17"/>
      <c r="BC5" s="17"/>
      <c r="BD5" s="17"/>
      <c r="BE5" s="17"/>
      <c r="BF5" s="17"/>
      <c r="BG5" s="17"/>
      <c r="BH5" s="17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60"/>
      <c r="CW5" s="51"/>
      <c r="CX5" s="51"/>
      <c r="CY5" s="51"/>
      <c r="CZ5" s="51"/>
      <c r="DA5" s="51"/>
      <c r="DB5" s="51"/>
      <c r="DC5" s="51"/>
      <c r="DD5" s="51"/>
      <c r="DE5" s="56"/>
      <c r="DF5" s="56"/>
      <c r="DG5" s="57"/>
    </row>
    <row r="6" spans="1:122">
      <c r="A6" s="49">
        <v>41729</v>
      </c>
      <c r="B6" s="50">
        <f>海航自动更新!B6</f>
        <v>5207.7061999999996</v>
      </c>
      <c r="C6" s="139"/>
      <c r="D6" s="139"/>
      <c r="E6" s="50">
        <f>海航自动更新!C6</f>
        <v>4600.5129999999999</v>
      </c>
      <c r="F6" s="139"/>
      <c r="G6" s="139"/>
      <c r="H6" s="50">
        <f>海航自动更新!D6</f>
        <v>557.50480000000005</v>
      </c>
      <c r="I6" s="139"/>
      <c r="J6" s="139"/>
      <c r="K6" s="50">
        <f>海航自动更新!E6</f>
        <v>49.688400000000001</v>
      </c>
      <c r="L6" s="139"/>
      <c r="M6" s="139"/>
      <c r="N6" s="50">
        <f>海航自动更新!F6</f>
        <v>4478.8666000000003</v>
      </c>
      <c r="O6" s="139"/>
      <c r="P6" s="139"/>
      <c r="Q6" s="50">
        <f>海航自动更新!G6</f>
        <v>3992.5421999999999</v>
      </c>
      <c r="R6" s="139"/>
      <c r="S6" s="139"/>
      <c r="T6" s="10">
        <f>海航自动更新!I6</f>
        <v>444.72539999999998</v>
      </c>
      <c r="U6" s="139"/>
      <c r="V6" s="139"/>
      <c r="W6" s="10">
        <f>海航自动更新!H6</f>
        <v>41.598999999999997</v>
      </c>
      <c r="X6" s="139"/>
      <c r="Y6" s="139"/>
      <c r="Z6" s="50">
        <f>海航自动更新!J6*10</f>
        <v>2653.058</v>
      </c>
      <c r="AA6" s="139"/>
      <c r="AB6" s="139"/>
      <c r="AC6" s="50">
        <f>海航自动更新!K6*10</f>
        <v>2567.672</v>
      </c>
      <c r="AD6" s="139"/>
      <c r="AE6" s="139"/>
      <c r="AF6" s="50">
        <f>海航自动更新!L6*10</f>
        <v>65.64</v>
      </c>
      <c r="AG6" s="139"/>
      <c r="AH6" s="139"/>
      <c r="AI6" s="50">
        <f>海航自动更新!M6*10</f>
        <v>19.745999999999999</v>
      </c>
      <c r="AJ6" s="139"/>
      <c r="AK6" s="139"/>
      <c r="AL6" s="50">
        <f>海航自动更新!N6</f>
        <v>86</v>
      </c>
      <c r="AM6" s="144"/>
      <c r="AN6" s="144"/>
      <c r="AO6" s="50">
        <f>海航自动更新!O6</f>
        <v>86.78</v>
      </c>
      <c r="AP6" s="144"/>
      <c r="AQ6" s="144"/>
      <c r="AR6" s="50">
        <f>海航自动更新!P6</f>
        <v>79.77</v>
      </c>
      <c r="AS6" s="144"/>
      <c r="AT6" s="144"/>
      <c r="AU6" s="50">
        <f>海航自动更新!Q6</f>
        <v>83.72</v>
      </c>
      <c r="AV6" s="144"/>
      <c r="AW6" s="144"/>
      <c r="AX6" s="50">
        <f>海航自动更新!R6</f>
        <v>0</v>
      </c>
      <c r="AY6" s="144"/>
      <c r="AZ6" s="144"/>
      <c r="BA6" s="17"/>
      <c r="BB6" s="17"/>
      <c r="BC6" s="17"/>
      <c r="BD6" s="17"/>
      <c r="BE6" s="17"/>
      <c r="BF6" s="17"/>
      <c r="BG6" s="17"/>
      <c r="BH6" s="17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60"/>
      <c r="CW6" s="51"/>
      <c r="CX6" s="51"/>
      <c r="CY6" s="51"/>
      <c r="CZ6" s="51"/>
      <c r="DA6" s="51"/>
      <c r="DB6" s="51"/>
      <c r="DC6" s="51"/>
      <c r="DD6" s="51"/>
      <c r="DE6" s="56"/>
      <c r="DF6" s="56"/>
      <c r="DG6" s="57"/>
    </row>
    <row r="7" spans="1:122">
      <c r="A7" s="49">
        <v>41759</v>
      </c>
      <c r="B7" s="50">
        <f>海航自动更新!B7</f>
        <v>5407.2799000000005</v>
      </c>
      <c r="C7" s="139"/>
      <c r="D7" s="139"/>
      <c r="E7" s="50">
        <f>海航自动更新!C7</f>
        <v>4799.7037</v>
      </c>
      <c r="F7" s="139"/>
      <c r="G7" s="139"/>
      <c r="H7" s="50">
        <f>海航自动更新!D7</f>
        <v>557.61019999999996</v>
      </c>
      <c r="I7" s="139"/>
      <c r="J7" s="139"/>
      <c r="K7" s="50">
        <f>海航自动更新!E7</f>
        <v>49.966000000000001</v>
      </c>
      <c r="L7" s="139"/>
      <c r="M7" s="139"/>
      <c r="N7" s="50">
        <f>海航自动更新!F7</f>
        <v>4655.7556000000004</v>
      </c>
      <c r="O7" s="139"/>
      <c r="P7" s="139"/>
      <c r="Q7" s="50">
        <f>海航自动更新!G7</f>
        <v>4162.8879999999999</v>
      </c>
      <c r="R7" s="139"/>
      <c r="S7" s="139"/>
      <c r="T7" s="10">
        <f>海航自动更新!I7</f>
        <v>450.18709999999999</v>
      </c>
      <c r="U7" s="139"/>
      <c r="V7" s="139"/>
      <c r="W7" s="10">
        <f>海航自动更新!H7</f>
        <v>42.680500000000002</v>
      </c>
      <c r="X7" s="139"/>
      <c r="Y7" s="139"/>
      <c r="Z7" s="50">
        <f>海航自动更新!J7*10</f>
        <v>2864.9849999999997</v>
      </c>
      <c r="AA7" s="139"/>
      <c r="AB7" s="139"/>
      <c r="AC7" s="50">
        <f>海航自动更新!K7*10</f>
        <v>2774.46</v>
      </c>
      <c r="AD7" s="139"/>
      <c r="AE7" s="139"/>
      <c r="AF7" s="50">
        <f>海航自动更新!L7*10</f>
        <v>70.277000000000001</v>
      </c>
      <c r="AG7" s="139"/>
      <c r="AH7" s="139"/>
      <c r="AI7" s="50">
        <f>海航自动更新!M7*10</f>
        <v>20.247999999999998</v>
      </c>
      <c r="AJ7" s="139"/>
      <c r="AK7" s="139"/>
      <c r="AL7" s="50">
        <f>海航自动更新!N7</f>
        <v>86.1</v>
      </c>
      <c r="AM7" s="144"/>
      <c r="AN7" s="144"/>
      <c r="AO7" s="50">
        <f>海航自动更新!O7</f>
        <v>86.73</v>
      </c>
      <c r="AP7" s="144"/>
      <c r="AQ7" s="144"/>
      <c r="AR7" s="50">
        <f>海航自动更新!P7</f>
        <v>80.739999999999995</v>
      </c>
      <c r="AS7" s="144"/>
      <c r="AT7" s="144"/>
      <c r="AU7" s="50">
        <f>海航自动更新!Q7</f>
        <v>85.42</v>
      </c>
      <c r="AV7" s="144"/>
      <c r="AW7" s="144"/>
      <c r="AX7" s="50">
        <f>海航自动更新!R7</f>
        <v>0</v>
      </c>
      <c r="AY7" s="144"/>
      <c r="AZ7" s="144"/>
      <c r="BA7" s="17"/>
      <c r="BB7" s="17"/>
      <c r="BC7" s="17"/>
      <c r="BD7" s="17"/>
      <c r="BE7" s="17"/>
      <c r="BF7" s="17"/>
      <c r="BG7" s="17"/>
      <c r="BH7" s="17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60"/>
      <c r="CW7" s="51"/>
      <c r="CX7" s="51"/>
      <c r="CY7" s="51"/>
      <c r="CZ7" s="51"/>
      <c r="DA7" s="51"/>
      <c r="DB7" s="51"/>
      <c r="DC7" s="51"/>
      <c r="DD7" s="51"/>
      <c r="DE7" s="56"/>
      <c r="DF7" s="56"/>
      <c r="DG7" s="57"/>
    </row>
    <row r="8" spans="1:122">
      <c r="A8" s="49">
        <v>41790</v>
      </c>
      <c r="B8" s="50">
        <f>海航自动更新!B8</f>
        <v>4706.7568000000001</v>
      </c>
      <c r="C8" s="139"/>
      <c r="D8" s="139"/>
      <c r="E8" s="50">
        <f>海航自动更新!C8</f>
        <v>4000.7105000000001</v>
      </c>
      <c r="F8" s="139"/>
      <c r="G8" s="139"/>
      <c r="H8" s="50">
        <f>海航自动更新!D8</f>
        <v>655.00789999999995</v>
      </c>
      <c r="I8" s="139"/>
      <c r="J8" s="139"/>
      <c r="K8" s="50">
        <f>海航自动更新!E8</f>
        <v>51.038400000000003</v>
      </c>
      <c r="L8" s="139"/>
      <c r="M8" s="139"/>
      <c r="N8" s="50">
        <f>海航自动更新!F8</f>
        <v>4023.2287999999999</v>
      </c>
      <c r="O8" s="139"/>
      <c r="P8" s="139"/>
      <c r="Q8" s="50">
        <f>海航自动更新!G8</f>
        <v>3449.4250999999999</v>
      </c>
      <c r="R8" s="139"/>
      <c r="S8" s="139"/>
      <c r="T8" s="10">
        <f>海航自动更新!I8</f>
        <v>531.80489999999998</v>
      </c>
      <c r="U8" s="139"/>
      <c r="V8" s="139"/>
      <c r="W8" s="10">
        <f>海航自动更新!H8</f>
        <v>41.998800000000003</v>
      </c>
      <c r="X8" s="139"/>
      <c r="Y8" s="139"/>
      <c r="Z8" s="50">
        <f>海航自动更新!J8*10</f>
        <v>2804.4889999999996</v>
      </c>
      <c r="AA8" s="139"/>
      <c r="AB8" s="139"/>
      <c r="AC8" s="50">
        <f>海航自动更新!K8*10</f>
        <v>2705.4109999999996</v>
      </c>
      <c r="AD8" s="139"/>
      <c r="AE8" s="139"/>
      <c r="AF8" s="50">
        <f>海航自动更新!L8*10</f>
        <v>79.086999999999989</v>
      </c>
      <c r="AG8" s="139"/>
      <c r="AH8" s="139"/>
      <c r="AI8" s="50">
        <f>海航自动更新!M8*10</f>
        <v>19.991</v>
      </c>
      <c r="AJ8" s="139"/>
      <c r="AK8" s="139"/>
      <c r="AL8" s="50">
        <f>海航自动更新!N8</f>
        <v>85.48</v>
      </c>
      <c r="AM8" s="144"/>
      <c r="AN8" s="144"/>
      <c r="AO8" s="50">
        <f>海航自动更新!O8</f>
        <v>86.22</v>
      </c>
      <c r="AP8" s="144"/>
      <c r="AQ8" s="144"/>
      <c r="AR8" s="50">
        <f>海航自动更新!P8</f>
        <v>81.19</v>
      </c>
      <c r="AS8" s="144"/>
      <c r="AT8" s="144"/>
      <c r="AU8" s="50">
        <f>海航自动更新!Q8</f>
        <v>82.29</v>
      </c>
      <c r="AV8" s="144"/>
      <c r="AW8" s="144"/>
      <c r="AX8" s="50">
        <f>海航自动更新!R8</f>
        <v>0</v>
      </c>
      <c r="AY8" s="144"/>
      <c r="AZ8" s="144"/>
      <c r="BA8" s="17"/>
      <c r="BB8" s="17"/>
      <c r="BC8" s="17"/>
      <c r="BD8" s="17"/>
      <c r="BE8" s="17"/>
      <c r="BF8" s="17"/>
      <c r="BG8" s="17"/>
      <c r="BH8" s="17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60"/>
      <c r="CW8" s="51"/>
      <c r="CX8" s="51"/>
      <c r="CY8" s="51"/>
      <c r="CZ8" s="51"/>
      <c r="DA8" s="51"/>
      <c r="DB8" s="51"/>
      <c r="DC8" s="51"/>
      <c r="DD8" s="51"/>
      <c r="DE8" s="56"/>
      <c r="DF8" s="56"/>
      <c r="DG8" s="57"/>
    </row>
    <row r="9" spans="1:122">
      <c r="A9" s="49">
        <v>41820</v>
      </c>
      <c r="B9" s="50">
        <f>海航自动更新!B9</f>
        <v>4735.4321</v>
      </c>
      <c r="C9" s="139"/>
      <c r="D9" s="139"/>
      <c r="E9" s="50">
        <f>海航自动更新!C9</f>
        <v>3941.2932000000001</v>
      </c>
      <c r="F9" s="139"/>
      <c r="G9" s="139"/>
      <c r="H9" s="50">
        <f>海航自动更新!D9</f>
        <v>744.38990000000001</v>
      </c>
      <c r="I9" s="139"/>
      <c r="J9" s="139"/>
      <c r="K9" s="50">
        <f>海航自动更新!E9</f>
        <v>49.749000000000002</v>
      </c>
      <c r="L9" s="139"/>
      <c r="M9" s="139"/>
      <c r="N9" s="50">
        <f>海航自动更新!F9</f>
        <v>4539.5582999999997</v>
      </c>
      <c r="O9" s="139"/>
      <c r="P9" s="139"/>
      <c r="Q9" s="50">
        <f>海航自动更新!G9</f>
        <v>3869.8978999999999</v>
      </c>
      <c r="R9" s="139"/>
      <c r="S9" s="139"/>
      <c r="T9" s="10">
        <f>海航自动更新!I9</f>
        <v>628.36580000000004</v>
      </c>
      <c r="U9" s="139"/>
      <c r="V9" s="139"/>
      <c r="W9" s="10">
        <f>海航自动更新!H9</f>
        <v>41.294600000000003</v>
      </c>
      <c r="X9" s="139"/>
      <c r="Y9" s="139"/>
      <c r="Z9" s="50">
        <f>海航自动更新!J9*10</f>
        <v>2751.9889999999996</v>
      </c>
      <c r="AA9" s="139"/>
      <c r="AB9" s="139"/>
      <c r="AC9" s="50">
        <f>海航自动更新!K9*10</f>
        <v>2643.0200000000004</v>
      </c>
      <c r="AD9" s="139"/>
      <c r="AE9" s="139"/>
      <c r="AF9" s="50">
        <f>海航自动更新!L9*10</f>
        <v>89.095999999999989</v>
      </c>
      <c r="AG9" s="139"/>
      <c r="AH9" s="139"/>
      <c r="AI9" s="50">
        <f>海航自动更新!M9*10</f>
        <v>19.873000000000001</v>
      </c>
      <c r="AJ9" s="139"/>
      <c r="AK9" s="139"/>
      <c r="AL9" s="50">
        <f>海航自动更新!N9</f>
        <v>95.86</v>
      </c>
      <c r="AM9" s="144"/>
      <c r="AN9" s="144"/>
      <c r="AO9" s="50">
        <f>海航自动更新!O9</f>
        <v>98.19</v>
      </c>
      <c r="AP9" s="144"/>
      <c r="AQ9" s="144"/>
      <c r="AR9" s="50">
        <f>海航自动更新!P9</f>
        <v>84.41</v>
      </c>
      <c r="AS9" s="144"/>
      <c r="AT9" s="144"/>
      <c r="AU9" s="50">
        <f>海航自动更新!Q9</f>
        <v>83.01</v>
      </c>
      <c r="AV9" s="144"/>
      <c r="AW9" s="144"/>
      <c r="AX9" s="50">
        <f>海航自动更新!R9</f>
        <v>0</v>
      </c>
      <c r="AY9" s="144"/>
      <c r="AZ9" s="144"/>
      <c r="BA9" s="17"/>
      <c r="BB9" s="17"/>
      <c r="BC9" s="17"/>
      <c r="BD9" s="17"/>
      <c r="BE9" s="17"/>
      <c r="BF9" s="17"/>
      <c r="BG9" s="17"/>
      <c r="BH9" s="17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60"/>
      <c r="CW9" s="51"/>
      <c r="CX9" s="51"/>
      <c r="CY9" s="51"/>
      <c r="CZ9" s="51"/>
      <c r="DA9" s="51"/>
      <c r="DB9" s="51"/>
      <c r="DC9" s="51"/>
      <c r="DD9" s="51"/>
      <c r="DE9" s="56"/>
      <c r="DF9" s="56"/>
      <c r="DG9" s="57"/>
    </row>
    <row r="10" spans="1:122">
      <c r="A10" s="49">
        <v>41851</v>
      </c>
      <c r="B10" s="50">
        <f>海航自动更新!B10</f>
        <v>6233.8747999999996</v>
      </c>
      <c r="C10" s="139"/>
      <c r="D10" s="139"/>
      <c r="E10" s="50">
        <f>海航自动更新!C10</f>
        <v>5236.7632999999996</v>
      </c>
      <c r="F10" s="139"/>
      <c r="G10" s="139"/>
      <c r="H10" s="50">
        <f>海航自动更新!D10</f>
        <v>946.69309999999996</v>
      </c>
      <c r="I10" s="139"/>
      <c r="J10" s="139"/>
      <c r="K10" s="50">
        <f>海航自动更新!E10</f>
        <v>50.418399999999998</v>
      </c>
      <c r="L10" s="139"/>
      <c r="M10" s="139"/>
      <c r="N10" s="50">
        <f>海航自动更新!F10</f>
        <v>5351.8436000000002</v>
      </c>
      <c r="O10" s="139"/>
      <c r="P10" s="139"/>
      <c r="Q10" s="50">
        <f>海航自动更新!G10</f>
        <v>4510.2484000000004</v>
      </c>
      <c r="R10" s="139"/>
      <c r="S10" s="139"/>
      <c r="T10" s="10">
        <f>海航自动更新!I10</f>
        <v>800.06169999999997</v>
      </c>
      <c r="U10" s="139"/>
      <c r="V10" s="139"/>
      <c r="W10" s="10">
        <f>海航自动更新!H10</f>
        <v>41.533499999999997</v>
      </c>
      <c r="X10" s="139"/>
      <c r="Y10" s="139"/>
      <c r="Z10" s="50">
        <f>海航自动更新!J10*10</f>
        <v>3187.0080000000003</v>
      </c>
      <c r="AA10" s="139"/>
      <c r="AB10" s="139"/>
      <c r="AC10" s="50">
        <f>海航自动更新!K10*10</f>
        <v>3057.335</v>
      </c>
      <c r="AD10" s="139"/>
      <c r="AE10" s="139"/>
      <c r="AF10" s="50">
        <f>海航自动更新!L10*10</f>
        <v>109.354</v>
      </c>
      <c r="AG10" s="139"/>
      <c r="AH10" s="139"/>
      <c r="AI10" s="50">
        <f>海航自动更新!M10*10</f>
        <v>20.318999999999999</v>
      </c>
      <c r="AJ10" s="139"/>
      <c r="AK10" s="139"/>
      <c r="AL10" s="50">
        <f>海航自动更新!N10</f>
        <v>85.85</v>
      </c>
      <c r="AM10" s="144"/>
      <c r="AN10" s="144"/>
      <c r="AO10" s="50">
        <f>海航自动更新!O10</f>
        <v>86.13</v>
      </c>
      <c r="AP10" s="144"/>
      <c r="AQ10" s="144"/>
      <c r="AR10" s="50">
        <f>海航自动更新!P10</f>
        <v>84.51</v>
      </c>
      <c r="AS10" s="144"/>
      <c r="AT10" s="144"/>
      <c r="AU10" s="50">
        <f>海航自动更新!Q10</f>
        <v>82.38</v>
      </c>
      <c r="AV10" s="144"/>
      <c r="AW10" s="144"/>
      <c r="AX10" s="50">
        <f>海航自动更新!R10</f>
        <v>0</v>
      </c>
      <c r="AY10" s="144"/>
      <c r="AZ10" s="144"/>
      <c r="BA10" s="17"/>
      <c r="BB10" s="17"/>
      <c r="BC10" s="17"/>
      <c r="BD10" s="17"/>
      <c r="BE10" s="17"/>
      <c r="BF10" s="17"/>
      <c r="BG10" s="17"/>
      <c r="BH10" s="17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60"/>
      <c r="CW10" s="51"/>
      <c r="CX10" s="51"/>
      <c r="CY10" s="51"/>
      <c r="CZ10" s="51"/>
      <c r="DA10" s="51"/>
      <c r="DB10" s="51"/>
      <c r="DC10" s="51"/>
      <c r="DD10" s="51"/>
      <c r="DE10" s="56"/>
      <c r="DF10" s="56"/>
      <c r="DG10" s="57"/>
    </row>
    <row r="11" spans="1:122">
      <c r="A11" s="49">
        <v>41882</v>
      </c>
      <c r="B11" s="50">
        <f>海航自动更新!B11</f>
        <v>6351.2057000000004</v>
      </c>
      <c r="C11" s="139"/>
      <c r="D11" s="139"/>
      <c r="E11" s="50">
        <f>海航自动更新!C11</f>
        <v>5242.7098999999998</v>
      </c>
      <c r="F11" s="139"/>
      <c r="G11" s="139"/>
      <c r="H11" s="50">
        <f>海航自动更新!D11</f>
        <v>1054.9632999999999</v>
      </c>
      <c r="I11" s="139"/>
      <c r="J11" s="139"/>
      <c r="K11" s="50">
        <f>海航自动更新!E11</f>
        <v>53.532499999999999</v>
      </c>
      <c r="L11" s="139"/>
      <c r="M11" s="139"/>
      <c r="N11" s="50">
        <f>海航自动更新!F11</f>
        <v>5579.2079999999996</v>
      </c>
      <c r="O11" s="139"/>
      <c r="P11" s="139"/>
      <c r="Q11" s="50">
        <f>海航自动更新!G11</f>
        <v>4630.6752999999999</v>
      </c>
      <c r="R11" s="139"/>
      <c r="S11" s="139"/>
      <c r="T11" s="10">
        <f>海航自动更新!I11</f>
        <v>905.27070000000003</v>
      </c>
      <c r="U11" s="139"/>
      <c r="V11" s="139"/>
      <c r="W11" s="10">
        <f>海航自动更新!H11</f>
        <v>43.262</v>
      </c>
      <c r="X11" s="139"/>
      <c r="Y11" s="139"/>
      <c r="Z11" s="50">
        <f>海航自动更新!J11*10</f>
        <v>3298.5109999999995</v>
      </c>
      <c r="AA11" s="139"/>
      <c r="AB11" s="139"/>
      <c r="AC11" s="50">
        <f>海航自动更新!K11*10</f>
        <v>3155.1440000000002</v>
      </c>
      <c r="AD11" s="139"/>
      <c r="AE11" s="139"/>
      <c r="AF11" s="50">
        <f>海航自动更新!L11*10</f>
        <v>122.309</v>
      </c>
      <c r="AG11" s="139"/>
      <c r="AH11" s="139"/>
      <c r="AI11" s="50">
        <f>海航自动更新!M11*10</f>
        <v>21.058</v>
      </c>
      <c r="AJ11" s="139"/>
      <c r="AK11" s="139"/>
      <c r="AL11" s="50">
        <f>海航自动更新!N11</f>
        <v>87.84</v>
      </c>
      <c r="AM11" s="144"/>
      <c r="AN11" s="144"/>
      <c r="AO11" s="50">
        <f>海航自动更新!O11</f>
        <v>88.33</v>
      </c>
      <c r="AP11" s="144"/>
      <c r="AQ11" s="144"/>
      <c r="AR11" s="50">
        <f>海航自动更新!P11</f>
        <v>85.81</v>
      </c>
      <c r="AS11" s="144"/>
      <c r="AT11" s="144"/>
      <c r="AU11" s="50">
        <f>海航自动更新!Q11</f>
        <v>80.81</v>
      </c>
      <c r="AV11" s="144"/>
      <c r="AW11" s="144"/>
      <c r="AX11" s="50">
        <f>海航自动更新!R11</f>
        <v>0</v>
      </c>
      <c r="AY11" s="144"/>
      <c r="AZ11" s="144"/>
      <c r="BA11" s="17"/>
      <c r="BB11" s="17"/>
      <c r="BC11" s="17"/>
      <c r="BD11" s="17"/>
      <c r="BE11" s="17"/>
      <c r="BF11" s="17"/>
      <c r="BG11" s="17"/>
      <c r="BH11" s="17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60"/>
      <c r="CW11" s="51"/>
      <c r="CX11" s="51"/>
      <c r="CY11" s="51"/>
      <c r="CZ11" s="51"/>
      <c r="DA11" s="51"/>
      <c r="DB11" s="51"/>
      <c r="DC11" s="51"/>
      <c r="DD11" s="51"/>
      <c r="DE11" s="56"/>
      <c r="DF11" s="56"/>
      <c r="DG11" s="57"/>
    </row>
    <row r="12" spans="1:122">
      <c r="A12" s="49">
        <v>41912</v>
      </c>
      <c r="B12" s="50">
        <f>海航自动更新!B12</f>
        <v>5714.0960999999998</v>
      </c>
      <c r="C12" s="139"/>
      <c r="D12" s="139"/>
      <c r="E12" s="50">
        <f>海航自动更新!C12</f>
        <v>4838.9745999999996</v>
      </c>
      <c r="F12" s="139"/>
      <c r="G12" s="139"/>
      <c r="H12" s="50">
        <f>海航自动更新!D12</f>
        <v>820.09389999999996</v>
      </c>
      <c r="I12" s="139"/>
      <c r="J12" s="139"/>
      <c r="K12" s="50">
        <f>海航自动更新!E12</f>
        <v>55.0276</v>
      </c>
      <c r="L12" s="139"/>
      <c r="M12" s="139"/>
      <c r="N12" s="50">
        <f>海航自动更新!F12</f>
        <v>5016.4715999999999</v>
      </c>
      <c r="O12" s="139"/>
      <c r="P12" s="139"/>
      <c r="Q12" s="50">
        <f>海航自动更新!G12</f>
        <v>4269.7286000000004</v>
      </c>
      <c r="R12" s="139"/>
      <c r="S12" s="139"/>
      <c r="T12" s="10">
        <f>海航自动更新!I12</f>
        <v>705.09720000000004</v>
      </c>
      <c r="U12" s="139"/>
      <c r="V12" s="139"/>
      <c r="W12" s="10">
        <f>海航自动更新!H12</f>
        <v>41.645800000000001</v>
      </c>
      <c r="X12" s="139"/>
      <c r="Y12" s="139"/>
      <c r="Z12" s="50">
        <f>海航自动更新!J12*10</f>
        <v>2991.3789999999999</v>
      </c>
      <c r="AA12" s="139"/>
      <c r="AB12" s="139"/>
      <c r="AC12" s="50">
        <f>海航自动更新!K12*10</f>
        <v>2874.7550000000001</v>
      </c>
      <c r="AD12" s="139"/>
      <c r="AE12" s="139"/>
      <c r="AF12" s="50">
        <f>海航自动更新!L12*10</f>
        <v>97.368000000000009</v>
      </c>
      <c r="AG12" s="139"/>
      <c r="AH12" s="139"/>
      <c r="AI12" s="50">
        <f>海航自动更新!M12*10</f>
        <v>19.256</v>
      </c>
      <c r="AJ12" s="139"/>
      <c r="AK12" s="139"/>
      <c r="AL12" s="50">
        <f>海航自动更新!N12</f>
        <v>87.79</v>
      </c>
      <c r="AM12" s="144"/>
      <c r="AN12" s="144"/>
      <c r="AO12" s="50">
        <f>海航自动更新!O12</f>
        <v>88.24</v>
      </c>
      <c r="AP12" s="144"/>
      <c r="AQ12" s="144"/>
      <c r="AR12" s="50">
        <f>海航自动更新!P12</f>
        <v>85.98</v>
      </c>
      <c r="AS12" s="144"/>
      <c r="AT12" s="144"/>
      <c r="AU12" s="50">
        <f>海航自动更新!Q12</f>
        <v>75.680000000000007</v>
      </c>
      <c r="AV12" s="144"/>
      <c r="AW12" s="144"/>
      <c r="AX12" s="50">
        <f>海航自动更新!R12</f>
        <v>0</v>
      </c>
      <c r="AY12" s="144"/>
      <c r="AZ12" s="144"/>
      <c r="BA12" s="17"/>
      <c r="BB12" s="17"/>
      <c r="BC12" s="17"/>
      <c r="BD12" s="17"/>
      <c r="BE12" s="17"/>
      <c r="BF12" s="17"/>
      <c r="BG12" s="17"/>
      <c r="BH12" s="17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60"/>
      <c r="CW12" s="51"/>
      <c r="CX12" s="51"/>
      <c r="CY12" s="51"/>
      <c r="CZ12" s="51"/>
      <c r="DA12" s="51"/>
      <c r="DB12" s="51"/>
      <c r="DC12" s="51"/>
      <c r="DD12" s="51"/>
      <c r="DE12" s="56"/>
      <c r="DF12" s="56"/>
      <c r="DG12" s="57"/>
    </row>
    <row r="13" spans="1:122">
      <c r="A13" s="49">
        <v>41943</v>
      </c>
      <c r="B13" s="50">
        <f>海航自动更新!B13</f>
        <v>5761.116</v>
      </c>
      <c r="C13" s="139"/>
      <c r="D13" s="139"/>
      <c r="E13" s="50">
        <f>海航自动更新!C13</f>
        <v>4976.3777</v>
      </c>
      <c r="F13" s="139"/>
      <c r="G13" s="139"/>
      <c r="H13" s="50">
        <f>海航自动更新!D13</f>
        <v>727.91970000000003</v>
      </c>
      <c r="I13" s="139"/>
      <c r="J13" s="139"/>
      <c r="K13" s="50">
        <f>海航自动更新!E13</f>
        <v>56.818600000000004</v>
      </c>
      <c r="L13" s="139"/>
      <c r="M13" s="139"/>
      <c r="N13" s="50">
        <f>海航自动更新!F13</f>
        <v>5123.3227999999999</v>
      </c>
      <c r="O13" s="139"/>
      <c r="P13" s="139"/>
      <c r="Q13" s="50">
        <f>海航自动更新!G13</f>
        <v>4471.8495000000003</v>
      </c>
      <c r="R13" s="139"/>
      <c r="S13" s="139"/>
      <c r="T13" s="10">
        <f>海航自动更新!I13</f>
        <v>606.88800000000003</v>
      </c>
      <c r="U13" s="139"/>
      <c r="V13" s="139"/>
      <c r="W13" s="10">
        <f>海航自动更新!H13</f>
        <v>44.585299999999997</v>
      </c>
      <c r="X13" s="139"/>
      <c r="Y13" s="139"/>
      <c r="Z13" s="50">
        <f>海航自动更新!J13*10</f>
        <v>3112.8859999999995</v>
      </c>
      <c r="AA13" s="139"/>
      <c r="AB13" s="139"/>
      <c r="AC13" s="50">
        <f>海航自动更新!K13*10</f>
        <v>3008.9380000000001</v>
      </c>
      <c r="AD13" s="139"/>
      <c r="AE13" s="139"/>
      <c r="AF13" s="50">
        <f>海航自动更新!L13*10</f>
        <v>83.338999999999999</v>
      </c>
      <c r="AG13" s="139"/>
      <c r="AH13" s="139"/>
      <c r="AI13" s="50">
        <f>海航自动更新!M13*10</f>
        <v>20.609000000000002</v>
      </c>
      <c r="AJ13" s="139"/>
      <c r="AK13" s="139"/>
      <c r="AL13" s="50">
        <f>海航自动更新!N13</f>
        <v>88.93</v>
      </c>
      <c r="AM13" s="144"/>
      <c r="AN13" s="144"/>
      <c r="AO13" s="50">
        <f>海航自动更新!O13</f>
        <v>89.86</v>
      </c>
      <c r="AP13" s="144"/>
      <c r="AQ13" s="144"/>
      <c r="AR13" s="50">
        <f>海航自动更新!P13</f>
        <v>83.37</v>
      </c>
      <c r="AS13" s="144"/>
      <c r="AT13" s="144"/>
      <c r="AU13" s="50">
        <f>海航自动更新!Q13</f>
        <v>78.47</v>
      </c>
      <c r="AV13" s="144"/>
      <c r="AW13" s="144"/>
      <c r="AX13" s="50">
        <f>海航自动更新!R13</f>
        <v>0</v>
      </c>
      <c r="AY13" s="144"/>
      <c r="AZ13" s="144"/>
      <c r="BA13" s="17"/>
      <c r="BB13" s="17"/>
      <c r="BC13" s="17"/>
      <c r="BD13" s="17"/>
      <c r="BE13" s="17"/>
      <c r="BF13" s="17"/>
      <c r="BG13" s="17"/>
      <c r="BH13" s="17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60"/>
      <c r="CW13" s="51"/>
      <c r="CX13" s="51"/>
      <c r="CY13" s="51"/>
      <c r="CZ13" s="51"/>
      <c r="DA13" s="51"/>
      <c r="DB13" s="51"/>
      <c r="DC13" s="51"/>
      <c r="DD13" s="51"/>
      <c r="DE13" s="56"/>
      <c r="DF13" s="56"/>
      <c r="DG13" s="57"/>
    </row>
    <row r="14" spans="1:122">
      <c r="A14" s="49">
        <v>41973</v>
      </c>
      <c r="B14" s="50">
        <f>海航自动更新!B14</f>
        <v>5437.5528999999997</v>
      </c>
      <c r="C14" s="139"/>
      <c r="D14" s="139"/>
      <c r="E14" s="50">
        <f>海航自动更新!C14</f>
        <v>4773.5550000000003</v>
      </c>
      <c r="F14" s="139"/>
      <c r="G14" s="139"/>
      <c r="H14" s="50">
        <f>海航自动更新!D14</f>
        <v>602.83910000000003</v>
      </c>
      <c r="I14" s="139"/>
      <c r="J14" s="139"/>
      <c r="K14" s="50">
        <f>海航自动更新!E14</f>
        <v>61.158799999999999</v>
      </c>
      <c r="L14" s="139"/>
      <c r="M14" s="139"/>
      <c r="N14" s="50">
        <f>海航自动更新!F14</f>
        <v>4779.6895000000004</v>
      </c>
      <c r="O14" s="139"/>
      <c r="P14" s="139"/>
      <c r="Q14" s="50">
        <f>海航自动更新!G14</f>
        <v>4259.0690000000004</v>
      </c>
      <c r="R14" s="139"/>
      <c r="S14" s="139"/>
      <c r="T14" s="10">
        <f>海航自动更新!I14</f>
        <v>475.43579999999997</v>
      </c>
      <c r="U14" s="139"/>
      <c r="V14" s="139"/>
      <c r="W14" s="10">
        <f>海航自动更新!H14</f>
        <v>45.184699999999999</v>
      </c>
      <c r="X14" s="139"/>
      <c r="Y14" s="139"/>
      <c r="Z14" s="50">
        <f>海航自动更新!J14*10</f>
        <v>2903.5190000000002</v>
      </c>
      <c r="AA14" s="139"/>
      <c r="AB14" s="139"/>
      <c r="AC14" s="50">
        <f>海航自动更新!K14*10</f>
        <v>2817.1409999999996</v>
      </c>
      <c r="AD14" s="139"/>
      <c r="AE14" s="139"/>
      <c r="AF14" s="50">
        <f>海航自动更新!L14*10</f>
        <v>66.158999999999992</v>
      </c>
      <c r="AG14" s="139"/>
      <c r="AH14" s="139"/>
      <c r="AI14" s="50">
        <f>海航自动更新!M14*10</f>
        <v>20.219000000000001</v>
      </c>
      <c r="AJ14" s="139"/>
      <c r="AK14" s="139"/>
      <c r="AL14" s="50">
        <f>海航自动更新!N14</f>
        <v>87.9</v>
      </c>
      <c r="AM14" s="144"/>
      <c r="AN14" s="144"/>
      <c r="AO14" s="50">
        <f>海航自动更新!O14</f>
        <v>89.22</v>
      </c>
      <c r="AP14" s="144"/>
      <c r="AQ14" s="144"/>
      <c r="AR14" s="50">
        <f>海航自动更新!P14</f>
        <v>78.87</v>
      </c>
      <c r="AS14" s="144"/>
      <c r="AT14" s="144"/>
      <c r="AU14" s="50">
        <f>海航自动更新!Q14</f>
        <v>73.88</v>
      </c>
      <c r="AV14" s="144"/>
      <c r="AW14" s="144"/>
      <c r="AX14" s="50">
        <f>海航自动更新!R14</f>
        <v>0</v>
      </c>
      <c r="AY14" s="144"/>
      <c r="AZ14" s="144"/>
      <c r="BA14" s="17"/>
      <c r="BB14" s="17"/>
      <c r="BC14" s="17"/>
      <c r="BD14" s="17"/>
      <c r="BE14" s="17"/>
      <c r="BF14" s="17"/>
      <c r="BG14" s="17"/>
      <c r="BH14" s="17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60"/>
      <c r="CW14" s="51"/>
      <c r="CX14" s="51"/>
      <c r="CY14" s="51"/>
      <c r="CZ14" s="51"/>
      <c r="DA14" s="51"/>
      <c r="DB14" s="51"/>
      <c r="DC14" s="51"/>
      <c r="DD14" s="51"/>
      <c r="DE14" s="56"/>
      <c r="DF14" s="56"/>
      <c r="DG14" s="57"/>
    </row>
    <row r="15" spans="1:122">
      <c r="A15" s="49">
        <v>42004</v>
      </c>
      <c r="B15" s="50">
        <f>海航自动更新!B15</f>
        <v>5819.4596000000001</v>
      </c>
      <c r="C15" s="139"/>
      <c r="D15" s="139"/>
      <c r="E15" s="50">
        <f>海航自动更新!C15</f>
        <v>5084.1274999999996</v>
      </c>
      <c r="F15" s="139"/>
      <c r="G15" s="139"/>
      <c r="H15" s="50">
        <f>海航自动更新!D15</f>
        <v>669.16549999999995</v>
      </c>
      <c r="I15" s="139"/>
      <c r="J15" s="139"/>
      <c r="K15" s="50">
        <f>海航自动更新!E15</f>
        <v>66.166600000000003</v>
      </c>
      <c r="L15" s="139"/>
      <c r="M15" s="139"/>
      <c r="N15" s="50">
        <f>海航自动更新!F15</f>
        <v>5040.1230999999998</v>
      </c>
      <c r="O15" s="139"/>
      <c r="P15" s="139"/>
      <c r="Q15" s="50">
        <f>海航自动更新!G15</f>
        <v>4459.4620999999997</v>
      </c>
      <c r="R15" s="139"/>
      <c r="S15" s="139"/>
      <c r="T15" s="10">
        <f>海航自动更新!I15</f>
        <v>530.57680000000005</v>
      </c>
      <c r="U15" s="139"/>
      <c r="V15" s="139"/>
      <c r="W15" s="10">
        <f>海航自动更新!H15</f>
        <v>50.084200000000003</v>
      </c>
      <c r="X15" s="139"/>
      <c r="Y15" s="139"/>
      <c r="Z15" s="50">
        <f>海航自动更新!J15*10</f>
        <v>2976.2599999999998</v>
      </c>
      <c r="AA15" s="139"/>
      <c r="AB15" s="139"/>
      <c r="AC15" s="50">
        <f>海航自动更新!K15*10</f>
        <v>2884.9310000000005</v>
      </c>
      <c r="AD15" s="139"/>
      <c r="AE15" s="139"/>
      <c r="AF15" s="50">
        <f>海航自动更新!L15*10</f>
        <v>69.908999999999992</v>
      </c>
      <c r="AG15" s="139"/>
      <c r="AH15" s="139"/>
      <c r="AI15" s="50">
        <f>海航自动更新!M15*10</f>
        <v>21.419999999999998</v>
      </c>
      <c r="AJ15" s="139"/>
      <c r="AK15" s="139"/>
      <c r="AL15" s="50">
        <f>海航自动更新!N15</f>
        <v>86.61</v>
      </c>
      <c r="AM15" s="144"/>
      <c r="AN15" s="144"/>
      <c r="AO15" s="50">
        <f>海航自动更新!O15</f>
        <v>87.71</v>
      </c>
      <c r="AP15" s="144"/>
      <c r="AQ15" s="144"/>
      <c r="AR15" s="50">
        <f>海航自动更新!P15</f>
        <v>79.290000000000006</v>
      </c>
      <c r="AS15" s="144"/>
      <c r="AT15" s="144"/>
      <c r="AU15" s="50">
        <f>海航自动更新!Q15</f>
        <v>75.69</v>
      </c>
      <c r="AV15" s="144"/>
      <c r="AW15" s="144"/>
      <c r="AX15" s="50">
        <f>海航自动更新!R15</f>
        <v>0</v>
      </c>
      <c r="AY15" s="144"/>
      <c r="AZ15" s="144"/>
      <c r="BA15" s="17"/>
      <c r="BB15" s="17"/>
      <c r="BC15" s="17"/>
      <c r="BD15" s="17"/>
      <c r="BE15" s="17"/>
      <c r="BF15" s="17"/>
      <c r="BG15" s="17"/>
      <c r="BH15" s="17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60"/>
      <c r="CW15" s="51"/>
      <c r="CX15" s="51"/>
      <c r="CY15" s="51"/>
      <c r="CZ15" s="51"/>
      <c r="DA15" s="51"/>
      <c r="DB15" s="51"/>
      <c r="DC15" s="51"/>
      <c r="DD15" s="51"/>
      <c r="DE15" s="56"/>
      <c r="DF15" s="56"/>
      <c r="DG15" s="57"/>
    </row>
    <row r="16" spans="1:122" s="11" customFormat="1" ht="12.75">
      <c r="A16" s="34">
        <v>42035</v>
      </c>
      <c r="B16" s="15">
        <f>海航自动更新!B16</f>
        <v>6105.0379999999996</v>
      </c>
      <c r="C16" s="138">
        <f>B16/B4-1</f>
        <v>5.2368894354852591E-2</v>
      </c>
      <c r="D16" s="138"/>
      <c r="E16" s="15">
        <f>海航自动更新!C16</f>
        <v>5338.6332000000002</v>
      </c>
      <c r="F16" s="138">
        <f>E16/E4-1</f>
        <v>2.6265671090452969E-2</v>
      </c>
      <c r="G16" s="138"/>
      <c r="H16" s="15">
        <f>海航自动更新!D16</f>
        <v>702.77189999999996</v>
      </c>
      <c r="I16" s="138">
        <f>H16/H4-1</f>
        <v>0.27711413728108458</v>
      </c>
      <c r="J16" s="138"/>
      <c r="K16" s="15">
        <f>海航自动更新!E16</f>
        <v>63.632899999999999</v>
      </c>
      <c r="L16" s="138">
        <f>K16/K4-1</f>
        <v>0.29986681211110966</v>
      </c>
      <c r="M16" s="138"/>
      <c r="N16" s="15">
        <f>海航自动更新!F16</f>
        <v>5315.3257999999996</v>
      </c>
      <c r="O16" s="138">
        <f>N16/N4-1</f>
        <v>7.2897081565760358E-2</v>
      </c>
      <c r="P16" s="138"/>
      <c r="Q16" s="15">
        <f>海航自动更新!G16</f>
        <v>4712.9426999999996</v>
      </c>
      <c r="R16" s="138">
        <f>Q16/Q4-1</f>
        <v>5.4209106853478017E-2</v>
      </c>
      <c r="S16" s="138"/>
      <c r="T16" s="10">
        <f>海航自动更新!I16</f>
        <v>554.35810000000004</v>
      </c>
      <c r="U16" s="138">
        <f>T16/T4-1</f>
        <v>0.24869855458524848</v>
      </c>
      <c r="V16" s="138"/>
      <c r="W16" s="10">
        <f>海航自动更新!H16</f>
        <v>48.024999999999999</v>
      </c>
      <c r="X16" s="138">
        <f>W16/W4-1</f>
        <v>0.21164796738326919</v>
      </c>
      <c r="Y16" s="138"/>
      <c r="Z16" s="15">
        <f>海航自动更新!J16*10</f>
        <v>3110.4739999999997</v>
      </c>
      <c r="AA16" s="138">
        <f>Z16/Z4-1</f>
        <v>6.7319038927875052E-2</v>
      </c>
      <c r="AB16" s="138"/>
      <c r="AC16" s="15">
        <f>海航自动更新!K16*10</f>
        <v>3015.4360000000001</v>
      </c>
      <c r="AD16" s="138">
        <f>AC16/AC4-1</f>
        <v>6.728025523245651E-2</v>
      </c>
      <c r="AE16" s="138"/>
      <c r="AF16" s="15">
        <f>海航自动更新!L16*10</f>
        <v>74.459999999999994</v>
      </c>
      <c r="AG16" s="138">
        <f>AF16/AF4-1</f>
        <v>5.8091286307053958E-2</v>
      </c>
      <c r="AH16" s="138"/>
      <c r="AI16" s="15">
        <f>海航自动更新!M16*10</f>
        <v>20.577999999999999</v>
      </c>
      <c r="AJ16" s="138">
        <f>AI16/AI4-1</f>
        <v>0.1081910711400722</v>
      </c>
      <c r="AK16" s="138"/>
      <c r="AL16" s="15">
        <f>海航自动更新!N16</f>
        <v>87.06</v>
      </c>
      <c r="AM16" s="174">
        <f t="shared" ref="AM16:AM36" si="0">AL16-AL4</f>
        <v>1.6599999999999966</v>
      </c>
      <c r="AN16" s="138"/>
      <c r="AO16" s="15">
        <f>海航自动更新!O16</f>
        <v>88.28</v>
      </c>
      <c r="AP16" s="174">
        <f t="shared" ref="AP16:AP36" si="1">AO16-AO4</f>
        <v>2.3400000000000034</v>
      </c>
      <c r="AQ16" s="138"/>
      <c r="AR16" s="15">
        <f>海航自动更新!P16</f>
        <v>78.88</v>
      </c>
      <c r="AS16" s="174">
        <f t="shared" ref="AS16:AS36" si="2">AR16-AR4</f>
        <v>-1.8000000000000114</v>
      </c>
      <c r="AT16" s="138"/>
      <c r="AU16" s="15">
        <f>海航自动更新!Q16</f>
        <v>75.47</v>
      </c>
      <c r="AV16" s="174">
        <f t="shared" ref="AV16:AV36" si="3">AU16-AU4</f>
        <v>-5.5</v>
      </c>
      <c r="AW16" s="138"/>
      <c r="AX16" s="15">
        <f>海航自动更新!R16</f>
        <v>0</v>
      </c>
      <c r="AY16" s="138"/>
      <c r="AZ16" s="138"/>
      <c r="BA16" s="10"/>
      <c r="BB16" s="9"/>
      <c r="BC16" s="10"/>
      <c r="BD16" s="9"/>
      <c r="BE16" s="10"/>
      <c r="BF16" s="9"/>
      <c r="BG16" s="10"/>
      <c r="BH16" s="9"/>
      <c r="BI16" s="10"/>
      <c r="BJ16" s="9"/>
      <c r="BK16" s="10"/>
      <c r="BL16" s="9"/>
      <c r="BM16" s="10"/>
      <c r="BN16" s="9"/>
      <c r="BO16" s="10"/>
      <c r="BP16" s="10"/>
      <c r="BQ16" s="9"/>
      <c r="BR16" s="10"/>
      <c r="BS16" s="9"/>
      <c r="BT16" s="10"/>
      <c r="BU16" s="9"/>
      <c r="BV16" s="10"/>
      <c r="BW16" s="9"/>
      <c r="BX16" s="10"/>
      <c r="BY16" s="9"/>
      <c r="BZ16" s="10"/>
      <c r="CA16" s="9"/>
      <c r="CB16" s="10"/>
      <c r="CC16" s="9"/>
      <c r="CD16" s="10"/>
      <c r="CE16" s="9"/>
      <c r="CF16" s="10"/>
      <c r="CG16" s="10"/>
      <c r="CH16" s="10"/>
      <c r="CI16" s="10"/>
      <c r="CJ16" s="10"/>
      <c r="CK16" s="10"/>
      <c r="CL16" s="10"/>
      <c r="CM16" s="10"/>
      <c r="CN16" s="10"/>
      <c r="CO16" s="53"/>
      <c r="CP16" s="10"/>
      <c r="CQ16" s="53"/>
      <c r="CR16" s="10"/>
      <c r="CS16" s="53"/>
      <c r="CT16" s="10"/>
      <c r="CU16" s="53"/>
      <c r="CW16" s="10"/>
      <c r="CX16" s="9"/>
      <c r="CY16" s="10"/>
      <c r="CZ16" s="9"/>
      <c r="DA16" s="10"/>
      <c r="DB16" s="9"/>
      <c r="DC16" s="10"/>
      <c r="DD16" s="9"/>
      <c r="DE16" s="88"/>
      <c r="DF16" s="88"/>
    </row>
    <row r="17" spans="1:111">
      <c r="A17" s="49">
        <v>42063</v>
      </c>
      <c r="B17" s="50">
        <f>海航自动更新!B17</f>
        <v>6311.2015000000001</v>
      </c>
      <c r="C17" s="138">
        <f t="shared" ref="C17:C80" si="4">B17/B5-1</f>
        <v>0.1468056422562527</v>
      </c>
      <c r="D17" s="138"/>
      <c r="E17" s="50">
        <f>海航自动更新!C17</f>
        <v>5712.2650000000003</v>
      </c>
      <c r="F17" s="138">
        <f t="shared" ref="F17:F80" si="5">E17/E5-1</f>
        <v>0.13967172233537828</v>
      </c>
      <c r="G17" s="138"/>
      <c r="H17" s="50">
        <f>海航自动更新!D17</f>
        <v>530.58989999999994</v>
      </c>
      <c r="I17" s="138">
        <f t="shared" ref="I17:I80" si="6">H17/H5-1</f>
        <v>0.18741349071523872</v>
      </c>
      <c r="J17" s="138"/>
      <c r="K17" s="50">
        <f>海航自动更新!E17</f>
        <v>68.346599999999995</v>
      </c>
      <c r="L17" s="138">
        <f t="shared" ref="L17:L80" si="7">K17/K5-1</f>
        <v>0.54488411097498668</v>
      </c>
      <c r="M17" s="138"/>
      <c r="N17" s="50">
        <f>海航自动更新!F17</f>
        <v>5700.2551999999996</v>
      </c>
      <c r="O17" s="138">
        <f t="shared" ref="O17:O80" si="8">N17/N5-1</f>
        <v>0.29623366380960747</v>
      </c>
      <c r="P17" s="138"/>
      <c r="Q17" s="50">
        <f>海航自动更新!G17</f>
        <v>5182.6166000000003</v>
      </c>
      <c r="R17" s="138">
        <f t="shared" ref="R17:R80" si="9">Q17/Q5-1</f>
        <v>0.29928578369400327</v>
      </c>
      <c r="S17" s="138"/>
      <c r="T17" s="10">
        <f>海航自动更新!I17</f>
        <v>461.80099999999999</v>
      </c>
      <c r="U17" s="138">
        <f t="shared" ref="U17:U80" si="10">T17/T5-1</f>
        <v>0.24712389762911946</v>
      </c>
      <c r="V17" s="138"/>
      <c r="W17" s="10">
        <f>海航自动更新!H17</f>
        <v>55.837600000000002</v>
      </c>
      <c r="X17" s="138">
        <f t="shared" ref="X17:X80" si="11">W17/W5-1</f>
        <v>0.45259860873365643</v>
      </c>
      <c r="Y17" s="138"/>
      <c r="Z17" s="50">
        <f>海航自动更新!J17*10</f>
        <v>3334.2709999999997</v>
      </c>
      <c r="AA17" s="138">
        <f t="shared" ref="AA17:AA80" si="12">Z17/Z5-1</f>
        <v>0.1376110948668019</v>
      </c>
      <c r="AB17" s="138"/>
      <c r="AC17" s="50">
        <f>海航自动更新!K17*10</f>
        <v>3242.6379999999999</v>
      </c>
      <c r="AD17" s="138">
        <f t="shared" ref="AD17:AD80" si="13">AC17/AC5-1</f>
        <v>0.13636659921766636</v>
      </c>
      <c r="AE17" s="138"/>
      <c r="AF17" s="50">
        <f>海航自动更新!L17*10</f>
        <v>68.13900000000001</v>
      </c>
      <c r="AG17" s="138">
        <f t="shared" ref="AG17:AG80" si="14">AF17/AF5-1</f>
        <v>0.14658073635323432</v>
      </c>
      <c r="AH17" s="138"/>
      <c r="AI17" s="50">
        <f>海航自动更新!M17*10</f>
        <v>23.494</v>
      </c>
      <c r="AJ17" s="138">
        <f t="shared" ref="AJ17:AJ80" si="15">AI17/AI5-1</f>
        <v>0.30529473859658851</v>
      </c>
      <c r="AK17" s="138"/>
      <c r="AL17" s="50">
        <f>海航自动更新!N17</f>
        <v>90.32</v>
      </c>
      <c r="AM17" s="174">
        <f t="shared" si="0"/>
        <v>10.409999999999997</v>
      </c>
      <c r="AN17" s="138"/>
      <c r="AO17" s="50">
        <f>海航自动更新!O17</f>
        <v>90.73</v>
      </c>
      <c r="AP17" s="174">
        <f t="shared" si="1"/>
        <v>11.150000000000006</v>
      </c>
      <c r="AQ17" s="138"/>
      <c r="AR17" s="50">
        <f>海航自动更新!P17</f>
        <v>87.04</v>
      </c>
      <c r="AS17" s="174">
        <f t="shared" si="2"/>
        <v>4.1700000000000017</v>
      </c>
      <c r="AT17" s="138"/>
      <c r="AU17" s="50">
        <f>海航自动更新!Q17</f>
        <v>81.7</v>
      </c>
      <c r="AV17" s="174">
        <f t="shared" si="3"/>
        <v>-5.1899999999999977</v>
      </c>
      <c r="AW17" s="138"/>
      <c r="AX17" s="50">
        <f>海航自动更新!R17</f>
        <v>0</v>
      </c>
      <c r="AY17" s="138"/>
      <c r="AZ17" s="138"/>
      <c r="BA17" s="17"/>
      <c r="BB17" s="9"/>
      <c r="BC17" s="17"/>
      <c r="BD17" s="9"/>
      <c r="BE17" s="17"/>
      <c r="BF17" s="9"/>
      <c r="BG17" s="17"/>
      <c r="BH17" s="9"/>
      <c r="BI17" s="51"/>
      <c r="BJ17" s="9"/>
      <c r="BK17" s="51"/>
      <c r="BL17" s="9"/>
      <c r="BM17" s="51"/>
      <c r="BN17" s="9"/>
      <c r="BO17" s="51"/>
      <c r="BP17" s="51"/>
      <c r="BQ17" s="9"/>
      <c r="BR17" s="51"/>
      <c r="BS17" s="9"/>
      <c r="BT17" s="51"/>
      <c r="BU17" s="9"/>
      <c r="BV17" s="51"/>
      <c r="BW17" s="9"/>
      <c r="BX17" s="51"/>
      <c r="BY17" s="9"/>
      <c r="BZ17" s="51"/>
      <c r="CA17" s="9"/>
      <c r="CB17" s="51"/>
      <c r="CC17" s="9"/>
      <c r="CD17" s="51"/>
      <c r="CE17" s="9"/>
      <c r="CF17" s="51"/>
      <c r="CG17" s="10"/>
      <c r="CH17" s="51"/>
      <c r="CI17" s="10"/>
      <c r="CJ17" s="51"/>
      <c r="CK17" s="10"/>
      <c r="CL17" s="51"/>
      <c r="CM17" s="10"/>
      <c r="CN17" s="51"/>
      <c r="CO17" s="53"/>
      <c r="CP17" s="51"/>
      <c r="CQ17" s="53"/>
      <c r="CR17" s="51"/>
      <c r="CS17" s="53"/>
      <c r="CT17" s="51"/>
      <c r="CU17" s="53"/>
      <c r="CV17" s="60"/>
      <c r="CW17" s="51"/>
      <c r="CX17" s="9"/>
      <c r="CY17" s="51"/>
      <c r="CZ17" s="9"/>
      <c r="DA17" s="51"/>
      <c r="DB17" s="9"/>
      <c r="DC17" s="51"/>
      <c r="DD17" s="9"/>
      <c r="DE17" s="56"/>
      <c r="DF17" s="56"/>
      <c r="DG17" s="57"/>
    </row>
    <row r="18" spans="1:111">
      <c r="A18" s="49">
        <v>42094</v>
      </c>
      <c r="B18" s="50">
        <f>海航自动更新!B18</f>
        <v>6179.8809000000001</v>
      </c>
      <c r="C18" s="138">
        <f t="shared" si="4"/>
        <v>0.18668002046659238</v>
      </c>
      <c r="D18" s="138"/>
      <c r="E18" s="50">
        <f>海航自动更新!C18</f>
        <v>5414.7437</v>
      </c>
      <c r="F18" s="138">
        <f t="shared" si="5"/>
        <v>0.176986936022135</v>
      </c>
      <c r="G18" s="138"/>
      <c r="H18" s="50">
        <f>海航自动更新!D18</f>
        <v>699.78809999999999</v>
      </c>
      <c r="I18" s="138">
        <f t="shared" si="6"/>
        <v>0.25521448425197413</v>
      </c>
      <c r="J18" s="138"/>
      <c r="K18" s="50">
        <f>海航自动更新!E18</f>
        <v>65.349199999999996</v>
      </c>
      <c r="L18" s="138">
        <f t="shared" si="7"/>
        <v>0.31518020302525329</v>
      </c>
      <c r="M18" s="138"/>
      <c r="N18" s="50">
        <f>海航自动更新!F18</f>
        <v>5533.3696</v>
      </c>
      <c r="O18" s="138">
        <f t="shared" si="8"/>
        <v>0.23543969807004284</v>
      </c>
      <c r="P18" s="138"/>
      <c r="Q18" s="50">
        <f>海航自动更新!G18</f>
        <v>4892.1288999999997</v>
      </c>
      <c r="R18" s="138">
        <f t="shared" si="9"/>
        <v>0.22531676684594593</v>
      </c>
      <c r="S18" s="138"/>
      <c r="T18" s="10">
        <f>海航自动更新!I18</f>
        <v>593.7971</v>
      </c>
      <c r="U18" s="138">
        <f t="shared" si="10"/>
        <v>0.33519942868115926</v>
      </c>
      <c r="V18" s="138"/>
      <c r="W18" s="10">
        <f>海航自动更新!H18</f>
        <v>47.443600000000004</v>
      </c>
      <c r="X18" s="138">
        <f t="shared" si="11"/>
        <v>0.1404985696771559</v>
      </c>
      <c r="Y18" s="138"/>
      <c r="Z18" s="50">
        <f>海航自动更新!J18*10</f>
        <v>3233.9870000000001</v>
      </c>
      <c r="AA18" s="138">
        <f t="shared" si="12"/>
        <v>0.21896581228152567</v>
      </c>
      <c r="AB18" s="138"/>
      <c r="AC18" s="50">
        <f>海航自动更新!K18*10</f>
        <v>3128.7159999999999</v>
      </c>
      <c r="AD18" s="138">
        <f t="shared" si="13"/>
        <v>0.21850298636274412</v>
      </c>
      <c r="AE18" s="138"/>
      <c r="AF18" s="50">
        <f>海航自动更新!L18*10</f>
        <v>84.724999999999994</v>
      </c>
      <c r="AG18" s="138">
        <f t="shared" si="14"/>
        <v>0.29075258988421693</v>
      </c>
      <c r="AH18" s="138"/>
      <c r="AI18" s="50">
        <f>海航自动更新!M18*10</f>
        <v>20.546000000000003</v>
      </c>
      <c r="AJ18" s="138">
        <f t="shared" si="15"/>
        <v>4.0514534589284112E-2</v>
      </c>
      <c r="AK18" s="138"/>
      <c r="AL18" s="50">
        <f>海航自动更新!N18</f>
        <v>89.54</v>
      </c>
      <c r="AM18" s="174">
        <f t="shared" si="0"/>
        <v>3.5400000000000063</v>
      </c>
      <c r="AN18" s="138"/>
      <c r="AO18" s="50">
        <f>海航自动更新!O18</f>
        <v>90.35</v>
      </c>
      <c r="AP18" s="174">
        <f t="shared" si="1"/>
        <v>3.5699999999999932</v>
      </c>
      <c r="AQ18" s="138"/>
      <c r="AR18" s="50">
        <f>海航自动更新!P18</f>
        <v>84.85</v>
      </c>
      <c r="AS18" s="174">
        <f t="shared" si="2"/>
        <v>5.0799999999999983</v>
      </c>
      <c r="AT18" s="138"/>
      <c r="AU18" s="50">
        <f>海航自动更新!Q18</f>
        <v>72.599999999999994</v>
      </c>
      <c r="AV18" s="174">
        <f t="shared" si="3"/>
        <v>-11.120000000000005</v>
      </c>
      <c r="AW18" s="138"/>
      <c r="AX18" s="50">
        <f>海航自动更新!R18</f>
        <v>0</v>
      </c>
      <c r="AY18" s="138"/>
      <c r="AZ18" s="138"/>
      <c r="BA18" s="17"/>
      <c r="BB18" s="9"/>
      <c r="BC18" s="17"/>
      <c r="BD18" s="9"/>
      <c r="BE18" s="17"/>
      <c r="BF18" s="9"/>
      <c r="BG18" s="17"/>
      <c r="BH18" s="9"/>
      <c r="BI18" s="51"/>
      <c r="BJ18" s="9"/>
      <c r="BK18" s="51"/>
      <c r="BL18" s="9"/>
      <c r="BM18" s="51"/>
      <c r="BN18" s="9"/>
      <c r="BO18" s="51"/>
      <c r="BP18" s="51"/>
      <c r="BQ18" s="9"/>
      <c r="BR18" s="51"/>
      <c r="BS18" s="9"/>
      <c r="BT18" s="51"/>
      <c r="BU18" s="9"/>
      <c r="BV18" s="51"/>
      <c r="BW18" s="9"/>
      <c r="BX18" s="51"/>
      <c r="BY18" s="9"/>
      <c r="BZ18" s="51"/>
      <c r="CA18" s="9"/>
      <c r="CB18" s="51"/>
      <c r="CC18" s="9"/>
      <c r="CD18" s="51"/>
      <c r="CE18" s="9"/>
      <c r="CF18" s="51"/>
      <c r="CG18" s="10"/>
      <c r="CH18" s="51"/>
      <c r="CI18" s="10"/>
      <c r="CJ18" s="51"/>
      <c r="CK18" s="10"/>
      <c r="CL18" s="51"/>
      <c r="CM18" s="10"/>
      <c r="CN18" s="51"/>
      <c r="CO18" s="53"/>
      <c r="CP18" s="51"/>
      <c r="CQ18" s="53"/>
      <c r="CR18" s="51"/>
      <c r="CS18" s="53"/>
      <c r="CT18" s="51"/>
      <c r="CU18" s="53"/>
      <c r="CV18" s="60"/>
      <c r="CW18" s="51"/>
      <c r="CX18" s="9"/>
      <c r="CY18" s="51"/>
      <c r="CZ18" s="9"/>
      <c r="DA18" s="51"/>
      <c r="DB18" s="9"/>
      <c r="DC18" s="51"/>
      <c r="DD18" s="9"/>
      <c r="DE18" s="56"/>
      <c r="DF18" s="56"/>
      <c r="DG18" s="57"/>
    </row>
    <row r="19" spans="1:111">
      <c r="A19" s="49">
        <v>42124</v>
      </c>
      <c r="B19" s="50">
        <f>海航自动更新!B19</f>
        <v>5620.4615000000003</v>
      </c>
      <c r="C19" s="138">
        <f t="shared" si="4"/>
        <v>3.9424924165660347E-2</v>
      </c>
      <c r="D19" s="138"/>
      <c r="E19" s="50">
        <f>海航自动更新!C19</f>
        <v>4752.1653999999999</v>
      </c>
      <c r="F19" s="138">
        <f t="shared" si="5"/>
        <v>-9.9044238918332139E-3</v>
      </c>
      <c r="G19" s="138"/>
      <c r="H19" s="50">
        <f>海航自动更新!D19</f>
        <v>805.12059999999997</v>
      </c>
      <c r="I19" s="138">
        <f t="shared" si="6"/>
        <v>0.44387710267853775</v>
      </c>
      <c r="J19" s="138"/>
      <c r="K19" s="50">
        <f>海航自动更新!E19</f>
        <v>63.1755</v>
      </c>
      <c r="L19" s="138">
        <f t="shared" si="7"/>
        <v>0.26436977144458229</v>
      </c>
      <c r="M19" s="138"/>
      <c r="N19" s="50">
        <f>海航自动更新!F19</f>
        <v>5015.3020999999999</v>
      </c>
      <c r="O19" s="138">
        <f t="shared" si="8"/>
        <v>7.7226240140268354E-2</v>
      </c>
      <c r="P19" s="138"/>
      <c r="Q19" s="50">
        <f>海航自动更新!G19</f>
        <v>4298.2638999999999</v>
      </c>
      <c r="R19" s="138">
        <f t="shared" si="9"/>
        <v>3.2519707472312476E-2</v>
      </c>
      <c r="S19" s="138"/>
      <c r="T19" s="10">
        <f>海航自动更新!I19</f>
        <v>662.68039999999996</v>
      </c>
      <c r="U19" s="138">
        <f t="shared" si="10"/>
        <v>0.47201108161473293</v>
      </c>
      <c r="V19" s="138"/>
      <c r="W19" s="10">
        <f>海航自动更新!H19</f>
        <v>54.357900000000001</v>
      </c>
      <c r="X19" s="138">
        <f t="shared" si="11"/>
        <v>0.27360035613453437</v>
      </c>
      <c r="Y19" s="138"/>
      <c r="Z19" s="50">
        <f>海航自动更新!J19*10</f>
        <v>3059.0789999999997</v>
      </c>
      <c r="AA19" s="138">
        <f t="shared" si="12"/>
        <v>6.7746951554720214E-2</v>
      </c>
      <c r="AB19" s="138"/>
      <c r="AC19" s="50">
        <f>海航自动更新!K19*10</f>
        <v>2939.2439999999997</v>
      </c>
      <c r="AD19" s="138">
        <f t="shared" si="13"/>
        <v>5.9393179213252267E-2</v>
      </c>
      <c r="AE19" s="138"/>
      <c r="AF19" s="50">
        <f>海航自动更新!L19*10</f>
        <v>96.775000000000006</v>
      </c>
      <c r="AG19" s="138">
        <f t="shared" si="14"/>
        <v>0.37705081321058098</v>
      </c>
      <c r="AH19" s="138"/>
      <c r="AI19" s="50">
        <f>海航自动更新!M19*10</f>
        <v>23.060000000000002</v>
      </c>
      <c r="AJ19" s="138">
        <f t="shared" si="15"/>
        <v>0.1388779138680365</v>
      </c>
      <c r="AK19" s="138"/>
      <c r="AL19" s="50">
        <f>海航自动更新!N19</f>
        <v>89.23</v>
      </c>
      <c r="AM19" s="174">
        <f t="shared" si="0"/>
        <v>3.1300000000000097</v>
      </c>
      <c r="AN19" s="138"/>
      <c r="AO19" s="50">
        <f>海航自动更新!O19</f>
        <v>90.45</v>
      </c>
      <c r="AP19" s="174">
        <f t="shared" si="1"/>
        <v>3.7199999999999989</v>
      </c>
      <c r="AQ19" s="138"/>
      <c r="AR19" s="50">
        <f>海航自动更新!P19</f>
        <v>82.31</v>
      </c>
      <c r="AS19" s="174">
        <f t="shared" si="2"/>
        <v>1.5700000000000074</v>
      </c>
      <c r="AT19" s="138"/>
      <c r="AU19" s="50">
        <f>海航自动更新!Q19</f>
        <v>86.04</v>
      </c>
      <c r="AV19" s="174">
        <f t="shared" si="3"/>
        <v>0.62000000000000455</v>
      </c>
      <c r="AW19" s="138"/>
      <c r="AX19" s="50">
        <f>海航自动更新!R19</f>
        <v>0</v>
      </c>
      <c r="AY19" s="138"/>
      <c r="AZ19" s="138"/>
      <c r="BA19" s="17"/>
      <c r="BB19" s="9"/>
      <c r="BC19" s="17"/>
      <c r="BD19" s="9"/>
      <c r="BE19" s="17"/>
      <c r="BF19" s="9"/>
      <c r="BG19" s="17"/>
      <c r="BH19" s="9"/>
      <c r="BI19" s="51"/>
      <c r="BJ19" s="9"/>
      <c r="BK19" s="51"/>
      <c r="BL19" s="9"/>
      <c r="BM19" s="51"/>
      <c r="BN19" s="9"/>
      <c r="BO19" s="51"/>
      <c r="BP19" s="51"/>
      <c r="BQ19" s="9"/>
      <c r="BR19" s="51"/>
      <c r="BS19" s="9"/>
      <c r="BT19" s="51"/>
      <c r="BU19" s="9"/>
      <c r="BV19" s="51"/>
      <c r="BW19" s="9"/>
      <c r="BX19" s="51"/>
      <c r="BY19" s="9"/>
      <c r="BZ19" s="51"/>
      <c r="CA19" s="9"/>
      <c r="CB19" s="51"/>
      <c r="CC19" s="9"/>
      <c r="CD19" s="51"/>
      <c r="CE19" s="9"/>
      <c r="CF19" s="51"/>
      <c r="CG19" s="10"/>
      <c r="CH19" s="51"/>
      <c r="CI19" s="10"/>
      <c r="CJ19" s="51"/>
      <c r="CK19" s="10"/>
      <c r="CL19" s="51"/>
      <c r="CM19" s="10"/>
      <c r="CN19" s="51"/>
      <c r="CO19" s="53"/>
      <c r="CP19" s="51"/>
      <c r="CQ19" s="53"/>
      <c r="CR19" s="51"/>
      <c r="CS19" s="53"/>
      <c r="CT19" s="51"/>
      <c r="CU19" s="53"/>
      <c r="CV19" s="60"/>
      <c r="CW19" s="51"/>
      <c r="CX19" s="9"/>
      <c r="CY19" s="51"/>
      <c r="CZ19" s="9"/>
      <c r="DA19" s="51"/>
      <c r="DB19" s="9"/>
      <c r="DC19" s="51"/>
      <c r="DD19" s="9"/>
      <c r="DE19" s="56"/>
      <c r="DF19" s="56"/>
      <c r="DG19" s="57"/>
    </row>
    <row r="20" spans="1:111">
      <c r="A20" s="49">
        <v>42155</v>
      </c>
      <c r="B20" s="50">
        <f>海航自动更新!B20</f>
        <v>5749.2978000000003</v>
      </c>
      <c r="C20" s="138">
        <f t="shared" si="4"/>
        <v>0.22149880359231644</v>
      </c>
      <c r="D20" s="138"/>
      <c r="E20" s="50">
        <f>海航自动更新!C20</f>
        <v>4599.2941000000001</v>
      </c>
      <c r="F20" s="138">
        <f t="shared" si="5"/>
        <v>0.14961932386759802</v>
      </c>
      <c r="G20" s="138"/>
      <c r="H20" s="50">
        <f>海航自动更新!D20</f>
        <v>1083.6898000000001</v>
      </c>
      <c r="I20" s="138">
        <f t="shared" si="6"/>
        <v>0.65446828961910253</v>
      </c>
      <c r="J20" s="138"/>
      <c r="K20" s="50">
        <f>海航自动更新!E20</f>
        <v>66.313999999999993</v>
      </c>
      <c r="L20" s="138">
        <f t="shared" si="7"/>
        <v>0.29929621618232516</v>
      </c>
      <c r="M20" s="138"/>
      <c r="N20" s="50">
        <f>海航自动更新!F20</f>
        <v>5028.6381000000001</v>
      </c>
      <c r="O20" s="138">
        <f t="shared" si="8"/>
        <v>0.24990109933593652</v>
      </c>
      <c r="P20" s="138"/>
      <c r="Q20" s="50">
        <f>海航自动更新!G20</f>
        <v>4084.5852</v>
      </c>
      <c r="R20" s="138">
        <f t="shared" si="9"/>
        <v>0.18413506065112117</v>
      </c>
      <c r="S20" s="138"/>
      <c r="T20" s="10">
        <f>海航自动更新!I20</f>
        <v>887.97190000000001</v>
      </c>
      <c r="U20" s="138">
        <f t="shared" si="10"/>
        <v>0.6697324526344155</v>
      </c>
      <c r="V20" s="138"/>
      <c r="W20" s="10">
        <f>海航自动更新!H20</f>
        <v>56.081000000000003</v>
      </c>
      <c r="X20" s="138">
        <f t="shared" si="11"/>
        <v>0.33530005619208159</v>
      </c>
      <c r="Y20" s="138"/>
      <c r="Z20" s="50">
        <f>海航自动更新!J20*10</f>
        <v>2968.2459999999996</v>
      </c>
      <c r="AA20" s="138">
        <f t="shared" si="12"/>
        <v>5.8391029524451632E-2</v>
      </c>
      <c r="AB20" s="138"/>
      <c r="AC20" s="50">
        <f>海航自动更新!K20*10</f>
        <v>2825.5230000000001</v>
      </c>
      <c r="AD20" s="138">
        <f t="shared" si="13"/>
        <v>4.4396951147164243E-2</v>
      </c>
      <c r="AE20" s="138"/>
      <c r="AF20" s="50">
        <f>海航自动更新!L20*10</f>
        <v>118.905</v>
      </c>
      <c r="AG20" s="138">
        <f t="shared" si="14"/>
        <v>0.50347086120348505</v>
      </c>
      <c r="AH20" s="138"/>
      <c r="AI20" s="50">
        <f>海航自动更新!M20*10</f>
        <v>23.818000000000001</v>
      </c>
      <c r="AJ20" s="138">
        <f t="shared" si="15"/>
        <v>0.19143614626581962</v>
      </c>
      <c r="AK20" s="138"/>
      <c r="AL20" s="50">
        <f>海航自动更新!N20</f>
        <v>87.47</v>
      </c>
      <c r="AM20" s="174">
        <f t="shared" si="0"/>
        <v>1.9899999999999949</v>
      </c>
      <c r="AN20" s="138"/>
      <c r="AO20" s="50">
        <f>海航自动更新!O20</f>
        <v>88.81</v>
      </c>
      <c r="AP20" s="174">
        <f t="shared" si="1"/>
        <v>2.5900000000000034</v>
      </c>
      <c r="AQ20" s="138"/>
      <c r="AR20" s="50">
        <f>海航自动更新!P20</f>
        <v>81.94</v>
      </c>
      <c r="AS20" s="174">
        <f t="shared" si="2"/>
        <v>0.75</v>
      </c>
      <c r="AT20" s="138"/>
      <c r="AU20" s="50">
        <f>海航自动更新!Q20</f>
        <v>84.57</v>
      </c>
      <c r="AV20" s="174">
        <f t="shared" si="3"/>
        <v>2.2799999999999869</v>
      </c>
      <c r="AW20" s="138"/>
      <c r="AX20" s="50">
        <f>海航自动更新!R20</f>
        <v>0</v>
      </c>
      <c r="AY20" s="138"/>
      <c r="AZ20" s="138"/>
      <c r="BA20" s="17"/>
      <c r="BB20" s="9"/>
      <c r="BC20" s="17"/>
      <c r="BD20" s="9"/>
      <c r="BE20" s="17"/>
      <c r="BF20" s="9"/>
      <c r="BG20" s="17"/>
      <c r="BH20" s="9"/>
      <c r="BI20" s="51"/>
      <c r="BJ20" s="9"/>
      <c r="BK20" s="51"/>
      <c r="BL20" s="9"/>
      <c r="BM20" s="51"/>
      <c r="BN20" s="9"/>
      <c r="BO20" s="51"/>
      <c r="BP20" s="51"/>
      <c r="BQ20" s="9"/>
      <c r="BR20" s="51"/>
      <c r="BS20" s="9"/>
      <c r="BT20" s="51"/>
      <c r="BU20" s="9"/>
      <c r="BV20" s="51"/>
      <c r="BW20" s="9"/>
      <c r="BX20" s="51"/>
      <c r="BY20" s="9"/>
      <c r="BZ20" s="51"/>
      <c r="CA20" s="9"/>
      <c r="CB20" s="51"/>
      <c r="CC20" s="9"/>
      <c r="CD20" s="51"/>
      <c r="CE20" s="9"/>
      <c r="CF20" s="51"/>
      <c r="CG20" s="10"/>
      <c r="CH20" s="51"/>
      <c r="CI20" s="10"/>
      <c r="CJ20" s="51"/>
      <c r="CK20" s="10"/>
      <c r="CL20" s="51"/>
      <c r="CM20" s="10"/>
      <c r="CN20" s="51"/>
      <c r="CO20" s="53"/>
      <c r="CP20" s="51"/>
      <c r="CQ20" s="53"/>
      <c r="CR20" s="51"/>
      <c r="CS20" s="53"/>
      <c r="CT20" s="51"/>
      <c r="CU20" s="53"/>
      <c r="CV20" s="60"/>
      <c r="CW20" s="51"/>
      <c r="CX20" s="9"/>
      <c r="CY20" s="51"/>
      <c r="CZ20" s="9"/>
      <c r="DA20" s="51"/>
      <c r="DB20" s="9"/>
      <c r="DC20" s="51"/>
      <c r="DD20" s="9"/>
      <c r="DE20" s="56"/>
      <c r="DF20" s="56"/>
      <c r="DG20" s="57"/>
    </row>
    <row r="21" spans="1:111">
      <c r="A21" s="49">
        <v>42185</v>
      </c>
      <c r="B21" s="50">
        <f>海航自动更新!B21</f>
        <v>5578.5162</v>
      </c>
      <c r="C21" s="138">
        <f t="shared" si="4"/>
        <v>0.17803741711342447</v>
      </c>
      <c r="D21" s="138"/>
      <c r="E21" s="50">
        <f>海航自动更新!C21</f>
        <v>4365.4867000000004</v>
      </c>
      <c r="F21" s="138">
        <f t="shared" si="5"/>
        <v>0.10762799885073271</v>
      </c>
      <c r="G21" s="138"/>
      <c r="H21" s="50">
        <f>海航自动更新!D21</f>
        <v>1151.1057000000001</v>
      </c>
      <c r="I21" s="138">
        <f t="shared" si="6"/>
        <v>0.54637468885593421</v>
      </c>
      <c r="J21" s="138"/>
      <c r="K21" s="50">
        <f>海航自动更新!E21</f>
        <v>61.9238</v>
      </c>
      <c r="L21" s="138">
        <f t="shared" si="7"/>
        <v>0.24472451707571996</v>
      </c>
      <c r="M21" s="138"/>
      <c r="N21" s="50">
        <f>海航自动更新!F21</f>
        <v>4895.3594000000003</v>
      </c>
      <c r="O21" s="138">
        <f t="shared" si="8"/>
        <v>7.8377911789347499E-2</v>
      </c>
      <c r="P21" s="138"/>
      <c r="Q21" s="50">
        <f>海航自动更新!G21</f>
        <v>3873.6021000000001</v>
      </c>
      <c r="R21" s="138">
        <f t="shared" si="9"/>
        <v>9.571828755483569E-4</v>
      </c>
      <c r="S21" s="138"/>
      <c r="T21" s="10">
        <f>海航自动更新!I21</f>
        <v>972.21929999999998</v>
      </c>
      <c r="U21" s="138">
        <f t="shared" si="10"/>
        <v>0.54721867421810666</v>
      </c>
      <c r="V21" s="138"/>
      <c r="W21" s="10">
        <f>海航自动更新!H21</f>
        <v>49.537999999999997</v>
      </c>
      <c r="X21" s="138">
        <f t="shared" si="11"/>
        <v>0.1996241639342673</v>
      </c>
      <c r="Y21" s="138"/>
      <c r="Z21" s="50">
        <f>海航自动更新!J21*10</f>
        <v>2838.4480000000003</v>
      </c>
      <c r="AA21" s="138">
        <f t="shared" si="12"/>
        <v>3.1416913367023236E-2</v>
      </c>
      <c r="AB21" s="138"/>
      <c r="AC21" s="50">
        <f>海航自动更新!K21*10</f>
        <v>2689.049</v>
      </c>
      <c r="AD21" s="138">
        <f t="shared" si="13"/>
        <v>1.7415305219029564E-2</v>
      </c>
      <c r="AE21" s="138"/>
      <c r="AF21" s="50">
        <f>海航自动更新!L21*10</f>
        <v>128.167</v>
      </c>
      <c r="AG21" s="138">
        <f t="shared" si="14"/>
        <v>0.43852698213163355</v>
      </c>
      <c r="AH21" s="138"/>
      <c r="AI21" s="50">
        <f>海航自动更新!M21*10</f>
        <v>21.232000000000003</v>
      </c>
      <c r="AJ21" s="138">
        <f t="shared" si="15"/>
        <v>6.8384239923514389E-2</v>
      </c>
      <c r="AK21" s="138"/>
      <c r="AL21" s="50">
        <f>海航自动更新!N21</f>
        <v>87.75</v>
      </c>
      <c r="AM21" s="174">
        <f t="shared" si="0"/>
        <v>-8.11</v>
      </c>
      <c r="AN21" s="138"/>
      <c r="AO21" s="50">
        <f>海航自动更新!O21</f>
        <v>88.73</v>
      </c>
      <c r="AP21" s="174">
        <f t="shared" si="1"/>
        <v>-9.4599999999999937</v>
      </c>
      <c r="AQ21" s="138"/>
      <c r="AR21" s="50">
        <f>海航自动更新!P21</f>
        <v>84.46</v>
      </c>
      <c r="AS21" s="174">
        <f t="shared" si="2"/>
        <v>4.9999999999997158E-2</v>
      </c>
      <c r="AT21" s="138"/>
      <c r="AU21" s="50">
        <f>海航自动更新!Q21</f>
        <v>80</v>
      </c>
      <c r="AV21" s="174">
        <f t="shared" si="3"/>
        <v>-3.0100000000000051</v>
      </c>
      <c r="AW21" s="138"/>
      <c r="AX21" s="50">
        <f>海航自动更新!R21</f>
        <v>0</v>
      </c>
      <c r="AY21" s="138"/>
      <c r="AZ21" s="138"/>
      <c r="BA21" s="17"/>
      <c r="BB21" s="9"/>
      <c r="BC21" s="17"/>
      <c r="BD21" s="9"/>
      <c r="BE21" s="17"/>
      <c r="BF21" s="9"/>
      <c r="BG21" s="17"/>
      <c r="BH21" s="9"/>
      <c r="BI21" s="51"/>
      <c r="BJ21" s="9"/>
      <c r="BK21" s="51"/>
      <c r="BL21" s="9"/>
      <c r="BM21" s="51"/>
      <c r="BN21" s="9"/>
      <c r="BO21" s="51"/>
      <c r="BP21" s="51"/>
      <c r="BQ21" s="9"/>
      <c r="BR21" s="51"/>
      <c r="BS21" s="9"/>
      <c r="BT21" s="51"/>
      <c r="BU21" s="9"/>
      <c r="BV21" s="51"/>
      <c r="BW21" s="9"/>
      <c r="BX21" s="51"/>
      <c r="BY21" s="9"/>
      <c r="BZ21" s="51"/>
      <c r="CA21" s="9"/>
      <c r="CB21" s="51"/>
      <c r="CC21" s="9"/>
      <c r="CD21" s="51"/>
      <c r="CE21" s="9"/>
      <c r="CF21" s="51"/>
      <c r="CG21" s="10"/>
      <c r="CH21" s="51"/>
      <c r="CI21" s="10"/>
      <c r="CJ21" s="51"/>
      <c r="CK21" s="10"/>
      <c r="CL21" s="51"/>
      <c r="CM21" s="10"/>
      <c r="CN21" s="51"/>
      <c r="CO21" s="53"/>
      <c r="CP21" s="51"/>
      <c r="CQ21" s="53"/>
      <c r="CR21" s="51"/>
      <c r="CS21" s="53"/>
      <c r="CT21" s="51"/>
      <c r="CU21" s="53"/>
      <c r="CV21" s="60"/>
      <c r="CW21" s="51"/>
      <c r="CX21" s="9"/>
      <c r="CY21" s="51"/>
      <c r="CZ21" s="9"/>
      <c r="DA21" s="51"/>
      <c r="DB21" s="9"/>
      <c r="DC21" s="51"/>
      <c r="DD21" s="9"/>
      <c r="DE21" s="56"/>
      <c r="DF21" s="56"/>
      <c r="DG21" s="57"/>
    </row>
    <row r="22" spans="1:111">
      <c r="A22" s="49">
        <v>42216</v>
      </c>
      <c r="B22" s="50">
        <f>海航自动更新!B22</f>
        <v>6290.7013999999999</v>
      </c>
      <c r="C22" s="138">
        <f t="shared" si="4"/>
        <v>9.1157749911821018E-3</v>
      </c>
      <c r="D22" s="138"/>
      <c r="E22" s="50">
        <f>海航自动更新!C22</f>
        <v>4761.9690000000001</v>
      </c>
      <c r="F22" s="138">
        <f t="shared" si="5"/>
        <v>-9.0665602548810953E-2</v>
      </c>
      <c r="G22" s="138"/>
      <c r="H22" s="50">
        <f>海航自动更新!D22</f>
        <v>1463.4672</v>
      </c>
      <c r="I22" s="138">
        <f t="shared" si="6"/>
        <v>0.54587289164777908</v>
      </c>
      <c r="J22" s="138"/>
      <c r="K22" s="50">
        <f>海航自动更新!E22</f>
        <v>65.265199999999993</v>
      </c>
      <c r="L22" s="138">
        <f t="shared" si="7"/>
        <v>0.29447185947987231</v>
      </c>
      <c r="M22" s="138"/>
      <c r="N22" s="50">
        <f>海航自动更新!F22</f>
        <v>5640.1724000000004</v>
      </c>
      <c r="O22" s="138">
        <f t="shared" si="8"/>
        <v>5.3874668534783066E-2</v>
      </c>
      <c r="P22" s="138"/>
      <c r="Q22" s="50">
        <f>海航自动更新!G22</f>
        <v>4312.7574999999997</v>
      </c>
      <c r="R22" s="138">
        <f t="shared" si="9"/>
        <v>-4.3787144849937953E-2</v>
      </c>
      <c r="S22" s="138"/>
      <c r="T22" s="10">
        <f>海航自动更新!I22</f>
        <v>1271.7125000000001</v>
      </c>
      <c r="U22" s="138">
        <f t="shared" si="10"/>
        <v>0.58951803342167253</v>
      </c>
      <c r="V22" s="138"/>
      <c r="W22" s="10">
        <f>海航自动更新!H22</f>
        <v>55.702300000000001</v>
      </c>
      <c r="X22" s="138">
        <f t="shared" si="11"/>
        <v>0.34114148819627532</v>
      </c>
      <c r="Y22" s="138"/>
      <c r="Z22" s="50">
        <f>海航自动更新!J22*10</f>
        <v>3185.0909999999999</v>
      </c>
      <c r="AA22" s="138">
        <f t="shared" si="12"/>
        <v>-6.0150460871144507E-4</v>
      </c>
      <c r="AB22" s="138"/>
      <c r="AC22" s="50">
        <f>海航自动更新!K22*10</f>
        <v>2994.3069999999998</v>
      </c>
      <c r="AD22" s="138">
        <f t="shared" si="13"/>
        <v>-2.061533983027708E-2</v>
      </c>
      <c r="AE22" s="138"/>
      <c r="AF22" s="50">
        <f>海航自动更新!L22*10</f>
        <v>166.66799999999998</v>
      </c>
      <c r="AG22" s="138">
        <f t="shared" si="14"/>
        <v>0.52411434423980818</v>
      </c>
      <c r="AH22" s="138"/>
      <c r="AI22" s="50">
        <f>海航自动更新!M22*10</f>
        <v>24.116</v>
      </c>
      <c r="AJ22" s="138">
        <f t="shared" si="15"/>
        <v>0.18686943255081445</v>
      </c>
      <c r="AK22" s="138"/>
      <c r="AL22" s="50">
        <f>海航自动更新!N22</f>
        <v>89.66</v>
      </c>
      <c r="AM22" s="174">
        <f t="shared" si="0"/>
        <v>3.8100000000000023</v>
      </c>
      <c r="AN22" s="138"/>
      <c r="AO22" s="50">
        <f>海航自动更新!O22</f>
        <v>90.57</v>
      </c>
      <c r="AP22" s="174">
        <f t="shared" si="1"/>
        <v>4.4399999999999977</v>
      </c>
      <c r="AQ22" s="138"/>
      <c r="AR22" s="50">
        <f>海航自动更新!P22</f>
        <v>86.9</v>
      </c>
      <c r="AS22" s="174">
        <f t="shared" si="2"/>
        <v>2.3900000000000006</v>
      </c>
      <c r="AT22" s="138"/>
      <c r="AU22" s="50">
        <f>海航自动更新!Q22</f>
        <v>85.35</v>
      </c>
      <c r="AV22" s="174">
        <f t="shared" si="3"/>
        <v>2.9699999999999989</v>
      </c>
      <c r="AW22" s="138"/>
      <c r="AX22" s="50">
        <f>海航自动更新!R22</f>
        <v>0</v>
      </c>
      <c r="AY22" s="138"/>
      <c r="AZ22" s="138"/>
      <c r="BA22" s="17"/>
      <c r="BB22" s="9"/>
      <c r="BC22" s="17"/>
      <c r="BD22" s="9"/>
      <c r="BE22" s="17"/>
      <c r="BF22" s="9"/>
      <c r="BG22" s="17"/>
      <c r="BH22" s="9"/>
      <c r="BI22" s="51"/>
      <c r="BJ22" s="9"/>
      <c r="BK22" s="51"/>
      <c r="BL22" s="9"/>
      <c r="BM22" s="51"/>
      <c r="BN22" s="9"/>
      <c r="BO22" s="51"/>
      <c r="BP22" s="51"/>
      <c r="BQ22" s="9"/>
      <c r="BR22" s="51"/>
      <c r="BS22" s="9"/>
      <c r="BT22" s="51"/>
      <c r="BU22" s="9"/>
      <c r="BV22" s="51"/>
      <c r="BW22" s="9"/>
      <c r="BX22" s="51"/>
      <c r="BY22" s="9"/>
      <c r="BZ22" s="51"/>
      <c r="CA22" s="9"/>
      <c r="CB22" s="51"/>
      <c r="CC22" s="9"/>
      <c r="CD22" s="51"/>
      <c r="CE22" s="9"/>
      <c r="CF22" s="51"/>
      <c r="CG22" s="10"/>
      <c r="CH22" s="51"/>
      <c r="CI22" s="10"/>
      <c r="CJ22" s="51"/>
      <c r="CK22" s="10"/>
      <c r="CL22" s="51"/>
      <c r="CM22" s="10"/>
      <c r="CN22" s="51"/>
      <c r="CO22" s="53"/>
      <c r="CP22" s="51"/>
      <c r="CQ22" s="53"/>
      <c r="CR22" s="51"/>
      <c r="CS22" s="53"/>
      <c r="CT22" s="51"/>
      <c r="CU22" s="53"/>
      <c r="CV22" s="60"/>
      <c r="CW22" s="51"/>
      <c r="CX22" s="9"/>
      <c r="CY22" s="51"/>
      <c r="CZ22" s="9"/>
      <c r="DA22" s="51"/>
      <c r="DB22" s="9"/>
      <c r="DC22" s="51"/>
      <c r="DD22" s="9"/>
      <c r="DE22" s="56"/>
      <c r="DF22" s="56"/>
      <c r="DG22" s="57"/>
    </row>
    <row r="23" spans="1:111">
      <c r="A23" s="49">
        <v>42247</v>
      </c>
      <c r="B23" s="50">
        <f>海航自动更新!B23</f>
        <v>6525.1046999999999</v>
      </c>
      <c r="C23" s="138">
        <f t="shared" si="4"/>
        <v>2.7380470451460859E-2</v>
      </c>
      <c r="D23" s="138"/>
      <c r="E23" s="50">
        <f>海航自动更新!C23</f>
        <v>4977.8843999999999</v>
      </c>
      <c r="F23" s="138">
        <f t="shared" si="5"/>
        <v>-5.0513094382735102E-2</v>
      </c>
      <c r="G23" s="138"/>
      <c r="H23" s="50">
        <f>海航自动更新!D23</f>
        <v>1482.1704999999999</v>
      </c>
      <c r="I23" s="138">
        <f t="shared" si="6"/>
        <v>0.40494982147720227</v>
      </c>
      <c r="J23" s="138"/>
      <c r="K23" s="50">
        <f>海航自动更新!E23</f>
        <v>65.049700000000001</v>
      </c>
      <c r="L23" s="138">
        <f t="shared" si="7"/>
        <v>0.21514407135852065</v>
      </c>
      <c r="M23" s="138"/>
      <c r="N23" s="50">
        <f>海航自动更新!F23</f>
        <v>5905.5418</v>
      </c>
      <c r="O23" s="138">
        <f t="shared" si="8"/>
        <v>5.8491061813791489E-2</v>
      </c>
      <c r="P23" s="138"/>
      <c r="Q23" s="50">
        <f>海航自动更新!G23</f>
        <v>4537.1752999999999</v>
      </c>
      <c r="R23" s="138">
        <f t="shared" si="9"/>
        <v>-2.0191439464563588E-2</v>
      </c>
      <c r="S23" s="138"/>
      <c r="T23" s="10">
        <f>海航自动更新!I23</f>
        <v>1312.6631</v>
      </c>
      <c r="U23" s="138">
        <f t="shared" si="10"/>
        <v>0.450022739054738</v>
      </c>
      <c r="V23" s="138"/>
      <c r="W23" s="10">
        <f>海航自动更新!H23</f>
        <v>55.703499999999998</v>
      </c>
      <c r="X23" s="138">
        <f t="shared" si="11"/>
        <v>0.28758494752900932</v>
      </c>
      <c r="Y23" s="138"/>
      <c r="Z23" s="50">
        <f>海航自动更新!J23*10</f>
        <v>3330.768</v>
      </c>
      <c r="AA23" s="138">
        <f t="shared" si="12"/>
        <v>9.7792610059510565E-3</v>
      </c>
      <c r="AB23" s="138"/>
      <c r="AC23" s="50">
        <f>海航自动更新!K23*10</f>
        <v>3132.181</v>
      </c>
      <c r="AD23" s="138">
        <f t="shared" si="13"/>
        <v>-7.2779562517590879E-3</v>
      </c>
      <c r="AE23" s="138"/>
      <c r="AF23" s="50">
        <f>海航自动更新!L23*10</f>
        <v>174.41800000000001</v>
      </c>
      <c r="AG23" s="138">
        <f t="shared" si="14"/>
        <v>0.42604387248689801</v>
      </c>
      <c r="AH23" s="138"/>
      <c r="AI23" s="50">
        <f>海航自动更新!M23*10</f>
        <v>24.169</v>
      </c>
      <c r="AJ23" s="138">
        <f t="shared" si="15"/>
        <v>0.14773482761895718</v>
      </c>
      <c r="AK23" s="138"/>
      <c r="AL23" s="50">
        <f>海航自动更新!N23</f>
        <v>90.5</v>
      </c>
      <c r="AM23" s="174">
        <f t="shared" si="0"/>
        <v>2.6599999999999966</v>
      </c>
      <c r="AN23" s="138"/>
      <c r="AO23" s="50">
        <f>海航自动更新!O23</f>
        <v>91.15</v>
      </c>
      <c r="AP23" s="174">
        <f t="shared" si="1"/>
        <v>2.8200000000000074</v>
      </c>
      <c r="AQ23" s="138"/>
      <c r="AR23" s="50">
        <f>海航自动更新!P23</f>
        <v>88.56</v>
      </c>
      <c r="AS23" s="174">
        <f t="shared" si="2"/>
        <v>2.75</v>
      </c>
      <c r="AT23" s="138"/>
      <c r="AU23" s="50">
        <f>海航自动更新!Q23</f>
        <v>85.63</v>
      </c>
      <c r="AV23" s="174">
        <f t="shared" si="3"/>
        <v>4.8199999999999932</v>
      </c>
      <c r="AW23" s="138"/>
      <c r="AX23" s="50">
        <f>海航自动更新!R23</f>
        <v>0</v>
      </c>
      <c r="AY23" s="138"/>
      <c r="AZ23" s="138"/>
      <c r="BA23" s="17"/>
      <c r="BB23" s="9"/>
      <c r="BC23" s="17"/>
      <c r="BD23" s="9"/>
      <c r="BE23" s="17"/>
      <c r="BF23" s="9"/>
      <c r="BG23" s="17"/>
      <c r="BH23" s="9"/>
      <c r="BI23" s="51"/>
      <c r="BJ23" s="9"/>
      <c r="BK23" s="51"/>
      <c r="BL23" s="9"/>
      <c r="BM23" s="51"/>
      <c r="BN23" s="9"/>
      <c r="BO23" s="51"/>
      <c r="BP23" s="51"/>
      <c r="BQ23" s="9"/>
      <c r="BR23" s="51"/>
      <c r="BS23" s="9"/>
      <c r="BT23" s="51"/>
      <c r="BU23" s="9"/>
      <c r="BV23" s="51"/>
      <c r="BW23" s="9"/>
      <c r="BX23" s="51"/>
      <c r="BY23" s="9"/>
      <c r="BZ23" s="51"/>
      <c r="CA23" s="9"/>
      <c r="CB23" s="51"/>
      <c r="CC23" s="9"/>
      <c r="CD23" s="51"/>
      <c r="CE23" s="9"/>
      <c r="CF23" s="51"/>
      <c r="CG23" s="10"/>
      <c r="CH23" s="51"/>
      <c r="CI23" s="10"/>
      <c r="CJ23" s="51"/>
      <c r="CK23" s="10"/>
      <c r="CL23" s="51"/>
      <c r="CM23" s="10"/>
      <c r="CN23" s="51"/>
      <c r="CO23" s="53"/>
      <c r="CP23" s="51"/>
      <c r="CQ23" s="53"/>
      <c r="CR23" s="51"/>
      <c r="CS23" s="53"/>
      <c r="CT23" s="51"/>
      <c r="CU23" s="53"/>
      <c r="CV23" s="60"/>
      <c r="CW23" s="51"/>
      <c r="CX23" s="9"/>
      <c r="CY23" s="51"/>
      <c r="CZ23" s="9"/>
      <c r="DA23" s="51"/>
      <c r="DB23" s="9"/>
      <c r="DC23" s="51"/>
      <c r="DD23" s="9"/>
      <c r="DE23" s="56"/>
      <c r="DF23" s="56"/>
      <c r="DG23" s="57"/>
    </row>
    <row r="24" spans="1:111">
      <c r="A24" s="49">
        <v>42277</v>
      </c>
      <c r="B24" s="50">
        <f>海航自动更新!B24</f>
        <v>6507.0416999999998</v>
      </c>
      <c r="C24" s="138">
        <f t="shared" si="4"/>
        <v>0.13877008473833685</v>
      </c>
      <c r="D24" s="138"/>
      <c r="E24" s="50">
        <f>海航自动更新!C24</f>
        <v>5127.3351000000002</v>
      </c>
      <c r="F24" s="138">
        <f t="shared" si="5"/>
        <v>5.9591240673179113E-2</v>
      </c>
      <c r="G24" s="138"/>
      <c r="H24" s="50">
        <f>海航自动更新!D24</f>
        <v>1317.2809</v>
      </c>
      <c r="I24" s="138">
        <f t="shared" si="6"/>
        <v>0.6062561860294291</v>
      </c>
      <c r="J24" s="138"/>
      <c r="K24" s="50">
        <f>海航自动更新!E24</f>
        <v>62.425699999999999</v>
      </c>
      <c r="L24" s="138">
        <f t="shared" si="7"/>
        <v>0.1344434429268222</v>
      </c>
      <c r="M24" s="138"/>
      <c r="N24" s="50">
        <f>海航自动更新!F24</f>
        <v>5717.5159000000003</v>
      </c>
      <c r="O24" s="138">
        <f t="shared" si="8"/>
        <v>0.13974848377493077</v>
      </c>
      <c r="P24" s="138"/>
      <c r="Q24" s="50">
        <f>海航自动更新!G24</f>
        <v>4605.0918000000001</v>
      </c>
      <c r="R24" s="138">
        <f t="shared" si="9"/>
        <v>7.8544383359635539E-2</v>
      </c>
      <c r="S24" s="138"/>
      <c r="T24" s="10">
        <f>海航自动更新!I24</f>
        <v>1061.5698</v>
      </c>
      <c r="U24" s="138">
        <f t="shared" si="10"/>
        <v>0.50556519016101609</v>
      </c>
      <c r="V24" s="138"/>
      <c r="W24" s="10">
        <f>海航自动更新!H24</f>
        <v>50.854399999999998</v>
      </c>
      <c r="X24" s="138">
        <f t="shared" si="11"/>
        <v>0.22111713546143896</v>
      </c>
      <c r="Y24" s="138"/>
      <c r="Z24" s="50">
        <f>海航自动更新!J24*10</f>
        <v>3274.848</v>
      </c>
      <c r="AA24" s="138">
        <f t="shared" si="12"/>
        <v>9.4761981012770446E-2</v>
      </c>
      <c r="AB24" s="138"/>
      <c r="AC24" s="50">
        <f>海航自动更新!K24*10</f>
        <v>3109.4029999999998</v>
      </c>
      <c r="AD24" s="138">
        <f t="shared" si="13"/>
        <v>8.1623651406815378E-2</v>
      </c>
      <c r="AE24" s="138"/>
      <c r="AF24" s="50">
        <f>海航自动更新!L24*10</f>
        <v>143.22900000000001</v>
      </c>
      <c r="AG24" s="138">
        <f t="shared" si="14"/>
        <v>0.47100690165146664</v>
      </c>
      <c r="AH24" s="138"/>
      <c r="AI24" s="50">
        <f>海航自动更新!M24*10</f>
        <v>22.216000000000001</v>
      </c>
      <c r="AJ24" s="138">
        <f t="shared" si="15"/>
        <v>0.15371832156211052</v>
      </c>
      <c r="AK24" s="138"/>
      <c r="AL24" s="50">
        <f>海航自动更新!N24</f>
        <v>87.87</v>
      </c>
      <c r="AM24" s="174">
        <f t="shared" si="0"/>
        <v>7.9999999999998295E-2</v>
      </c>
      <c r="AN24" s="138"/>
      <c r="AO24" s="50">
        <f>海航自动更新!O24</f>
        <v>89.81</v>
      </c>
      <c r="AP24" s="174">
        <f t="shared" si="1"/>
        <v>1.5700000000000074</v>
      </c>
      <c r="AQ24" s="138"/>
      <c r="AR24" s="50">
        <f>海航自动更新!P24</f>
        <v>80.59</v>
      </c>
      <c r="AS24" s="174">
        <f t="shared" si="2"/>
        <v>-5.3900000000000006</v>
      </c>
      <c r="AT24" s="138"/>
      <c r="AU24" s="50">
        <f>海航自动更新!Q24</f>
        <v>81.459999999999994</v>
      </c>
      <c r="AV24" s="174">
        <f t="shared" si="3"/>
        <v>5.7799999999999869</v>
      </c>
      <c r="AW24" s="138"/>
      <c r="AX24" s="50">
        <f>海航自动更新!R24</f>
        <v>0</v>
      </c>
      <c r="AY24" s="138"/>
      <c r="AZ24" s="138"/>
      <c r="BA24" s="17"/>
      <c r="BB24" s="9"/>
      <c r="BC24" s="17"/>
      <c r="BD24" s="9"/>
      <c r="BE24" s="17"/>
      <c r="BF24" s="9"/>
      <c r="BG24" s="17"/>
      <c r="BH24" s="9"/>
      <c r="BI24" s="51"/>
      <c r="BJ24" s="9"/>
      <c r="BK24" s="51"/>
      <c r="BL24" s="9"/>
      <c r="BM24" s="51"/>
      <c r="BN24" s="9"/>
      <c r="BO24" s="51"/>
      <c r="BP24" s="51"/>
      <c r="BQ24" s="9"/>
      <c r="BR24" s="51"/>
      <c r="BS24" s="9"/>
      <c r="BT24" s="51"/>
      <c r="BU24" s="9"/>
      <c r="BV24" s="51"/>
      <c r="BW24" s="9"/>
      <c r="BX24" s="51"/>
      <c r="BY24" s="9"/>
      <c r="BZ24" s="51"/>
      <c r="CA24" s="9"/>
      <c r="CB24" s="51"/>
      <c r="CC24" s="9"/>
      <c r="CD24" s="51"/>
      <c r="CE24" s="9"/>
      <c r="CF24" s="51"/>
      <c r="CG24" s="10"/>
      <c r="CH24" s="51"/>
      <c r="CI24" s="10"/>
      <c r="CJ24" s="51"/>
      <c r="CK24" s="10"/>
      <c r="CL24" s="51"/>
      <c r="CM24" s="10"/>
      <c r="CN24" s="51"/>
      <c r="CO24" s="53"/>
      <c r="CP24" s="51"/>
      <c r="CQ24" s="53"/>
      <c r="CR24" s="51"/>
      <c r="CS24" s="53"/>
      <c r="CT24" s="51"/>
      <c r="CU24" s="53"/>
      <c r="CV24" s="60"/>
      <c r="CW24" s="51"/>
      <c r="CX24" s="9"/>
      <c r="CY24" s="51"/>
      <c r="CZ24" s="9"/>
      <c r="DA24" s="51"/>
      <c r="DB24" s="9"/>
      <c r="DC24" s="51"/>
      <c r="DD24" s="9"/>
      <c r="DE24" s="56"/>
      <c r="DF24" s="56"/>
      <c r="DG24" s="57"/>
    </row>
    <row r="25" spans="1:111">
      <c r="A25" s="49">
        <v>42308</v>
      </c>
      <c r="B25" s="50">
        <f>海航自动更新!B25</f>
        <v>6800.4323000000004</v>
      </c>
      <c r="C25" s="138">
        <f t="shared" si="4"/>
        <v>0.18040190476983975</v>
      </c>
      <c r="D25" s="138"/>
      <c r="E25" s="50">
        <f>海航自动更新!C25</f>
        <v>5441.8603999999996</v>
      </c>
      <c r="F25" s="138">
        <f t="shared" si="5"/>
        <v>9.353845870662103E-2</v>
      </c>
      <c r="G25" s="138"/>
      <c r="H25" s="50">
        <f>海航自动更新!D25</f>
        <v>1291.1789000000001</v>
      </c>
      <c r="I25" s="138">
        <f t="shared" si="6"/>
        <v>0.77379304338102139</v>
      </c>
      <c r="J25" s="138"/>
      <c r="K25" s="50">
        <f>海航自动更新!E25</f>
        <v>67.392899999999997</v>
      </c>
      <c r="L25" s="138">
        <f t="shared" si="7"/>
        <v>0.18610631025755642</v>
      </c>
      <c r="M25" s="138"/>
      <c r="N25" s="50">
        <f>海航自动更新!F25</f>
        <v>5954.4634999999998</v>
      </c>
      <c r="O25" s="138">
        <f t="shared" si="8"/>
        <v>0.16222688525501461</v>
      </c>
      <c r="P25" s="138"/>
      <c r="Q25" s="50">
        <f>海航自动更新!G25</f>
        <v>4906.7067999999999</v>
      </c>
      <c r="R25" s="138">
        <f t="shared" si="9"/>
        <v>9.7243277082558199E-2</v>
      </c>
      <c r="S25" s="138"/>
      <c r="T25" s="10">
        <f>海航自动更新!I25</f>
        <v>989.48680000000002</v>
      </c>
      <c r="U25" s="138">
        <f t="shared" si="10"/>
        <v>0.63042736056735338</v>
      </c>
      <c r="V25" s="138"/>
      <c r="W25" s="10">
        <f>海航自动更新!H25</f>
        <v>58.27</v>
      </c>
      <c r="X25" s="138">
        <f t="shared" si="11"/>
        <v>0.30693300258156864</v>
      </c>
      <c r="Y25" s="138"/>
      <c r="Z25" s="50">
        <f>海航自动更新!J25*10</f>
        <v>3484.7780000000002</v>
      </c>
      <c r="AA25" s="138">
        <f t="shared" si="12"/>
        <v>0.1194685574736758</v>
      </c>
      <c r="AB25" s="138"/>
      <c r="AC25" s="50">
        <f>海航自动更新!K25*10</f>
        <v>3325.6109999999999</v>
      </c>
      <c r="AD25" s="138">
        <f t="shared" si="13"/>
        <v>0.10524410938344353</v>
      </c>
      <c r="AE25" s="138"/>
      <c r="AF25" s="50">
        <f>海航自动更新!L25*10</f>
        <v>133.273</v>
      </c>
      <c r="AG25" s="138">
        <f t="shared" si="14"/>
        <v>0.59916725662654935</v>
      </c>
      <c r="AH25" s="138"/>
      <c r="AI25" s="50">
        <f>海航自动更新!M25*10</f>
        <v>25.893999999999998</v>
      </c>
      <c r="AJ25" s="138">
        <f t="shared" si="15"/>
        <v>0.25644136057062439</v>
      </c>
      <c r="AK25" s="138"/>
      <c r="AL25" s="50">
        <f>海航自动更新!N25</f>
        <v>87.56</v>
      </c>
      <c r="AM25" s="174">
        <f t="shared" si="0"/>
        <v>-1.3700000000000045</v>
      </c>
      <c r="AN25" s="138"/>
      <c r="AO25" s="50">
        <f>海航自动更新!O25</f>
        <v>90.17</v>
      </c>
      <c r="AP25" s="174">
        <f t="shared" si="1"/>
        <v>0.31000000000000227</v>
      </c>
      <c r="AQ25" s="138"/>
      <c r="AR25" s="50">
        <f>海航自动更新!P25</f>
        <v>76.63</v>
      </c>
      <c r="AS25" s="174">
        <f t="shared" si="2"/>
        <v>-6.7400000000000091</v>
      </c>
      <c r="AT25" s="138"/>
      <c r="AU25" s="50">
        <f>海航自动更新!Q25</f>
        <v>86.46</v>
      </c>
      <c r="AV25" s="174">
        <f t="shared" si="3"/>
        <v>7.9899999999999949</v>
      </c>
      <c r="AW25" s="138"/>
      <c r="AX25" s="50">
        <f>海航自动更新!R25</f>
        <v>0</v>
      </c>
      <c r="AY25" s="138"/>
      <c r="AZ25" s="138"/>
      <c r="BA25" s="17"/>
      <c r="BB25" s="9"/>
      <c r="BC25" s="17"/>
      <c r="BD25" s="9"/>
      <c r="BE25" s="17"/>
      <c r="BF25" s="9"/>
      <c r="BG25" s="17"/>
      <c r="BH25" s="9"/>
      <c r="BI25" s="51"/>
      <c r="BJ25" s="9"/>
      <c r="BK25" s="51"/>
      <c r="BL25" s="9"/>
      <c r="BM25" s="51"/>
      <c r="BN25" s="9"/>
      <c r="BO25" s="51"/>
      <c r="BP25" s="51"/>
      <c r="BQ25" s="9"/>
      <c r="BR25" s="51"/>
      <c r="BS25" s="9"/>
      <c r="BT25" s="51"/>
      <c r="BU25" s="9"/>
      <c r="BV25" s="51"/>
      <c r="BW25" s="9"/>
      <c r="BX25" s="51"/>
      <c r="BY25" s="9"/>
      <c r="BZ25" s="51"/>
      <c r="CA25" s="9"/>
      <c r="CB25" s="51"/>
      <c r="CC25" s="9"/>
      <c r="CD25" s="51"/>
      <c r="CE25" s="9"/>
      <c r="CF25" s="51"/>
      <c r="CG25" s="10"/>
      <c r="CH25" s="51"/>
      <c r="CI25" s="10"/>
      <c r="CJ25" s="51"/>
      <c r="CK25" s="10"/>
      <c r="CL25" s="51"/>
      <c r="CM25" s="10"/>
      <c r="CN25" s="51"/>
      <c r="CO25" s="53"/>
      <c r="CP25" s="51"/>
      <c r="CQ25" s="53"/>
      <c r="CR25" s="51"/>
      <c r="CS25" s="53"/>
      <c r="CT25" s="51"/>
      <c r="CU25" s="53"/>
      <c r="CV25" s="60"/>
      <c r="CW25" s="51"/>
      <c r="CX25" s="9"/>
      <c r="CY25" s="51"/>
      <c r="CZ25" s="9"/>
      <c r="DA25" s="51"/>
      <c r="DB25" s="9"/>
      <c r="DC25" s="51"/>
      <c r="DD25" s="9"/>
      <c r="DE25" s="56"/>
      <c r="DF25" s="56"/>
      <c r="DG25" s="57"/>
    </row>
    <row r="26" spans="1:111">
      <c r="A26" s="49">
        <v>42338</v>
      </c>
      <c r="B26" s="50">
        <f>海航自动更新!B26</f>
        <v>6562.6882999999998</v>
      </c>
      <c r="C26" s="138">
        <f t="shared" si="4"/>
        <v>0.20691943980903615</v>
      </c>
      <c r="D26" s="138"/>
      <c r="E26" s="50">
        <f>海航自动更新!C26</f>
        <v>5549.9849999999997</v>
      </c>
      <c r="F26" s="138">
        <f t="shared" si="5"/>
        <v>0.16265236286164075</v>
      </c>
      <c r="G26" s="138"/>
      <c r="H26" s="50">
        <f>海航自动更新!D26</f>
        <v>945.94129999999996</v>
      </c>
      <c r="I26" s="138">
        <f t="shared" si="6"/>
        <v>0.56914390589462416</v>
      </c>
      <c r="J26" s="138"/>
      <c r="K26" s="50">
        <f>海航自动更新!E26</f>
        <v>66.761899999999997</v>
      </c>
      <c r="L26" s="138">
        <f t="shared" si="7"/>
        <v>9.1615597428334139E-2</v>
      </c>
      <c r="M26" s="138"/>
      <c r="N26" s="50">
        <f>海航自动更新!F26</f>
        <v>5628.3630000000003</v>
      </c>
      <c r="O26" s="138">
        <f t="shared" si="8"/>
        <v>0.17755829118188537</v>
      </c>
      <c r="P26" s="138"/>
      <c r="Q26" s="50">
        <f>海航自动更新!G26</f>
        <v>4932.7257</v>
      </c>
      <c r="R26" s="138">
        <f t="shared" si="9"/>
        <v>0.1581699427738783</v>
      </c>
      <c r="S26" s="138"/>
      <c r="T26" s="10">
        <f>海航自动更新!I26</f>
        <v>636.68499999999995</v>
      </c>
      <c r="U26" s="138">
        <f t="shared" si="10"/>
        <v>0.33916082886480159</v>
      </c>
      <c r="V26" s="138"/>
      <c r="W26" s="10">
        <f>海航自动更新!H26</f>
        <v>58.952300000000001</v>
      </c>
      <c r="X26" s="138">
        <f t="shared" si="11"/>
        <v>0.3046960586216132</v>
      </c>
      <c r="Y26" s="138"/>
      <c r="Z26" s="50">
        <f>海航自动更新!J26*10</f>
        <v>3349.2730000000001</v>
      </c>
      <c r="AA26" s="138">
        <f t="shared" si="12"/>
        <v>0.15352198487421642</v>
      </c>
      <c r="AB26" s="138"/>
      <c r="AC26" s="50">
        <f>海航自动更新!K26*10</f>
        <v>3239.2660000000001</v>
      </c>
      <c r="AD26" s="138">
        <f t="shared" si="13"/>
        <v>0.14984163022014174</v>
      </c>
      <c r="AE26" s="138"/>
      <c r="AF26" s="50">
        <f>海航自动更新!L26*10</f>
        <v>84.515999999999991</v>
      </c>
      <c r="AG26" s="138">
        <f t="shared" si="14"/>
        <v>0.27746791819707073</v>
      </c>
      <c r="AH26" s="138"/>
      <c r="AI26" s="50">
        <f>海航自动更新!M26*10</f>
        <v>25.491</v>
      </c>
      <c r="AJ26" s="138">
        <f t="shared" si="15"/>
        <v>0.26074484395865261</v>
      </c>
      <c r="AK26" s="138"/>
      <c r="AL26" s="50">
        <f>海航自动更新!N26</f>
        <v>85.76</v>
      </c>
      <c r="AM26" s="174">
        <f t="shared" si="0"/>
        <v>-2.1400000000000006</v>
      </c>
      <c r="AN26" s="138"/>
      <c r="AO26" s="50">
        <f>海航自动更新!O26</f>
        <v>88.88</v>
      </c>
      <c r="AP26" s="174">
        <f t="shared" si="1"/>
        <v>-0.34000000000000341</v>
      </c>
      <c r="AQ26" s="138"/>
      <c r="AR26" s="50">
        <f>海航自动更新!P26</f>
        <v>67.31</v>
      </c>
      <c r="AS26" s="174">
        <f t="shared" si="2"/>
        <v>-11.560000000000002</v>
      </c>
      <c r="AT26" s="138"/>
      <c r="AU26" s="50">
        <f>海航自动更新!Q26</f>
        <v>88.3</v>
      </c>
      <c r="AV26" s="174">
        <f t="shared" si="3"/>
        <v>14.420000000000002</v>
      </c>
      <c r="AW26" s="138"/>
      <c r="AX26" s="50">
        <f>海航自动更新!R26</f>
        <v>0</v>
      </c>
      <c r="AY26" s="138"/>
      <c r="AZ26" s="138"/>
      <c r="BA26" s="17"/>
      <c r="BB26" s="9"/>
      <c r="BC26" s="17"/>
      <c r="BD26" s="9"/>
      <c r="BE26" s="17"/>
      <c r="BF26" s="9"/>
      <c r="BG26" s="17"/>
      <c r="BH26" s="9"/>
      <c r="BI26" s="51"/>
      <c r="BJ26" s="9"/>
      <c r="BK26" s="51"/>
      <c r="BL26" s="9"/>
      <c r="BM26" s="51"/>
      <c r="BN26" s="9"/>
      <c r="BO26" s="51"/>
      <c r="BP26" s="51"/>
      <c r="BQ26" s="9"/>
      <c r="BR26" s="51"/>
      <c r="BS26" s="9"/>
      <c r="BT26" s="51"/>
      <c r="BU26" s="9"/>
      <c r="BV26" s="51"/>
      <c r="BW26" s="9"/>
      <c r="BX26" s="51"/>
      <c r="BY26" s="9"/>
      <c r="BZ26" s="51"/>
      <c r="CA26" s="9"/>
      <c r="CB26" s="51"/>
      <c r="CC26" s="9"/>
      <c r="CD26" s="51"/>
      <c r="CE26" s="9"/>
      <c r="CF26" s="51"/>
      <c r="CG26" s="10"/>
      <c r="CH26" s="51"/>
      <c r="CI26" s="10"/>
      <c r="CJ26" s="51"/>
      <c r="CK26" s="10"/>
      <c r="CL26" s="51"/>
      <c r="CM26" s="10"/>
      <c r="CN26" s="51"/>
      <c r="CO26" s="53"/>
      <c r="CP26" s="51"/>
      <c r="CQ26" s="53"/>
      <c r="CR26" s="51"/>
      <c r="CS26" s="53"/>
      <c r="CT26" s="51"/>
      <c r="CU26" s="53"/>
      <c r="CV26" s="60"/>
      <c r="CW26" s="51"/>
      <c r="CX26" s="9"/>
      <c r="CY26" s="51"/>
      <c r="CZ26" s="9"/>
      <c r="DA26" s="51"/>
      <c r="DB26" s="9"/>
      <c r="DC26" s="51"/>
      <c r="DD26" s="9"/>
      <c r="DE26" s="56"/>
      <c r="DF26" s="56"/>
      <c r="DG26" s="57"/>
    </row>
    <row r="27" spans="1:111">
      <c r="A27" s="49">
        <v>42369</v>
      </c>
      <c r="B27" s="50">
        <f>海航自动更新!B27</f>
        <v>6970.8977999999997</v>
      </c>
      <c r="C27" s="138">
        <f t="shared" si="4"/>
        <v>0.19785998686201034</v>
      </c>
      <c r="D27" s="138"/>
      <c r="E27" s="50">
        <f>海航自动更新!C27</f>
        <v>5823.6139000000003</v>
      </c>
      <c r="F27" s="138">
        <f t="shared" si="5"/>
        <v>0.14545001084256848</v>
      </c>
      <c r="G27" s="138"/>
      <c r="H27" s="50">
        <f>海航自动更新!D27</f>
        <v>1084.8867</v>
      </c>
      <c r="I27" s="138">
        <f t="shared" si="6"/>
        <v>0.62125318773905724</v>
      </c>
      <c r="J27" s="138"/>
      <c r="K27" s="50">
        <f>海航自动更新!E27</f>
        <v>62.397199999999998</v>
      </c>
      <c r="L27" s="138">
        <f t="shared" si="7"/>
        <v>-5.6968319363546072E-2</v>
      </c>
      <c r="M27" s="138"/>
      <c r="N27" s="50">
        <f>海航自动更新!F27</f>
        <v>6015.5757999999996</v>
      </c>
      <c r="O27" s="138">
        <f t="shared" si="8"/>
        <v>0.1935374753049186</v>
      </c>
      <c r="P27" s="138"/>
      <c r="Q27" s="50">
        <f>海航自动更新!G27</f>
        <v>5179.2897000000003</v>
      </c>
      <c r="R27" s="138">
        <f t="shared" si="9"/>
        <v>0.16141579048289256</v>
      </c>
      <c r="S27" s="138"/>
      <c r="T27" s="10">
        <f>海航自动更新!I27</f>
        <v>783.27099999999996</v>
      </c>
      <c r="U27" s="138">
        <f t="shared" si="10"/>
        <v>0.47626319130425587</v>
      </c>
      <c r="V27" s="138"/>
      <c r="W27" s="10">
        <f>海航自动更新!H27</f>
        <v>53.015000000000001</v>
      </c>
      <c r="X27" s="138">
        <f t="shared" si="11"/>
        <v>5.8517456603080387E-2</v>
      </c>
      <c r="Y27" s="138"/>
      <c r="Z27" s="50">
        <f>海航自动更新!J27*10</f>
        <v>3508.3890000000001</v>
      </c>
      <c r="AA27" s="138">
        <f t="shared" si="12"/>
        <v>0.17879116743832868</v>
      </c>
      <c r="AB27" s="138"/>
      <c r="AC27" s="50">
        <f>海航自动更新!K27*10</f>
        <v>3378.2110000000002</v>
      </c>
      <c r="AD27" s="138">
        <f t="shared" si="13"/>
        <v>0.17098502529176596</v>
      </c>
      <c r="AE27" s="138"/>
      <c r="AF27" s="50">
        <f>海航自动更新!L27*10</f>
        <v>106.43599999999999</v>
      </c>
      <c r="AG27" s="138">
        <f t="shared" si="14"/>
        <v>0.5224935272997755</v>
      </c>
      <c r="AH27" s="138"/>
      <c r="AI27" s="50">
        <f>海航自动更新!M27*10</f>
        <v>23.742000000000001</v>
      </c>
      <c r="AJ27" s="138">
        <f t="shared" si="15"/>
        <v>0.10840336134453787</v>
      </c>
      <c r="AK27" s="138"/>
      <c r="AL27" s="50">
        <f>海航自动更新!N27</f>
        <v>86.3</v>
      </c>
      <c r="AM27" s="174">
        <f t="shared" si="0"/>
        <v>-0.31000000000000227</v>
      </c>
      <c r="AN27" s="138"/>
      <c r="AO27" s="50">
        <f>海航自动更新!O27</f>
        <v>88.94</v>
      </c>
      <c r="AP27" s="174">
        <f t="shared" si="1"/>
        <v>1.230000000000004</v>
      </c>
      <c r="AQ27" s="138"/>
      <c r="AR27" s="50">
        <f>海航自动更新!P27</f>
        <v>72.2</v>
      </c>
      <c r="AS27" s="174">
        <f t="shared" si="2"/>
        <v>-7.0900000000000034</v>
      </c>
      <c r="AT27" s="138"/>
      <c r="AU27" s="50">
        <f>海航自动更新!Q27</f>
        <v>84.96</v>
      </c>
      <c r="AV27" s="174">
        <f t="shared" si="3"/>
        <v>9.269999999999996</v>
      </c>
      <c r="AW27" s="138"/>
      <c r="AX27" s="50">
        <f>海航自动更新!R27</f>
        <v>0</v>
      </c>
      <c r="AY27" s="138"/>
      <c r="AZ27" s="138"/>
      <c r="BA27" s="17"/>
      <c r="BB27" s="9"/>
      <c r="BC27" s="17"/>
      <c r="BD27" s="9"/>
      <c r="BE27" s="17"/>
      <c r="BF27" s="9"/>
      <c r="BG27" s="17"/>
      <c r="BH27" s="9"/>
      <c r="BI27" s="51"/>
      <c r="BJ27" s="9"/>
      <c r="BK27" s="51"/>
      <c r="BL27" s="9"/>
      <c r="BM27" s="51"/>
      <c r="BN27" s="9"/>
      <c r="BO27" s="51"/>
      <c r="BP27" s="51"/>
      <c r="BQ27" s="9"/>
      <c r="BR27" s="51"/>
      <c r="BS27" s="9"/>
      <c r="BT27" s="51"/>
      <c r="BU27" s="9"/>
      <c r="BV27" s="51"/>
      <c r="BW27" s="9"/>
      <c r="BX27" s="51"/>
      <c r="BY27" s="9"/>
      <c r="BZ27" s="51"/>
      <c r="CA27" s="9"/>
      <c r="CB27" s="51"/>
      <c r="CC27" s="9"/>
      <c r="CD27" s="51"/>
      <c r="CE27" s="9"/>
      <c r="CF27" s="51"/>
      <c r="CG27" s="10"/>
      <c r="CH27" s="51"/>
      <c r="CI27" s="10"/>
      <c r="CJ27" s="51"/>
      <c r="CK27" s="10"/>
      <c r="CL27" s="51"/>
      <c r="CM27" s="10"/>
      <c r="CN27" s="51"/>
      <c r="CO27" s="53"/>
      <c r="CP27" s="51"/>
      <c r="CQ27" s="53"/>
      <c r="CR27" s="51"/>
      <c r="CS27" s="53"/>
      <c r="CT27" s="51"/>
      <c r="CU27" s="53"/>
      <c r="CV27" s="60"/>
      <c r="CW27" s="51"/>
      <c r="CX27" s="9"/>
      <c r="CY27" s="51"/>
      <c r="CZ27" s="9"/>
      <c r="DA27" s="51"/>
      <c r="DB27" s="9"/>
      <c r="DC27" s="51"/>
      <c r="DD27" s="9"/>
      <c r="DE27" s="56"/>
      <c r="DF27" s="56"/>
      <c r="DG27" s="57"/>
    </row>
    <row r="28" spans="1:111" s="11" customFormat="1" ht="12.75">
      <c r="A28" s="34">
        <v>42400</v>
      </c>
      <c r="B28" s="18">
        <f>海航自动更新!B28</f>
        <v>7390.9350000000004</v>
      </c>
      <c r="C28" s="138">
        <f t="shared" si="4"/>
        <v>0.21062882819075024</v>
      </c>
      <c r="D28" s="138"/>
      <c r="E28" s="18">
        <f>海航自动更新!C28</f>
        <v>6175.7754999999997</v>
      </c>
      <c r="F28" s="138">
        <f t="shared" si="5"/>
        <v>0.15680835686557359</v>
      </c>
      <c r="G28" s="138"/>
      <c r="H28" s="18">
        <f>海航自动更新!D28</f>
        <v>1158.6464000000001</v>
      </c>
      <c r="I28" s="138">
        <f t="shared" si="6"/>
        <v>0.64868060319429421</v>
      </c>
      <c r="J28" s="138"/>
      <c r="K28" s="18">
        <f>海航自动更新!E28</f>
        <v>56.513199999999998</v>
      </c>
      <c r="L28" s="138">
        <f t="shared" si="7"/>
        <v>-0.11188708985446205</v>
      </c>
      <c r="M28" s="138"/>
      <c r="N28" s="18">
        <f>海航自动更新!F28</f>
        <v>6501.4432999999999</v>
      </c>
      <c r="O28" s="138">
        <f t="shared" si="8"/>
        <v>0.22315047931774945</v>
      </c>
      <c r="P28" s="138"/>
      <c r="Q28" s="18">
        <f>海航自动更新!G28</f>
        <v>5528.6004999999996</v>
      </c>
      <c r="R28" s="138">
        <f t="shared" si="9"/>
        <v>0.17306762503180861</v>
      </c>
      <c r="S28" s="138"/>
      <c r="T28" s="10">
        <f>海航自动更新!I28</f>
        <v>926.02350000000001</v>
      </c>
      <c r="U28" s="138">
        <f t="shared" si="10"/>
        <v>0.67044280583254756</v>
      </c>
      <c r="V28" s="138"/>
      <c r="W28" s="10">
        <f>海航自动更新!H28</f>
        <v>46.819299999999998</v>
      </c>
      <c r="X28" s="138">
        <f t="shared" si="11"/>
        <v>-2.5105674128058308E-2</v>
      </c>
      <c r="Y28" s="138"/>
      <c r="Z28" s="18">
        <f>海航自动更新!J28*10</f>
        <v>3742.1129999999998</v>
      </c>
      <c r="AA28" s="138">
        <f t="shared" si="12"/>
        <v>0.20306840693733497</v>
      </c>
      <c r="AB28" s="138"/>
      <c r="AC28" s="18">
        <f>海航自动更新!K28*10</f>
        <v>3581.7799999999997</v>
      </c>
      <c r="AD28" s="138">
        <f t="shared" si="13"/>
        <v>0.18781496274502252</v>
      </c>
      <c r="AE28" s="138"/>
      <c r="AF28" s="18">
        <f>海航自动更新!L28*10</f>
        <v>136.31700000000001</v>
      </c>
      <c r="AG28" s="138">
        <f t="shared" si="14"/>
        <v>0.83074133763094293</v>
      </c>
      <c r="AH28" s="138"/>
      <c r="AI28" s="18">
        <f>海航自动更新!M28*10</f>
        <v>24.016000000000002</v>
      </c>
      <c r="AJ28" s="138">
        <f t="shared" si="15"/>
        <v>0.16707162989600555</v>
      </c>
      <c r="AK28" s="138"/>
      <c r="AL28" s="18">
        <f>海航自动更新!N28</f>
        <v>87.97</v>
      </c>
      <c r="AM28" s="174">
        <f t="shared" si="0"/>
        <v>0.90999999999999659</v>
      </c>
      <c r="AN28" s="138"/>
      <c r="AO28" s="18">
        <f>海航自动更新!O28</f>
        <v>89.52</v>
      </c>
      <c r="AP28" s="174">
        <f t="shared" si="1"/>
        <v>1.2399999999999949</v>
      </c>
      <c r="AQ28" s="138"/>
      <c r="AR28" s="18">
        <f>海航自动更新!P28</f>
        <v>79.92</v>
      </c>
      <c r="AS28" s="174">
        <f t="shared" si="2"/>
        <v>1.0400000000000063</v>
      </c>
      <c r="AT28" s="138"/>
      <c r="AU28" s="18">
        <f>海航自动更新!Q28</f>
        <v>82.85</v>
      </c>
      <c r="AV28" s="174">
        <f t="shared" si="3"/>
        <v>7.3799999999999955</v>
      </c>
      <c r="AW28" s="138"/>
      <c r="AX28" s="18">
        <f>海航自动更新!R28</f>
        <v>0</v>
      </c>
      <c r="AY28" s="138"/>
      <c r="AZ28" s="138"/>
      <c r="BA28" s="10"/>
      <c r="BB28" s="9"/>
      <c r="BC28" s="10"/>
      <c r="BD28" s="9"/>
      <c r="BE28" s="10"/>
      <c r="BF28" s="9"/>
      <c r="BG28" s="10"/>
      <c r="BH28" s="9"/>
      <c r="BI28" s="10"/>
      <c r="BJ28" s="9"/>
      <c r="BK28" s="10"/>
      <c r="BL28" s="9"/>
      <c r="BM28" s="10"/>
      <c r="BN28" s="9"/>
      <c r="BO28" s="10"/>
      <c r="BP28" s="10"/>
      <c r="BQ28" s="9"/>
      <c r="BR28" s="10"/>
      <c r="BS28" s="9"/>
      <c r="BT28" s="10"/>
      <c r="BU28" s="9"/>
      <c r="BV28" s="10"/>
      <c r="BW28" s="9"/>
      <c r="BX28" s="10"/>
      <c r="BY28" s="9"/>
      <c r="BZ28" s="10"/>
      <c r="CA28" s="9"/>
      <c r="CB28" s="10"/>
      <c r="CC28" s="9"/>
      <c r="CD28" s="10"/>
      <c r="CE28" s="9"/>
      <c r="CF28" s="10"/>
      <c r="CG28" s="10"/>
      <c r="CH28" s="10"/>
      <c r="CI28" s="10"/>
      <c r="CJ28" s="10"/>
      <c r="CK28" s="10"/>
      <c r="CL28" s="10"/>
      <c r="CM28" s="10"/>
      <c r="CN28" s="10"/>
      <c r="CO28" s="53"/>
      <c r="CP28" s="10"/>
      <c r="CQ28" s="53"/>
      <c r="CR28" s="10"/>
      <c r="CS28" s="53"/>
      <c r="CT28" s="10"/>
      <c r="CU28" s="53"/>
      <c r="CW28" s="10"/>
      <c r="CX28" s="9"/>
      <c r="CY28" s="10"/>
      <c r="CZ28" s="9"/>
      <c r="DA28" s="10"/>
      <c r="DB28" s="9"/>
      <c r="DC28" s="10"/>
      <c r="DD28" s="9"/>
      <c r="DE28" s="88"/>
      <c r="DF28" s="88"/>
    </row>
    <row r="29" spans="1:111">
      <c r="A29" s="49">
        <v>42429</v>
      </c>
      <c r="B29" s="50">
        <f>海航自动更新!B29</f>
        <v>7534.0715</v>
      </c>
      <c r="C29" s="138">
        <f t="shared" si="4"/>
        <v>0.19376183758354082</v>
      </c>
      <c r="D29" s="138"/>
      <c r="E29" s="50">
        <f>海航自动更新!C29</f>
        <v>6372.0841</v>
      </c>
      <c r="F29" s="138">
        <f t="shared" si="5"/>
        <v>0.11550918943711475</v>
      </c>
      <c r="G29" s="138"/>
      <c r="H29" s="50">
        <f>海航自动更新!D29</f>
        <v>1097.3388</v>
      </c>
      <c r="I29" s="138">
        <f t="shared" si="6"/>
        <v>1.0681486775379629</v>
      </c>
      <c r="J29" s="138"/>
      <c r="K29" s="50">
        <f>海航自动更新!E29</f>
        <v>64.648600000000002</v>
      </c>
      <c r="L29" s="138">
        <f t="shared" si="7"/>
        <v>-5.4106568578393022E-2</v>
      </c>
      <c r="M29" s="138"/>
      <c r="N29" s="50">
        <f>海航自动更新!F29</f>
        <v>6804.0568999999996</v>
      </c>
      <c r="O29" s="138">
        <f t="shared" si="8"/>
        <v>0.19364075138249959</v>
      </c>
      <c r="P29" s="138"/>
      <c r="Q29" s="50">
        <f>海航自动更新!G29</f>
        <v>5848.6229000000003</v>
      </c>
      <c r="R29" s="138">
        <f t="shared" si="9"/>
        <v>0.12850773101757129</v>
      </c>
      <c r="S29" s="138"/>
      <c r="T29" s="10">
        <f>海航自动更新!I29</f>
        <v>900.42039999999997</v>
      </c>
      <c r="U29" s="138">
        <f t="shared" si="10"/>
        <v>0.94980175443535209</v>
      </c>
      <c r="V29" s="138"/>
      <c r="W29" s="10">
        <f>海航自动更新!H29</f>
        <v>55.013599999999997</v>
      </c>
      <c r="X29" s="138">
        <f t="shared" si="11"/>
        <v>-1.4757081249910597E-2</v>
      </c>
      <c r="Y29" s="138"/>
      <c r="Z29" s="50">
        <f>海航自动更新!J29*10</f>
        <v>3909.5530000000003</v>
      </c>
      <c r="AA29" s="138">
        <f t="shared" si="12"/>
        <v>0.17253606560474566</v>
      </c>
      <c r="AB29" s="138"/>
      <c r="AC29" s="50">
        <f>海航自动更新!K29*10</f>
        <v>3740.4109999999996</v>
      </c>
      <c r="AD29" s="138">
        <f t="shared" si="13"/>
        <v>0.15350865560694715</v>
      </c>
      <c r="AE29" s="138"/>
      <c r="AF29" s="50">
        <f>海航自动更新!L29*10</f>
        <v>141.375</v>
      </c>
      <c r="AG29" s="138">
        <f t="shared" si="14"/>
        <v>1.0748029762690967</v>
      </c>
      <c r="AH29" s="138"/>
      <c r="AI29" s="50">
        <f>海航自动更新!M29*10</f>
        <v>27.766999999999999</v>
      </c>
      <c r="AJ29" s="138">
        <f t="shared" si="15"/>
        <v>0.18187622371669354</v>
      </c>
      <c r="AK29" s="138"/>
      <c r="AL29" s="50">
        <f>海航自动更新!N29</f>
        <v>90.31</v>
      </c>
      <c r="AM29" s="174">
        <f t="shared" si="0"/>
        <v>-9.9999999999909051E-3</v>
      </c>
      <c r="AN29" s="138"/>
      <c r="AO29" s="50">
        <f>海航自动更新!O29</f>
        <v>91.79</v>
      </c>
      <c r="AP29" s="174">
        <f t="shared" si="1"/>
        <v>1.0600000000000023</v>
      </c>
      <c r="AQ29" s="138"/>
      <c r="AR29" s="50">
        <f>海航自动更新!P29</f>
        <v>82.05</v>
      </c>
      <c r="AS29" s="174">
        <f t="shared" si="2"/>
        <v>-4.9900000000000091</v>
      </c>
      <c r="AT29" s="138"/>
      <c r="AU29" s="50">
        <f>海航自动更新!Q29</f>
        <v>85.1</v>
      </c>
      <c r="AV29" s="174">
        <f t="shared" si="3"/>
        <v>3.3999999999999915</v>
      </c>
      <c r="AW29" s="138"/>
      <c r="AX29" s="50">
        <f>海航自动更新!R29</f>
        <v>0</v>
      </c>
      <c r="AY29" s="138"/>
      <c r="AZ29" s="138"/>
      <c r="BA29" s="17"/>
      <c r="BB29" s="9"/>
      <c r="BC29" s="17"/>
      <c r="BD29" s="9"/>
      <c r="BE29" s="17"/>
      <c r="BF29" s="9"/>
      <c r="BG29" s="17"/>
      <c r="BH29" s="9"/>
      <c r="BI29" s="51"/>
      <c r="BJ29" s="9"/>
      <c r="BK29" s="51"/>
      <c r="BL29" s="9"/>
      <c r="BM29" s="51"/>
      <c r="BN29" s="9"/>
      <c r="BO29" s="51"/>
      <c r="BP29" s="51"/>
      <c r="BQ29" s="9"/>
      <c r="BR29" s="51"/>
      <c r="BS29" s="9"/>
      <c r="BT29" s="51"/>
      <c r="BU29" s="9"/>
      <c r="BV29" s="51"/>
      <c r="BW29" s="9"/>
      <c r="BX29" s="51"/>
      <c r="BY29" s="9"/>
      <c r="BZ29" s="51"/>
      <c r="CA29" s="9"/>
      <c r="CB29" s="51"/>
      <c r="CC29" s="9"/>
      <c r="CD29" s="51"/>
      <c r="CE29" s="9"/>
      <c r="CF29" s="51"/>
      <c r="CG29" s="10"/>
      <c r="CH29" s="51"/>
      <c r="CI29" s="10"/>
      <c r="CJ29" s="51"/>
      <c r="CK29" s="10"/>
      <c r="CL29" s="51"/>
      <c r="CM29" s="10"/>
      <c r="CN29" s="51"/>
      <c r="CO29" s="53"/>
      <c r="CP29" s="51"/>
      <c r="CQ29" s="53"/>
      <c r="CR29" s="51"/>
      <c r="CS29" s="53"/>
      <c r="CT29" s="51"/>
      <c r="CU29" s="53"/>
      <c r="CV29" s="60"/>
      <c r="CW29" s="51"/>
      <c r="CX29" s="9"/>
      <c r="CY29" s="51"/>
      <c r="CZ29" s="9"/>
      <c r="DA29" s="51"/>
      <c r="DB29" s="9"/>
      <c r="DC29" s="51"/>
      <c r="DD29" s="9"/>
      <c r="DE29" s="56"/>
      <c r="DF29" s="56"/>
      <c r="DG29" s="57"/>
    </row>
    <row r="30" spans="1:111">
      <c r="A30" s="49">
        <v>42460</v>
      </c>
      <c r="B30" s="50">
        <f>海航自动更新!B30</f>
        <v>7364.1406999999999</v>
      </c>
      <c r="C30" s="138">
        <f t="shared" si="4"/>
        <v>0.19163149244510524</v>
      </c>
      <c r="D30" s="138"/>
      <c r="E30" s="50">
        <f>海航自动更新!C30</f>
        <v>6103.0366999999997</v>
      </c>
      <c r="F30" s="138">
        <f t="shared" si="5"/>
        <v>0.12711460378078465</v>
      </c>
      <c r="G30" s="138"/>
      <c r="H30" s="50">
        <f>海航自动更新!D30</f>
        <v>1197.1188999999999</v>
      </c>
      <c r="I30" s="138">
        <f t="shared" si="6"/>
        <v>0.71068770675008608</v>
      </c>
      <c r="J30" s="138"/>
      <c r="K30" s="50">
        <f>海航自动更新!E30</f>
        <v>63.985100000000003</v>
      </c>
      <c r="L30" s="138">
        <f t="shared" si="7"/>
        <v>-2.0874012229682881E-2</v>
      </c>
      <c r="M30" s="138"/>
      <c r="N30" s="50">
        <f>海航自动更新!F30</f>
        <v>6511.2763999999997</v>
      </c>
      <c r="O30" s="138">
        <f t="shared" si="8"/>
        <v>0.17672898625821043</v>
      </c>
      <c r="P30" s="138"/>
      <c r="Q30" s="50">
        <f>海航自动更新!G30</f>
        <v>5489.5721000000003</v>
      </c>
      <c r="R30" s="138">
        <f t="shared" si="9"/>
        <v>0.12212335615277858</v>
      </c>
      <c r="S30" s="138"/>
      <c r="T30" s="10">
        <f>海航自动更新!I30</f>
        <v>969.25530000000003</v>
      </c>
      <c r="U30" s="138">
        <f t="shared" si="10"/>
        <v>0.63230049456287341</v>
      </c>
      <c r="V30" s="138"/>
      <c r="W30" s="10">
        <f>海航自动更新!H30</f>
        <v>52.448999999999998</v>
      </c>
      <c r="X30" s="138">
        <f t="shared" si="11"/>
        <v>0.10550211198138415</v>
      </c>
      <c r="Y30" s="138"/>
      <c r="Z30" s="50">
        <f>海航自动更新!J30*10</f>
        <v>3794.8039999999996</v>
      </c>
      <c r="AA30" s="138">
        <f t="shared" si="12"/>
        <v>0.1734134985700313</v>
      </c>
      <c r="AB30" s="138"/>
      <c r="AC30" s="50">
        <f>海航自动更新!K30*10</f>
        <v>3619.4470000000001</v>
      </c>
      <c r="AD30" s="138">
        <f t="shared" si="13"/>
        <v>0.15684740960828658</v>
      </c>
      <c r="AE30" s="138"/>
      <c r="AF30" s="50">
        <f>海航自动更新!L30*10</f>
        <v>149.018</v>
      </c>
      <c r="AG30" s="138">
        <f t="shared" si="14"/>
        <v>0.7588433166125701</v>
      </c>
      <c r="AH30" s="138"/>
      <c r="AI30" s="50">
        <f>海航自动更新!M30*10</f>
        <v>26.339000000000002</v>
      </c>
      <c r="AJ30" s="138">
        <f t="shared" si="15"/>
        <v>0.28195269152146385</v>
      </c>
      <c r="AK30" s="138"/>
      <c r="AL30" s="50">
        <f>海航自动更新!N30</f>
        <v>88.42</v>
      </c>
      <c r="AM30" s="174">
        <f t="shared" si="0"/>
        <v>-1.1200000000000045</v>
      </c>
      <c r="AN30" s="138"/>
      <c r="AO30" s="50">
        <f>海航自动更新!O30</f>
        <v>89.95</v>
      </c>
      <c r="AP30" s="174">
        <f t="shared" si="1"/>
        <v>-0.39999999999999147</v>
      </c>
      <c r="AQ30" s="138"/>
      <c r="AR30" s="50">
        <f>海航自动更新!P30</f>
        <v>80.97</v>
      </c>
      <c r="AS30" s="174">
        <f t="shared" si="2"/>
        <v>-3.8799999999999955</v>
      </c>
      <c r="AT30" s="138"/>
      <c r="AU30" s="50">
        <f>海航自动更新!Q30</f>
        <v>81.97</v>
      </c>
      <c r="AV30" s="174">
        <f t="shared" si="3"/>
        <v>9.3700000000000045</v>
      </c>
      <c r="AW30" s="138"/>
      <c r="AX30" s="50">
        <f>海航自动更新!R30</f>
        <v>0</v>
      </c>
      <c r="AY30" s="138"/>
      <c r="AZ30" s="138"/>
      <c r="BA30" s="17"/>
      <c r="BB30" s="9"/>
      <c r="BC30" s="17"/>
      <c r="BD30" s="9"/>
      <c r="BE30" s="17"/>
      <c r="BF30" s="9"/>
      <c r="BG30" s="17"/>
      <c r="BH30" s="9"/>
      <c r="BI30" s="51"/>
      <c r="BJ30" s="9"/>
      <c r="BK30" s="51"/>
      <c r="BL30" s="9"/>
      <c r="BM30" s="51"/>
      <c r="BN30" s="9"/>
      <c r="BO30" s="51"/>
      <c r="BP30" s="51"/>
      <c r="BQ30" s="9"/>
      <c r="BR30" s="51"/>
      <c r="BS30" s="9"/>
      <c r="BT30" s="51"/>
      <c r="BU30" s="9"/>
      <c r="BV30" s="51"/>
      <c r="BW30" s="9"/>
      <c r="BX30" s="51"/>
      <c r="BY30" s="9"/>
      <c r="BZ30" s="51"/>
      <c r="CA30" s="9"/>
      <c r="CB30" s="51"/>
      <c r="CC30" s="9"/>
      <c r="CD30" s="51"/>
      <c r="CE30" s="9"/>
      <c r="CF30" s="51"/>
      <c r="CG30" s="10"/>
      <c r="CH30" s="51"/>
      <c r="CI30" s="10"/>
      <c r="CJ30" s="51"/>
      <c r="CK30" s="10"/>
      <c r="CL30" s="51"/>
      <c r="CM30" s="10"/>
      <c r="CN30" s="51"/>
      <c r="CO30" s="53"/>
      <c r="CP30" s="51"/>
      <c r="CQ30" s="53"/>
      <c r="CR30" s="51"/>
      <c r="CS30" s="53"/>
      <c r="CT30" s="51"/>
      <c r="CU30" s="53"/>
      <c r="CV30" s="60"/>
      <c r="CW30" s="51"/>
      <c r="CX30" s="9"/>
      <c r="CY30" s="51"/>
      <c r="CZ30" s="9"/>
      <c r="DA30" s="51"/>
      <c r="DB30" s="9"/>
      <c r="DC30" s="51"/>
      <c r="DD30" s="9"/>
      <c r="DE30" s="56"/>
      <c r="DF30" s="56"/>
      <c r="DG30" s="57"/>
    </row>
    <row r="31" spans="1:111">
      <c r="A31" s="49">
        <v>42490</v>
      </c>
      <c r="B31" s="50">
        <f>海航自动更新!B31</f>
        <v>7215.5878000000002</v>
      </c>
      <c r="C31" s="138">
        <f t="shared" si="4"/>
        <v>0.28380699698770284</v>
      </c>
      <c r="D31" s="138"/>
      <c r="E31" s="50">
        <f>海航自动更新!C31</f>
        <v>5772.2129000000004</v>
      </c>
      <c r="F31" s="138">
        <f t="shared" si="5"/>
        <v>0.21464898927970832</v>
      </c>
      <c r="G31" s="138"/>
      <c r="H31" s="50">
        <f>海航自动更新!D31</f>
        <v>1379.1619000000001</v>
      </c>
      <c r="I31" s="138">
        <f t="shared" si="6"/>
        <v>0.71298796726850622</v>
      </c>
      <c r="J31" s="138"/>
      <c r="K31" s="50">
        <f>海航自动更新!E31</f>
        <v>64.213099999999997</v>
      </c>
      <c r="L31" s="138">
        <f t="shared" si="7"/>
        <v>1.6424088452010599E-2</v>
      </c>
      <c r="M31" s="138"/>
      <c r="N31" s="50">
        <f>海航自动更新!F31</f>
        <v>6327.5623999999998</v>
      </c>
      <c r="O31" s="138">
        <f t="shared" si="8"/>
        <v>0.26165129713721536</v>
      </c>
      <c r="P31" s="138"/>
      <c r="Q31" s="50">
        <f>海航自动更新!G31</f>
        <v>5189.2696999999998</v>
      </c>
      <c r="R31" s="138">
        <f t="shared" si="9"/>
        <v>0.20729434504940469</v>
      </c>
      <c r="S31" s="138"/>
      <c r="T31" s="10">
        <f>海航自动更新!I31</f>
        <v>1082.3184000000001</v>
      </c>
      <c r="U31" s="138">
        <f t="shared" si="10"/>
        <v>0.63324341567971554</v>
      </c>
      <c r="V31" s="138"/>
      <c r="W31" s="10">
        <f>海航自动更新!H31</f>
        <v>55.974200000000003</v>
      </c>
      <c r="X31" s="138">
        <f t="shared" si="11"/>
        <v>2.9734408430053483E-2</v>
      </c>
      <c r="Y31" s="138"/>
      <c r="Z31" s="50">
        <f>海航自动更新!J31*10</f>
        <v>3695.0720000000001</v>
      </c>
      <c r="AA31" s="138">
        <f t="shared" si="12"/>
        <v>0.20790342452744781</v>
      </c>
      <c r="AB31" s="138"/>
      <c r="AC31" s="50">
        <f>海航自动更新!K31*10</f>
        <v>3507.4310000000005</v>
      </c>
      <c r="AD31" s="138">
        <f t="shared" si="13"/>
        <v>0.19331059279188834</v>
      </c>
      <c r="AE31" s="138"/>
      <c r="AF31" s="50">
        <f>海航自动更新!L31*10</f>
        <v>159.87899999999999</v>
      </c>
      <c r="AG31" s="138">
        <f t="shared" si="14"/>
        <v>0.6520692327563935</v>
      </c>
      <c r="AH31" s="138"/>
      <c r="AI31" s="50">
        <f>海航自动更新!M31*10</f>
        <v>27.761999999999997</v>
      </c>
      <c r="AJ31" s="138">
        <f t="shared" si="15"/>
        <v>0.20390286209887232</v>
      </c>
      <c r="AK31" s="138"/>
      <c r="AL31" s="50">
        <f>海航自动更新!N31</f>
        <v>87.69</v>
      </c>
      <c r="AM31" s="174">
        <f t="shared" si="0"/>
        <v>-1.5400000000000063</v>
      </c>
      <c r="AN31" s="138"/>
      <c r="AO31" s="50">
        <f>海航自动更新!O31</f>
        <v>89.9</v>
      </c>
      <c r="AP31" s="174">
        <f t="shared" si="1"/>
        <v>-0.54999999999999716</v>
      </c>
      <c r="AQ31" s="138"/>
      <c r="AR31" s="50">
        <f>海航自动更新!P31</f>
        <v>78.48</v>
      </c>
      <c r="AS31" s="174">
        <f t="shared" si="2"/>
        <v>-3.8299999999999983</v>
      </c>
      <c r="AT31" s="138"/>
      <c r="AU31" s="50">
        <f>海航自动更新!Q31</f>
        <v>87.17</v>
      </c>
      <c r="AV31" s="174">
        <f t="shared" si="3"/>
        <v>1.1299999999999955</v>
      </c>
      <c r="AW31" s="138"/>
      <c r="AX31" s="50">
        <f>海航自动更新!R31</f>
        <v>0</v>
      </c>
      <c r="AY31" s="138"/>
      <c r="AZ31" s="138"/>
      <c r="BA31" s="17"/>
      <c r="BB31" s="9"/>
      <c r="BC31" s="17"/>
      <c r="BD31" s="9"/>
      <c r="BE31" s="17"/>
      <c r="BF31" s="9"/>
      <c r="BG31" s="17"/>
      <c r="BH31" s="9"/>
      <c r="BI31" s="51"/>
      <c r="BJ31" s="9"/>
      <c r="BK31" s="51"/>
      <c r="BL31" s="9"/>
      <c r="BM31" s="51"/>
      <c r="BN31" s="9"/>
      <c r="BO31" s="51"/>
      <c r="BP31" s="51"/>
      <c r="BQ31" s="9"/>
      <c r="BR31" s="51"/>
      <c r="BS31" s="9"/>
      <c r="BT31" s="51"/>
      <c r="BU31" s="9"/>
      <c r="BV31" s="51"/>
      <c r="BW31" s="9"/>
      <c r="BX31" s="51"/>
      <c r="BY31" s="9"/>
      <c r="BZ31" s="51"/>
      <c r="CA31" s="9"/>
      <c r="CB31" s="51"/>
      <c r="CC31" s="9"/>
      <c r="CD31" s="51"/>
      <c r="CE31" s="9"/>
      <c r="CF31" s="51"/>
      <c r="CG31" s="10"/>
      <c r="CH31" s="51"/>
      <c r="CI31" s="10"/>
      <c r="CJ31" s="51"/>
      <c r="CK31" s="10"/>
      <c r="CL31" s="51"/>
      <c r="CM31" s="10"/>
      <c r="CN31" s="51"/>
      <c r="CO31" s="53"/>
      <c r="CP31" s="51"/>
      <c r="CQ31" s="53"/>
      <c r="CR31" s="51"/>
      <c r="CS31" s="53"/>
      <c r="CT31" s="51"/>
      <c r="CU31" s="53"/>
      <c r="CV31" s="60"/>
      <c r="CW31" s="51"/>
      <c r="CX31" s="9"/>
      <c r="CY31" s="51"/>
      <c r="CZ31" s="9"/>
      <c r="DA31" s="51"/>
      <c r="DB31" s="9"/>
      <c r="DC31" s="51"/>
      <c r="DD31" s="9"/>
      <c r="DE31" s="56"/>
      <c r="DF31" s="56"/>
      <c r="DG31" s="57"/>
    </row>
    <row r="32" spans="1:111">
      <c r="A32" s="49">
        <v>42521</v>
      </c>
      <c r="B32" s="50">
        <f>海航自动更新!B32</f>
        <v>7276.0758999999998</v>
      </c>
      <c r="C32" s="138">
        <f t="shared" si="4"/>
        <v>0.26555905662079282</v>
      </c>
      <c r="D32" s="138"/>
      <c r="E32" s="50">
        <f>海航自动更新!C32</f>
        <v>5707.5204000000003</v>
      </c>
      <c r="F32" s="138">
        <f t="shared" si="5"/>
        <v>0.24095573709887352</v>
      </c>
      <c r="G32" s="138"/>
      <c r="H32" s="50">
        <f>海航自动更新!D32</f>
        <v>1506.0160000000001</v>
      </c>
      <c r="I32" s="138">
        <f t="shared" si="6"/>
        <v>0.38971133621447751</v>
      </c>
      <c r="J32" s="138"/>
      <c r="K32" s="50">
        <f>海航自动更新!E32</f>
        <v>62.539400000000001</v>
      </c>
      <c r="L32" s="138">
        <f t="shared" si="7"/>
        <v>-5.692010736797648E-2</v>
      </c>
      <c r="M32" s="138"/>
      <c r="N32" s="50">
        <f>海航自动更新!F32</f>
        <v>6321.6433999999999</v>
      </c>
      <c r="O32" s="138">
        <f t="shared" si="8"/>
        <v>0.25712832665369167</v>
      </c>
      <c r="P32" s="138"/>
      <c r="Q32" s="50">
        <f>海航自动更新!G32</f>
        <v>5051.9135999999999</v>
      </c>
      <c r="R32" s="138">
        <f t="shared" si="9"/>
        <v>0.236824145570522</v>
      </c>
      <c r="S32" s="138"/>
      <c r="T32" s="10">
        <f>海航自动更新!I32</f>
        <v>1218.2952</v>
      </c>
      <c r="U32" s="138">
        <f t="shared" si="10"/>
        <v>0.3719974697397519</v>
      </c>
      <c r="V32" s="138"/>
      <c r="W32" s="10">
        <f>海航自动更新!H32</f>
        <v>51.434600000000003</v>
      </c>
      <c r="X32" s="138">
        <f t="shared" si="11"/>
        <v>-8.2851589664948877E-2</v>
      </c>
      <c r="Y32" s="138"/>
      <c r="Z32" s="50">
        <f>海航自动更新!J32*10</f>
        <v>3655.8319999999999</v>
      </c>
      <c r="AA32" s="138">
        <f t="shared" si="12"/>
        <v>0.23164724217601917</v>
      </c>
      <c r="AB32" s="138"/>
      <c r="AC32" s="50">
        <f>海航自动更新!K32*10</f>
        <v>3457.4169999999999</v>
      </c>
      <c r="AD32" s="138">
        <f t="shared" si="13"/>
        <v>0.22363788933942486</v>
      </c>
      <c r="AE32" s="138"/>
      <c r="AF32" s="50">
        <f>海航自动更新!L32*10</f>
        <v>173.18100000000001</v>
      </c>
      <c r="AG32" s="138">
        <f t="shared" si="14"/>
        <v>0.45646524536394617</v>
      </c>
      <c r="AH32" s="138"/>
      <c r="AI32" s="50">
        <f>海航自动更新!M32*10</f>
        <v>25.234000000000002</v>
      </c>
      <c r="AJ32" s="138">
        <f t="shared" si="15"/>
        <v>5.9450835502561139E-2</v>
      </c>
      <c r="AK32" s="138"/>
      <c r="AL32" s="50">
        <f>海航自动更新!N32</f>
        <v>86.88</v>
      </c>
      <c r="AM32" s="174">
        <f t="shared" si="0"/>
        <v>-0.59000000000000341</v>
      </c>
      <c r="AN32" s="138"/>
      <c r="AO32" s="50">
        <f>海航自动更新!O32</f>
        <v>88.51</v>
      </c>
      <c r="AP32" s="174">
        <f t="shared" si="1"/>
        <v>-0.29999999999999716</v>
      </c>
      <c r="AQ32" s="138"/>
      <c r="AR32" s="50">
        <f>海航自动更新!P32</f>
        <v>80.900000000000006</v>
      </c>
      <c r="AS32" s="174">
        <f t="shared" si="2"/>
        <v>-1.039999999999992</v>
      </c>
      <c r="AT32" s="138"/>
      <c r="AU32" s="50">
        <f>海航自动更新!Q32</f>
        <v>82.24</v>
      </c>
      <c r="AV32" s="174">
        <f t="shared" si="3"/>
        <v>-2.3299999999999983</v>
      </c>
      <c r="AW32" s="138"/>
      <c r="AX32" s="50">
        <f>海航自动更新!R32</f>
        <v>0</v>
      </c>
      <c r="AY32" s="138"/>
      <c r="AZ32" s="138"/>
      <c r="BA32" s="17"/>
      <c r="BB32" s="9"/>
      <c r="BC32" s="17"/>
      <c r="BD32" s="9"/>
      <c r="BE32" s="17"/>
      <c r="BF32" s="9"/>
      <c r="BG32" s="17"/>
      <c r="BH32" s="9"/>
      <c r="BI32" s="51"/>
      <c r="BJ32" s="9"/>
      <c r="BK32" s="51"/>
      <c r="BL32" s="9"/>
      <c r="BM32" s="51"/>
      <c r="BN32" s="9"/>
      <c r="BO32" s="51"/>
      <c r="BP32" s="51"/>
      <c r="BQ32" s="9"/>
      <c r="BR32" s="51"/>
      <c r="BS32" s="9"/>
      <c r="BT32" s="51"/>
      <c r="BU32" s="9"/>
      <c r="BV32" s="51"/>
      <c r="BW32" s="9"/>
      <c r="BX32" s="51"/>
      <c r="BY32" s="9"/>
      <c r="BZ32" s="51"/>
      <c r="CA32" s="9"/>
      <c r="CB32" s="51"/>
      <c r="CC32" s="9"/>
      <c r="CD32" s="51"/>
      <c r="CE32" s="9"/>
      <c r="CF32" s="51"/>
      <c r="CG32" s="10"/>
      <c r="CH32" s="51"/>
      <c r="CI32" s="10"/>
      <c r="CJ32" s="51"/>
      <c r="CK32" s="10"/>
      <c r="CL32" s="51"/>
      <c r="CM32" s="10"/>
      <c r="CN32" s="51"/>
      <c r="CO32" s="53"/>
      <c r="CP32" s="51"/>
      <c r="CQ32" s="53"/>
      <c r="CR32" s="51"/>
      <c r="CS32" s="53"/>
      <c r="CT32" s="51"/>
      <c r="CU32" s="53"/>
      <c r="CV32" s="60"/>
      <c r="CW32" s="51"/>
      <c r="CX32" s="9"/>
      <c r="CY32" s="51"/>
      <c r="CZ32" s="9"/>
      <c r="DA32" s="51"/>
      <c r="DB32" s="9"/>
      <c r="DC32" s="51"/>
      <c r="DD32" s="9"/>
      <c r="DE32" s="56"/>
      <c r="DF32" s="56"/>
      <c r="DG32" s="57"/>
    </row>
    <row r="33" spans="1:111">
      <c r="A33" s="49">
        <v>42551</v>
      </c>
      <c r="B33" s="50">
        <f>海航自动更新!B33</f>
        <v>7174.22</v>
      </c>
      <c r="C33" s="138">
        <f t="shared" si="4"/>
        <v>0.28604448616641109</v>
      </c>
      <c r="D33" s="138"/>
      <c r="E33" s="50">
        <f>海航自动更新!C33</f>
        <v>5599.57</v>
      </c>
      <c r="F33" s="138">
        <f t="shared" si="5"/>
        <v>0.28269088530266262</v>
      </c>
      <c r="G33" s="138"/>
      <c r="H33" s="50">
        <f>海航自动更新!D33</f>
        <v>1513.72</v>
      </c>
      <c r="I33" s="138">
        <f t="shared" si="6"/>
        <v>0.31501390358852355</v>
      </c>
      <c r="J33" s="138"/>
      <c r="K33" s="50">
        <f>海航自动更新!E33</f>
        <v>60.93</v>
      </c>
      <c r="L33" s="138">
        <f t="shared" si="7"/>
        <v>-1.6048756697747857E-2</v>
      </c>
      <c r="M33" s="138"/>
      <c r="N33" s="50">
        <f>海航自动更新!F33</f>
        <v>6284.31</v>
      </c>
      <c r="O33" s="138">
        <f t="shared" si="8"/>
        <v>0.28372801392273672</v>
      </c>
      <c r="P33" s="138"/>
      <c r="Q33" s="50">
        <f>海航自动更新!G33</f>
        <v>4957.38</v>
      </c>
      <c r="R33" s="138">
        <f t="shared" si="9"/>
        <v>0.27978555154129015</v>
      </c>
      <c r="S33" s="138"/>
      <c r="T33" s="10">
        <f>海航自动更新!I33</f>
        <v>1277.6099999999999</v>
      </c>
      <c r="U33" s="138">
        <f t="shared" si="10"/>
        <v>0.31411709271766153</v>
      </c>
      <c r="V33" s="138"/>
      <c r="W33" s="10">
        <f>海航自动更新!H33</f>
        <v>49.32</v>
      </c>
      <c r="X33" s="138">
        <f t="shared" si="11"/>
        <v>-4.4006621179699668E-3</v>
      </c>
      <c r="Y33" s="138"/>
      <c r="Z33" s="50">
        <f>海航自动更新!J33*10</f>
        <v>3582.1499999999996</v>
      </c>
      <c r="AA33" s="138">
        <f t="shared" si="12"/>
        <v>0.26201008438414197</v>
      </c>
      <c r="AB33" s="138"/>
      <c r="AC33" s="50">
        <f>海航自动更新!K33*10</f>
        <v>3376.8599999999997</v>
      </c>
      <c r="AD33" s="138">
        <f t="shared" si="13"/>
        <v>0.25578224866858124</v>
      </c>
      <c r="AE33" s="138"/>
      <c r="AF33" s="50">
        <f>海航自动更新!L33*10</f>
        <v>180.59</v>
      </c>
      <c r="AG33" s="138">
        <f t="shared" si="14"/>
        <v>0.409021042858146</v>
      </c>
      <c r="AH33" s="138"/>
      <c r="AI33" s="50">
        <f>海航自动更新!M33*10</f>
        <v>24.700000000000003</v>
      </c>
      <c r="AJ33" s="138">
        <f t="shared" si="15"/>
        <v>0.16333835719668421</v>
      </c>
      <c r="AK33" s="138"/>
      <c r="AL33" s="50">
        <f>海航自动更新!N33</f>
        <v>87.6</v>
      </c>
      <c r="AM33" s="174">
        <f t="shared" si="0"/>
        <v>-0.15000000000000568</v>
      </c>
      <c r="AN33" s="138"/>
      <c r="AO33" s="50">
        <f>海航自动更新!O33</f>
        <v>88.53</v>
      </c>
      <c r="AP33" s="174">
        <f t="shared" si="1"/>
        <v>-0.20000000000000284</v>
      </c>
      <c r="AQ33" s="138"/>
      <c r="AR33" s="50">
        <f>海航自动更新!P33</f>
        <v>84.4</v>
      </c>
      <c r="AS33" s="174">
        <f t="shared" si="2"/>
        <v>-5.9999999999988063E-2</v>
      </c>
      <c r="AT33" s="138"/>
      <c r="AU33" s="50">
        <f>海航自动更新!Q33</f>
        <v>80.95</v>
      </c>
      <c r="AV33" s="174">
        <f t="shared" si="3"/>
        <v>0.95000000000000284</v>
      </c>
      <c r="AW33" s="138"/>
      <c r="AX33" s="50">
        <f>海航自动更新!R33</f>
        <v>0</v>
      </c>
      <c r="AY33" s="138"/>
      <c r="AZ33" s="138"/>
      <c r="BA33" s="17"/>
      <c r="BB33" s="9"/>
      <c r="BC33" s="17"/>
      <c r="BD33" s="9"/>
      <c r="BE33" s="17"/>
      <c r="BF33" s="9"/>
      <c r="BG33" s="17"/>
      <c r="BH33" s="9"/>
      <c r="BI33" s="51"/>
      <c r="BJ33" s="9"/>
      <c r="BK33" s="51"/>
      <c r="BL33" s="9"/>
      <c r="BM33" s="51"/>
      <c r="BN33" s="9"/>
      <c r="BO33" s="51"/>
      <c r="BP33" s="51"/>
      <c r="BQ33" s="9"/>
      <c r="BR33" s="51"/>
      <c r="BS33" s="9"/>
      <c r="BT33" s="51"/>
      <c r="BU33" s="9"/>
      <c r="BV33" s="51"/>
      <c r="BW33" s="9"/>
      <c r="BX33" s="51"/>
      <c r="BY33" s="9"/>
      <c r="BZ33" s="51"/>
      <c r="CA33" s="9"/>
      <c r="CB33" s="51"/>
      <c r="CC33" s="9"/>
      <c r="CD33" s="51"/>
      <c r="CE33" s="9"/>
      <c r="CF33" s="51"/>
      <c r="CG33" s="10"/>
      <c r="CH33" s="51"/>
      <c r="CI33" s="10"/>
      <c r="CJ33" s="51"/>
      <c r="CK33" s="10"/>
      <c r="CL33" s="51"/>
      <c r="CM33" s="10"/>
      <c r="CN33" s="51"/>
      <c r="CO33" s="53"/>
      <c r="CP33" s="51"/>
      <c r="CQ33" s="53"/>
      <c r="CR33" s="51"/>
      <c r="CS33" s="53"/>
      <c r="CT33" s="51"/>
      <c r="CU33" s="53"/>
      <c r="CV33" s="60"/>
      <c r="CW33" s="51"/>
      <c r="CX33" s="9"/>
      <c r="CY33" s="51"/>
      <c r="CZ33" s="9"/>
      <c r="DA33" s="51"/>
      <c r="DB33" s="9"/>
      <c r="DC33" s="51"/>
      <c r="DD33" s="9"/>
      <c r="DE33" s="56"/>
      <c r="DF33" s="56"/>
      <c r="DG33" s="57"/>
    </row>
    <row r="34" spans="1:111">
      <c r="A34" s="49">
        <v>42582</v>
      </c>
      <c r="B34" s="50">
        <f>海航自动更新!B34</f>
        <v>8211.19</v>
      </c>
      <c r="C34" s="138">
        <f t="shared" si="4"/>
        <v>0.3052900587524312</v>
      </c>
      <c r="D34" s="138"/>
      <c r="E34" s="50">
        <f>海航自动更新!C34</f>
        <v>6224.39</v>
      </c>
      <c r="F34" s="138">
        <f t="shared" si="5"/>
        <v>0.30710426716343608</v>
      </c>
      <c r="G34" s="138"/>
      <c r="H34" s="50">
        <f>海航自动更新!D34</f>
        <v>1919.66</v>
      </c>
      <c r="I34" s="138">
        <f t="shared" si="6"/>
        <v>0.31172054966452278</v>
      </c>
      <c r="J34" s="138"/>
      <c r="K34" s="50">
        <f>海航自动更新!E34</f>
        <v>67.14</v>
      </c>
      <c r="L34" s="138">
        <f t="shared" si="7"/>
        <v>2.8725875351642394E-2</v>
      </c>
      <c r="M34" s="138"/>
      <c r="N34" s="50">
        <f>海航自动更新!F34</f>
        <v>7280.72</v>
      </c>
      <c r="O34" s="138">
        <f t="shared" si="8"/>
        <v>0.29086834296058028</v>
      </c>
      <c r="P34" s="138"/>
      <c r="Q34" s="50">
        <f>海航自动更新!G34</f>
        <v>5596.71</v>
      </c>
      <c r="R34" s="138">
        <f t="shared" si="9"/>
        <v>0.29771033961450422</v>
      </c>
      <c r="S34" s="138"/>
      <c r="T34" s="10">
        <f>海航自动更新!I34</f>
        <v>1629.89</v>
      </c>
      <c r="U34" s="138">
        <f t="shared" si="10"/>
        <v>0.28164974394762976</v>
      </c>
      <c r="V34" s="138"/>
      <c r="W34" s="10">
        <f>海航自动更新!H34</f>
        <v>54.12</v>
      </c>
      <c r="X34" s="138">
        <f t="shared" si="11"/>
        <v>-2.8406367421094036E-2</v>
      </c>
      <c r="Y34" s="138"/>
      <c r="Z34" s="50">
        <f>海航自动更新!J34*10</f>
        <v>4078.5199999999995</v>
      </c>
      <c r="AA34" s="138">
        <f t="shared" si="12"/>
        <v>0.28050344558444307</v>
      </c>
      <c r="AB34" s="138"/>
      <c r="AC34" s="50">
        <f>海航自动更新!K34*10</f>
        <v>3818.05</v>
      </c>
      <c r="AD34" s="138">
        <f t="shared" si="13"/>
        <v>0.27510305389527545</v>
      </c>
      <c r="AE34" s="138"/>
      <c r="AF34" s="50">
        <f>海航自动更新!L34*10</f>
        <v>232.47</v>
      </c>
      <c r="AG34" s="138">
        <f t="shared" si="14"/>
        <v>0.39480884152926787</v>
      </c>
      <c r="AH34" s="138"/>
      <c r="AI34" s="50">
        <f>海航自动更新!M34*10</f>
        <v>28</v>
      </c>
      <c r="AJ34" s="138">
        <f t="shared" si="15"/>
        <v>0.16105490131033351</v>
      </c>
      <c r="AK34" s="138"/>
      <c r="AL34" s="50">
        <f>海航自动更新!N34</f>
        <v>88.67</v>
      </c>
      <c r="AM34" s="174">
        <f t="shared" si="0"/>
        <v>-0.98999999999999488</v>
      </c>
      <c r="AN34" s="138"/>
      <c r="AO34" s="50">
        <f>海航自动更新!O34</f>
        <v>89.92</v>
      </c>
      <c r="AP34" s="174">
        <f t="shared" si="1"/>
        <v>-0.64999999999999147</v>
      </c>
      <c r="AQ34" s="138"/>
      <c r="AR34" s="50">
        <f>海航自动更新!P34</f>
        <v>84.91</v>
      </c>
      <c r="AS34" s="174">
        <f t="shared" si="2"/>
        <v>-1.9900000000000091</v>
      </c>
      <c r="AT34" s="138"/>
      <c r="AU34" s="50">
        <f>海航自动更新!Q34</f>
        <v>80.599999999999994</v>
      </c>
      <c r="AV34" s="174">
        <f t="shared" si="3"/>
        <v>-4.75</v>
      </c>
      <c r="AW34" s="138"/>
      <c r="AX34" s="50">
        <f>海航自动更新!R34</f>
        <v>0</v>
      </c>
      <c r="AY34" s="138"/>
      <c r="AZ34" s="138"/>
      <c r="BA34" s="17"/>
      <c r="BB34" s="9"/>
      <c r="BC34" s="17"/>
      <c r="BD34" s="9"/>
      <c r="BE34" s="17"/>
      <c r="BF34" s="9"/>
      <c r="BG34" s="17"/>
      <c r="BH34" s="9"/>
      <c r="BI34" s="51"/>
      <c r="BJ34" s="9"/>
      <c r="BK34" s="51"/>
      <c r="BL34" s="9"/>
      <c r="BM34" s="51"/>
      <c r="BN34" s="9"/>
      <c r="BO34" s="51"/>
      <c r="BP34" s="51"/>
      <c r="BQ34" s="9"/>
      <c r="BR34" s="51"/>
      <c r="BS34" s="9"/>
      <c r="BT34" s="51"/>
      <c r="BU34" s="9"/>
      <c r="BV34" s="51"/>
      <c r="BW34" s="9"/>
      <c r="BX34" s="51"/>
      <c r="BY34" s="9"/>
      <c r="BZ34" s="51"/>
      <c r="CA34" s="9"/>
      <c r="CB34" s="51"/>
      <c r="CC34" s="9"/>
      <c r="CD34" s="51"/>
      <c r="CE34" s="9"/>
      <c r="CF34" s="51"/>
      <c r="CG34" s="10"/>
      <c r="CH34" s="51"/>
      <c r="CI34" s="10"/>
      <c r="CJ34" s="51"/>
      <c r="CK34" s="10"/>
      <c r="CL34" s="51"/>
      <c r="CM34" s="10"/>
      <c r="CN34" s="51"/>
      <c r="CO34" s="53"/>
      <c r="CP34" s="51"/>
      <c r="CQ34" s="53"/>
      <c r="CR34" s="51"/>
      <c r="CS34" s="53"/>
      <c r="CT34" s="51"/>
      <c r="CU34" s="53"/>
      <c r="CV34" s="60"/>
      <c r="CW34" s="51"/>
      <c r="CX34" s="9"/>
      <c r="CY34" s="51"/>
      <c r="CZ34" s="9"/>
      <c r="DA34" s="51"/>
      <c r="DB34" s="9"/>
      <c r="DC34" s="51"/>
      <c r="DD34" s="9"/>
      <c r="DE34" s="56"/>
      <c r="DF34" s="56"/>
      <c r="DG34" s="57"/>
    </row>
    <row r="35" spans="1:111">
      <c r="A35" s="49">
        <v>42613</v>
      </c>
      <c r="B35" s="50">
        <f>海航自动更新!B35</f>
        <v>8565.7199999999993</v>
      </c>
      <c r="C35" s="138">
        <f t="shared" si="4"/>
        <v>0.31273295890562491</v>
      </c>
      <c r="D35" s="138"/>
      <c r="E35" s="50">
        <f>海航自动更新!C35</f>
        <v>6470.92</v>
      </c>
      <c r="F35" s="138">
        <f t="shared" si="5"/>
        <v>0.29993376302591512</v>
      </c>
      <c r="G35" s="138"/>
      <c r="H35" s="50">
        <f>海航自动更新!D35</f>
        <v>2033.06</v>
      </c>
      <c r="I35" s="138">
        <f t="shared" si="6"/>
        <v>0.37167754991750268</v>
      </c>
      <c r="J35" s="138"/>
      <c r="K35" s="50">
        <f>海航自动更新!E35</f>
        <v>61.74</v>
      </c>
      <c r="L35" s="138">
        <f t="shared" si="7"/>
        <v>-5.087955824546464E-2</v>
      </c>
      <c r="M35" s="138"/>
      <c r="N35" s="50">
        <f>海航自动更新!F35</f>
        <v>7694.96</v>
      </c>
      <c r="O35" s="138">
        <f t="shared" si="8"/>
        <v>0.30300660982536787</v>
      </c>
      <c r="P35" s="138"/>
      <c r="Q35" s="50">
        <f>海航自动更新!G35</f>
        <v>5900.68</v>
      </c>
      <c r="R35" s="138">
        <f t="shared" si="9"/>
        <v>0.30051840844677091</v>
      </c>
      <c r="S35" s="138"/>
      <c r="T35" s="10">
        <f>海航自动更新!I35</f>
        <v>1746.73</v>
      </c>
      <c r="U35" s="138">
        <f t="shared" si="10"/>
        <v>0.33067654602311891</v>
      </c>
      <c r="V35" s="138"/>
      <c r="W35" s="10">
        <f>海航自动更新!H35</f>
        <v>47.55</v>
      </c>
      <c r="X35" s="138">
        <f t="shared" si="11"/>
        <v>-0.1463732081467054</v>
      </c>
      <c r="Y35" s="138"/>
      <c r="Z35" s="50">
        <f>海航自动更新!J35*10</f>
        <v>4294.51</v>
      </c>
      <c r="AA35" s="138">
        <f t="shared" si="12"/>
        <v>0.2893452801275862</v>
      </c>
      <c r="AB35" s="138"/>
      <c r="AC35" s="50">
        <f>海航自动更新!K35*10</f>
        <v>4012.72</v>
      </c>
      <c r="AD35" s="138">
        <f t="shared" si="13"/>
        <v>0.28112647385320311</v>
      </c>
      <c r="AE35" s="138"/>
      <c r="AF35" s="50">
        <f>海航自动更新!L35*10</f>
        <v>256.52999999999997</v>
      </c>
      <c r="AG35" s="138">
        <f t="shared" si="14"/>
        <v>0.47077709869394191</v>
      </c>
      <c r="AH35" s="138"/>
      <c r="AI35" s="50">
        <f>海航自动更新!M35*10</f>
        <v>25.259999999999998</v>
      </c>
      <c r="AJ35" s="138">
        <f t="shared" si="15"/>
        <v>4.5140469196077504E-2</v>
      </c>
      <c r="AK35" s="138"/>
      <c r="AL35" s="50">
        <f>海航自动更新!N35</f>
        <v>89.83</v>
      </c>
      <c r="AM35" s="174">
        <f t="shared" si="0"/>
        <v>-0.67000000000000171</v>
      </c>
      <c r="AN35" s="138"/>
      <c r="AO35" s="50">
        <f>海航自动更新!O35</f>
        <v>91.19</v>
      </c>
      <c r="AP35" s="174">
        <f t="shared" si="1"/>
        <v>3.9999999999992042E-2</v>
      </c>
      <c r="AQ35" s="138"/>
      <c r="AR35" s="50">
        <f>海航自动更新!P35</f>
        <v>85.92</v>
      </c>
      <c r="AS35" s="174">
        <f t="shared" si="2"/>
        <v>-2.6400000000000006</v>
      </c>
      <c r="AT35" s="138"/>
      <c r="AU35" s="50">
        <f>海航自动更新!Q35</f>
        <v>77.02</v>
      </c>
      <c r="AV35" s="174">
        <f t="shared" si="3"/>
        <v>-8.61</v>
      </c>
      <c r="AW35" s="138"/>
      <c r="AX35" s="50">
        <f>海航自动更新!R35</f>
        <v>0</v>
      </c>
      <c r="AY35" s="138"/>
      <c r="AZ35" s="138"/>
      <c r="BA35" s="17"/>
      <c r="BB35" s="9"/>
      <c r="BC35" s="17"/>
      <c r="BD35" s="9"/>
      <c r="BE35" s="17"/>
      <c r="BF35" s="9"/>
      <c r="BG35" s="17"/>
      <c r="BH35" s="9"/>
      <c r="BI35" s="51"/>
      <c r="BJ35" s="9"/>
      <c r="BK35" s="51"/>
      <c r="BL35" s="9"/>
      <c r="BM35" s="51"/>
      <c r="BN35" s="9"/>
      <c r="BO35" s="51"/>
      <c r="BP35" s="51"/>
      <c r="BQ35" s="9"/>
      <c r="BR35" s="51"/>
      <c r="BS35" s="9"/>
      <c r="BT35" s="51"/>
      <c r="BU35" s="9"/>
      <c r="BV35" s="51"/>
      <c r="BW35" s="9"/>
      <c r="BX35" s="51"/>
      <c r="BY35" s="9"/>
      <c r="BZ35" s="51"/>
      <c r="CA35" s="9"/>
      <c r="CB35" s="51"/>
      <c r="CC35" s="9"/>
      <c r="CD35" s="51"/>
      <c r="CE35" s="9"/>
      <c r="CF35" s="51"/>
      <c r="CG35" s="10"/>
      <c r="CH35" s="51"/>
      <c r="CI35" s="10"/>
      <c r="CJ35" s="51"/>
      <c r="CK35" s="10"/>
      <c r="CL35" s="51"/>
      <c r="CM35" s="10"/>
      <c r="CN35" s="51"/>
      <c r="CO35" s="53"/>
      <c r="CP35" s="51"/>
      <c r="CQ35" s="53"/>
      <c r="CR35" s="51"/>
      <c r="CS35" s="53"/>
      <c r="CT35" s="51"/>
      <c r="CU35" s="53"/>
      <c r="CV35" s="60"/>
      <c r="CW35" s="51"/>
      <c r="CX35" s="9"/>
      <c r="CY35" s="51"/>
      <c r="CZ35" s="9"/>
      <c r="DA35" s="51"/>
      <c r="DB35" s="9"/>
      <c r="DC35" s="51"/>
      <c r="DD35" s="9"/>
      <c r="DE35" s="56"/>
      <c r="DF35" s="56"/>
      <c r="DG35" s="57"/>
    </row>
    <row r="36" spans="1:111">
      <c r="A36" s="49">
        <v>42643</v>
      </c>
      <c r="B36" s="50">
        <f>海航自动更新!B36</f>
        <v>8289.0300000000007</v>
      </c>
      <c r="C36" s="138">
        <f t="shared" si="4"/>
        <v>0.27385536810068412</v>
      </c>
      <c r="D36" s="138"/>
      <c r="E36" s="50">
        <f>海航自动更新!C36</f>
        <v>6210.49</v>
      </c>
      <c r="F36" s="138">
        <f t="shared" si="5"/>
        <v>0.21125104540173312</v>
      </c>
      <c r="G36" s="138"/>
      <c r="H36" s="50">
        <f>海航自动更新!D36</f>
        <v>2029.02</v>
      </c>
      <c r="I36" s="138">
        <f t="shared" si="6"/>
        <v>0.54030928407145362</v>
      </c>
      <c r="J36" s="138"/>
      <c r="K36" s="50">
        <f>海航自动更新!E36</f>
        <v>49.52</v>
      </c>
      <c r="L36" s="138">
        <f t="shared" si="7"/>
        <v>-0.20673696890863857</v>
      </c>
      <c r="M36" s="138"/>
      <c r="N36" s="50">
        <f>海航自动更新!F36</f>
        <v>7257.3</v>
      </c>
      <c r="O36" s="138">
        <f t="shared" si="8"/>
        <v>0.26930998128050687</v>
      </c>
      <c r="P36" s="138"/>
      <c r="Q36" s="50">
        <f>海航自动更新!G36</f>
        <v>5603.32</v>
      </c>
      <c r="R36" s="138">
        <f t="shared" si="9"/>
        <v>0.21676618911266865</v>
      </c>
      <c r="S36" s="138"/>
      <c r="T36" s="10">
        <f>海航自动更新!I36</f>
        <v>1616.68</v>
      </c>
      <c r="U36" s="138">
        <f t="shared" si="10"/>
        <v>0.52291446120641338</v>
      </c>
      <c r="V36" s="138"/>
      <c r="W36" s="10">
        <f>海航自动更新!H36</f>
        <v>37.299999999999997</v>
      </c>
      <c r="X36" s="138">
        <f t="shared" si="11"/>
        <v>-0.26653347596274857</v>
      </c>
      <c r="Y36" s="138"/>
      <c r="Z36" s="50">
        <f>海航自动更新!J36*10</f>
        <v>4005.7299999999996</v>
      </c>
      <c r="AA36" s="138">
        <f t="shared" si="12"/>
        <v>0.22318043463391257</v>
      </c>
      <c r="AB36" s="138"/>
      <c r="AC36" s="50">
        <f>海航自动更新!K36*10</f>
        <v>3761.81</v>
      </c>
      <c r="AD36" s="138">
        <f t="shared" si="13"/>
        <v>0.20981744727203266</v>
      </c>
      <c r="AE36" s="138"/>
      <c r="AF36" s="50">
        <f>海航自动更新!L36*10</f>
        <v>224.20999999999998</v>
      </c>
      <c r="AG36" s="138">
        <f t="shared" si="14"/>
        <v>0.56539527609632101</v>
      </c>
      <c r="AH36" s="138"/>
      <c r="AI36" s="50">
        <f>海航自动更新!M36*10</f>
        <v>19.71</v>
      </c>
      <c r="AJ36" s="138">
        <f t="shared" si="15"/>
        <v>-0.11280158444364419</v>
      </c>
      <c r="AK36" s="138"/>
      <c r="AL36" s="50">
        <f>海航自动更新!N36</f>
        <v>87.55</v>
      </c>
      <c r="AM36" s="174">
        <f t="shared" si="0"/>
        <v>-0.32000000000000739</v>
      </c>
      <c r="AN36" s="138"/>
      <c r="AO36" s="50">
        <f>海航自动更新!O36</f>
        <v>90.22</v>
      </c>
      <c r="AP36" s="174">
        <f t="shared" si="1"/>
        <v>0.40999999999999659</v>
      </c>
      <c r="AQ36" s="138"/>
      <c r="AR36" s="50">
        <f>海航自动更新!P36</f>
        <v>79.680000000000007</v>
      </c>
      <c r="AS36" s="174">
        <f t="shared" si="2"/>
        <v>-0.90999999999999659</v>
      </c>
      <c r="AT36" s="138"/>
      <c r="AU36" s="50">
        <f>海航自动更新!Q36</f>
        <v>75.319999999999993</v>
      </c>
      <c r="AV36" s="174">
        <f t="shared" si="3"/>
        <v>-6.1400000000000006</v>
      </c>
      <c r="AW36" s="138"/>
      <c r="AX36" s="50">
        <f>海航自动更新!R36</f>
        <v>0</v>
      </c>
      <c r="AY36" s="138"/>
      <c r="AZ36" s="138"/>
      <c r="BA36" s="17"/>
      <c r="BB36" s="9"/>
      <c r="BC36" s="17"/>
      <c r="BD36" s="9"/>
      <c r="BE36" s="17"/>
      <c r="BF36" s="9"/>
      <c r="BG36" s="17"/>
      <c r="BH36" s="9"/>
      <c r="BI36" s="51"/>
      <c r="BJ36" s="9"/>
      <c r="BK36" s="51"/>
      <c r="BL36" s="9"/>
      <c r="BM36" s="51"/>
      <c r="BN36" s="9"/>
      <c r="BO36" s="51"/>
      <c r="BP36" s="51"/>
      <c r="BQ36" s="9"/>
      <c r="BR36" s="51"/>
      <c r="BS36" s="9"/>
      <c r="BT36" s="51"/>
      <c r="BU36" s="9"/>
      <c r="BV36" s="51"/>
      <c r="BW36" s="9"/>
      <c r="BX36" s="51"/>
      <c r="BY36" s="9"/>
      <c r="BZ36" s="51"/>
      <c r="CA36" s="9"/>
      <c r="CB36" s="51"/>
      <c r="CC36" s="9"/>
      <c r="CD36" s="51"/>
      <c r="CE36" s="9"/>
      <c r="CF36" s="51"/>
      <c r="CG36" s="10"/>
      <c r="CH36" s="51"/>
      <c r="CI36" s="10"/>
      <c r="CJ36" s="51"/>
      <c r="CK36" s="10"/>
      <c r="CL36" s="51"/>
      <c r="CM36" s="10"/>
      <c r="CN36" s="51"/>
      <c r="CO36" s="53"/>
      <c r="CP36" s="51"/>
      <c r="CQ36" s="53"/>
      <c r="CR36" s="51"/>
      <c r="CS36" s="53"/>
      <c r="CT36" s="51"/>
      <c r="CU36" s="53"/>
      <c r="CV36" s="60"/>
      <c r="CW36" s="51"/>
      <c r="CX36" s="9"/>
      <c r="CY36" s="51"/>
      <c r="CZ36" s="9"/>
      <c r="DA36" s="51"/>
      <c r="DB36" s="9"/>
      <c r="DC36" s="51"/>
      <c r="DD36" s="9"/>
      <c r="DE36" s="56"/>
      <c r="DF36" s="56"/>
      <c r="DG36" s="57"/>
    </row>
    <row r="37" spans="1:111">
      <c r="A37" s="49">
        <v>42674</v>
      </c>
      <c r="B37" s="50">
        <f>海航自动更新!B37</f>
        <v>8700.89</v>
      </c>
      <c r="C37" s="138">
        <f t="shared" si="4"/>
        <v>0.27946130718777962</v>
      </c>
      <c r="D37" s="138"/>
      <c r="E37" s="50">
        <f>海航自动更新!C37</f>
        <v>6602.77</v>
      </c>
      <c r="F37" s="138">
        <f t="shared" si="5"/>
        <v>0.21332954443300323</v>
      </c>
      <c r="G37" s="138"/>
      <c r="H37" s="50">
        <f>海航自动更新!D37</f>
        <v>2040.1</v>
      </c>
      <c r="I37" s="138">
        <f t="shared" si="6"/>
        <v>0.58002891775880139</v>
      </c>
      <c r="J37" s="138"/>
      <c r="K37" s="50">
        <f>海航自动更新!E37</f>
        <v>58.02</v>
      </c>
      <c r="L37" s="138">
        <f t="shared" si="7"/>
        <v>-0.13907844891672561</v>
      </c>
      <c r="M37" s="138"/>
      <c r="N37" s="50">
        <f>海航自动更新!F37</f>
        <v>7618.28</v>
      </c>
      <c r="O37" s="138">
        <f t="shared" si="8"/>
        <v>0.27942341069014875</v>
      </c>
      <c r="P37" s="138"/>
      <c r="Q37" s="50">
        <f>海航自动更新!G37</f>
        <v>6004.67</v>
      </c>
      <c r="R37" s="138">
        <f t="shared" si="9"/>
        <v>0.22376784363801816</v>
      </c>
      <c r="S37" s="138"/>
      <c r="T37" s="10">
        <f>海航自动更新!I37</f>
        <v>1573.92</v>
      </c>
      <c r="U37" s="138">
        <f t="shared" si="10"/>
        <v>0.59064274530999317</v>
      </c>
      <c r="V37" s="138"/>
      <c r="W37" s="10">
        <f>海航自动更新!H37</f>
        <v>39.69</v>
      </c>
      <c r="X37" s="138">
        <f t="shared" si="11"/>
        <v>-0.31886047708941145</v>
      </c>
      <c r="Y37" s="138"/>
      <c r="Z37" s="50">
        <f>海航自动更新!J37*10</f>
        <v>4282.2199999999993</v>
      </c>
      <c r="AA37" s="138">
        <f t="shared" si="12"/>
        <v>0.22883581106170858</v>
      </c>
      <c r="AB37" s="138"/>
      <c r="AC37" s="50">
        <f>海航自动更新!K37*10</f>
        <v>4046.3799999999997</v>
      </c>
      <c r="AD37" s="138">
        <f t="shared" si="13"/>
        <v>0.21673280488908642</v>
      </c>
      <c r="AE37" s="138"/>
      <c r="AF37" s="50">
        <f>海航自动更新!L37*10</f>
        <v>214.75</v>
      </c>
      <c r="AG37" s="138">
        <f t="shared" si="14"/>
        <v>0.61135413774733061</v>
      </c>
      <c r="AH37" s="138"/>
      <c r="AI37" s="50">
        <f>海航自动更新!M37*10</f>
        <v>21.09</v>
      </c>
      <c r="AJ37" s="138">
        <f t="shared" si="15"/>
        <v>-0.18552560438711663</v>
      </c>
      <c r="AK37" s="138"/>
      <c r="AL37" s="50">
        <f>海航自动更新!N37</f>
        <v>87.56</v>
      </c>
      <c r="AM37" s="174">
        <f>AL37-AL25</f>
        <v>0</v>
      </c>
      <c r="AN37" s="138"/>
      <c r="AO37" s="50">
        <f>海航自动更新!O37</f>
        <v>90.94</v>
      </c>
      <c r="AP37" s="174">
        <f>AO37-AO25</f>
        <v>0.76999999999999602</v>
      </c>
      <c r="AQ37" s="138"/>
      <c r="AR37" s="50">
        <f>海航自动更新!P37</f>
        <v>77.150000000000006</v>
      </c>
      <c r="AS37" s="174">
        <f>AR37-AR25</f>
        <v>0.52000000000001023</v>
      </c>
      <c r="AT37" s="138"/>
      <c r="AU37" s="50">
        <f>海航自动更新!Q37</f>
        <v>68.41</v>
      </c>
      <c r="AV37" s="174">
        <f>AU37-AU25</f>
        <v>-18.049999999999997</v>
      </c>
      <c r="AW37" s="138"/>
      <c r="AX37" s="50">
        <f>海航自动更新!R37</f>
        <v>0</v>
      </c>
      <c r="AY37" s="138"/>
      <c r="AZ37" s="138"/>
      <c r="BA37" s="17"/>
      <c r="BB37" s="9"/>
      <c r="BC37" s="17"/>
      <c r="BD37" s="9"/>
      <c r="BE37" s="17"/>
      <c r="BF37" s="9"/>
      <c r="BG37" s="17"/>
      <c r="BH37" s="9"/>
      <c r="BI37" s="51"/>
      <c r="BJ37" s="9"/>
      <c r="BK37" s="51"/>
      <c r="BL37" s="9"/>
      <c r="BM37" s="51"/>
      <c r="BN37" s="9"/>
      <c r="BO37" s="51"/>
      <c r="BP37" s="51"/>
      <c r="BQ37" s="9"/>
      <c r="BR37" s="51"/>
      <c r="BS37" s="9"/>
      <c r="BT37" s="51"/>
      <c r="BU37" s="9"/>
      <c r="BV37" s="51"/>
      <c r="BW37" s="9"/>
      <c r="BX37" s="51"/>
      <c r="BY37" s="9"/>
      <c r="BZ37" s="51"/>
      <c r="CA37" s="9"/>
      <c r="CB37" s="51"/>
      <c r="CC37" s="9"/>
      <c r="CD37" s="51"/>
      <c r="CE37" s="9"/>
      <c r="CF37" s="51"/>
      <c r="CG37" s="10"/>
      <c r="CH37" s="51"/>
      <c r="CI37" s="10"/>
      <c r="CJ37" s="51"/>
      <c r="CK37" s="10"/>
      <c r="CL37" s="51"/>
      <c r="CM37" s="10"/>
      <c r="CN37" s="51"/>
      <c r="CO37" s="53"/>
      <c r="CP37" s="51"/>
      <c r="CQ37" s="53"/>
      <c r="CR37" s="51"/>
      <c r="CS37" s="53"/>
      <c r="CT37" s="51"/>
      <c r="CU37" s="53"/>
      <c r="CV37" s="60"/>
      <c r="CW37" s="51"/>
      <c r="CX37" s="9"/>
      <c r="CY37" s="51"/>
      <c r="CZ37" s="9"/>
      <c r="DA37" s="51"/>
      <c r="DB37" s="9"/>
      <c r="DC37" s="51"/>
      <c r="DD37" s="9"/>
      <c r="DE37" s="56"/>
      <c r="DF37" s="56"/>
      <c r="DG37" s="57"/>
    </row>
    <row r="38" spans="1:111">
      <c r="A38" s="49">
        <v>42704</v>
      </c>
      <c r="B38" s="50">
        <f>海航自动更新!B38</f>
        <v>8261.7800000000007</v>
      </c>
      <c r="C38" s="138">
        <f t="shared" si="4"/>
        <v>0.25890178267342079</v>
      </c>
      <c r="D38" s="138"/>
      <c r="E38" s="50">
        <f>海航自动更新!C38</f>
        <v>6380.5</v>
      </c>
      <c r="F38" s="138">
        <f t="shared" si="5"/>
        <v>0.14964274678219858</v>
      </c>
      <c r="G38" s="138"/>
      <c r="H38" s="50">
        <f>海航自动更新!D38</f>
        <v>1826.55</v>
      </c>
      <c r="I38" s="138">
        <f t="shared" si="6"/>
        <v>0.93093376935757011</v>
      </c>
      <c r="J38" s="138"/>
      <c r="K38" s="50">
        <f>海航自动更新!E38</f>
        <v>54.73</v>
      </c>
      <c r="L38" s="138">
        <f t="shared" si="7"/>
        <v>-0.180221054224041</v>
      </c>
      <c r="M38" s="138"/>
      <c r="N38" s="50">
        <f>海航自动更新!F38</f>
        <v>7051.96</v>
      </c>
      <c r="O38" s="138">
        <f t="shared" si="8"/>
        <v>0.25293269108620042</v>
      </c>
      <c r="P38" s="138"/>
      <c r="Q38" s="50">
        <f>海航自动更新!G38</f>
        <v>5694.4</v>
      </c>
      <c r="R38" s="138">
        <f t="shared" si="9"/>
        <v>0.15441245800470926</v>
      </c>
      <c r="S38" s="138"/>
      <c r="T38" s="10">
        <f>海航自动更新!I38</f>
        <v>1317.01</v>
      </c>
      <c r="U38" s="138">
        <f t="shared" si="10"/>
        <v>1.0685425288800587</v>
      </c>
      <c r="V38" s="138"/>
      <c r="W38" s="10">
        <f>海航自动更新!H38</f>
        <v>40.549999999999997</v>
      </c>
      <c r="X38" s="138">
        <f t="shared" si="11"/>
        <v>-0.31215575982616461</v>
      </c>
      <c r="Y38" s="138"/>
      <c r="Z38" s="50">
        <f>海航自动更新!J38*10</f>
        <v>3992.16</v>
      </c>
      <c r="AA38" s="138">
        <f t="shared" si="12"/>
        <v>0.19194822279342394</v>
      </c>
      <c r="AB38" s="138"/>
      <c r="AC38" s="50">
        <f>海航自动更新!K38*10</f>
        <v>3783.7799999999997</v>
      </c>
      <c r="AD38" s="138">
        <f t="shared" si="13"/>
        <v>0.16809795799418747</v>
      </c>
      <c r="AE38" s="138"/>
      <c r="AF38" s="50">
        <f>海航自动更新!L38*10</f>
        <v>186.52</v>
      </c>
      <c r="AG38" s="138">
        <f t="shared" si="14"/>
        <v>1.2069193998769467</v>
      </c>
      <c r="AH38" s="138"/>
      <c r="AI38" s="50">
        <f>海航自动更新!M38*10</f>
        <v>21.86</v>
      </c>
      <c r="AJ38" s="138">
        <f t="shared" si="15"/>
        <v>-0.14244243066180218</v>
      </c>
      <c r="AK38" s="138"/>
      <c r="AL38" s="50">
        <f>海航自动更新!N38</f>
        <v>85.36</v>
      </c>
      <c r="AM38" s="174">
        <f t="shared" ref="AM38:AM101" si="16">AL38-AL26</f>
        <v>-0.40000000000000568</v>
      </c>
      <c r="AN38" s="138"/>
      <c r="AO38" s="50">
        <f>海航自动更新!O38</f>
        <v>89.25</v>
      </c>
      <c r="AP38" s="174">
        <f t="shared" ref="AP38:AP101" si="17">AO38-AO26</f>
        <v>0.37000000000000455</v>
      </c>
      <c r="AQ38" s="138"/>
      <c r="AR38" s="50">
        <f>海航自动更新!P38</f>
        <v>72.099999999999994</v>
      </c>
      <c r="AS38" s="174">
        <f t="shared" ref="AS38:AS101" si="18">AR38-AR26</f>
        <v>4.789999999999992</v>
      </c>
      <c r="AT38" s="138"/>
      <c r="AU38" s="50">
        <f>海航自动更新!Q38</f>
        <v>74.09</v>
      </c>
      <c r="AV38" s="174">
        <f t="shared" ref="AV38:AV101" si="19">AU38-AU26</f>
        <v>-14.209999999999994</v>
      </c>
      <c r="AW38" s="138"/>
      <c r="AX38" s="50">
        <f>海航自动更新!R38</f>
        <v>0</v>
      </c>
      <c r="AY38" s="138"/>
      <c r="AZ38" s="138"/>
      <c r="BA38" s="17"/>
      <c r="BB38" s="9"/>
      <c r="BC38" s="17"/>
      <c r="BD38" s="9"/>
      <c r="BE38" s="17"/>
      <c r="BF38" s="9"/>
      <c r="BG38" s="17"/>
      <c r="BH38" s="9"/>
      <c r="BI38" s="51"/>
      <c r="BJ38" s="9"/>
      <c r="BK38" s="51"/>
      <c r="BL38" s="9"/>
      <c r="BM38" s="51"/>
      <c r="BN38" s="9"/>
      <c r="BO38" s="51"/>
      <c r="BP38" s="51"/>
      <c r="BQ38" s="9"/>
      <c r="BR38" s="51"/>
      <c r="BS38" s="9"/>
      <c r="BT38" s="51"/>
      <c r="BU38" s="9"/>
      <c r="BV38" s="51"/>
      <c r="BW38" s="9"/>
      <c r="BX38" s="51"/>
      <c r="BY38" s="9"/>
      <c r="BZ38" s="51"/>
      <c r="CA38" s="9"/>
      <c r="CB38" s="51"/>
      <c r="CC38" s="9"/>
      <c r="CD38" s="51"/>
      <c r="CE38" s="9"/>
      <c r="CF38" s="51"/>
      <c r="CG38" s="10"/>
      <c r="CH38" s="51"/>
      <c r="CI38" s="10"/>
      <c r="CJ38" s="51"/>
      <c r="CK38" s="10"/>
      <c r="CL38" s="51"/>
      <c r="CM38" s="10"/>
      <c r="CN38" s="51"/>
      <c r="CO38" s="53"/>
      <c r="CP38" s="51"/>
      <c r="CQ38" s="53"/>
      <c r="CR38" s="51"/>
      <c r="CS38" s="53"/>
      <c r="CT38" s="51"/>
      <c r="CU38" s="53"/>
      <c r="CV38" s="60"/>
      <c r="CW38" s="51"/>
      <c r="CX38" s="9"/>
      <c r="CY38" s="51"/>
      <c r="CZ38" s="9"/>
      <c r="DA38" s="51"/>
      <c r="DB38" s="9"/>
      <c r="DC38" s="51"/>
      <c r="DD38" s="9"/>
      <c r="DE38" s="56"/>
      <c r="DF38" s="56"/>
      <c r="DG38" s="57"/>
    </row>
    <row r="39" spans="1:111">
      <c r="A39" s="49">
        <v>42735</v>
      </c>
      <c r="B39" s="50">
        <f>海航自动更新!B39</f>
        <v>8539.74</v>
      </c>
      <c r="C39" s="138">
        <f t="shared" si="4"/>
        <v>0.22505597485592177</v>
      </c>
      <c r="D39" s="138"/>
      <c r="E39" s="50">
        <f>海航自动更新!C39</f>
        <v>6417.78</v>
      </c>
      <c r="F39" s="138">
        <f t="shared" si="5"/>
        <v>0.10202704200565216</v>
      </c>
      <c r="G39" s="138"/>
      <c r="H39" s="50">
        <f>海航自动更新!D39</f>
        <v>2065.15</v>
      </c>
      <c r="I39" s="138">
        <f t="shared" si="6"/>
        <v>0.90356283287462191</v>
      </c>
      <c r="J39" s="138"/>
      <c r="K39" s="50">
        <f>海航自动更新!E39</f>
        <v>56.81</v>
      </c>
      <c r="L39" s="138">
        <f t="shared" si="7"/>
        <v>-8.9542479470232528E-2</v>
      </c>
      <c r="M39" s="138"/>
      <c r="N39" s="50">
        <f>海航自动更新!F39</f>
        <v>7371.41</v>
      </c>
      <c r="O39" s="138">
        <f t="shared" si="8"/>
        <v>0.22538726882969384</v>
      </c>
      <c r="P39" s="138"/>
      <c r="Q39" s="50">
        <f>海航自动更新!G39</f>
        <v>5772.99</v>
      </c>
      <c r="R39" s="138">
        <f t="shared" si="9"/>
        <v>0.11462967595730356</v>
      </c>
      <c r="S39" s="138"/>
      <c r="T39" s="10">
        <f>海航自动更新!I39</f>
        <v>1555.77</v>
      </c>
      <c r="U39" s="138">
        <f t="shared" si="10"/>
        <v>0.986247416283764</v>
      </c>
      <c r="V39" s="138"/>
      <c r="W39" s="10">
        <f>海航自动更新!H39</f>
        <v>42.65</v>
      </c>
      <c r="X39" s="138">
        <f t="shared" si="11"/>
        <v>-0.19551070451758945</v>
      </c>
      <c r="Y39" s="138"/>
      <c r="Z39" s="50">
        <f>海航自动更新!J39*10</f>
        <v>4054.24</v>
      </c>
      <c r="AA39" s="138">
        <f t="shared" si="12"/>
        <v>0.15558451471601353</v>
      </c>
      <c r="AB39" s="138"/>
      <c r="AC39" s="50">
        <f>海航自动更新!K39*10</f>
        <v>3807.9</v>
      </c>
      <c r="AD39" s="138">
        <f t="shared" si="13"/>
        <v>0.12719424571170945</v>
      </c>
      <c r="AE39" s="138"/>
      <c r="AF39" s="50">
        <f>海航自动更新!L39*10</f>
        <v>223.72</v>
      </c>
      <c r="AG39" s="138">
        <f t="shared" si="14"/>
        <v>1.1019204028712091</v>
      </c>
      <c r="AH39" s="138"/>
      <c r="AI39" s="50">
        <f>海航自动更新!M39*10</f>
        <v>22.62</v>
      </c>
      <c r="AJ39" s="138">
        <f t="shared" si="15"/>
        <v>-4.7258023755370249E-2</v>
      </c>
      <c r="AK39" s="138"/>
      <c r="AL39" s="50">
        <f>海航自动更新!N39</f>
        <v>86.32</v>
      </c>
      <c r="AM39" s="174">
        <f t="shared" si="16"/>
        <v>1.9999999999996021E-2</v>
      </c>
      <c r="AN39" s="138"/>
      <c r="AO39" s="50">
        <f>海航自动更新!O39</f>
        <v>89.95</v>
      </c>
      <c r="AP39" s="174">
        <f t="shared" si="17"/>
        <v>1.0100000000000051</v>
      </c>
      <c r="AQ39" s="138"/>
      <c r="AR39" s="50">
        <f>海航自动更新!P39</f>
        <v>75.33</v>
      </c>
      <c r="AS39" s="174">
        <f t="shared" si="18"/>
        <v>3.1299999999999955</v>
      </c>
      <c r="AT39" s="138"/>
      <c r="AU39" s="50">
        <f>海航自动更新!Q39</f>
        <v>75.08</v>
      </c>
      <c r="AV39" s="174">
        <f t="shared" si="19"/>
        <v>-9.8799999999999955</v>
      </c>
      <c r="AW39" s="138"/>
      <c r="AX39" s="50">
        <f>海航自动更新!R39</f>
        <v>0</v>
      </c>
      <c r="AY39" s="138"/>
      <c r="AZ39" s="138"/>
      <c r="BA39" s="17"/>
      <c r="BB39" s="9"/>
      <c r="BC39" s="17"/>
      <c r="BD39" s="9"/>
      <c r="BE39" s="17"/>
      <c r="BF39" s="9"/>
      <c r="BG39" s="17"/>
      <c r="BH39" s="9"/>
      <c r="BI39" s="51"/>
      <c r="BJ39" s="9"/>
      <c r="BK39" s="51"/>
      <c r="BL39" s="9"/>
      <c r="BM39" s="51"/>
      <c r="BN39" s="9"/>
      <c r="BO39" s="51"/>
      <c r="BP39" s="51"/>
      <c r="BQ39" s="9"/>
      <c r="BR39" s="51"/>
      <c r="BS39" s="9"/>
      <c r="BT39" s="51"/>
      <c r="BU39" s="9"/>
      <c r="BV39" s="51"/>
      <c r="BW39" s="9"/>
      <c r="BX39" s="51"/>
      <c r="BY39" s="9"/>
      <c r="BZ39" s="51"/>
      <c r="CA39" s="9"/>
      <c r="CB39" s="51"/>
      <c r="CC39" s="9"/>
      <c r="CD39" s="51"/>
      <c r="CE39" s="9"/>
      <c r="CF39" s="51"/>
      <c r="CG39" s="10"/>
      <c r="CH39" s="51"/>
      <c r="CI39" s="10"/>
      <c r="CJ39" s="51"/>
      <c r="CK39" s="10"/>
      <c r="CL39" s="51"/>
      <c r="CM39" s="10"/>
      <c r="CN39" s="51"/>
      <c r="CO39" s="53"/>
      <c r="CP39" s="51"/>
      <c r="CQ39" s="53"/>
      <c r="CR39" s="51"/>
      <c r="CS39" s="53"/>
      <c r="CT39" s="51"/>
      <c r="CU39" s="53"/>
      <c r="CV39" s="60"/>
      <c r="CW39" s="51"/>
      <c r="CX39" s="9"/>
      <c r="CY39" s="51"/>
      <c r="CZ39" s="9"/>
      <c r="DA39" s="51"/>
      <c r="DB39" s="9"/>
      <c r="DC39" s="51"/>
      <c r="DD39" s="9"/>
      <c r="DE39" s="56"/>
      <c r="DF39" s="56"/>
      <c r="DG39" s="57"/>
    </row>
    <row r="40" spans="1:111" s="11" customFormat="1" ht="12.75">
      <c r="A40" s="34">
        <v>42766</v>
      </c>
      <c r="B40" s="18">
        <f>海航自动更新!B40</f>
        <v>11402.43</v>
      </c>
      <c r="C40" s="138">
        <f t="shared" si="4"/>
        <v>0.54275879844701658</v>
      </c>
      <c r="D40" s="138"/>
      <c r="E40" s="18">
        <f>海航自动更新!C40</f>
        <v>8871.4699999999993</v>
      </c>
      <c r="F40" s="138">
        <f t="shared" si="5"/>
        <v>0.43649489849493395</v>
      </c>
      <c r="G40" s="138"/>
      <c r="H40" s="18">
        <f>海航自动更新!D40</f>
        <v>2468.16</v>
      </c>
      <c r="I40" s="138">
        <f t="shared" si="6"/>
        <v>1.1302098724856866</v>
      </c>
      <c r="J40" s="138"/>
      <c r="K40" s="18">
        <f>海航自动更新!E40</f>
        <v>62.8</v>
      </c>
      <c r="L40" s="138">
        <f t="shared" si="7"/>
        <v>0.11124480652307778</v>
      </c>
      <c r="M40" s="138"/>
      <c r="N40" s="18">
        <f>海航自动更新!F40</f>
        <v>9952.02</v>
      </c>
      <c r="O40" s="138">
        <f t="shared" si="8"/>
        <v>0.53074010504713631</v>
      </c>
      <c r="P40" s="138"/>
      <c r="Q40" s="18">
        <f>海航自动更新!G40</f>
        <v>7930.92</v>
      </c>
      <c r="R40" s="138">
        <f t="shared" si="9"/>
        <v>0.43452579002588454</v>
      </c>
      <c r="S40" s="138"/>
      <c r="T40" s="10">
        <f>海航自动更新!I40</f>
        <v>1975.24</v>
      </c>
      <c r="U40" s="138">
        <f t="shared" si="10"/>
        <v>1.1330344208327325</v>
      </c>
      <c r="V40" s="138"/>
      <c r="W40" s="10">
        <f>海航自动更新!H40</f>
        <v>45.86</v>
      </c>
      <c r="X40" s="138">
        <f t="shared" si="11"/>
        <v>-2.0489413553812175E-2</v>
      </c>
      <c r="Y40" s="138"/>
      <c r="Z40" s="18">
        <f>海航自动更新!J40*10</f>
        <v>5726.39</v>
      </c>
      <c r="AA40" s="138">
        <f t="shared" si="12"/>
        <v>0.53025576726304102</v>
      </c>
      <c r="AB40" s="138"/>
      <c r="AC40" s="18">
        <f>海航自动更新!K40*10</f>
        <v>5374.8</v>
      </c>
      <c r="AD40" s="138">
        <f t="shared" si="13"/>
        <v>0.50059467638995159</v>
      </c>
      <c r="AE40" s="138"/>
      <c r="AF40" s="18">
        <f>海航自动更新!L40*10</f>
        <v>327.26</v>
      </c>
      <c r="AG40" s="138">
        <f t="shared" si="14"/>
        <v>1.4007277155453828</v>
      </c>
      <c r="AH40" s="138"/>
      <c r="AI40" s="18">
        <f>海航自动更新!M40*10</f>
        <v>24.33</v>
      </c>
      <c r="AJ40" s="138">
        <f t="shared" si="15"/>
        <v>1.3074616922051918E-2</v>
      </c>
      <c r="AK40" s="138"/>
      <c r="AL40" s="18">
        <f>海航自动更新!N40</f>
        <v>87.28</v>
      </c>
      <c r="AM40" s="174">
        <f t="shared" si="16"/>
        <v>-0.68999999999999773</v>
      </c>
      <c r="AN40" s="138"/>
      <c r="AO40" s="18">
        <f>海航自动更新!O40</f>
        <v>89.4</v>
      </c>
      <c r="AP40" s="174">
        <f t="shared" si="17"/>
        <v>-0.11999999999999034</v>
      </c>
      <c r="AQ40" s="138"/>
      <c r="AR40" s="18">
        <f>海航自动更新!P40</f>
        <v>80.03</v>
      </c>
      <c r="AS40" s="174">
        <f t="shared" si="18"/>
        <v>0.10999999999999943</v>
      </c>
      <c r="AT40" s="138"/>
      <c r="AU40" s="18">
        <f>海航自动更新!Q40</f>
        <v>73.02</v>
      </c>
      <c r="AV40" s="174">
        <f t="shared" si="19"/>
        <v>-9.8299999999999983</v>
      </c>
      <c r="AW40" s="138"/>
      <c r="AX40" s="18">
        <f>海航自动更新!R40</f>
        <v>0</v>
      </c>
      <c r="AY40" s="138"/>
      <c r="AZ40" s="138"/>
      <c r="BA40" s="10"/>
      <c r="BB40" s="9"/>
      <c r="BC40" s="10"/>
      <c r="BD40" s="9"/>
      <c r="BE40" s="10"/>
      <c r="BF40" s="9"/>
      <c r="BG40" s="10"/>
      <c r="BH40" s="9"/>
      <c r="BI40" s="10"/>
      <c r="BJ40" s="9"/>
      <c r="BK40" s="10"/>
      <c r="BL40" s="9"/>
      <c r="BM40" s="10"/>
      <c r="BN40" s="9"/>
      <c r="BO40" s="10"/>
      <c r="BP40" s="10"/>
      <c r="BQ40" s="9"/>
      <c r="BR40" s="10"/>
      <c r="BS40" s="9"/>
      <c r="BT40" s="10"/>
      <c r="BU40" s="9"/>
      <c r="BV40" s="10"/>
      <c r="BW40" s="9"/>
      <c r="BX40" s="10"/>
      <c r="BY40" s="9"/>
      <c r="BZ40" s="10"/>
      <c r="CA40" s="9"/>
      <c r="CB40" s="10"/>
      <c r="CC40" s="9"/>
      <c r="CD40" s="10"/>
      <c r="CE40" s="9"/>
      <c r="CF40" s="10"/>
      <c r="CG40" s="10"/>
      <c r="CH40" s="10"/>
      <c r="CI40" s="10"/>
      <c r="CJ40" s="10"/>
      <c r="CK40" s="10"/>
      <c r="CL40" s="10"/>
      <c r="CM40" s="10"/>
      <c r="CN40" s="10"/>
      <c r="CO40" s="53"/>
      <c r="CP40" s="10"/>
      <c r="CQ40" s="53"/>
      <c r="CR40" s="10"/>
      <c r="CS40" s="53"/>
      <c r="CT40" s="10"/>
      <c r="CU40" s="53"/>
      <c r="CW40" s="10"/>
      <c r="CX40" s="9"/>
      <c r="CY40" s="10"/>
      <c r="CZ40" s="9"/>
      <c r="DA40" s="10"/>
      <c r="DB40" s="9"/>
      <c r="DC40" s="10"/>
      <c r="DD40" s="9"/>
      <c r="DE40" s="88"/>
      <c r="DF40" s="88"/>
    </row>
    <row r="41" spans="1:111">
      <c r="A41" s="49">
        <v>42794</v>
      </c>
      <c r="B41" s="50">
        <f>海航自动更新!B41</f>
        <v>10754</v>
      </c>
      <c r="C41" s="138">
        <f t="shared" si="4"/>
        <v>0.42738225937993812</v>
      </c>
      <c r="D41" s="138"/>
      <c r="E41" s="50">
        <f>海航自动更新!C41</f>
        <v>8436.49</v>
      </c>
      <c r="F41" s="138">
        <f t="shared" si="5"/>
        <v>0.32397656207958714</v>
      </c>
      <c r="G41" s="138"/>
      <c r="H41" s="50">
        <f>海航自动更新!D41</f>
        <v>2262.44</v>
      </c>
      <c r="I41" s="138">
        <f t="shared" si="6"/>
        <v>1.0617515757211904</v>
      </c>
      <c r="J41" s="138"/>
      <c r="K41" s="50">
        <f>海航自动更新!E41</f>
        <v>55.07</v>
      </c>
      <c r="L41" s="138">
        <f t="shared" si="7"/>
        <v>-0.14816407470540738</v>
      </c>
      <c r="M41" s="138"/>
      <c r="N41" s="50">
        <f>海航自动更新!F41</f>
        <v>9430.6</v>
      </c>
      <c r="O41" s="138">
        <f t="shared" si="8"/>
        <v>0.38602603396805812</v>
      </c>
      <c r="P41" s="138"/>
      <c r="Q41" s="50">
        <f>海航自动更新!G41</f>
        <v>7720.33</v>
      </c>
      <c r="R41" s="138">
        <f t="shared" si="9"/>
        <v>0.32002526611862758</v>
      </c>
      <c r="S41" s="138"/>
      <c r="T41" s="10">
        <f>海航自动更新!I41</f>
        <v>1665.95</v>
      </c>
      <c r="U41" s="138">
        <f t="shared" si="10"/>
        <v>0.85019131063667608</v>
      </c>
      <c r="V41" s="138"/>
      <c r="W41" s="10">
        <f>海航自动更新!H41</f>
        <v>44.31</v>
      </c>
      <c r="X41" s="138">
        <f t="shared" si="11"/>
        <v>-0.19456279901697027</v>
      </c>
      <c r="Y41" s="138"/>
      <c r="Z41" s="50">
        <f>海航自动更新!J41*10</f>
        <v>5545.67</v>
      </c>
      <c r="AA41" s="138">
        <f t="shared" si="12"/>
        <v>0.41849208848172648</v>
      </c>
      <c r="AB41" s="138"/>
      <c r="AC41" s="50">
        <f>海航自动更新!K41*10</f>
        <v>5224.78</v>
      </c>
      <c r="AD41" s="138">
        <f t="shared" si="13"/>
        <v>0.3968464962807563</v>
      </c>
      <c r="AE41" s="138"/>
      <c r="AF41" s="50">
        <f>海航自动更新!L41*10</f>
        <v>297.13</v>
      </c>
      <c r="AG41" s="138">
        <f t="shared" si="14"/>
        <v>1.101715296198055</v>
      </c>
      <c r="AH41" s="138"/>
      <c r="AI41" s="50">
        <f>海航自动更新!M41*10</f>
        <v>23.759999999999998</v>
      </c>
      <c r="AJ41" s="138">
        <f t="shared" si="15"/>
        <v>-0.14430799150070228</v>
      </c>
      <c r="AK41" s="138"/>
      <c r="AL41" s="50">
        <f>海航自动更新!N41</f>
        <v>87.69</v>
      </c>
      <c r="AM41" s="174">
        <f t="shared" si="16"/>
        <v>-2.6200000000000045</v>
      </c>
      <c r="AN41" s="138"/>
      <c r="AO41" s="50">
        <f>海航自动更新!O41</f>
        <v>91.51</v>
      </c>
      <c r="AP41" s="174">
        <f t="shared" si="17"/>
        <v>-0.28000000000000114</v>
      </c>
      <c r="AQ41" s="138"/>
      <c r="AR41" s="50">
        <f>海航自动更新!P41</f>
        <v>73.64</v>
      </c>
      <c r="AS41" s="174">
        <f t="shared" si="18"/>
        <v>-8.4099999999999966</v>
      </c>
      <c r="AT41" s="138"/>
      <c r="AU41" s="50">
        <f>海航自动更新!Q41</f>
        <v>80.459999999999994</v>
      </c>
      <c r="AV41" s="174">
        <f t="shared" si="19"/>
        <v>-4.6400000000000006</v>
      </c>
      <c r="AW41" s="138"/>
      <c r="AX41" s="50">
        <f>海航自动更新!R41</f>
        <v>0</v>
      </c>
      <c r="AY41" s="138"/>
      <c r="AZ41" s="138"/>
      <c r="BA41" s="17"/>
      <c r="BB41" s="9"/>
      <c r="BC41" s="17"/>
      <c r="BD41" s="9"/>
      <c r="BE41" s="17"/>
      <c r="BF41" s="9"/>
      <c r="BG41" s="17"/>
      <c r="BH41" s="9"/>
      <c r="BI41" s="51"/>
      <c r="BJ41" s="9"/>
      <c r="BK41" s="51"/>
      <c r="BL41" s="9"/>
      <c r="BM41" s="51"/>
      <c r="BN41" s="9"/>
      <c r="BO41" s="51"/>
      <c r="BP41" s="51"/>
      <c r="BQ41" s="9"/>
      <c r="BR41" s="51"/>
      <c r="BS41" s="9"/>
      <c r="BT41" s="51"/>
      <c r="BU41" s="9"/>
      <c r="BV41" s="51"/>
      <c r="BW41" s="9"/>
      <c r="BX41" s="51"/>
      <c r="BY41" s="9"/>
      <c r="BZ41" s="51"/>
      <c r="CA41" s="9"/>
      <c r="CB41" s="51"/>
      <c r="CC41" s="9"/>
      <c r="CD41" s="51"/>
      <c r="CE41" s="9"/>
      <c r="CF41" s="51"/>
      <c r="CG41" s="10"/>
      <c r="CH41" s="51"/>
      <c r="CI41" s="10"/>
      <c r="CJ41" s="51"/>
      <c r="CK41" s="10"/>
      <c r="CL41" s="51"/>
      <c r="CM41" s="10"/>
      <c r="CN41" s="51"/>
      <c r="CO41" s="53"/>
      <c r="CP41" s="51"/>
      <c r="CQ41" s="53"/>
      <c r="CR41" s="51"/>
      <c r="CS41" s="53"/>
      <c r="CT41" s="51"/>
      <c r="CU41" s="53"/>
      <c r="CV41" s="60"/>
      <c r="CW41" s="51"/>
      <c r="CX41" s="9"/>
      <c r="CY41" s="51"/>
      <c r="CZ41" s="9"/>
      <c r="DA41" s="51"/>
      <c r="DB41" s="9"/>
      <c r="DC41" s="51"/>
      <c r="DD41" s="9"/>
      <c r="DE41" s="56"/>
      <c r="DF41" s="56"/>
      <c r="DG41" s="57"/>
    </row>
    <row r="42" spans="1:111">
      <c r="A42" s="49">
        <v>42825</v>
      </c>
      <c r="B42" s="50">
        <f>海航自动更新!B42</f>
        <v>11209.03</v>
      </c>
      <c r="C42" s="138">
        <f t="shared" si="4"/>
        <v>0.52210970113593858</v>
      </c>
      <c r="D42" s="138"/>
      <c r="E42" s="50">
        <f>海航自动更新!C42</f>
        <v>8670.26</v>
      </c>
      <c r="F42" s="138">
        <f t="shared" si="5"/>
        <v>0.42064687240042331</v>
      </c>
      <c r="G42" s="138"/>
      <c r="H42" s="50">
        <f>海航自动更新!D42</f>
        <v>2481.1999999999998</v>
      </c>
      <c r="I42" s="138">
        <f t="shared" si="6"/>
        <v>1.0726429095723073</v>
      </c>
      <c r="J42" s="138"/>
      <c r="K42" s="50">
        <f>海航自动更新!E42</f>
        <v>57.57</v>
      </c>
      <c r="L42" s="138">
        <f t="shared" si="7"/>
        <v>-0.10025927911341859</v>
      </c>
      <c r="M42" s="138"/>
      <c r="N42" s="50">
        <f>海航自动更新!F42</f>
        <v>9673.0499999999993</v>
      </c>
      <c r="O42" s="138">
        <f t="shared" si="8"/>
        <v>0.48558430110569417</v>
      </c>
      <c r="P42" s="138"/>
      <c r="Q42" s="50">
        <f>海航自动更新!G42</f>
        <v>7883.7</v>
      </c>
      <c r="R42" s="138">
        <f t="shared" si="9"/>
        <v>0.43612286283661339</v>
      </c>
      <c r="S42" s="138"/>
      <c r="T42" s="10">
        <f>海航自动更新!I42</f>
        <v>1746.32</v>
      </c>
      <c r="U42" s="138">
        <f t="shared" si="10"/>
        <v>0.80171312965737695</v>
      </c>
      <c r="V42" s="138"/>
      <c r="W42" s="10">
        <f>海航自动更新!H42</f>
        <v>43.03</v>
      </c>
      <c r="X42" s="138">
        <f t="shared" si="11"/>
        <v>-0.17958397681557314</v>
      </c>
      <c r="Y42" s="138"/>
      <c r="Z42" s="50">
        <f>海航自动更新!J42*10</f>
        <v>5724.26</v>
      </c>
      <c r="AA42" s="138">
        <f t="shared" si="12"/>
        <v>0.50844681306333639</v>
      </c>
      <c r="AB42" s="138"/>
      <c r="AC42" s="50">
        <f>海航自动更新!K42*10</f>
        <v>5406.36</v>
      </c>
      <c r="AD42" s="138">
        <f t="shared" si="13"/>
        <v>0.49369779416579362</v>
      </c>
      <c r="AE42" s="138"/>
      <c r="AF42" s="50">
        <f>海航自动更新!L42*10</f>
        <v>294.70999999999998</v>
      </c>
      <c r="AG42" s="138">
        <f t="shared" si="14"/>
        <v>0.97768054865855114</v>
      </c>
      <c r="AH42" s="138"/>
      <c r="AI42" s="50">
        <f>海航自动更新!M42*10</f>
        <v>23.189999999999998</v>
      </c>
      <c r="AJ42" s="138">
        <f t="shared" si="15"/>
        <v>-0.11955655112191066</v>
      </c>
      <c r="AK42" s="138"/>
      <c r="AL42" s="50">
        <f>海航自动更新!N42</f>
        <v>86.3</v>
      </c>
      <c r="AM42" s="174">
        <f t="shared" si="16"/>
        <v>-2.1200000000000045</v>
      </c>
      <c r="AN42" s="138"/>
      <c r="AO42" s="50">
        <f>海航自动更新!O42</f>
        <v>90.93</v>
      </c>
      <c r="AP42" s="174">
        <f t="shared" si="17"/>
        <v>0.98000000000000398</v>
      </c>
      <c r="AQ42" s="138"/>
      <c r="AR42" s="50">
        <f>海航自动更新!P42</f>
        <v>70.38</v>
      </c>
      <c r="AS42" s="174">
        <f t="shared" si="18"/>
        <v>-10.590000000000003</v>
      </c>
      <c r="AT42" s="138"/>
      <c r="AU42" s="50">
        <f>海航自动更新!Q42</f>
        <v>74.75</v>
      </c>
      <c r="AV42" s="174">
        <f t="shared" si="19"/>
        <v>-7.2199999999999989</v>
      </c>
      <c r="AW42" s="138"/>
      <c r="AX42" s="50">
        <f>海航自动更新!R42</f>
        <v>0</v>
      </c>
      <c r="AY42" s="138"/>
      <c r="AZ42" s="138"/>
      <c r="BA42" s="17"/>
      <c r="BB42" s="9"/>
      <c r="BC42" s="17"/>
      <c r="BD42" s="9"/>
      <c r="BE42" s="17"/>
      <c r="BF42" s="9"/>
      <c r="BG42" s="17"/>
      <c r="BH42" s="9"/>
      <c r="BI42" s="51"/>
      <c r="BJ42" s="9"/>
      <c r="BK42" s="51"/>
      <c r="BL42" s="9"/>
      <c r="BM42" s="51"/>
      <c r="BN42" s="9"/>
      <c r="BO42" s="51"/>
      <c r="BP42" s="51"/>
      <c r="BQ42" s="9"/>
      <c r="BR42" s="51"/>
      <c r="BS42" s="9"/>
      <c r="BT42" s="51"/>
      <c r="BU42" s="9"/>
      <c r="BV42" s="51"/>
      <c r="BW42" s="9"/>
      <c r="BX42" s="51"/>
      <c r="BY42" s="9"/>
      <c r="BZ42" s="51"/>
      <c r="CA42" s="9"/>
      <c r="CB42" s="51"/>
      <c r="CC42" s="9"/>
      <c r="CD42" s="51"/>
      <c r="CE42" s="9"/>
      <c r="CF42" s="51"/>
      <c r="CG42" s="10"/>
      <c r="CH42" s="51"/>
      <c r="CI42" s="10"/>
      <c r="CJ42" s="51"/>
      <c r="CK42" s="10"/>
      <c r="CL42" s="51"/>
      <c r="CM42" s="10"/>
      <c r="CN42" s="51"/>
      <c r="CO42" s="53"/>
      <c r="CP42" s="51"/>
      <c r="CQ42" s="53"/>
      <c r="CR42" s="51"/>
      <c r="CS42" s="53"/>
      <c r="CT42" s="51"/>
      <c r="CU42" s="53"/>
      <c r="CV42" s="60"/>
      <c r="CW42" s="51"/>
      <c r="CX42" s="9"/>
      <c r="CY42" s="51"/>
      <c r="CZ42" s="9"/>
      <c r="DA42" s="51"/>
      <c r="DB42" s="9"/>
      <c r="DC42" s="51"/>
      <c r="DD42" s="9"/>
      <c r="DE42" s="56"/>
      <c r="DF42" s="56"/>
      <c r="DG42" s="57"/>
    </row>
    <row r="43" spans="1:111">
      <c r="A43" s="49">
        <v>42855</v>
      </c>
      <c r="B43" s="50">
        <f>海航自动更新!B43</f>
        <v>11154.53</v>
      </c>
      <c r="C43" s="138">
        <f t="shared" si="4"/>
        <v>0.54589346137538519</v>
      </c>
      <c r="D43" s="138"/>
      <c r="E43" s="50">
        <f>海航自动更新!C43</f>
        <v>8520.9</v>
      </c>
      <c r="F43" s="138">
        <f t="shared" si="5"/>
        <v>0.47619295192663436</v>
      </c>
      <c r="G43" s="138"/>
      <c r="H43" s="50">
        <f>海航自动更新!D43</f>
        <v>2575.4299999999998</v>
      </c>
      <c r="I43" s="138">
        <f t="shared" si="6"/>
        <v>0.86738772293521138</v>
      </c>
      <c r="J43" s="138"/>
      <c r="K43" s="50">
        <f>海航自动更新!E43</f>
        <v>58.2</v>
      </c>
      <c r="L43" s="138">
        <f t="shared" si="7"/>
        <v>-9.3642885953177712E-2</v>
      </c>
      <c r="M43" s="138"/>
      <c r="N43" s="50">
        <f>海航自动更新!F43</f>
        <v>9710.84</v>
      </c>
      <c r="O43" s="138">
        <f t="shared" si="8"/>
        <v>0.53468893487324598</v>
      </c>
      <c r="P43" s="138"/>
      <c r="Q43" s="50">
        <f>海航自动更新!G43</f>
        <v>7735.81</v>
      </c>
      <c r="R43" s="138">
        <f t="shared" si="9"/>
        <v>0.49073192322226</v>
      </c>
      <c r="S43" s="138"/>
      <c r="T43" s="10">
        <f>海航自动更新!I43</f>
        <v>1927.16</v>
      </c>
      <c r="U43" s="138">
        <f t="shared" si="10"/>
        <v>0.78058508475879185</v>
      </c>
      <c r="V43" s="138"/>
      <c r="W43" s="10">
        <f>海航自动更新!H43</f>
        <v>47.87</v>
      </c>
      <c r="X43" s="138">
        <f t="shared" si="11"/>
        <v>-0.14478456145867213</v>
      </c>
      <c r="Y43" s="138"/>
      <c r="Z43" s="50">
        <f>海航自动更新!J43*10</f>
        <v>5749.78</v>
      </c>
      <c r="AA43" s="138">
        <f t="shared" si="12"/>
        <v>0.55606710775865786</v>
      </c>
      <c r="AB43" s="138"/>
      <c r="AC43" s="50">
        <f>海航自动更新!K43*10</f>
        <v>5419.3499999999995</v>
      </c>
      <c r="AD43" s="138">
        <f t="shared" si="13"/>
        <v>0.54510523514218767</v>
      </c>
      <c r="AE43" s="138"/>
      <c r="AF43" s="50">
        <f>海航自动更新!L43*10</f>
        <v>305.01</v>
      </c>
      <c r="AG43" s="138">
        <f t="shared" si="14"/>
        <v>0.90775523990017448</v>
      </c>
      <c r="AH43" s="138"/>
      <c r="AI43" s="50">
        <f>海航自动更新!M43*10</f>
        <v>25.419999999999998</v>
      </c>
      <c r="AJ43" s="138">
        <f t="shared" si="15"/>
        <v>-8.4359916432533599E-2</v>
      </c>
      <c r="AK43" s="138"/>
      <c r="AL43" s="50">
        <f>海航自动更新!N43</f>
        <v>87.06</v>
      </c>
      <c r="AM43" s="174">
        <f t="shared" si="16"/>
        <v>-0.62999999999999545</v>
      </c>
      <c r="AN43" s="138"/>
      <c r="AO43" s="50">
        <f>海航自动更新!O43</f>
        <v>90.79</v>
      </c>
      <c r="AP43" s="174">
        <f t="shared" si="17"/>
        <v>0.89000000000000057</v>
      </c>
      <c r="AQ43" s="138"/>
      <c r="AR43" s="50">
        <f>海航自动更新!P43</f>
        <v>74.83</v>
      </c>
      <c r="AS43" s="174">
        <f t="shared" si="18"/>
        <v>-3.6500000000000057</v>
      </c>
      <c r="AT43" s="138"/>
      <c r="AU43" s="50">
        <f>海航自动更新!Q43</f>
        <v>82.26</v>
      </c>
      <c r="AV43" s="174">
        <f t="shared" si="19"/>
        <v>-4.9099999999999966</v>
      </c>
      <c r="AW43" s="138"/>
      <c r="AX43" s="50">
        <f>海航自动更新!R43</f>
        <v>0</v>
      </c>
      <c r="AY43" s="138"/>
      <c r="AZ43" s="138"/>
      <c r="BA43" s="17"/>
      <c r="BB43" s="9"/>
      <c r="BC43" s="17"/>
      <c r="BD43" s="9"/>
      <c r="BE43" s="17"/>
      <c r="BF43" s="9"/>
      <c r="BG43" s="17"/>
      <c r="BH43" s="9"/>
      <c r="BI43" s="51"/>
      <c r="BJ43" s="9"/>
      <c r="BK43" s="51"/>
      <c r="BL43" s="9"/>
      <c r="BM43" s="51"/>
      <c r="BN43" s="9"/>
      <c r="BO43" s="51"/>
      <c r="BP43" s="51"/>
      <c r="BQ43" s="9"/>
      <c r="BR43" s="51"/>
      <c r="BS43" s="9"/>
      <c r="BT43" s="51"/>
      <c r="BU43" s="9"/>
      <c r="BV43" s="51"/>
      <c r="BW43" s="9"/>
      <c r="BX43" s="51"/>
      <c r="BY43" s="9"/>
      <c r="BZ43" s="51"/>
      <c r="CA43" s="9"/>
      <c r="CB43" s="51"/>
      <c r="CC43" s="9"/>
      <c r="CD43" s="51"/>
      <c r="CE43" s="9"/>
      <c r="CF43" s="51"/>
      <c r="CG43" s="10"/>
      <c r="CH43" s="51"/>
      <c r="CI43" s="10"/>
      <c r="CJ43" s="51"/>
      <c r="CK43" s="10"/>
      <c r="CL43" s="51"/>
      <c r="CM43" s="10"/>
      <c r="CN43" s="51"/>
      <c r="CO43" s="53"/>
      <c r="CP43" s="51"/>
      <c r="CQ43" s="53"/>
      <c r="CR43" s="51"/>
      <c r="CS43" s="53"/>
      <c r="CT43" s="51"/>
      <c r="CU43" s="53"/>
      <c r="CV43" s="60"/>
      <c r="CW43" s="51"/>
      <c r="CX43" s="9"/>
      <c r="CY43" s="51"/>
      <c r="CZ43" s="9"/>
      <c r="DA43" s="51"/>
      <c r="DB43" s="9"/>
      <c r="DC43" s="51"/>
      <c r="DD43" s="9"/>
      <c r="DE43" s="56"/>
      <c r="DF43" s="56"/>
      <c r="DG43" s="57"/>
    </row>
    <row r="44" spans="1:111">
      <c r="A44" s="49">
        <v>42886</v>
      </c>
      <c r="B44" s="50">
        <f>海航自动更新!B44</f>
        <v>11443.85</v>
      </c>
      <c r="C44" s="138">
        <f t="shared" si="4"/>
        <v>0.57280519847243494</v>
      </c>
      <c r="D44" s="138"/>
      <c r="E44" s="50">
        <f>海航自动更新!C44</f>
        <v>8709.43</v>
      </c>
      <c r="F44" s="138">
        <f t="shared" si="5"/>
        <v>0.52595687612434983</v>
      </c>
      <c r="G44" s="138"/>
      <c r="H44" s="50">
        <f>海航自动更新!D44</f>
        <v>2674.4</v>
      </c>
      <c r="I44" s="138">
        <f t="shared" si="6"/>
        <v>0.77581114676072493</v>
      </c>
      <c r="J44" s="138"/>
      <c r="K44" s="50">
        <f>海航自动更新!E44</f>
        <v>60.02</v>
      </c>
      <c r="L44" s="138">
        <f t="shared" si="7"/>
        <v>-4.0285004333268315E-2</v>
      </c>
      <c r="M44" s="138"/>
      <c r="N44" s="50">
        <f>海航自动更新!F44</f>
        <v>9812.2199999999993</v>
      </c>
      <c r="O44" s="138">
        <f t="shared" si="8"/>
        <v>0.55216284423762341</v>
      </c>
      <c r="P44" s="138"/>
      <c r="Q44" s="50">
        <f>海航自动更新!G44</f>
        <v>7748.54</v>
      </c>
      <c r="R44" s="138">
        <f t="shared" si="9"/>
        <v>0.53378315892021599</v>
      </c>
      <c r="S44" s="138"/>
      <c r="T44" s="10">
        <f>海航自动更新!I44</f>
        <v>2021.44</v>
      </c>
      <c r="U44" s="138">
        <f t="shared" si="10"/>
        <v>0.65923661194758054</v>
      </c>
      <c r="V44" s="138"/>
      <c r="W44" s="10">
        <f>海航自动更新!H44</f>
        <v>42.24</v>
      </c>
      <c r="X44" s="138">
        <f t="shared" si="11"/>
        <v>-0.17876293390052611</v>
      </c>
      <c r="Y44" s="138"/>
      <c r="Z44" s="50">
        <f>海航自动更新!J44*10</f>
        <v>5813.8099999999995</v>
      </c>
      <c r="AA44" s="138">
        <f t="shared" si="12"/>
        <v>0.5902836891848422</v>
      </c>
      <c r="AB44" s="138"/>
      <c r="AC44" s="50">
        <f>海航自动更新!K44*10</f>
        <v>5482.1299999999992</v>
      </c>
      <c r="AD44" s="138">
        <f t="shared" si="13"/>
        <v>0.58561434735815765</v>
      </c>
      <c r="AE44" s="138"/>
      <c r="AF44" s="50">
        <f>海航自动更新!L44*10</f>
        <v>308.88</v>
      </c>
      <c r="AG44" s="138">
        <f t="shared" si="14"/>
        <v>0.78356748142117194</v>
      </c>
      <c r="AH44" s="138"/>
      <c r="AI44" s="50">
        <f>海航自动更新!M44*10</f>
        <v>22.799999999999997</v>
      </c>
      <c r="AJ44" s="138">
        <f t="shared" si="15"/>
        <v>-9.6457160973290157E-2</v>
      </c>
      <c r="AK44" s="138"/>
      <c r="AL44" s="50">
        <f>海航自动更新!N44</f>
        <v>85.74</v>
      </c>
      <c r="AM44" s="174">
        <f t="shared" si="16"/>
        <v>-1.1400000000000006</v>
      </c>
      <c r="AN44" s="138"/>
      <c r="AO44" s="50">
        <f>海航自动更新!O44</f>
        <v>88.97</v>
      </c>
      <c r="AP44" s="174">
        <f t="shared" si="17"/>
        <v>0.45999999999999375</v>
      </c>
      <c r="AQ44" s="138"/>
      <c r="AR44" s="50">
        <f>海航自动更新!P44</f>
        <v>75.58</v>
      </c>
      <c r="AS44" s="174">
        <f t="shared" si="18"/>
        <v>-5.3200000000000074</v>
      </c>
      <c r="AT44" s="138"/>
      <c r="AU44" s="50">
        <f>海航自动更新!Q44</f>
        <v>70.38</v>
      </c>
      <c r="AV44" s="174">
        <f t="shared" si="19"/>
        <v>-11.86</v>
      </c>
      <c r="AW44" s="138"/>
      <c r="AX44" s="50">
        <f>海航自动更新!R44</f>
        <v>0</v>
      </c>
      <c r="AY44" s="138"/>
      <c r="AZ44" s="138"/>
      <c r="BA44" s="17"/>
      <c r="BB44" s="9"/>
      <c r="BC44" s="17"/>
      <c r="BD44" s="9"/>
      <c r="BE44" s="17"/>
      <c r="BF44" s="9"/>
      <c r="BG44" s="17"/>
      <c r="BH44" s="9"/>
      <c r="BI44" s="51"/>
      <c r="BJ44" s="9"/>
      <c r="BK44" s="51"/>
      <c r="BL44" s="9"/>
      <c r="BM44" s="51"/>
      <c r="BN44" s="9"/>
      <c r="BO44" s="51"/>
      <c r="BP44" s="51"/>
      <c r="BQ44" s="9"/>
      <c r="BR44" s="51"/>
      <c r="BS44" s="9"/>
      <c r="BT44" s="51"/>
      <c r="BU44" s="9"/>
      <c r="BV44" s="51"/>
      <c r="BW44" s="9"/>
      <c r="BX44" s="51"/>
      <c r="BY44" s="9"/>
      <c r="BZ44" s="51"/>
      <c r="CA44" s="9"/>
      <c r="CB44" s="51"/>
      <c r="CC44" s="9"/>
      <c r="CD44" s="51"/>
      <c r="CE44" s="9"/>
      <c r="CF44" s="51"/>
      <c r="CG44" s="10"/>
      <c r="CH44" s="51"/>
      <c r="CI44" s="10"/>
      <c r="CJ44" s="51"/>
      <c r="CK44" s="10"/>
      <c r="CL44" s="51"/>
      <c r="CM44" s="10"/>
      <c r="CN44" s="51"/>
      <c r="CO44" s="53"/>
      <c r="CP44" s="51"/>
      <c r="CQ44" s="53"/>
      <c r="CR44" s="51"/>
      <c r="CS44" s="53"/>
      <c r="CT44" s="51"/>
      <c r="CU44" s="53"/>
      <c r="CV44" s="60"/>
      <c r="CW44" s="51"/>
      <c r="CX44" s="9"/>
      <c r="CY44" s="51"/>
      <c r="CZ44" s="9"/>
      <c r="DA44" s="51"/>
      <c r="DB44" s="9"/>
      <c r="DC44" s="51"/>
      <c r="DD44" s="9"/>
      <c r="DE44" s="56"/>
      <c r="DF44" s="56"/>
      <c r="DG44" s="57"/>
    </row>
    <row r="45" spans="1:111">
      <c r="A45" s="49">
        <v>42916</v>
      </c>
      <c r="B45" s="50">
        <f>海航自动更新!B45</f>
        <v>11157.47</v>
      </c>
      <c r="C45" s="138">
        <f t="shared" si="4"/>
        <v>0.55521715252668558</v>
      </c>
      <c r="D45" s="138"/>
      <c r="E45" s="50">
        <f>海航自动更新!C45</f>
        <v>8373.64</v>
      </c>
      <c r="F45" s="138">
        <f t="shared" si="5"/>
        <v>0.49540768308995142</v>
      </c>
      <c r="G45" s="138"/>
      <c r="H45" s="50">
        <f>海航自动更新!D45</f>
        <v>2726.85</v>
      </c>
      <c r="I45" s="138">
        <f t="shared" si="6"/>
        <v>0.80142298443569482</v>
      </c>
      <c r="J45" s="138"/>
      <c r="K45" s="50">
        <f>海航自动更新!E45</f>
        <v>56.98</v>
      </c>
      <c r="L45" s="138">
        <f t="shared" si="7"/>
        <v>-6.4828491711800496E-2</v>
      </c>
      <c r="M45" s="138"/>
      <c r="N45" s="50">
        <f>海航自动更新!F45</f>
        <v>9621.41</v>
      </c>
      <c r="O45" s="138">
        <f t="shared" si="8"/>
        <v>0.53102090762549903</v>
      </c>
      <c r="P45" s="138"/>
      <c r="Q45" s="50">
        <f>海航自动更新!G45</f>
        <v>7477.17</v>
      </c>
      <c r="R45" s="138">
        <f t="shared" si="9"/>
        <v>0.50829066966825209</v>
      </c>
      <c r="S45" s="138"/>
      <c r="T45" s="10">
        <f>海航自动更新!I45</f>
        <v>2101.71</v>
      </c>
      <c r="U45" s="138">
        <f t="shared" si="10"/>
        <v>0.64503252166154001</v>
      </c>
      <c r="V45" s="138"/>
      <c r="W45" s="10">
        <f>海航自动更新!H45</f>
        <v>42.52</v>
      </c>
      <c r="X45" s="138">
        <f t="shared" si="11"/>
        <v>-0.13787510137875092</v>
      </c>
      <c r="Y45" s="138"/>
      <c r="Z45" s="50">
        <f>海航自动更新!J45*10</f>
        <v>5624.3899999999994</v>
      </c>
      <c r="AA45" s="138">
        <f t="shared" si="12"/>
        <v>0.57011571263068261</v>
      </c>
      <c r="AB45" s="138"/>
      <c r="AC45" s="50">
        <f>海航自动更新!K45*10</f>
        <v>5273.630000000001</v>
      </c>
      <c r="AD45" s="138">
        <f t="shared" si="13"/>
        <v>0.56169636881600105</v>
      </c>
      <c r="AE45" s="138"/>
      <c r="AF45" s="50">
        <f>海航自动更新!L45*10</f>
        <v>327.2</v>
      </c>
      <c r="AG45" s="138">
        <f t="shared" si="14"/>
        <v>0.81183897225760004</v>
      </c>
      <c r="AH45" s="138"/>
      <c r="AI45" s="50">
        <f>海航自动更新!M45*10</f>
        <v>23.56</v>
      </c>
      <c r="AJ45" s="138">
        <f t="shared" si="15"/>
        <v>-4.6153846153846323E-2</v>
      </c>
      <c r="AK45" s="138"/>
      <c r="AL45" s="50">
        <f>海航自动更新!N45</f>
        <v>86.23</v>
      </c>
      <c r="AM45" s="174">
        <f t="shared" si="16"/>
        <v>-1.3699999999999903</v>
      </c>
      <c r="AN45" s="138"/>
      <c r="AO45" s="50">
        <f>海航自动更新!O45</f>
        <v>89.29</v>
      </c>
      <c r="AP45" s="174">
        <f t="shared" si="17"/>
        <v>0.76000000000000512</v>
      </c>
      <c r="AQ45" s="138"/>
      <c r="AR45" s="50">
        <f>海航自动更新!P45</f>
        <v>77.069999999999993</v>
      </c>
      <c r="AS45" s="174">
        <f t="shared" si="18"/>
        <v>-7.3300000000000125</v>
      </c>
      <c r="AT45" s="138"/>
      <c r="AU45" s="50">
        <f>海航自动更新!Q45</f>
        <v>74.64</v>
      </c>
      <c r="AV45" s="174">
        <f t="shared" si="19"/>
        <v>-6.3100000000000023</v>
      </c>
      <c r="AW45" s="138"/>
      <c r="AX45" s="50">
        <f>海航自动更新!R45</f>
        <v>0</v>
      </c>
      <c r="AY45" s="138"/>
      <c r="AZ45" s="138"/>
      <c r="BA45" s="17"/>
      <c r="BB45" s="9"/>
      <c r="BC45" s="17"/>
      <c r="BD45" s="9"/>
      <c r="BE45" s="17"/>
      <c r="BF45" s="9"/>
      <c r="BG45" s="17"/>
      <c r="BH45" s="9"/>
      <c r="BI45" s="51"/>
      <c r="BJ45" s="9"/>
      <c r="BK45" s="51"/>
      <c r="BL45" s="9"/>
      <c r="BM45" s="51"/>
      <c r="BN45" s="9"/>
      <c r="BO45" s="51"/>
      <c r="BP45" s="51"/>
      <c r="BQ45" s="9"/>
      <c r="BR45" s="51"/>
      <c r="BS45" s="9"/>
      <c r="BT45" s="51"/>
      <c r="BU45" s="9"/>
      <c r="BV45" s="51"/>
      <c r="BW45" s="9"/>
      <c r="BX45" s="51"/>
      <c r="BY45" s="9"/>
      <c r="BZ45" s="51"/>
      <c r="CA45" s="9"/>
      <c r="CB45" s="51"/>
      <c r="CC45" s="9"/>
      <c r="CD45" s="51"/>
      <c r="CE45" s="9"/>
      <c r="CF45" s="51"/>
      <c r="CG45" s="10"/>
      <c r="CH45" s="51"/>
      <c r="CI45" s="10"/>
      <c r="CJ45" s="51"/>
      <c r="CK45" s="10"/>
      <c r="CL45" s="51"/>
      <c r="CM45" s="10"/>
      <c r="CN45" s="51"/>
      <c r="CO45" s="53"/>
      <c r="CP45" s="51"/>
      <c r="CQ45" s="53"/>
      <c r="CR45" s="51"/>
      <c r="CS45" s="53"/>
      <c r="CT45" s="51"/>
      <c r="CU45" s="53"/>
      <c r="CV45" s="60"/>
      <c r="CW45" s="51"/>
      <c r="CX45" s="9"/>
      <c r="CY45" s="51"/>
      <c r="CZ45" s="9"/>
      <c r="DA45" s="51"/>
      <c r="DB45" s="9"/>
      <c r="DC45" s="51"/>
      <c r="DD45" s="9"/>
      <c r="DE45" s="56"/>
      <c r="DF45" s="56"/>
      <c r="DG45" s="57"/>
    </row>
    <row r="46" spans="1:111">
      <c r="A46" s="49">
        <v>42947</v>
      </c>
      <c r="B46" s="50">
        <f>海航自动更新!B46</f>
        <v>12133.42</v>
      </c>
      <c r="C46" s="138">
        <f t="shared" si="4"/>
        <v>0.47766888843151833</v>
      </c>
      <c r="D46" s="138"/>
      <c r="E46" s="50">
        <f>海航自动更新!C46</f>
        <v>8947.4</v>
      </c>
      <c r="F46" s="138">
        <f t="shared" si="5"/>
        <v>0.43747419425839307</v>
      </c>
      <c r="G46" s="138"/>
      <c r="H46" s="50">
        <f>海航自动更新!D46</f>
        <v>3129.94</v>
      </c>
      <c r="I46" s="138">
        <f t="shared" si="6"/>
        <v>0.63046581165414706</v>
      </c>
      <c r="J46" s="138"/>
      <c r="K46" s="50">
        <f>海航自动更新!E46</f>
        <v>56.07</v>
      </c>
      <c r="L46" s="138">
        <f t="shared" si="7"/>
        <v>-0.16487935656836461</v>
      </c>
      <c r="M46" s="138"/>
      <c r="N46" s="50">
        <f>海航自动更新!F46</f>
        <v>10447.24</v>
      </c>
      <c r="O46" s="138">
        <f t="shared" si="8"/>
        <v>0.43491852454152879</v>
      </c>
      <c r="P46" s="138"/>
      <c r="Q46" s="50">
        <f>海航自动更新!G46</f>
        <v>7955.87</v>
      </c>
      <c r="R46" s="138">
        <f t="shared" si="9"/>
        <v>0.42152621808169433</v>
      </c>
      <c r="S46" s="138"/>
      <c r="T46" s="10">
        <f>海航自动更新!I46</f>
        <v>2446.27</v>
      </c>
      <c r="U46" s="138">
        <f t="shared" si="10"/>
        <v>0.50088042751351303</v>
      </c>
      <c r="V46" s="138"/>
      <c r="W46" s="10">
        <f>海航自动更新!H46</f>
        <v>45.11</v>
      </c>
      <c r="X46" s="138">
        <f t="shared" si="11"/>
        <v>-0.16648189209164821</v>
      </c>
      <c r="Y46" s="138"/>
      <c r="Z46" s="50">
        <f>海航自动更新!J46*10</f>
        <v>6151.94</v>
      </c>
      <c r="AA46" s="138">
        <f t="shared" si="12"/>
        <v>0.50837558722281617</v>
      </c>
      <c r="AB46" s="138"/>
      <c r="AC46" s="50">
        <f>海航自动更新!K46*10</f>
        <v>5729.4500000000007</v>
      </c>
      <c r="AD46" s="138">
        <f t="shared" si="13"/>
        <v>0.50062204528489684</v>
      </c>
      <c r="AE46" s="138"/>
      <c r="AF46" s="50">
        <f>海航自动更新!L46*10</f>
        <v>396.10999999999996</v>
      </c>
      <c r="AG46" s="138">
        <f t="shared" si="14"/>
        <v>0.70391878521959805</v>
      </c>
      <c r="AH46" s="138"/>
      <c r="AI46" s="50">
        <f>海航自动更新!M46*10</f>
        <v>26.38</v>
      </c>
      <c r="AJ46" s="138">
        <f t="shared" si="15"/>
        <v>-5.785714285714294E-2</v>
      </c>
      <c r="AK46" s="138"/>
      <c r="AL46" s="50">
        <f>海航自动更新!N46</f>
        <v>86.1</v>
      </c>
      <c r="AM46" s="174">
        <f t="shared" si="16"/>
        <v>-2.5700000000000074</v>
      </c>
      <c r="AN46" s="138"/>
      <c r="AO46" s="50">
        <f>海航自动更新!O46</f>
        <v>88.92</v>
      </c>
      <c r="AP46" s="174">
        <f t="shared" si="17"/>
        <v>-1</v>
      </c>
      <c r="AQ46" s="138"/>
      <c r="AR46" s="50">
        <f>海航自动更新!P46</f>
        <v>78.16</v>
      </c>
      <c r="AS46" s="174">
        <f t="shared" si="18"/>
        <v>-6.75</v>
      </c>
      <c r="AT46" s="138"/>
      <c r="AU46" s="50">
        <f>海航自动更新!Q46</f>
        <v>80.44</v>
      </c>
      <c r="AV46" s="174">
        <f t="shared" si="19"/>
        <v>-0.15999999999999659</v>
      </c>
      <c r="AW46" s="138"/>
      <c r="AX46" s="50">
        <f>海航自动更新!R46</f>
        <v>0</v>
      </c>
      <c r="AY46" s="138"/>
      <c r="AZ46" s="138"/>
      <c r="BA46" s="17"/>
      <c r="BB46" s="9"/>
      <c r="BC46" s="17"/>
      <c r="BD46" s="9"/>
      <c r="BE46" s="17"/>
      <c r="BF46" s="9"/>
      <c r="BG46" s="17"/>
      <c r="BH46" s="9"/>
      <c r="BI46" s="51"/>
      <c r="BJ46" s="9"/>
      <c r="BK46" s="51"/>
      <c r="BL46" s="9"/>
      <c r="BM46" s="51"/>
      <c r="BN46" s="9"/>
      <c r="BO46" s="51"/>
      <c r="BP46" s="51"/>
      <c r="BQ46" s="9"/>
      <c r="BR46" s="51"/>
      <c r="BS46" s="9"/>
      <c r="BT46" s="51"/>
      <c r="BU46" s="9"/>
      <c r="BV46" s="51"/>
      <c r="BW46" s="9"/>
      <c r="BX46" s="51"/>
      <c r="BY46" s="9"/>
      <c r="BZ46" s="51"/>
      <c r="CA46" s="9"/>
      <c r="CB46" s="51"/>
      <c r="CC46" s="9"/>
      <c r="CD46" s="51"/>
      <c r="CE46" s="9"/>
      <c r="CF46" s="51"/>
      <c r="CG46" s="10"/>
      <c r="CH46" s="51"/>
      <c r="CI46" s="10"/>
      <c r="CJ46" s="51"/>
      <c r="CK46" s="10"/>
      <c r="CL46" s="51"/>
      <c r="CM46" s="10"/>
      <c r="CN46" s="51"/>
      <c r="CO46" s="53"/>
      <c r="CP46" s="51"/>
      <c r="CQ46" s="53"/>
      <c r="CR46" s="51"/>
      <c r="CS46" s="53"/>
      <c r="CT46" s="51"/>
      <c r="CU46" s="53"/>
      <c r="CV46" s="60"/>
      <c r="CW46" s="51"/>
      <c r="CX46" s="9"/>
      <c r="CY46" s="51"/>
      <c r="CZ46" s="9"/>
      <c r="DA46" s="51"/>
      <c r="DB46" s="9"/>
      <c r="DC46" s="51"/>
      <c r="DD46" s="9"/>
      <c r="DE46" s="56"/>
      <c r="DF46" s="56"/>
      <c r="DG46" s="57"/>
    </row>
    <row r="47" spans="1:111">
      <c r="A47" s="49">
        <v>42978</v>
      </c>
      <c r="B47" s="50">
        <f>海航自动更新!B47</f>
        <v>12451.47</v>
      </c>
      <c r="C47" s="138">
        <f t="shared" si="4"/>
        <v>0.45363962398957702</v>
      </c>
      <c r="D47" s="138"/>
      <c r="E47" s="50">
        <f>海航自动更新!C47</f>
        <v>9218.5499999999993</v>
      </c>
      <c r="F47" s="138">
        <f t="shared" si="5"/>
        <v>0.42461195625969705</v>
      </c>
      <c r="G47" s="138"/>
      <c r="H47" s="50">
        <f>海航自动更新!D47</f>
        <v>3177.54</v>
      </c>
      <c r="I47" s="138">
        <f t="shared" si="6"/>
        <v>0.56293468958122239</v>
      </c>
      <c r="J47" s="138"/>
      <c r="K47" s="50">
        <f>海航自动更新!E47</f>
        <v>55.37</v>
      </c>
      <c r="L47" s="138">
        <f t="shared" si="7"/>
        <v>-0.10317460317460325</v>
      </c>
      <c r="M47" s="138"/>
      <c r="N47" s="50">
        <f>海航自动更新!F47</f>
        <v>10897.02</v>
      </c>
      <c r="O47" s="138">
        <f t="shared" si="8"/>
        <v>0.41612432033434876</v>
      </c>
      <c r="P47" s="138"/>
      <c r="Q47" s="50">
        <f>海航自动更新!G47</f>
        <v>8304.01</v>
      </c>
      <c r="R47" s="138">
        <f t="shared" si="9"/>
        <v>0.4072971250771098</v>
      </c>
      <c r="S47" s="138"/>
      <c r="T47" s="10">
        <f>海航自动更新!I47</f>
        <v>2549.6799999999998</v>
      </c>
      <c r="U47" s="138">
        <f t="shared" si="10"/>
        <v>0.45968753041397337</v>
      </c>
      <c r="V47" s="138"/>
      <c r="W47" s="10">
        <f>海航自动更新!H47</f>
        <v>43.33</v>
      </c>
      <c r="X47" s="138">
        <f t="shared" si="11"/>
        <v>-8.8748685594111421E-2</v>
      </c>
      <c r="Y47" s="138"/>
      <c r="Z47" s="50">
        <f>海航自动更新!J47*10</f>
        <v>6425.27</v>
      </c>
      <c r="AA47" s="138">
        <f t="shared" si="12"/>
        <v>0.49615904957725099</v>
      </c>
      <c r="AB47" s="138"/>
      <c r="AC47" s="50">
        <f>海航自动更新!K47*10</f>
        <v>5978.4500000000007</v>
      </c>
      <c r="AD47" s="138">
        <f t="shared" si="13"/>
        <v>0.48987469845890086</v>
      </c>
      <c r="AE47" s="138"/>
      <c r="AF47" s="50">
        <f>海航自动更新!L47*10</f>
        <v>420.93000000000006</v>
      </c>
      <c r="AG47" s="138">
        <f t="shared" si="14"/>
        <v>0.64086071804467348</v>
      </c>
      <c r="AH47" s="138"/>
      <c r="AI47" s="50">
        <f>海航自动更新!M47*10</f>
        <v>25.9</v>
      </c>
      <c r="AJ47" s="138">
        <f t="shared" si="15"/>
        <v>2.5336500395882755E-2</v>
      </c>
      <c r="AK47" s="138"/>
      <c r="AL47" s="50">
        <f>海航自动更新!N47</f>
        <v>87.52</v>
      </c>
      <c r="AM47" s="174">
        <f t="shared" si="16"/>
        <v>-2.3100000000000023</v>
      </c>
      <c r="AN47" s="138"/>
      <c r="AO47" s="50">
        <f>海航自动更新!O47</f>
        <v>90.08</v>
      </c>
      <c r="AP47" s="174">
        <f t="shared" si="17"/>
        <v>-1.1099999999999994</v>
      </c>
      <c r="AQ47" s="138"/>
      <c r="AR47" s="50">
        <f>海航自动更新!P47</f>
        <v>80.239999999999995</v>
      </c>
      <c r="AS47" s="174">
        <f t="shared" si="18"/>
        <v>-5.6800000000000068</v>
      </c>
      <c r="AT47" s="138"/>
      <c r="AU47" s="50">
        <f>海航自动更新!Q47</f>
        <v>78.25</v>
      </c>
      <c r="AV47" s="174">
        <f t="shared" si="19"/>
        <v>1.230000000000004</v>
      </c>
      <c r="AW47" s="138"/>
      <c r="AX47" s="50">
        <f>海航自动更新!R47</f>
        <v>0</v>
      </c>
      <c r="AY47" s="138"/>
      <c r="AZ47" s="138"/>
      <c r="BA47" s="17"/>
      <c r="BB47" s="9"/>
      <c r="BC47" s="17"/>
      <c r="BD47" s="9"/>
      <c r="BE47" s="17"/>
      <c r="BF47" s="9"/>
      <c r="BG47" s="17"/>
      <c r="BH47" s="9"/>
      <c r="BI47" s="51"/>
      <c r="BJ47" s="9"/>
      <c r="BK47" s="51"/>
      <c r="BL47" s="9"/>
      <c r="BM47" s="51"/>
      <c r="BN47" s="9"/>
      <c r="BO47" s="51"/>
      <c r="BP47" s="51"/>
      <c r="BQ47" s="9"/>
      <c r="BR47" s="51"/>
      <c r="BS47" s="9"/>
      <c r="BT47" s="51"/>
      <c r="BU47" s="9"/>
      <c r="BV47" s="51"/>
      <c r="BW47" s="9"/>
      <c r="BX47" s="51"/>
      <c r="BY47" s="9"/>
      <c r="BZ47" s="51"/>
      <c r="CA47" s="9"/>
      <c r="CB47" s="51"/>
      <c r="CC47" s="9"/>
      <c r="CD47" s="51"/>
      <c r="CE47" s="9"/>
      <c r="CF47" s="51"/>
      <c r="CG47" s="10"/>
      <c r="CH47" s="51"/>
      <c r="CI47" s="10"/>
      <c r="CJ47" s="51"/>
      <c r="CK47" s="10"/>
      <c r="CL47" s="51"/>
      <c r="CM47" s="10"/>
      <c r="CN47" s="51"/>
      <c r="CO47" s="53"/>
      <c r="CP47" s="51"/>
      <c r="CQ47" s="53"/>
      <c r="CR47" s="51"/>
      <c r="CS47" s="53"/>
      <c r="CT47" s="51"/>
      <c r="CU47" s="53"/>
      <c r="CV47" s="60"/>
      <c r="CW47" s="51"/>
      <c r="CX47" s="9"/>
      <c r="CY47" s="51"/>
      <c r="CZ47" s="9"/>
      <c r="DA47" s="51"/>
      <c r="DB47" s="9"/>
      <c r="DC47" s="51"/>
      <c r="DD47" s="9"/>
      <c r="DE47" s="56"/>
      <c r="DF47" s="56"/>
      <c r="DG47" s="57"/>
    </row>
    <row r="48" spans="1:111">
      <c r="A48" s="49">
        <v>43008</v>
      </c>
      <c r="B48" s="50">
        <f>海航自动更新!B48</f>
        <v>12025.7</v>
      </c>
      <c r="C48" s="138">
        <f t="shared" si="4"/>
        <v>0.45079701726257482</v>
      </c>
      <c r="D48" s="138"/>
      <c r="E48" s="50">
        <f>海航自动更新!C48</f>
        <v>9126.07</v>
      </c>
      <c r="F48" s="138">
        <f t="shared" si="5"/>
        <v>0.4694605417607951</v>
      </c>
      <c r="G48" s="138"/>
      <c r="H48" s="50">
        <f>海航自动更新!D48</f>
        <v>2840.04</v>
      </c>
      <c r="I48" s="138">
        <f t="shared" si="6"/>
        <v>0.39971020492651621</v>
      </c>
      <c r="J48" s="138"/>
      <c r="K48" s="50">
        <f>海航自动更新!E48</f>
        <v>59.6</v>
      </c>
      <c r="L48" s="138">
        <f t="shared" si="7"/>
        <v>0.20355411954765756</v>
      </c>
      <c r="M48" s="138"/>
      <c r="N48" s="50">
        <f>海航自动更新!F48</f>
        <v>10323.700000000001</v>
      </c>
      <c r="O48" s="138">
        <f t="shared" si="8"/>
        <v>0.42252628387967994</v>
      </c>
      <c r="P48" s="138"/>
      <c r="Q48" s="50">
        <f>海航自动更新!G48</f>
        <v>8162.44</v>
      </c>
      <c r="R48" s="138">
        <f t="shared" si="9"/>
        <v>0.45671494756679976</v>
      </c>
      <c r="S48" s="138"/>
      <c r="T48" s="10">
        <f>海航自动更新!I48</f>
        <v>2121.9</v>
      </c>
      <c r="U48" s="138">
        <f t="shared" si="10"/>
        <v>0.31250463913699678</v>
      </c>
      <c r="V48" s="138"/>
      <c r="W48" s="10">
        <f>海航自动更新!H48</f>
        <v>39.36</v>
      </c>
      <c r="X48" s="138">
        <f t="shared" si="11"/>
        <v>5.5227882037533593E-2</v>
      </c>
      <c r="Y48" s="138"/>
      <c r="Z48" s="50">
        <f>海航自动更新!J48*10</f>
        <v>6190.3700000000008</v>
      </c>
      <c r="AA48" s="138">
        <f t="shared" si="12"/>
        <v>0.54537874494786265</v>
      </c>
      <c r="AB48" s="138"/>
      <c r="AC48" s="50">
        <f>海航自动更新!K48*10</f>
        <v>5826.32</v>
      </c>
      <c r="AD48" s="138">
        <f t="shared" si="13"/>
        <v>0.54880762186287968</v>
      </c>
      <c r="AE48" s="138"/>
      <c r="AF48" s="50">
        <f>海航自动更新!L48*10</f>
        <v>341.2</v>
      </c>
      <c r="AG48" s="138">
        <f t="shared" si="14"/>
        <v>0.52178760983007022</v>
      </c>
      <c r="AH48" s="138"/>
      <c r="AI48" s="50">
        <f>海航自动更新!M48*10</f>
        <v>22.85</v>
      </c>
      <c r="AJ48" s="138">
        <f t="shared" si="15"/>
        <v>0.15930999492643338</v>
      </c>
      <c r="AK48" s="138"/>
      <c r="AL48" s="50">
        <f>海航自动更新!N48</f>
        <v>85.85</v>
      </c>
      <c r="AM48" s="174">
        <f t="shared" si="16"/>
        <v>-1.7000000000000028</v>
      </c>
      <c r="AN48" s="138"/>
      <c r="AO48" s="50">
        <f>海航自动更新!O48</f>
        <v>89.44</v>
      </c>
      <c r="AP48" s="174">
        <f t="shared" si="17"/>
        <v>-0.78000000000000114</v>
      </c>
      <c r="AQ48" s="138"/>
      <c r="AR48" s="50">
        <f>海航自动更新!P48</f>
        <v>74.709999999999994</v>
      </c>
      <c r="AS48" s="174">
        <f t="shared" si="18"/>
        <v>-4.9700000000000131</v>
      </c>
      <c r="AT48" s="138"/>
      <c r="AU48" s="50">
        <f>海航自动更新!Q48</f>
        <v>66.040000000000006</v>
      </c>
      <c r="AV48" s="174">
        <f t="shared" si="19"/>
        <v>-9.2799999999999869</v>
      </c>
      <c r="AW48" s="138"/>
      <c r="AX48" s="50">
        <f>海航自动更新!R48</f>
        <v>379</v>
      </c>
      <c r="AY48" s="138"/>
      <c r="AZ48" s="138"/>
      <c r="BA48" s="17"/>
      <c r="BB48" s="9"/>
      <c r="BC48" s="17"/>
      <c r="BD48" s="9"/>
      <c r="BE48" s="17"/>
      <c r="BF48" s="9"/>
      <c r="BG48" s="17"/>
      <c r="BH48" s="9"/>
      <c r="BI48" s="51"/>
      <c r="BJ48" s="9"/>
      <c r="BK48" s="51"/>
      <c r="BL48" s="9"/>
      <c r="BM48" s="51"/>
      <c r="BN48" s="9"/>
      <c r="BO48" s="51"/>
      <c r="BP48" s="51"/>
      <c r="BQ48" s="9"/>
      <c r="BR48" s="51"/>
      <c r="BS48" s="9"/>
      <c r="BT48" s="51"/>
      <c r="BU48" s="9"/>
      <c r="BV48" s="51"/>
      <c r="BW48" s="9"/>
      <c r="BX48" s="51"/>
      <c r="BY48" s="9"/>
      <c r="BZ48" s="51"/>
      <c r="CA48" s="9"/>
      <c r="CB48" s="51"/>
      <c r="CC48" s="9"/>
      <c r="CD48" s="51"/>
      <c r="CE48" s="9"/>
      <c r="CF48" s="51"/>
      <c r="CG48" s="10"/>
      <c r="CH48" s="51"/>
      <c r="CI48" s="10"/>
      <c r="CJ48" s="51"/>
      <c r="CK48" s="10"/>
      <c r="CL48" s="51"/>
      <c r="CM48" s="10"/>
      <c r="CN48" s="51"/>
      <c r="CO48" s="53"/>
      <c r="CP48" s="51"/>
      <c r="CQ48" s="53"/>
      <c r="CR48" s="51"/>
      <c r="CS48" s="53"/>
      <c r="CT48" s="51"/>
      <c r="CU48" s="53"/>
      <c r="CV48" s="60"/>
      <c r="CW48" s="51"/>
      <c r="CX48" s="9"/>
      <c r="CY48" s="51"/>
      <c r="CZ48" s="9"/>
      <c r="DA48" s="51"/>
      <c r="DB48" s="9"/>
      <c r="DC48" s="51"/>
      <c r="DD48" s="9"/>
      <c r="DE48" s="69"/>
      <c r="DF48" s="69"/>
      <c r="DG48" s="57"/>
    </row>
    <row r="49" spans="1:111">
      <c r="A49" s="49">
        <v>43039</v>
      </c>
      <c r="B49" s="50">
        <f>海航自动更新!B49</f>
        <v>12501.32</v>
      </c>
      <c r="C49" s="138">
        <f t="shared" si="4"/>
        <v>0.43678635174102887</v>
      </c>
      <c r="D49" s="138"/>
      <c r="E49" s="50">
        <f>海航自动更新!C49</f>
        <v>9504.01</v>
      </c>
      <c r="F49" s="138">
        <f t="shared" si="5"/>
        <v>0.43939740442268915</v>
      </c>
      <c r="G49" s="138"/>
      <c r="H49" s="50">
        <f>海航自动更新!D49</f>
        <v>2935.25</v>
      </c>
      <c r="I49" s="138">
        <f t="shared" si="6"/>
        <v>0.43877751090632811</v>
      </c>
      <c r="J49" s="138"/>
      <c r="K49" s="50">
        <f>海航自动更新!E49</f>
        <v>62.06</v>
      </c>
      <c r="L49" s="138">
        <f t="shared" si="7"/>
        <v>6.9631161668390229E-2</v>
      </c>
      <c r="M49" s="138"/>
      <c r="N49" s="50">
        <f>海航自动更新!F49</f>
        <v>10686.47</v>
      </c>
      <c r="O49" s="138">
        <f t="shared" si="8"/>
        <v>0.4027405136067459</v>
      </c>
      <c r="P49" s="138"/>
      <c r="Q49" s="50">
        <f>海航自动更新!G49</f>
        <v>8503.2000000000007</v>
      </c>
      <c r="R49" s="138">
        <f t="shared" si="9"/>
        <v>0.41609780387598327</v>
      </c>
      <c r="S49" s="138"/>
      <c r="T49" s="10">
        <f>海航自动更新!I49</f>
        <v>2140.89</v>
      </c>
      <c r="U49" s="138">
        <f t="shared" si="10"/>
        <v>0.36022796584324479</v>
      </c>
      <c r="V49" s="138"/>
      <c r="W49" s="10">
        <f>海航自动更新!H49</f>
        <v>42.38</v>
      </c>
      <c r="X49" s="138">
        <f t="shared" si="11"/>
        <v>6.7775258251448811E-2</v>
      </c>
      <c r="Y49" s="138"/>
      <c r="Z49" s="50">
        <f>海航自动更新!J49*10</f>
        <v>6448.57</v>
      </c>
      <c r="AA49" s="138">
        <f t="shared" si="12"/>
        <v>0.50589413902134894</v>
      </c>
      <c r="AB49" s="138"/>
      <c r="AC49" s="50">
        <f>海航自动更新!K49*10</f>
        <v>6084.64</v>
      </c>
      <c r="AD49" s="138">
        <f t="shared" si="13"/>
        <v>0.50372431654960748</v>
      </c>
      <c r="AE49" s="138"/>
      <c r="AF49" s="50">
        <f>海航自动更新!L49*10</f>
        <v>339.46</v>
      </c>
      <c r="AG49" s="138">
        <f t="shared" si="14"/>
        <v>0.58072176949941778</v>
      </c>
      <c r="AH49" s="138"/>
      <c r="AI49" s="50">
        <f>海航自动更新!M49*10</f>
        <v>24.48</v>
      </c>
      <c r="AJ49" s="138">
        <f t="shared" si="15"/>
        <v>0.16073968705547648</v>
      </c>
      <c r="AK49" s="138"/>
      <c r="AL49" s="50">
        <f>海航自动更新!N49</f>
        <v>85.48</v>
      </c>
      <c r="AM49" s="174">
        <f t="shared" si="16"/>
        <v>-2.0799999999999983</v>
      </c>
      <c r="AN49" s="138"/>
      <c r="AO49" s="50">
        <f>海航自动更新!O49</f>
        <v>89.47</v>
      </c>
      <c r="AP49" s="174">
        <f t="shared" si="17"/>
        <v>-1.4699999999999989</v>
      </c>
      <c r="AQ49" s="138"/>
      <c r="AR49" s="50">
        <f>海航自动更新!P49</f>
        <v>72.94</v>
      </c>
      <c r="AS49" s="174">
        <f t="shared" si="18"/>
        <v>-4.210000000000008</v>
      </c>
      <c r="AT49" s="138"/>
      <c r="AU49" s="50">
        <f>海航自动更新!Q49</f>
        <v>68.290000000000006</v>
      </c>
      <c r="AV49" s="174">
        <f t="shared" si="19"/>
        <v>-0.11999999999999034</v>
      </c>
      <c r="AW49" s="138"/>
      <c r="AX49" s="50">
        <f>海航自动更新!R49</f>
        <v>386</v>
      </c>
      <c r="AY49" s="138"/>
      <c r="AZ49" s="138"/>
      <c r="BA49" s="17"/>
      <c r="BB49" s="9"/>
      <c r="BC49" s="17"/>
      <c r="BD49" s="9"/>
      <c r="BE49" s="17"/>
      <c r="BF49" s="9"/>
      <c r="BG49" s="17"/>
      <c r="BH49" s="9"/>
      <c r="BI49" s="51"/>
      <c r="BJ49" s="9"/>
      <c r="BK49" s="51"/>
      <c r="BL49" s="9"/>
      <c r="BM49" s="51"/>
      <c r="BN49" s="9"/>
      <c r="BO49" s="51"/>
      <c r="BP49" s="51"/>
      <c r="BQ49" s="9"/>
      <c r="BR49" s="51"/>
      <c r="BS49" s="9"/>
      <c r="BT49" s="51"/>
      <c r="BU49" s="9"/>
      <c r="BV49" s="51"/>
      <c r="BW49" s="9"/>
      <c r="BX49" s="51"/>
      <c r="BY49" s="9"/>
      <c r="BZ49" s="51"/>
      <c r="CA49" s="9"/>
      <c r="CB49" s="51"/>
      <c r="CC49" s="9"/>
      <c r="CD49" s="51"/>
      <c r="CE49" s="9"/>
      <c r="CF49" s="51"/>
      <c r="CG49" s="10"/>
      <c r="CH49" s="51"/>
      <c r="CI49" s="10"/>
      <c r="CJ49" s="51"/>
      <c r="CK49" s="10"/>
      <c r="CL49" s="51"/>
      <c r="CM49" s="10"/>
      <c r="CN49" s="51"/>
      <c r="CO49" s="53"/>
      <c r="CP49" s="51"/>
      <c r="CQ49" s="53"/>
      <c r="CR49" s="51"/>
      <c r="CS49" s="53"/>
      <c r="CT49" s="51"/>
      <c r="CU49" s="53"/>
      <c r="CV49" s="60"/>
      <c r="CW49" s="51"/>
      <c r="CX49" s="9"/>
      <c r="CY49" s="51"/>
      <c r="CZ49" s="9"/>
      <c r="DA49" s="51"/>
      <c r="DB49" s="9"/>
      <c r="DC49" s="51"/>
      <c r="DD49" s="9"/>
      <c r="DE49" s="69"/>
      <c r="DF49" s="69"/>
      <c r="DG49" s="57"/>
    </row>
    <row r="50" spans="1:111">
      <c r="A50" s="49">
        <v>43069</v>
      </c>
      <c r="B50" s="50">
        <f>海航自动更新!B50</f>
        <v>12123.56</v>
      </c>
      <c r="C50" s="138">
        <f t="shared" si="4"/>
        <v>0.46742711619045751</v>
      </c>
      <c r="D50" s="138"/>
      <c r="E50" s="50">
        <f>海航自动更新!C50</f>
        <v>9408.98</v>
      </c>
      <c r="F50" s="138">
        <f t="shared" si="5"/>
        <v>0.47464618760285227</v>
      </c>
      <c r="G50" s="138"/>
      <c r="H50" s="50">
        <f>海航自动更新!D50</f>
        <v>2656.77</v>
      </c>
      <c r="I50" s="138">
        <f t="shared" si="6"/>
        <v>0.45452903013878632</v>
      </c>
      <c r="J50" s="138"/>
      <c r="K50" s="50">
        <f>海航自动更新!E50</f>
        <v>57.81</v>
      </c>
      <c r="L50" s="138">
        <f t="shared" si="7"/>
        <v>5.6276265302393602E-2</v>
      </c>
      <c r="M50" s="138"/>
      <c r="N50" s="50">
        <f>海航自动更新!F50</f>
        <v>10099.530000000001</v>
      </c>
      <c r="O50" s="138">
        <f t="shared" si="8"/>
        <v>0.43215928621262756</v>
      </c>
      <c r="P50" s="138"/>
      <c r="Q50" s="50">
        <f>海航自动更新!G50</f>
        <v>8237.2999999999993</v>
      </c>
      <c r="R50" s="138">
        <f t="shared" si="9"/>
        <v>0.44656153413880295</v>
      </c>
      <c r="S50" s="138"/>
      <c r="T50" s="10">
        <f>海航自动更新!I50</f>
        <v>1819.77</v>
      </c>
      <c r="U50" s="138">
        <f t="shared" si="10"/>
        <v>0.38174349473428437</v>
      </c>
      <c r="V50" s="138"/>
      <c r="W50" s="10">
        <f>海航自动更新!H50</f>
        <v>42.46</v>
      </c>
      <c r="X50" s="138">
        <f t="shared" si="11"/>
        <v>4.7102342786683238E-2</v>
      </c>
      <c r="Y50" s="138"/>
      <c r="Z50" s="50">
        <f>海航自动更新!J50*10</f>
        <v>6064.09</v>
      </c>
      <c r="AA50" s="138">
        <f t="shared" si="12"/>
        <v>0.51899973948939926</v>
      </c>
      <c r="AB50" s="138"/>
      <c r="AC50" s="50">
        <f>海航自动更新!K50*10</f>
        <v>5744.6299999999992</v>
      </c>
      <c r="AD50" s="138">
        <f t="shared" si="13"/>
        <v>0.51822516108230388</v>
      </c>
      <c r="AE50" s="138"/>
      <c r="AF50" s="50">
        <f>海航自动更新!L50*10</f>
        <v>296.58999999999997</v>
      </c>
      <c r="AG50" s="138">
        <f t="shared" si="14"/>
        <v>0.59012438344413454</v>
      </c>
      <c r="AH50" s="138"/>
      <c r="AI50" s="50">
        <f>海航自动更新!M50*10</f>
        <v>22.88</v>
      </c>
      <c r="AJ50" s="138">
        <f t="shared" si="15"/>
        <v>4.6660567246111562E-2</v>
      </c>
      <c r="AK50" s="138"/>
      <c r="AL50" s="50">
        <f>海航自动更新!N50</f>
        <v>83.3</v>
      </c>
      <c r="AM50" s="174">
        <f t="shared" si="16"/>
        <v>-2.0600000000000023</v>
      </c>
      <c r="AN50" s="138"/>
      <c r="AO50" s="50">
        <f>海航自动更新!O50</f>
        <v>87.55</v>
      </c>
      <c r="AP50" s="174">
        <f t="shared" si="17"/>
        <v>-1.7000000000000028</v>
      </c>
      <c r="AQ50" s="138"/>
      <c r="AR50" s="50">
        <f>海航自动更新!P50</f>
        <v>68.5</v>
      </c>
      <c r="AS50" s="174">
        <f t="shared" si="18"/>
        <v>-3.5999999999999943</v>
      </c>
      <c r="AT50" s="138"/>
      <c r="AU50" s="50">
        <f>海航自动更新!Q50</f>
        <v>73.44</v>
      </c>
      <c r="AV50" s="174">
        <f t="shared" si="19"/>
        <v>-0.65000000000000568</v>
      </c>
      <c r="AW50" s="138"/>
      <c r="AX50" s="50">
        <f>海航自动更新!R50</f>
        <v>390</v>
      </c>
      <c r="AY50" s="138"/>
      <c r="AZ50" s="138"/>
      <c r="BA50" s="17"/>
      <c r="BB50" s="9"/>
      <c r="BC50" s="17"/>
      <c r="BD50" s="9"/>
      <c r="BE50" s="17"/>
      <c r="BF50" s="9"/>
      <c r="BG50" s="17"/>
      <c r="BH50" s="9"/>
      <c r="BI50" s="51"/>
      <c r="BJ50" s="9"/>
      <c r="BK50" s="51"/>
      <c r="BL50" s="9"/>
      <c r="BM50" s="51"/>
      <c r="BN50" s="9"/>
      <c r="BO50" s="51"/>
      <c r="BP50" s="51"/>
      <c r="BQ50" s="9"/>
      <c r="BR50" s="51"/>
      <c r="BS50" s="9"/>
      <c r="BT50" s="51"/>
      <c r="BU50" s="9"/>
      <c r="BV50" s="51"/>
      <c r="BW50" s="9"/>
      <c r="BX50" s="51"/>
      <c r="BY50" s="9"/>
      <c r="BZ50" s="51"/>
      <c r="CA50" s="9"/>
      <c r="CB50" s="51"/>
      <c r="CC50" s="9"/>
      <c r="CD50" s="51"/>
      <c r="CE50" s="9"/>
      <c r="CF50" s="51"/>
      <c r="CG50" s="10"/>
      <c r="CH50" s="51"/>
      <c r="CI50" s="10"/>
      <c r="CJ50" s="51"/>
      <c r="CK50" s="10"/>
      <c r="CL50" s="51"/>
      <c r="CM50" s="10"/>
      <c r="CN50" s="51"/>
      <c r="CO50" s="53"/>
      <c r="CP50" s="51"/>
      <c r="CQ50" s="53"/>
      <c r="CR50" s="51"/>
      <c r="CS50" s="53"/>
      <c r="CT50" s="51"/>
      <c r="CU50" s="53"/>
      <c r="CV50" s="60"/>
      <c r="CW50" s="51"/>
      <c r="CX50" s="9"/>
      <c r="CY50" s="51"/>
      <c r="CZ50" s="9"/>
      <c r="DA50" s="51"/>
      <c r="DB50" s="9"/>
      <c r="DC50" s="51"/>
      <c r="DD50" s="9"/>
      <c r="DE50" s="69"/>
      <c r="DF50" s="69"/>
      <c r="DG50" s="57"/>
    </row>
    <row r="51" spans="1:111">
      <c r="A51" s="49">
        <v>43100</v>
      </c>
      <c r="B51" s="50">
        <f>海航自动更新!B51</f>
        <v>12481.6</v>
      </c>
      <c r="C51" s="138">
        <f t="shared" si="4"/>
        <v>0.46159016550855192</v>
      </c>
      <c r="D51" s="138"/>
      <c r="E51" s="50">
        <f>海航自动更新!C51</f>
        <v>9577.23</v>
      </c>
      <c r="F51" s="138">
        <f t="shared" si="5"/>
        <v>0.49229640155941778</v>
      </c>
      <c r="G51" s="138"/>
      <c r="H51" s="50">
        <f>海航自动更新!D51</f>
        <v>2843.12</v>
      </c>
      <c r="I51" s="138">
        <f t="shared" si="6"/>
        <v>0.37671355591603506</v>
      </c>
      <c r="J51" s="138"/>
      <c r="K51" s="50">
        <f>海航自动更新!E51</f>
        <v>61.25</v>
      </c>
      <c r="L51" s="138">
        <f t="shared" si="7"/>
        <v>7.8155254356627291E-2</v>
      </c>
      <c r="M51" s="138"/>
      <c r="N51" s="50">
        <f>海航自动更新!F51</f>
        <v>10566.55</v>
      </c>
      <c r="O51" s="138">
        <f t="shared" si="8"/>
        <v>0.43345031683219348</v>
      </c>
      <c r="P51" s="138"/>
      <c r="Q51" s="50">
        <f>海航自动更新!G51</f>
        <v>8425.2800000000007</v>
      </c>
      <c r="R51" s="138">
        <f t="shared" si="9"/>
        <v>0.45943090149125521</v>
      </c>
      <c r="S51" s="138"/>
      <c r="T51" s="10">
        <f>海航自动更新!I51</f>
        <v>2098.36</v>
      </c>
      <c r="U51" s="138">
        <f t="shared" si="10"/>
        <v>0.34875977811630254</v>
      </c>
      <c r="V51" s="138"/>
      <c r="W51" s="10">
        <f>海航自动更新!H51</f>
        <v>42.92</v>
      </c>
      <c r="X51" s="138">
        <f t="shared" si="11"/>
        <v>6.3305978898007265E-3</v>
      </c>
      <c r="Y51" s="138"/>
      <c r="Z51" s="50">
        <f>海航自动更新!J51*10</f>
        <v>6196.3</v>
      </c>
      <c r="AA51" s="138">
        <f t="shared" si="12"/>
        <v>0.52835056632069155</v>
      </c>
      <c r="AB51" s="138"/>
      <c r="AC51" s="50">
        <f>海航自动更新!K51*10</f>
        <v>5833.4699999999993</v>
      </c>
      <c r="AD51" s="138">
        <f t="shared" si="13"/>
        <v>0.53193886394075451</v>
      </c>
      <c r="AE51" s="138"/>
      <c r="AF51" s="50">
        <f>海航自动更新!L51*10</f>
        <v>338.69</v>
      </c>
      <c r="AG51" s="138">
        <f t="shared" si="14"/>
        <v>0.5139013052029322</v>
      </c>
      <c r="AH51" s="138"/>
      <c r="AI51" s="50">
        <f>海航自动更新!M51*10</f>
        <v>24.14</v>
      </c>
      <c r="AJ51" s="138">
        <f t="shared" si="15"/>
        <v>6.7197170645446391E-2</v>
      </c>
      <c r="AK51" s="138"/>
      <c r="AL51" s="50">
        <f>海航自动更新!N51</f>
        <v>84.66</v>
      </c>
      <c r="AM51" s="174">
        <f t="shared" si="16"/>
        <v>-1.6599999999999966</v>
      </c>
      <c r="AN51" s="138"/>
      <c r="AO51" s="50">
        <f>海航自动更新!O51</f>
        <v>87.97</v>
      </c>
      <c r="AP51" s="174">
        <f t="shared" si="17"/>
        <v>-1.980000000000004</v>
      </c>
      <c r="AQ51" s="138"/>
      <c r="AR51" s="50">
        <f>海航自动更新!P51</f>
        <v>73.8</v>
      </c>
      <c r="AS51" s="174">
        <f t="shared" si="18"/>
        <v>-1.5300000000000011</v>
      </c>
      <c r="AT51" s="138"/>
      <c r="AU51" s="50">
        <f>海航自动更新!Q51</f>
        <v>70.069999999999993</v>
      </c>
      <c r="AV51" s="174">
        <f t="shared" si="19"/>
        <v>-5.0100000000000051</v>
      </c>
      <c r="AW51" s="138"/>
      <c r="AX51" s="50">
        <f>海航自动更新!R51</f>
        <v>410</v>
      </c>
      <c r="AY51" s="138"/>
      <c r="AZ51" s="138"/>
      <c r="BA51" s="17"/>
      <c r="BB51" s="9"/>
      <c r="BC51" s="17"/>
      <c r="BD51" s="9"/>
      <c r="BE51" s="17"/>
      <c r="BF51" s="9"/>
      <c r="BG51" s="17"/>
      <c r="BH51" s="9"/>
      <c r="BI51" s="51"/>
      <c r="BJ51" s="9"/>
      <c r="BK51" s="51"/>
      <c r="BL51" s="9"/>
      <c r="BM51" s="51"/>
      <c r="BN51" s="9"/>
      <c r="BO51" s="51"/>
      <c r="BP51" s="51"/>
      <c r="BQ51" s="9"/>
      <c r="BR51" s="51"/>
      <c r="BS51" s="9"/>
      <c r="BT51" s="51"/>
      <c r="BU51" s="9"/>
      <c r="BV51" s="51"/>
      <c r="BW51" s="9"/>
      <c r="BX51" s="51"/>
      <c r="BY51" s="9"/>
      <c r="BZ51" s="51"/>
      <c r="CA51" s="9"/>
      <c r="CB51" s="51"/>
      <c r="CC51" s="9"/>
      <c r="CD51" s="51"/>
      <c r="CE51" s="9"/>
      <c r="CF51" s="51"/>
      <c r="CG51" s="10"/>
      <c r="CH51" s="51"/>
      <c r="CI51" s="10"/>
      <c r="CJ51" s="51"/>
      <c r="CK51" s="10"/>
      <c r="CL51" s="51"/>
      <c r="CM51" s="10"/>
      <c r="CN51" s="51"/>
      <c r="CO51" s="53"/>
      <c r="CP51" s="51"/>
      <c r="CQ51" s="53"/>
      <c r="CR51" s="51"/>
      <c r="CS51" s="53"/>
      <c r="CT51" s="51"/>
      <c r="CU51" s="53"/>
      <c r="CV51" s="60"/>
      <c r="CW51" s="51"/>
      <c r="CX51" s="9"/>
      <c r="CY51" s="51"/>
      <c r="CZ51" s="9"/>
      <c r="DA51" s="51"/>
      <c r="DB51" s="9"/>
      <c r="DC51" s="51"/>
      <c r="DD51" s="9"/>
      <c r="DE51" s="69"/>
      <c r="DF51" s="69"/>
      <c r="DG51" s="57"/>
    </row>
    <row r="52" spans="1:111" s="11" customFormat="1" ht="12.75">
      <c r="A52" s="34">
        <v>43131</v>
      </c>
      <c r="B52" s="18">
        <f>海航自动更新!B52</f>
        <v>12851.08</v>
      </c>
      <c r="C52" s="138">
        <f t="shared" si="4"/>
        <v>0.12704748023009138</v>
      </c>
      <c r="D52" s="138"/>
      <c r="E52" s="18">
        <f>海航自动更新!C52</f>
        <v>9964.14</v>
      </c>
      <c r="F52" s="138">
        <f t="shared" si="5"/>
        <v>0.12316673561427804</v>
      </c>
      <c r="G52" s="138"/>
      <c r="H52" s="18">
        <f>海航自动更新!D52</f>
        <v>2826.03</v>
      </c>
      <c r="I52" s="138">
        <f t="shared" si="6"/>
        <v>0.14499465188642557</v>
      </c>
      <c r="J52" s="138"/>
      <c r="K52" s="18">
        <f>海航自动更新!E52</f>
        <v>60.91</v>
      </c>
      <c r="L52" s="138">
        <f t="shared" si="7"/>
        <v>-3.0095541401273906E-2</v>
      </c>
      <c r="M52" s="138"/>
      <c r="N52" s="18">
        <f>海航自动更新!F52</f>
        <v>10686.22</v>
      </c>
      <c r="O52" s="138">
        <f t="shared" si="8"/>
        <v>7.3773967496045811E-2</v>
      </c>
      <c r="P52" s="138"/>
      <c r="Q52" s="18">
        <f>海航自动更新!G52</f>
        <v>8634.0400000000009</v>
      </c>
      <c r="R52" s="138">
        <f t="shared" si="9"/>
        <v>8.8655540593020943E-2</v>
      </c>
      <c r="S52" s="138"/>
      <c r="T52" s="10">
        <f>海航自动更新!I52</f>
        <v>2010.46</v>
      </c>
      <c r="U52" s="138">
        <f t="shared" si="10"/>
        <v>1.7830744618375416E-2</v>
      </c>
      <c r="V52" s="138"/>
      <c r="W52" s="10">
        <f>海航自动更新!H52</f>
        <v>41.72</v>
      </c>
      <c r="X52" s="138">
        <f t="shared" si="11"/>
        <v>-9.0274749236807672E-2</v>
      </c>
      <c r="Y52" s="138"/>
      <c r="Z52" s="18">
        <f>海航自动更新!J52*10</f>
        <v>6251.94</v>
      </c>
      <c r="AA52" s="138">
        <f t="shared" si="12"/>
        <v>9.1776843700830613E-2</v>
      </c>
      <c r="AB52" s="138"/>
      <c r="AC52" s="18">
        <f>海航自动更新!K52*10</f>
        <v>5903.97</v>
      </c>
      <c r="AD52" s="138">
        <f t="shared" si="13"/>
        <v>9.8453895958919402E-2</v>
      </c>
      <c r="AE52" s="138"/>
      <c r="AF52" s="18">
        <f>海航自动更新!L52*10</f>
        <v>324.90999999999997</v>
      </c>
      <c r="AG52" s="138">
        <f t="shared" si="14"/>
        <v>-7.1808348102426756E-3</v>
      </c>
      <c r="AH52" s="138"/>
      <c r="AI52" s="18">
        <f>海航自动更新!M52*10</f>
        <v>23.07</v>
      </c>
      <c r="AJ52" s="138">
        <f t="shared" si="15"/>
        <v>-5.1787916152897573E-2</v>
      </c>
      <c r="AK52" s="138"/>
      <c r="AL52" s="18">
        <f>海航自动更新!N52</f>
        <v>83.15</v>
      </c>
      <c r="AM52" s="174">
        <f t="shared" si="16"/>
        <v>-4.1299999999999955</v>
      </c>
      <c r="AN52" s="138"/>
      <c r="AO52" s="18">
        <f>海航自动更新!O52</f>
        <v>86.65</v>
      </c>
      <c r="AP52" s="174">
        <f t="shared" si="17"/>
        <v>-2.75</v>
      </c>
      <c r="AQ52" s="138"/>
      <c r="AR52" s="18">
        <f>海航自动更新!P52</f>
        <v>71.14</v>
      </c>
      <c r="AS52" s="174">
        <f t="shared" si="18"/>
        <v>-8.89</v>
      </c>
      <c r="AT52" s="138"/>
      <c r="AU52" s="18">
        <f>海航自动更新!Q52</f>
        <v>68.5</v>
      </c>
      <c r="AV52" s="174">
        <f t="shared" si="19"/>
        <v>-4.519999999999996</v>
      </c>
      <c r="AW52" s="138"/>
      <c r="AX52" s="18">
        <f>海航自动更新!R52</f>
        <v>409</v>
      </c>
      <c r="AY52" s="138"/>
      <c r="AZ52" s="138"/>
      <c r="BA52" s="10"/>
      <c r="BB52" s="9"/>
      <c r="BC52" s="10"/>
      <c r="BD52" s="9"/>
      <c r="BE52" s="10"/>
      <c r="BF52" s="9"/>
      <c r="BG52" s="10"/>
      <c r="BH52" s="9"/>
      <c r="BI52" s="10"/>
      <c r="BJ52" s="9"/>
      <c r="BK52" s="10"/>
      <c r="BL52" s="9"/>
      <c r="BM52" s="10"/>
      <c r="BN52" s="9"/>
      <c r="BO52" s="10"/>
      <c r="BP52" s="10"/>
      <c r="BQ52" s="9"/>
      <c r="BR52" s="10"/>
      <c r="BS52" s="9"/>
      <c r="BT52" s="10"/>
      <c r="BU52" s="9"/>
      <c r="BV52" s="10"/>
      <c r="BW52" s="9"/>
      <c r="BX52" s="10"/>
      <c r="BY52" s="9"/>
      <c r="BZ52" s="10"/>
      <c r="CA52" s="9"/>
      <c r="CB52" s="10"/>
      <c r="CC52" s="9"/>
      <c r="CD52" s="10"/>
      <c r="CE52" s="9"/>
      <c r="CF52" s="10"/>
      <c r="CG52" s="10"/>
      <c r="CH52" s="10"/>
      <c r="CI52" s="10"/>
      <c r="CJ52" s="10"/>
      <c r="CK52" s="10"/>
      <c r="CL52" s="10"/>
      <c r="CM52" s="10"/>
      <c r="CN52" s="10"/>
      <c r="CO52" s="53"/>
      <c r="CP52" s="10"/>
      <c r="CQ52" s="53"/>
      <c r="CR52" s="10"/>
      <c r="CS52" s="53"/>
      <c r="CT52" s="10"/>
      <c r="CU52" s="53"/>
      <c r="CW52" s="10"/>
      <c r="CX52" s="9"/>
      <c r="CY52" s="10"/>
      <c r="CZ52" s="9"/>
      <c r="DA52" s="10"/>
      <c r="DB52" s="9"/>
      <c r="DC52" s="10"/>
      <c r="DD52" s="9"/>
      <c r="DE52" s="88"/>
      <c r="DF52" s="88"/>
    </row>
    <row r="53" spans="1:111">
      <c r="A53" s="49">
        <v>43159</v>
      </c>
      <c r="B53" s="50">
        <f>海航自动更新!B53</f>
        <v>12890.06</v>
      </c>
      <c r="C53" s="138">
        <f t="shared" si="4"/>
        <v>0.19862934721963921</v>
      </c>
      <c r="D53" s="138"/>
      <c r="E53" s="50">
        <f>海航自动更新!C53</f>
        <v>10163.69</v>
      </c>
      <c r="F53" s="138">
        <f t="shared" si="5"/>
        <v>0.20472969208758629</v>
      </c>
      <c r="G53" s="138"/>
      <c r="H53" s="50">
        <f>海航自动更新!D53</f>
        <v>2663.85</v>
      </c>
      <c r="I53" s="138">
        <f t="shared" si="6"/>
        <v>0.17742348968370436</v>
      </c>
      <c r="J53" s="138"/>
      <c r="K53" s="50">
        <f>海航自动更新!E53</f>
        <v>62.51</v>
      </c>
      <c r="L53" s="138">
        <f t="shared" si="7"/>
        <v>0.13510078082440535</v>
      </c>
      <c r="M53" s="138"/>
      <c r="N53" s="50">
        <f>海航自动更新!F53</f>
        <v>11365.38</v>
      </c>
      <c r="O53" s="138">
        <f t="shared" si="8"/>
        <v>0.20515979895234659</v>
      </c>
      <c r="P53" s="138"/>
      <c r="Q53" s="50">
        <f>海航自动更新!G53</f>
        <v>9189.07</v>
      </c>
      <c r="R53" s="138">
        <f t="shared" si="9"/>
        <v>0.19024316318084855</v>
      </c>
      <c r="S53" s="138"/>
      <c r="T53" s="10">
        <f>海航自动更新!I53</f>
        <v>2128.79</v>
      </c>
      <c r="U53" s="138">
        <f t="shared" si="10"/>
        <v>0.27782346408955849</v>
      </c>
      <c r="V53" s="138"/>
      <c r="W53" s="10">
        <f>海航自动更新!H53</f>
        <v>47.52</v>
      </c>
      <c r="X53" s="138">
        <f t="shared" si="11"/>
        <v>7.244414353419093E-2</v>
      </c>
      <c r="Y53" s="138"/>
      <c r="Z53" s="50">
        <f>海航自动更新!J53*10</f>
        <v>6601.61</v>
      </c>
      <c r="AA53" s="138">
        <f t="shared" si="12"/>
        <v>0.19040801201658231</v>
      </c>
      <c r="AB53" s="138"/>
      <c r="AC53" s="50">
        <f>海航自动更新!K53*10</f>
        <v>6224.3899999999994</v>
      </c>
      <c r="AD53" s="138">
        <f t="shared" si="13"/>
        <v>0.19132097428025663</v>
      </c>
      <c r="AE53" s="138"/>
      <c r="AF53" s="50">
        <f>海航自动更新!L53*10</f>
        <v>350.85</v>
      </c>
      <c r="AG53" s="138">
        <f t="shared" si="14"/>
        <v>0.18079628445461582</v>
      </c>
      <c r="AH53" s="138"/>
      <c r="AI53" s="50">
        <f>海航自动更新!M53*10</f>
        <v>26.37</v>
      </c>
      <c r="AJ53" s="138">
        <f t="shared" si="15"/>
        <v>0.10984848484848508</v>
      </c>
      <c r="AK53" s="138"/>
      <c r="AL53" s="50">
        <f>海航自动更新!N53</f>
        <v>88.17</v>
      </c>
      <c r="AM53" s="174">
        <f t="shared" si="16"/>
        <v>0.48000000000000398</v>
      </c>
      <c r="AN53" s="138"/>
      <c r="AO53" s="50">
        <f>海航自动更新!O53</f>
        <v>90.41</v>
      </c>
      <c r="AP53" s="174">
        <f t="shared" si="17"/>
        <v>-1.1000000000000085</v>
      </c>
      <c r="AQ53" s="138"/>
      <c r="AR53" s="50">
        <f>海航自动更新!P53</f>
        <v>79.91</v>
      </c>
      <c r="AS53" s="174">
        <f t="shared" si="18"/>
        <v>6.269999999999996</v>
      </c>
      <c r="AT53" s="138"/>
      <c r="AU53" s="50">
        <f>海航自动更新!Q53</f>
        <v>76.010000000000005</v>
      </c>
      <c r="AV53" s="174">
        <f t="shared" si="19"/>
        <v>-4.4499999999999886</v>
      </c>
      <c r="AW53" s="138"/>
      <c r="AX53" s="50">
        <f>海航自动更新!R53</f>
        <v>411</v>
      </c>
      <c r="AY53" s="138"/>
      <c r="AZ53" s="138"/>
      <c r="BA53" s="17"/>
      <c r="BB53" s="9"/>
      <c r="BC53" s="17"/>
      <c r="BD53" s="9"/>
      <c r="BE53" s="17"/>
      <c r="BF53" s="9"/>
      <c r="BG53" s="17"/>
      <c r="BH53" s="9"/>
      <c r="BI53" s="51"/>
      <c r="BJ53" s="9"/>
      <c r="BK53" s="51"/>
      <c r="BL53" s="9"/>
      <c r="BM53" s="51"/>
      <c r="BN53" s="9"/>
      <c r="BO53" s="51"/>
      <c r="BP53" s="51"/>
      <c r="BQ53" s="9"/>
      <c r="BR53" s="51"/>
      <c r="BS53" s="9"/>
      <c r="BT53" s="51"/>
      <c r="BU53" s="9"/>
      <c r="BV53" s="51"/>
      <c r="BW53" s="9"/>
      <c r="BX53" s="51"/>
      <c r="BY53" s="9"/>
      <c r="BZ53" s="51"/>
      <c r="CA53" s="9"/>
      <c r="CB53" s="51"/>
      <c r="CC53" s="9"/>
      <c r="CD53" s="51"/>
      <c r="CE53" s="9"/>
      <c r="CF53" s="51"/>
      <c r="CG53" s="10"/>
      <c r="CH53" s="51"/>
      <c r="CI53" s="10"/>
      <c r="CJ53" s="51"/>
      <c r="CK53" s="10"/>
      <c r="CL53" s="51"/>
      <c r="CM53" s="10"/>
      <c r="CN53" s="51"/>
      <c r="CO53" s="53"/>
      <c r="CP53" s="51"/>
      <c r="CQ53" s="53"/>
      <c r="CR53" s="51"/>
      <c r="CS53" s="53"/>
      <c r="CT53" s="51"/>
      <c r="CU53" s="53"/>
      <c r="CV53" s="60"/>
      <c r="CW53" s="51"/>
      <c r="CX53" s="9"/>
      <c r="CY53" s="51"/>
      <c r="CZ53" s="9"/>
      <c r="DA53" s="51"/>
      <c r="DB53" s="9"/>
      <c r="DC53" s="51"/>
      <c r="DD53" s="9"/>
      <c r="DE53" s="69"/>
      <c r="DF53" s="69"/>
      <c r="DG53" s="57"/>
    </row>
    <row r="54" spans="1:111">
      <c r="A54" s="49">
        <v>43190</v>
      </c>
      <c r="B54" s="50">
        <f>海航自动更新!B54</f>
        <v>13615.54</v>
      </c>
      <c r="C54" s="138">
        <f t="shared" si="4"/>
        <v>0.21469386735515927</v>
      </c>
      <c r="D54" s="138"/>
      <c r="E54" s="50">
        <f>海航自动更新!C54</f>
        <v>10526.69</v>
      </c>
      <c r="F54" s="138">
        <f t="shared" si="5"/>
        <v>0.21411468629545127</v>
      </c>
      <c r="G54" s="138"/>
      <c r="H54" s="50">
        <f>海航自动更新!D54</f>
        <v>3035.43</v>
      </c>
      <c r="I54" s="138">
        <f t="shared" si="6"/>
        <v>0.22337175560212796</v>
      </c>
      <c r="J54" s="138"/>
      <c r="K54" s="50">
        <f>海航自动更新!E54</f>
        <v>53.42</v>
      </c>
      <c r="L54" s="138">
        <f t="shared" si="7"/>
        <v>-7.2086155984019462E-2</v>
      </c>
      <c r="M54" s="138"/>
      <c r="N54" s="50">
        <f>海航自动更新!F54</f>
        <v>11796.24</v>
      </c>
      <c r="O54" s="138">
        <f t="shared" si="8"/>
        <v>0.21949540217408159</v>
      </c>
      <c r="P54" s="138"/>
      <c r="Q54" s="50">
        <f>海航自动更新!G54</f>
        <v>9494.77</v>
      </c>
      <c r="R54" s="138">
        <f t="shared" si="9"/>
        <v>0.20435455433362515</v>
      </c>
      <c r="S54" s="138"/>
      <c r="T54" s="10">
        <f>海航自动更新!I54</f>
        <v>2263.84</v>
      </c>
      <c r="U54" s="138">
        <f t="shared" si="10"/>
        <v>0.29634889367355366</v>
      </c>
      <c r="V54" s="138"/>
      <c r="W54" s="10">
        <f>海航自动更新!H54</f>
        <v>37.630000000000003</v>
      </c>
      <c r="X54" s="138">
        <f t="shared" si="11"/>
        <v>-0.12549384150592602</v>
      </c>
      <c r="Y54" s="138"/>
      <c r="Z54" s="50">
        <f>海航自动更新!J54*10</f>
        <v>6860.6399999999994</v>
      </c>
      <c r="AA54" s="138">
        <f t="shared" si="12"/>
        <v>0.19851998336902921</v>
      </c>
      <c r="AB54" s="138"/>
      <c r="AC54" s="50">
        <f>海航自动更新!K54*10</f>
        <v>6471.32</v>
      </c>
      <c r="AD54" s="138">
        <f t="shared" si="13"/>
        <v>0.19698281283525332</v>
      </c>
      <c r="AE54" s="138"/>
      <c r="AF54" s="50">
        <f>海航自动更新!L54*10</f>
        <v>366.71999999999997</v>
      </c>
      <c r="AG54" s="138">
        <f t="shared" si="14"/>
        <v>0.24434189542261886</v>
      </c>
      <c r="AH54" s="138"/>
      <c r="AI54" s="50">
        <f>海航自动更新!M54*10</f>
        <v>22.59</v>
      </c>
      <c r="AJ54" s="138">
        <f t="shared" si="15"/>
        <v>-2.5873221216041298E-2</v>
      </c>
      <c r="AK54" s="138"/>
      <c r="AL54" s="50">
        <f>海航自动更新!N54</f>
        <v>86.64</v>
      </c>
      <c r="AM54" s="174">
        <f t="shared" si="16"/>
        <v>0.34000000000000341</v>
      </c>
      <c r="AN54" s="138"/>
      <c r="AO54" s="50">
        <f>海航自动更新!O54</f>
        <v>90.2</v>
      </c>
      <c r="AP54" s="174">
        <f t="shared" si="17"/>
        <v>-0.73000000000000398</v>
      </c>
      <c r="AQ54" s="138"/>
      <c r="AR54" s="50">
        <f>海航自动更新!P54</f>
        <v>74.58</v>
      </c>
      <c r="AS54" s="174">
        <f t="shared" si="18"/>
        <v>4.2000000000000028</v>
      </c>
      <c r="AT54" s="138"/>
      <c r="AU54" s="50">
        <f>海航自动更新!Q54</f>
        <v>70.44</v>
      </c>
      <c r="AV54" s="174">
        <f t="shared" si="19"/>
        <v>-4.3100000000000023</v>
      </c>
      <c r="AW54" s="138"/>
      <c r="AX54" s="50">
        <f>海航自动更新!R54</f>
        <v>415</v>
      </c>
      <c r="AY54" s="138"/>
      <c r="AZ54" s="138"/>
      <c r="BA54" s="17"/>
      <c r="BB54" s="9"/>
      <c r="BC54" s="17"/>
      <c r="BD54" s="9"/>
      <c r="BE54" s="17"/>
      <c r="BF54" s="9"/>
      <c r="BG54" s="17"/>
      <c r="BH54" s="9"/>
      <c r="BI54" s="51"/>
      <c r="BJ54" s="9"/>
      <c r="BK54" s="51"/>
      <c r="BL54" s="9"/>
      <c r="BM54" s="51"/>
      <c r="BN54" s="9"/>
      <c r="BO54" s="51"/>
      <c r="BP54" s="51"/>
      <c r="BQ54" s="9"/>
      <c r="BR54" s="51"/>
      <c r="BS54" s="9"/>
      <c r="BT54" s="51"/>
      <c r="BU54" s="9"/>
      <c r="BV54" s="51"/>
      <c r="BW54" s="9"/>
      <c r="BX54" s="51"/>
      <c r="BY54" s="9"/>
      <c r="BZ54" s="51"/>
      <c r="CA54" s="9"/>
      <c r="CB54" s="51"/>
      <c r="CC54" s="9"/>
      <c r="CD54" s="51"/>
      <c r="CE54" s="9"/>
      <c r="CF54" s="51"/>
      <c r="CG54" s="10"/>
      <c r="CH54" s="51"/>
      <c r="CI54" s="10"/>
      <c r="CJ54" s="51"/>
      <c r="CK54" s="10"/>
      <c r="CL54" s="51"/>
      <c r="CM54" s="10"/>
      <c r="CN54" s="51"/>
      <c r="CO54" s="53"/>
      <c r="CP54" s="51"/>
      <c r="CQ54" s="53"/>
      <c r="CR54" s="51"/>
      <c r="CS54" s="53"/>
      <c r="CT54" s="51"/>
      <c r="CU54" s="53"/>
      <c r="CV54" s="60"/>
      <c r="CW54" s="51"/>
      <c r="CX54" s="9"/>
      <c r="CY54" s="51"/>
      <c r="CZ54" s="9"/>
      <c r="DA54" s="51"/>
      <c r="DB54" s="9"/>
      <c r="DC54" s="51"/>
      <c r="DD54" s="9"/>
      <c r="DE54" s="69"/>
      <c r="DF54" s="69"/>
      <c r="DG54" s="57"/>
    </row>
    <row r="55" spans="1:111">
      <c r="A55" s="49">
        <v>43220</v>
      </c>
      <c r="B55" s="50">
        <f>海航自动更新!B55</f>
        <v>13337.48</v>
      </c>
      <c r="C55" s="138">
        <f t="shared" si="4"/>
        <v>0.19570076013960236</v>
      </c>
      <c r="D55" s="138"/>
      <c r="E55" s="50">
        <f>海航自动更新!C55</f>
        <v>9936.9500000000007</v>
      </c>
      <c r="F55" s="138">
        <f t="shared" si="5"/>
        <v>0.16618549683718875</v>
      </c>
      <c r="G55" s="138"/>
      <c r="H55" s="50">
        <f>海航自动更新!D55</f>
        <v>3343.53</v>
      </c>
      <c r="I55" s="138">
        <f t="shared" si="6"/>
        <v>0.29824145870786634</v>
      </c>
      <c r="J55" s="138"/>
      <c r="K55" s="50">
        <f>海航自动更新!E55</f>
        <v>57</v>
      </c>
      <c r="L55" s="138">
        <f t="shared" si="7"/>
        <v>-2.0618556701030966E-2</v>
      </c>
      <c r="M55" s="138"/>
      <c r="N55" s="50">
        <f>海航自动更新!F55</f>
        <v>11424.96</v>
      </c>
      <c r="O55" s="138">
        <f t="shared" si="8"/>
        <v>0.17651614072521005</v>
      </c>
      <c r="P55" s="138"/>
      <c r="Q55" s="50">
        <f>海航自动更新!G55</f>
        <v>8947.8700000000008</v>
      </c>
      <c r="R55" s="138">
        <f t="shared" si="9"/>
        <v>0.15668171788086838</v>
      </c>
      <c r="S55" s="138"/>
      <c r="T55" s="10">
        <f>海航自动更新!I55</f>
        <v>2432.13</v>
      </c>
      <c r="U55" s="138">
        <f t="shared" si="10"/>
        <v>0.26202806201872186</v>
      </c>
      <c r="V55" s="138"/>
      <c r="W55" s="10">
        <f>海航自动更新!H55</f>
        <v>44.96</v>
      </c>
      <c r="X55" s="138">
        <f t="shared" si="11"/>
        <v>-6.0789638604553886E-2</v>
      </c>
      <c r="Y55" s="138"/>
      <c r="Z55" s="50">
        <f>海航自动更新!J55*10</f>
        <v>6626.5999999999995</v>
      </c>
      <c r="AA55" s="138">
        <f t="shared" si="12"/>
        <v>0.15249626942248229</v>
      </c>
      <c r="AB55" s="138"/>
      <c r="AC55" s="50">
        <f>海航自动更新!K55*10</f>
        <v>6220.5999999999995</v>
      </c>
      <c r="AD55" s="138">
        <f t="shared" si="13"/>
        <v>0.1478498343897332</v>
      </c>
      <c r="AE55" s="138"/>
      <c r="AF55" s="50">
        <f>海航自动更新!L55*10</f>
        <v>380.27</v>
      </c>
      <c r="AG55" s="138">
        <f t="shared" si="14"/>
        <v>0.24674600832759586</v>
      </c>
      <c r="AH55" s="138"/>
      <c r="AI55" s="50">
        <f>海航自动更新!M55*10</f>
        <v>25.73</v>
      </c>
      <c r="AJ55" s="138">
        <f t="shared" si="15"/>
        <v>1.2195121951219523E-2</v>
      </c>
      <c r="AK55" s="138"/>
      <c r="AL55" s="50">
        <f>海航自动更新!N55</f>
        <v>85.66</v>
      </c>
      <c r="AM55" s="174">
        <f t="shared" si="16"/>
        <v>-1.4000000000000057</v>
      </c>
      <c r="AN55" s="138"/>
      <c r="AO55" s="50">
        <f>海航自动更新!O55</f>
        <v>90.05</v>
      </c>
      <c r="AP55" s="174">
        <f t="shared" si="17"/>
        <v>-0.74000000000000909</v>
      </c>
      <c r="AQ55" s="138"/>
      <c r="AR55" s="50">
        <f>海航自动更新!P55</f>
        <v>72.739999999999995</v>
      </c>
      <c r="AS55" s="174">
        <f t="shared" si="18"/>
        <v>-2.0900000000000034</v>
      </c>
      <c r="AT55" s="138"/>
      <c r="AU55" s="50">
        <f>海航自动更新!Q55</f>
        <v>78.87</v>
      </c>
      <c r="AV55" s="174">
        <f t="shared" si="19"/>
        <v>-3.3900000000000006</v>
      </c>
      <c r="AW55" s="138"/>
      <c r="AX55" s="50">
        <f>海航自动更新!R55</f>
        <v>415</v>
      </c>
      <c r="AY55" s="138"/>
      <c r="AZ55" s="138"/>
      <c r="BA55" s="17"/>
      <c r="BB55" s="9"/>
      <c r="BC55" s="17"/>
      <c r="BD55" s="9"/>
      <c r="BE55" s="17"/>
      <c r="BF55" s="9"/>
      <c r="BG55" s="17"/>
      <c r="BH55" s="9"/>
      <c r="BI55" s="51"/>
      <c r="BJ55" s="9"/>
      <c r="BK55" s="51"/>
      <c r="BL55" s="9"/>
      <c r="BM55" s="51"/>
      <c r="BN55" s="9"/>
      <c r="BO55" s="51"/>
      <c r="BP55" s="51"/>
      <c r="BQ55" s="9"/>
      <c r="BR55" s="51"/>
      <c r="BS55" s="9"/>
      <c r="BT55" s="51"/>
      <c r="BU55" s="9"/>
      <c r="BV55" s="51"/>
      <c r="BW55" s="9"/>
      <c r="BX55" s="51"/>
      <c r="BY55" s="9"/>
      <c r="BZ55" s="51"/>
      <c r="CA55" s="9"/>
      <c r="CB55" s="51"/>
      <c r="CC55" s="9"/>
      <c r="CD55" s="51"/>
      <c r="CE55" s="9"/>
      <c r="CF55" s="51"/>
      <c r="CG55" s="10"/>
      <c r="CH55" s="51"/>
      <c r="CI55" s="10"/>
      <c r="CJ55" s="51"/>
      <c r="CK55" s="10"/>
      <c r="CL55" s="51"/>
      <c r="CM55" s="10"/>
      <c r="CN55" s="51"/>
      <c r="CO55" s="53"/>
      <c r="CP55" s="51"/>
      <c r="CQ55" s="53"/>
      <c r="CR55" s="51"/>
      <c r="CS55" s="53"/>
      <c r="CT55" s="51"/>
      <c r="CU55" s="53"/>
      <c r="CV55" s="60"/>
      <c r="CW55" s="51"/>
      <c r="CX55" s="9"/>
      <c r="CY55" s="51"/>
      <c r="CZ55" s="9"/>
      <c r="DA55" s="51"/>
      <c r="DB55" s="9"/>
      <c r="DC55" s="51"/>
      <c r="DD55" s="9"/>
      <c r="DE55" s="69"/>
      <c r="DF55" s="69"/>
      <c r="DG55" s="57"/>
    </row>
    <row r="56" spans="1:111">
      <c r="A56" s="49">
        <v>43251</v>
      </c>
      <c r="B56" s="50">
        <f>海航自动更新!B56</f>
        <v>13545.09</v>
      </c>
      <c r="C56" s="138">
        <f t="shared" si="4"/>
        <v>0.18361303232740722</v>
      </c>
      <c r="D56" s="138"/>
      <c r="E56" s="50">
        <f>海航自动更新!C56</f>
        <v>9947.6</v>
      </c>
      <c r="F56" s="138">
        <f t="shared" si="5"/>
        <v>0.14216429777838502</v>
      </c>
      <c r="G56" s="138"/>
      <c r="H56" s="50">
        <f>海航自动更新!D56</f>
        <v>3543.12</v>
      </c>
      <c r="I56" s="138">
        <f t="shared" si="6"/>
        <v>0.32482799880346991</v>
      </c>
      <c r="J56" s="138"/>
      <c r="K56" s="50">
        <f>海航自动更新!E56</f>
        <v>54.37</v>
      </c>
      <c r="L56" s="138">
        <f t="shared" si="7"/>
        <v>-9.4135288237254366E-2</v>
      </c>
      <c r="M56" s="138"/>
      <c r="N56" s="50">
        <f>海航自动更新!F56</f>
        <v>11366.87</v>
      </c>
      <c r="O56" s="138">
        <f t="shared" si="8"/>
        <v>0.15844018988567332</v>
      </c>
      <c r="P56" s="138"/>
      <c r="Q56" s="50">
        <f>海航自动更新!G56</f>
        <v>8776.64</v>
      </c>
      <c r="R56" s="138">
        <f t="shared" si="9"/>
        <v>0.13268306029264854</v>
      </c>
      <c r="S56" s="138"/>
      <c r="T56" s="10">
        <f>海航自动更新!I56</f>
        <v>2550.61</v>
      </c>
      <c r="U56" s="138">
        <f t="shared" si="10"/>
        <v>0.2617787319930347</v>
      </c>
      <c r="V56" s="138"/>
      <c r="W56" s="10">
        <f>海航自动更新!H56</f>
        <v>39.619999999999997</v>
      </c>
      <c r="X56" s="138">
        <f t="shared" si="11"/>
        <v>-6.2026515151515249E-2</v>
      </c>
      <c r="Y56" s="138"/>
      <c r="Z56" s="50">
        <f>海航自动更新!J56*10</f>
        <v>6580.01</v>
      </c>
      <c r="AA56" s="138">
        <f t="shared" si="12"/>
        <v>0.13178965256862551</v>
      </c>
      <c r="AB56" s="138"/>
      <c r="AC56" s="50">
        <f>海航自动更新!K56*10</f>
        <v>6177.98</v>
      </c>
      <c r="AD56" s="138">
        <f t="shared" si="13"/>
        <v>0.12693059084698843</v>
      </c>
      <c r="AE56" s="138"/>
      <c r="AF56" s="50">
        <f>海航自动更新!L56*10</f>
        <v>378.71000000000004</v>
      </c>
      <c r="AG56" s="138">
        <f t="shared" si="14"/>
        <v>0.22607485107485115</v>
      </c>
      <c r="AH56" s="138"/>
      <c r="AI56" s="50">
        <f>海航自动更新!M56*10</f>
        <v>23.31</v>
      </c>
      <c r="AJ56" s="138">
        <f t="shared" si="15"/>
        <v>2.2368421052631593E-2</v>
      </c>
      <c r="AK56" s="138"/>
      <c r="AL56" s="50">
        <f>海航自动更新!N56</f>
        <v>83.92</v>
      </c>
      <c r="AM56" s="174">
        <f t="shared" si="16"/>
        <v>-1.8199999999999932</v>
      </c>
      <c r="AN56" s="138"/>
      <c r="AO56" s="50">
        <f>海航自动更新!O56</f>
        <v>88.23</v>
      </c>
      <c r="AP56" s="174">
        <f t="shared" si="17"/>
        <v>-0.73999999999999488</v>
      </c>
      <c r="AQ56" s="138"/>
      <c r="AR56" s="50">
        <f>海航自动更新!P56</f>
        <v>71.989999999999995</v>
      </c>
      <c r="AS56" s="174">
        <f t="shared" si="18"/>
        <v>-3.5900000000000034</v>
      </c>
      <c r="AT56" s="138"/>
      <c r="AU56" s="50">
        <f>海航自动更新!Q56</f>
        <v>72.87</v>
      </c>
      <c r="AV56" s="174">
        <f t="shared" si="19"/>
        <v>2.4900000000000091</v>
      </c>
      <c r="AW56" s="138"/>
      <c r="AX56" s="50">
        <f>海航自动更新!R56</f>
        <v>417</v>
      </c>
      <c r="AY56" s="138"/>
      <c r="AZ56" s="138"/>
      <c r="BA56" s="17"/>
      <c r="BB56" s="9"/>
      <c r="BC56" s="17"/>
      <c r="BD56" s="9"/>
      <c r="BE56" s="17"/>
      <c r="BF56" s="9"/>
      <c r="BG56" s="17"/>
      <c r="BH56" s="9"/>
      <c r="BI56" s="51"/>
      <c r="BJ56" s="9"/>
      <c r="BK56" s="51"/>
      <c r="BL56" s="9"/>
      <c r="BM56" s="51"/>
      <c r="BN56" s="9"/>
      <c r="BO56" s="51"/>
      <c r="BP56" s="51"/>
      <c r="BQ56" s="9"/>
      <c r="BR56" s="51"/>
      <c r="BS56" s="9"/>
      <c r="BT56" s="51"/>
      <c r="BU56" s="9"/>
      <c r="BV56" s="51"/>
      <c r="BW56" s="9"/>
      <c r="BX56" s="51"/>
      <c r="BY56" s="9"/>
      <c r="BZ56" s="51"/>
      <c r="CA56" s="9"/>
      <c r="CB56" s="51"/>
      <c r="CC56" s="9"/>
      <c r="CD56" s="51"/>
      <c r="CE56" s="9"/>
      <c r="CF56" s="51"/>
      <c r="CG56" s="10"/>
      <c r="CH56" s="51"/>
      <c r="CI56" s="10"/>
      <c r="CJ56" s="51"/>
      <c r="CK56" s="10"/>
      <c r="CL56" s="51"/>
      <c r="CM56" s="10"/>
      <c r="CN56" s="51"/>
      <c r="CO56" s="53"/>
      <c r="CP56" s="51"/>
      <c r="CQ56" s="53"/>
      <c r="CR56" s="51"/>
      <c r="CS56" s="53"/>
      <c r="CT56" s="51"/>
      <c r="CU56" s="53"/>
      <c r="CV56" s="60"/>
      <c r="CW56" s="51"/>
      <c r="CX56" s="9"/>
      <c r="CY56" s="51"/>
      <c r="CZ56" s="9"/>
      <c r="DA56" s="51"/>
      <c r="DB56" s="9"/>
      <c r="DC56" s="51"/>
      <c r="DD56" s="9"/>
      <c r="DE56" s="69"/>
      <c r="DF56" s="69"/>
      <c r="DG56" s="57"/>
    </row>
    <row r="57" spans="1:111">
      <c r="A57" s="49">
        <v>43281</v>
      </c>
      <c r="B57" s="50">
        <f>海航自动更新!B57</f>
        <v>13202.2</v>
      </c>
      <c r="C57" s="138">
        <f t="shared" si="4"/>
        <v>0.1832610797967642</v>
      </c>
      <c r="D57" s="138"/>
      <c r="E57" s="50">
        <f>海航自动更新!C57</f>
        <v>9556.75</v>
      </c>
      <c r="F57" s="138">
        <f t="shared" si="5"/>
        <v>0.14128980944965397</v>
      </c>
      <c r="G57" s="138"/>
      <c r="H57" s="50">
        <f>海航自动更新!D57</f>
        <v>3590.99</v>
      </c>
      <c r="I57" s="138">
        <f t="shared" si="6"/>
        <v>0.3169004529035333</v>
      </c>
      <c r="J57" s="138"/>
      <c r="K57" s="50">
        <f>海航自动更新!E57</f>
        <v>54.46</v>
      </c>
      <c r="L57" s="138">
        <f t="shared" si="7"/>
        <v>-4.4226044226044148E-2</v>
      </c>
      <c r="M57" s="138"/>
      <c r="N57" s="50">
        <f>海航自动更新!F57</f>
        <v>11186.99</v>
      </c>
      <c r="O57" s="138">
        <f t="shared" si="8"/>
        <v>0.16271835417054259</v>
      </c>
      <c r="P57" s="138"/>
      <c r="Q57" s="50">
        <f>海航自动更新!G57</f>
        <v>8455.36</v>
      </c>
      <c r="R57" s="138">
        <f t="shared" si="9"/>
        <v>0.1308235602507366</v>
      </c>
      <c r="S57" s="138"/>
      <c r="T57" s="10">
        <f>海航自动更新!I57</f>
        <v>2689.37</v>
      </c>
      <c r="U57" s="138">
        <f t="shared" si="10"/>
        <v>0.27961041247365226</v>
      </c>
      <c r="V57" s="138"/>
      <c r="W57" s="10">
        <f>海航自动更新!H57</f>
        <v>42.26</v>
      </c>
      <c r="X57" s="138">
        <f t="shared" si="11"/>
        <v>-6.1147695202259378E-3</v>
      </c>
      <c r="Y57" s="138"/>
      <c r="Z57" s="50">
        <f>海航自动更新!J57*10</f>
        <v>6360.2999999999993</v>
      </c>
      <c r="AA57" s="138">
        <f t="shared" si="12"/>
        <v>0.130842633601155</v>
      </c>
      <c r="AB57" s="138"/>
      <c r="AC57" s="50">
        <f>海航自动更新!K57*10</f>
        <v>5937.1299999999992</v>
      </c>
      <c r="AD57" s="138">
        <f t="shared" si="13"/>
        <v>0.12581466655794937</v>
      </c>
      <c r="AE57" s="138"/>
      <c r="AF57" s="50">
        <f>海航自动更新!L57*10</f>
        <v>398.92</v>
      </c>
      <c r="AG57" s="138">
        <f t="shared" si="14"/>
        <v>0.21919315403423001</v>
      </c>
      <c r="AH57" s="138"/>
      <c r="AI57" s="50">
        <f>海航自动更新!M57*10</f>
        <v>24.25</v>
      </c>
      <c r="AJ57" s="138">
        <f t="shared" si="15"/>
        <v>2.9286926994906759E-2</v>
      </c>
      <c r="AK57" s="138"/>
      <c r="AL57" s="50">
        <f>海航自动更新!N57</f>
        <v>84.74</v>
      </c>
      <c r="AM57" s="174">
        <f t="shared" si="16"/>
        <v>-1.4900000000000091</v>
      </c>
      <c r="AN57" s="138"/>
      <c r="AO57" s="50">
        <f>海航自动更新!O57</f>
        <v>88.48</v>
      </c>
      <c r="AP57" s="174">
        <f t="shared" si="17"/>
        <v>-0.81000000000000227</v>
      </c>
      <c r="AQ57" s="138"/>
      <c r="AR57" s="50">
        <f>海航自动更新!P57</f>
        <v>74.89</v>
      </c>
      <c r="AS57" s="174">
        <f t="shared" si="18"/>
        <v>-2.1799999999999926</v>
      </c>
      <c r="AT57" s="138"/>
      <c r="AU57" s="50">
        <f>海航自动更新!Q57</f>
        <v>77.59</v>
      </c>
      <c r="AV57" s="174">
        <f t="shared" si="19"/>
        <v>2.9500000000000028</v>
      </c>
      <c r="AW57" s="138"/>
      <c r="AX57" s="50">
        <f>海航自动更新!R57</f>
        <v>420</v>
      </c>
      <c r="AY57" s="138"/>
      <c r="AZ57" s="138"/>
      <c r="BA57" s="17"/>
      <c r="BB57" s="9"/>
      <c r="BC57" s="17"/>
      <c r="BD57" s="9"/>
      <c r="BE57" s="17"/>
      <c r="BF57" s="9"/>
      <c r="BG57" s="17"/>
      <c r="BH57" s="9"/>
      <c r="BI57" s="51"/>
      <c r="BJ57" s="9"/>
      <c r="BK57" s="51"/>
      <c r="BL57" s="9"/>
      <c r="BM57" s="51"/>
      <c r="BN57" s="9"/>
      <c r="BO57" s="51"/>
      <c r="BP57" s="51"/>
      <c r="BQ57" s="9"/>
      <c r="BR57" s="51"/>
      <c r="BS57" s="9"/>
      <c r="BT57" s="51"/>
      <c r="BU57" s="9"/>
      <c r="BV57" s="51"/>
      <c r="BW57" s="9"/>
      <c r="BX57" s="51"/>
      <c r="BY57" s="9"/>
      <c r="BZ57" s="51"/>
      <c r="CA57" s="9"/>
      <c r="CB57" s="51"/>
      <c r="CC57" s="9"/>
      <c r="CD57" s="51"/>
      <c r="CE57" s="9"/>
      <c r="CF57" s="51"/>
      <c r="CG57" s="10"/>
      <c r="CH57" s="51"/>
      <c r="CI57" s="10"/>
      <c r="CJ57" s="51"/>
      <c r="CK57" s="10"/>
      <c r="CL57" s="51"/>
      <c r="CM57" s="10"/>
      <c r="CN57" s="51"/>
      <c r="CO57" s="53"/>
      <c r="CP57" s="51"/>
      <c r="CQ57" s="53"/>
      <c r="CR57" s="51"/>
      <c r="CS57" s="53"/>
      <c r="CT57" s="51"/>
      <c r="CU57" s="53"/>
      <c r="CV57" s="60"/>
      <c r="CW57" s="51"/>
      <c r="CX57" s="9"/>
      <c r="CY57" s="51"/>
      <c r="CZ57" s="9"/>
      <c r="DA57" s="51"/>
      <c r="DB57" s="9"/>
      <c r="DC57" s="51"/>
      <c r="DD57" s="9"/>
      <c r="DE57" s="69"/>
      <c r="DF57" s="69"/>
      <c r="DG57" s="57"/>
    </row>
    <row r="58" spans="1:111">
      <c r="A58" s="49">
        <v>43312</v>
      </c>
      <c r="B58" s="50">
        <f>海航自动更新!B58</f>
        <v>14160.78</v>
      </c>
      <c r="C58" s="138">
        <f t="shared" si="4"/>
        <v>0.16708891639784995</v>
      </c>
      <c r="D58" s="138"/>
      <c r="E58" s="50">
        <f>海航自动更新!C58</f>
        <v>10185.02</v>
      </c>
      <c r="F58" s="138">
        <f t="shared" si="5"/>
        <v>0.13832174709971623</v>
      </c>
      <c r="G58" s="138"/>
      <c r="H58" s="50">
        <f>海航自动更新!D58</f>
        <v>3915.43</v>
      </c>
      <c r="I58" s="138">
        <f t="shared" si="6"/>
        <v>0.25096008230189715</v>
      </c>
      <c r="J58" s="138"/>
      <c r="K58" s="50">
        <f>海航自动更新!E58</f>
        <v>60.33</v>
      </c>
      <c r="L58" s="138">
        <f t="shared" si="7"/>
        <v>7.5976457998929936E-2</v>
      </c>
      <c r="M58" s="138"/>
      <c r="N58" s="50">
        <f>海航自动更新!F58</f>
        <v>12093.13</v>
      </c>
      <c r="O58" s="138">
        <f t="shared" si="8"/>
        <v>0.1575430448616093</v>
      </c>
      <c r="P58" s="138"/>
      <c r="Q58" s="50">
        <f>海航自动更新!G58</f>
        <v>9036.82</v>
      </c>
      <c r="R58" s="138">
        <f t="shared" si="9"/>
        <v>0.13586823314106433</v>
      </c>
      <c r="S58" s="138"/>
      <c r="T58" s="10">
        <f>海航自动更新!I58</f>
        <v>3008.43</v>
      </c>
      <c r="U58" s="138">
        <f t="shared" si="10"/>
        <v>0.22980292445232942</v>
      </c>
      <c r="V58" s="138"/>
      <c r="W58" s="10">
        <f>海航自动更新!H58</f>
        <v>47.88</v>
      </c>
      <c r="X58" s="138">
        <f t="shared" si="11"/>
        <v>6.1405453336289106E-2</v>
      </c>
      <c r="Y58" s="138"/>
      <c r="Z58" s="50">
        <f>海航自动更新!J58*10</f>
        <v>6863.53</v>
      </c>
      <c r="AA58" s="138">
        <f t="shared" si="12"/>
        <v>0.11566920353579535</v>
      </c>
      <c r="AB58" s="138"/>
      <c r="AC58" s="50">
        <f>海航自动更新!K58*10</f>
        <v>6387.68</v>
      </c>
      <c r="AD58" s="138">
        <f t="shared" si="13"/>
        <v>0.11488537294155621</v>
      </c>
      <c r="AE58" s="138"/>
      <c r="AF58" s="50">
        <f>海航自动更新!L58*10</f>
        <v>447.64000000000004</v>
      </c>
      <c r="AG58" s="138">
        <f t="shared" si="14"/>
        <v>0.1300901264800185</v>
      </c>
      <c r="AH58" s="138"/>
      <c r="AI58" s="50">
        <f>海航自动更新!M58*10</f>
        <v>28.21</v>
      </c>
      <c r="AJ58" s="138">
        <f t="shared" si="15"/>
        <v>6.937073540561034E-2</v>
      </c>
      <c r="AK58" s="138"/>
      <c r="AL58" s="50">
        <f>海航自动更新!N58</f>
        <v>85.4</v>
      </c>
      <c r="AM58" s="174">
        <f t="shared" si="16"/>
        <v>-0.69999999999998863</v>
      </c>
      <c r="AN58" s="138"/>
      <c r="AO58" s="50">
        <f>海航自动更新!O58</f>
        <v>88.73</v>
      </c>
      <c r="AP58" s="174">
        <f t="shared" si="17"/>
        <v>-0.18999999999999773</v>
      </c>
      <c r="AQ58" s="138"/>
      <c r="AR58" s="50">
        <f>海航自动更新!P58</f>
        <v>76.84</v>
      </c>
      <c r="AS58" s="174">
        <f t="shared" si="18"/>
        <v>-1.3199999999999932</v>
      </c>
      <c r="AT58" s="138"/>
      <c r="AU58" s="50">
        <f>海航自动更新!Q58</f>
        <v>79.349999999999994</v>
      </c>
      <c r="AV58" s="174">
        <f t="shared" si="19"/>
        <v>-1.0900000000000034</v>
      </c>
      <c r="AW58" s="138"/>
      <c r="AX58" s="50">
        <f>海航自动更新!R58</f>
        <v>425</v>
      </c>
      <c r="AY58" s="138"/>
      <c r="AZ58" s="138"/>
      <c r="BA58" s="17"/>
      <c r="BB58" s="9"/>
      <c r="BC58" s="17"/>
      <c r="BD58" s="9"/>
      <c r="BE58" s="17"/>
      <c r="BF58" s="9"/>
      <c r="BG58" s="17"/>
      <c r="BH58" s="9"/>
      <c r="BI58" s="51"/>
      <c r="BJ58" s="9"/>
      <c r="BK58" s="51"/>
      <c r="BL58" s="9"/>
      <c r="BM58" s="51"/>
      <c r="BN58" s="9"/>
      <c r="BO58" s="51"/>
      <c r="BP58" s="51"/>
      <c r="BQ58" s="9"/>
      <c r="BR58" s="51"/>
      <c r="BS58" s="9"/>
      <c r="BT58" s="51"/>
      <c r="BU58" s="9"/>
      <c r="BV58" s="51"/>
      <c r="BW58" s="9"/>
      <c r="BX58" s="51"/>
      <c r="BY58" s="9"/>
      <c r="BZ58" s="51"/>
      <c r="CA58" s="9"/>
      <c r="CB58" s="51"/>
      <c r="CC58" s="9"/>
      <c r="CD58" s="51"/>
      <c r="CE58" s="9"/>
      <c r="CF58" s="51"/>
      <c r="CG58" s="10"/>
      <c r="CH58" s="51"/>
      <c r="CI58" s="10"/>
      <c r="CJ58" s="51"/>
      <c r="CK58" s="10"/>
      <c r="CL58" s="51"/>
      <c r="CM58" s="10"/>
      <c r="CN58" s="51"/>
      <c r="CO58" s="53"/>
      <c r="CP58" s="51"/>
      <c r="CQ58" s="53"/>
      <c r="CR58" s="51"/>
      <c r="CS58" s="53"/>
      <c r="CT58" s="51"/>
      <c r="CU58" s="53"/>
      <c r="CV58" s="60"/>
      <c r="CW58" s="51"/>
      <c r="CX58" s="9"/>
      <c r="CY58" s="51"/>
      <c r="CZ58" s="9"/>
      <c r="DA58" s="51"/>
      <c r="DB58" s="9"/>
      <c r="DC58" s="51"/>
      <c r="DD58" s="9"/>
      <c r="DE58" s="69"/>
      <c r="DF58" s="69"/>
      <c r="DG58" s="57"/>
    </row>
    <row r="59" spans="1:111">
      <c r="A59" s="49">
        <v>43343</v>
      </c>
      <c r="B59" s="50">
        <f>海航自动更新!B59</f>
        <v>14502.44</v>
      </c>
      <c r="C59" s="138">
        <f t="shared" si="4"/>
        <v>0.16471709765995501</v>
      </c>
      <c r="D59" s="138"/>
      <c r="E59" s="50">
        <f>海航自动更新!C59</f>
        <v>10441.39</v>
      </c>
      <c r="F59" s="138">
        <f t="shared" si="5"/>
        <v>0.13264992867641867</v>
      </c>
      <c r="G59" s="138"/>
      <c r="H59" s="50">
        <f>海航自动更新!D59</f>
        <v>3999.58</v>
      </c>
      <c r="I59" s="138">
        <f t="shared" si="6"/>
        <v>0.25870327360159107</v>
      </c>
      <c r="J59" s="138"/>
      <c r="K59" s="50">
        <f>海航自动更新!E59</f>
        <v>61.47</v>
      </c>
      <c r="L59" s="138">
        <f t="shared" si="7"/>
        <v>0.11016796098970572</v>
      </c>
      <c r="M59" s="138"/>
      <c r="N59" s="50">
        <f>海航自动更新!F59</f>
        <v>12617.17</v>
      </c>
      <c r="O59" s="138">
        <f t="shared" si="8"/>
        <v>0.15785508331635612</v>
      </c>
      <c r="P59" s="138"/>
      <c r="Q59" s="50">
        <f>海航自动更新!G59</f>
        <v>9404.48</v>
      </c>
      <c r="R59" s="138">
        <f t="shared" si="9"/>
        <v>0.13252272095048045</v>
      </c>
      <c r="S59" s="138"/>
      <c r="T59" s="10">
        <f>海航自动更新!I59</f>
        <v>3161.8</v>
      </c>
      <c r="U59" s="138">
        <f t="shared" si="10"/>
        <v>0.24007718615669438</v>
      </c>
      <c r="V59" s="138"/>
      <c r="W59" s="10">
        <f>海航自动更新!H59</f>
        <v>50.88</v>
      </c>
      <c r="X59" s="138">
        <f t="shared" si="11"/>
        <v>0.17424417262866387</v>
      </c>
      <c r="Y59" s="138"/>
      <c r="Z59" s="50">
        <f>海航自动更新!J59*10</f>
        <v>7164.09</v>
      </c>
      <c r="AA59" s="138">
        <f t="shared" si="12"/>
        <v>0.11498660756668588</v>
      </c>
      <c r="AB59" s="138"/>
      <c r="AC59" s="50">
        <f>海航自动更新!K59*10</f>
        <v>6654.67</v>
      </c>
      <c r="AD59" s="138">
        <f t="shared" si="13"/>
        <v>0.11310958526039339</v>
      </c>
      <c r="AE59" s="138"/>
      <c r="AF59" s="50">
        <f>海航自动更新!L59*10</f>
        <v>478.8</v>
      </c>
      <c r="AG59" s="138">
        <f t="shared" si="14"/>
        <v>0.13748129142612764</v>
      </c>
      <c r="AH59" s="138"/>
      <c r="AI59" s="50">
        <f>海航自动更新!M59*10</f>
        <v>30.61</v>
      </c>
      <c r="AJ59" s="138">
        <f t="shared" si="15"/>
        <v>0.18185328185328187</v>
      </c>
      <c r="AK59" s="138"/>
      <c r="AL59" s="50">
        <f>海航自动更新!N59</f>
        <v>87</v>
      </c>
      <c r="AM59" s="174">
        <f t="shared" si="16"/>
        <v>-0.51999999999999602</v>
      </c>
      <c r="AN59" s="138"/>
      <c r="AO59" s="50">
        <f>海航自动更新!O59</f>
        <v>90.07</v>
      </c>
      <c r="AP59" s="174">
        <f t="shared" si="17"/>
        <v>-1.0000000000005116E-2</v>
      </c>
      <c r="AQ59" s="138"/>
      <c r="AR59" s="50">
        <f>海航自动更新!P59</f>
        <v>79.05</v>
      </c>
      <c r="AS59" s="174">
        <f t="shared" si="18"/>
        <v>-1.1899999999999977</v>
      </c>
      <c r="AT59" s="138"/>
      <c r="AU59" s="50">
        <f>海航自动更新!Q59</f>
        <v>82.78</v>
      </c>
      <c r="AV59" s="174">
        <f t="shared" si="19"/>
        <v>4.5300000000000011</v>
      </c>
      <c r="AW59" s="138"/>
      <c r="AX59" s="50">
        <f>海航自动更新!R59</f>
        <v>430</v>
      </c>
      <c r="AY59" s="138"/>
      <c r="AZ59" s="138"/>
      <c r="BA59" s="17"/>
      <c r="BB59" s="9"/>
      <c r="BC59" s="17"/>
      <c r="BD59" s="9"/>
      <c r="BE59" s="17"/>
      <c r="BF59" s="9"/>
      <c r="BG59" s="17"/>
      <c r="BH59" s="9"/>
      <c r="BI59" s="51"/>
      <c r="BJ59" s="9"/>
      <c r="BK59" s="51"/>
      <c r="BL59" s="9"/>
      <c r="BM59" s="51"/>
      <c r="BN59" s="9"/>
      <c r="BO59" s="51"/>
      <c r="BP59" s="51"/>
      <c r="BQ59" s="9"/>
      <c r="BR59" s="51"/>
      <c r="BS59" s="9"/>
      <c r="BT59" s="51"/>
      <c r="BU59" s="9"/>
      <c r="BV59" s="51"/>
      <c r="BW59" s="9"/>
      <c r="BX59" s="51"/>
      <c r="BY59" s="9"/>
      <c r="BZ59" s="51"/>
      <c r="CA59" s="9"/>
      <c r="CB59" s="51"/>
      <c r="CC59" s="9"/>
      <c r="CD59" s="51"/>
      <c r="CE59" s="9"/>
      <c r="CF59" s="51"/>
      <c r="CG59" s="10"/>
      <c r="CH59" s="51"/>
      <c r="CI59" s="10"/>
      <c r="CJ59" s="51"/>
      <c r="CK59" s="10"/>
      <c r="CL59" s="51"/>
      <c r="CM59" s="10"/>
      <c r="CN59" s="51"/>
      <c r="CO59" s="53"/>
      <c r="CP59" s="51"/>
      <c r="CQ59" s="53"/>
      <c r="CR59" s="51"/>
      <c r="CS59" s="53"/>
      <c r="CT59" s="51"/>
      <c r="CU59" s="53"/>
      <c r="CV59" s="60"/>
      <c r="CW59" s="51"/>
      <c r="CX59" s="9"/>
      <c r="CY59" s="51"/>
      <c r="CZ59" s="9"/>
      <c r="DA59" s="51"/>
      <c r="DB59" s="9"/>
      <c r="DC59" s="51"/>
      <c r="DD59" s="9"/>
      <c r="DE59" s="69"/>
      <c r="DF59" s="69"/>
      <c r="DG59" s="70"/>
    </row>
    <row r="60" spans="1:111">
      <c r="A60" s="49">
        <v>43373</v>
      </c>
      <c r="B60" s="50">
        <f>海航自动更新!B60</f>
        <v>13802.31</v>
      </c>
      <c r="C60" s="138">
        <f t="shared" si="4"/>
        <v>0.14773443541748077</v>
      </c>
      <c r="D60" s="138"/>
      <c r="E60" s="50">
        <f>海航自动更新!C60</f>
        <v>10018.719999999999</v>
      </c>
      <c r="F60" s="138">
        <f t="shared" si="5"/>
        <v>9.7813187933031287E-2</v>
      </c>
      <c r="G60" s="138"/>
      <c r="H60" s="50">
        <f>海航自动更新!D60</f>
        <v>3724.86</v>
      </c>
      <c r="I60" s="138">
        <f t="shared" si="6"/>
        <v>0.31155194997253566</v>
      </c>
      <c r="J60" s="138"/>
      <c r="K60" s="50">
        <f>海航自动更新!E60</f>
        <v>58.72</v>
      </c>
      <c r="L60" s="138">
        <f t="shared" si="7"/>
        <v>-1.4765100671141007E-2</v>
      </c>
      <c r="M60" s="138"/>
      <c r="N60" s="50">
        <f>海航自动更新!F60</f>
        <v>11517.12</v>
      </c>
      <c r="O60" s="138">
        <f t="shared" si="8"/>
        <v>0.11560002712205897</v>
      </c>
      <c r="P60" s="138"/>
      <c r="Q60" s="50">
        <f>海航自动更新!G60</f>
        <v>8778.85</v>
      </c>
      <c r="R60" s="138">
        <f t="shared" si="9"/>
        <v>7.551785985563142E-2</v>
      </c>
      <c r="S60" s="138"/>
      <c r="T60" s="10">
        <f>海航自动更新!I60</f>
        <v>2695.57</v>
      </c>
      <c r="U60" s="138">
        <f t="shared" si="10"/>
        <v>0.27035675573778217</v>
      </c>
      <c r="V60" s="138"/>
      <c r="W60" s="10">
        <f>海航自动更新!H60</f>
        <v>42.7</v>
      </c>
      <c r="X60" s="138">
        <f t="shared" si="11"/>
        <v>8.4857723577235866E-2</v>
      </c>
      <c r="Y60" s="138"/>
      <c r="Z60" s="50">
        <f>海航自动更新!J60*10</f>
        <v>6553.04</v>
      </c>
      <c r="AA60" s="138">
        <f t="shared" si="12"/>
        <v>5.8586158824109003E-2</v>
      </c>
      <c r="AB60" s="138"/>
      <c r="AC60" s="50">
        <f>海航自动更新!K60*10</f>
        <v>6139.82</v>
      </c>
      <c r="AD60" s="138">
        <f t="shared" si="13"/>
        <v>5.3807549190569626E-2</v>
      </c>
      <c r="AE60" s="138"/>
      <c r="AF60" s="50">
        <f>海航自动更新!L60*10</f>
        <v>388.87</v>
      </c>
      <c r="AG60" s="138">
        <f t="shared" si="14"/>
        <v>0.13971277842907392</v>
      </c>
      <c r="AH60" s="138"/>
      <c r="AI60" s="50">
        <f>海航自动更新!M60*10</f>
        <v>24.35</v>
      </c>
      <c r="AJ60" s="138">
        <f t="shared" si="15"/>
        <v>6.5645514223194645E-2</v>
      </c>
      <c r="AK60" s="138"/>
      <c r="AL60" s="50">
        <f>海航自动更新!N60</f>
        <v>83.44</v>
      </c>
      <c r="AM60" s="174">
        <f t="shared" si="16"/>
        <v>-2.4099999999999966</v>
      </c>
      <c r="AN60" s="138"/>
      <c r="AO60" s="50">
        <f>海航自动更新!O60</f>
        <v>87.62</v>
      </c>
      <c r="AP60" s="174">
        <f t="shared" si="17"/>
        <v>-1.8199999999999932</v>
      </c>
      <c r="AQ60" s="138"/>
      <c r="AR60" s="50">
        <f>海航自动更新!P60</f>
        <v>72.37</v>
      </c>
      <c r="AS60" s="174">
        <f t="shared" si="18"/>
        <v>-2.3399999999999892</v>
      </c>
      <c r="AT60" s="138"/>
      <c r="AU60" s="50">
        <f>海航自动更新!Q60</f>
        <v>72.709999999999994</v>
      </c>
      <c r="AV60" s="174">
        <f t="shared" si="19"/>
        <v>6.6699999999999875</v>
      </c>
      <c r="AW60" s="138"/>
      <c r="AX60" s="50">
        <f>海航自动更新!R60</f>
        <v>436</v>
      </c>
      <c r="AY60" s="138">
        <f>AX60/AX48-1</f>
        <v>0.15039577836411611</v>
      </c>
      <c r="AZ60" s="138"/>
      <c r="BA60" s="17"/>
      <c r="BB60" s="9"/>
      <c r="BC60" s="17"/>
      <c r="BD60" s="9"/>
      <c r="BE60" s="17"/>
      <c r="BF60" s="9"/>
      <c r="BG60" s="17"/>
      <c r="BH60" s="9"/>
      <c r="BI60" s="51"/>
      <c r="BJ60" s="9"/>
      <c r="BK60" s="51"/>
      <c r="BL60" s="9"/>
      <c r="BM60" s="51"/>
      <c r="BN60" s="9"/>
      <c r="BO60" s="51"/>
      <c r="BP60" s="51"/>
      <c r="BQ60" s="9"/>
      <c r="BR60" s="51"/>
      <c r="BS60" s="9"/>
      <c r="BT60" s="51"/>
      <c r="BU60" s="9"/>
      <c r="BV60" s="51"/>
      <c r="BW60" s="9"/>
      <c r="BX60" s="51"/>
      <c r="BY60" s="9"/>
      <c r="BZ60" s="51"/>
      <c r="CA60" s="9"/>
      <c r="CB60" s="51"/>
      <c r="CC60" s="9"/>
      <c r="CD60" s="51"/>
      <c r="CE60" s="9"/>
      <c r="CF60" s="51"/>
      <c r="CG60" s="10"/>
      <c r="CH60" s="51"/>
      <c r="CI60" s="10"/>
      <c r="CJ60" s="51"/>
      <c r="CK60" s="10"/>
      <c r="CL60" s="51"/>
      <c r="CM60" s="10"/>
      <c r="CN60" s="51"/>
      <c r="CO60" s="53"/>
      <c r="CP60" s="51"/>
      <c r="CQ60" s="53"/>
      <c r="CR60" s="51"/>
      <c r="CS60" s="53"/>
      <c r="CT60" s="51"/>
      <c r="CU60" s="53"/>
      <c r="CV60" s="60"/>
      <c r="CW60" s="51"/>
      <c r="CX60" s="9"/>
      <c r="CY60" s="51"/>
      <c r="CZ60" s="9"/>
      <c r="DA60" s="51"/>
      <c r="DB60" s="9"/>
      <c r="DC60" s="51"/>
      <c r="DD60" s="9"/>
      <c r="DE60" s="69"/>
      <c r="DF60" s="69"/>
      <c r="DG60" s="51"/>
    </row>
    <row r="61" spans="1:111">
      <c r="A61" s="49">
        <v>43404</v>
      </c>
      <c r="B61" s="50">
        <f>海航自动更新!B61</f>
        <v>14520.44</v>
      </c>
      <c r="C61" s="138">
        <f t="shared" si="4"/>
        <v>0.16151254427532469</v>
      </c>
      <c r="D61" s="138"/>
      <c r="E61" s="50">
        <f>海航自动更新!C61</f>
        <v>10727.05</v>
      </c>
      <c r="F61" s="138">
        <f t="shared" si="5"/>
        <v>0.12868673328416103</v>
      </c>
      <c r="G61" s="138"/>
      <c r="H61" s="50">
        <f>海航自动更新!D61</f>
        <v>3734.22</v>
      </c>
      <c r="I61" s="138">
        <f t="shared" si="6"/>
        <v>0.27219827953325937</v>
      </c>
      <c r="J61" s="138"/>
      <c r="K61" s="50">
        <f>海航自动更新!E61</f>
        <v>59.18</v>
      </c>
      <c r="L61" s="138">
        <f t="shared" si="7"/>
        <v>-4.6406703190460918E-2</v>
      </c>
      <c r="M61" s="138"/>
      <c r="N61" s="50">
        <f>海航自动更新!F61</f>
        <v>12145.52</v>
      </c>
      <c r="O61" s="138">
        <f t="shared" si="8"/>
        <v>0.13653245646130108</v>
      </c>
      <c r="P61" s="138"/>
      <c r="Q61" s="50">
        <f>海航自动更新!G61</f>
        <v>9528.65</v>
      </c>
      <c r="R61" s="138">
        <f t="shared" si="9"/>
        <v>0.12059577570796853</v>
      </c>
      <c r="S61" s="138"/>
      <c r="T61" s="10">
        <f>海航自动更新!I61</f>
        <v>2574.1799999999998</v>
      </c>
      <c r="U61" s="138">
        <f t="shared" si="10"/>
        <v>0.20238779199304968</v>
      </c>
      <c r="V61" s="138"/>
      <c r="W61" s="10">
        <f>海航自动更新!H61</f>
        <v>42.69</v>
      </c>
      <c r="X61" s="138">
        <f t="shared" si="11"/>
        <v>7.3147711184520237E-3</v>
      </c>
      <c r="Y61" s="138"/>
      <c r="Z61" s="50">
        <f>海航自动更新!J61*10</f>
        <v>7067.35</v>
      </c>
      <c r="AA61" s="138">
        <f t="shared" si="12"/>
        <v>9.5956157721789559E-2</v>
      </c>
      <c r="AB61" s="138"/>
      <c r="AC61" s="50">
        <f>海航自动更新!K61*10</f>
        <v>6663.31</v>
      </c>
      <c r="AD61" s="138">
        <f t="shared" si="13"/>
        <v>9.5103407925530625E-2</v>
      </c>
      <c r="AE61" s="138"/>
      <c r="AF61" s="50">
        <f>海航自动更新!L61*10</f>
        <v>379.09999999999997</v>
      </c>
      <c r="AG61" s="138">
        <f t="shared" si="14"/>
        <v>0.11677369940493731</v>
      </c>
      <c r="AH61" s="138"/>
      <c r="AI61" s="50">
        <f>海航自动更新!M61*10</f>
        <v>24.93</v>
      </c>
      <c r="AJ61" s="138">
        <f t="shared" si="15"/>
        <v>1.8382352941176405E-2</v>
      </c>
      <c r="AK61" s="138"/>
      <c r="AL61" s="50">
        <f>海航自动更新!N61</f>
        <v>83.64</v>
      </c>
      <c r="AM61" s="174">
        <f t="shared" si="16"/>
        <v>-1.8400000000000034</v>
      </c>
      <c r="AN61" s="138"/>
      <c r="AO61" s="50">
        <f>海航自动更新!O61</f>
        <v>88.83</v>
      </c>
      <c r="AP61" s="174">
        <f t="shared" si="17"/>
        <v>-0.64000000000000057</v>
      </c>
      <c r="AQ61" s="138"/>
      <c r="AR61" s="50">
        <f>海航自动更新!P61</f>
        <v>68.930000000000007</v>
      </c>
      <c r="AS61" s="174">
        <f t="shared" si="18"/>
        <v>-4.0099999999999909</v>
      </c>
      <c r="AT61" s="138"/>
      <c r="AU61" s="50">
        <f>海航自动更新!Q61</f>
        <v>72.14</v>
      </c>
      <c r="AV61" s="174">
        <f t="shared" si="19"/>
        <v>3.8499999999999943</v>
      </c>
      <c r="AW61" s="138"/>
      <c r="AX61" s="50">
        <f>海航自动更新!R61</f>
        <v>444</v>
      </c>
      <c r="AY61" s="138">
        <f t="shared" ref="AY61:AY124" si="20">AX61/AX49-1</f>
        <v>0.15025906735751304</v>
      </c>
      <c r="AZ61" s="138"/>
      <c r="BA61" s="17"/>
      <c r="BB61" s="9"/>
      <c r="BC61" s="17"/>
      <c r="BD61" s="9"/>
      <c r="BE61" s="17"/>
      <c r="BF61" s="9"/>
      <c r="BG61" s="17"/>
      <c r="BH61" s="9"/>
      <c r="BI61" s="51"/>
      <c r="BJ61" s="9"/>
      <c r="BK61" s="51"/>
      <c r="BL61" s="9"/>
      <c r="BM61" s="51"/>
      <c r="BN61" s="9"/>
      <c r="BO61" s="51"/>
      <c r="BP61" s="51"/>
      <c r="BQ61" s="9"/>
      <c r="BR61" s="51"/>
      <c r="BS61" s="9"/>
      <c r="BT61" s="51"/>
      <c r="BU61" s="9"/>
      <c r="BV61" s="51"/>
      <c r="BW61" s="9"/>
      <c r="BX61" s="51"/>
      <c r="BY61" s="9"/>
      <c r="BZ61" s="51"/>
      <c r="CA61" s="9"/>
      <c r="CB61" s="51"/>
      <c r="CC61" s="9"/>
      <c r="CD61" s="51"/>
      <c r="CE61" s="9"/>
      <c r="CF61" s="51"/>
      <c r="CG61" s="10"/>
      <c r="CH61" s="51"/>
      <c r="CI61" s="10"/>
      <c r="CJ61" s="51"/>
      <c r="CK61" s="10"/>
      <c r="CL61" s="51"/>
      <c r="CM61" s="10"/>
      <c r="CN61" s="51"/>
      <c r="CO61" s="53"/>
      <c r="CP61" s="51"/>
      <c r="CQ61" s="53"/>
      <c r="CR61" s="51"/>
      <c r="CS61" s="53"/>
      <c r="CT61" s="51"/>
      <c r="CU61" s="53"/>
      <c r="CV61" s="60"/>
      <c r="CW61" s="51"/>
      <c r="CX61" s="9"/>
      <c r="CY61" s="51"/>
      <c r="CZ61" s="9"/>
      <c r="DA61" s="51"/>
      <c r="DB61" s="9"/>
      <c r="DC61" s="51"/>
      <c r="DD61" s="9"/>
      <c r="DE61" s="69"/>
      <c r="DF61" s="69"/>
      <c r="DG61" s="70"/>
    </row>
    <row r="62" spans="1:111">
      <c r="A62" s="49">
        <v>43434</v>
      </c>
      <c r="B62" s="50">
        <f>海航自动更新!B62</f>
        <v>13804.58</v>
      </c>
      <c r="C62" s="138">
        <f t="shared" si="4"/>
        <v>0.13865729208252375</v>
      </c>
      <c r="D62" s="138"/>
      <c r="E62" s="50">
        <f>海航自动更新!C62</f>
        <v>10578.99</v>
      </c>
      <c r="F62" s="138">
        <f t="shared" si="5"/>
        <v>0.12435035466118549</v>
      </c>
      <c r="G62" s="138"/>
      <c r="H62" s="50">
        <f>海航自动更新!D62</f>
        <v>3172.87</v>
      </c>
      <c r="I62" s="138">
        <f t="shared" si="6"/>
        <v>0.19425844164154205</v>
      </c>
      <c r="J62" s="138"/>
      <c r="K62" s="50">
        <f>海航自动更新!E62</f>
        <v>52.72</v>
      </c>
      <c r="L62" s="138">
        <f t="shared" si="7"/>
        <v>-8.8047050683272898E-2</v>
      </c>
      <c r="M62" s="138"/>
      <c r="N62" s="50">
        <f>海航自动更新!F62</f>
        <v>11180.34</v>
      </c>
      <c r="O62" s="138">
        <f t="shared" si="8"/>
        <v>0.10701587103558285</v>
      </c>
      <c r="P62" s="138"/>
      <c r="Q62" s="50">
        <f>海航自动更新!G62</f>
        <v>9034.0499999999993</v>
      </c>
      <c r="R62" s="138">
        <f t="shared" si="9"/>
        <v>9.6724654923336484E-2</v>
      </c>
      <c r="S62" s="138"/>
      <c r="T62" s="10">
        <f>海航自动更新!I62</f>
        <v>2107.52</v>
      </c>
      <c r="U62" s="138">
        <f t="shared" si="10"/>
        <v>0.15812437835550641</v>
      </c>
      <c r="V62" s="138"/>
      <c r="W62" s="10">
        <f>海航自动更新!H62</f>
        <v>38.76</v>
      </c>
      <c r="X62" s="138">
        <f t="shared" si="11"/>
        <v>-8.7140838436175261E-2</v>
      </c>
      <c r="Y62" s="138"/>
      <c r="Z62" s="50">
        <f>海航自动更新!J62*10</f>
        <v>6523.26</v>
      </c>
      <c r="AA62" s="138">
        <f t="shared" si="12"/>
        <v>7.5719522632414771E-2</v>
      </c>
      <c r="AB62" s="138"/>
      <c r="AC62" s="50">
        <f>海航自动更新!K62*10</f>
        <v>6171.18</v>
      </c>
      <c r="AD62" s="138">
        <f t="shared" si="13"/>
        <v>7.4251953563589046E-2</v>
      </c>
      <c r="AE62" s="138"/>
      <c r="AF62" s="50">
        <f>海航自动更新!L62*10</f>
        <v>327.69</v>
      </c>
      <c r="AG62" s="138">
        <f t="shared" si="14"/>
        <v>0.10485855895343743</v>
      </c>
      <c r="AH62" s="138"/>
      <c r="AI62" s="50">
        <f>海航自动更新!M62*10</f>
        <v>24.39</v>
      </c>
      <c r="AJ62" s="138">
        <f t="shared" si="15"/>
        <v>6.5996503496503545E-2</v>
      </c>
      <c r="AK62" s="138"/>
      <c r="AL62" s="50">
        <f>海航自动更新!N62</f>
        <v>80.989999999999995</v>
      </c>
      <c r="AM62" s="174">
        <f t="shared" si="16"/>
        <v>-2.3100000000000023</v>
      </c>
      <c r="AN62" s="138"/>
      <c r="AO62" s="50">
        <f>海航自动更新!O62</f>
        <v>85.4</v>
      </c>
      <c r="AP62" s="174">
        <f t="shared" si="17"/>
        <v>-2.1499999999999915</v>
      </c>
      <c r="AQ62" s="138"/>
      <c r="AR62" s="50">
        <f>海航自动更新!P62</f>
        <v>66.42</v>
      </c>
      <c r="AS62" s="174">
        <f t="shared" si="18"/>
        <v>-2.0799999999999983</v>
      </c>
      <c r="AT62" s="138"/>
      <c r="AU62" s="50">
        <f>海航自动更新!Q62</f>
        <v>73.53</v>
      </c>
      <c r="AV62" s="174">
        <f t="shared" si="19"/>
        <v>9.0000000000003411E-2</v>
      </c>
      <c r="AW62" s="138"/>
      <c r="AX62" s="50">
        <f>海航自动更新!R62</f>
        <v>449</v>
      </c>
      <c r="AY62" s="138">
        <f t="shared" si="20"/>
        <v>0.15128205128205119</v>
      </c>
      <c r="AZ62" s="138"/>
      <c r="BA62" s="17"/>
      <c r="BB62" s="9"/>
      <c r="BC62" s="17"/>
      <c r="BD62" s="9"/>
      <c r="BE62" s="17"/>
      <c r="BF62" s="9"/>
      <c r="BG62" s="17"/>
      <c r="BH62" s="9"/>
      <c r="BI62" s="51"/>
      <c r="BJ62" s="9"/>
      <c r="BK62" s="51"/>
      <c r="BL62" s="9"/>
      <c r="BM62" s="51"/>
      <c r="BN62" s="9"/>
      <c r="BO62" s="51"/>
      <c r="BP62" s="51"/>
      <c r="BQ62" s="9"/>
      <c r="BR62" s="51"/>
      <c r="BS62" s="9"/>
      <c r="BT62" s="51"/>
      <c r="BU62" s="9"/>
      <c r="BV62" s="51"/>
      <c r="BW62" s="9"/>
      <c r="BX62" s="51"/>
      <c r="BY62" s="9"/>
      <c r="BZ62" s="51"/>
      <c r="CA62" s="9"/>
      <c r="CB62" s="51"/>
      <c r="CC62" s="9"/>
      <c r="CD62" s="51"/>
      <c r="CE62" s="9"/>
      <c r="CF62" s="51"/>
      <c r="CG62" s="10"/>
      <c r="CH62" s="51"/>
      <c r="CI62" s="10"/>
      <c r="CJ62" s="51"/>
      <c r="CK62" s="10"/>
      <c r="CL62" s="51"/>
      <c r="CM62" s="10"/>
      <c r="CN62" s="51"/>
      <c r="CO62" s="53"/>
      <c r="CP62" s="51"/>
      <c r="CQ62" s="53"/>
      <c r="CR62" s="51"/>
      <c r="CS62" s="53"/>
      <c r="CT62" s="51"/>
      <c r="CU62" s="53"/>
      <c r="CV62" s="60"/>
      <c r="CW62" s="51"/>
      <c r="CX62" s="9"/>
      <c r="CY62" s="51"/>
      <c r="CZ62" s="9"/>
      <c r="DA62" s="51"/>
      <c r="DB62" s="9"/>
      <c r="DC62" s="51"/>
      <c r="DD62" s="9"/>
      <c r="DE62" s="69"/>
      <c r="DF62" s="69"/>
      <c r="DG62" s="51"/>
    </row>
    <row r="63" spans="1:111">
      <c r="A63" s="49">
        <v>43465</v>
      </c>
      <c r="B63" s="50">
        <f>海航自动更新!B63</f>
        <v>13905.27</v>
      </c>
      <c r="C63" s="138">
        <f t="shared" si="4"/>
        <v>0.11406149852582992</v>
      </c>
      <c r="D63" s="138"/>
      <c r="E63" s="50">
        <f>海航自动更新!C63</f>
        <v>10350.57</v>
      </c>
      <c r="F63" s="138">
        <f t="shared" si="5"/>
        <v>8.0747773625568176E-2</v>
      </c>
      <c r="G63" s="138"/>
      <c r="H63" s="50">
        <f>海航自动更新!D63</f>
        <v>3504.89</v>
      </c>
      <c r="I63" s="138">
        <f t="shared" si="6"/>
        <v>0.23276189538253744</v>
      </c>
      <c r="J63" s="138"/>
      <c r="K63" s="50">
        <f>海航自动更新!E63</f>
        <v>49.82</v>
      </c>
      <c r="L63" s="138">
        <f t="shared" si="7"/>
        <v>-0.18661224489795913</v>
      </c>
      <c r="M63" s="138"/>
      <c r="N63" s="50">
        <f>海航自动更新!F63</f>
        <v>11362.35</v>
      </c>
      <c r="O63" s="138">
        <f t="shared" si="8"/>
        <v>7.5313134372146262E-2</v>
      </c>
      <c r="P63" s="138"/>
      <c r="Q63" s="50">
        <f>海航自动更新!G63</f>
        <v>8839.7000000000007</v>
      </c>
      <c r="R63" s="138">
        <f t="shared" si="9"/>
        <v>4.9187682783242925E-2</v>
      </c>
      <c r="S63" s="138"/>
      <c r="T63" s="10">
        <f>海航自动更新!I63</f>
        <v>2483.67</v>
      </c>
      <c r="U63" s="138">
        <f t="shared" si="10"/>
        <v>0.18362435425761059</v>
      </c>
      <c r="V63" s="138"/>
      <c r="W63" s="10">
        <f>海航自动更新!H63</f>
        <v>38.979999999999997</v>
      </c>
      <c r="X63" s="138">
        <f t="shared" si="11"/>
        <v>-9.1798695246971262E-2</v>
      </c>
      <c r="Y63" s="138"/>
      <c r="Z63" s="50">
        <f>海航自动更新!J63*10</f>
        <v>6424.19</v>
      </c>
      <c r="AA63" s="138">
        <f t="shared" si="12"/>
        <v>3.6778400012910772E-2</v>
      </c>
      <c r="AB63" s="138"/>
      <c r="AC63" s="50">
        <f>海航自动更新!K63*10</f>
        <v>5998.27</v>
      </c>
      <c r="AD63" s="138">
        <f t="shared" si="13"/>
        <v>2.8250766696323204E-2</v>
      </c>
      <c r="AE63" s="138"/>
      <c r="AF63" s="50">
        <f>海航自动更新!L63*10</f>
        <v>400.6</v>
      </c>
      <c r="AG63" s="138">
        <f t="shared" si="14"/>
        <v>0.18279252413711666</v>
      </c>
      <c r="AH63" s="138"/>
      <c r="AI63" s="50">
        <f>海航自动更新!M63*10</f>
        <v>25.32</v>
      </c>
      <c r="AJ63" s="138">
        <f t="shared" si="15"/>
        <v>4.8881524440762103E-2</v>
      </c>
      <c r="AK63" s="138"/>
      <c r="AL63" s="50">
        <f>海航自动更新!N63</f>
        <v>81.709999999999994</v>
      </c>
      <c r="AM63" s="174">
        <f t="shared" si="16"/>
        <v>-2.9500000000000028</v>
      </c>
      <c r="AN63" s="138"/>
      <c r="AO63" s="50">
        <f>海航自动更新!O63</f>
        <v>85.4</v>
      </c>
      <c r="AP63" s="174">
        <f t="shared" si="17"/>
        <v>-2.5699999999999932</v>
      </c>
      <c r="AQ63" s="138"/>
      <c r="AR63" s="50">
        <f>海航自动更新!P63</f>
        <v>70.86</v>
      </c>
      <c r="AS63" s="174">
        <f t="shared" si="18"/>
        <v>-2.9399999999999977</v>
      </c>
      <c r="AT63" s="138"/>
      <c r="AU63" s="50">
        <f>海航自动更新!Q63</f>
        <v>78.25</v>
      </c>
      <c r="AV63" s="174">
        <f t="shared" si="19"/>
        <v>8.1800000000000068</v>
      </c>
      <c r="AW63" s="138"/>
      <c r="AX63" s="50">
        <f>海航自动更新!R63</f>
        <v>463</v>
      </c>
      <c r="AY63" s="138">
        <f t="shared" si="20"/>
        <v>0.12926829268292672</v>
      </c>
      <c r="AZ63" s="138"/>
      <c r="BA63" s="17"/>
      <c r="BB63" s="9"/>
      <c r="BC63" s="17"/>
      <c r="BD63" s="9"/>
      <c r="BE63" s="17"/>
      <c r="BF63" s="9"/>
      <c r="BG63" s="17"/>
      <c r="BH63" s="9"/>
      <c r="BI63" s="51"/>
      <c r="BJ63" s="9"/>
      <c r="BK63" s="51"/>
      <c r="BL63" s="9"/>
      <c r="BM63" s="51"/>
      <c r="BN63" s="9"/>
      <c r="BO63" s="51"/>
      <c r="BP63" s="51"/>
      <c r="BQ63" s="9"/>
      <c r="BR63" s="51"/>
      <c r="BS63" s="9"/>
      <c r="BT63" s="51"/>
      <c r="BU63" s="9"/>
      <c r="BV63" s="51"/>
      <c r="BW63" s="9"/>
      <c r="BX63" s="51"/>
      <c r="BY63" s="9"/>
      <c r="BZ63" s="51"/>
      <c r="CA63" s="9"/>
      <c r="CB63" s="51"/>
      <c r="CC63" s="9"/>
      <c r="CD63" s="51"/>
      <c r="CE63" s="9"/>
      <c r="CF63" s="51"/>
      <c r="CG63" s="10"/>
      <c r="CH63" s="51"/>
      <c r="CI63" s="10"/>
      <c r="CJ63" s="51"/>
      <c r="CK63" s="10"/>
      <c r="CL63" s="51"/>
      <c r="CM63" s="10"/>
      <c r="CN63" s="51"/>
      <c r="CO63" s="53"/>
      <c r="CP63" s="51"/>
      <c r="CQ63" s="53"/>
      <c r="CR63" s="51"/>
      <c r="CS63" s="53"/>
      <c r="CT63" s="51"/>
      <c r="CU63" s="53"/>
      <c r="CV63" s="60"/>
      <c r="CW63" s="51"/>
      <c r="CX63" s="9"/>
      <c r="CY63" s="51"/>
      <c r="CZ63" s="9"/>
      <c r="DA63" s="51"/>
      <c r="DB63" s="9"/>
      <c r="DC63" s="51"/>
      <c r="DD63" s="9"/>
      <c r="DE63" s="69"/>
      <c r="DF63" s="69"/>
      <c r="DG63" s="51"/>
    </row>
    <row r="64" spans="1:111" s="11" customFormat="1" ht="12.75">
      <c r="A64" s="34">
        <v>43496</v>
      </c>
      <c r="B64" s="18">
        <f>海航自动更新!B64</f>
        <v>14998.08</v>
      </c>
      <c r="C64" s="138">
        <f t="shared" si="4"/>
        <v>0.16706767057710326</v>
      </c>
      <c r="D64" s="138"/>
      <c r="E64" s="18">
        <f>海航自动更新!C64</f>
        <v>11330.67</v>
      </c>
      <c r="F64" s="138">
        <f t="shared" si="5"/>
        <v>0.13714480125730888</v>
      </c>
      <c r="G64" s="138"/>
      <c r="H64" s="18">
        <f>海航自动更新!D64</f>
        <v>3611.97</v>
      </c>
      <c r="I64" s="138">
        <f t="shared" si="6"/>
        <v>0.27810745108862944</v>
      </c>
      <c r="J64" s="138"/>
      <c r="K64" s="18">
        <f>海航自动更新!E64</f>
        <v>55.43</v>
      </c>
      <c r="L64" s="138">
        <f t="shared" si="7"/>
        <v>-8.9968806435724802E-2</v>
      </c>
      <c r="M64" s="138"/>
      <c r="N64" s="18">
        <f>海航自动更新!F64</f>
        <v>12545.03</v>
      </c>
      <c r="O64" s="138">
        <f t="shared" si="8"/>
        <v>0.17394457535031105</v>
      </c>
      <c r="P64" s="138"/>
      <c r="Q64" s="18">
        <f>海航自动更新!G64</f>
        <v>9898.93</v>
      </c>
      <c r="R64" s="138">
        <f t="shared" si="9"/>
        <v>0.14650036367679542</v>
      </c>
      <c r="S64" s="138"/>
      <c r="T64" s="10">
        <f>海航自动更新!I64</f>
        <v>2603.16</v>
      </c>
      <c r="U64" s="138">
        <f t="shared" si="10"/>
        <v>0.29480815335793786</v>
      </c>
      <c r="V64" s="138"/>
      <c r="W64" s="10">
        <f>海航自动更新!H64</f>
        <v>42.94</v>
      </c>
      <c r="X64" s="138">
        <f t="shared" si="11"/>
        <v>2.9242569511025884E-2</v>
      </c>
      <c r="Y64" s="138"/>
      <c r="Z64" s="18">
        <f>海航自动更新!J64*10</f>
        <v>7093.3399999999992</v>
      </c>
      <c r="AA64" s="138">
        <f t="shared" si="12"/>
        <v>0.13458222567714984</v>
      </c>
      <c r="AB64" s="138"/>
      <c r="AC64" s="18">
        <f>海航自动更新!K64*10</f>
        <v>6641.69</v>
      </c>
      <c r="AD64" s="138">
        <f t="shared" si="13"/>
        <v>0.12495320945058985</v>
      </c>
      <c r="AE64" s="138"/>
      <c r="AF64" s="18">
        <f>海航自动更新!L64*10</f>
        <v>424.05</v>
      </c>
      <c r="AG64" s="138">
        <f t="shared" si="14"/>
        <v>0.30513065156504893</v>
      </c>
      <c r="AH64" s="138"/>
      <c r="AI64" s="18">
        <f>海航自动更新!M64*10</f>
        <v>27.599999999999998</v>
      </c>
      <c r="AJ64" s="138">
        <f t="shared" si="15"/>
        <v>0.19635890767230157</v>
      </c>
      <c r="AK64" s="138"/>
      <c r="AL64" s="18">
        <f>海航自动更新!N64</f>
        <v>83.64</v>
      </c>
      <c r="AM64" s="174">
        <f t="shared" si="16"/>
        <v>0.48999999999999488</v>
      </c>
      <c r="AN64" s="138"/>
      <c r="AO64" s="18">
        <f>海航自动更新!O64</f>
        <v>87.36</v>
      </c>
      <c r="AP64" s="174">
        <f t="shared" si="17"/>
        <v>0.70999999999999375</v>
      </c>
      <c r="AQ64" s="138"/>
      <c r="AR64" s="18">
        <f>海航自动更新!P64</f>
        <v>72.069999999999993</v>
      </c>
      <c r="AS64" s="174">
        <f t="shared" si="18"/>
        <v>0.92999999999999261</v>
      </c>
      <c r="AT64" s="138"/>
      <c r="AU64" s="18">
        <f>海航自动更新!Q64</f>
        <v>77.459999999999994</v>
      </c>
      <c r="AV64" s="174">
        <f t="shared" si="19"/>
        <v>8.9599999999999937</v>
      </c>
      <c r="AW64" s="138"/>
      <c r="AX64" s="18">
        <f>海航自动更新!R64</f>
        <v>470</v>
      </c>
      <c r="AY64" s="138">
        <f>AX64/AX52-1</f>
        <v>0.14914425427872868</v>
      </c>
      <c r="AZ64" s="138"/>
      <c r="BA64" s="10"/>
      <c r="BB64" s="9"/>
      <c r="BC64" s="10"/>
      <c r="BD64" s="9"/>
      <c r="BE64" s="10"/>
      <c r="BF64" s="9"/>
      <c r="BG64" s="10"/>
      <c r="BH64" s="9"/>
      <c r="BI64" s="10"/>
      <c r="BJ64" s="9"/>
      <c r="BK64" s="10"/>
      <c r="BL64" s="9"/>
      <c r="BM64" s="10"/>
      <c r="BN64" s="9"/>
      <c r="BO64" s="10"/>
      <c r="BP64" s="10"/>
      <c r="BQ64" s="9"/>
      <c r="BR64" s="10"/>
      <c r="BS64" s="9"/>
      <c r="BT64" s="10"/>
      <c r="BU64" s="9"/>
      <c r="BV64" s="10"/>
      <c r="BW64" s="9"/>
      <c r="BX64" s="10"/>
      <c r="BY64" s="9"/>
      <c r="BZ64" s="10"/>
      <c r="CA64" s="9"/>
      <c r="CB64" s="10"/>
      <c r="CC64" s="9"/>
      <c r="CD64" s="10"/>
      <c r="CE64" s="9"/>
      <c r="CF64" s="10"/>
      <c r="CG64" s="10"/>
      <c r="CH64" s="10"/>
      <c r="CI64" s="10"/>
      <c r="CJ64" s="10"/>
      <c r="CK64" s="10"/>
      <c r="CL64" s="10"/>
      <c r="CM64" s="10"/>
      <c r="CN64" s="10"/>
      <c r="CO64" s="53"/>
      <c r="CP64" s="10"/>
      <c r="CQ64" s="53"/>
      <c r="CR64" s="10"/>
      <c r="CS64" s="53"/>
      <c r="CT64" s="10"/>
      <c r="CU64" s="53"/>
      <c r="CW64" s="10"/>
      <c r="CX64" s="9"/>
      <c r="CY64" s="10"/>
      <c r="CZ64" s="9"/>
      <c r="DA64" s="10"/>
      <c r="DB64" s="9"/>
      <c r="DC64" s="10"/>
      <c r="DD64" s="9"/>
      <c r="DE64" s="88"/>
      <c r="DF64" s="88"/>
    </row>
    <row r="65" spans="1:111">
      <c r="A65" s="49">
        <v>43524</v>
      </c>
      <c r="B65" s="50">
        <f>海航自动更新!B65</f>
        <v>14719.04</v>
      </c>
      <c r="C65" s="138">
        <f t="shared" si="4"/>
        <v>0.14189072820452364</v>
      </c>
      <c r="D65" s="138"/>
      <c r="E65" s="50">
        <f>海航自动更新!C65</f>
        <v>11354.36</v>
      </c>
      <c r="F65" s="138">
        <f t="shared" si="5"/>
        <v>0.11714938176980993</v>
      </c>
      <c r="G65" s="138"/>
      <c r="H65" s="50">
        <f>海航自动更新!D65</f>
        <v>3308.96</v>
      </c>
      <c r="I65" s="138">
        <f t="shared" si="6"/>
        <v>0.24217204422170924</v>
      </c>
      <c r="J65" s="138"/>
      <c r="K65" s="50">
        <f>海航自动更新!E65</f>
        <v>55.72</v>
      </c>
      <c r="L65" s="138">
        <f t="shared" si="7"/>
        <v>-0.10862262038073911</v>
      </c>
      <c r="M65" s="138"/>
      <c r="N65" s="50">
        <f>海航自动更新!F65</f>
        <v>12854.19</v>
      </c>
      <c r="O65" s="138">
        <f t="shared" si="8"/>
        <v>0.13099518009956568</v>
      </c>
      <c r="P65" s="138"/>
      <c r="Q65" s="50">
        <f>海航自动更新!G65</f>
        <v>10369.459999999999</v>
      </c>
      <c r="R65" s="138">
        <f t="shared" si="9"/>
        <v>0.12845587203057529</v>
      </c>
      <c r="S65" s="138"/>
      <c r="T65" s="10">
        <f>海航自动更新!I65</f>
        <v>2440.14</v>
      </c>
      <c r="U65" s="138">
        <f t="shared" si="10"/>
        <v>0.1462567937654724</v>
      </c>
      <c r="V65" s="138"/>
      <c r="W65" s="10">
        <f>海航自动更新!H65</f>
        <v>44.59</v>
      </c>
      <c r="X65" s="138">
        <f t="shared" si="11"/>
        <v>-6.1658249158249134E-2</v>
      </c>
      <c r="Y65" s="138"/>
      <c r="Z65" s="50">
        <f>海航自动更新!J65*10</f>
        <v>7382.84</v>
      </c>
      <c r="AA65" s="138">
        <f t="shared" si="12"/>
        <v>0.11833931419759725</v>
      </c>
      <c r="AB65" s="138"/>
      <c r="AC65" s="50">
        <f>海航自动更新!K65*10</f>
        <v>6931.01</v>
      </c>
      <c r="AD65" s="138">
        <f t="shared" si="13"/>
        <v>0.11352437748919986</v>
      </c>
      <c r="AE65" s="138"/>
      <c r="AF65" s="50">
        <f>海航自动更新!L65*10</f>
        <v>423.64</v>
      </c>
      <c r="AG65" s="138">
        <f t="shared" si="14"/>
        <v>0.20746757873735211</v>
      </c>
      <c r="AH65" s="138"/>
      <c r="AI65" s="50">
        <f>海航自动更新!M65*10</f>
        <v>28.189999999999998</v>
      </c>
      <c r="AJ65" s="138">
        <f t="shared" si="15"/>
        <v>6.9017823284034829E-2</v>
      </c>
      <c r="AK65" s="138"/>
      <c r="AL65" s="50">
        <f>海航自动更新!N65</f>
        <v>87.33</v>
      </c>
      <c r="AM65" s="174">
        <f t="shared" si="16"/>
        <v>-0.84000000000000341</v>
      </c>
      <c r="AN65" s="138"/>
      <c r="AO65" s="50">
        <f>海航自动更新!O65</f>
        <v>91.33</v>
      </c>
      <c r="AP65" s="174">
        <f t="shared" si="17"/>
        <v>0.92000000000000171</v>
      </c>
      <c r="AQ65" s="138"/>
      <c r="AR65" s="50">
        <f>海航自动更新!P65</f>
        <v>73.739999999999995</v>
      </c>
      <c r="AS65" s="174">
        <f t="shared" si="18"/>
        <v>-6.1700000000000017</v>
      </c>
      <c r="AT65" s="138"/>
      <c r="AU65" s="50">
        <f>海航自动更新!Q65</f>
        <v>80.03</v>
      </c>
      <c r="AV65" s="174">
        <f t="shared" si="19"/>
        <v>4.019999999999996</v>
      </c>
      <c r="AW65" s="138"/>
      <c r="AX65" s="50">
        <f>海航自动更新!R65</f>
        <v>472</v>
      </c>
      <c r="AY65" s="138">
        <f t="shared" si="20"/>
        <v>0.14841849148418484</v>
      </c>
      <c r="AZ65" s="138"/>
      <c r="BA65" s="17"/>
      <c r="BB65" s="9"/>
      <c r="BC65" s="17"/>
      <c r="BD65" s="9"/>
      <c r="BE65" s="17"/>
      <c r="BF65" s="9"/>
      <c r="BG65" s="17"/>
      <c r="BH65" s="9"/>
      <c r="BI65" s="51"/>
      <c r="BJ65" s="9"/>
      <c r="BK65" s="51"/>
      <c r="BL65" s="9"/>
      <c r="BM65" s="51"/>
      <c r="BN65" s="9"/>
      <c r="BO65" s="51"/>
      <c r="BP65" s="51"/>
      <c r="BQ65" s="9"/>
      <c r="BR65" s="51"/>
      <c r="BS65" s="9"/>
      <c r="BT65" s="51"/>
      <c r="BU65" s="9"/>
      <c r="BV65" s="51"/>
      <c r="BW65" s="9"/>
      <c r="BX65" s="51"/>
      <c r="BY65" s="9"/>
      <c r="BZ65" s="51"/>
      <c r="CA65" s="9"/>
      <c r="CB65" s="51"/>
      <c r="CC65" s="9"/>
      <c r="CD65" s="51"/>
      <c r="CE65" s="9"/>
      <c r="CF65" s="51"/>
      <c r="CG65" s="10"/>
      <c r="CH65" s="51"/>
      <c r="CI65" s="10"/>
      <c r="CJ65" s="51"/>
      <c r="CK65" s="10"/>
      <c r="CL65" s="51"/>
      <c r="CM65" s="10"/>
      <c r="CN65" s="51"/>
      <c r="CO65" s="53"/>
      <c r="CP65" s="51"/>
      <c r="CQ65" s="53"/>
      <c r="CR65" s="51"/>
      <c r="CS65" s="53"/>
      <c r="CT65" s="51"/>
      <c r="CU65" s="53"/>
      <c r="CV65" s="60"/>
      <c r="CW65" s="51"/>
      <c r="CX65" s="9"/>
      <c r="CY65" s="51"/>
      <c r="CZ65" s="9"/>
      <c r="DA65" s="51"/>
      <c r="DB65" s="9"/>
      <c r="DC65" s="51"/>
      <c r="DD65" s="9"/>
      <c r="DE65" s="69"/>
      <c r="DF65" s="69"/>
      <c r="DG65" s="51"/>
    </row>
    <row r="66" spans="1:111">
      <c r="A66" s="49">
        <v>43555</v>
      </c>
      <c r="B66" s="50">
        <f>海航自动更新!B66</f>
        <v>14645.28</v>
      </c>
      <c r="C66" s="138">
        <f t="shared" si="4"/>
        <v>7.5629758349650356E-2</v>
      </c>
      <c r="D66" s="138"/>
      <c r="E66" s="50">
        <f>海航自动更新!C66</f>
        <v>10920.14</v>
      </c>
      <c r="F66" s="138">
        <f t="shared" si="5"/>
        <v>3.7376421268223714E-2</v>
      </c>
      <c r="G66" s="138"/>
      <c r="H66" s="50">
        <f>海航自动更新!D66</f>
        <v>3669.03</v>
      </c>
      <c r="I66" s="138">
        <f t="shared" si="6"/>
        <v>0.20873484152162969</v>
      </c>
      <c r="J66" s="138"/>
      <c r="K66" s="50">
        <f>海航自动更新!E66</f>
        <v>56.11</v>
      </c>
      <c r="L66" s="138">
        <f t="shared" si="7"/>
        <v>5.035567203294633E-2</v>
      </c>
      <c r="M66" s="138"/>
      <c r="N66" s="50">
        <f>海航自动更新!F66</f>
        <v>12131.13</v>
      </c>
      <c r="O66" s="138">
        <f t="shared" si="8"/>
        <v>2.8389554637748837E-2</v>
      </c>
      <c r="P66" s="138"/>
      <c r="Q66" s="50">
        <f>海航自动更新!G66</f>
        <v>9639.26</v>
      </c>
      <c r="R66" s="138">
        <f t="shared" si="9"/>
        <v>1.5217851511937663E-2</v>
      </c>
      <c r="S66" s="138"/>
      <c r="T66" s="10">
        <f>海航自动更新!I66</f>
        <v>2443.88</v>
      </c>
      <c r="U66" s="138">
        <f t="shared" si="10"/>
        <v>7.9528588592833405E-2</v>
      </c>
      <c r="V66" s="138"/>
      <c r="W66" s="10">
        <f>海航自动更新!H66</f>
        <v>48</v>
      </c>
      <c r="X66" s="138">
        <f t="shared" si="11"/>
        <v>0.27557799627956414</v>
      </c>
      <c r="Y66" s="138"/>
      <c r="Z66" s="50">
        <f>海航自动更新!J66*10</f>
        <v>7033.869999999999</v>
      </c>
      <c r="AA66" s="138">
        <f t="shared" si="12"/>
        <v>2.5249830919564342E-2</v>
      </c>
      <c r="AB66" s="138"/>
      <c r="AC66" s="50">
        <f>海航自动更新!K66*10</f>
        <v>6570.52</v>
      </c>
      <c r="AD66" s="138">
        <f t="shared" si="13"/>
        <v>1.5329175500516268E-2</v>
      </c>
      <c r="AE66" s="138"/>
      <c r="AF66" s="50">
        <f>海航自动更新!L66*10</f>
        <v>433.15</v>
      </c>
      <c r="AG66" s="138">
        <f t="shared" si="14"/>
        <v>0.18114637870855144</v>
      </c>
      <c r="AH66" s="138"/>
      <c r="AI66" s="50">
        <f>海航自动更新!M66*10</f>
        <v>30.2</v>
      </c>
      <c r="AJ66" s="138">
        <f t="shared" si="15"/>
        <v>0.33687472332890667</v>
      </c>
      <c r="AK66" s="138"/>
      <c r="AL66" s="50">
        <f>海航自动更新!N66</f>
        <v>82.83</v>
      </c>
      <c r="AM66" s="174">
        <f t="shared" si="16"/>
        <v>-3.8100000000000023</v>
      </c>
      <c r="AN66" s="138"/>
      <c r="AO66" s="50">
        <f>海航自动更新!O66</f>
        <v>88.27</v>
      </c>
      <c r="AP66" s="174">
        <f t="shared" si="17"/>
        <v>-1.9300000000000068</v>
      </c>
      <c r="AQ66" s="138"/>
      <c r="AR66" s="50">
        <f>海航自动更新!P66</f>
        <v>66.61</v>
      </c>
      <c r="AS66" s="174">
        <f t="shared" si="18"/>
        <v>-7.9699999999999989</v>
      </c>
      <c r="AT66" s="138"/>
      <c r="AU66" s="50">
        <f>海航自动更新!Q66</f>
        <v>85.54</v>
      </c>
      <c r="AV66" s="174">
        <f t="shared" si="19"/>
        <v>15.100000000000009</v>
      </c>
      <c r="AW66" s="138"/>
      <c r="AX66" s="50">
        <f>海航自动更新!R66</f>
        <v>474</v>
      </c>
      <c r="AY66" s="138">
        <f t="shared" si="20"/>
        <v>0.14216867469879513</v>
      </c>
      <c r="AZ66" s="138"/>
      <c r="BA66" s="17"/>
      <c r="BB66" s="9"/>
      <c r="BC66" s="17"/>
      <c r="BD66" s="9"/>
      <c r="BE66" s="17"/>
      <c r="BF66" s="9"/>
      <c r="BG66" s="17"/>
      <c r="BH66" s="9"/>
      <c r="BI66" s="51"/>
      <c r="BJ66" s="9"/>
      <c r="BK66" s="51"/>
      <c r="BL66" s="9"/>
      <c r="BM66" s="51"/>
      <c r="BN66" s="9"/>
      <c r="BO66" s="51"/>
      <c r="BP66" s="51"/>
      <c r="BQ66" s="9"/>
      <c r="BR66" s="51"/>
      <c r="BS66" s="9"/>
      <c r="BT66" s="51"/>
      <c r="BU66" s="9"/>
      <c r="BV66" s="51"/>
      <c r="BW66" s="9"/>
      <c r="BX66" s="51"/>
      <c r="BY66" s="9"/>
      <c r="BZ66" s="51"/>
      <c r="CA66" s="9"/>
      <c r="CB66" s="51"/>
      <c r="CC66" s="9"/>
      <c r="CD66" s="51"/>
      <c r="CE66" s="9"/>
      <c r="CF66" s="51"/>
      <c r="CG66" s="10"/>
      <c r="CH66" s="51"/>
      <c r="CI66" s="10"/>
      <c r="CJ66" s="51"/>
      <c r="CK66" s="10"/>
      <c r="CL66" s="51"/>
      <c r="CM66" s="10"/>
      <c r="CN66" s="51"/>
      <c r="CO66" s="53"/>
      <c r="CP66" s="51"/>
      <c r="CQ66" s="53"/>
      <c r="CR66" s="51"/>
      <c r="CS66" s="53"/>
      <c r="CT66" s="51"/>
      <c r="CU66" s="53"/>
      <c r="CV66" s="60"/>
      <c r="CW66" s="51"/>
      <c r="CX66" s="9"/>
      <c r="CY66" s="51"/>
      <c r="CZ66" s="9"/>
      <c r="DA66" s="51"/>
      <c r="DB66" s="9"/>
      <c r="DC66" s="51"/>
      <c r="DD66" s="9"/>
      <c r="DE66" s="69"/>
      <c r="DF66" s="69"/>
      <c r="DG66" s="51"/>
    </row>
    <row r="67" spans="1:111">
      <c r="A67" s="49">
        <v>43585</v>
      </c>
      <c r="B67" s="50">
        <f>海航自动更新!B67</f>
        <v>14807.52</v>
      </c>
      <c r="C67" s="138">
        <f t="shared" si="4"/>
        <v>0.11021872197746507</v>
      </c>
      <c r="D67" s="138"/>
      <c r="E67" s="50">
        <f>海航自动更新!C67</f>
        <v>10706.27</v>
      </c>
      <c r="F67" s="138">
        <f t="shared" si="5"/>
        <v>7.7420133944520186E-2</v>
      </c>
      <c r="G67" s="138"/>
      <c r="H67" s="50">
        <f>海航自动更新!D67</f>
        <v>4035.54</v>
      </c>
      <c r="I67" s="138">
        <f t="shared" si="6"/>
        <v>0.20696987913971143</v>
      </c>
      <c r="J67" s="138"/>
      <c r="K67" s="50">
        <f>海航自动更新!E67</f>
        <v>65.709999999999994</v>
      </c>
      <c r="L67" s="138">
        <f t="shared" si="7"/>
        <v>0.15280701754385961</v>
      </c>
      <c r="M67" s="138"/>
      <c r="N67" s="50">
        <f>海航自动更新!F67</f>
        <v>12170.24</v>
      </c>
      <c r="O67" s="138">
        <f t="shared" si="8"/>
        <v>6.5232613505867842E-2</v>
      </c>
      <c r="P67" s="138"/>
      <c r="Q67" s="50">
        <f>海航自动更新!G67</f>
        <v>9326.2000000000007</v>
      </c>
      <c r="R67" s="138">
        <f t="shared" si="9"/>
        <v>4.2281570921347766E-2</v>
      </c>
      <c r="S67" s="138"/>
      <c r="T67" s="10">
        <f>海航自动更新!I67</f>
        <v>2792.47</v>
      </c>
      <c r="U67" s="138">
        <f t="shared" si="10"/>
        <v>0.14815819878049274</v>
      </c>
      <c r="V67" s="138"/>
      <c r="W67" s="10">
        <f>海航自动更新!H67</f>
        <v>51.57</v>
      </c>
      <c r="X67" s="138">
        <f t="shared" si="11"/>
        <v>0.14701957295373669</v>
      </c>
      <c r="Y67" s="138"/>
      <c r="Z67" s="50">
        <f>海航自动更新!J67*10</f>
        <v>6851.5499999999993</v>
      </c>
      <c r="AA67" s="138">
        <f t="shared" si="12"/>
        <v>3.3946518576645657E-2</v>
      </c>
      <c r="AB67" s="138"/>
      <c r="AC67" s="50">
        <f>海航自动更新!K67*10</f>
        <v>6358.93</v>
      </c>
      <c r="AD67" s="138">
        <f t="shared" si="13"/>
        <v>2.2237404751953349E-2</v>
      </c>
      <c r="AE67" s="138"/>
      <c r="AF67" s="50">
        <f>海航自动更新!L67*10</f>
        <v>461.4</v>
      </c>
      <c r="AG67" s="138">
        <f t="shared" si="14"/>
        <v>0.21334841034002161</v>
      </c>
      <c r="AH67" s="138"/>
      <c r="AI67" s="50">
        <f>海航自动更新!M67*10</f>
        <v>31.21</v>
      </c>
      <c r="AJ67" s="138">
        <f t="shared" si="15"/>
        <v>0.21298095608239409</v>
      </c>
      <c r="AK67" s="138"/>
      <c r="AL67" s="50">
        <f>海航自动更新!N67</f>
        <v>82.19</v>
      </c>
      <c r="AM67" s="174">
        <f t="shared" si="16"/>
        <v>-3.4699999999999989</v>
      </c>
      <c r="AN67" s="138"/>
      <c r="AO67" s="50">
        <f>海航自动更新!O67</f>
        <v>87.11</v>
      </c>
      <c r="AP67" s="174">
        <f t="shared" si="17"/>
        <v>-2.9399999999999977</v>
      </c>
      <c r="AQ67" s="138"/>
      <c r="AR67" s="50">
        <f>海航自动更新!P67</f>
        <v>69.2</v>
      </c>
      <c r="AS67" s="174">
        <f t="shared" si="18"/>
        <v>-3.539999999999992</v>
      </c>
      <c r="AT67" s="138"/>
      <c r="AU67" s="50">
        <f>海航自动更新!Q67</f>
        <v>78.48</v>
      </c>
      <c r="AV67" s="174">
        <f t="shared" si="19"/>
        <v>-0.39000000000000057</v>
      </c>
      <c r="AW67" s="138"/>
      <c r="AX67" s="50">
        <f>海航自动更新!R67</f>
        <v>475</v>
      </c>
      <c r="AY67" s="138">
        <f t="shared" si="20"/>
        <v>0.14457831325301207</v>
      </c>
      <c r="AZ67" s="138"/>
      <c r="BA67" s="17"/>
      <c r="BB67" s="9"/>
      <c r="BC67" s="17"/>
      <c r="BD67" s="9"/>
      <c r="BE67" s="17"/>
      <c r="BF67" s="9"/>
      <c r="BG67" s="17"/>
      <c r="BH67" s="9"/>
      <c r="BI67" s="51"/>
      <c r="BJ67" s="9"/>
      <c r="BK67" s="51"/>
      <c r="BL67" s="9"/>
      <c r="BM67" s="51"/>
      <c r="BN67" s="9"/>
      <c r="BO67" s="51"/>
      <c r="BP67" s="51"/>
      <c r="BQ67" s="9"/>
      <c r="BR67" s="51"/>
      <c r="BS67" s="9"/>
      <c r="BT67" s="51"/>
      <c r="BU67" s="9"/>
      <c r="BV67" s="51"/>
      <c r="BW67" s="9"/>
      <c r="BX67" s="51"/>
      <c r="BY67" s="9"/>
      <c r="BZ67" s="51"/>
      <c r="CA67" s="9"/>
      <c r="CB67" s="51"/>
      <c r="CC67" s="9"/>
      <c r="CD67" s="51"/>
      <c r="CE67" s="9"/>
      <c r="CF67" s="51"/>
      <c r="CG67" s="10"/>
      <c r="CH67" s="51"/>
      <c r="CI67" s="10"/>
      <c r="CJ67" s="51"/>
      <c r="CK67" s="10"/>
      <c r="CL67" s="51"/>
      <c r="CM67" s="10"/>
      <c r="CN67" s="51"/>
      <c r="CO67" s="53"/>
      <c r="CP67" s="51"/>
      <c r="CQ67" s="53"/>
      <c r="CR67" s="51"/>
      <c r="CS67" s="53"/>
      <c r="CT67" s="51"/>
      <c r="CU67" s="53"/>
      <c r="CV67" s="60"/>
      <c r="CW67" s="51"/>
      <c r="CX67" s="9"/>
      <c r="CY67" s="51"/>
      <c r="CZ67" s="9"/>
      <c r="DA67" s="51"/>
      <c r="DB67" s="9"/>
      <c r="DC67" s="51"/>
      <c r="DD67" s="9"/>
      <c r="DE67" s="69"/>
      <c r="DF67" s="69"/>
      <c r="DG67" s="51"/>
    </row>
    <row r="68" spans="1:111">
      <c r="A68" s="49">
        <v>43616</v>
      </c>
      <c r="B68" s="50">
        <f>海航自动更新!B68</f>
        <v>15169.71</v>
      </c>
      <c r="C68" s="138">
        <f t="shared" si="4"/>
        <v>0.11994161722070507</v>
      </c>
      <c r="D68" s="138"/>
      <c r="E68" s="50">
        <f>海航自动更新!C68</f>
        <v>10969.07</v>
      </c>
      <c r="F68" s="138">
        <f t="shared" si="5"/>
        <v>0.10268506976557146</v>
      </c>
      <c r="G68" s="138"/>
      <c r="H68" s="50">
        <f>海航自动更新!D68</f>
        <v>4133.0200000000004</v>
      </c>
      <c r="I68" s="138">
        <f t="shared" si="6"/>
        <v>0.16649167964957456</v>
      </c>
      <c r="J68" s="138"/>
      <c r="K68" s="50">
        <f>海航自动更新!E68</f>
        <v>67.63</v>
      </c>
      <c r="L68" s="138">
        <f t="shared" si="7"/>
        <v>0.24388449512598864</v>
      </c>
      <c r="M68" s="138"/>
      <c r="N68" s="50">
        <f>海航自动更新!F68</f>
        <v>12534.29</v>
      </c>
      <c r="O68" s="138">
        <f t="shared" si="8"/>
        <v>0.10270373462527504</v>
      </c>
      <c r="P68" s="138"/>
      <c r="Q68" s="50">
        <f>海航自动更新!G68</f>
        <v>9564.0499999999993</v>
      </c>
      <c r="R68" s="138">
        <f t="shared" si="9"/>
        <v>8.9716565792831826E-2</v>
      </c>
      <c r="S68" s="138"/>
      <c r="T68" s="10">
        <f>海航自动更新!I68</f>
        <v>2919.47</v>
      </c>
      <c r="U68" s="138">
        <f t="shared" si="10"/>
        <v>0.14461638588416093</v>
      </c>
      <c r="V68" s="138"/>
      <c r="W68" s="10">
        <f>海航自动更新!H68</f>
        <v>50.77</v>
      </c>
      <c r="X68" s="138">
        <f t="shared" si="11"/>
        <v>0.2814235234729936</v>
      </c>
      <c r="Y68" s="138"/>
      <c r="Z68" s="50">
        <f>海航自动更新!J68*10</f>
        <v>7046.96</v>
      </c>
      <c r="AA68" s="138">
        <f t="shared" si="12"/>
        <v>7.096493774325574E-2</v>
      </c>
      <c r="AB68" s="138"/>
      <c r="AC68" s="50">
        <f>海航自动更新!K68*10</f>
        <v>6564.0999999999995</v>
      </c>
      <c r="AD68" s="138">
        <f t="shared" si="13"/>
        <v>6.2499393005480686E-2</v>
      </c>
      <c r="AE68" s="138"/>
      <c r="AF68" s="50">
        <f>海航自动更新!L68*10</f>
        <v>452.11</v>
      </c>
      <c r="AG68" s="138">
        <f t="shared" si="14"/>
        <v>0.19381584853845935</v>
      </c>
      <c r="AH68" s="138"/>
      <c r="AI68" s="50">
        <f>海航自动更新!M68*10</f>
        <v>30.75</v>
      </c>
      <c r="AJ68" s="138">
        <f t="shared" si="15"/>
        <v>0.31917631917631928</v>
      </c>
      <c r="AK68" s="138"/>
      <c r="AL68" s="50">
        <f>海航自动更新!N68</f>
        <v>82.63</v>
      </c>
      <c r="AM68" s="174">
        <f t="shared" si="16"/>
        <v>-1.2900000000000063</v>
      </c>
      <c r="AN68" s="138"/>
      <c r="AO68" s="50">
        <f>海航自动更新!O68</f>
        <v>87.19</v>
      </c>
      <c r="AP68" s="174">
        <f t="shared" si="17"/>
        <v>-1.0400000000000063</v>
      </c>
      <c r="AQ68" s="138"/>
      <c r="AR68" s="50">
        <f>海航自动更新!P68</f>
        <v>70.64</v>
      </c>
      <c r="AS68" s="174">
        <f t="shared" si="18"/>
        <v>-1.3499999999999943</v>
      </c>
      <c r="AT68" s="138"/>
      <c r="AU68" s="50">
        <f>海航自动更新!Q68</f>
        <v>75.069999999999993</v>
      </c>
      <c r="AV68" s="174">
        <f t="shared" si="19"/>
        <v>2.1999999999999886</v>
      </c>
      <c r="AW68" s="138"/>
      <c r="AX68" s="50">
        <f>海航自动更新!R68</f>
        <v>474</v>
      </c>
      <c r="AY68" s="138">
        <f t="shared" si="20"/>
        <v>0.13669064748201443</v>
      </c>
      <c r="AZ68" s="138"/>
      <c r="BA68" s="17"/>
      <c r="BB68" s="9"/>
      <c r="BC68" s="17"/>
      <c r="BD68" s="9"/>
      <c r="BE68" s="17"/>
      <c r="BF68" s="9"/>
      <c r="BG68" s="17"/>
      <c r="BH68" s="9"/>
      <c r="BI68" s="51"/>
      <c r="BJ68" s="9"/>
      <c r="BK68" s="51"/>
      <c r="BL68" s="9"/>
      <c r="BM68" s="51"/>
      <c r="BN68" s="9"/>
      <c r="BO68" s="51"/>
      <c r="BP68" s="51"/>
      <c r="BQ68" s="9"/>
      <c r="BR68" s="51"/>
      <c r="BS68" s="9"/>
      <c r="BT68" s="51"/>
      <c r="BU68" s="9"/>
      <c r="BV68" s="51"/>
      <c r="BW68" s="9"/>
      <c r="BX68" s="51"/>
      <c r="BY68" s="9"/>
      <c r="BZ68" s="51"/>
      <c r="CA68" s="9"/>
      <c r="CB68" s="51"/>
      <c r="CC68" s="9"/>
      <c r="CD68" s="51"/>
      <c r="CE68" s="9"/>
      <c r="CF68" s="51"/>
      <c r="CG68" s="10"/>
      <c r="CH68" s="51"/>
      <c r="CI68" s="10"/>
      <c r="CJ68" s="51"/>
      <c r="CK68" s="10"/>
      <c r="CL68" s="51"/>
      <c r="CM68" s="10"/>
      <c r="CN68" s="51"/>
      <c r="CO68" s="53"/>
      <c r="CP68" s="51"/>
      <c r="CQ68" s="53"/>
      <c r="CR68" s="51"/>
      <c r="CS68" s="53"/>
      <c r="CT68" s="51"/>
      <c r="CU68" s="53"/>
      <c r="CV68" s="60"/>
      <c r="CW68" s="51"/>
      <c r="CX68" s="9"/>
      <c r="CY68" s="51"/>
      <c r="CZ68" s="9"/>
      <c r="DA68" s="51"/>
      <c r="DB68" s="9"/>
      <c r="DC68" s="51"/>
      <c r="DD68" s="9"/>
      <c r="DE68" s="69"/>
      <c r="DF68" s="69"/>
      <c r="DG68" s="51"/>
    </row>
    <row r="69" spans="1:111">
      <c r="A69" s="49">
        <v>43646</v>
      </c>
      <c r="B69" s="50">
        <f>海航自动更新!B69</f>
        <v>14882.58</v>
      </c>
      <c r="C69" s="138">
        <f t="shared" si="4"/>
        <v>0.12728030176788718</v>
      </c>
      <c r="D69" s="138"/>
      <c r="E69" s="50">
        <f>海航自动更新!C69</f>
        <v>10546.06</v>
      </c>
      <c r="F69" s="138">
        <f t="shared" si="5"/>
        <v>0.10351950192272463</v>
      </c>
      <c r="G69" s="138"/>
      <c r="H69" s="50">
        <f>海航自动更新!D69</f>
        <v>4270.92</v>
      </c>
      <c r="I69" s="138">
        <f t="shared" si="6"/>
        <v>0.18934332871993531</v>
      </c>
      <c r="J69" s="138"/>
      <c r="K69" s="50">
        <f>海航自动更新!E69</f>
        <v>65.599999999999994</v>
      </c>
      <c r="L69" s="138">
        <f t="shared" si="7"/>
        <v>0.20455380095482911</v>
      </c>
      <c r="M69" s="138"/>
      <c r="N69" s="50">
        <f>海航自动更新!F69</f>
        <v>12454.55</v>
      </c>
      <c r="O69" s="138">
        <f t="shared" si="8"/>
        <v>0.11330661777654227</v>
      </c>
      <c r="P69" s="138"/>
      <c r="Q69" s="50">
        <f>海航自动更新!G69</f>
        <v>9266.19</v>
      </c>
      <c r="R69" s="138">
        <f t="shared" si="9"/>
        <v>9.5895384702721076E-2</v>
      </c>
      <c r="S69" s="138"/>
      <c r="T69" s="10">
        <f>海航自动更新!I69</f>
        <v>3139.45</v>
      </c>
      <c r="U69" s="138">
        <f t="shared" si="10"/>
        <v>0.16735517983765713</v>
      </c>
      <c r="V69" s="138"/>
      <c r="W69" s="10">
        <f>海航自动更新!H69</f>
        <v>48.91</v>
      </c>
      <c r="X69" s="138">
        <f t="shared" si="11"/>
        <v>0.15735920492191191</v>
      </c>
      <c r="Y69" s="138"/>
      <c r="Z69" s="50">
        <f>海航自动更新!J69*10</f>
        <v>6896.47</v>
      </c>
      <c r="AA69" s="138">
        <f t="shared" si="12"/>
        <v>8.4299482728802166E-2</v>
      </c>
      <c r="AB69" s="138"/>
      <c r="AC69" s="50">
        <f>海航自动更新!K69*10</f>
        <v>6381.25</v>
      </c>
      <c r="AD69" s="138">
        <f t="shared" si="13"/>
        <v>7.4803819353795653E-2</v>
      </c>
      <c r="AE69" s="138"/>
      <c r="AF69" s="50">
        <f>海航自动更新!L69*10</f>
        <v>485.77</v>
      </c>
      <c r="AG69" s="138">
        <f t="shared" si="14"/>
        <v>0.21771282462649144</v>
      </c>
      <c r="AH69" s="138"/>
      <c r="AI69" s="50">
        <f>海航自动更新!M69*10</f>
        <v>29.45</v>
      </c>
      <c r="AJ69" s="138">
        <f t="shared" si="15"/>
        <v>0.21443298969072155</v>
      </c>
      <c r="AK69" s="138"/>
      <c r="AL69" s="50">
        <f>海航自动更新!N69</f>
        <v>83.69</v>
      </c>
      <c r="AM69" s="174">
        <f t="shared" si="16"/>
        <v>-1.0499999999999972</v>
      </c>
      <c r="AN69" s="138"/>
      <c r="AO69" s="50">
        <f>海航自动更新!O69</f>
        <v>87.86</v>
      </c>
      <c r="AP69" s="174">
        <f t="shared" si="17"/>
        <v>-0.62000000000000455</v>
      </c>
      <c r="AQ69" s="138"/>
      <c r="AR69" s="50">
        <f>海航自动更新!P69</f>
        <v>73.510000000000005</v>
      </c>
      <c r="AS69" s="174">
        <f t="shared" si="18"/>
        <v>-1.3799999999999955</v>
      </c>
      <c r="AT69" s="138"/>
      <c r="AU69" s="50">
        <f>海航自动更新!Q69</f>
        <v>74.56</v>
      </c>
      <c r="AV69" s="174">
        <f t="shared" si="19"/>
        <v>-3.0300000000000011</v>
      </c>
      <c r="AW69" s="138"/>
      <c r="AX69" s="50">
        <f>海航自动更新!R69</f>
        <v>474</v>
      </c>
      <c r="AY69" s="138">
        <f t="shared" si="20"/>
        <v>0.12857142857142856</v>
      </c>
      <c r="AZ69" s="138"/>
      <c r="BA69" s="17"/>
      <c r="BB69" s="9"/>
      <c r="BC69" s="17"/>
      <c r="BD69" s="9"/>
      <c r="BE69" s="17"/>
      <c r="BF69" s="9"/>
      <c r="BG69" s="17"/>
      <c r="BH69" s="9"/>
      <c r="BI69" s="51"/>
      <c r="BJ69" s="9"/>
      <c r="BK69" s="51"/>
      <c r="BL69" s="9"/>
      <c r="BM69" s="51"/>
      <c r="BN69" s="9"/>
      <c r="BO69" s="51"/>
      <c r="BP69" s="51"/>
      <c r="BQ69" s="9"/>
      <c r="BR69" s="51"/>
      <c r="BS69" s="9"/>
      <c r="BT69" s="51"/>
      <c r="BU69" s="9"/>
      <c r="BV69" s="51"/>
      <c r="BW69" s="9"/>
      <c r="BX69" s="51"/>
      <c r="BY69" s="9"/>
      <c r="BZ69" s="51"/>
      <c r="CA69" s="9"/>
      <c r="CB69" s="51"/>
      <c r="CC69" s="9"/>
      <c r="CD69" s="51"/>
      <c r="CE69" s="9"/>
      <c r="CF69" s="51"/>
      <c r="CG69" s="10"/>
      <c r="CH69" s="51"/>
      <c r="CI69" s="10"/>
      <c r="CJ69" s="51"/>
      <c r="CK69" s="10"/>
      <c r="CL69" s="51"/>
      <c r="CM69" s="10"/>
      <c r="CN69" s="51"/>
      <c r="CO69" s="53"/>
      <c r="CP69" s="51"/>
      <c r="CQ69" s="53"/>
      <c r="CR69" s="51"/>
      <c r="CS69" s="53"/>
      <c r="CT69" s="51"/>
      <c r="CU69" s="53"/>
      <c r="CV69" s="60"/>
      <c r="CW69" s="51"/>
      <c r="CX69" s="9"/>
      <c r="CY69" s="51"/>
      <c r="CZ69" s="9"/>
      <c r="DA69" s="51"/>
      <c r="DB69" s="9"/>
      <c r="DC69" s="51"/>
      <c r="DD69" s="9"/>
      <c r="DE69" s="69"/>
      <c r="DF69" s="69"/>
      <c r="DG69" s="51"/>
    </row>
    <row r="70" spans="1:111" ht="15" customHeight="1">
      <c r="A70" s="49">
        <v>43677</v>
      </c>
      <c r="B70" s="50">
        <f>海航自动更新!B70</f>
        <v>16138.32</v>
      </c>
      <c r="C70" s="138">
        <f t="shared" si="4"/>
        <v>0.13964908712655655</v>
      </c>
      <c r="D70" s="138"/>
      <c r="E70" s="50">
        <f>海航自动更新!C70</f>
        <v>11619.29</v>
      </c>
      <c r="F70" s="138">
        <f t="shared" si="5"/>
        <v>0.14082152023265548</v>
      </c>
      <c r="G70" s="138"/>
      <c r="H70" s="50">
        <f>海航自动更新!D70</f>
        <v>4450.99</v>
      </c>
      <c r="I70" s="138">
        <f t="shared" si="6"/>
        <v>0.13678191156526864</v>
      </c>
      <c r="J70" s="138"/>
      <c r="K70" s="50">
        <f>海航自动更新!E70</f>
        <v>68.040000000000006</v>
      </c>
      <c r="L70" s="138">
        <f t="shared" si="7"/>
        <v>0.12779711586275488</v>
      </c>
      <c r="M70" s="138"/>
      <c r="N70" s="50">
        <f>海航自动更新!F70</f>
        <v>13709.61</v>
      </c>
      <c r="O70" s="138">
        <f t="shared" si="8"/>
        <v>0.1336692816499947</v>
      </c>
      <c r="P70" s="138"/>
      <c r="Q70" s="50">
        <f>海航自动更新!G70</f>
        <v>10263.56</v>
      </c>
      <c r="R70" s="138">
        <f t="shared" si="9"/>
        <v>0.13574907987544282</v>
      </c>
      <c r="S70" s="138"/>
      <c r="T70" s="10">
        <f>海航自动更新!I70</f>
        <v>3393.41</v>
      </c>
      <c r="U70" s="138">
        <f t="shared" si="10"/>
        <v>0.12796707917418715</v>
      </c>
      <c r="V70" s="138"/>
      <c r="W70" s="10">
        <f>海航自动更新!H70</f>
        <v>52.64</v>
      </c>
      <c r="X70" s="138">
        <f t="shared" si="11"/>
        <v>9.9415204678362512E-2</v>
      </c>
      <c r="Y70" s="138"/>
      <c r="Z70" s="50">
        <f>海航自动更新!J70*10</f>
        <v>7664.82</v>
      </c>
      <c r="AA70" s="138">
        <f t="shared" si="12"/>
        <v>0.11674604758775731</v>
      </c>
      <c r="AB70" s="138"/>
      <c r="AC70" s="50">
        <f>海航自动更新!K70*10</f>
        <v>7094</v>
      </c>
      <c r="AD70" s="138">
        <f t="shared" si="13"/>
        <v>0.11057535756330927</v>
      </c>
      <c r="AE70" s="138"/>
      <c r="AF70" s="50">
        <f>海航自动更新!L70*10</f>
        <v>538.44000000000005</v>
      </c>
      <c r="AG70" s="138">
        <f t="shared" si="14"/>
        <v>0.20284156911804119</v>
      </c>
      <c r="AH70" s="138"/>
      <c r="AI70" s="50">
        <f>海航自动更新!M70*10</f>
        <v>32.380000000000003</v>
      </c>
      <c r="AJ70" s="138">
        <f t="shared" si="15"/>
        <v>0.14781992201347038</v>
      </c>
      <c r="AK70" s="138"/>
      <c r="AL70" s="50">
        <f>海航自动更新!N70</f>
        <v>84.95</v>
      </c>
      <c r="AM70" s="174">
        <f t="shared" si="16"/>
        <v>-0.45000000000000284</v>
      </c>
      <c r="AN70" s="138"/>
      <c r="AO70" s="50">
        <f>海航自动更新!O70</f>
        <v>88.33</v>
      </c>
      <c r="AP70" s="174">
        <f t="shared" si="17"/>
        <v>-0.40000000000000568</v>
      </c>
      <c r="AQ70" s="138"/>
      <c r="AR70" s="50">
        <f>海航自动更新!P70</f>
        <v>76.239999999999995</v>
      </c>
      <c r="AS70" s="174">
        <f t="shared" si="18"/>
        <v>-0.60000000000000853</v>
      </c>
      <c r="AT70" s="138"/>
      <c r="AU70" s="50">
        <f>海航自动更新!Q70</f>
        <v>77.37</v>
      </c>
      <c r="AV70" s="174">
        <f t="shared" si="19"/>
        <v>-1.9799999999999898</v>
      </c>
      <c r="AW70" s="138"/>
      <c r="AX70" s="50">
        <f>海航自动更新!R70</f>
        <v>474</v>
      </c>
      <c r="AY70" s="138">
        <f t="shared" si="20"/>
        <v>0.11529411764705877</v>
      </c>
      <c r="AZ70" s="138"/>
      <c r="BA70" s="17"/>
      <c r="BB70" s="9"/>
      <c r="BC70" s="17"/>
      <c r="BD70" s="9"/>
      <c r="BE70" s="17"/>
      <c r="BF70" s="9"/>
      <c r="BG70" s="17"/>
      <c r="BH70" s="9"/>
      <c r="BI70" s="51"/>
      <c r="BJ70" s="9"/>
      <c r="BK70" s="51"/>
      <c r="BL70" s="9"/>
      <c r="BM70" s="51"/>
      <c r="BN70" s="9"/>
      <c r="BO70" s="51"/>
      <c r="BP70" s="51"/>
      <c r="BQ70" s="9"/>
      <c r="BR70" s="51"/>
      <c r="BS70" s="9"/>
      <c r="BT70" s="51"/>
      <c r="BU70" s="9"/>
      <c r="BV70" s="51"/>
      <c r="BW70" s="9"/>
      <c r="BX70" s="51"/>
      <c r="BY70" s="9"/>
      <c r="BZ70" s="51"/>
      <c r="CA70" s="9"/>
      <c r="CB70" s="51"/>
      <c r="CC70" s="9"/>
      <c r="CD70" s="51"/>
      <c r="CE70" s="9"/>
      <c r="CF70" s="51"/>
      <c r="CG70" s="10"/>
      <c r="CH70" s="51"/>
      <c r="CI70" s="10"/>
      <c r="CJ70" s="51"/>
      <c r="CK70" s="10"/>
      <c r="CL70" s="51"/>
      <c r="CM70" s="10"/>
      <c r="CN70" s="51"/>
      <c r="CO70" s="53"/>
      <c r="CP70" s="51"/>
      <c r="CQ70" s="53"/>
      <c r="CR70" s="51"/>
      <c r="CS70" s="53"/>
      <c r="CT70" s="51"/>
      <c r="CU70" s="53"/>
      <c r="CV70" s="60"/>
      <c r="CW70" s="51"/>
      <c r="CX70" s="9"/>
      <c r="CY70" s="51"/>
      <c r="CZ70" s="9"/>
      <c r="DA70" s="51"/>
      <c r="DB70" s="9"/>
      <c r="DC70" s="51"/>
      <c r="DD70" s="9"/>
      <c r="DE70" s="69"/>
      <c r="DF70" s="69"/>
      <c r="DG70" s="51"/>
    </row>
    <row r="71" spans="1:111">
      <c r="A71" s="49">
        <v>43708</v>
      </c>
      <c r="B71" s="50">
        <f>海航自动更新!B71</f>
        <v>15998.11</v>
      </c>
      <c r="C71" s="138">
        <f t="shared" si="4"/>
        <v>0.10313230049564082</v>
      </c>
      <c r="D71" s="138"/>
      <c r="E71" s="50">
        <f>海航自动更新!C71</f>
        <v>11476.26</v>
      </c>
      <c r="F71" s="138">
        <f t="shared" si="5"/>
        <v>9.9112282943171426E-2</v>
      </c>
      <c r="G71" s="138"/>
      <c r="H71" s="50">
        <f>海航自动更新!D71</f>
        <v>4457.2700000000004</v>
      </c>
      <c r="I71" s="138">
        <f t="shared" si="6"/>
        <v>0.11443451562414064</v>
      </c>
      <c r="J71" s="138"/>
      <c r="K71" s="50">
        <f>海航自动更新!E71</f>
        <v>64.58</v>
      </c>
      <c r="L71" s="138">
        <f t="shared" si="7"/>
        <v>5.0593785586464879E-2</v>
      </c>
      <c r="M71" s="138"/>
      <c r="N71" s="50">
        <f>海航自动更新!F71</f>
        <v>13924.35</v>
      </c>
      <c r="O71" s="138">
        <f t="shared" si="8"/>
        <v>0.10360326444044121</v>
      </c>
      <c r="P71" s="138"/>
      <c r="Q71" s="50">
        <f>海航自动更新!G71</f>
        <v>10260.27</v>
      </c>
      <c r="R71" s="138">
        <f t="shared" si="9"/>
        <v>9.099812004491481E-2</v>
      </c>
      <c r="S71" s="138"/>
      <c r="T71" s="10">
        <f>海航自动更新!I71</f>
        <v>3614.19</v>
      </c>
      <c r="U71" s="138">
        <f t="shared" si="10"/>
        <v>0.14307989120121456</v>
      </c>
      <c r="V71" s="138"/>
      <c r="W71" s="10">
        <f>海航自动更新!H71</f>
        <v>49.89</v>
      </c>
      <c r="X71" s="138">
        <f t="shared" si="11"/>
        <v>-1.9457547169811407E-2</v>
      </c>
      <c r="Y71" s="138"/>
      <c r="Z71" s="50">
        <f>海航自动更新!J71*10</f>
        <v>7707.01</v>
      </c>
      <c r="AA71" s="138">
        <f t="shared" si="12"/>
        <v>7.5783525890936509E-2</v>
      </c>
      <c r="AB71" s="138"/>
      <c r="AC71" s="50">
        <f>海航自动更新!K71*10</f>
        <v>7098.0999999999995</v>
      </c>
      <c r="AD71" s="138">
        <f t="shared" si="13"/>
        <v>6.6634408618308605E-2</v>
      </c>
      <c r="AE71" s="138"/>
      <c r="AF71" s="50">
        <f>海航自动更新!L71*10</f>
        <v>577.39</v>
      </c>
      <c r="AG71" s="138">
        <f t="shared" si="14"/>
        <v>0.20591060985797816</v>
      </c>
      <c r="AH71" s="138"/>
      <c r="AI71" s="50">
        <f>海航自动更新!M71*10</f>
        <v>31.520000000000003</v>
      </c>
      <c r="AJ71" s="138">
        <f t="shared" si="15"/>
        <v>2.9728846782097529E-2</v>
      </c>
      <c r="AK71" s="138"/>
      <c r="AL71" s="50">
        <f>海航自动更新!N71</f>
        <v>87.04</v>
      </c>
      <c r="AM71" s="174">
        <f t="shared" si="16"/>
        <v>4.0000000000006253E-2</v>
      </c>
      <c r="AN71" s="138"/>
      <c r="AO71" s="50">
        <f>海航自动更新!O71</f>
        <v>89.4</v>
      </c>
      <c r="AP71" s="174">
        <f t="shared" si="17"/>
        <v>-0.66999999999998749</v>
      </c>
      <c r="AQ71" s="138"/>
      <c r="AR71" s="50">
        <f>海航自动更新!P71</f>
        <v>81.09</v>
      </c>
      <c r="AS71" s="174">
        <f t="shared" si="18"/>
        <v>2.0400000000000063</v>
      </c>
      <c r="AT71" s="138"/>
      <c r="AU71" s="50">
        <f>海航自动更新!Q71</f>
        <v>77.260000000000005</v>
      </c>
      <c r="AV71" s="174">
        <f t="shared" si="19"/>
        <v>-5.519999999999996</v>
      </c>
      <c r="AW71" s="138"/>
      <c r="AX71" s="50">
        <f>海航自动更新!R71</f>
        <v>472</v>
      </c>
      <c r="AY71" s="138">
        <f t="shared" si="20"/>
        <v>9.7674418604651203E-2</v>
      </c>
      <c r="AZ71" s="138"/>
      <c r="BA71" s="17"/>
      <c r="BB71" s="9"/>
      <c r="BC71" s="17"/>
      <c r="BD71" s="9"/>
      <c r="BE71" s="17"/>
      <c r="BF71" s="9"/>
      <c r="BG71" s="17"/>
      <c r="BH71" s="9"/>
      <c r="BI71" s="51"/>
      <c r="BJ71" s="9"/>
      <c r="BK71" s="51"/>
      <c r="BL71" s="9"/>
      <c r="BM71" s="51"/>
      <c r="BN71" s="9"/>
      <c r="BO71" s="51"/>
      <c r="BP71" s="51"/>
      <c r="BQ71" s="9"/>
      <c r="BR71" s="51"/>
      <c r="BS71" s="9"/>
      <c r="BT71" s="51"/>
      <c r="BU71" s="9"/>
      <c r="BV71" s="51"/>
      <c r="BW71" s="9"/>
      <c r="BX71" s="51"/>
      <c r="BY71" s="9"/>
      <c r="BZ71" s="51"/>
      <c r="CA71" s="9"/>
      <c r="CB71" s="51"/>
      <c r="CC71" s="9"/>
      <c r="CD71" s="51"/>
      <c r="CE71" s="9"/>
      <c r="CF71" s="51"/>
      <c r="CG71" s="10"/>
      <c r="CH71" s="51"/>
      <c r="CI71" s="10"/>
      <c r="CJ71" s="51"/>
      <c r="CK71" s="10"/>
      <c r="CL71" s="51"/>
      <c r="CM71" s="10"/>
      <c r="CN71" s="51"/>
      <c r="CO71" s="53"/>
      <c r="CP71" s="51"/>
      <c r="CQ71" s="53"/>
      <c r="CR71" s="51"/>
      <c r="CS71" s="53"/>
      <c r="CT71" s="51"/>
      <c r="CU71" s="53"/>
      <c r="CV71" s="60"/>
      <c r="CW71" s="51"/>
      <c r="CX71" s="9"/>
      <c r="CY71" s="51"/>
      <c r="CZ71" s="9"/>
      <c r="DA71" s="51"/>
      <c r="DB71" s="9"/>
      <c r="DC71" s="51"/>
      <c r="DD71" s="9"/>
      <c r="DE71" s="69"/>
      <c r="DF71" s="69"/>
      <c r="DG71" s="51"/>
    </row>
    <row r="72" spans="1:111">
      <c r="A72" s="49">
        <v>43738</v>
      </c>
      <c r="B72" s="50">
        <f>海航自动更新!B72</f>
        <v>15065.18</v>
      </c>
      <c r="C72" s="138">
        <f t="shared" si="4"/>
        <v>9.1497003037897429E-2</v>
      </c>
      <c r="D72" s="138"/>
      <c r="E72" s="50">
        <f>海航自动更新!C72</f>
        <v>10825.25</v>
      </c>
      <c r="F72" s="138">
        <f t="shared" si="5"/>
        <v>8.0502299694971136E-2</v>
      </c>
      <c r="G72" s="138"/>
      <c r="H72" s="50">
        <f>海航自动更新!D72</f>
        <v>4182.6099999999997</v>
      </c>
      <c r="I72" s="138">
        <f t="shared" si="6"/>
        <v>0.12289052474455398</v>
      </c>
      <c r="J72" s="138"/>
      <c r="K72" s="50">
        <f>海航自动更新!E72</f>
        <v>57.32</v>
      </c>
      <c r="L72" s="138">
        <f t="shared" si="7"/>
        <v>-2.3841961852861027E-2</v>
      </c>
      <c r="M72" s="138"/>
      <c r="N72" s="50">
        <f>海航自动更新!F72</f>
        <v>12464.43</v>
      </c>
      <c r="O72" s="138">
        <f t="shared" si="8"/>
        <v>8.2252333916812415E-2</v>
      </c>
      <c r="P72" s="138"/>
      <c r="Q72" s="50">
        <f>海航自动更新!G72</f>
        <v>9439.02</v>
      </c>
      <c r="R72" s="138">
        <f t="shared" si="9"/>
        <v>7.5200054676865413E-2</v>
      </c>
      <c r="S72" s="138"/>
      <c r="T72" s="10">
        <f>海航自动更新!I72</f>
        <v>2988.9</v>
      </c>
      <c r="U72" s="138">
        <f t="shared" si="10"/>
        <v>0.10881928497497739</v>
      </c>
      <c r="V72" s="138"/>
      <c r="W72" s="10">
        <f>海航自动更新!H72</f>
        <v>36.51</v>
      </c>
      <c r="X72" s="138">
        <f t="shared" si="11"/>
        <v>-0.14496487119437951</v>
      </c>
      <c r="Y72" s="138"/>
      <c r="Z72" s="50">
        <f>海航自动更新!J72*10</f>
        <v>6998.17</v>
      </c>
      <c r="AA72" s="138">
        <f t="shared" si="12"/>
        <v>6.7927252084528655E-2</v>
      </c>
      <c r="AB72" s="138"/>
      <c r="AC72" s="50">
        <f>海航自动更新!K72*10</f>
        <v>6511.76</v>
      </c>
      <c r="AD72" s="138">
        <f t="shared" si="13"/>
        <v>6.0578323143023916E-2</v>
      </c>
      <c r="AE72" s="138"/>
      <c r="AF72" s="50">
        <f>海航自动更新!L72*10</f>
        <v>464.4</v>
      </c>
      <c r="AG72" s="138">
        <f t="shared" si="14"/>
        <v>0.19422943400107995</v>
      </c>
      <c r="AH72" s="138"/>
      <c r="AI72" s="50">
        <f>海航自动更新!M72*10</f>
        <v>22.01</v>
      </c>
      <c r="AJ72" s="138">
        <f t="shared" si="15"/>
        <v>-9.6098562628336714E-2</v>
      </c>
      <c r="AK72" s="138"/>
      <c r="AL72" s="50">
        <f>海航自动更新!N72</f>
        <v>82.74</v>
      </c>
      <c r="AM72" s="174">
        <f t="shared" si="16"/>
        <v>-0.70000000000000284</v>
      </c>
      <c r="AN72" s="138"/>
      <c r="AO72" s="50">
        <f>海航自动更新!O72</f>
        <v>87.19</v>
      </c>
      <c r="AP72" s="174">
        <f t="shared" si="17"/>
        <v>-0.43000000000000682</v>
      </c>
      <c r="AQ72" s="138"/>
      <c r="AR72" s="50">
        <f>海航自动更新!P72</f>
        <v>71.459999999999994</v>
      </c>
      <c r="AS72" s="174">
        <f t="shared" si="18"/>
        <v>-0.9100000000000108</v>
      </c>
      <c r="AT72" s="138"/>
      <c r="AU72" s="50">
        <f>海航自动更新!Q72</f>
        <v>63.7</v>
      </c>
      <c r="AV72" s="174">
        <f t="shared" si="19"/>
        <v>-9.0099999999999909</v>
      </c>
      <c r="AW72" s="138"/>
      <c r="AX72" s="50">
        <f>海航自动更新!R72</f>
        <v>471</v>
      </c>
      <c r="AY72" s="138">
        <f t="shared" si="20"/>
        <v>8.0275229357798183E-2</v>
      </c>
      <c r="AZ72" s="138"/>
      <c r="BA72" s="17"/>
      <c r="BB72" s="9"/>
      <c r="BC72" s="17"/>
      <c r="BD72" s="9"/>
      <c r="BE72" s="17"/>
      <c r="BF72" s="9"/>
      <c r="BG72" s="17"/>
      <c r="BH72" s="9"/>
      <c r="BI72" s="51"/>
      <c r="BJ72" s="9"/>
      <c r="BK72" s="51"/>
      <c r="BL72" s="9"/>
      <c r="BM72" s="51"/>
      <c r="BN72" s="9"/>
      <c r="BO72" s="51"/>
      <c r="BP72" s="51"/>
      <c r="BQ72" s="9"/>
      <c r="BR72" s="51"/>
      <c r="BS72" s="9"/>
      <c r="BT72" s="51"/>
      <c r="BU72" s="9"/>
      <c r="BV72" s="51"/>
      <c r="BW72" s="9"/>
      <c r="BX72" s="51"/>
      <c r="BY72" s="9"/>
      <c r="BZ72" s="51"/>
      <c r="CA72" s="9"/>
      <c r="CB72" s="51"/>
      <c r="CC72" s="9"/>
      <c r="CD72" s="51"/>
      <c r="CE72" s="9"/>
      <c r="CF72" s="51"/>
      <c r="CG72" s="10"/>
      <c r="CH72" s="51"/>
      <c r="CI72" s="10"/>
      <c r="CJ72" s="51"/>
      <c r="CK72" s="10"/>
      <c r="CL72" s="51"/>
      <c r="CM72" s="10"/>
      <c r="CN72" s="51"/>
      <c r="CO72" s="53"/>
      <c r="CP72" s="51"/>
      <c r="CQ72" s="53"/>
      <c r="CR72" s="51"/>
      <c r="CS72" s="53"/>
      <c r="CT72" s="51"/>
      <c r="CU72" s="53"/>
      <c r="CV72" s="60"/>
      <c r="CW72" s="51"/>
      <c r="CX72" s="9"/>
      <c r="CY72" s="51"/>
      <c r="CZ72" s="9"/>
      <c r="DA72" s="51"/>
      <c r="DB72" s="9"/>
      <c r="DC72" s="51"/>
      <c r="DD72" s="9"/>
      <c r="DE72" s="69"/>
      <c r="DF72" s="69"/>
      <c r="DG72" s="51"/>
    </row>
    <row r="73" spans="1:111">
      <c r="A73" s="49">
        <v>43769</v>
      </c>
      <c r="B73" s="50">
        <f>海航自动更新!B73</f>
        <v>14988.13</v>
      </c>
      <c r="C73" s="138">
        <f t="shared" si="4"/>
        <v>3.2209079063719726E-2</v>
      </c>
      <c r="D73" s="138"/>
      <c r="E73" s="50">
        <f>海航自动更新!C73</f>
        <v>10972.56</v>
      </c>
      <c r="F73" s="138">
        <f t="shared" si="5"/>
        <v>2.2887000619928211E-2</v>
      </c>
      <c r="G73" s="138"/>
      <c r="H73" s="50">
        <f>海航自动更新!D73</f>
        <v>3959.03</v>
      </c>
      <c r="I73" s="138">
        <f t="shared" si="6"/>
        <v>6.0202666152503248E-2</v>
      </c>
      <c r="J73" s="138"/>
      <c r="K73" s="50">
        <f>海航自动更新!E73</f>
        <v>56.54</v>
      </c>
      <c r="L73" s="138">
        <f t="shared" si="7"/>
        <v>-4.4609665427509326E-2</v>
      </c>
      <c r="M73" s="138"/>
      <c r="N73" s="50">
        <f>海航自动更新!F73</f>
        <v>12360.09</v>
      </c>
      <c r="O73" s="138">
        <f t="shared" si="8"/>
        <v>1.7666596407564183E-2</v>
      </c>
      <c r="P73" s="138"/>
      <c r="Q73" s="50">
        <f>海航自动更新!G73</f>
        <v>9581.02</v>
      </c>
      <c r="R73" s="138">
        <f t="shared" si="9"/>
        <v>5.496056629218371E-3</v>
      </c>
      <c r="S73" s="138"/>
      <c r="T73" s="10">
        <f>海航自动更新!I73</f>
        <v>2744.15</v>
      </c>
      <c r="U73" s="138">
        <f t="shared" si="10"/>
        <v>6.6028793635254823E-2</v>
      </c>
      <c r="V73" s="138"/>
      <c r="W73" s="10">
        <f>海航自动更新!H73</f>
        <v>34.92</v>
      </c>
      <c r="X73" s="138">
        <f t="shared" si="11"/>
        <v>-0.18200983836964146</v>
      </c>
      <c r="Y73" s="138"/>
      <c r="Z73" s="50">
        <f>海航自动更新!J73*10</f>
        <v>7072.8499999999995</v>
      </c>
      <c r="AA73" s="138">
        <f t="shared" si="12"/>
        <v>7.7822663374527146E-4</v>
      </c>
      <c r="AB73" s="138"/>
      <c r="AC73" s="50">
        <f>海航自动更新!K73*10</f>
        <v>6607.77</v>
      </c>
      <c r="AD73" s="138">
        <f t="shared" si="13"/>
        <v>-8.3351967715744602E-3</v>
      </c>
      <c r="AE73" s="138"/>
      <c r="AF73" s="50">
        <f>海航自动更新!L73*10</f>
        <v>442.84999999999997</v>
      </c>
      <c r="AG73" s="138">
        <f t="shared" si="14"/>
        <v>0.16816143497757841</v>
      </c>
      <c r="AH73" s="138"/>
      <c r="AI73" s="50">
        <f>海航自动更新!M73*10</f>
        <v>22.229999999999997</v>
      </c>
      <c r="AJ73" s="138">
        <f t="shared" si="15"/>
        <v>-0.10830324909747302</v>
      </c>
      <c r="AK73" s="138"/>
      <c r="AL73" s="50">
        <f>海航自动更新!N73</f>
        <v>82.47</v>
      </c>
      <c r="AM73" s="174">
        <f t="shared" si="16"/>
        <v>-1.1700000000000017</v>
      </c>
      <c r="AN73" s="138"/>
      <c r="AO73" s="50">
        <f>海航自动更新!O73</f>
        <v>87.32</v>
      </c>
      <c r="AP73" s="174">
        <f t="shared" si="17"/>
        <v>-1.5100000000000051</v>
      </c>
      <c r="AQ73" s="138"/>
      <c r="AR73" s="50">
        <f>海航自动更新!P73</f>
        <v>69.31</v>
      </c>
      <c r="AS73" s="174">
        <f t="shared" si="18"/>
        <v>0.37999999999999545</v>
      </c>
      <c r="AT73" s="138"/>
      <c r="AU73" s="50">
        <f>海航自动更新!Q73</f>
        <v>61.76</v>
      </c>
      <c r="AV73" s="174">
        <f t="shared" si="19"/>
        <v>-10.380000000000003</v>
      </c>
      <c r="AW73" s="138"/>
      <c r="AX73" s="50">
        <f>海航自动更新!R73</f>
        <v>470</v>
      </c>
      <c r="AY73" s="138">
        <f t="shared" si="20"/>
        <v>5.8558558558558627E-2</v>
      </c>
      <c r="AZ73" s="138"/>
      <c r="BA73" s="17"/>
      <c r="BB73" s="9"/>
      <c r="BC73" s="17"/>
      <c r="BD73" s="9"/>
      <c r="BE73" s="17"/>
      <c r="BF73" s="9"/>
      <c r="BG73" s="17"/>
      <c r="BH73" s="9"/>
      <c r="BI73" s="51"/>
      <c r="BJ73" s="9"/>
      <c r="BK73" s="51"/>
      <c r="BL73" s="9"/>
      <c r="BM73" s="51"/>
      <c r="BN73" s="9"/>
      <c r="BO73" s="51"/>
      <c r="BP73" s="51"/>
      <c r="BQ73" s="9"/>
      <c r="BR73" s="51"/>
      <c r="BS73" s="9"/>
      <c r="BT73" s="51"/>
      <c r="BU73" s="9"/>
      <c r="BV73" s="51"/>
      <c r="BW73" s="9"/>
      <c r="BX73" s="51"/>
      <c r="BY73" s="9"/>
      <c r="BZ73" s="51"/>
      <c r="CA73" s="9"/>
      <c r="CB73" s="51"/>
      <c r="CC73" s="9"/>
      <c r="CD73" s="51"/>
      <c r="CE73" s="9"/>
      <c r="CF73" s="51"/>
      <c r="CG73" s="10"/>
      <c r="CH73" s="51"/>
      <c r="CI73" s="10"/>
      <c r="CJ73" s="51"/>
      <c r="CK73" s="10"/>
      <c r="CL73" s="51"/>
      <c r="CM73" s="10"/>
      <c r="CN73" s="51"/>
      <c r="CO73" s="53"/>
      <c r="CP73" s="51"/>
      <c r="CQ73" s="53"/>
      <c r="CR73" s="51"/>
      <c r="CS73" s="53"/>
      <c r="CT73" s="51"/>
      <c r="CU73" s="53"/>
      <c r="CV73" s="60"/>
      <c r="CW73" s="51"/>
      <c r="CX73" s="9"/>
      <c r="CY73" s="51"/>
      <c r="CZ73" s="9"/>
      <c r="DA73" s="51"/>
      <c r="DB73" s="9"/>
      <c r="DC73" s="51"/>
      <c r="DD73" s="9"/>
      <c r="DE73" s="69"/>
      <c r="DF73" s="69"/>
      <c r="DG73" s="51"/>
    </row>
    <row r="74" spans="1:111">
      <c r="A74" s="49">
        <v>43799</v>
      </c>
      <c r="B74" s="50">
        <f>海航自动更新!B74</f>
        <v>11443.41</v>
      </c>
      <c r="C74" s="138">
        <f t="shared" si="4"/>
        <v>-0.1710425090803197</v>
      </c>
      <c r="D74" s="138"/>
      <c r="E74" s="50">
        <f>海航自动更新!C74</f>
        <v>8492.91</v>
      </c>
      <c r="F74" s="138">
        <f t="shared" si="5"/>
        <v>-0.19719084714136226</v>
      </c>
      <c r="G74" s="138"/>
      <c r="H74" s="50">
        <f>海航自动更新!D74</f>
        <v>2907.97</v>
      </c>
      <c r="I74" s="138">
        <f t="shared" si="6"/>
        <v>-8.3489080863697551E-2</v>
      </c>
      <c r="J74" s="138"/>
      <c r="K74" s="50">
        <f>海航自动更新!E74</f>
        <v>42.54</v>
      </c>
      <c r="L74" s="138">
        <f t="shared" si="7"/>
        <v>-0.19309559939301968</v>
      </c>
      <c r="M74" s="138"/>
      <c r="N74" s="50">
        <f>海航自动更新!F74</f>
        <v>9113.6200000000008</v>
      </c>
      <c r="O74" s="138">
        <f t="shared" si="8"/>
        <v>-0.18485305455826917</v>
      </c>
      <c r="P74" s="138"/>
      <c r="Q74" s="50">
        <f>海航自动更新!G74</f>
        <v>7091.72</v>
      </c>
      <c r="R74" s="138">
        <f t="shared" si="9"/>
        <v>-0.21500102390400755</v>
      </c>
      <c r="S74" s="138"/>
      <c r="T74" s="10">
        <f>海航自动更新!I74</f>
        <v>1994.25</v>
      </c>
      <c r="U74" s="138">
        <f t="shared" si="10"/>
        <v>-5.3745634679623455E-2</v>
      </c>
      <c r="V74" s="138"/>
      <c r="W74" s="10">
        <f>海航自动更新!H74</f>
        <v>27.65</v>
      </c>
      <c r="X74" s="138">
        <f t="shared" si="11"/>
        <v>-0.2866357069143447</v>
      </c>
      <c r="Y74" s="138"/>
      <c r="Z74" s="50">
        <f>海航自动更新!J74*10</f>
        <v>5088.75</v>
      </c>
      <c r="AA74" s="138">
        <f t="shared" si="12"/>
        <v>-0.21990691770679083</v>
      </c>
      <c r="AB74" s="138"/>
      <c r="AC74" s="50">
        <f>海航自动更新!K74*10</f>
        <v>4743.4399999999996</v>
      </c>
      <c r="AD74" s="138">
        <f t="shared" si="13"/>
        <v>-0.2313560777679472</v>
      </c>
      <c r="AE74" s="138"/>
      <c r="AF74" s="50">
        <f>海航自动更新!L74*10</f>
        <v>326.65999999999997</v>
      </c>
      <c r="AG74" s="138">
        <f t="shared" si="14"/>
        <v>-3.1432146235772507E-3</v>
      </c>
      <c r="AH74" s="138"/>
      <c r="AI74" s="50">
        <f>海航自动更新!M74*10</f>
        <v>18.649999999999999</v>
      </c>
      <c r="AJ74" s="138">
        <f t="shared" si="15"/>
        <v>-0.23534235342353427</v>
      </c>
      <c r="AK74" s="138"/>
      <c r="AL74" s="50">
        <f>海航自动更新!N74</f>
        <v>79.64</v>
      </c>
      <c r="AM74" s="174">
        <f t="shared" si="16"/>
        <v>-1.3499999999999943</v>
      </c>
      <c r="AN74" s="138"/>
      <c r="AO74" s="50">
        <f>海航自动更新!O74</f>
        <v>83.5</v>
      </c>
      <c r="AP74" s="174">
        <f t="shared" si="17"/>
        <v>-1.9000000000000057</v>
      </c>
      <c r="AQ74" s="138"/>
      <c r="AR74" s="50">
        <f>海航自动更新!P74</f>
        <v>68.58</v>
      </c>
      <c r="AS74" s="174">
        <f t="shared" si="18"/>
        <v>2.1599999999999966</v>
      </c>
      <c r="AT74" s="138"/>
      <c r="AU74" s="50">
        <f>海航自动更新!Q74</f>
        <v>65</v>
      </c>
      <c r="AV74" s="174">
        <f t="shared" si="19"/>
        <v>-8.5300000000000011</v>
      </c>
      <c r="AW74" s="138"/>
      <c r="AX74" s="50">
        <f>海航自动更新!R74</f>
        <v>364</v>
      </c>
      <c r="AY74" s="138">
        <f t="shared" si="20"/>
        <v>-0.18930957683741645</v>
      </c>
      <c r="AZ74" s="138"/>
      <c r="BA74" s="17"/>
      <c r="BB74" s="9"/>
      <c r="BC74" s="17"/>
      <c r="BD74" s="9"/>
      <c r="BE74" s="17"/>
      <c r="BF74" s="9"/>
      <c r="BG74" s="17"/>
      <c r="BH74" s="9"/>
      <c r="BI74" s="51"/>
      <c r="BJ74" s="9"/>
      <c r="BK74" s="51"/>
      <c r="BL74" s="9"/>
      <c r="BM74" s="51"/>
      <c r="BN74" s="9"/>
      <c r="BO74" s="51"/>
      <c r="BP74" s="51"/>
      <c r="BQ74" s="9"/>
      <c r="BR74" s="51"/>
      <c r="BS74" s="9"/>
      <c r="BT74" s="51"/>
      <c r="BU74" s="9"/>
      <c r="BV74" s="51"/>
      <c r="BW74" s="9"/>
      <c r="BX74" s="51"/>
      <c r="BY74" s="9"/>
      <c r="BZ74" s="51"/>
      <c r="CA74" s="9"/>
      <c r="CB74" s="51"/>
      <c r="CC74" s="9"/>
      <c r="CD74" s="51"/>
      <c r="CE74" s="9"/>
      <c r="CF74" s="51"/>
      <c r="CG74" s="10"/>
      <c r="CH74" s="51"/>
      <c r="CI74" s="10"/>
      <c r="CJ74" s="51"/>
      <c r="CK74" s="10"/>
      <c r="CL74" s="51"/>
      <c r="CM74" s="10"/>
      <c r="CN74" s="51"/>
      <c r="CO74" s="53"/>
      <c r="CP74" s="51"/>
      <c r="CQ74" s="53"/>
      <c r="CR74" s="51"/>
      <c r="CS74" s="53"/>
      <c r="CT74" s="51"/>
      <c r="CU74" s="53"/>
      <c r="CV74" s="60"/>
      <c r="CW74" s="51"/>
      <c r="CX74" s="9"/>
      <c r="CY74" s="51"/>
      <c r="CZ74" s="9"/>
      <c r="DA74" s="51"/>
      <c r="DB74" s="9"/>
      <c r="DC74" s="51"/>
      <c r="DD74" s="9"/>
      <c r="DE74" s="69"/>
      <c r="DF74" s="69"/>
      <c r="DG74" s="51"/>
    </row>
    <row r="75" spans="1:111">
      <c r="A75" s="49">
        <v>43830</v>
      </c>
      <c r="B75" s="50">
        <f>海航自动更新!B75</f>
        <v>11513.13</v>
      </c>
      <c r="C75" s="138">
        <f t="shared" si="4"/>
        <v>-0.17203117954559688</v>
      </c>
      <c r="D75" s="138"/>
      <c r="E75" s="50">
        <f>海航自动更新!C75</f>
        <v>8265.6200000000008</v>
      </c>
      <c r="F75" s="138">
        <f t="shared" si="5"/>
        <v>-0.201433351013519</v>
      </c>
      <c r="G75" s="138"/>
      <c r="H75" s="50">
        <f>海航自动更新!D75</f>
        <v>3207.25</v>
      </c>
      <c r="I75" s="138">
        <f t="shared" si="6"/>
        <v>-8.4921352738602351E-2</v>
      </c>
      <c r="J75" s="138"/>
      <c r="K75" s="50">
        <f>海航自动更新!E75</f>
        <v>40.26</v>
      </c>
      <c r="L75" s="138">
        <f t="shared" si="7"/>
        <v>-0.19189080690485749</v>
      </c>
      <c r="M75" s="138"/>
      <c r="N75" s="50">
        <f>海航自动更新!F75</f>
        <v>9126.7000000000007</v>
      </c>
      <c r="O75" s="138">
        <f t="shared" si="8"/>
        <v>-0.19675947317236309</v>
      </c>
      <c r="P75" s="138"/>
      <c r="Q75" s="50">
        <f>海航自动更新!G75</f>
        <v>6768.47</v>
      </c>
      <c r="R75" s="138">
        <f t="shared" si="9"/>
        <v>-0.23430998789551682</v>
      </c>
      <c r="S75" s="138"/>
      <c r="T75" s="10">
        <f>海航自动更新!I75</f>
        <v>2332.3200000000002</v>
      </c>
      <c r="U75" s="138">
        <f t="shared" si="10"/>
        <v>-6.0938047325127642E-2</v>
      </c>
      <c r="V75" s="138"/>
      <c r="W75" s="10">
        <f>海航自动更新!H75</f>
        <v>25.91</v>
      </c>
      <c r="X75" s="138">
        <f t="shared" si="11"/>
        <v>-0.33530015392508972</v>
      </c>
      <c r="Y75" s="138"/>
      <c r="Z75" s="50">
        <f>海航自动更新!J75*10</f>
        <v>4854.3</v>
      </c>
      <c r="AA75" s="138">
        <f t="shared" si="12"/>
        <v>-0.24437166397631449</v>
      </c>
      <c r="AB75" s="138"/>
      <c r="AC75" s="50">
        <f>海航自动更新!K75*10</f>
        <v>4469.1399999999994</v>
      </c>
      <c r="AD75" s="138">
        <f t="shared" si="13"/>
        <v>-0.25492850438543124</v>
      </c>
      <c r="AE75" s="138"/>
      <c r="AF75" s="50">
        <f>海航自动更新!L75*10</f>
        <v>366.18</v>
      </c>
      <c r="AG75" s="138">
        <f t="shared" si="14"/>
        <v>-8.5921118322516254E-2</v>
      </c>
      <c r="AH75" s="138"/>
      <c r="AI75" s="50">
        <f>海航自动更新!M75*10</f>
        <v>18.97</v>
      </c>
      <c r="AJ75" s="138">
        <f t="shared" si="15"/>
        <v>-0.25078988941548186</v>
      </c>
      <c r="AK75" s="138"/>
      <c r="AL75" s="50">
        <f>海航自动更新!N75</f>
        <v>79.27</v>
      </c>
      <c r="AM75" s="174">
        <f t="shared" si="16"/>
        <v>-2.4399999999999977</v>
      </c>
      <c r="AN75" s="138"/>
      <c r="AO75" s="50">
        <f>海航自动更新!O75</f>
        <v>81.89</v>
      </c>
      <c r="AP75" s="174">
        <f t="shared" si="17"/>
        <v>-3.5100000000000051</v>
      </c>
      <c r="AQ75" s="138"/>
      <c r="AR75" s="50">
        <f>海航自动更新!P75</f>
        <v>72.72</v>
      </c>
      <c r="AS75" s="174">
        <f t="shared" si="18"/>
        <v>1.8599999999999994</v>
      </c>
      <c r="AT75" s="138"/>
      <c r="AU75" s="50">
        <f>海航自动更新!Q75</f>
        <v>64.36</v>
      </c>
      <c r="AV75" s="174">
        <f t="shared" si="19"/>
        <v>-13.89</v>
      </c>
      <c r="AW75" s="138"/>
      <c r="AX75" s="50">
        <f>海航自动更新!R75</f>
        <v>361</v>
      </c>
      <c r="AY75" s="138">
        <f t="shared" si="20"/>
        <v>-0.22030237580993517</v>
      </c>
      <c r="AZ75" s="138"/>
      <c r="BA75" s="17"/>
      <c r="BB75" s="9"/>
      <c r="BC75" s="17"/>
      <c r="BD75" s="9"/>
      <c r="BE75" s="17"/>
      <c r="BF75" s="9"/>
      <c r="BG75" s="17"/>
      <c r="BH75" s="9"/>
      <c r="BI75" s="51"/>
      <c r="BJ75" s="9"/>
      <c r="BK75" s="51"/>
      <c r="BL75" s="9"/>
      <c r="BM75" s="51"/>
      <c r="BN75" s="9"/>
      <c r="BO75" s="51"/>
      <c r="BP75" s="51"/>
      <c r="BQ75" s="9"/>
      <c r="BR75" s="51"/>
      <c r="BS75" s="9"/>
      <c r="BT75" s="51"/>
      <c r="BU75" s="9"/>
      <c r="BV75" s="51"/>
      <c r="BW75" s="9"/>
      <c r="BX75" s="51"/>
      <c r="BY75" s="9"/>
      <c r="BZ75" s="51"/>
      <c r="CA75" s="9"/>
      <c r="CB75" s="51"/>
      <c r="CC75" s="9"/>
      <c r="CD75" s="51"/>
      <c r="CE75" s="9"/>
      <c r="CF75" s="51"/>
      <c r="CG75" s="10"/>
      <c r="CH75" s="51"/>
      <c r="CI75" s="10"/>
      <c r="CJ75" s="51"/>
      <c r="CK75" s="10"/>
      <c r="CL75" s="51"/>
      <c r="CM75" s="10"/>
      <c r="CN75" s="51"/>
      <c r="CO75" s="53"/>
      <c r="CP75" s="51"/>
      <c r="CQ75" s="53"/>
      <c r="CR75" s="51"/>
      <c r="CS75" s="53"/>
      <c r="CT75" s="51"/>
      <c r="CU75" s="53"/>
      <c r="CV75" s="60"/>
      <c r="CW75" s="51"/>
      <c r="CX75" s="9"/>
      <c r="CY75" s="51"/>
      <c r="CZ75" s="9"/>
      <c r="DA75" s="51"/>
      <c r="DB75" s="9"/>
      <c r="DC75" s="51"/>
      <c r="DD75" s="9"/>
      <c r="DE75" s="69"/>
      <c r="DF75" s="69"/>
      <c r="DG75" s="51"/>
    </row>
    <row r="76" spans="1:111" s="11" customFormat="1" ht="12.75">
      <c r="A76" s="34">
        <v>43861</v>
      </c>
      <c r="B76" s="18">
        <f>海航自动更新!B76</f>
        <v>11812.97</v>
      </c>
      <c r="C76" s="138">
        <f t="shared" si="4"/>
        <v>-0.21236784975143486</v>
      </c>
      <c r="D76" s="138"/>
      <c r="E76" s="18">
        <f>海航自动更新!C76</f>
        <v>8460.68</v>
      </c>
      <c r="F76" s="138">
        <f t="shared" si="5"/>
        <v>-0.25329393583962823</v>
      </c>
      <c r="G76" s="138"/>
      <c r="H76" s="18">
        <f>海航自动更新!D76</f>
        <v>3308.91</v>
      </c>
      <c r="I76" s="138">
        <f t="shared" si="6"/>
        <v>-8.3904351365044594E-2</v>
      </c>
      <c r="J76" s="138"/>
      <c r="K76" s="18">
        <f>海航自动更新!E76</f>
        <v>43.38</v>
      </c>
      <c r="L76" s="138">
        <f t="shared" si="7"/>
        <v>-0.21739130434782605</v>
      </c>
      <c r="M76" s="138"/>
      <c r="N76" s="18">
        <f>海航自动更新!F76</f>
        <v>8791.8700000000008</v>
      </c>
      <c r="O76" s="138">
        <f t="shared" si="8"/>
        <v>-0.29917505179341941</v>
      </c>
      <c r="P76" s="138"/>
      <c r="Q76" s="18">
        <f>海航自动更新!G76</f>
        <v>6438.72</v>
      </c>
      <c r="R76" s="138">
        <f t="shared" si="9"/>
        <v>-0.34955394168864717</v>
      </c>
      <c r="S76" s="138"/>
      <c r="T76" s="10">
        <f>海航自动更新!I76</f>
        <v>2328.44</v>
      </c>
      <c r="U76" s="138">
        <f t="shared" si="10"/>
        <v>-0.10553327494276177</v>
      </c>
      <c r="V76" s="138"/>
      <c r="W76" s="10">
        <f>海航自动更新!H76</f>
        <v>24.71</v>
      </c>
      <c r="X76" s="138">
        <f t="shared" si="11"/>
        <v>-0.42454587796925936</v>
      </c>
      <c r="Y76" s="138"/>
      <c r="Z76" s="18">
        <f>海航自动更新!J76*10</f>
        <v>4612.47</v>
      </c>
      <c r="AA76" s="138">
        <f t="shared" si="12"/>
        <v>-0.34974638181731021</v>
      </c>
      <c r="AB76" s="138"/>
      <c r="AC76" s="18">
        <f>海航自动更新!K76*10</f>
        <v>4225.54</v>
      </c>
      <c r="AD76" s="138">
        <f t="shared" si="13"/>
        <v>-0.36378542208383702</v>
      </c>
      <c r="AE76" s="138"/>
      <c r="AF76" s="18">
        <f>海航自动更新!L76*10</f>
        <v>369.4</v>
      </c>
      <c r="AG76" s="138">
        <f t="shared" si="14"/>
        <v>-0.12887631175568925</v>
      </c>
      <c r="AH76" s="138"/>
      <c r="AI76" s="18">
        <f>海航自动更新!M76*10</f>
        <v>17.52</v>
      </c>
      <c r="AJ76" s="138">
        <f t="shared" si="15"/>
        <v>-0.36521739130434783</v>
      </c>
      <c r="AK76" s="138"/>
      <c r="AL76" s="18">
        <f>海航自动更新!N76</f>
        <v>74.430000000000007</v>
      </c>
      <c r="AM76" s="174">
        <f t="shared" si="16"/>
        <v>-9.2099999999999937</v>
      </c>
      <c r="AN76" s="138"/>
      <c r="AO76" s="18">
        <f>海航自动更新!O76</f>
        <v>76.099999999999994</v>
      </c>
      <c r="AP76" s="174">
        <f t="shared" si="17"/>
        <v>-11.260000000000005</v>
      </c>
      <c r="AQ76" s="138"/>
      <c r="AR76" s="18">
        <f>海航自动更新!P76</f>
        <v>70.37</v>
      </c>
      <c r="AS76" s="174">
        <f t="shared" si="18"/>
        <v>-1.6999999999999886</v>
      </c>
      <c r="AT76" s="138"/>
      <c r="AU76" s="18">
        <f>海航自动更新!Q76</f>
        <v>56.96</v>
      </c>
      <c r="AV76" s="174">
        <f t="shared" si="19"/>
        <v>-20.499999999999993</v>
      </c>
      <c r="AW76" s="138"/>
      <c r="AX76" s="18">
        <f>海航自动更新!R76</f>
        <v>357</v>
      </c>
      <c r="AY76" s="138">
        <f t="shared" si="20"/>
        <v>-0.24042553191489358</v>
      </c>
      <c r="AZ76" s="138"/>
      <c r="BA76" s="10"/>
      <c r="BB76" s="9"/>
      <c r="BC76" s="10"/>
      <c r="BD76" s="9"/>
      <c r="BE76" s="10"/>
      <c r="BF76" s="9"/>
      <c r="BG76" s="10"/>
      <c r="BH76" s="9"/>
      <c r="BI76" s="10"/>
      <c r="BJ76" s="9"/>
      <c r="BK76" s="10"/>
      <c r="BL76" s="9"/>
      <c r="BM76" s="10"/>
      <c r="BN76" s="9"/>
      <c r="BO76" s="10"/>
      <c r="BP76" s="10"/>
      <c r="BQ76" s="9"/>
      <c r="BR76" s="10"/>
      <c r="BS76" s="9"/>
      <c r="BT76" s="10"/>
      <c r="BU76" s="9"/>
      <c r="BV76" s="10"/>
      <c r="BW76" s="9"/>
      <c r="BX76" s="10"/>
      <c r="BY76" s="9"/>
      <c r="BZ76" s="10"/>
      <c r="CA76" s="9"/>
      <c r="CB76" s="10"/>
      <c r="CC76" s="9"/>
      <c r="CD76" s="10"/>
      <c r="CE76" s="9"/>
      <c r="CF76" s="10"/>
      <c r="CG76" s="10"/>
      <c r="CH76" s="10"/>
      <c r="CI76" s="10"/>
      <c r="CJ76" s="10"/>
      <c r="CK76" s="10"/>
      <c r="CL76" s="10"/>
      <c r="CM76" s="10"/>
      <c r="CN76" s="10"/>
      <c r="CO76" s="53"/>
      <c r="CP76" s="10"/>
      <c r="CQ76" s="53"/>
      <c r="CR76" s="10"/>
      <c r="CS76" s="53"/>
      <c r="CT76" s="10"/>
      <c r="CU76" s="53"/>
      <c r="CW76" s="10"/>
      <c r="CX76" s="9"/>
      <c r="CY76" s="10"/>
      <c r="CZ76" s="9"/>
      <c r="DA76" s="10"/>
      <c r="DB76" s="9"/>
      <c r="DC76" s="10"/>
      <c r="DD76" s="9"/>
      <c r="DE76" s="88"/>
      <c r="DF76" s="88"/>
    </row>
    <row r="77" spans="1:111">
      <c r="A77" s="49">
        <v>43890</v>
      </c>
      <c r="B77" s="50">
        <f>海航自动更新!B77</f>
        <v>2035.31</v>
      </c>
      <c r="C77" s="138">
        <f t="shared" si="4"/>
        <v>-0.86172263951996864</v>
      </c>
      <c r="D77" s="138"/>
      <c r="E77" s="50">
        <f>海航自动更新!C77</f>
        <v>1525.89</v>
      </c>
      <c r="F77" s="138">
        <f t="shared" si="5"/>
        <v>-0.86561197636854914</v>
      </c>
      <c r="G77" s="138"/>
      <c r="H77" s="50">
        <f>海航自动更新!D77</f>
        <v>504.43</v>
      </c>
      <c r="I77" s="138">
        <f t="shared" si="6"/>
        <v>-0.84755633189884438</v>
      </c>
      <c r="J77" s="138"/>
      <c r="K77" s="50">
        <f>海航自动更新!E77</f>
        <v>4.99</v>
      </c>
      <c r="L77" s="138">
        <f t="shared" si="7"/>
        <v>-0.91044508255563528</v>
      </c>
      <c r="M77" s="138"/>
      <c r="N77" s="50">
        <f>海航自动更新!F77</f>
        <v>897.82</v>
      </c>
      <c r="O77" s="138">
        <f t="shared" si="8"/>
        <v>-0.93015351414597114</v>
      </c>
      <c r="P77" s="138"/>
      <c r="Q77" s="50">
        <f>海航自动更新!G77</f>
        <v>656.59</v>
      </c>
      <c r="R77" s="138">
        <f t="shared" si="9"/>
        <v>-0.93668040572990297</v>
      </c>
      <c r="S77" s="138"/>
      <c r="T77" s="10">
        <f>海航自动更新!I77</f>
        <v>239.76</v>
      </c>
      <c r="U77" s="138">
        <f t="shared" si="10"/>
        <v>-0.90174334259509703</v>
      </c>
      <c r="V77" s="138"/>
      <c r="W77" s="10">
        <f>海航自动更新!H77</f>
        <v>1.47</v>
      </c>
      <c r="X77" s="138">
        <f t="shared" si="11"/>
        <v>-0.96703296703296704</v>
      </c>
      <c r="Y77" s="138"/>
      <c r="Z77" s="50">
        <f>海航自动更新!J77*10</f>
        <v>480.3</v>
      </c>
      <c r="AA77" s="138">
        <f t="shared" si="12"/>
        <v>-0.93494373438947609</v>
      </c>
      <c r="AB77" s="138"/>
      <c r="AC77" s="50">
        <f>海航自动更新!K77*10</f>
        <v>445.86</v>
      </c>
      <c r="AD77" s="138">
        <f t="shared" si="13"/>
        <v>-0.93567171306923524</v>
      </c>
      <c r="AE77" s="138"/>
      <c r="AF77" s="50">
        <f>海航自动更新!L77*10</f>
        <v>33.450000000000003</v>
      </c>
      <c r="AG77" s="138">
        <f t="shared" si="14"/>
        <v>-0.92104145028798035</v>
      </c>
      <c r="AH77" s="138"/>
      <c r="AI77" s="50">
        <f>海航自动更新!M77*10</f>
        <v>0.99</v>
      </c>
      <c r="AJ77" s="138">
        <f t="shared" si="15"/>
        <v>-0.96488116353316777</v>
      </c>
      <c r="AK77" s="138"/>
      <c r="AL77" s="50">
        <f>海航自动更新!N77</f>
        <v>44.11</v>
      </c>
      <c r="AM77" s="174">
        <f t="shared" si="16"/>
        <v>-43.22</v>
      </c>
      <c r="AN77" s="138"/>
      <c r="AO77" s="50">
        <f>海航自动更新!O77</f>
        <v>43.03</v>
      </c>
      <c r="AP77" s="174">
        <f t="shared" si="17"/>
        <v>-48.3</v>
      </c>
      <c r="AQ77" s="138"/>
      <c r="AR77" s="50">
        <f>海航自动更新!P77</f>
        <v>47.53</v>
      </c>
      <c r="AS77" s="174">
        <f t="shared" si="18"/>
        <v>-26.209999999999994</v>
      </c>
      <c r="AT77" s="138"/>
      <c r="AU77" s="50">
        <f>海航自动更新!Q77</f>
        <v>29.56</v>
      </c>
      <c r="AV77" s="174">
        <f t="shared" si="19"/>
        <v>-50.47</v>
      </c>
      <c r="AW77" s="138"/>
      <c r="AX77" s="50">
        <f>海航自动更新!R77</f>
        <v>356</v>
      </c>
      <c r="AY77" s="138">
        <f t="shared" si="20"/>
        <v>-0.24576271186440679</v>
      </c>
      <c r="AZ77" s="138"/>
      <c r="BA77" s="17"/>
      <c r="BB77" s="9"/>
      <c r="BC77" s="17"/>
      <c r="BD77" s="9"/>
      <c r="BE77" s="17"/>
      <c r="BF77" s="9"/>
      <c r="BG77" s="17"/>
      <c r="BH77" s="9"/>
      <c r="BI77" s="51"/>
      <c r="BJ77" s="9"/>
      <c r="BK77" s="51"/>
      <c r="BL77" s="9"/>
      <c r="BM77" s="51"/>
      <c r="BN77" s="9"/>
      <c r="BO77" s="51"/>
      <c r="BP77" s="51"/>
      <c r="BQ77" s="9"/>
      <c r="BR77" s="51"/>
      <c r="BS77" s="9"/>
      <c r="BT77" s="51"/>
      <c r="BU77" s="9"/>
      <c r="BV77" s="51"/>
      <c r="BW77" s="9"/>
      <c r="BX77" s="51"/>
      <c r="BY77" s="9"/>
      <c r="BZ77" s="51"/>
      <c r="CA77" s="9"/>
      <c r="CB77" s="51"/>
      <c r="CC77" s="9"/>
      <c r="CD77" s="51"/>
      <c r="CE77" s="9"/>
      <c r="CF77" s="51"/>
      <c r="CG77" s="10"/>
      <c r="CH77" s="51"/>
      <c r="CI77" s="10"/>
      <c r="CJ77" s="51"/>
      <c r="CK77" s="10"/>
      <c r="CL77" s="51"/>
      <c r="CM77" s="10"/>
      <c r="CN77" s="51"/>
      <c r="CO77" s="53"/>
      <c r="CP77" s="51"/>
      <c r="CQ77" s="53"/>
      <c r="CR77" s="51"/>
      <c r="CS77" s="53"/>
      <c r="CT77" s="51"/>
      <c r="CU77" s="53"/>
      <c r="CV77" s="60"/>
      <c r="CW77" s="51"/>
      <c r="CX77" s="9"/>
      <c r="CY77" s="51"/>
      <c r="CZ77" s="9"/>
      <c r="DA77" s="51"/>
      <c r="DB77" s="9"/>
      <c r="DC77" s="51"/>
      <c r="DD77" s="9"/>
      <c r="DE77" s="69"/>
      <c r="DF77" s="69"/>
      <c r="DG77" s="51"/>
    </row>
    <row r="78" spans="1:111">
      <c r="A78" s="49">
        <v>43921</v>
      </c>
      <c r="B78" s="50">
        <f>海航自动更新!B78</f>
        <v>3155.5</v>
      </c>
      <c r="C78" s="138">
        <f t="shared" si="4"/>
        <v>-0.7845380900877279</v>
      </c>
      <c r="D78" s="138"/>
      <c r="E78" s="50">
        <f>海航自动更新!C78</f>
        <v>2957.02</v>
      </c>
      <c r="F78" s="138">
        <f t="shared" si="5"/>
        <v>-0.729214094324798</v>
      </c>
      <c r="G78" s="138"/>
      <c r="H78" s="50">
        <f>海航自动更新!D78</f>
        <v>198.48</v>
      </c>
      <c r="I78" s="138">
        <f t="shared" si="6"/>
        <v>-0.94590395826689888</v>
      </c>
      <c r="J78" s="138"/>
      <c r="K78" s="50">
        <f>海航自动更新!E78</f>
        <v>0</v>
      </c>
      <c r="L78" s="138">
        <f t="shared" si="7"/>
        <v>-1</v>
      </c>
      <c r="M78" s="138"/>
      <c r="N78" s="50">
        <f>海航自动更新!F78</f>
        <v>1884.14</v>
      </c>
      <c r="O78" s="138">
        <f t="shared" si="8"/>
        <v>-0.84468553218043163</v>
      </c>
      <c r="P78" s="138"/>
      <c r="Q78" s="50">
        <f>海航自动更新!G78</f>
        <v>1786.45</v>
      </c>
      <c r="R78" s="138">
        <f t="shared" si="9"/>
        <v>-0.81466938333440531</v>
      </c>
      <c r="S78" s="138"/>
      <c r="T78" s="10">
        <f>海航自动更新!I78</f>
        <v>97.69</v>
      </c>
      <c r="U78" s="138">
        <f t="shared" si="10"/>
        <v>-0.96002667888767046</v>
      </c>
      <c r="V78" s="138"/>
      <c r="W78" s="10">
        <f>海航自动更新!H78</f>
        <v>0</v>
      </c>
      <c r="X78" s="138">
        <f t="shared" si="11"/>
        <v>-1</v>
      </c>
      <c r="Y78" s="138"/>
      <c r="Z78" s="50">
        <f>海航自动更新!J78*10</f>
        <v>1181.8800000000001</v>
      </c>
      <c r="AA78" s="138">
        <f t="shared" si="12"/>
        <v>-0.83197301059018713</v>
      </c>
      <c r="AB78" s="138"/>
      <c r="AC78" s="50">
        <f>海航自动更新!K78*10</f>
        <v>1165.8799999999999</v>
      </c>
      <c r="AD78" s="138">
        <f t="shared" si="13"/>
        <v>-0.82255894510632344</v>
      </c>
      <c r="AE78" s="138"/>
      <c r="AF78" s="50">
        <f>海航自动更新!L78*10</f>
        <v>16</v>
      </c>
      <c r="AG78" s="138">
        <f t="shared" si="14"/>
        <v>-0.96306129516333838</v>
      </c>
      <c r="AH78" s="138"/>
      <c r="AI78" s="50">
        <f>海航自动更新!M78*10</f>
        <v>0</v>
      </c>
      <c r="AJ78" s="138">
        <f t="shared" si="15"/>
        <v>-1</v>
      </c>
      <c r="AK78" s="138"/>
      <c r="AL78" s="50">
        <f>海航自动更新!N78</f>
        <v>59.71</v>
      </c>
      <c r="AM78" s="174">
        <f t="shared" si="16"/>
        <v>-23.119999999999997</v>
      </c>
      <c r="AN78" s="138"/>
      <c r="AO78" s="50">
        <f>海航自动更新!O78</f>
        <v>60.41</v>
      </c>
      <c r="AP78" s="174">
        <f t="shared" si="17"/>
        <v>-27.86</v>
      </c>
      <c r="AQ78" s="138"/>
      <c r="AR78" s="50">
        <f>海航自动更新!P78</f>
        <v>49.22</v>
      </c>
      <c r="AS78" s="174">
        <f t="shared" si="18"/>
        <v>-17.39</v>
      </c>
      <c r="AT78" s="138"/>
      <c r="AU78" s="50">
        <f>海航自动更新!Q78</f>
        <v>0</v>
      </c>
      <c r="AV78" s="174">
        <f t="shared" si="19"/>
        <v>-85.54</v>
      </c>
      <c r="AW78" s="138"/>
      <c r="AX78" s="50">
        <f>海航自动更新!R78</f>
        <v>354</v>
      </c>
      <c r="AY78" s="138">
        <f t="shared" si="20"/>
        <v>-0.25316455696202533</v>
      </c>
      <c r="AZ78" s="138"/>
      <c r="BA78" s="17"/>
      <c r="BB78" s="9"/>
      <c r="BC78" s="17"/>
      <c r="BD78" s="9"/>
      <c r="BE78" s="17"/>
      <c r="BF78" s="9"/>
      <c r="BG78" s="17"/>
      <c r="BH78" s="9"/>
      <c r="BI78" s="51"/>
      <c r="BJ78" s="9"/>
      <c r="BK78" s="51"/>
      <c r="BL78" s="9"/>
      <c r="BM78" s="51"/>
      <c r="BN78" s="9"/>
      <c r="BO78" s="51"/>
      <c r="BP78" s="51"/>
      <c r="BQ78" s="9"/>
      <c r="BR78" s="51"/>
      <c r="BS78" s="9"/>
      <c r="BT78" s="51"/>
      <c r="BU78" s="9"/>
      <c r="BV78" s="51"/>
      <c r="BW78" s="9"/>
      <c r="BX78" s="51"/>
      <c r="BY78" s="9"/>
      <c r="BZ78" s="51"/>
      <c r="CA78" s="9"/>
      <c r="CB78" s="51"/>
      <c r="CC78" s="9"/>
      <c r="CD78" s="51"/>
      <c r="CE78" s="9"/>
      <c r="CF78" s="51"/>
      <c r="CG78" s="10"/>
      <c r="CH78" s="51"/>
      <c r="CI78" s="10"/>
      <c r="CJ78" s="51"/>
      <c r="CK78" s="10"/>
      <c r="CL78" s="51"/>
      <c r="CM78" s="10"/>
      <c r="CN78" s="51"/>
      <c r="CO78" s="53"/>
      <c r="CP78" s="51"/>
      <c r="CQ78" s="53"/>
      <c r="CR78" s="51"/>
      <c r="CS78" s="53"/>
      <c r="CT78" s="51"/>
      <c r="CU78" s="53"/>
      <c r="CV78" s="60"/>
      <c r="CW78" s="51"/>
      <c r="CX78" s="9"/>
      <c r="CY78" s="51"/>
      <c r="CZ78" s="9"/>
      <c r="DA78" s="51"/>
      <c r="DB78" s="9"/>
      <c r="DC78" s="51"/>
      <c r="DD78" s="9"/>
      <c r="DE78" s="69"/>
      <c r="DF78" s="69"/>
      <c r="DG78" s="51"/>
    </row>
    <row r="79" spans="1:111">
      <c r="A79" s="49">
        <v>43951</v>
      </c>
      <c r="B79" s="50">
        <f>海航自动更新!B79</f>
        <v>3183.33</v>
      </c>
      <c r="C79" s="138">
        <f t="shared" si="4"/>
        <v>-0.78501936853706766</v>
      </c>
      <c r="D79" s="138"/>
      <c r="E79" s="50">
        <f>海航自动更新!C79</f>
        <v>3123.1</v>
      </c>
      <c r="F79" s="138">
        <f t="shared" si="5"/>
        <v>-0.70829243051034585</v>
      </c>
      <c r="G79" s="138"/>
      <c r="H79" s="50">
        <f>海航自动更新!D79</f>
        <v>60.24</v>
      </c>
      <c r="I79" s="138">
        <f t="shared" si="6"/>
        <v>-0.98507262968524656</v>
      </c>
      <c r="J79" s="138"/>
      <c r="K79" s="50">
        <f>海航自动更新!E79</f>
        <v>0</v>
      </c>
      <c r="L79" s="138">
        <f t="shared" si="7"/>
        <v>-1</v>
      </c>
      <c r="M79" s="138"/>
      <c r="N79" s="50">
        <f>海航自动更新!F79</f>
        <v>2134.14</v>
      </c>
      <c r="O79" s="138">
        <f t="shared" si="8"/>
        <v>-0.82464273506520824</v>
      </c>
      <c r="P79" s="138"/>
      <c r="Q79" s="50">
        <f>海航自动更新!G79</f>
        <v>2113.35</v>
      </c>
      <c r="R79" s="138">
        <f t="shared" si="9"/>
        <v>-0.7733964530033669</v>
      </c>
      <c r="S79" s="138"/>
      <c r="T79" s="10">
        <f>海航自动更新!I79</f>
        <v>20.79</v>
      </c>
      <c r="U79" s="138">
        <f t="shared" si="10"/>
        <v>-0.99255497820925565</v>
      </c>
      <c r="V79" s="138"/>
      <c r="W79" s="10">
        <f>海航自动更新!H79</f>
        <v>0</v>
      </c>
      <c r="X79" s="138">
        <f t="shared" si="11"/>
        <v>-1</v>
      </c>
      <c r="Y79" s="138"/>
      <c r="Z79" s="50">
        <f>海航自动更新!J79*10</f>
        <v>1404.4</v>
      </c>
      <c r="AA79" s="138">
        <f t="shared" si="12"/>
        <v>-0.79502448351103028</v>
      </c>
      <c r="AB79" s="138"/>
      <c r="AC79" s="50">
        <f>海航自动更新!K79*10</f>
        <v>1402.06</v>
      </c>
      <c r="AD79" s="138">
        <f t="shared" si="13"/>
        <v>-0.77951321999141365</v>
      </c>
      <c r="AE79" s="138"/>
      <c r="AF79" s="50">
        <f>海航自动更新!L79*10</f>
        <v>2.3499999999999996</v>
      </c>
      <c r="AG79" s="138">
        <f t="shared" si="14"/>
        <v>-0.9949068053749458</v>
      </c>
      <c r="AH79" s="138"/>
      <c r="AI79" s="50">
        <f>海航自动更新!M79*10</f>
        <v>0</v>
      </c>
      <c r="AJ79" s="138">
        <f t="shared" si="15"/>
        <v>-1</v>
      </c>
      <c r="AK79" s="138"/>
      <c r="AL79" s="50">
        <f>海航自动更新!N79</f>
        <v>67.040000000000006</v>
      </c>
      <c r="AM79" s="174">
        <f t="shared" si="16"/>
        <v>-15.149999999999991</v>
      </c>
      <c r="AN79" s="138"/>
      <c r="AO79" s="50">
        <f>海航自动更新!O79</f>
        <v>67.67</v>
      </c>
      <c r="AP79" s="174">
        <f t="shared" si="17"/>
        <v>-19.439999999999998</v>
      </c>
      <c r="AQ79" s="138"/>
      <c r="AR79" s="50">
        <f>海航自动更新!P79</f>
        <v>34.51</v>
      </c>
      <c r="AS79" s="174">
        <f t="shared" si="18"/>
        <v>-34.690000000000005</v>
      </c>
      <c r="AT79" s="138"/>
      <c r="AU79" s="50">
        <f>海航自动更新!Q79</f>
        <v>0</v>
      </c>
      <c r="AV79" s="174">
        <f t="shared" si="19"/>
        <v>-78.48</v>
      </c>
      <c r="AW79" s="138"/>
      <c r="AX79" s="50">
        <f>海航自动更新!R79</f>
        <v>351</v>
      </c>
      <c r="AY79" s="138">
        <f t="shared" si="20"/>
        <v>-0.26105263157894731</v>
      </c>
      <c r="AZ79" s="138"/>
      <c r="BA79" s="17"/>
      <c r="BB79" s="9"/>
      <c r="BC79" s="17"/>
      <c r="BD79" s="9"/>
      <c r="BE79" s="17"/>
      <c r="BF79" s="9"/>
      <c r="BG79" s="17"/>
      <c r="BH79" s="9"/>
      <c r="BI79" s="51"/>
      <c r="BJ79" s="9"/>
      <c r="BK79" s="51"/>
      <c r="BL79" s="9"/>
      <c r="BM79" s="51"/>
      <c r="BN79" s="9"/>
      <c r="BO79" s="51"/>
      <c r="BP79" s="51"/>
      <c r="BQ79" s="9"/>
      <c r="BR79" s="51"/>
      <c r="BS79" s="9"/>
      <c r="BT79" s="51"/>
      <c r="BU79" s="9"/>
      <c r="BV79" s="51"/>
      <c r="BW79" s="9"/>
      <c r="BX79" s="51"/>
      <c r="BY79" s="9"/>
      <c r="BZ79" s="51"/>
      <c r="CA79" s="9"/>
      <c r="CB79" s="51"/>
      <c r="CC79" s="9"/>
      <c r="CD79" s="51"/>
      <c r="CE79" s="9"/>
      <c r="CF79" s="51"/>
      <c r="CG79" s="10"/>
      <c r="CH79" s="51"/>
      <c r="CI79" s="10"/>
      <c r="CJ79" s="51"/>
      <c r="CK79" s="10"/>
      <c r="CL79" s="51"/>
      <c r="CM79" s="10"/>
      <c r="CN79" s="51"/>
      <c r="CO79" s="53"/>
      <c r="CP79" s="51"/>
      <c r="CQ79" s="53"/>
      <c r="CR79" s="51"/>
      <c r="CS79" s="53"/>
      <c r="CT79" s="51"/>
      <c r="CU79" s="53"/>
      <c r="CV79" s="60"/>
      <c r="CW79" s="51"/>
      <c r="CX79" s="9"/>
      <c r="CY79" s="51"/>
      <c r="CZ79" s="9"/>
      <c r="DA79" s="51"/>
      <c r="DB79" s="9"/>
      <c r="DC79" s="51"/>
      <c r="DD79" s="9"/>
      <c r="DE79" s="69"/>
      <c r="DF79" s="69"/>
      <c r="DG79" s="51"/>
    </row>
    <row r="80" spans="1:111">
      <c r="A80" s="49">
        <v>43982</v>
      </c>
      <c r="B80" s="50">
        <f>海航自动更新!B80</f>
        <v>5009.68</v>
      </c>
      <c r="C80" s="138">
        <f t="shared" si="4"/>
        <v>-0.66975769477465286</v>
      </c>
      <c r="D80" s="138"/>
      <c r="E80" s="50">
        <f>海航自动更新!C80</f>
        <v>4945.78</v>
      </c>
      <c r="F80" s="138">
        <f t="shared" si="5"/>
        <v>-0.54911583206233527</v>
      </c>
      <c r="G80" s="138"/>
      <c r="H80" s="50">
        <f>海航自动更新!D80</f>
        <v>63.9</v>
      </c>
      <c r="I80" s="138">
        <f t="shared" si="6"/>
        <v>-0.98453915054850938</v>
      </c>
      <c r="J80" s="138"/>
      <c r="K80" s="50">
        <f>海航自动更新!E80</f>
        <v>0</v>
      </c>
      <c r="L80" s="138">
        <f t="shared" si="7"/>
        <v>-1</v>
      </c>
      <c r="M80" s="138"/>
      <c r="N80" s="50">
        <f>海航自动更新!F80</f>
        <v>3569.41</v>
      </c>
      <c r="O80" s="138">
        <f t="shared" si="8"/>
        <v>-0.71522838549291579</v>
      </c>
      <c r="P80" s="138"/>
      <c r="Q80" s="50">
        <f>海航自动更新!G80</f>
        <v>3544.26</v>
      </c>
      <c r="R80" s="138">
        <f t="shared" si="9"/>
        <v>-0.62941849948505069</v>
      </c>
      <c r="S80" s="138"/>
      <c r="T80" s="10">
        <f>海航自动更新!I80</f>
        <v>25.14</v>
      </c>
      <c r="U80" s="138">
        <f t="shared" si="10"/>
        <v>-0.99138884797583127</v>
      </c>
      <c r="V80" s="138"/>
      <c r="W80" s="10">
        <f>海航自动更新!H80</f>
        <v>0</v>
      </c>
      <c r="X80" s="138">
        <f t="shared" si="11"/>
        <v>-1</v>
      </c>
      <c r="Y80" s="138"/>
      <c r="Z80" s="50">
        <f>海航自动更新!J80*10</f>
        <v>2428.4299999999998</v>
      </c>
      <c r="AA80" s="138">
        <f t="shared" si="12"/>
        <v>-0.65539324758477413</v>
      </c>
      <c r="AB80" s="138"/>
      <c r="AC80" s="50">
        <f>海航自动更新!K80*10</f>
        <v>2425.0899999999997</v>
      </c>
      <c r="AD80" s="138">
        <f t="shared" si="13"/>
        <v>-0.63055255099709018</v>
      </c>
      <c r="AE80" s="138"/>
      <c r="AF80" s="50">
        <f>海航自动更新!L80*10</f>
        <v>3.3400000000000003</v>
      </c>
      <c r="AG80" s="138">
        <f t="shared" si="14"/>
        <v>-0.99261241733206518</v>
      </c>
      <c r="AH80" s="138"/>
      <c r="AI80" s="50">
        <f>海航自动更新!M80*10</f>
        <v>0</v>
      </c>
      <c r="AJ80" s="138">
        <f t="shared" si="15"/>
        <v>-1</v>
      </c>
      <c r="AK80" s="138"/>
      <c r="AL80" s="50">
        <f>海航自动更新!N80</f>
        <v>71.25</v>
      </c>
      <c r="AM80" s="174">
        <f t="shared" si="16"/>
        <v>-11.379999999999995</v>
      </c>
      <c r="AN80" s="138"/>
      <c r="AO80" s="50">
        <f>海航自动更新!O80</f>
        <v>71.66</v>
      </c>
      <c r="AP80" s="174">
        <f t="shared" si="17"/>
        <v>-15.530000000000001</v>
      </c>
      <c r="AQ80" s="138"/>
      <c r="AR80" s="50">
        <f>海航自动更新!P80</f>
        <v>39.340000000000003</v>
      </c>
      <c r="AS80" s="174">
        <f t="shared" si="18"/>
        <v>-31.299999999999997</v>
      </c>
      <c r="AT80" s="138"/>
      <c r="AU80" s="50">
        <f>海航自动更新!Q80</f>
        <v>0</v>
      </c>
      <c r="AV80" s="174">
        <f t="shared" si="19"/>
        <v>-75.069999999999993</v>
      </c>
      <c r="AW80" s="138"/>
      <c r="AX80" s="50">
        <f>海航自动更新!R80</f>
        <v>349</v>
      </c>
      <c r="AY80" s="138">
        <f t="shared" si="20"/>
        <v>-0.26371308016877637</v>
      </c>
      <c r="AZ80" s="138"/>
      <c r="BA80" s="17"/>
      <c r="BB80" s="9"/>
      <c r="BC80" s="17"/>
      <c r="BD80" s="9"/>
      <c r="BE80" s="17"/>
      <c r="BF80" s="9"/>
      <c r="BG80" s="17"/>
      <c r="BH80" s="9"/>
      <c r="BI80" s="51"/>
      <c r="BJ80" s="9"/>
      <c r="BK80" s="51"/>
      <c r="BL80" s="9"/>
      <c r="BM80" s="51"/>
      <c r="BN80" s="9"/>
      <c r="BO80" s="51"/>
      <c r="BP80" s="51"/>
      <c r="BQ80" s="9"/>
      <c r="BR80" s="51"/>
      <c r="BS80" s="9"/>
      <c r="BT80" s="51"/>
      <c r="BU80" s="9"/>
      <c r="BV80" s="51"/>
      <c r="BW80" s="9"/>
      <c r="BX80" s="51"/>
      <c r="BY80" s="9"/>
      <c r="BZ80" s="51"/>
      <c r="CA80" s="9"/>
      <c r="CB80" s="51"/>
      <c r="CC80" s="9"/>
      <c r="CD80" s="51"/>
      <c r="CE80" s="9"/>
      <c r="CF80" s="51"/>
      <c r="CG80" s="10"/>
      <c r="CH80" s="51"/>
      <c r="CI80" s="10"/>
      <c r="CJ80" s="51"/>
      <c r="CK80" s="10"/>
      <c r="CL80" s="51"/>
      <c r="CM80" s="10"/>
      <c r="CN80" s="51"/>
      <c r="CO80" s="53"/>
      <c r="CP80" s="51"/>
      <c r="CQ80" s="53"/>
      <c r="CR80" s="51"/>
      <c r="CS80" s="53"/>
      <c r="CT80" s="51"/>
      <c r="CU80" s="53"/>
      <c r="CV80" s="60"/>
      <c r="CW80" s="51"/>
      <c r="CX80" s="9"/>
      <c r="CY80" s="51"/>
      <c r="CZ80" s="9"/>
      <c r="DA80" s="51"/>
      <c r="DB80" s="9"/>
      <c r="DC80" s="51"/>
      <c r="DD80" s="9"/>
      <c r="DE80" s="69"/>
      <c r="DF80" s="69"/>
      <c r="DG80" s="51"/>
    </row>
    <row r="81" spans="1:111">
      <c r="A81" s="49">
        <v>44012</v>
      </c>
      <c r="B81" s="50">
        <f>海航自动更新!B81</f>
        <v>5977.77</v>
      </c>
      <c r="C81" s="138">
        <f t="shared" ref="C81:C129" si="21">B81/B69-1</f>
        <v>-0.59833778820607719</v>
      </c>
      <c r="D81" s="138"/>
      <c r="E81" s="50">
        <f>海航自动更新!C81</f>
        <v>5886.63</v>
      </c>
      <c r="F81" s="138">
        <f t="shared" ref="F81:F129" si="22">E81/E69-1</f>
        <v>-0.44181713360250174</v>
      </c>
      <c r="G81" s="138"/>
      <c r="H81" s="50">
        <f>海航自动更新!D81</f>
        <v>91.14</v>
      </c>
      <c r="I81" s="138">
        <f t="shared" ref="I81:I129" si="23">H81/H69-1</f>
        <v>-0.9786603354780703</v>
      </c>
      <c r="J81" s="138"/>
      <c r="K81" s="50">
        <f>海航自动更新!E81</f>
        <v>0</v>
      </c>
      <c r="L81" s="138">
        <f t="shared" ref="L81:L129" si="24">K81/K69-1</f>
        <v>-1</v>
      </c>
      <c r="M81" s="138"/>
      <c r="N81" s="50">
        <f>海航自动更新!F81</f>
        <v>4345.88</v>
      </c>
      <c r="O81" s="138">
        <f t="shared" ref="O81:O129" si="25">N81/N69-1</f>
        <v>-0.65106085727705931</v>
      </c>
      <c r="P81" s="138"/>
      <c r="Q81" s="50">
        <f>海航自动更新!G81</f>
        <v>4300.05</v>
      </c>
      <c r="R81" s="138">
        <f t="shared" ref="R81:R129" si="26">Q81/Q69-1</f>
        <v>-0.53594195672655109</v>
      </c>
      <c r="S81" s="138"/>
      <c r="T81" s="10">
        <f>海航自动更新!I81</f>
        <v>45.83</v>
      </c>
      <c r="U81" s="138">
        <f t="shared" ref="U81:U129" si="27">T81/T69-1</f>
        <v>-0.98540190160696939</v>
      </c>
      <c r="V81" s="138"/>
      <c r="W81" s="10">
        <f>海航自动更新!H81</f>
        <v>0</v>
      </c>
      <c r="X81" s="138">
        <f t="shared" ref="X81:X129" si="28">W81/W69-1</f>
        <v>-1</v>
      </c>
      <c r="Y81" s="138"/>
      <c r="Z81" s="50">
        <f>海航自动更新!J81*10</f>
        <v>2933.55</v>
      </c>
      <c r="AA81" s="138">
        <f t="shared" ref="AA81:AA129" si="29">Z81/Z69-1</f>
        <v>-0.57463020936798093</v>
      </c>
      <c r="AB81" s="138"/>
      <c r="AC81" s="50">
        <f>海航自动更新!K81*10</f>
        <v>2928.08</v>
      </c>
      <c r="AD81" s="138">
        <f t="shared" ref="AD81:AD129" si="30">AC81/AC69-1</f>
        <v>-0.5411431929480901</v>
      </c>
      <c r="AE81" s="138"/>
      <c r="AF81" s="50">
        <f>海航自动更新!L81*10</f>
        <v>5.4700000000000006</v>
      </c>
      <c r="AG81" s="138">
        <f t="shared" ref="AG81:AG129" si="31">AF81/AF69-1</f>
        <v>-0.98873952693661604</v>
      </c>
      <c r="AH81" s="138"/>
      <c r="AI81" s="50">
        <f>海航自动更新!M81*10</f>
        <v>0</v>
      </c>
      <c r="AJ81" s="138">
        <f t="shared" ref="AJ81:AJ129" si="32">AI81/AI69-1</f>
        <v>-1</v>
      </c>
      <c r="AK81" s="138"/>
      <c r="AL81" s="50">
        <f>海航自动更新!N81</f>
        <v>72.7</v>
      </c>
      <c r="AM81" s="174">
        <f t="shared" si="16"/>
        <v>-10.989999999999995</v>
      </c>
      <c r="AN81" s="138"/>
      <c r="AO81" s="50">
        <f>海航自动更新!O81</f>
        <v>73.05</v>
      </c>
      <c r="AP81" s="174">
        <f t="shared" si="17"/>
        <v>-14.810000000000002</v>
      </c>
      <c r="AQ81" s="138"/>
      <c r="AR81" s="50">
        <f>海航自动更新!P81</f>
        <v>50.28</v>
      </c>
      <c r="AS81" s="174">
        <f t="shared" si="18"/>
        <v>-23.230000000000004</v>
      </c>
      <c r="AT81" s="138"/>
      <c r="AU81" s="50">
        <f>海航自动更新!Q81</f>
        <v>0</v>
      </c>
      <c r="AV81" s="174">
        <f t="shared" si="19"/>
        <v>-74.56</v>
      </c>
      <c r="AW81" s="138"/>
      <c r="AX81" s="50">
        <f>海航自动更新!R81</f>
        <v>346</v>
      </c>
      <c r="AY81" s="138">
        <f t="shared" si="20"/>
        <v>-0.27004219409282704</v>
      </c>
      <c r="AZ81" s="138"/>
      <c r="BA81" s="17"/>
      <c r="BB81" s="9"/>
      <c r="BC81" s="17"/>
      <c r="BD81" s="9"/>
      <c r="BE81" s="17"/>
      <c r="BF81" s="9"/>
      <c r="BG81" s="17"/>
      <c r="BH81" s="9"/>
      <c r="BI81" s="51"/>
      <c r="BJ81" s="9"/>
      <c r="BK81" s="51"/>
      <c r="BL81" s="9"/>
      <c r="BM81" s="51"/>
      <c r="BN81" s="9"/>
      <c r="BO81" s="51"/>
      <c r="BP81" s="51"/>
      <c r="BQ81" s="9"/>
      <c r="BR81" s="51"/>
      <c r="BS81" s="9"/>
      <c r="BT81" s="51"/>
      <c r="BU81" s="9"/>
      <c r="BV81" s="51"/>
      <c r="BW81" s="9"/>
      <c r="BX81" s="51"/>
      <c r="BY81" s="9"/>
      <c r="BZ81" s="51"/>
      <c r="CA81" s="9"/>
      <c r="CB81" s="51"/>
      <c r="CC81" s="9"/>
      <c r="CD81" s="51"/>
      <c r="CE81" s="9"/>
      <c r="CF81" s="51"/>
      <c r="CG81" s="10"/>
      <c r="CH81" s="51"/>
      <c r="CI81" s="10"/>
      <c r="CJ81" s="51"/>
      <c r="CK81" s="10"/>
      <c r="CL81" s="51"/>
      <c r="CM81" s="10"/>
      <c r="CN81" s="51"/>
      <c r="CO81" s="53"/>
      <c r="CP81" s="51"/>
      <c r="CQ81" s="53"/>
      <c r="CR81" s="51"/>
      <c r="CS81" s="53"/>
      <c r="CT81" s="51"/>
      <c r="CU81" s="53"/>
      <c r="CV81" s="60"/>
      <c r="CW81" s="51"/>
      <c r="CX81" s="9"/>
      <c r="CY81" s="51"/>
      <c r="CZ81" s="9"/>
      <c r="DA81" s="51"/>
      <c r="DB81" s="9"/>
      <c r="DC81" s="51"/>
      <c r="DD81" s="9"/>
      <c r="DE81" s="69"/>
      <c r="DF81" s="69"/>
      <c r="DG81" s="51"/>
    </row>
    <row r="82" spans="1:111">
      <c r="A82" s="49">
        <v>44043</v>
      </c>
      <c r="B82" s="50">
        <f>海航自动更新!B82</f>
        <v>6380.8</v>
      </c>
      <c r="C82" s="138">
        <f t="shared" si="21"/>
        <v>-0.60461807672669776</v>
      </c>
      <c r="D82" s="138"/>
      <c r="E82" s="50">
        <f>海航自动更新!C82</f>
        <v>6266.63</v>
      </c>
      <c r="F82" s="138">
        <f t="shared" si="22"/>
        <v>-0.46067014421707353</v>
      </c>
      <c r="G82" s="138"/>
      <c r="H82" s="50">
        <f>海航自动更新!D82</f>
        <v>114.17</v>
      </c>
      <c r="I82" s="138">
        <f t="shared" si="23"/>
        <v>-0.97434952673450181</v>
      </c>
      <c r="J82" s="138"/>
      <c r="K82" s="50">
        <f>海航自动更新!E82</f>
        <v>0</v>
      </c>
      <c r="L82" s="138">
        <f t="shared" si="24"/>
        <v>-1</v>
      </c>
      <c r="M82" s="138"/>
      <c r="N82" s="50">
        <f>海航自动更新!F82</f>
        <v>4930.51</v>
      </c>
      <c r="O82" s="138">
        <f t="shared" si="25"/>
        <v>-0.64036103142248391</v>
      </c>
      <c r="P82" s="138"/>
      <c r="Q82" s="50">
        <f>海航自动更新!G82</f>
        <v>4868.55</v>
      </c>
      <c r="R82" s="138">
        <f t="shared" si="26"/>
        <v>-0.5256470464439239</v>
      </c>
      <c r="S82" s="138"/>
      <c r="T82" s="10">
        <f>海航自动更新!I82</f>
        <v>61.96</v>
      </c>
      <c r="U82" s="138">
        <f t="shared" si="27"/>
        <v>-0.9817410805060397</v>
      </c>
      <c r="V82" s="138"/>
      <c r="W82" s="10">
        <f>海航自动更新!H82</f>
        <v>0</v>
      </c>
      <c r="X82" s="138">
        <f t="shared" si="28"/>
        <v>-1</v>
      </c>
      <c r="Y82" s="138"/>
      <c r="Z82" s="50">
        <f>海航自动更新!J82*10</f>
        <v>3381.4100000000003</v>
      </c>
      <c r="AA82" s="138">
        <f t="shared" si="29"/>
        <v>-0.55884025978431318</v>
      </c>
      <c r="AB82" s="138"/>
      <c r="AC82" s="50">
        <f>海航自动更新!K82*10</f>
        <v>3374.5</v>
      </c>
      <c r="AD82" s="138">
        <f t="shared" si="30"/>
        <v>-0.52431632365379199</v>
      </c>
      <c r="AE82" s="138"/>
      <c r="AF82" s="50">
        <f>海航自动更新!L82*10</f>
        <v>6.9099999999999993</v>
      </c>
      <c r="AG82" s="138">
        <f t="shared" si="31"/>
        <v>-0.9871666295223237</v>
      </c>
      <c r="AH82" s="138"/>
      <c r="AI82" s="50">
        <f>海航自动更新!M82*10</f>
        <v>0</v>
      </c>
      <c r="AJ82" s="138">
        <f t="shared" si="32"/>
        <v>-1</v>
      </c>
      <c r="AK82" s="138"/>
      <c r="AL82" s="50">
        <f>海航自动更新!N82</f>
        <v>77.27</v>
      </c>
      <c r="AM82" s="174">
        <f t="shared" si="16"/>
        <v>-7.6800000000000068</v>
      </c>
      <c r="AN82" s="138"/>
      <c r="AO82" s="50">
        <f>海航自动更新!O82</f>
        <v>77.69</v>
      </c>
      <c r="AP82" s="174">
        <f t="shared" si="17"/>
        <v>-10.64</v>
      </c>
      <c r="AQ82" s="138"/>
      <c r="AR82" s="50">
        <f>海航自动更新!P82</f>
        <v>54.27</v>
      </c>
      <c r="AS82" s="174">
        <f t="shared" si="18"/>
        <v>-21.969999999999992</v>
      </c>
      <c r="AT82" s="138"/>
      <c r="AU82" s="50">
        <f>海航自动更新!Q82</f>
        <v>0</v>
      </c>
      <c r="AV82" s="174">
        <f t="shared" si="19"/>
        <v>-77.37</v>
      </c>
      <c r="AW82" s="138"/>
      <c r="AX82" s="50">
        <f>海航自动更新!R82</f>
        <v>346</v>
      </c>
      <c r="AY82" s="138">
        <f t="shared" si="20"/>
        <v>-0.27004219409282704</v>
      </c>
      <c r="AZ82" s="138"/>
      <c r="BA82" s="17"/>
      <c r="BB82" s="9"/>
      <c r="BC82" s="17"/>
      <c r="BD82" s="9"/>
      <c r="BE82" s="17"/>
      <c r="BF82" s="9"/>
      <c r="BG82" s="17"/>
      <c r="BH82" s="9"/>
      <c r="BI82" s="51"/>
      <c r="BJ82" s="9"/>
      <c r="BK82" s="51"/>
      <c r="BL82" s="9"/>
      <c r="BM82" s="51"/>
      <c r="BN82" s="9"/>
      <c r="BO82" s="51"/>
      <c r="BP82" s="51"/>
      <c r="BQ82" s="9"/>
      <c r="BR82" s="51"/>
      <c r="BS82" s="9"/>
      <c r="BT82" s="51"/>
      <c r="BU82" s="9"/>
      <c r="BV82" s="51"/>
      <c r="BW82" s="9"/>
      <c r="BX82" s="51"/>
      <c r="BY82" s="9"/>
      <c r="BZ82" s="51"/>
      <c r="CA82" s="9"/>
      <c r="CB82" s="51"/>
      <c r="CC82" s="9"/>
      <c r="CD82" s="51"/>
      <c r="CE82" s="9"/>
      <c r="CF82" s="51"/>
      <c r="CG82" s="10"/>
      <c r="CH82" s="51"/>
      <c r="CI82" s="10"/>
      <c r="CJ82" s="51"/>
      <c r="CK82" s="10"/>
      <c r="CL82" s="51"/>
      <c r="CM82" s="10"/>
      <c r="CN82" s="51"/>
      <c r="CO82" s="53"/>
      <c r="CP82" s="51"/>
      <c r="CQ82" s="53"/>
      <c r="CR82" s="51"/>
      <c r="CS82" s="53"/>
      <c r="CT82" s="51"/>
      <c r="CU82" s="53"/>
      <c r="CV82" s="60"/>
      <c r="CW82" s="51"/>
      <c r="CX82" s="9"/>
      <c r="CY82" s="51"/>
      <c r="CZ82" s="9"/>
      <c r="DA82" s="51"/>
      <c r="DB82" s="9"/>
      <c r="DC82" s="51"/>
      <c r="DD82" s="9"/>
      <c r="DE82" s="69"/>
      <c r="DF82" s="69"/>
      <c r="DG82" s="51"/>
    </row>
    <row r="83" spans="1:111">
      <c r="A83" s="49">
        <v>44074</v>
      </c>
      <c r="B83" s="50">
        <f>海航自动更新!B83</f>
        <v>7538.52</v>
      </c>
      <c r="C83" s="138">
        <f t="shared" si="21"/>
        <v>-0.52878683794523229</v>
      </c>
      <c r="D83" s="138"/>
      <c r="E83" s="50">
        <f>海航自动更新!C83</f>
        <v>7378.46</v>
      </c>
      <c r="F83" s="138">
        <f t="shared" si="22"/>
        <v>-0.35706754639577698</v>
      </c>
      <c r="G83" s="138"/>
      <c r="H83" s="50">
        <f>海航自动更新!D83</f>
        <v>160.05000000000001</v>
      </c>
      <c r="I83" s="138">
        <f t="shared" si="23"/>
        <v>-0.96409237044199703</v>
      </c>
      <c r="J83" s="138"/>
      <c r="K83" s="50">
        <f>海航自动更新!E83</f>
        <v>0</v>
      </c>
      <c r="L83" s="138">
        <f t="shared" si="24"/>
        <v>-1</v>
      </c>
      <c r="M83" s="138"/>
      <c r="N83" s="50">
        <f>海航自动更新!F83</f>
        <v>5817.52</v>
      </c>
      <c r="O83" s="138">
        <f t="shared" si="25"/>
        <v>-0.58220527349571072</v>
      </c>
      <c r="P83" s="138"/>
      <c r="Q83" s="50">
        <f>海航自动更新!G83</f>
        <v>5736.55</v>
      </c>
      <c r="R83" s="138">
        <f t="shared" si="26"/>
        <v>-0.44089677951944739</v>
      </c>
      <c r="S83" s="138"/>
      <c r="T83" s="10">
        <f>海航自动更新!I83</f>
        <v>80.98</v>
      </c>
      <c r="U83" s="138">
        <f t="shared" si="27"/>
        <v>-0.97759387303932554</v>
      </c>
      <c r="V83" s="138"/>
      <c r="W83" s="10">
        <f>海航自动更新!H83</f>
        <v>0</v>
      </c>
      <c r="X83" s="138">
        <f t="shared" si="28"/>
        <v>-1</v>
      </c>
      <c r="Y83" s="138"/>
      <c r="Z83" s="50">
        <f>海航自动更新!J83*10</f>
        <v>4067.9700000000003</v>
      </c>
      <c r="AA83" s="138">
        <f t="shared" si="29"/>
        <v>-0.47217273624920686</v>
      </c>
      <c r="AB83" s="138"/>
      <c r="AC83" s="50">
        <f>海航自动更新!K83*10</f>
        <v>4059.38</v>
      </c>
      <c r="AD83" s="138">
        <f t="shared" si="30"/>
        <v>-0.42810329524802404</v>
      </c>
      <c r="AE83" s="138"/>
      <c r="AF83" s="50">
        <f>海航自动更新!L83*10</f>
        <v>8.59</v>
      </c>
      <c r="AG83" s="138">
        <f t="shared" si="31"/>
        <v>-0.98512270735551355</v>
      </c>
      <c r="AH83" s="138"/>
      <c r="AI83" s="50">
        <f>海航自动更新!M83*10</f>
        <v>0</v>
      </c>
      <c r="AJ83" s="138">
        <f t="shared" si="32"/>
        <v>-1</v>
      </c>
      <c r="AK83" s="138"/>
      <c r="AL83" s="50">
        <f>海航自动更新!N83</f>
        <v>77.17</v>
      </c>
      <c r="AM83" s="174">
        <f t="shared" si="16"/>
        <v>-9.8700000000000045</v>
      </c>
      <c r="AN83" s="138"/>
      <c r="AO83" s="50">
        <f>海航自动更新!O83</f>
        <v>77.75</v>
      </c>
      <c r="AP83" s="174">
        <f t="shared" si="17"/>
        <v>-11.650000000000006</v>
      </c>
      <c r="AQ83" s="138"/>
      <c r="AR83" s="50">
        <f>海航自动更新!P83</f>
        <v>50.59</v>
      </c>
      <c r="AS83" s="174">
        <f t="shared" si="18"/>
        <v>-30.5</v>
      </c>
      <c r="AT83" s="138"/>
      <c r="AU83" s="50">
        <f>海航自动更新!Q83</f>
        <v>0</v>
      </c>
      <c r="AV83" s="174">
        <f t="shared" si="19"/>
        <v>-77.260000000000005</v>
      </c>
      <c r="AW83" s="138"/>
      <c r="AX83" s="50">
        <f>海航自动更新!R83</f>
        <v>346</v>
      </c>
      <c r="AY83" s="138">
        <f t="shared" si="20"/>
        <v>-0.26694915254237284</v>
      </c>
      <c r="AZ83" s="138"/>
      <c r="BA83" s="17"/>
      <c r="BB83" s="9"/>
      <c r="BC83" s="17"/>
      <c r="BD83" s="9"/>
      <c r="BE83" s="17"/>
      <c r="BF83" s="9"/>
      <c r="BG83" s="17"/>
      <c r="BH83" s="9"/>
      <c r="BI83" s="51"/>
      <c r="BJ83" s="9"/>
      <c r="BK83" s="51"/>
      <c r="BL83" s="9"/>
      <c r="BM83" s="51"/>
      <c r="BN83" s="9"/>
      <c r="BO83" s="51"/>
      <c r="BP83" s="51"/>
      <c r="BQ83" s="9"/>
      <c r="BR83" s="51"/>
      <c r="BS83" s="9"/>
      <c r="BT83" s="51"/>
      <c r="BU83" s="9"/>
      <c r="BV83" s="51"/>
      <c r="BW83" s="9"/>
      <c r="BX83" s="51"/>
      <c r="BY83" s="9"/>
      <c r="BZ83" s="51"/>
      <c r="CA83" s="9"/>
      <c r="CB83" s="51"/>
      <c r="CC83" s="9"/>
      <c r="CD83" s="51"/>
      <c r="CE83" s="9"/>
      <c r="CF83" s="51"/>
      <c r="CG83" s="10"/>
      <c r="CH83" s="51"/>
      <c r="CI83" s="10"/>
      <c r="CJ83" s="51"/>
      <c r="CK83" s="10"/>
      <c r="CL83" s="51"/>
      <c r="CM83" s="10"/>
      <c r="CN83" s="51"/>
      <c r="CO83" s="53"/>
      <c r="CP83" s="51"/>
      <c r="CQ83" s="53"/>
      <c r="CR83" s="51"/>
      <c r="CS83" s="53"/>
      <c r="CT83" s="51"/>
      <c r="CU83" s="53"/>
      <c r="CV83" s="60"/>
      <c r="CW83" s="51"/>
      <c r="CX83" s="9"/>
      <c r="CY83" s="51"/>
      <c r="CZ83" s="9"/>
      <c r="DA83" s="51"/>
      <c r="DB83" s="9"/>
      <c r="DC83" s="51"/>
      <c r="DD83" s="9"/>
      <c r="DE83" s="69"/>
      <c r="DF83" s="69"/>
      <c r="DG83" s="51"/>
    </row>
    <row r="84" spans="1:111">
      <c r="A84" s="49">
        <v>44104</v>
      </c>
      <c r="B84" s="50">
        <f>海航自动更新!B84</f>
        <v>7088.16</v>
      </c>
      <c r="C84" s="138">
        <f t="shared" si="21"/>
        <v>-0.52950047725948179</v>
      </c>
      <c r="D84" s="138"/>
      <c r="E84" s="50">
        <f>海航自动更新!C84</f>
        <v>6907.44</v>
      </c>
      <c r="F84" s="138">
        <f t="shared" si="22"/>
        <v>-0.3619140435555761</v>
      </c>
      <c r="G84" s="138"/>
      <c r="H84" s="50">
        <f>海航自动更新!D84</f>
        <v>180.72</v>
      </c>
      <c r="I84" s="138">
        <f t="shared" si="23"/>
        <v>-0.95679252906677892</v>
      </c>
      <c r="J84" s="138"/>
      <c r="K84" s="50">
        <f>海航自动更新!E84</f>
        <v>0</v>
      </c>
      <c r="L84" s="138">
        <f t="shared" si="24"/>
        <v>-1</v>
      </c>
      <c r="M84" s="138"/>
      <c r="N84" s="50">
        <f>海航自动更新!F84</f>
        <v>5749.97</v>
      </c>
      <c r="O84" s="138">
        <f t="shared" si="25"/>
        <v>-0.53868969539722233</v>
      </c>
      <c r="P84" s="138"/>
      <c r="Q84" s="50">
        <f>海航自动更新!G84</f>
        <v>5656.48</v>
      </c>
      <c r="R84" s="138">
        <f t="shared" si="26"/>
        <v>-0.40073439827439716</v>
      </c>
      <c r="S84" s="138"/>
      <c r="T84" s="10">
        <f>海航自动更新!I84</f>
        <v>93.5</v>
      </c>
      <c r="U84" s="138">
        <f t="shared" si="27"/>
        <v>-0.96871758841045197</v>
      </c>
      <c r="V84" s="138"/>
      <c r="W84" s="10">
        <f>海航自动更新!H84</f>
        <v>0</v>
      </c>
      <c r="X84" s="138">
        <f t="shared" si="28"/>
        <v>-1</v>
      </c>
      <c r="Y84" s="138"/>
      <c r="Z84" s="50">
        <f>海航自动更新!J84*10</f>
        <v>3896.15</v>
      </c>
      <c r="AA84" s="138">
        <f t="shared" si="29"/>
        <v>-0.44326159553140321</v>
      </c>
      <c r="AB84" s="138"/>
      <c r="AC84" s="50">
        <f>海航自动更新!K84*10</f>
        <v>3906.42</v>
      </c>
      <c r="AD84" s="138">
        <f t="shared" si="30"/>
        <v>-0.40009766944727698</v>
      </c>
      <c r="AE84" s="138"/>
      <c r="AF84" s="50">
        <f>海航自动更新!L84*10</f>
        <v>10.27</v>
      </c>
      <c r="AG84" s="138">
        <f t="shared" si="31"/>
        <v>-0.97788544358311802</v>
      </c>
      <c r="AH84" s="138"/>
      <c r="AI84" s="50">
        <f>海航自动更新!M84*10</f>
        <v>0</v>
      </c>
      <c r="AJ84" s="138">
        <f t="shared" si="32"/>
        <v>-1</v>
      </c>
      <c r="AK84" s="138"/>
      <c r="AL84" s="50">
        <f>海航自动更新!N84</f>
        <v>81.12</v>
      </c>
      <c r="AM84" s="174">
        <f t="shared" si="16"/>
        <v>-1.6199999999999903</v>
      </c>
      <c r="AN84" s="138"/>
      <c r="AO84" s="50">
        <f>海航自动更新!O84</f>
        <v>81.89</v>
      </c>
      <c r="AP84" s="174">
        <f t="shared" si="17"/>
        <v>-5.2999999999999972</v>
      </c>
      <c r="AQ84" s="138"/>
      <c r="AR84" s="50">
        <f>海航自动更新!P84</f>
        <v>51.74</v>
      </c>
      <c r="AS84" s="174">
        <f t="shared" si="18"/>
        <v>-19.719999999999992</v>
      </c>
      <c r="AT84" s="138"/>
      <c r="AU84" s="50">
        <f>海航自动更新!Q84</f>
        <v>0</v>
      </c>
      <c r="AV84" s="174">
        <f t="shared" si="19"/>
        <v>-63.7</v>
      </c>
      <c r="AW84" s="138"/>
      <c r="AX84" s="50">
        <f>海航自动更新!R84</f>
        <v>346</v>
      </c>
      <c r="AY84" s="138">
        <f t="shared" si="20"/>
        <v>-0.26539278131634825</v>
      </c>
      <c r="AZ84" s="138"/>
      <c r="BA84" s="17"/>
      <c r="BB84" s="9"/>
      <c r="BC84" s="17"/>
      <c r="BD84" s="9"/>
      <c r="BE84" s="17"/>
      <c r="BF84" s="9"/>
      <c r="BG84" s="17"/>
      <c r="BH84" s="9"/>
      <c r="BI84" s="51"/>
      <c r="BJ84" s="9"/>
      <c r="BK84" s="51"/>
      <c r="BL84" s="9"/>
      <c r="BM84" s="51"/>
      <c r="BN84" s="9"/>
      <c r="BO84" s="51"/>
      <c r="BP84" s="51"/>
      <c r="BQ84" s="9"/>
      <c r="BR84" s="51"/>
      <c r="BS84" s="9"/>
      <c r="BT84" s="51"/>
      <c r="BU84" s="9"/>
      <c r="BV84" s="51"/>
      <c r="BW84" s="9"/>
      <c r="BX84" s="51"/>
      <c r="BY84" s="9"/>
      <c r="BZ84" s="51"/>
      <c r="CA84" s="9"/>
      <c r="CB84" s="51"/>
      <c r="CC84" s="9"/>
      <c r="CD84" s="51"/>
      <c r="CE84" s="9"/>
      <c r="CF84" s="51"/>
      <c r="CG84" s="10"/>
      <c r="CH84" s="51"/>
      <c r="CI84" s="10"/>
      <c r="CJ84" s="51"/>
      <c r="CK84" s="10"/>
      <c r="CL84" s="51"/>
      <c r="CM84" s="10"/>
      <c r="CN84" s="51"/>
      <c r="CO84" s="53"/>
      <c r="CP84" s="51"/>
      <c r="CQ84" s="53"/>
      <c r="CR84" s="51"/>
      <c r="CS84" s="53"/>
      <c r="CT84" s="51"/>
      <c r="CU84" s="53"/>
      <c r="CV84" s="60"/>
      <c r="CW84" s="51"/>
      <c r="CX84" s="9"/>
      <c r="CY84" s="51"/>
      <c r="CZ84" s="9"/>
      <c r="DA84" s="51"/>
      <c r="DB84" s="9"/>
      <c r="DC84" s="51"/>
      <c r="DD84" s="9"/>
      <c r="DE84" s="69"/>
      <c r="DF84" s="69"/>
      <c r="DG84" s="51"/>
    </row>
    <row r="85" spans="1:111">
      <c r="A85" s="49">
        <v>44135</v>
      </c>
      <c r="B85" s="50">
        <f>海航自动更新!B85</f>
        <v>8055.94</v>
      </c>
      <c r="C85" s="138">
        <f t="shared" si="21"/>
        <v>-0.46251200116358748</v>
      </c>
      <c r="D85" s="138"/>
      <c r="E85" s="50">
        <f>海航自动更新!C85</f>
        <v>7846.76</v>
      </c>
      <c r="F85" s="138">
        <f t="shared" si="22"/>
        <v>-0.28487426817442785</v>
      </c>
      <c r="G85" s="138"/>
      <c r="H85" s="50">
        <f>海航自动更新!D85</f>
        <v>209.18</v>
      </c>
      <c r="I85" s="138">
        <f t="shared" si="23"/>
        <v>-0.94716382548250455</v>
      </c>
      <c r="J85" s="138"/>
      <c r="K85" s="50">
        <f>海航自动更新!E85</f>
        <v>0</v>
      </c>
      <c r="L85" s="138">
        <f t="shared" si="24"/>
        <v>-1</v>
      </c>
      <c r="M85" s="138"/>
      <c r="N85" s="50">
        <f>海航自动更新!F85</f>
        <v>6452.9</v>
      </c>
      <c r="O85" s="138">
        <f t="shared" si="25"/>
        <v>-0.47792451349464282</v>
      </c>
      <c r="P85" s="138"/>
      <c r="Q85" s="50">
        <f>海航自动更新!G85</f>
        <v>6361.26</v>
      </c>
      <c r="R85" s="138">
        <f t="shared" si="26"/>
        <v>-0.33605607753662969</v>
      </c>
      <c r="S85" s="138"/>
      <c r="T85" s="10">
        <f>海航自动更新!I85</f>
        <v>91.65</v>
      </c>
      <c r="U85" s="138">
        <f t="shared" si="27"/>
        <v>-0.96660167993732116</v>
      </c>
      <c r="V85" s="138"/>
      <c r="W85" s="10">
        <f>海航自动更新!H85</f>
        <v>0</v>
      </c>
      <c r="X85" s="138">
        <f t="shared" si="28"/>
        <v>-1</v>
      </c>
      <c r="Y85" s="138"/>
      <c r="Z85" s="50">
        <f>海航自动更新!J85*10</f>
        <v>4352.1899999999996</v>
      </c>
      <c r="AA85" s="138">
        <f t="shared" si="29"/>
        <v>-0.38466247693645417</v>
      </c>
      <c r="AB85" s="138"/>
      <c r="AC85" s="50">
        <f>海航自动更新!K85*10</f>
        <v>4342.07</v>
      </c>
      <c r="AD85" s="138">
        <f t="shared" si="30"/>
        <v>-0.34288421055817631</v>
      </c>
      <c r="AE85" s="138"/>
      <c r="AF85" s="50">
        <f>海航自动更新!L85*10</f>
        <v>10.120000000000001</v>
      </c>
      <c r="AG85" s="138">
        <f t="shared" si="31"/>
        <v>-0.97714801851642763</v>
      </c>
      <c r="AH85" s="138"/>
      <c r="AI85" s="50">
        <f>海航自动更新!M85*10</f>
        <v>0</v>
      </c>
      <c r="AJ85" s="138">
        <f t="shared" si="32"/>
        <v>-1</v>
      </c>
      <c r="AK85" s="138"/>
      <c r="AL85" s="50">
        <f>海航自动更新!N85</f>
        <v>80.099999999999994</v>
      </c>
      <c r="AM85" s="174">
        <f t="shared" si="16"/>
        <v>-2.3700000000000045</v>
      </c>
      <c r="AN85" s="138"/>
      <c r="AO85" s="50">
        <f>海航自动更新!O85</f>
        <v>81.069999999999993</v>
      </c>
      <c r="AP85" s="174">
        <f t="shared" si="17"/>
        <v>-6.25</v>
      </c>
      <c r="AQ85" s="138"/>
      <c r="AR85" s="50">
        <f>海航自动更新!P85</f>
        <v>43.81</v>
      </c>
      <c r="AS85" s="174">
        <f t="shared" si="18"/>
        <v>-25.5</v>
      </c>
      <c r="AT85" s="138"/>
      <c r="AU85" s="50">
        <f>海航自动更新!Q85</f>
        <v>0</v>
      </c>
      <c r="AV85" s="174">
        <f t="shared" si="19"/>
        <v>-61.76</v>
      </c>
      <c r="AW85" s="138"/>
      <c r="AX85" s="50">
        <f>海航自动更新!R85</f>
        <v>346</v>
      </c>
      <c r="AY85" s="138">
        <f t="shared" si="20"/>
        <v>-0.2638297872340426</v>
      </c>
      <c r="AZ85" s="138"/>
      <c r="BA85" s="17"/>
      <c r="BB85" s="9"/>
      <c r="BC85" s="17"/>
      <c r="BD85" s="9"/>
      <c r="BE85" s="17"/>
      <c r="BF85" s="9"/>
      <c r="BG85" s="17"/>
      <c r="BH85" s="9"/>
      <c r="BI85" s="51"/>
      <c r="BJ85" s="9"/>
      <c r="BK85" s="51"/>
      <c r="BL85" s="9"/>
      <c r="BM85" s="51"/>
      <c r="BN85" s="9"/>
      <c r="BO85" s="51"/>
      <c r="BP85" s="51"/>
      <c r="BQ85" s="9"/>
      <c r="BR85" s="51"/>
      <c r="BS85" s="9"/>
      <c r="BT85" s="51"/>
      <c r="BU85" s="9"/>
      <c r="BV85" s="51"/>
      <c r="BW85" s="9"/>
      <c r="BX85" s="51"/>
      <c r="BY85" s="9"/>
      <c r="BZ85" s="51"/>
      <c r="CA85" s="9"/>
      <c r="CB85" s="51"/>
      <c r="CC85" s="9"/>
      <c r="CD85" s="51"/>
      <c r="CE85" s="9"/>
      <c r="CF85" s="51"/>
      <c r="CG85" s="10"/>
      <c r="CH85" s="51"/>
      <c r="CI85" s="10"/>
      <c r="CJ85" s="51"/>
      <c r="CK85" s="10"/>
      <c r="CL85" s="51"/>
      <c r="CM85" s="10"/>
      <c r="CN85" s="51"/>
      <c r="CO85" s="53"/>
      <c r="CP85" s="51"/>
      <c r="CQ85" s="53"/>
      <c r="CR85" s="51"/>
      <c r="CS85" s="53"/>
      <c r="CT85" s="51"/>
      <c r="CU85" s="53"/>
      <c r="CV85" s="60"/>
      <c r="CW85" s="51"/>
      <c r="CX85" s="9"/>
      <c r="CY85" s="51"/>
      <c r="CZ85" s="9"/>
      <c r="DA85" s="51"/>
      <c r="DB85" s="9"/>
      <c r="DC85" s="51"/>
      <c r="DD85" s="9"/>
      <c r="DE85" s="69"/>
      <c r="DF85" s="69"/>
      <c r="DG85" s="70"/>
    </row>
    <row r="86" spans="1:111">
      <c r="A86" s="49">
        <v>44165</v>
      </c>
      <c r="B86" s="50">
        <f>海航自动更新!B86</f>
        <v>8053.72</v>
      </c>
      <c r="C86" s="138">
        <f t="shared" si="21"/>
        <v>-0.2962132790837696</v>
      </c>
      <c r="D86" s="138"/>
      <c r="E86" s="50">
        <f>海航自动更新!C86</f>
        <v>7915.27</v>
      </c>
      <c r="F86" s="138">
        <f t="shared" si="22"/>
        <v>-6.8014379052645069E-2</v>
      </c>
      <c r="G86" s="138"/>
      <c r="H86" s="50">
        <f>海航自动更新!D86</f>
        <v>138.44999999999999</v>
      </c>
      <c r="I86" s="138">
        <f t="shared" si="23"/>
        <v>-0.95238946756672183</v>
      </c>
      <c r="J86" s="138"/>
      <c r="K86" s="50">
        <f>海航自动更新!E86</f>
        <v>0</v>
      </c>
      <c r="L86" s="138">
        <f t="shared" si="24"/>
        <v>-1</v>
      </c>
      <c r="M86" s="138"/>
      <c r="N86" s="50">
        <f>海航自动更新!F86</f>
        <v>6169.47</v>
      </c>
      <c r="O86" s="138">
        <f t="shared" si="25"/>
        <v>-0.32304945784441308</v>
      </c>
      <c r="P86" s="138"/>
      <c r="Q86" s="50">
        <f>海航自动更新!G86</f>
        <v>6098.97</v>
      </c>
      <c r="R86" s="138">
        <f t="shared" si="26"/>
        <v>-0.13998719633600876</v>
      </c>
      <c r="S86" s="138"/>
      <c r="T86" s="10">
        <f>海航自动更新!I86</f>
        <v>70.5</v>
      </c>
      <c r="U86" s="138">
        <f t="shared" si="27"/>
        <v>-0.96464836404663412</v>
      </c>
      <c r="V86" s="138"/>
      <c r="W86" s="10">
        <f>海航自动更新!H86</f>
        <v>0</v>
      </c>
      <c r="X86" s="138">
        <f t="shared" si="28"/>
        <v>-1</v>
      </c>
      <c r="Y86" s="138"/>
      <c r="Z86" s="50">
        <f>海航自动更新!J86*10</f>
        <v>4062.81</v>
      </c>
      <c r="AA86" s="138">
        <f t="shared" si="29"/>
        <v>-0.20160943257184971</v>
      </c>
      <c r="AB86" s="138"/>
      <c r="AC86" s="50">
        <f>海航自动更新!K86*10</f>
        <v>4055.0099999999998</v>
      </c>
      <c r="AD86" s="138">
        <f t="shared" si="30"/>
        <v>-0.14513306798441639</v>
      </c>
      <c r="AE86" s="138"/>
      <c r="AF86" s="50">
        <f>海航自动更新!L86*10</f>
        <v>7.8000000000000007</v>
      </c>
      <c r="AG86" s="138">
        <f t="shared" si="31"/>
        <v>-0.97612196167268717</v>
      </c>
      <c r="AH86" s="138"/>
      <c r="AI86" s="50">
        <f>海航自动更新!M86*10</f>
        <v>0</v>
      </c>
      <c r="AJ86" s="138">
        <f t="shared" si="32"/>
        <v>-1</v>
      </c>
      <c r="AK86" s="138"/>
      <c r="AL86" s="50">
        <f>海航自动更新!N86</f>
        <v>76.599999999999994</v>
      </c>
      <c r="AM86" s="174">
        <f t="shared" si="16"/>
        <v>-3.0400000000000063</v>
      </c>
      <c r="AN86" s="138"/>
      <c r="AO86" s="50">
        <f>海航自动更新!O86</f>
        <v>77.05</v>
      </c>
      <c r="AP86" s="174">
        <f t="shared" si="17"/>
        <v>-6.4500000000000028</v>
      </c>
      <c r="AQ86" s="138"/>
      <c r="AR86" s="50">
        <f>海航自动更新!P86</f>
        <v>50.92</v>
      </c>
      <c r="AS86" s="174">
        <f t="shared" si="18"/>
        <v>-17.659999999999997</v>
      </c>
      <c r="AT86" s="138"/>
      <c r="AU86" s="50">
        <f>海航自动更新!Q86</f>
        <v>0</v>
      </c>
      <c r="AV86" s="174">
        <f t="shared" si="19"/>
        <v>-65</v>
      </c>
      <c r="AW86" s="138"/>
      <c r="AX86" s="50">
        <f>海航自动更新!R86</f>
        <v>346</v>
      </c>
      <c r="AY86" s="138">
        <f t="shared" si="20"/>
        <v>-4.9450549450549497E-2</v>
      </c>
      <c r="AZ86" s="138"/>
      <c r="BA86" s="17"/>
      <c r="BB86" s="9"/>
      <c r="BC86" s="17"/>
      <c r="BD86" s="9"/>
      <c r="BE86" s="17"/>
      <c r="BF86" s="9"/>
      <c r="BG86" s="17"/>
      <c r="BH86" s="9"/>
      <c r="BI86" s="51"/>
      <c r="BJ86" s="9"/>
      <c r="BK86" s="51"/>
      <c r="BL86" s="9"/>
      <c r="BM86" s="51"/>
      <c r="BN86" s="9"/>
      <c r="BO86" s="51"/>
      <c r="BP86" s="51"/>
      <c r="BQ86" s="9"/>
      <c r="BR86" s="51"/>
      <c r="BS86" s="9"/>
      <c r="BT86" s="51"/>
      <c r="BU86" s="9"/>
      <c r="BV86" s="51"/>
      <c r="BW86" s="9"/>
      <c r="BX86" s="51"/>
      <c r="BY86" s="9"/>
      <c r="BZ86" s="51"/>
      <c r="CA86" s="9"/>
      <c r="CB86" s="51"/>
      <c r="CC86" s="9"/>
      <c r="CD86" s="51"/>
      <c r="CE86" s="9"/>
      <c r="CF86" s="51"/>
      <c r="CG86" s="10"/>
      <c r="CH86" s="51"/>
      <c r="CI86" s="10"/>
      <c r="CJ86" s="51"/>
      <c r="CK86" s="10"/>
      <c r="CL86" s="51"/>
      <c r="CM86" s="10"/>
      <c r="CN86" s="51"/>
      <c r="CO86" s="53"/>
      <c r="CP86" s="51"/>
      <c r="CQ86" s="53"/>
      <c r="CR86" s="51"/>
      <c r="CS86" s="53"/>
      <c r="CT86" s="51"/>
      <c r="CU86" s="53"/>
      <c r="CV86" s="60"/>
      <c r="CW86" s="51"/>
      <c r="CX86" s="9"/>
      <c r="CY86" s="51"/>
      <c r="CZ86" s="9"/>
      <c r="DA86" s="51"/>
      <c r="DB86" s="9"/>
      <c r="DC86" s="51"/>
      <c r="DD86" s="9"/>
      <c r="DE86" s="69"/>
      <c r="DF86" s="69"/>
      <c r="DG86" s="51"/>
    </row>
    <row r="87" spans="1:111">
      <c r="A87" s="49">
        <v>44196</v>
      </c>
      <c r="B87" s="50">
        <f>海航自动更新!B87</f>
        <v>8671.2099999999991</v>
      </c>
      <c r="C87" s="138">
        <f t="shared" si="21"/>
        <v>-0.24684164949062504</v>
      </c>
      <c r="D87" s="138"/>
      <c r="E87" s="50">
        <f>海航自动更新!C87</f>
        <v>8567.2199999999993</v>
      </c>
      <c r="F87" s="138">
        <f t="shared" si="22"/>
        <v>3.648849088150663E-2</v>
      </c>
      <c r="G87" s="138"/>
      <c r="H87" s="50">
        <f>海航自动更新!D87</f>
        <v>103.99</v>
      </c>
      <c r="I87" s="138">
        <f t="shared" si="23"/>
        <v>-0.96757658430119264</v>
      </c>
      <c r="J87" s="138"/>
      <c r="K87" s="50">
        <f>海航自动更新!E87</f>
        <v>0</v>
      </c>
      <c r="L87" s="138">
        <f t="shared" si="24"/>
        <v>-1</v>
      </c>
      <c r="M87" s="138"/>
      <c r="N87" s="50">
        <f>海航自动更新!F87</f>
        <v>6433.31</v>
      </c>
      <c r="O87" s="138">
        <f t="shared" si="25"/>
        <v>-0.29511104780479258</v>
      </c>
      <c r="P87" s="138"/>
      <c r="Q87" s="50">
        <f>海航自动更新!G87</f>
        <v>6387.28</v>
      </c>
      <c r="R87" s="138">
        <f t="shared" si="26"/>
        <v>-5.6318488521039489E-2</v>
      </c>
      <c r="S87" s="138"/>
      <c r="T87" s="10">
        <f>海航自动更新!I87</f>
        <v>46.03</v>
      </c>
      <c r="U87" s="138">
        <f t="shared" si="27"/>
        <v>-0.9802642862042944</v>
      </c>
      <c r="V87" s="138"/>
      <c r="W87" s="10">
        <f>海航自动更新!H87</f>
        <v>0</v>
      </c>
      <c r="X87" s="138">
        <f t="shared" si="28"/>
        <v>-1</v>
      </c>
      <c r="Y87" s="138"/>
      <c r="Z87" s="50">
        <f>海航自动更新!J87*10</f>
        <v>4219.88</v>
      </c>
      <c r="AA87" s="138">
        <f t="shared" si="29"/>
        <v>-0.13069237583173687</v>
      </c>
      <c r="AB87" s="138"/>
      <c r="AC87" s="50">
        <f>海航自动更新!K87*10</f>
        <v>4214.97</v>
      </c>
      <c r="AD87" s="138">
        <f t="shared" si="30"/>
        <v>-5.6872239401763891E-2</v>
      </c>
      <c r="AE87" s="138"/>
      <c r="AF87" s="50">
        <f>海航自动更新!L87*10</f>
        <v>49.2</v>
      </c>
      <c r="AG87" s="138">
        <f t="shared" si="31"/>
        <v>-0.86563984925446502</v>
      </c>
      <c r="AH87" s="138"/>
      <c r="AI87" s="50">
        <f>海航自动更新!M87*10</f>
        <v>0</v>
      </c>
      <c r="AJ87" s="138">
        <f t="shared" si="32"/>
        <v>-1</v>
      </c>
      <c r="AK87" s="138"/>
      <c r="AL87" s="50">
        <f>海航自动更新!N87</f>
        <v>74.19</v>
      </c>
      <c r="AM87" s="174">
        <f t="shared" si="16"/>
        <v>-5.0799999999999983</v>
      </c>
      <c r="AN87" s="138"/>
      <c r="AO87" s="50">
        <f>海航自动更新!O87</f>
        <v>74.55</v>
      </c>
      <c r="AP87" s="174">
        <f t="shared" si="17"/>
        <v>-7.3400000000000034</v>
      </c>
      <c r="AQ87" s="138"/>
      <c r="AR87" s="50">
        <f>海航自动更新!P87</f>
        <v>44.26</v>
      </c>
      <c r="AS87" s="174">
        <f t="shared" si="18"/>
        <v>-28.46</v>
      </c>
      <c r="AT87" s="138"/>
      <c r="AU87" s="50">
        <f>海航自动更新!Q87</f>
        <v>0</v>
      </c>
      <c r="AV87" s="174">
        <f t="shared" si="19"/>
        <v>-64.36</v>
      </c>
      <c r="AW87" s="138"/>
      <c r="AX87" s="50">
        <f>海航自动更新!R87</f>
        <v>346</v>
      </c>
      <c r="AY87" s="138">
        <f t="shared" si="20"/>
        <v>-4.1551246537396169E-2</v>
      </c>
      <c r="AZ87" s="138"/>
      <c r="BA87" s="17"/>
      <c r="BB87" s="9"/>
      <c r="BC87" s="17"/>
      <c r="BD87" s="9"/>
      <c r="BE87" s="17"/>
      <c r="BF87" s="9"/>
      <c r="BG87" s="17"/>
      <c r="BH87" s="9"/>
      <c r="BI87" s="51"/>
      <c r="BJ87" s="9"/>
      <c r="BK87" s="51"/>
      <c r="BL87" s="9"/>
      <c r="BM87" s="51"/>
      <c r="BN87" s="9"/>
      <c r="BO87" s="51"/>
      <c r="BP87" s="51"/>
      <c r="BQ87" s="9"/>
      <c r="BR87" s="51"/>
      <c r="BS87" s="9"/>
      <c r="BT87" s="51"/>
      <c r="BU87" s="9"/>
      <c r="BV87" s="51"/>
      <c r="BW87" s="9"/>
      <c r="BX87" s="51"/>
      <c r="BY87" s="9"/>
      <c r="BZ87" s="51"/>
      <c r="CA87" s="9"/>
      <c r="CB87" s="51"/>
      <c r="CC87" s="9"/>
      <c r="CD87" s="51"/>
      <c r="CE87" s="9"/>
      <c r="CF87" s="51"/>
      <c r="CG87" s="10"/>
      <c r="CH87" s="51"/>
      <c r="CI87" s="10"/>
      <c r="CJ87" s="51"/>
      <c r="CK87" s="10"/>
      <c r="CL87" s="51"/>
      <c r="CM87" s="10"/>
      <c r="CN87" s="51"/>
      <c r="CO87" s="53"/>
      <c r="CP87" s="51"/>
      <c r="CQ87" s="53"/>
      <c r="CR87" s="51"/>
      <c r="CS87" s="53"/>
      <c r="CT87" s="51"/>
      <c r="CU87" s="53"/>
      <c r="CV87" s="60"/>
      <c r="CW87" s="51"/>
      <c r="CX87" s="9"/>
      <c r="CY87" s="51"/>
      <c r="CZ87" s="9"/>
      <c r="DA87" s="51"/>
      <c r="DB87" s="9"/>
      <c r="DC87" s="51"/>
      <c r="DD87" s="9"/>
      <c r="DE87" s="69"/>
      <c r="DF87" s="69"/>
      <c r="DG87" s="51"/>
    </row>
    <row r="88" spans="1:111" s="11" customFormat="1">
      <c r="A88" s="34">
        <v>44227</v>
      </c>
      <c r="B88" s="18">
        <f>海航自动更新!B88</f>
        <v>7889.31</v>
      </c>
      <c r="C88" s="138">
        <f t="shared" si="21"/>
        <v>-0.33214847747856802</v>
      </c>
      <c r="D88" s="138"/>
      <c r="E88" s="18">
        <f>海航自动更新!C88</f>
        <v>7785.47</v>
      </c>
      <c r="F88" s="138">
        <f t="shared" si="22"/>
        <v>-7.9805642099689433E-2</v>
      </c>
      <c r="G88" s="138"/>
      <c r="H88" s="18">
        <f>海航自动更新!D88</f>
        <v>103.84</v>
      </c>
      <c r="I88" s="138">
        <f t="shared" si="23"/>
        <v>-0.96861806455902399</v>
      </c>
      <c r="J88" s="138"/>
      <c r="K88" s="18">
        <f>海航自动更新!E88</f>
        <v>0</v>
      </c>
      <c r="L88" s="138">
        <f t="shared" si="24"/>
        <v>-1</v>
      </c>
      <c r="M88" s="138"/>
      <c r="N88" s="18">
        <f>海航自动更新!F88</f>
        <v>5103.22</v>
      </c>
      <c r="O88" s="138">
        <f t="shared" si="25"/>
        <v>-0.41955238191647515</v>
      </c>
      <c r="P88" s="138"/>
      <c r="Q88" s="18">
        <f>海航自动更新!G88</f>
        <v>5061.46</v>
      </c>
      <c r="R88" s="138">
        <f t="shared" si="26"/>
        <v>-0.21390276328214308</v>
      </c>
      <c r="S88" s="138"/>
      <c r="T88" s="10">
        <f>海航自动更新!I88</f>
        <v>41.76</v>
      </c>
      <c r="U88" s="138">
        <f t="shared" si="27"/>
        <v>-0.98206524540035389</v>
      </c>
      <c r="V88" s="138"/>
      <c r="W88" s="10">
        <f>海航自动更新!H88</f>
        <v>0</v>
      </c>
      <c r="X88" s="138">
        <f t="shared" si="28"/>
        <v>-1</v>
      </c>
      <c r="Y88" s="138"/>
      <c r="Z88" s="18">
        <f>海航自动更新!J88*10</f>
        <v>3330.28</v>
      </c>
      <c r="AA88" s="138">
        <f t="shared" si="29"/>
        <v>-0.27798337983770083</v>
      </c>
      <c r="AB88" s="138"/>
      <c r="AC88" s="18">
        <f>海航自动更新!K88*10</f>
        <v>3326.17</v>
      </c>
      <c r="AD88" s="138">
        <f t="shared" si="30"/>
        <v>-0.21284143565082803</v>
      </c>
      <c r="AE88" s="138"/>
      <c r="AF88" s="18">
        <f>海航自动更新!L88*10</f>
        <v>4.1099999999999994</v>
      </c>
      <c r="AG88" s="138">
        <f t="shared" si="31"/>
        <v>-0.98887384948565238</v>
      </c>
      <c r="AH88" s="138"/>
      <c r="AI88" s="18">
        <f>海航自动更新!M88*10</f>
        <v>0</v>
      </c>
      <c r="AJ88" s="138">
        <f t="shared" si="32"/>
        <v>-1</v>
      </c>
      <c r="AK88" s="138"/>
      <c r="AL88" s="18">
        <f>海航自动更新!N88</f>
        <v>64.69</v>
      </c>
      <c r="AM88" s="174">
        <f t="shared" si="16"/>
        <v>-9.7400000000000091</v>
      </c>
      <c r="AN88" s="138"/>
      <c r="AO88" s="18">
        <f>海航自动更新!O88</f>
        <v>65.010000000000005</v>
      </c>
      <c r="AP88" s="174">
        <f t="shared" si="17"/>
        <v>-11.089999999999989</v>
      </c>
      <c r="AQ88" s="138"/>
      <c r="AR88" s="18">
        <f>海航自动更新!P88</f>
        <v>40.22</v>
      </c>
      <c r="AS88" s="174">
        <f t="shared" si="18"/>
        <v>-30.150000000000006</v>
      </c>
      <c r="AT88" s="138"/>
      <c r="AU88" s="18">
        <f>海航自动更新!Q88</f>
        <v>0</v>
      </c>
      <c r="AV88" s="174">
        <f t="shared" si="19"/>
        <v>-56.96</v>
      </c>
      <c r="AW88" s="138"/>
      <c r="AX88" s="18">
        <f>海航自动更新!R88</f>
        <v>346</v>
      </c>
      <c r="AY88" s="138">
        <f t="shared" si="20"/>
        <v>-3.081232492997199E-2</v>
      </c>
      <c r="AZ88" s="138"/>
      <c r="BA88" s="10"/>
      <c r="BB88" s="9"/>
      <c r="BC88" s="10"/>
      <c r="BD88" s="9"/>
      <c r="BE88" s="10"/>
      <c r="BF88" s="9"/>
      <c r="BG88" s="10"/>
      <c r="BH88" s="9"/>
      <c r="BI88" s="10"/>
      <c r="BJ88" s="9"/>
      <c r="BK88" s="10"/>
      <c r="BL88" s="9"/>
      <c r="BM88" s="10"/>
      <c r="BN88" s="9"/>
      <c r="BO88" s="10"/>
      <c r="BP88" s="10"/>
      <c r="BQ88" s="9"/>
      <c r="BR88" s="10"/>
      <c r="BS88" s="9"/>
      <c r="BT88" s="10"/>
      <c r="BU88" s="9"/>
      <c r="BV88" s="10"/>
      <c r="BW88" s="9"/>
      <c r="BX88" s="10"/>
      <c r="BY88" s="9"/>
      <c r="BZ88" s="10"/>
      <c r="CA88" s="9"/>
      <c r="CB88" s="10"/>
      <c r="CC88" s="9"/>
      <c r="CD88" s="10"/>
      <c r="CE88" s="9"/>
      <c r="CF88" s="10"/>
      <c r="CG88" s="10"/>
      <c r="CH88" s="10"/>
      <c r="CI88" s="10"/>
      <c r="CJ88" s="10"/>
      <c r="CK88" s="10"/>
      <c r="CL88" s="10"/>
      <c r="CM88" s="10"/>
      <c r="CN88" s="10"/>
      <c r="CO88" s="53"/>
      <c r="CP88" s="10"/>
      <c r="CQ88" s="53"/>
      <c r="CR88" s="51"/>
      <c r="CS88" s="53"/>
      <c r="CT88" s="10"/>
      <c r="CU88" s="53"/>
      <c r="CW88" s="10"/>
      <c r="CX88" s="9"/>
      <c r="CY88" s="10"/>
      <c r="CZ88" s="9"/>
      <c r="DA88" s="10"/>
      <c r="DB88" s="9"/>
      <c r="DC88" s="10"/>
      <c r="DD88" s="9"/>
      <c r="DE88" s="88"/>
      <c r="DF88" s="88"/>
    </row>
    <row r="89" spans="1:111">
      <c r="A89" s="49">
        <v>44255</v>
      </c>
      <c r="B89" s="50">
        <f>海航自动更新!B89</f>
        <v>5676.51</v>
      </c>
      <c r="C89" s="138">
        <f t="shared" si="21"/>
        <v>1.7890149412128866</v>
      </c>
      <c r="D89" s="138"/>
      <c r="E89" s="50">
        <f>海航自动更新!C89</f>
        <v>5597.97</v>
      </c>
      <c r="F89" s="138">
        <f t="shared" si="22"/>
        <v>2.6686589465819948</v>
      </c>
      <c r="G89" s="138"/>
      <c r="H89" s="50">
        <f>海航自动更新!D89</f>
        <v>78.540000000000006</v>
      </c>
      <c r="I89" s="138">
        <f t="shared" si="23"/>
        <v>-0.84429950637353057</v>
      </c>
      <c r="J89" s="138"/>
      <c r="K89" s="50">
        <f>海航自动更新!E89</f>
        <v>0</v>
      </c>
      <c r="L89" s="138">
        <f t="shared" si="24"/>
        <v>-1</v>
      </c>
      <c r="M89" s="138"/>
      <c r="N89" s="50">
        <f>海航自动更新!F89</f>
        <v>3908.04</v>
      </c>
      <c r="O89" s="138">
        <f t="shared" si="25"/>
        <v>3.3528101401171728</v>
      </c>
      <c r="P89" s="138"/>
      <c r="Q89" s="50">
        <f>海航自动更新!G89</f>
        <v>3879.3</v>
      </c>
      <c r="R89" s="138">
        <f t="shared" si="26"/>
        <v>4.9082532478411185</v>
      </c>
      <c r="S89" s="138"/>
      <c r="T89" s="10">
        <f>海航自动更新!I89</f>
        <v>28.74</v>
      </c>
      <c r="U89" s="138">
        <f t="shared" si="27"/>
        <v>-0.88013013013013008</v>
      </c>
      <c r="V89" s="138"/>
      <c r="W89" s="10">
        <f>海航自动更新!H89</f>
        <v>0</v>
      </c>
      <c r="X89" s="138">
        <f t="shared" si="28"/>
        <v>-1</v>
      </c>
      <c r="Y89" s="138"/>
      <c r="Z89" s="50">
        <f>海航自动更新!J89*10</f>
        <v>2493.5499999999997</v>
      </c>
      <c r="AA89" s="138">
        <f t="shared" si="29"/>
        <v>4.1916510514261915</v>
      </c>
      <c r="AB89" s="138"/>
      <c r="AC89" s="50">
        <f>海航自动更新!K89*10</f>
        <v>2490.83</v>
      </c>
      <c r="AD89" s="138">
        <f t="shared" si="30"/>
        <v>4.5865742609787823</v>
      </c>
      <c r="AE89" s="138"/>
      <c r="AF89" s="50">
        <f>海航自动更新!L89*10</f>
        <v>2.72</v>
      </c>
      <c r="AG89" s="138">
        <f t="shared" si="31"/>
        <v>-0.91868460388639761</v>
      </c>
      <c r="AH89" s="138"/>
      <c r="AI89" s="50">
        <f>海航自动更新!M89*10</f>
        <v>0</v>
      </c>
      <c r="AJ89" s="138">
        <f t="shared" si="32"/>
        <v>-1</v>
      </c>
      <c r="AK89" s="138"/>
      <c r="AL89" s="50">
        <f>海航自动更新!N89</f>
        <v>68.849999999999994</v>
      </c>
      <c r="AM89" s="174">
        <f t="shared" si="16"/>
        <v>24.739999999999995</v>
      </c>
      <c r="AN89" s="138"/>
      <c r="AO89" s="50">
        <f>海航自动更新!O89</f>
        <v>69.3</v>
      </c>
      <c r="AP89" s="174">
        <f t="shared" si="17"/>
        <v>26.269999999999996</v>
      </c>
      <c r="AQ89" s="138"/>
      <c r="AR89" s="50">
        <f>海航自动更新!P89</f>
        <v>36.590000000000003</v>
      </c>
      <c r="AS89" s="174">
        <f t="shared" si="18"/>
        <v>-10.939999999999998</v>
      </c>
      <c r="AT89" s="138"/>
      <c r="AU89" s="50">
        <f>海航自动更新!Q89</f>
        <v>0</v>
      </c>
      <c r="AV89" s="174">
        <f t="shared" si="19"/>
        <v>-29.56</v>
      </c>
      <c r="AW89" s="138"/>
      <c r="AX89" s="50">
        <f>海航自动更新!R89</f>
        <v>346</v>
      </c>
      <c r="AY89" s="138">
        <f t="shared" si="20"/>
        <v>-2.8089887640449396E-2</v>
      </c>
      <c r="AZ89" s="138"/>
      <c r="BA89" s="17"/>
      <c r="BB89" s="9"/>
      <c r="BC89" s="17"/>
      <c r="BD89" s="9"/>
      <c r="BE89" s="17"/>
      <c r="BF89" s="9"/>
      <c r="BG89" s="17"/>
      <c r="BH89" s="9"/>
      <c r="BI89" s="51"/>
      <c r="BJ89" s="9"/>
      <c r="BK89" s="51"/>
      <c r="BL89" s="9"/>
      <c r="BM89" s="51"/>
      <c r="BN89" s="9"/>
      <c r="BO89" s="51"/>
      <c r="BP89" s="51"/>
      <c r="BQ89" s="9"/>
      <c r="BR89" s="51"/>
      <c r="BS89" s="9"/>
      <c r="BT89" s="51"/>
      <c r="BU89" s="9"/>
      <c r="BV89" s="51"/>
      <c r="BW89" s="9"/>
      <c r="BX89" s="51"/>
      <c r="BY89" s="9"/>
      <c r="BZ89" s="51"/>
      <c r="CA89" s="9"/>
      <c r="CB89" s="51"/>
      <c r="CC89" s="9"/>
      <c r="CD89" s="51"/>
      <c r="CE89" s="9"/>
      <c r="CF89" s="51"/>
      <c r="CG89" s="10"/>
      <c r="CH89" s="51"/>
      <c r="CI89" s="10"/>
      <c r="CJ89" s="51"/>
      <c r="CK89" s="10"/>
      <c r="CL89" s="51"/>
      <c r="CM89" s="10"/>
      <c r="CN89" s="51"/>
      <c r="CO89" s="53"/>
      <c r="CP89" s="51"/>
      <c r="CQ89" s="53"/>
      <c r="CR89" s="51"/>
      <c r="CS89" s="53"/>
      <c r="CT89" s="51"/>
      <c r="CU89" s="53"/>
      <c r="CV89" s="60"/>
      <c r="CW89" s="51"/>
      <c r="CX89" s="9"/>
      <c r="CY89" s="51"/>
      <c r="CZ89" s="9"/>
      <c r="DA89" s="51"/>
      <c r="DB89" s="9"/>
      <c r="DC89" s="51"/>
      <c r="DD89" s="9"/>
      <c r="DE89" s="69"/>
      <c r="DF89" s="69"/>
      <c r="DG89" s="51"/>
    </row>
    <row r="90" spans="1:111">
      <c r="A90" s="49">
        <v>44286</v>
      </c>
      <c r="B90" s="50">
        <f>海航自动更新!B90</f>
        <v>8339.9500000000007</v>
      </c>
      <c r="C90" s="138">
        <f t="shared" si="21"/>
        <v>1.6429884328949456</v>
      </c>
      <c r="D90" s="138"/>
      <c r="E90" s="50">
        <f>海航自动更新!C90</f>
        <v>8223.2900000000009</v>
      </c>
      <c r="F90" s="138">
        <f t="shared" si="22"/>
        <v>1.7809382418786486</v>
      </c>
      <c r="G90" s="138"/>
      <c r="H90" s="50">
        <f>海航自动更新!D90</f>
        <v>116.66</v>
      </c>
      <c r="I90" s="138">
        <f t="shared" si="23"/>
        <v>-0.41223297057638053</v>
      </c>
      <c r="J90" s="138"/>
      <c r="K90" s="50">
        <f>海航自动更新!E90</f>
        <v>0</v>
      </c>
      <c r="L90" s="138" t="e">
        <f t="shared" si="24"/>
        <v>#DIV/0!</v>
      </c>
      <c r="M90" s="138"/>
      <c r="N90" s="50">
        <f>海航自动更新!F90</f>
        <v>6677.93</v>
      </c>
      <c r="O90" s="138">
        <f t="shared" si="25"/>
        <v>2.5442854564947401</v>
      </c>
      <c r="P90" s="138"/>
      <c r="Q90" s="50">
        <f>海航自动更新!G90</f>
        <v>6634.45</v>
      </c>
      <c r="R90" s="138">
        <f t="shared" si="26"/>
        <v>2.713761930084805</v>
      </c>
      <c r="S90" s="138"/>
      <c r="T90" s="10">
        <f>海航自动更新!I90</f>
        <v>43.48</v>
      </c>
      <c r="U90" s="138">
        <f t="shared" si="27"/>
        <v>-0.5549186201248848</v>
      </c>
      <c r="V90" s="138"/>
      <c r="W90" s="10">
        <f>海航自动更新!H90</f>
        <v>0</v>
      </c>
      <c r="X90" s="138" t="e">
        <f t="shared" si="28"/>
        <v>#DIV/0!</v>
      </c>
      <c r="Y90" s="138"/>
      <c r="Z90" s="50">
        <f>海航自动更新!J90*10</f>
        <v>4369.59</v>
      </c>
      <c r="AA90" s="138">
        <f t="shared" si="29"/>
        <v>2.6971519951264087</v>
      </c>
      <c r="AB90" s="138"/>
      <c r="AC90" s="50">
        <f>海航自动更新!K90*10</f>
        <v>4364.92</v>
      </c>
      <c r="AD90" s="138">
        <f t="shared" si="30"/>
        <v>2.743884447799088</v>
      </c>
      <c r="AE90" s="138"/>
      <c r="AF90" s="50">
        <f>海航自动更新!L90*10</f>
        <v>4.67</v>
      </c>
      <c r="AG90" s="138">
        <f t="shared" si="31"/>
        <v>-0.708125</v>
      </c>
      <c r="AH90" s="138"/>
      <c r="AI90" s="50">
        <f>海航自动更新!M90*10</f>
        <v>0</v>
      </c>
      <c r="AJ90" s="138" t="e">
        <f t="shared" si="32"/>
        <v>#DIV/0!</v>
      </c>
      <c r="AK90" s="138"/>
      <c r="AL90" s="50">
        <f>海航自动更新!N90</f>
        <v>80.069999999999993</v>
      </c>
      <c r="AM90" s="174">
        <f t="shared" si="16"/>
        <v>20.359999999999992</v>
      </c>
      <c r="AN90" s="138"/>
      <c r="AO90" s="50">
        <f>海航自动更新!O90</f>
        <v>80.680000000000007</v>
      </c>
      <c r="AP90" s="174">
        <f t="shared" si="17"/>
        <v>20.27000000000001</v>
      </c>
      <c r="AQ90" s="138"/>
      <c r="AR90" s="50">
        <f>海航自动更新!P90</f>
        <v>37.270000000000003</v>
      </c>
      <c r="AS90" s="174">
        <f t="shared" si="18"/>
        <v>-11.949999999999996</v>
      </c>
      <c r="AT90" s="138"/>
      <c r="AU90" s="50">
        <f>海航自动更新!Q90</f>
        <v>0</v>
      </c>
      <c r="AV90" s="174">
        <f t="shared" si="19"/>
        <v>0</v>
      </c>
      <c r="AW90" s="138"/>
      <c r="AX90" s="50">
        <f>海航自动更新!R90</f>
        <v>346</v>
      </c>
      <c r="AY90" s="138">
        <f t="shared" si="20"/>
        <v>-2.2598870056497189E-2</v>
      </c>
      <c r="AZ90" s="138"/>
      <c r="BA90" s="17"/>
      <c r="BB90" s="9"/>
      <c r="BC90" s="17"/>
      <c r="BD90" s="9"/>
      <c r="BE90" s="17"/>
      <c r="BF90" s="9"/>
      <c r="BG90" s="17"/>
      <c r="BH90" s="9"/>
      <c r="BI90" s="51"/>
      <c r="BJ90" s="9"/>
      <c r="BK90" s="51"/>
      <c r="BL90" s="9"/>
      <c r="BM90" s="51"/>
      <c r="BN90" s="9"/>
      <c r="BO90" s="51"/>
      <c r="BP90" s="51"/>
      <c r="BQ90" s="9"/>
      <c r="BR90" s="51"/>
      <c r="BS90" s="9"/>
      <c r="BT90" s="51"/>
      <c r="BU90" s="9"/>
      <c r="BV90" s="51"/>
      <c r="BW90" s="9"/>
      <c r="BX90" s="51"/>
      <c r="BY90" s="9"/>
      <c r="BZ90" s="51"/>
      <c r="CA90" s="9"/>
      <c r="CB90" s="51"/>
      <c r="CC90" s="9"/>
      <c r="CD90" s="51"/>
      <c r="CE90" s="9"/>
      <c r="CF90" s="51"/>
      <c r="CG90" s="10"/>
      <c r="CH90" s="51"/>
      <c r="CI90" s="10"/>
      <c r="CJ90" s="51"/>
      <c r="CK90" s="10"/>
      <c r="CL90" s="51"/>
      <c r="CM90" s="10"/>
      <c r="CN90" s="51"/>
      <c r="CO90" s="53"/>
      <c r="CP90" s="51"/>
      <c r="CQ90" s="53"/>
      <c r="CR90" s="51"/>
      <c r="CS90" s="53"/>
      <c r="CT90" s="51"/>
      <c r="CU90" s="53"/>
      <c r="CV90" s="60"/>
      <c r="CW90" s="51"/>
      <c r="CX90" s="9"/>
      <c r="CY90" s="51"/>
      <c r="CZ90" s="9"/>
      <c r="DA90" s="51"/>
      <c r="DB90" s="9"/>
      <c r="DC90" s="51"/>
      <c r="DD90" s="9"/>
      <c r="DE90" s="69"/>
      <c r="DF90" s="69"/>
      <c r="DG90" s="70"/>
    </row>
    <row r="91" spans="1:111">
      <c r="A91" s="49">
        <v>44316</v>
      </c>
      <c r="B91" s="50">
        <f>海航自动更新!B91</f>
        <v>8732.08</v>
      </c>
      <c r="C91" s="138">
        <f t="shared" si="21"/>
        <v>1.7430646524237199</v>
      </c>
      <c r="D91" s="138"/>
      <c r="E91" s="50">
        <f>海航自动更新!C91</f>
        <v>8634.91</v>
      </c>
      <c r="F91" s="138">
        <f t="shared" si="22"/>
        <v>1.7648522301559346</v>
      </c>
      <c r="G91" s="138"/>
      <c r="H91" s="50">
        <f>海航自动更新!D91</f>
        <v>97.16</v>
      </c>
      <c r="I91" s="138">
        <f t="shared" si="23"/>
        <v>0.61288180610889764</v>
      </c>
      <c r="J91" s="138"/>
      <c r="K91" s="50">
        <f>海航自动更新!E91</f>
        <v>0</v>
      </c>
      <c r="L91" s="138" t="e">
        <f t="shared" si="24"/>
        <v>#DIV/0!</v>
      </c>
      <c r="M91" s="138"/>
      <c r="N91" s="50">
        <f>海航自动更新!F91</f>
        <v>7168.13</v>
      </c>
      <c r="O91" s="138">
        <f t="shared" si="25"/>
        <v>2.3587908946929446</v>
      </c>
      <c r="P91" s="138"/>
      <c r="Q91" s="50">
        <f>海航自动更新!G91</f>
        <v>7116.82</v>
      </c>
      <c r="R91" s="138">
        <f t="shared" si="26"/>
        <v>2.367553883644451</v>
      </c>
      <c r="S91" s="138"/>
      <c r="T91" s="10">
        <f>海航自动更新!I91</f>
        <v>51.31</v>
      </c>
      <c r="U91" s="138">
        <f t="shared" si="27"/>
        <v>1.4680134680134684</v>
      </c>
      <c r="V91" s="138"/>
      <c r="W91" s="10">
        <f>海航自动更新!H91</f>
        <v>0</v>
      </c>
      <c r="X91" s="138" t="e">
        <f t="shared" si="28"/>
        <v>#DIV/0!</v>
      </c>
      <c r="Y91" s="138"/>
      <c r="Z91" s="50">
        <f>海航自动更新!J91*10</f>
        <v>4729.37</v>
      </c>
      <c r="AA91" s="138">
        <f t="shared" si="29"/>
        <v>2.3675377385360292</v>
      </c>
      <c r="AB91" s="138"/>
      <c r="AC91" s="50">
        <f>海航自动更新!K91*10</f>
        <v>4723.95</v>
      </c>
      <c r="AD91" s="138">
        <f t="shared" si="30"/>
        <v>2.3692923270045503</v>
      </c>
      <c r="AE91" s="138"/>
      <c r="AF91" s="50">
        <f>海航自动更新!L91*10</f>
        <v>5.41</v>
      </c>
      <c r="AG91" s="138">
        <f t="shared" si="31"/>
        <v>1.3021276595744684</v>
      </c>
      <c r="AH91" s="138"/>
      <c r="AI91" s="50">
        <f>海航自动更新!M91*10</f>
        <v>0</v>
      </c>
      <c r="AJ91" s="138" t="e">
        <f t="shared" si="32"/>
        <v>#DIV/0!</v>
      </c>
      <c r="AK91" s="138"/>
      <c r="AL91" s="50">
        <f>海航自动更新!N91</f>
        <v>82.09</v>
      </c>
      <c r="AM91" s="174">
        <f t="shared" si="16"/>
        <v>15.049999999999997</v>
      </c>
      <c r="AN91" s="138"/>
      <c r="AO91" s="50">
        <f>海航自动更新!O91</f>
        <v>82.42</v>
      </c>
      <c r="AP91" s="174">
        <f t="shared" si="17"/>
        <v>14.75</v>
      </c>
      <c r="AQ91" s="138"/>
      <c r="AR91" s="50">
        <f>海航自动更新!P91</f>
        <v>52.81</v>
      </c>
      <c r="AS91" s="174">
        <f t="shared" si="18"/>
        <v>18.300000000000004</v>
      </c>
      <c r="AT91" s="138"/>
      <c r="AU91" s="50">
        <f>海航自动更新!Q91</f>
        <v>0</v>
      </c>
      <c r="AV91" s="174">
        <f t="shared" si="19"/>
        <v>0</v>
      </c>
      <c r="AW91" s="138"/>
      <c r="AX91" s="50">
        <f>海航自动更新!R91</f>
        <v>345</v>
      </c>
      <c r="AY91" s="138">
        <f t="shared" si="20"/>
        <v>-1.7094017094017144E-2</v>
      </c>
      <c r="AZ91" s="138"/>
      <c r="BA91" s="17"/>
      <c r="BB91" s="9"/>
      <c r="BC91" s="17"/>
      <c r="BD91" s="9"/>
      <c r="BE91" s="17"/>
      <c r="BF91" s="9"/>
      <c r="BG91" s="17"/>
      <c r="BH91" s="9"/>
      <c r="BI91" s="51"/>
      <c r="BJ91" s="9"/>
      <c r="BK91" s="51"/>
      <c r="BL91" s="9"/>
      <c r="BM91" s="51"/>
      <c r="BN91" s="9"/>
      <c r="BO91" s="51"/>
      <c r="BP91" s="51"/>
      <c r="BQ91" s="9"/>
      <c r="BR91" s="51"/>
      <c r="BS91" s="9"/>
      <c r="BT91" s="51"/>
      <c r="BU91" s="9"/>
      <c r="BV91" s="51"/>
      <c r="BW91" s="9"/>
      <c r="BX91" s="51"/>
      <c r="BY91" s="9"/>
      <c r="BZ91" s="51"/>
      <c r="CA91" s="9"/>
      <c r="CB91" s="51"/>
      <c r="CC91" s="9"/>
      <c r="CD91" s="51"/>
      <c r="CE91" s="9"/>
      <c r="CF91" s="51"/>
      <c r="CG91" s="10"/>
      <c r="CH91" s="51"/>
      <c r="CI91" s="10"/>
      <c r="CJ91" s="51"/>
      <c r="CK91" s="10"/>
      <c r="CL91" s="51"/>
      <c r="CM91" s="10"/>
      <c r="CN91" s="51"/>
      <c r="CO91" s="53"/>
      <c r="CP91" s="51"/>
      <c r="CQ91" s="53"/>
      <c r="CR91" s="51"/>
      <c r="CS91" s="53"/>
      <c r="CT91" s="51"/>
      <c r="CU91" s="53"/>
      <c r="CV91" s="60"/>
      <c r="CW91" s="51"/>
      <c r="CX91" s="9"/>
      <c r="CY91" s="51"/>
      <c r="CZ91" s="9"/>
      <c r="DA91" s="51"/>
      <c r="DB91" s="9"/>
      <c r="DC91" s="51"/>
      <c r="DD91" s="9"/>
      <c r="DE91" s="69"/>
      <c r="DF91" s="69"/>
      <c r="DG91" s="70"/>
    </row>
    <row r="92" spans="1:111">
      <c r="A92" s="49">
        <v>44347</v>
      </c>
      <c r="B92" s="50">
        <f>海航自动更新!B92</f>
        <v>8544.8799999999992</v>
      </c>
      <c r="C92" s="138">
        <f t="shared" si="21"/>
        <v>0.70567381549320496</v>
      </c>
      <c r="D92" s="138"/>
      <c r="E92" s="50">
        <f>海航自动更新!C92</f>
        <v>8445.2000000000007</v>
      </c>
      <c r="F92" s="138">
        <f t="shared" si="22"/>
        <v>0.70755674534653812</v>
      </c>
      <c r="G92" s="138"/>
      <c r="H92" s="50">
        <f>海航自动更新!D92</f>
        <v>99.69</v>
      </c>
      <c r="I92" s="138">
        <f t="shared" si="23"/>
        <v>0.56009389671361509</v>
      </c>
      <c r="J92" s="138"/>
      <c r="K92" s="50">
        <f>海航自动更新!E92</f>
        <v>0</v>
      </c>
      <c r="L92" s="138" t="e">
        <f t="shared" si="24"/>
        <v>#DIV/0!</v>
      </c>
      <c r="M92" s="138"/>
      <c r="N92" s="50">
        <f>海航自动更新!F92</f>
        <v>7038.38</v>
      </c>
      <c r="O92" s="138">
        <f t="shared" si="25"/>
        <v>0.97186089577829393</v>
      </c>
      <c r="P92" s="138"/>
      <c r="Q92" s="50">
        <f>海航自动更新!G92</f>
        <v>6990.91</v>
      </c>
      <c r="R92" s="138">
        <f t="shared" si="26"/>
        <v>0.97245969539480726</v>
      </c>
      <c r="S92" s="138"/>
      <c r="T92" s="10">
        <f>海航自动更新!I92</f>
        <v>47.47</v>
      </c>
      <c r="U92" s="138">
        <f t="shared" si="27"/>
        <v>0.88822593476531408</v>
      </c>
      <c r="V92" s="138"/>
      <c r="W92" s="10">
        <f>海航自动更新!H92</f>
        <v>0</v>
      </c>
      <c r="X92" s="138" t="e">
        <f t="shared" si="28"/>
        <v>#DIV/0!</v>
      </c>
      <c r="Y92" s="138"/>
      <c r="Z92" s="50">
        <f>海航自动更新!J92*10</f>
        <v>4692.7999999999993</v>
      </c>
      <c r="AA92" s="138">
        <f t="shared" si="29"/>
        <v>0.93244194808991798</v>
      </c>
      <c r="AB92" s="138"/>
      <c r="AC92" s="50">
        <f>海航自动更新!K92*10</f>
        <v>4687.96</v>
      </c>
      <c r="AD92" s="138">
        <f t="shared" si="30"/>
        <v>0.93310763724232948</v>
      </c>
      <c r="AE92" s="138"/>
      <c r="AF92" s="50">
        <f>海航自动更新!L92*10</f>
        <v>4.84</v>
      </c>
      <c r="AG92" s="138">
        <f t="shared" si="31"/>
        <v>0.44910179640718551</v>
      </c>
      <c r="AH92" s="138"/>
      <c r="AI92" s="50">
        <f>海航自动更新!M92*10</f>
        <v>0</v>
      </c>
      <c r="AJ92" s="138" t="e">
        <f t="shared" si="32"/>
        <v>#DIV/0!</v>
      </c>
      <c r="AK92" s="138"/>
      <c r="AL92" s="50">
        <f>海航自动更新!N92</f>
        <v>82.37</v>
      </c>
      <c r="AM92" s="174">
        <f t="shared" si="16"/>
        <v>11.120000000000005</v>
      </c>
      <c r="AN92" s="138"/>
      <c r="AO92" s="50">
        <f>海航自动更新!O92</f>
        <v>82.78</v>
      </c>
      <c r="AP92" s="174">
        <f t="shared" si="17"/>
        <v>11.120000000000005</v>
      </c>
      <c r="AQ92" s="138"/>
      <c r="AR92" s="50">
        <f>海航自动更新!P92</f>
        <v>47.62</v>
      </c>
      <c r="AS92" s="174">
        <f t="shared" si="18"/>
        <v>8.279999999999994</v>
      </c>
      <c r="AT92" s="138"/>
      <c r="AU92" s="50">
        <f>海航自动更新!Q92</f>
        <v>0</v>
      </c>
      <c r="AV92" s="174">
        <f t="shared" si="19"/>
        <v>0</v>
      </c>
      <c r="AW92" s="138"/>
      <c r="AX92" s="50">
        <f>海航自动更新!R92</f>
        <v>345</v>
      </c>
      <c r="AY92" s="138">
        <f t="shared" si="20"/>
        <v>-1.1461318051575908E-2</v>
      </c>
      <c r="AZ92" s="138"/>
      <c r="BA92" s="17"/>
      <c r="BB92" s="9"/>
      <c r="BC92" s="17"/>
      <c r="BD92" s="9"/>
      <c r="BE92" s="17"/>
      <c r="BF92" s="9"/>
      <c r="BG92" s="17"/>
      <c r="BH92" s="9"/>
      <c r="BI92" s="51"/>
      <c r="BJ92" s="9"/>
      <c r="BK92" s="51"/>
      <c r="BL92" s="9"/>
      <c r="BM92" s="51"/>
      <c r="BN92" s="9"/>
      <c r="BO92" s="51"/>
      <c r="BP92" s="51"/>
      <c r="BQ92" s="9"/>
      <c r="BR92" s="51"/>
      <c r="BS92" s="9"/>
      <c r="BT92" s="51"/>
      <c r="BU92" s="9"/>
      <c r="BV92" s="51"/>
      <c r="BW92" s="9"/>
      <c r="BX92" s="51"/>
      <c r="BY92" s="9"/>
      <c r="BZ92" s="51"/>
      <c r="CA92" s="9"/>
      <c r="CB92" s="51"/>
      <c r="CC92" s="9"/>
      <c r="CD92" s="51"/>
      <c r="CE92" s="9"/>
      <c r="CF92" s="51"/>
      <c r="CG92" s="10"/>
      <c r="CH92" s="51"/>
      <c r="CI92" s="10"/>
      <c r="CJ92" s="51"/>
      <c r="CK92" s="10"/>
      <c r="CL92" s="51"/>
      <c r="CM92" s="10"/>
      <c r="CN92" s="51"/>
      <c r="CO92" s="53"/>
      <c r="CP92" s="51"/>
      <c r="CQ92" s="53"/>
      <c r="CR92" s="51"/>
      <c r="CS92" s="53"/>
      <c r="CT92" s="51"/>
      <c r="CU92" s="53"/>
      <c r="CV92" s="60"/>
      <c r="CW92" s="51"/>
      <c r="CX92" s="9"/>
      <c r="CY92" s="51"/>
      <c r="CZ92" s="9"/>
      <c r="DA92" s="51"/>
      <c r="DB92" s="9"/>
      <c r="DC92" s="51"/>
      <c r="DD92" s="9"/>
      <c r="DE92" s="69"/>
      <c r="DF92" s="69"/>
      <c r="DG92" s="70"/>
    </row>
    <row r="93" spans="1:111">
      <c r="A93" s="49">
        <v>44377</v>
      </c>
      <c r="B93" s="50">
        <f>海航自动更新!B93</f>
        <v>6842.32</v>
      </c>
      <c r="C93" s="138">
        <f t="shared" si="21"/>
        <v>0.14462751159713383</v>
      </c>
      <c r="D93" s="138"/>
      <c r="E93" s="50">
        <f>海航自动更新!C93</f>
        <v>6777.65</v>
      </c>
      <c r="F93" s="138">
        <f t="shared" si="22"/>
        <v>0.15136334371278637</v>
      </c>
      <c r="G93" s="138"/>
      <c r="H93" s="50">
        <f>海航自动更新!D93</f>
        <v>64.67</v>
      </c>
      <c r="I93" s="138">
        <f t="shared" si="23"/>
        <v>-0.29043230195303926</v>
      </c>
      <c r="J93" s="138"/>
      <c r="K93" s="50">
        <f>海航自动更新!E93</f>
        <v>0</v>
      </c>
      <c r="L93" s="138" t="e">
        <f t="shared" si="24"/>
        <v>#DIV/0!</v>
      </c>
      <c r="M93" s="138"/>
      <c r="N93" s="50">
        <f>海航自动更新!F93</f>
        <v>5443.42</v>
      </c>
      <c r="O93" s="138">
        <f t="shared" si="25"/>
        <v>0.25254724014468866</v>
      </c>
      <c r="P93" s="138"/>
      <c r="Q93" s="50">
        <f>海航自动更新!G93</f>
        <v>5417.48</v>
      </c>
      <c r="R93" s="138">
        <f t="shared" si="26"/>
        <v>0.25986442018116063</v>
      </c>
      <c r="S93" s="138"/>
      <c r="T93" s="10">
        <f>海航自动更新!I93</f>
        <v>25.94</v>
      </c>
      <c r="U93" s="138">
        <f t="shared" si="27"/>
        <v>-0.43399519965088362</v>
      </c>
      <c r="V93" s="138"/>
      <c r="W93" s="10">
        <f>海航自动更新!H93</f>
        <v>0</v>
      </c>
      <c r="X93" s="138" t="e">
        <f t="shared" si="28"/>
        <v>#DIV/0!</v>
      </c>
      <c r="Y93" s="138"/>
      <c r="Z93" s="50">
        <f>海航自动更新!J93*10</f>
        <v>3623.64</v>
      </c>
      <c r="AA93" s="138">
        <f t="shared" si="29"/>
        <v>0.23524057882088245</v>
      </c>
      <c r="AB93" s="138"/>
      <c r="AC93" s="50">
        <f>海航自动更新!K93*10</f>
        <v>3620.7200000000003</v>
      </c>
      <c r="AD93" s="138">
        <f t="shared" si="30"/>
        <v>0.23655091390945615</v>
      </c>
      <c r="AE93" s="138"/>
      <c r="AF93" s="50">
        <f>海航自动更新!L93*10</f>
        <v>2.92</v>
      </c>
      <c r="AG93" s="138">
        <f t="shared" si="31"/>
        <v>-0.46617915904936025</v>
      </c>
      <c r="AH93" s="138"/>
      <c r="AI93" s="50">
        <f>海航自动更新!M93*10</f>
        <v>0</v>
      </c>
      <c r="AJ93" s="138" t="e">
        <f t="shared" si="32"/>
        <v>#DIV/0!</v>
      </c>
      <c r="AK93" s="138"/>
      <c r="AL93" s="50">
        <f>海航自动更新!N93</f>
        <v>79.56</v>
      </c>
      <c r="AM93" s="174">
        <f t="shared" si="16"/>
        <v>6.8599999999999994</v>
      </c>
      <c r="AN93" s="138"/>
      <c r="AO93" s="50">
        <f>海航自动更新!O93</f>
        <v>79.930000000000007</v>
      </c>
      <c r="AP93" s="174">
        <f t="shared" si="17"/>
        <v>6.8800000000000097</v>
      </c>
      <c r="AQ93" s="138"/>
      <c r="AR93" s="50">
        <f>海航自动更新!P93</f>
        <v>40.119999999999997</v>
      </c>
      <c r="AS93" s="174">
        <f t="shared" si="18"/>
        <v>-10.160000000000004</v>
      </c>
      <c r="AT93" s="138"/>
      <c r="AU93" s="50">
        <f>海航自动更新!Q93</f>
        <v>0</v>
      </c>
      <c r="AV93" s="174">
        <f t="shared" si="19"/>
        <v>0</v>
      </c>
      <c r="AW93" s="138"/>
      <c r="AX93" s="50">
        <f>海航自动更新!R93</f>
        <v>345</v>
      </c>
      <c r="AY93" s="138">
        <f t="shared" si="20"/>
        <v>-2.8901734104046506E-3</v>
      </c>
      <c r="AZ93" s="138"/>
      <c r="BA93" s="17"/>
      <c r="BB93" s="9"/>
      <c r="BC93" s="17"/>
      <c r="BD93" s="9"/>
      <c r="BE93" s="17"/>
      <c r="BF93" s="9"/>
      <c r="BG93" s="17"/>
      <c r="BH93" s="9"/>
      <c r="BI93" s="51"/>
      <c r="BJ93" s="9"/>
      <c r="BK93" s="51"/>
      <c r="BL93" s="9"/>
      <c r="BM93" s="51"/>
      <c r="BN93" s="9"/>
      <c r="BO93" s="51"/>
      <c r="BP93" s="51"/>
      <c r="BQ93" s="9"/>
      <c r="BR93" s="51"/>
      <c r="BS93" s="9"/>
      <c r="BT93" s="51"/>
      <c r="BU93" s="9"/>
      <c r="BV93" s="51"/>
      <c r="BW93" s="9"/>
      <c r="BX93" s="51"/>
      <c r="BY93" s="9"/>
      <c r="BZ93" s="51"/>
      <c r="CA93" s="9"/>
      <c r="CB93" s="51"/>
      <c r="CC93" s="9"/>
      <c r="CD93" s="51"/>
      <c r="CE93" s="9"/>
      <c r="CF93" s="51"/>
      <c r="CG93" s="10"/>
      <c r="CH93" s="51"/>
      <c r="CI93" s="10"/>
      <c r="CJ93" s="51"/>
      <c r="CK93" s="10"/>
      <c r="CL93" s="51"/>
      <c r="CM93" s="10"/>
      <c r="CN93" s="51"/>
      <c r="CO93" s="53"/>
      <c r="CP93" s="51"/>
      <c r="CQ93" s="53"/>
      <c r="CR93" s="51"/>
      <c r="CS93" s="53"/>
      <c r="CT93" s="51"/>
      <c r="CU93" s="53"/>
      <c r="CV93" s="60"/>
      <c r="CW93" s="51"/>
      <c r="CX93" s="9"/>
      <c r="CY93" s="51"/>
      <c r="CZ93" s="9"/>
      <c r="DA93" s="51"/>
      <c r="DB93" s="9"/>
      <c r="DC93" s="51"/>
      <c r="DD93" s="9"/>
      <c r="DE93" s="69"/>
      <c r="DF93" s="69"/>
      <c r="DG93" s="51"/>
    </row>
    <row r="94" spans="1:111">
      <c r="A94" s="49">
        <v>44408</v>
      </c>
      <c r="B94" s="50">
        <f>海航自动更新!B94</f>
        <v>8594.51</v>
      </c>
      <c r="C94" s="138">
        <f t="shared" si="21"/>
        <v>0.3469329864593782</v>
      </c>
      <c r="D94" s="138"/>
      <c r="E94" s="50">
        <f>海航自动更新!C94</f>
        <v>8535.48</v>
      </c>
      <c r="F94" s="138">
        <f t="shared" si="22"/>
        <v>0.36205265030806011</v>
      </c>
      <c r="G94" s="138"/>
      <c r="H94" s="50">
        <f>海航自动更新!D94</f>
        <v>59.03</v>
      </c>
      <c r="I94" s="138">
        <f t="shared" si="23"/>
        <v>-0.48296400105106418</v>
      </c>
      <c r="J94" s="138"/>
      <c r="K94" s="50">
        <f>海航自动更新!E94</f>
        <v>0</v>
      </c>
      <c r="L94" s="138" t="e">
        <f t="shared" si="24"/>
        <v>#DIV/0!</v>
      </c>
      <c r="M94" s="138"/>
      <c r="N94" s="50">
        <f>海航自动更新!F94</f>
        <v>7112.23</v>
      </c>
      <c r="O94" s="138">
        <f t="shared" si="25"/>
        <v>0.44249377853406635</v>
      </c>
      <c r="P94" s="138"/>
      <c r="Q94" s="50">
        <f>海航自动更新!G94</f>
        <v>7082.49</v>
      </c>
      <c r="R94" s="138">
        <f t="shared" si="26"/>
        <v>0.45474319869365609</v>
      </c>
      <c r="S94" s="138"/>
      <c r="T94" s="10">
        <f>海航自动更新!I94</f>
        <v>29.74</v>
      </c>
      <c r="U94" s="138">
        <f t="shared" si="27"/>
        <v>-0.52001291155584251</v>
      </c>
      <c r="V94" s="138"/>
      <c r="W94" s="10">
        <f>海航自动更新!H94</f>
        <v>0</v>
      </c>
      <c r="X94" s="138" t="e">
        <f t="shared" si="28"/>
        <v>#DIV/0!</v>
      </c>
      <c r="Y94" s="138"/>
      <c r="Z94" s="50">
        <f>海航自动更新!J94*10</f>
        <v>4685.22</v>
      </c>
      <c r="AA94" s="138">
        <f t="shared" si="29"/>
        <v>0.38558175435691022</v>
      </c>
      <c r="AB94" s="138"/>
      <c r="AC94" s="50">
        <f>海航自动更新!K94*10</f>
        <v>4682.13</v>
      </c>
      <c r="AD94" s="138">
        <f t="shared" si="30"/>
        <v>0.38750333382723379</v>
      </c>
      <c r="AE94" s="138"/>
      <c r="AF94" s="50">
        <f>海航自动更新!L94*10</f>
        <v>3.09</v>
      </c>
      <c r="AG94" s="138">
        <f t="shared" si="31"/>
        <v>-0.55282199710564395</v>
      </c>
      <c r="AH94" s="138"/>
      <c r="AI94" s="50">
        <f>海航自动更新!M94*10</f>
        <v>0</v>
      </c>
      <c r="AJ94" s="138" t="e">
        <f t="shared" si="32"/>
        <v>#DIV/0!</v>
      </c>
      <c r="AK94" s="138"/>
      <c r="AL94" s="50">
        <f>海航自动更新!N94</f>
        <v>82.75</v>
      </c>
      <c r="AM94" s="174">
        <f t="shared" si="16"/>
        <v>5.480000000000004</v>
      </c>
      <c r="AN94" s="138"/>
      <c r="AO94" s="50">
        <f>海航自动更新!O94</f>
        <v>82.98</v>
      </c>
      <c r="AP94" s="174">
        <f t="shared" si="17"/>
        <v>5.2900000000000063</v>
      </c>
      <c r="AQ94" s="138"/>
      <c r="AR94" s="50">
        <f>海航自动更新!P94</f>
        <v>50.38</v>
      </c>
      <c r="AS94" s="174">
        <f t="shared" si="18"/>
        <v>-3.8900000000000006</v>
      </c>
      <c r="AT94" s="138"/>
      <c r="AU94" s="50">
        <f>海航自动更新!Q94</f>
        <v>0</v>
      </c>
      <c r="AV94" s="174">
        <f t="shared" si="19"/>
        <v>0</v>
      </c>
      <c r="AW94" s="138"/>
      <c r="AX94" s="50">
        <f>海航自动更新!R94</f>
        <v>345</v>
      </c>
      <c r="AY94" s="138">
        <f t="shared" si="20"/>
        <v>-2.8901734104046506E-3</v>
      </c>
      <c r="AZ94" s="138"/>
      <c r="BA94" s="17"/>
      <c r="BB94" s="9"/>
      <c r="BC94" s="17"/>
      <c r="BD94" s="9"/>
      <c r="BE94" s="17"/>
      <c r="BF94" s="9"/>
      <c r="BG94" s="17"/>
      <c r="BH94" s="9"/>
      <c r="BI94" s="51"/>
      <c r="BJ94" s="9"/>
      <c r="BK94" s="51"/>
      <c r="BL94" s="9"/>
      <c r="BM94" s="51"/>
      <c r="BN94" s="9"/>
      <c r="BO94" s="51"/>
      <c r="BP94" s="51"/>
      <c r="BQ94" s="9"/>
      <c r="BR94" s="51"/>
      <c r="BS94" s="9"/>
      <c r="BT94" s="51"/>
      <c r="BU94" s="9"/>
      <c r="BV94" s="51"/>
      <c r="BW94" s="9"/>
      <c r="BX94" s="51"/>
      <c r="BY94" s="9"/>
      <c r="BZ94" s="51"/>
      <c r="CA94" s="9"/>
      <c r="CB94" s="51"/>
      <c r="CC94" s="9"/>
      <c r="CD94" s="51"/>
      <c r="CE94" s="9"/>
      <c r="CF94" s="51"/>
      <c r="CG94" s="10"/>
      <c r="CH94" s="51"/>
      <c r="CI94" s="10"/>
      <c r="CJ94" s="51"/>
      <c r="CK94" s="10"/>
      <c r="CL94" s="51"/>
      <c r="CM94" s="10"/>
      <c r="CN94" s="51"/>
      <c r="CO94" s="53"/>
      <c r="CP94" s="51"/>
      <c r="CQ94" s="53"/>
      <c r="CR94" s="51"/>
      <c r="CS94" s="53"/>
      <c r="CT94" s="51"/>
      <c r="CU94" s="53"/>
      <c r="CV94" s="60"/>
      <c r="CW94" s="51"/>
      <c r="CX94" s="9"/>
      <c r="CY94" s="51"/>
      <c r="CZ94" s="9"/>
      <c r="DA94" s="51"/>
      <c r="DB94" s="9"/>
      <c r="DC94" s="51"/>
      <c r="DD94" s="9"/>
      <c r="DE94" s="69"/>
      <c r="DF94" s="69"/>
      <c r="DG94" s="51"/>
    </row>
    <row r="95" spans="1:111">
      <c r="A95" s="49">
        <v>44439</v>
      </c>
      <c r="B95" s="50">
        <f>海航自动更新!B95</f>
        <v>5159.66</v>
      </c>
      <c r="C95" s="138">
        <f t="shared" si="21"/>
        <v>-0.31556061401972801</v>
      </c>
      <c r="D95" s="138"/>
      <c r="E95" s="50">
        <f>海航自动更新!C95</f>
        <v>5096.7299999999996</v>
      </c>
      <c r="F95" s="138">
        <f t="shared" si="22"/>
        <v>-0.30924203695622132</v>
      </c>
      <c r="G95" s="138"/>
      <c r="H95" s="50">
        <f>海航自动更新!D95</f>
        <v>62.93</v>
      </c>
      <c r="I95" s="138">
        <f t="shared" si="23"/>
        <v>-0.60681037175882535</v>
      </c>
      <c r="J95" s="138"/>
      <c r="K95" s="50">
        <f>海航自动更新!E95</f>
        <v>0</v>
      </c>
      <c r="L95" s="138" t="e">
        <f t="shared" si="24"/>
        <v>#DIV/0!</v>
      </c>
      <c r="M95" s="138"/>
      <c r="N95" s="50">
        <f>海航自动更新!F95</f>
        <v>3212.14</v>
      </c>
      <c r="O95" s="138">
        <f t="shared" si="25"/>
        <v>-0.44785063050922047</v>
      </c>
      <c r="P95" s="138"/>
      <c r="Q95" s="50">
        <f>海航自动更新!G95</f>
        <v>3174.46</v>
      </c>
      <c r="R95" s="138">
        <f t="shared" si="26"/>
        <v>-0.4466255850641937</v>
      </c>
      <c r="S95" s="138"/>
      <c r="T95" s="10">
        <f>海航自动更新!I95</f>
        <v>37.68</v>
      </c>
      <c r="U95" s="138">
        <f t="shared" si="27"/>
        <v>-0.53469992590763149</v>
      </c>
      <c r="V95" s="138"/>
      <c r="W95" s="10">
        <f>海航自动更新!H95</f>
        <v>0</v>
      </c>
      <c r="X95" s="138" t="e">
        <f t="shared" si="28"/>
        <v>#DIV/0!</v>
      </c>
      <c r="Y95" s="138"/>
      <c r="Z95" s="50">
        <f>海航自动更新!J95*10</f>
        <v>2139.7200000000003</v>
      </c>
      <c r="AA95" s="138">
        <f t="shared" si="29"/>
        <v>-0.47400792041239237</v>
      </c>
      <c r="AB95" s="138"/>
      <c r="AC95" s="50">
        <f>海航自动更新!K95*10</f>
        <v>2135.94</v>
      </c>
      <c r="AD95" s="138">
        <f t="shared" si="30"/>
        <v>-0.47382605225428509</v>
      </c>
      <c r="AE95" s="138"/>
      <c r="AF95" s="50">
        <f>海航自动更新!L95*10</f>
        <v>3.7800000000000002</v>
      </c>
      <c r="AG95" s="138">
        <f t="shared" si="31"/>
        <v>-0.55995343422584398</v>
      </c>
      <c r="AH95" s="138"/>
      <c r="AI95" s="50">
        <f>海航自动更新!M95*10</f>
        <v>0</v>
      </c>
      <c r="AJ95" s="138" t="e">
        <f t="shared" si="32"/>
        <v>#DIV/0!</v>
      </c>
      <c r="AK95" s="138"/>
      <c r="AL95" s="50">
        <f>海航自动更新!N95</f>
        <v>62.25</v>
      </c>
      <c r="AM95" s="174">
        <f t="shared" si="16"/>
        <v>-14.920000000000002</v>
      </c>
      <c r="AN95" s="138"/>
      <c r="AO95" s="50">
        <f>海航自动更新!O95</f>
        <v>62.28</v>
      </c>
      <c r="AP95" s="174">
        <f t="shared" si="17"/>
        <v>-15.469999999999999</v>
      </c>
      <c r="AQ95" s="138"/>
      <c r="AR95" s="50">
        <f>海航自动更新!P95</f>
        <v>59.88</v>
      </c>
      <c r="AS95" s="174">
        <f t="shared" si="18"/>
        <v>9.2899999999999991</v>
      </c>
      <c r="AT95" s="138"/>
      <c r="AU95" s="50">
        <f>海航自动更新!Q95</f>
        <v>0</v>
      </c>
      <c r="AV95" s="174">
        <f t="shared" si="19"/>
        <v>0</v>
      </c>
      <c r="AW95" s="138"/>
      <c r="AX95" s="50">
        <f>海航自动更新!R95</f>
        <v>344</v>
      </c>
      <c r="AY95" s="138">
        <f t="shared" si="20"/>
        <v>-5.7803468208093012E-3</v>
      </c>
      <c r="AZ95" s="138"/>
      <c r="BA95" s="17"/>
      <c r="BB95" s="9"/>
      <c r="BC95" s="17"/>
      <c r="BD95" s="9"/>
      <c r="BE95" s="17"/>
      <c r="BF95" s="9"/>
      <c r="BG95" s="17"/>
      <c r="BH95" s="9"/>
      <c r="BI95" s="51"/>
      <c r="BJ95" s="9"/>
      <c r="BK95" s="51"/>
      <c r="BL95" s="9"/>
      <c r="BM95" s="51"/>
      <c r="BN95" s="9"/>
      <c r="BO95" s="51"/>
      <c r="BP95" s="51"/>
      <c r="BQ95" s="9"/>
      <c r="BR95" s="51"/>
      <c r="BS95" s="9"/>
      <c r="BT95" s="51"/>
      <c r="BU95" s="9"/>
      <c r="BV95" s="51"/>
      <c r="BW95" s="9"/>
      <c r="BX95" s="51"/>
      <c r="BY95" s="9"/>
      <c r="BZ95" s="51"/>
      <c r="CA95" s="9"/>
      <c r="CB95" s="51"/>
      <c r="CC95" s="9"/>
      <c r="CD95" s="51"/>
      <c r="CE95" s="9"/>
      <c r="CF95" s="51"/>
      <c r="CG95" s="10"/>
      <c r="CH95" s="51"/>
      <c r="CI95" s="10"/>
      <c r="CJ95" s="51"/>
      <c r="CK95" s="10"/>
      <c r="CL95" s="51"/>
      <c r="CM95" s="10"/>
      <c r="CN95" s="51"/>
      <c r="CO95" s="53"/>
      <c r="CP95" s="51"/>
      <c r="CQ95" s="53"/>
      <c r="CR95" s="51"/>
      <c r="CS95" s="53"/>
      <c r="CT95" s="51"/>
      <c r="CU95" s="53"/>
      <c r="CV95" s="60"/>
      <c r="CW95" s="51"/>
      <c r="CX95" s="9"/>
      <c r="CY95" s="51"/>
      <c r="CZ95" s="9"/>
      <c r="DA95" s="51"/>
      <c r="DB95" s="9"/>
      <c r="DC95" s="51"/>
      <c r="DD95" s="9"/>
      <c r="DE95" s="69"/>
      <c r="DF95" s="69"/>
      <c r="DG95" s="51"/>
    </row>
    <row r="96" spans="1:111">
      <c r="A96" s="49">
        <v>44469</v>
      </c>
      <c r="B96" s="50">
        <f>海航自动更新!B96</f>
        <v>7067.02</v>
      </c>
      <c r="C96" s="138">
        <f t="shared" si="21"/>
        <v>-2.9824383196767057E-3</v>
      </c>
      <c r="D96" s="138"/>
      <c r="E96" s="50">
        <f>海航自动更新!C96</f>
        <v>6997.03</v>
      </c>
      <c r="F96" s="138">
        <f t="shared" si="22"/>
        <v>1.2970072848986103E-2</v>
      </c>
      <c r="G96" s="138"/>
      <c r="H96" s="50">
        <f>海航自动更新!D96</f>
        <v>69.989999999999995</v>
      </c>
      <c r="I96" s="138">
        <f t="shared" si="23"/>
        <v>-0.61271580345285526</v>
      </c>
      <c r="J96" s="138"/>
      <c r="K96" s="50">
        <f>海航自动更新!E96</f>
        <v>0</v>
      </c>
      <c r="L96" s="138" t="e">
        <f t="shared" si="24"/>
        <v>#DIV/0!</v>
      </c>
      <c r="M96" s="138"/>
      <c r="N96" s="50">
        <f>海航自动更新!F96</f>
        <v>5095.4399999999996</v>
      </c>
      <c r="O96" s="138">
        <f t="shared" si="25"/>
        <v>-0.11383189825338225</v>
      </c>
      <c r="P96" s="138"/>
      <c r="Q96" s="50">
        <f>海航自动更新!G96</f>
        <v>5043.03</v>
      </c>
      <c r="R96" s="138">
        <f t="shared" si="26"/>
        <v>-0.10845083868412864</v>
      </c>
      <c r="S96" s="138"/>
      <c r="T96" s="10">
        <f>海航自动更新!I96</f>
        <v>52.41</v>
      </c>
      <c r="U96" s="138">
        <f t="shared" si="27"/>
        <v>-0.43946524064171122</v>
      </c>
      <c r="V96" s="138"/>
      <c r="W96" s="10">
        <f>海航自动更新!H96</f>
        <v>0</v>
      </c>
      <c r="X96" s="138" t="e">
        <f t="shared" si="28"/>
        <v>#DIV/0!</v>
      </c>
      <c r="Y96" s="138"/>
      <c r="Z96" s="50">
        <f>海航自动更新!J96*10</f>
        <v>3384.6800000000003</v>
      </c>
      <c r="AA96" s="138">
        <f t="shared" si="29"/>
        <v>-0.13127574657033214</v>
      </c>
      <c r="AB96" s="138"/>
      <c r="AC96" s="50">
        <f>海航自动更新!K96*10</f>
        <v>3378.8900000000003</v>
      </c>
      <c r="AD96" s="138">
        <f t="shared" si="30"/>
        <v>-0.1350418029807342</v>
      </c>
      <c r="AE96" s="138"/>
      <c r="AF96" s="50">
        <f>海航自动更新!L96*10</f>
        <v>5.8</v>
      </c>
      <c r="AG96" s="138">
        <f t="shared" si="31"/>
        <v>-0.43524829600778969</v>
      </c>
      <c r="AH96" s="138"/>
      <c r="AI96" s="50">
        <f>海航自动更新!M96*10</f>
        <v>0</v>
      </c>
      <c r="AJ96" s="138" t="e">
        <f t="shared" si="32"/>
        <v>#DIV/0!</v>
      </c>
      <c r="AK96" s="138"/>
      <c r="AL96" s="50">
        <f>海航自动更新!N96</f>
        <v>72.099999999999994</v>
      </c>
      <c r="AM96" s="174">
        <f t="shared" si="16"/>
        <v>-9.0200000000000102</v>
      </c>
      <c r="AN96" s="138"/>
      <c r="AO96" s="50">
        <f>海航自动更新!O96</f>
        <v>72.069999999999993</v>
      </c>
      <c r="AP96" s="174">
        <f t="shared" si="17"/>
        <v>-9.8200000000000074</v>
      </c>
      <c r="AQ96" s="138"/>
      <c r="AR96" s="50">
        <f>海航自动更新!P96</f>
        <v>74.88</v>
      </c>
      <c r="AS96" s="174">
        <f t="shared" si="18"/>
        <v>23.139999999999993</v>
      </c>
      <c r="AT96" s="138"/>
      <c r="AU96" s="50">
        <f>海航自动更新!Q96</f>
        <v>0</v>
      </c>
      <c r="AV96" s="174">
        <f t="shared" si="19"/>
        <v>0</v>
      </c>
      <c r="AW96" s="138"/>
      <c r="AX96" s="50">
        <f>海航自动更新!R96</f>
        <v>344</v>
      </c>
      <c r="AY96" s="138">
        <f t="shared" si="20"/>
        <v>-5.7803468208093012E-3</v>
      </c>
      <c r="AZ96" s="138"/>
      <c r="BA96" s="17"/>
      <c r="BB96" s="9"/>
      <c r="BC96" s="17"/>
      <c r="BD96" s="9"/>
      <c r="BE96" s="17"/>
      <c r="BF96" s="9"/>
      <c r="BG96" s="17"/>
      <c r="BH96" s="9"/>
      <c r="BI96" s="51"/>
      <c r="BJ96" s="9"/>
      <c r="BK96" s="51"/>
      <c r="BL96" s="9"/>
      <c r="BM96" s="51"/>
      <c r="BN96" s="9"/>
      <c r="BO96" s="51"/>
      <c r="BP96" s="51"/>
      <c r="BQ96" s="9"/>
      <c r="BR96" s="51"/>
      <c r="BS96" s="9"/>
      <c r="BT96" s="51"/>
      <c r="BU96" s="9"/>
      <c r="BV96" s="51"/>
      <c r="BW96" s="9"/>
      <c r="BX96" s="51"/>
      <c r="BY96" s="9"/>
      <c r="BZ96" s="51"/>
      <c r="CA96" s="9"/>
      <c r="CB96" s="51"/>
      <c r="CC96" s="9"/>
      <c r="CD96" s="51"/>
      <c r="CE96" s="9"/>
      <c r="CF96" s="51"/>
      <c r="CG96" s="10"/>
      <c r="CH96" s="51"/>
      <c r="CI96" s="10"/>
      <c r="CJ96" s="51"/>
      <c r="CK96" s="10"/>
      <c r="CL96" s="51"/>
      <c r="CM96" s="10"/>
      <c r="CN96" s="51"/>
      <c r="CO96" s="53"/>
      <c r="CP96" s="51"/>
      <c r="CQ96" s="53"/>
      <c r="CR96" s="51"/>
      <c r="CS96" s="53"/>
      <c r="CT96" s="51"/>
      <c r="CU96" s="53"/>
      <c r="CV96" s="60"/>
      <c r="CW96" s="51"/>
      <c r="CX96" s="9"/>
      <c r="CY96" s="51"/>
      <c r="CZ96" s="9"/>
      <c r="DA96" s="51"/>
      <c r="DB96" s="9"/>
      <c r="DC96" s="51"/>
      <c r="DD96" s="9"/>
      <c r="DE96" s="69"/>
      <c r="DF96" s="69"/>
      <c r="DG96" s="51"/>
    </row>
    <row r="97" spans="1:111">
      <c r="A97" s="49">
        <v>44500</v>
      </c>
      <c r="B97" s="50">
        <f>海航自动更新!B97</f>
        <v>6637.36</v>
      </c>
      <c r="C97" s="138">
        <f t="shared" si="21"/>
        <v>-0.17609118240701893</v>
      </c>
      <c r="D97" s="138"/>
      <c r="E97" s="50">
        <f>海航自动更新!C97</f>
        <v>6541.99</v>
      </c>
      <c r="F97" s="138">
        <f t="shared" si="22"/>
        <v>-0.16628136963536544</v>
      </c>
      <c r="G97" s="138"/>
      <c r="H97" s="50">
        <f>海航自动更新!D97</f>
        <v>95.37</v>
      </c>
      <c r="I97" s="138">
        <f t="shared" si="23"/>
        <v>-0.54407687159384266</v>
      </c>
      <c r="J97" s="138"/>
      <c r="K97" s="50">
        <f>海航自动更新!E97</f>
        <v>0</v>
      </c>
      <c r="L97" s="138" t="e">
        <f t="shared" si="24"/>
        <v>#DIV/0!</v>
      </c>
      <c r="M97" s="138"/>
      <c r="N97" s="50">
        <f>海航自动更新!F97</f>
        <v>5030.9799999999996</v>
      </c>
      <c r="O97" s="138">
        <f t="shared" si="25"/>
        <v>-0.22035363944892994</v>
      </c>
      <c r="P97" s="138"/>
      <c r="Q97" s="50">
        <f>海航自动更新!G97</f>
        <v>4982.3900000000003</v>
      </c>
      <c r="R97" s="138">
        <f t="shared" si="26"/>
        <v>-0.21676051599840285</v>
      </c>
      <c r="S97" s="138"/>
      <c r="T97" s="10">
        <f>海航自动更新!I97</f>
        <v>48.59</v>
      </c>
      <c r="U97" s="138">
        <f t="shared" si="27"/>
        <v>-0.4698308783415166</v>
      </c>
      <c r="V97" s="138"/>
      <c r="W97" s="10">
        <f>海航自动更新!H97</f>
        <v>0</v>
      </c>
      <c r="X97" s="138" t="e">
        <f t="shared" si="28"/>
        <v>#DIV/0!</v>
      </c>
      <c r="Y97" s="138"/>
      <c r="Z97" s="50">
        <f>海航自动更新!J97*10</f>
        <v>3379.3</v>
      </c>
      <c r="AA97" s="138">
        <f t="shared" si="29"/>
        <v>-0.22354033256820116</v>
      </c>
      <c r="AB97" s="138"/>
      <c r="AC97" s="50">
        <f>海航自动更新!K97*10</f>
        <v>3373.8</v>
      </c>
      <c r="AD97" s="138">
        <f t="shared" si="30"/>
        <v>-0.22299732616010326</v>
      </c>
      <c r="AE97" s="138"/>
      <c r="AF97" s="50">
        <f>海航自动更新!L97*10</f>
        <v>5.5</v>
      </c>
      <c r="AG97" s="138">
        <f t="shared" si="31"/>
        <v>-0.45652173913043481</v>
      </c>
      <c r="AH97" s="138"/>
      <c r="AI97" s="50">
        <f>海航自动更新!M97*10</f>
        <v>0</v>
      </c>
      <c r="AJ97" s="138" t="e">
        <f t="shared" si="32"/>
        <v>#DIV/0!</v>
      </c>
      <c r="AK97" s="138"/>
      <c r="AL97" s="50">
        <f>海航自动更新!N97</f>
        <v>75.8</v>
      </c>
      <c r="AM97" s="174">
        <f t="shared" si="16"/>
        <v>-4.2999999999999972</v>
      </c>
      <c r="AN97" s="138"/>
      <c r="AO97" s="50">
        <f>海航自动更新!O97</f>
        <v>76.16</v>
      </c>
      <c r="AP97" s="174">
        <f t="shared" si="17"/>
        <v>-4.9099999999999966</v>
      </c>
      <c r="AQ97" s="138"/>
      <c r="AR97" s="50">
        <f>海航自动更新!P97</f>
        <v>50.95</v>
      </c>
      <c r="AS97" s="174">
        <f t="shared" si="18"/>
        <v>7.1400000000000006</v>
      </c>
      <c r="AT97" s="138"/>
      <c r="AU97" s="50">
        <f>海航自动更新!Q97</f>
        <v>0</v>
      </c>
      <c r="AV97" s="174">
        <f t="shared" si="19"/>
        <v>0</v>
      </c>
      <c r="AW97" s="138"/>
      <c r="AX97" s="50">
        <f>海航自动更新!R97</f>
        <v>344</v>
      </c>
      <c r="AY97" s="138">
        <f t="shared" si="20"/>
        <v>-5.7803468208093012E-3</v>
      </c>
      <c r="AZ97" s="138"/>
      <c r="BA97" s="17"/>
      <c r="BB97" s="9"/>
      <c r="BC97" s="17"/>
      <c r="BD97" s="9"/>
      <c r="BE97" s="17"/>
      <c r="BF97" s="9"/>
      <c r="BG97" s="17"/>
      <c r="BH97" s="9"/>
      <c r="BI97" s="51"/>
      <c r="BJ97" s="9"/>
      <c r="BK97" s="51"/>
      <c r="BL97" s="9"/>
      <c r="BM97" s="51"/>
      <c r="BN97" s="9"/>
      <c r="BO97" s="51"/>
      <c r="BP97" s="51"/>
      <c r="BQ97" s="9"/>
      <c r="BR97" s="51"/>
      <c r="BS97" s="9"/>
      <c r="BT97" s="51"/>
      <c r="BU97" s="9"/>
      <c r="BV97" s="51"/>
      <c r="BW97" s="9"/>
      <c r="BX97" s="51"/>
      <c r="BY97" s="9"/>
      <c r="BZ97" s="51"/>
      <c r="CA97" s="9"/>
      <c r="CB97" s="51"/>
      <c r="CC97" s="9"/>
      <c r="CD97" s="51"/>
      <c r="CE97" s="9"/>
      <c r="CF97" s="51"/>
      <c r="CG97" s="10"/>
      <c r="CH97" s="51"/>
      <c r="CI97" s="10"/>
      <c r="CJ97" s="51"/>
      <c r="CK97" s="10"/>
      <c r="CL97" s="51"/>
      <c r="CM97" s="10"/>
      <c r="CN97" s="51"/>
      <c r="CO97" s="53"/>
      <c r="CP97" s="51"/>
      <c r="CQ97" s="53"/>
      <c r="CR97" s="51"/>
      <c r="CS97" s="53"/>
      <c r="CT97" s="51"/>
      <c r="CU97" s="53"/>
      <c r="CV97" s="60"/>
      <c r="CW97" s="51"/>
      <c r="CX97" s="9"/>
      <c r="CY97" s="51"/>
      <c r="CZ97" s="9"/>
      <c r="DA97" s="51"/>
      <c r="DB97" s="9"/>
      <c r="DC97" s="51"/>
      <c r="DD97" s="9"/>
      <c r="DE97" s="69"/>
      <c r="DF97" s="69"/>
      <c r="DG97" s="51"/>
    </row>
    <row r="98" spans="1:111">
      <c r="A98" s="49">
        <v>44501</v>
      </c>
      <c r="B98" s="50">
        <f>海航自动更新!B98</f>
        <v>4684.42</v>
      </c>
      <c r="C98" s="138">
        <f t="shared" si="21"/>
        <v>-0.41835325787338029</v>
      </c>
      <c r="D98" s="138"/>
      <c r="E98" s="50">
        <f>海航自动更新!C98</f>
        <v>4616.7700000000004</v>
      </c>
      <c r="F98" s="138">
        <f t="shared" si="22"/>
        <v>-0.41672615084513853</v>
      </c>
      <c r="G98" s="138"/>
      <c r="H98" s="50">
        <f>海航自动更新!D98</f>
        <v>67.650000000000006</v>
      </c>
      <c r="I98" s="138">
        <f t="shared" si="23"/>
        <v>-0.51137594799566621</v>
      </c>
      <c r="J98" s="138"/>
      <c r="K98" s="50">
        <f>海航自动更新!E98</f>
        <v>0</v>
      </c>
      <c r="L98" s="138" t="e">
        <f t="shared" si="24"/>
        <v>#DIV/0!</v>
      </c>
      <c r="M98" s="138"/>
      <c r="N98" s="50">
        <f>海航自动更新!F98</f>
        <v>3000.27</v>
      </c>
      <c r="O98" s="138">
        <f t="shared" si="25"/>
        <v>-0.51369080326186856</v>
      </c>
      <c r="P98" s="138"/>
      <c r="Q98" s="50">
        <f>海航自动更新!G98</f>
        <v>2967.89</v>
      </c>
      <c r="R98" s="138">
        <f t="shared" si="26"/>
        <v>-0.51337848849887768</v>
      </c>
      <c r="S98" s="138"/>
      <c r="T98" s="10">
        <f>海航自动更新!I98</f>
        <v>32.380000000000003</v>
      </c>
      <c r="U98" s="138">
        <f t="shared" si="27"/>
        <v>-0.54070921985815601</v>
      </c>
      <c r="V98" s="138"/>
      <c r="W98" s="10">
        <f>海航自动更新!H98</f>
        <v>0</v>
      </c>
      <c r="X98" s="138" t="e">
        <f t="shared" si="28"/>
        <v>#DIV/0!</v>
      </c>
      <c r="Y98" s="138"/>
      <c r="Z98" s="50">
        <f>海航自动更新!J98*10</f>
        <v>2031.8799999999999</v>
      </c>
      <c r="AA98" s="138">
        <f t="shared" si="29"/>
        <v>-0.49988308584452634</v>
      </c>
      <c r="AB98" s="138"/>
      <c r="AC98" s="50">
        <f>海航自动更新!K98*10</f>
        <v>2028.56</v>
      </c>
      <c r="AD98" s="138">
        <f t="shared" si="30"/>
        <v>-0.49973982801522066</v>
      </c>
      <c r="AE98" s="138"/>
      <c r="AF98" s="50">
        <f>海航自动更新!L98*10</f>
        <v>3.3200000000000003</v>
      </c>
      <c r="AG98" s="138">
        <f t="shared" si="31"/>
        <v>-0.57435897435897432</v>
      </c>
      <c r="AH98" s="138"/>
      <c r="AI98" s="50">
        <f>海航自动更新!M98*10</f>
        <v>0</v>
      </c>
      <c r="AJ98" s="138" t="e">
        <f t="shared" si="32"/>
        <v>#DIV/0!</v>
      </c>
      <c r="AK98" s="138"/>
      <c r="AL98" s="50">
        <f>海航自动更新!N98</f>
        <v>64.05</v>
      </c>
      <c r="AM98" s="174">
        <f t="shared" si="16"/>
        <v>-12.549999999999997</v>
      </c>
      <c r="AN98" s="138"/>
      <c r="AO98" s="50">
        <f>海航自动更新!O98</f>
        <v>64.28</v>
      </c>
      <c r="AP98" s="174">
        <f t="shared" si="17"/>
        <v>-12.769999999999996</v>
      </c>
      <c r="AQ98" s="138"/>
      <c r="AR98" s="50">
        <f>海航自动更新!P98</f>
        <v>47.86</v>
      </c>
      <c r="AS98" s="174">
        <f t="shared" si="18"/>
        <v>-3.0600000000000023</v>
      </c>
      <c r="AT98" s="138"/>
      <c r="AU98" s="50">
        <f>海航自动更新!Q98</f>
        <v>0</v>
      </c>
      <c r="AV98" s="174">
        <f t="shared" si="19"/>
        <v>0</v>
      </c>
      <c r="AW98" s="138"/>
      <c r="AX98" s="50">
        <f>海航自动更新!R98</f>
        <v>344</v>
      </c>
      <c r="AY98" s="138">
        <f t="shared" si="20"/>
        <v>-5.7803468208093012E-3</v>
      </c>
      <c r="AZ98" s="138"/>
      <c r="BA98" s="17"/>
      <c r="BB98" s="9"/>
      <c r="BC98" s="17"/>
      <c r="BD98" s="9"/>
      <c r="BE98" s="17"/>
      <c r="BF98" s="9"/>
      <c r="BG98" s="17"/>
      <c r="BH98" s="9"/>
      <c r="BI98" s="51"/>
      <c r="BJ98" s="9"/>
      <c r="BK98" s="51"/>
      <c r="BL98" s="9"/>
      <c r="BM98" s="51"/>
      <c r="BN98" s="9"/>
      <c r="BP98" s="78"/>
      <c r="BQ98" s="9"/>
      <c r="BR98" s="78"/>
      <c r="BS98" s="9"/>
      <c r="BT98" s="78"/>
      <c r="BU98" s="9"/>
      <c r="BV98" s="78"/>
      <c r="BW98" s="9"/>
      <c r="BX98" s="78"/>
      <c r="BY98" s="9"/>
      <c r="BZ98" s="78"/>
      <c r="CA98" s="9"/>
      <c r="CB98" s="78"/>
      <c r="CC98" s="9"/>
      <c r="CD98" s="78"/>
      <c r="CE98" s="9"/>
      <c r="CF98" s="78"/>
      <c r="CG98" s="10"/>
      <c r="CH98" s="78"/>
      <c r="CI98" s="10"/>
      <c r="CJ98" s="78"/>
      <c r="CK98" s="10"/>
      <c r="CL98" s="78"/>
      <c r="CM98" s="10"/>
      <c r="CN98" s="51"/>
      <c r="CO98" s="53"/>
      <c r="CP98" s="51"/>
      <c r="CQ98" s="53"/>
      <c r="CR98" s="51"/>
      <c r="CS98" s="53"/>
      <c r="CT98" s="51"/>
      <c r="CU98" s="53"/>
      <c r="CV98" s="60"/>
      <c r="CW98" s="78"/>
      <c r="CX98" s="9"/>
      <c r="CY98" s="78"/>
      <c r="CZ98" s="9"/>
      <c r="DA98" s="78"/>
      <c r="DB98" s="9"/>
      <c r="DC98" s="78"/>
      <c r="DD98" s="9"/>
      <c r="DE98" s="69"/>
      <c r="DF98" s="69"/>
    </row>
    <row r="99" spans="1:111">
      <c r="A99" s="49">
        <v>44531</v>
      </c>
      <c r="B99" s="50">
        <f>海航自动更新!B99</f>
        <v>5667.64</v>
      </c>
      <c r="C99" s="138">
        <f t="shared" si="21"/>
        <v>-0.34638418398355009</v>
      </c>
      <c r="D99" s="138"/>
      <c r="E99" s="50">
        <f>海航自动更新!C99</f>
        <v>5595.18</v>
      </c>
      <c r="F99" s="138">
        <f t="shared" si="22"/>
        <v>-0.34690833199100746</v>
      </c>
      <c r="G99" s="138"/>
      <c r="H99" s="50">
        <f>海航自动更新!D99</f>
        <v>72.459999999999994</v>
      </c>
      <c r="I99" s="138">
        <f t="shared" si="23"/>
        <v>-0.30320223098374843</v>
      </c>
      <c r="J99" s="138"/>
      <c r="K99" s="50">
        <f>海航自动更新!E99</f>
        <v>0</v>
      </c>
      <c r="L99" s="138" t="e">
        <f t="shared" si="24"/>
        <v>#DIV/0!</v>
      </c>
      <c r="M99" s="138"/>
      <c r="N99" s="50">
        <f>海航自动更新!F99</f>
        <v>3820.88</v>
      </c>
      <c r="O99" s="138">
        <f t="shared" si="25"/>
        <v>-0.40607867489674832</v>
      </c>
      <c r="P99" s="138"/>
      <c r="Q99" s="50">
        <f>海航自动更新!G99</f>
        <v>3791.61</v>
      </c>
      <c r="R99" s="138">
        <f t="shared" si="26"/>
        <v>-0.40638111997595217</v>
      </c>
      <c r="S99" s="138"/>
      <c r="T99" s="10">
        <f>海航自动更新!I99</f>
        <v>29.27</v>
      </c>
      <c r="U99" s="138">
        <f t="shared" si="27"/>
        <v>-0.36411036280686515</v>
      </c>
      <c r="V99" s="138"/>
      <c r="W99" s="10">
        <f>海航自动更新!H99</f>
        <v>0</v>
      </c>
      <c r="X99" s="138" t="e">
        <f t="shared" si="28"/>
        <v>#DIV/0!</v>
      </c>
      <c r="Y99" s="138"/>
      <c r="Z99" s="50">
        <f>海航自动更新!J99*10</f>
        <v>2439.23</v>
      </c>
      <c r="AA99" s="138">
        <f t="shared" si="29"/>
        <v>-0.42196697536422834</v>
      </c>
      <c r="AB99" s="138"/>
      <c r="AC99" s="50">
        <f>海航自动更新!K99*10</f>
        <v>2435.91</v>
      </c>
      <c r="AD99" s="138">
        <f t="shared" si="30"/>
        <v>-0.42208129595228439</v>
      </c>
      <c r="AE99" s="138"/>
      <c r="AF99" s="50">
        <f>海航自动更新!L99*10</f>
        <v>3.3200000000000003</v>
      </c>
      <c r="AG99" s="138">
        <f t="shared" si="31"/>
        <v>-0.93252032520325201</v>
      </c>
      <c r="AH99" s="138"/>
      <c r="AI99" s="50">
        <f>海航自动更新!M99*10</f>
        <v>0</v>
      </c>
      <c r="AJ99" s="138" t="e">
        <f t="shared" si="32"/>
        <v>#DIV/0!</v>
      </c>
      <c r="AK99" s="138"/>
      <c r="AL99" s="50">
        <f>海航自动更新!N99</f>
        <v>67.42</v>
      </c>
      <c r="AM99" s="174">
        <f t="shared" si="16"/>
        <v>-6.769999999999996</v>
      </c>
      <c r="AN99" s="138"/>
      <c r="AO99" s="50">
        <f>海航自动更新!O99</f>
        <v>67.77</v>
      </c>
      <c r="AP99" s="174">
        <f t="shared" si="17"/>
        <v>-6.7800000000000011</v>
      </c>
      <c r="AQ99" s="138"/>
      <c r="AR99" s="50">
        <f>海航自动更新!P99</f>
        <v>40.4</v>
      </c>
      <c r="AS99" s="174">
        <f t="shared" si="18"/>
        <v>-3.8599999999999994</v>
      </c>
      <c r="AT99" s="138"/>
      <c r="AU99" s="50">
        <f>海航自动更新!Q99</f>
        <v>0</v>
      </c>
      <c r="AV99" s="174">
        <f t="shared" si="19"/>
        <v>0</v>
      </c>
      <c r="AW99" s="138"/>
      <c r="AX99" s="50">
        <f>海航自动更新!R99</f>
        <v>344</v>
      </c>
      <c r="AY99" s="138">
        <f t="shared" si="20"/>
        <v>-5.7803468208093012E-3</v>
      </c>
      <c r="AZ99" s="138"/>
      <c r="BA99" s="17"/>
      <c r="BB99" s="9"/>
      <c r="BC99" s="17"/>
      <c r="BD99" s="9"/>
      <c r="BE99" s="17"/>
      <c r="BF99" s="9"/>
      <c r="BG99" s="17"/>
      <c r="BH99" s="9"/>
      <c r="BI99" s="51"/>
      <c r="BJ99" s="9"/>
      <c r="BK99" s="51"/>
      <c r="BL99" s="9"/>
      <c r="BM99" s="51"/>
      <c r="BN99" s="9"/>
      <c r="BP99" s="78"/>
      <c r="BQ99" s="9"/>
      <c r="BR99" s="78"/>
      <c r="BS99" s="9"/>
      <c r="BT99" s="78"/>
      <c r="BU99" s="9"/>
      <c r="BV99" s="78"/>
      <c r="BW99" s="9"/>
      <c r="BX99" s="78"/>
      <c r="BY99" s="9"/>
      <c r="BZ99" s="78"/>
      <c r="CA99" s="9"/>
      <c r="CB99" s="78"/>
      <c r="CC99" s="9"/>
      <c r="CD99" s="78"/>
      <c r="CE99" s="9"/>
      <c r="CF99" s="78"/>
      <c r="CG99" s="10"/>
      <c r="CH99" s="78"/>
      <c r="CI99" s="10"/>
      <c r="CJ99" s="78"/>
      <c r="CK99" s="10"/>
      <c r="CL99" s="78"/>
      <c r="CM99" s="10"/>
      <c r="CN99" s="51"/>
      <c r="CO99" s="53"/>
      <c r="CP99" s="51"/>
      <c r="CQ99" s="53"/>
      <c r="CR99" s="51"/>
      <c r="CS99" s="53"/>
      <c r="CT99" s="51"/>
      <c r="CU99" s="53"/>
      <c r="CV99" s="60"/>
      <c r="CW99" s="78"/>
      <c r="CX99" s="9"/>
      <c r="CY99" s="78"/>
      <c r="CZ99" s="9"/>
      <c r="DA99" s="78"/>
      <c r="DB99" s="9"/>
      <c r="DC99" s="78"/>
      <c r="DD99" s="9"/>
      <c r="DE99" s="69"/>
    </row>
    <row r="100" spans="1:111">
      <c r="A100" s="34">
        <v>44562</v>
      </c>
      <c r="B100" s="58">
        <f>海航自动更新!B100</f>
        <v>5961.8</v>
      </c>
      <c r="C100" s="138">
        <f t="shared" si="21"/>
        <v>-0.24431921169278425</v>
      </c>
      <c r="D100" s="138"/>
      <c r="E100" s="58">
        <f>海航自动更新!C100</f>
        <v>5926.97</v>
      </c>
      <c r="F100" s="138">
        <f t="shared" si="22"/>
        <v>-0.23871391194109026</v>
      </c>
      <c r="G100" s="138"/>
      <c r="H100" s="58">
        <f>海航自动更新!D100</f>
        <v>34.83</v>
      </c>
      <c r="I100" s="138">
        <f t="shared" si="23"/>
        <v>-0.66458012326656402</v>
      </c>
      <c r="J100" s="138"/>
      <c r="K100" s="58">
        <f>海航自动更新!E100</f>
        <v>0</v>
      </c>
      <c r="L100" s="138" t="e">
        <f t="shared" si="24"/>
        <v>#DIV/0!</v>
      </c>
      <c r="M100" s="138"/>
      <c r="N100" s="58">
        <f>海航自动更新!F100</f>
        <v>4154.96</v>
      </c>
      <c r="O100" s="138">
        <f t="shared" si="25"/>
        <v>-0.18581601420279747</v>
      </c>
      <c r="P100" s="138"/>
      <c r="Q100" s="58">
        <f>海航自动更新!G100</f>
        <v>4139.67</v>
      </c>
      <c r="R100" s="138">
        <f t="shared" si="26"/>
        <v>-0.18211938847684261</v>
      </c>
      <c r="S100" s="138"/>
      <c r="T100" s="10">
        <f>海航自动更新!I100</f>
        <v>15.29</v>
      </c>
      <c r="U100" s="138">
        <f t="shared" si="27"/>
        <v>-0.63386015325670497</v>
      </c>
      <c r="V100" s="138"/>
      <c r="W100" s="10">
        <f>海航自动更新!H100</f>
        <v>0</v>
      </c>
      <c r="X100" s="138" t="e">
        <f t="shared" si="28"/>
        <v>#DIV/0!</v>
      </c>
      <c r="Y100" s="138"/>
      <c r="Z100" s="58">
        <f>海航自动更新!J100*10</f>
        <v>2563.5100000000002</v>
      </c>
      <c r="AA100" s="138">
        <f t="shared" si="29"/>
        <v>-0.23024190158184898</v>
      </c>
      <c r="AB100" s="138"/>
      <c r="AC100" s="58">
        <f>海航自动更新!K100*10</f>
        <v>2561.0300000000002</v>
      </c>
      <c r="AD100" s="138">
        <f t="shared" si="30"/>
        <v>-0.23003634811209284</v>
      </c>
      <c r="AE100" s="138"/>
      <c r="AF100" s="58">
        <f>海航自动更新!L100*10</f>
        <v>2.48</v>
      </c>
      <c r="AG100" s="138">
        <f t="shared" si="31"/>
        <v>-0.3965936739659367</v>
      </c>
      <c r="AH100" s="138"/>
      <c r="AI100" s="58">
        <f>海航自动更新!M100*10</f>
        <v>0</v>
      </c>
      <c r="AJ100" s="138" t="e">
        <f t="shared" si="32"/>
        <v>#DIV/0!</v>
      </c>
      <c r="AK100" s="138"/>
      <c r="AL100" s="58">
        <f>海航自动更新!N100</f>
        <v>69.69</v>
      </c>
      <c r="AM100" s="174">
        <f t="shared" si="16"/>
        <v>5</v>
      </c>
      <c r="AN100" s="138"/>
      <c r="AO100" s="58">
        <f>海航自动更新!O100</f>
        <v>69.84</v>
      </c>
      <c r="AP100" s="174">
        <f t="shared" si="17"/>
        <v>4.8299999999999983</v>
      </c>
      <c r="AQ100" s="138"/>
      <c r="AR100" s="58">
        <f>海航自动更新!P100</f>
        <v>43.91</v>
      </c>
      <c r="AS100" s="174">
        <f t="shared" si="18"/>
        <v>3.6899999999999977</v>
      </c>
      <c r="AT100" s="138"/>
      <c r="AU100" s="58">
        <f>海航自动更新!Q100</f>
        <v>0</v>
      </c>
      <c r="AV100" s="174">
        <f t="shared" si="19"/>
        <v>0</v>
      </c>
      <c r="AW100" s="138"/>
      <c r="AX100" s="58">
        <f>海航自动更新!R100</f>
        <v>344</v>
      </c>
      <c r="AY100" s="138">
        <f t="shared" si="20"/>
        <v>-5.7803468208093012E-3</v>
      </c>
      <c r="AZ100" s="138"/>
      <c r="BA100" s="17"/>
      <c r="BB100" s="9"/>
      <c r="BC100" s="17"/>
      <c r="BD100" s="9"/>
      <c r="BE100" s="17"/>
      <c r="BF100" s="9"/>
      <c r="BG100" s="17"/>
      <c r="BH100" s="9"/>
      <c r="BI100" s="51"/>
      <c r="BJ100" s="9"/>
      <c r="BK100" s="51"/>
      <c r="BL100" s="9"/>
      <c r="BM100" s="51"/>
      <c r="BN100" s="9"/>
      <c r="BP100" s="78"/>
      <c r="BQ100" s="9"/>
      <c r="BR100" s="78"/>
      <c r="BS100" s="9"/>
      <c r="BT100" s="78"/>
      <c r="BU100" s="9"/>
      <c r="BV100" s="78"/>
      <c r="BW100" s="9"/>
      <c r="BX100" s="78"/>
      <c r="BY100" s="9"/>
      <c r="BZ100" s="78"/>
      <c r="CA100" s="9"/>
      <c r="CB100" s="78"/>
      <c r="CC100" s="9"/>
      <c r="CD100" s="78"/>
      <c r="CE100" s="9"/>
      <c r="CF100" s="78"/>
      <c r="CG100" s="10"/>
      <c r="CH100" s="78"/>
      <c r="CI100" s="10"/>
      <c r="CJ100" s="78"/>
      <c r="CK100" s="10"/>
      <c r="CL100" s="78"/>
      <c r="CM100" s="10"/>
      <c r="CN100" s="51"/>
      <c r="CO100" s="53"/>
      <c r="CP100" s="51"/>
      <c r="CQ100" s="53"/>
      <c r="CR100" s="51"/>
      <c r="CS100" s="53"/>
      <c r="CT100" s="51"/>
      <c r="CU100" s="53"/>
      <c r="CV100"/>
      <c r="CW100" s="78"/>
      <c r="CX100" s="9"/>
      <c r="CY100" s="78"/>
      <c r="CZ100" s="9"/>
      <c r="DA100" s="78"/>
      <c r="DB100" s="9"/>
      <c r="DC100" s="78"/>
      <c r="DD100" s="9"/>
      <c r="DE100" s="69"/>
    </row>
    <row r="101" spans="1:111">
      <c r="A101" s="49">
        <v>44620</v>
      </c>
      <c r="B101" s="50">
        <f>海航自动更新!B101</f>
        <v>6209.57</v>
      </c>
      <c r="C101" s="138">
        <f t="shared" si="21"/>
        <v>9.3906291013316157E-2</v>
      </c>
      <c r="D101" s="138"/>
      <c r="E101" s="50">
        <f>海航自动更新!C101</f>
        <v>6182.52</v>
      </c>
      <c r="F101" s="138">
        <f t="shared" si="22"/>
        <v>0.10442178146721037</v>
      </c>
      <c r="G101" s="138"/>
      <c r="H101" s="50">
        <f>海航自动更新!D101</f>
        <v>27.05</v>
      </c>
      <c r="I101" s="138">
        <f t="shared" si="23"/>
        <v>-0.65558950853068509</v>
      </c>
      <c r="J101" s="138"/>
      <c r="K101" s="50">
        <f>海航自动更新!E101</f>
        <v>0</v>
      </c>
      <c r="L101" s="138" t="e">
        <f t="shared" si="24"/>
        <v>#DIV/0!</v>
      </c>
      <c r="M101" s="138"/>
      <c r="N101" s="50">
        <f>海航自动更新!F101</f>
        <v>4533.21</v>
      </c>
      <c r="O101" s="138">
        <f t="shared" si="25"/>
        <v>0.15997021524856447</v>
      </c>
      <c r="P101" s="138"/>
      <c r="Q101" s="50">
        <f>海航自动更新!G101</f>
        <v>4520.4399999999996</v>
      </c>
      <c r="R101" s="138">
        <f t="shared" si="26"/>
        <v>0.16527208517000469</v>
      </c>
      <c r="S101" s="138"/>
      <c r="T101" s="10">
        <f>海航自动更新!I101</f>
        <v>12.77</v>
      </c>
      <c r="U101" s="138">
        <f t="shared" si="27"/>
        <v>-0.55567153792623514</v>
      </c>
      <c r="V101" s="138"/>
      <c r="W101" s="10">
        <f>海航自动更新!H101</f>
        <v>0</v>
      </c>
      <c r="X101" s="138" t="e">
        <f t="shared" si="28"/>
        <v>#DIV/0!</v>
      </c>
      <c r="Y101" s="138"/>
      <c r="Z101" s="50">
        <f>海航自动更新!J101*10</f>
        <v>2818.48</v>
      </c>
      <c r="AA101" s="138">
        <f t="shared" si="29"/>
        <v>0.13030819514347036</v>
      </c>
      <c r="AB101" s="138"/>
      <c r="AC101" s="50">
        <f>海航自动更新!K101*10</f>
        <v>2816.8900000000003</v>
      </c>
      <c r="AD101" s="138">
        <f t="shared" si="30"/>
        <v>0.13090415644584352</v>
      </c>
      <c r="AE101" s="138"/>
      <c r="AF101" s="50">
        <f>海航自动更新!L101*10</f>
        <v>1.59</v>
      </c>
      <c r="AG101" s="138">
        <f t="shared" si="31"/>
        <v>-0.4154411764705882</v>
      </c>
      <c r="AH101" s="138"/>
      <c r="AI101" s="50">
        <f>海航自动更新!M101*10</f>
        <v>0</v>
      </c>
      <c r="AJ101" s="138" t="e">
        <f t="shared" si="32"/>
        <v>#DIV/0!</v>
      </c>
      <c r="AK101" s="138"/>
      <c r="AL101" s="50">
        <f>海航自动更新!N101</f>
        <v>73</v>
      </c>
      <c r="AM101" s="174">
        <f t="shared" si="16"/>
        <v>4.1500000000000057</v>
      </c>
      <c r="AN101" s="138"/>
      <c r="AO101" s="50">
        <f>海航自动更新!O101</f>
        <v>73.12</v>
      </c>
      <c r="AP101" s="174">
        <f t="shared" si="17"/>
        <v>3.8200000000000074</v>
      </c>
      <c r="AQ101" s="138"/>
      <c r="AR101" s="50">
        <f>海航自动更新!P101</f>
        <v>47.19</v>
      </c>
      <c r="AS101" s="174">
        <f t="shared" si="18"/>
        <v>10.599999999999994</v>
      </c>
      <c r="AT101" s="138"/>
      <c r="AU101" s="50">
        <f>海航自动更新!Q101</f>
        <v>0</v>
      </c>
      <c r="AV101" s="174">
        <f t="shared" si="19"/>
        <v>0</v>
      </c>
      <c r="AW101" s="138"/>
      <c r="AX101" s="50">
        <f>海航自动更新!R101</f>
        <v>343</v>
      </c>
      <c r="AY101" s="138">
        <f t="shared" si="20"/>
        <v>-8.6705202312138407E-3</v>
      </c>
      <c r="AZ101" s="138"/>
      <c r="BA101" s="17"/>
      <c r="BB101" s="9"/>
      <c r="BC101" s="17"/>
      <c r="BD101" s="9"/>
      <c r="BE101" s="17"/>
      <c r="BF101" s="9"/>
      <c r="BG101" s="17"/>
      <c r="BH101" s="9"/>
      <c r="BI101" s="51"/>
      <c r="BJ101" s="9"/>
      <c r="BK101" s="51"/>
      <c r="BL101" s="9"/>
      <c r="BM101" s="51"/>
      <c r="BN101" s="9"/>
      <c r="BP101" s="51"/>
      <c r="BQ101" s="9"/>
      <c r="BR101" s="78"/>
      <c r="BS101" s="9"/>
      <c r="BT101" s="78"/>
      <c r="BU101" s="9"/>
      <c r="BV101" s="51"/>
      <c r="BW101" s="9"/>
      <c r="BX101" s="78"/>
      <c r="BY101" s="9"/>
      <c r="BZ101" s="51"/>
      <c r="CA101" s="9"/>
      <c r="CB101" s="78"/>
      <c r="CC101" s="9"/>
      <c r="CD101" s="78"/>
      <c r="CE101" s="9"/>
      <c r="CF101" s="78"/>
      <c r="CG101" s="10"/>
      <c r="CH101" s="51"/>
      <c r="CI101" s="10"/>
      <c r="CJ101" s="51"/>
      <c r="CK101" s="10"/>
      <c r="CL101" s="78"/>
      <c r="CM101" s="10"/>
      <c r="CN101" s="51"/>
      <c r="CO101" s="53"/>
      <c r="CP101" s="51"/>
      <c r="CQ101" s="53"/>
      <c r="CR101" s="51"/>
      <c r="CS101" s="53"/>
      <c r="CT101" s="51"/>
      <c r="CU101" s="53"/>
      <c r="CV101" s="60"/>
      <c r="CW101" s="51"/>
      <c r="CX101" s="9"/>
      <c r="CY101" s="78"/>
      <c r="CZ101" s="9"/>
      <c r="DA101" s="78"/>
      <c r="DB101" s="9"/>
      <c r="DC101" s="78"/>
      <c r="DD101" s="9"/>
      <c r="DE101" s="69"/>
    </row>
    <row r="102" spans="1:111">
      <c r="A102" s="49">
        <v>44651</v>
      </c>
      <c r="B102" s="50">
        <f>海航自动更新!B102</f>
        <v>3293.1</v>
      </c>
      <c r="C102" s="138">
        <f t="shared" si="21"/>
        <v>-0.60514151763499791</v>
      </c>
      <c r="D102" s="138"/>
      <c r="E102" s="50">
        <f>海航自动更新!C102</f>
        <v>3247.31</v>
      </c>
      <c r="F102" s="138">
        <f t="shared" si="22"/>
        <v>-0.60510817446545118</v>
      </c>
      <c r="G102" s="138"/>
      <c r="H102" s="50">
        <f>海航自动更新!D102</f>
        <v>45.78</v>
      </c>
      <c r="I102" s="138">
        <f t="shared" si="23"/>
        <v>-0.60757757586147776</v>
      </c>
      <c r="J102" s="138"/>
      <c r="K102" s="50">
        <f>海航自动更新!E102</f>
        <v>0</v>
      </c>
      <c r="L102" s="138" t="e">
        <f t="shared" si="24"/>
        <v>#DIV/0!</v>
      </c>
      <c r="M102" s="138"/>
      <c r="N102" s="50">
        <f>海航自动更新!F102</f>
        <v>2094.48</v>
      </c>
      <c r="O102" s="138">
        <f t="shared" si="25"/>
        <v>-0.6863578983307701</v>
      </c>
      <c r="P102" s="138"/>
      <c r="Q102" s="50">
        <f>海航自动更新!G102</f>
        <v>2069.0500000000002</v>
      </c>
      <c r="R102" s="138">
        <f t="shared" si="26"/>
        <v>-0.68813541439003978</v>
      </c>
      <c r="S102" s="138"/>
      <c r="T102" s="10">
        <f>海航自动更新!I102</f>
        <v>25.43</v>
      </c>
      <c r="U102" s="138">
        <f t="shared" si="27"/>
        <v>-0.4151333946642134</v>
      </c>
      <c r="V102" s="138"/>
      <c r="W102" s="10">
        <f>海航自动更新!H102</f>
        <v>0</v>
      </c>
      <c r="X102" s="138" t="e">
        <f t="shared" si="28"/>
        <v>#DIV/0!</v>
      </c>
      <c r="Y102" s="138"/>
      <c r="Z102" s="50">
        <f>海航自动更新!J102*10</f>
        <v>1327.3</v>
      </c>
      <c r="AA102" s="138">
        <f t="shared" si="29"/>
        <v>-0.69624152380429294</v>
      </c>
      <c r="AB102" s="138"/>
      <c r="AC102" s="50">
        <f>海航自动更新!K102*10</f>
        <v>1323.77</v>
      </c>
      <c r="AD102" s="138">
        <f t="shared" si="30"/>
        <v>-0.69672525498749116</v>
      </c>
      <c r="AE102" s="138"/>
      <c r="AF102" s="50">
        <f>海航自动更新!L102*10</f>
        <v>3.54</v>
      </c>
      <c r="AG102" s="138">
        <f t="shared" si="31"/>
        <v>-0.24197002141327617</v>
      </c>
      <c r="AH102" s="138"/>
      <c r="AI102" s="50">
        <f>海航自动更新!M102*10</f>
        <v>0</v>
      </c>
      <c r="AJ102" s="138" t="e">
        <f t="shared" si="32"/>
        <v>#DIV/0!</v>
      </c>
      <c r="AK102" s="138"/>
      <c r="AL102" s="50">
        <f>海航自动更新!N102</f>
        <v>63.6</v>
      </c>
      <c r="AM102" s="174">
        <f t="shared" ref="AM102:AM132" si="33">AL102-AL90</f>
        <v>-16.469999999999992</v>
      </c>
      <c r="AN102" s="138"/>
      <c r="AO102" s="50">
        <f>海航自动更新!O102</f>
        <v>63.72</v>
      </c>
      <c r="AP102" s="174">
        <f t="shared" ref="AP102:AP132" si="34">AO102-AO90</f>
        <v>-16.960000000000008</v>
      </c>
      <c r="AQ102" s="138"/>
      <c r="AR102" s="50">
        <f>海航自动更新!P102</f>
        <v>55.54</v>
      </c>
      <c r="AS102" s="174">
        <f t="shared" ref="AS102:AS132" si="35">AR102-AR90</f>
        <v>18.269999999999996</v>
      </c>
      <c r="AT102" s="138"/>
      <c r="AU102" s="50">
        <f>海航自动更新!Q102</f>
        <v>0</v>
      </c>
      <c r="AV102" s="174">
        <f t="shared" ref="AV102:AV132" si="36">AU102-AU90</f>
        <v>0</v>
      </c>
      <c r="AW102" s="138"/>
      <c r="AX102" s="50">
        <f>海航自动更新!R102</f>
        <v>343</v>
      </c>
      <c r="AY102" s="138">
        <f t="shared" si="20"/>
        <v>-8.6705202312138407E-3</v>
      </c>
      <c r="AZ102" s="138"/>
      <c r="BA102" s="17"/>
      <c r="BB102" s="9"/>
      <c r="BC102" s="17"/>
      <c r="BD102" s="9"/>
      <c r="BE102" s="17"/>
      <c r="BF102" s="9"/>
      <c r="BG102" s="17"/>
      <c r="BH102" s="9"/>
      <c r="BI102" s="51"/>
      <c r="BJ102" s="9"/>
      <c r="BK102" s="51"/>
      <c r="BL102" s="9"/>
      <c r="BM102" s="51"/>
      <c r="BN102" s="9"/>
      <c r="BP102" s="51"/>
      <c r="BQ102" s="9"/>
      <c r="BR102" s="51"/>
      <c r="BS102" s="9"/>
      <c r="BT102" s="51"/>
      <c r="BU102" s="9"/>
      <c r="BV102" s="51"/>
      <c r="BW102" s="9"/>
      <c r="BX102" s="78"/>
      <c r="BY102" s="9"/>
      <c r="BZ102" s="51"/>
      <c r="CA102" s="9"/>
      <c r="CB102" s="51"/>
      <c r="CC102" s="9"/>
      <c r="CD102" s="51"/>
      <c r="CE102" s="9"/>
      <c r="CF102" s="51"/>
      <c r="CG102" s="10"/>
      <c r="CH102" s="51"/>
      <c r="CI102" s="10"/>
      <c r="CJ102" s="51"/>
      <c r="CK102" s="10"/>
      <c r="CL102" s="51"/>
      <c r="CM102" s="10"/>
      <c r="CN102" s="51"/>
      <c r="CO102" s="53"/>
      <c r="CP102" s="51"/>
      <c r="CQ102" s="53"/>
      <c r="CR102" s="51"/>
      <c r="CS102" s="53"/>
      <c r="CT102" s="51"/>
      <c r="CU102" s="53"/>
      <c r="CV102" s="60"/>
      <c r="CW102" s="51"/>
      <c r="CX102" s="9"/>
      <c r="CY102" s="51"/>
      <c r="CZ102" s="9"/>
      <c r="DA102" s="51"/>
      <c r="DB102" s="9"/>
      <c r="DC102" s="51"/>
      <c r="DD102" s="9"/>
      <c r="DE102" s="69"/>
    </row>
    <row r="103" spans="1:111">
      <c r="A103" s="49">
        <v>44681</v>
      </c>
      <c r="B103" s="50">
        <f>海航自动更新!B103</f>
        <v>1829.76</v>
      </c>
      <c r="C103" s="138">
        <f t="shared" si="21"/>
        <v>-0.79045542413720438</v>
      </c>
      <c r="D103" s="138"/>
      <c r="E103" s="50">
        <f>海航自动更新!C103</f>
        <v>1773.79</v>
      </c>
      <c r="F103" s="138">
        <f t="shared" si="22"/>
        <v>-0.79457921391189945</v>
      </c>
      <c r="G103" s="138"/>
      <c r="H103" s="50">
        <f>海航自动更新!D103</f>
        <v>55.97</v>
      </c>
      <c r="I103" s="138">
        <f t="shared" si="23"/>
        <v>-0.42393989296006584</v>
      </c>
      <c r="J103" s="138"/>
      <c r="K103" s="50">
        <f>海航自动更新!E103</f>
        <v>0</v>
      </c>
      <c r="L103" s="138" t="e">
        <f t="shared" si="24"/>
        <v>#DIV/0!</v>
      </c>
      <c r="M103" s="138"/>
      <c r="N103" s="50">
        <f>海航自动更新!F103</f>
        <v>1003.69</v>
      </c>
      <c r="O103" s="138">
        <f t="shared" si="25"/>
        <v>-0.85997882292871364</v>
      </c>
      <c r="P103" s="138"/>
      <c r="Q103" s="50">
        <f>海航自动更新!G103</f>
        <v>976.33</v>
      </c>
      <c r="R103" s="138">
        <f t="shared" si="26"/>
        <v>-0.86281372860350547</v>
      </c>
      <c r="S103" s="138"/>
      <c r="T103" s="10">
        <f>海航自动更新!I103</f>
        <v>27.37</v>
      </c>
      <c r="U103" s="138">
        <f t="shared" si="27"/>
        <v>-0.4665757162346521</v>
      </c>
      <c r="V103" s="138"/>
      <c r="W103" s="10">
        <f>海航自动更新!H103</f>
        <v>0</v>
      </c>
      <c r="X103" s="138" t="e">
        <f t="shared" si="28"/>
        <v>#DIV/0!</v>
      </c>
      <c r="Y103" s="138"/>
      <c r="Z103" s="50">
        <f>海航自动更新!J103*10</f>
        <v>648.80999999999995</v>
      </c>
      <c r="AA103" s="138">
        <f t="shared" si="29"/>
        <v>-0.86281259448932945</v>
      </c>
      <c r="AB103" s="138"/>
      <c r="AC103" s="50">
        <f>海航自动更新!K103*10</f>
        <v>645.49</v>
      </c>
      <c r="AD103" s="138">
        <f t="shared" si="30"/>
        <v>-0.8633579948983372</v>
      </c>
      <c r="AE103" s="138"/>
      <c r="AF103" s="50">
        <f>海航自动更新!L103*10</f>
        <v>3.3200000000000003</v>
      </c>
      <c r="AG103" s="138">
        <f t="shared" si="31"/>
        <v>-0.38632162661737524</v>
      </c>
      <c r="AH103" s="138"/>
      <c r="AI103" s="50">
        <f>海航自动更新!M103*10</f>
        <v>0</v>
      </c>
      <c r="AJ103" s="138" t="e">
        <f t="shared" si="32"/>
        <v>#DIV/0!</v>
      </c>
      <c r="AK103" s="138"/>
      <c r="AL103" s="50">
        <f>海航自动更新!N103</f>
        <v>54.85</v>
      </c>
      <c r="AM103" s="174">
        <f t="shared" si="33"/>
        <v>-27.240000000000002</v>
      </c>
      <c r="AN103" s="138"/>
      <c r="AO103" s="50">
        <f>海航自动更新!O103</f>
        <v>55.04</v>
      </c>
      <c r="AP103" s="174">
        <f t="shared" si="34"/>
        <v>-27.380000000000003</v>
      </c>
      <c r="AQ103" s="138"/>
      <c r="AR103" s="50">
        <f>海航自动更新!P103</f>
        <v>48.9</v>
      </c>
      <c r="AS103" s="174">
        <f t="shared" si="35"/>
        <v>-3.9100000000000037</v>
      </c>
      <c r="AT103" s="138"/>
      <c r="AU103" s="50">
        <f>海航自动更新!Q103</f>
        <v>0</v>
      </c>
      <c r="AV103" s="174">
        <f t="shared" si="36"/>
        <v>0</v>
      </c>
      <c r="AW103" s="138"/>
      <c r="AX103" s="50">
        <f>海航自动更新!R103</f>
        <v>343</v>
      </c>
      <c r="AY103" s="138">
        <f t="shared" si="20"/>
        <v>-5.7971014492753659E-3</v>
      </c>
      <c r="AZ103" s="138"/>
      <c r="BA103" s="17"/>
      <c r="BB103" s="9"/>
      <c r="BC103" s="17"/>
      <c r="BD103" s="9"/>
      <c r="BE103" s="17"/>
      <c r="BF103" s="9"/>
      <c r="BG103" s="17"/>
      <c r="BH103" s="9"/>
      <c r="BI103" s="51"/>
      <c r="BJ103" s="9"/>
      <c r="BK103" s="51"/>
      <c r="BL103" s="9"/>
      <c r="BM103" s="51"/>
      <c r="BN103" s="9"/>
      <c r="BP103" s="51"/>
      <c r="BQ103" s="9"/>
      <c r="BR103" s="51"/>
      <c r="BS103" s="9"/>
      <c r="BT103" s="51"/>
      <c r="BU103" s="9"/>
      <c r="BV103" s="51"/>
      <c r="BW103" s="9"/>
      <c r="BX103" s="78"/>
      <c r="BY103" s="9"/>
      <c r="BZ103" s="51"/>
      <c r="CA103" s="9"/>
      <c r="CB103" s="51"/>
      <c r="CC103" s="9"/>
      <c r="CD103" s="51"/>
      <c r="CE103" s="9"/>
      <c r="CF103" s="51"/>
      <c r="CG103" s="10"/>
      <c r="CH103" s="51"/>
      <c r="CI103" s="10"/>
      <c r="CJ103" s="51"/>
      <c r="CK103" s="10"/>
      <c r="CL103" s="51"/>
      <c r="CM103" s="10"/>
      <c r="CN103" s="51"/>
      <c r="CO103" s="53"/>
      <c r="CP103" s="51"/>
      <c r="CQ103" s="53"/>
      <c r="CR103" s="51"/>
      <c r="CS103" s="53"/>
      <c r="CT103" s="51"/>
      <c r="CU103" s="53"/>
      <c r="CV103" s="60"/>
      <c r="CW103" s="51"/>
      <c r="CX103" s="9"/>
      <c r="CY103" s="51"/>
      <c r="CZ103" s="9"/>
      <c r="DA103" s="51"/>
      <c r="DB103" s="9"/>
      <c r="DC103" s="51"/>
      <c r="DD103" s="9"/>
      <c r="DE103" s="69"/>
    </row>
    <row r="104" spans="1:111">
      <c r="A104" s="49">
        <v>44682</v>
      </c>
      <c r="B104" s="50">
        <f>海航自动更新!B104</f>
        <v>2772.63</v>
      </c>
      <c r="C104" s="138">
        <f t="shared" si="21"/>
        <v>-0.67552148186984484</v>
      </c>
      <c r="D104" s="138"/>
      <c r="E104" s="50">
        <f>海航自动更新!C104</f>
        <v>2722.98</v>
      </c>
      <c r="F104" s="138">
        <f t="shared" si="22"/>
        <v>-0.67757069104343293</v>
      </c>
      <c r="G104" s="138"/>
      <c r="H104" s="50">
        <f>海航自动更新!D104</f>
        <v>49.66</v>
      </c>
      <c r="I104" s="138">
        <f t="shared" si="23"/>
        <v>-0.50185575283378481</v>
      </c>
      <c r="J104" s="138"/>
      <c r="K104" s="50">
        <f>海航自动更新!E104</f>
        <v>0</v>
      </c>
      <c r="L104" s="138" t="e">
        <f t="shared" si="24"/>
        <v>#DIV/0!</v>
      </c>
      <c r="M104" s="138"/>
      <c r="N104" s="50">
        <f>海航自动更新!F104</f>
        <v>1591.77</v>
      </c>
      <c r="O104" s="138">
        <f t="shared" si="25"/>
        <v>-0.77384426529968542</v>
      </c>
      <c r="P104" s="138"/>
      <c r="Q104" s="50">
        <f>海航自动更新!G104</f>
        <v>1564.27</v>
      </c>
      <c r="R104" s="138">
        <f t="shared" si="26"/>
        <v>-0.77624229177603488</v>
      </c>
      <c r="S104" s="138"/>
      <c r="T104" s="10">
        <f>海航自动更新!I104</f>
        <v>27.5</v>
      </c>
      <c r="U104" s="138">
        <f t="shared" si="27"/>
        <v>-0.42068674952601637</v>
      </c>
      <c r="V104" s="138"/>
      <c r="W104" s="10">
        <f>海航自动更新!H104</f>
        <v>0</v>
      </c>
      <c r="X104" s="138" t="e">
        <f t="shared" si="28"/>
        <v>#DIV/0!</v>
      </c>
      <c r="Y104" s="138"/>
      <c r="Z104" s="50">
        <f>海航自动更新!J104*10</f>
        <v>1015.24</v>
      </c>
      <c r="AA104" s="138">
        <f t="shared" si="29"/>
        <v>-0.78366007500852364</v>
      </c>
      <c r="AB104" s="138"/>
      <c r="AC104" s="50">
        <f>海航自动更新!K104*10</f>
        <v>1011.72</v>
      </c>
      <c r="AD104" s="138">
        <f t="shared" si="30"/>
        <v>-0.78418757839230713</v>
      </c>
      <c r="AE104" s="138"/>
      <c r="AF104" s="50">
        <f>海航自动更新!L104*10</f>
        <v>3.5199999999999996</v>
      </c>
      <c r="AG104" s="138">
        <f t="shared" si="31"/>
        <v>-0.27272727272727282</v>
      </c>
      <c r="AH104" s="138"/>
      <c r="AI104" s="50">
        <f>海航自动更新!M104*10</f>
        <v>0</v>
      </c>
      <c r="AJ104" s="138" t="e">
        <f t="shared" si="32"/>
        <v>#DIV/0!</v>
      </c>
      <c r="AK104" s="138"/>
      <c r="AL104" s="50">
        <f>海航自动更新!N104</f>
        <v>57.41</v>
      </c>
      <c r="AM104" s="174">
        <f t="shared" si="33"/>
        <v>-24.960000000000008</v>
      </c>
      <c r="AN104" s="138"/>
      <c r="AO104" s="50">
        <f>海航自动更新!O104</f>
        <v>57.45</v>
      </c>
      <c r="AP104" s="174">
        <f t="shared" si="34"/>
        <v>-25.33</v>
      </c>
      <c r="AQ104" s="138"/>
      <c r="AR104" s="50">
        <f>海航自动更新!P104</f>
        <v>55.38</v>
      </c>
      <c r="AS104" s="174">
        <f t="shared" si="35"/>
        <v>7.7600000000000051</v>
      </c>
      <c r="AT104" s="138"/>
      <c r="AU104" s="50">
        <f>海航自动更新!Q104</f>
        <v>0</v>
      </c>
      <c r="AV104" s="174">
        <f t="shared" si="36"/>
        <v>0</v>
      </c>
      <c r="AW104" s="138"/>
      <c r="AX104" s="50">
        <f>海航自动更新!R104</f>
        <v>343</v>
      </c>
      <c r="AY104" s="138">
        <f t="shared" si="20"/>
        <v>-5.7971014492753659E-3</v>
      </c>
      <c r="AZ104" s="138"/>
      <c r="BA104" s="17"/>
      <c r="BB104" s="9"/>
      <c r="BC104" s="17"/>
      <c r="BD104" s="9"/>
      <c r="BE104" s="17"/>
      <c r="BF104" s="9"/>
      <c r="BG104" s="17"/>
      <c r="BH104" s="9"/>
      <c r="BI104" s="51"/>
      <c r="BJ104" s="9"/>
      <c r="BK104" s="51"/>
      <c r="BL104" s="9"/>
      <c r="BM104" s="51"/>
      <c r="BN104" s="9"/>
      <c r="BP104" s="51"/>
      <c r="BQ104" s="9"/>
      <c r="BR104" s="51"/>
      <c r="BS104" s="9"/>
      <c r="BT104" s="51"/>
      <c r="BU104" s="9"/>
      <c r="BV104" s="51"/>
      <c r="BW104" s="9"/>
      <c r="BX104" s="51"/>
      <c r="BY104" s="9"/>
      <c r="BZ104" s="51"/>
      <c r="CA104" s="9"/>
      <c r="CB104" s="51"/>
      <c r="CC104" s="9"/>
      <c r="CD104" s="51"/>
      <c r="CE104" s="9"/>
      <c r="CF104" s="51"/>
      <c r="CG104" s="10"/>
      <c r="CH104" s="51"/>
      <c r="CI104" s="10"/>
      <c r="CJ104" s="51"/>
      <c r="CK104" s="10"/>
      <c r="CL104" s="51"/>
      <c r="CM104" s="10"/>
      <c r="CN104" s="51"/>
      <c r="CO104" s="53"/>
      <c r="CP104" s="51"/>
      <c r="CQ104" s="53"/>
      <c r="CR104" s="51"/>
      <c r="CS104" s="53"/>
      <c r="CT104" s="51"/>
      <c r="CU104" s="53"/>
      <c r="CV104" s="60"/>
      <c r="CW104" s="51"/>
      <c r="CX104" s="9"/>
      <c r="CY104" s="51"/>
      <c r="CZ104" s="9"/>
      <c r="DA104" s="51"/>
      <c r="DB104" s="9"/>
      <c r="DC104" s="51"/>
      <c r="DD104" s="9"/>
    </row>
    <row r="105" spans="1:111" s="11" customFormat="1">
      <c r="A105" s="49">
        <v>44713</v>
      </c>
      <c r="B105" s="50">
        <f>海航自动更新!B105</f>
        <v>4700.6499999999996</v>
      </c>
      <c r="C105" s="138">
        <f t="shared" si="21"/>
        <v>-0.31300348419834212</v>
      </c>
      <c r="D105" s="138"/>
      <c r="E105" s="50">
        <f>海航自动更新!C105</f>
        <v>4598.2299999999996</v>
      </c>
      <c r="F105" s="138">
        <f t="shared" si="22"/>
        <v>-0.32155983268537036</v>
      </c>
      <c r="G105" s="138"/>
      <c r="H105" s="50">
        <f>海航自动更新!D105</f>
        <v>102.43</v>
      </c>
      <c r="I105" s="138">
        <f t="shared" si="23"/>
        <v>0.58388742848306796</v>
      </c>
      <c r="J105" s="138"/>
      <c r="K105" s="50">
        <f>海航自动更新!E105</f>
        <v>0</v>
      </c>
      <c r="L105" s="138" t="e">
        <f t="shared" si="24"/>
        <v>#DIV/0!</v>
      </c>
      <c r="M105" s="138"/>
      <c r="N105" s="50">
        <f>海航自动更新!F105</f>
        <v>3221.7</v>
      </c>
      <c r="O105" s="138">
        <f t="shared" si="25"/>
        <v>-0.40814781883448281</v>
      </c>
      <c r="P105" s="138"/>
      <c r="Q105" s="50">
        <f>海航自动更新!G105</f>
        <v>3167.74</v>
      </c>
      <c r="R105" s="138">
        <f t="shared" si="26"/>
        <v>-0.41527426035721404</v>
      </c>
      <c r="S105" s="138"/>
      <c r="T105" s="10">
        <f>海航自动更新!I105</f>
        <v>53.96</v>
      </c>
      <c r="U105" s="138">
        <f t="shared" si="27"/>
        <v>1.0801850424055512</v>
      </c>
      <c r="V105" s="138"/>
      <c r="W105" s="10">
        <f>海航自动更新!H105</f>
        <v>0</v>
      </c>
      <c r="X105" s="138" t="e">
        <f t="shared" si="28"/>
        <v>#DIV/0!</v>
      </c>
      <c r="Y105" s="138"/>
      <c r="Z105" s="50">
        <f>海航自动更新!J105*10</f>
        <v>2015.66</v>
      </c>
      <c r="AA105" s="138">
        <f t="shared" si="29"/>
        <v>-0.44374717135256259</v>
      </c>
      <c r="AB105" s="138"/>
      <c r="AC105" s="50">
        <f>海航自动更新!K105*10</f>
        <v>2010.0299999999997</v>
      </c>
      <c r="AD105" s="138">
        <f t="shared" si="30"/>
        <v>-0.44485350979915605</v>
      </c>
      <c r="AE105" s="138"/>
      <c r="AF105" s="50">
        <f>海航自动更新!L105*10</f>
        <v>5.629999999999999</v>
      </c>
      <c r="AG105" s="138">
        <f t="shared" si="31"/>
        <v>0.92808219178082152</v>
      </c>
      <c r="AH105" s="138"/>
      <c r="AI105" s="50">
        <f>海航自动更新!M105*10</f>
        <v>0</v>
      </c>
      <c r="AJ105" s="138" t="e">
        <f t="shared" si="32"/>
        <v>#DIV/0!</v>
      </c>
      <c r="AK105" s="138"/>
      <c r="AL105" s="50">
        <f>海航自动更新!N105</f>
        <v>68.540000000000006</v>
      </c>
      <c r="AM105" s="174">
        <f t="shared" si="33"/>
        <v>-11.019999999999996</v>
      </c>
      <c r="AN105" s="138"/>
      <c r="AO105" s="50">
        <f>海航自动更新!O105</f>
        <v>68.89</v>
      </c>
      <c r="AP105" s="174">
        <f t="shared" si="34"/>
        <v>-11.040000000000006</v>
      </c>
      <c r="AQ105" s="138"/>
      <c r="AR105" s="50">
        <f>海航自动更新!P105</f>
        <v>52.68</v>
      </c>
      <c r="AS105" s="174">
        <f t="shared" si="35"/>
        <v>12.560000000000002</v>
      </c>
      <c r="AT105" s="138"/>
      <c r="AU105" s="50">
        <f>海航自动更新!Q105</f>
        <v>0</v>
      </c>
      <c r="AV105" s="174">
        <f t="shared" si="36"/>
        <v>0</v>
      </c>
      <c r="AW105" s="138"/>
      <c r="AX105" s="50">
        <f>海航自动更新!R105</f>
        <v>343</v>
      </c>
      <c r="AY105" s="138">
        <f t="shared" si="20"/>
        <v>-5.7971014492753659E-3</v>
      </c>
      <c r="AZ105" s="138"/>
      <c r="BA105" s="17"/>
      <c r="BB105" s="9"/>
      <c r="BC105" s="17"/>
      <c r="BD105" s="9"/>
      <c r="BE105" s="17"/>
      <c r="BF105" s="9"/>
      <c r="BG105" s="17"/>
      <c r="BH105" s="9"/>
      <c r="BI105" s="51"/>
      <c r="BJ105" s="9"/>
      <c r="BK105" s="51"/>
      <c r="BL105" s="9"/>
      <c r="BM105" s="51"/>
      <c r="BN105" s="9"/>
      <c r="BP105" s="51"/>
      <c r="BQ105" s="9"/>
      <c r="BR105" s="51"/>
      <c r="BS105" s="9"/>
      <c r="BT105" s="51"/>
      <c r="BU105" s="9"/>
      <c r="BV105" s="51"/>
      <c r="BW105" s="9"/>
      <c r="BX105" s="51"/>
      <c r="BY105" s="9"/>
      <c r="BZ105" s="51"/>
      <c r="CA105" s="9"/>
      <c r="CB105" s="51"/>
      <c r="CC105" s="9"/>
      <c r="CD105" s="51"/>
      <c r="CE105" s="9"/>
      <c r="CF105" s="51"/>
      <c r="CG105" s="10"/>
      <c r="CH105" s="51"/>
      <c r="CI105" s="10"/>
      <c r="CJ105" s="51"/>
      <c r="CK105" s="10"/>
      <c r="CL105" s="51"/>
      <c r="CM105" s="10"/>
      <c r="CN105" s="51"/>
      <c r="CO105" s="53"/>
      <c r="CP105" s="51"/>
      <c r="CQ105" s="53"/>
      <c r="CR105" s="51"/>
      <c r="CS105" s="53"/>
      <c r="CT105" s="51"/>
      <c r="CU105" s="53"/>
      <c r="CW105" s="51"/>
      <c r="CX105" s="9"/>
      <c r="CY105" s="51"/>
      <c r="CZ105" s="9"/>
      <c r="DA105" s="51"/>
      <c r="DB105" s="9"/>
      <c r="DC105" s="51"/>
      <c r="DD105" s="9"/>
      <c r="DE105" s="86"/>
      <c r="DF105" s="86"/>
    </row>
    <row r="106" spans="1:111" s="11" customFormat="1">
      <c r="A106" s="49">
        <v>44743</v>
      </c>
      <c r="B106" s="50">
        <f>海航自动更新!B106</f>
        <v>6938.66</v>
      </c>
      <c r="C106" s="138">
        <f t="shared" si="21"/>
        <v>-0.19266368879668538</v>
      </c>
      <c r="D106" s="138"/>
      <c r="E106" s="50">
        <f>海航自动更新!C106</f>
        <v>6805.26</v>
      </c>
      <c r="F106" s="138">
        <f t="shared" si="22"/>
        <v>-0.20270916222637736</v>
      </c>
      <c r="G106" s="138"/>
      <c r="H106" s="50">
        <f>海航自动更新!D106</f>
        <v>133.4</v>
      </c>
      <c r="I106" s="138">
        <f t="shared" si="23"/>
        <v>1.2598678637980689</v>
      </c>
      <c r="J106" s="138"/>
      <c r="K106" s="50">
        <f>海航自动更新!E106</f>
        <v>0</v>
      </c>
      <c r="L106" s="138" t="e">
        <f t="shared" si="24"/>
        <v>#DIV/0!</v>
      </c>
      <c r="M106" s="138"/>
      <c r="N106" s="50">
        <f>海航自动更新!F106</f>
        <v>5053.7299999999996</v>
      </c>
      <c r="O106" s="138">
        <f t="shared" si="25"/>
        <v>-0.28943102233757911</v>
      </c>
      <c r="P106" s="138"/>
      <c r="Q106" s="50">
        <f>海航自动更新!G106</f>
        <v>4978.49</v>
      </c>
      <c r="R106" s="138">
        <f t="shared" si="26"/>
        <v>-0.29707066300128915</v>
      </c>
      <c r="S106" s="138"/>
      <c r="T106" s="10">
        <f>海航自动更新!I106</f>
        <v>75.239999999999995</v>
      </c>
      <c r="U106" s="138">
        <f t="shared" si="27"/>
        <v>1.5299260255548082</v>
      </c>
      <c r="V106" s="138"/>
      <c r="W106" s="10">
        <f>海航自动更新!H106</f>
        <v>0</v>
      </c>
      <c r="X106" s="138" t="e">
        <f t="shared" si="28"/>
        <v>#DIV/0!</v>
      </c>
      <c r="Y106" s="138"/>
      <c r="Z106" s="50">
        <f>海航自动更新!J106*10</f>
        <v>3100.79</v>
      </c>
      <c r="AA106" s="138">
        <f t="shared" si="29"/>
        <v>-0.33817622224783472</v>
      </c>
      <c r="AB106" s="138"/>
      <c r="AC106" s="50">
        <f>海航自动更新!K106*10</f>
        <v>3091.61</v>
      </c>
      <c r="AD106" s="138">
        <f t="shared" si="30"/>
        <v>-0.33970009376074561</v>
      </c>
      <c r="AE106" s="138"/>
      <c r="AF106" s="50">
        <f>海航自动更新!L106*10</f>
        <v>9.18</v>
      </c>
      <c r="AG106" s="138">
        <f t="shared" si="31"/>
        <v>1.970873786407767</v>
      </c>
      <c r="AH106" s="138"/>
      <c r="AI106" s="50">
        <f>海航自动更新!M106*10</f>
        <v>0</v>
      </c>
      <c r="AJ106" s="138" t="e">
        <f t="shared" si="32"/>
        <v>#DIV/0!</v>
      </c>
      <c r="AK106" s="138"/>
      <c r="AL106" s="50">
        <f>海航自动更新!N106</f>
        <v>72.83</v>
      </c>
      <c r="AM106" s="174">
        <f t="shared" si="33"/>
        <v>-9.9200000000000017</v>
      </c>
      <c r="AN106" s="138"/>
      <c r="AO106" s="50">
        <f>海航自动更新!O106</f>
        <v>73.16</v>
      </c>
      <c r="AP106" s="174">
        <f t="shared" si="34"/>
        <v>-9.8200000000000074</v>
      </c>
      <c r="AQ106" s="138"/>
      <c r="AR106" s="50">
        <f>海航自动更新!P106</f>
        <v>56.4</v>
      </c>
      <c r="AS106" s="174">
        <f t="shared" si="35"/>
        <v>6.019999999999996</v>
      </c>
      <c r="AT106" s="138"/>
      <c r="AU106" s="50">
        <f>海航自动更新!Q106</f>
        <v>0</v>
      </c>
      <c r="AV106" s="174">
        <f t="shared" si="36"/>
        <v>0</v>
      </c>
      <c r="AW106" s="138"/>
      <c r="AX106" s="50">
        <f>海航自动更新!R106</f>
        <v>342</v>
      </c>
      <c r="AY106" s="138">
        <f t="shared" si="20"/>
        <v>-8.6956521739129933E-3</v>
      </c>
      <c r="AZ106" s="138"/>
      <c r="BA106" s="17"/>
      <c r="BB106" s="9"/>
      <c r="BC106" s="17"/>
      <c r="BD106" s="9"/>
      <c r="BE106" s="17"/>
      <c r="BF106" s="9"/>
      <c r="BG106" s="17"/>
      <c r="BH106" s="9"/>
      <c r="BI106" s="51"/>
      <c r="BJ106" s="9"/>
      <c r="BK106" s="51"/>
      <c r="BL106" s="9"/>
      <c r="BM106" s="51"/>
      <c r="BN106" s="9"/>
      <c r="BO106"/>
      <c r="BP106" s="51"/>
      <c r="BQ106" s="9"/>
      <c r="BR106" s="51"/>
      <c r="BS106" s="9"/>
      <c r="BT106" s="51"/>
      <c r="BU106" s="9"/>
      <c r="BV106" s="51"/>
      <c r="BW106" s="9"/>
      <c r="BX106" s="51"/>
      <c r="BY106" s="9"/>
      <c r="BZ106" s="51"/>
      <c r="CA106" s="9"/>
      <c r="CB106" s="51"/>
      <c r="CC106" s="9"/>
      <c r="CD106" s="51"/>
      <c r="CE106" s="9"/>
      <c r="CF106" s="51"/>
      <c r="CG106" s="10"/>
      <c r="CH106" s="51"/>
      <c r="CI106" s="10"/>
      <c r="CJ106" s="51"/>
      <c r="CK106" s="10"/>
      <c r="CL106" s="51"/>
      <c r="CM106" s="10"/>
      <c r="CN106" s="51"/>
      <c r="CO106" s="53"/>
      <c r="CP106" s="51"/>
      <c r="CQ106" s="53"/>
      <c r="CR106" s="51"/>
      <c r="CS106" s="53"/>
      <c r="CT106" s="51"/>
      <c r="CU106" s="53"/>
      <c r="CW106" s="51"/>
      <c r="CX106" s="9"/>
      <c r="CY106" s="51"/>
      <c r="CZ106" s="9"/>
      <c r="DA106" s="51"/>
      <c r="DB106" s="9"/>
      <c r="DC106" s="51"/>
      <c r="DD106" s="9"/>
      <c r="DE106" s="48"/>
      <c r="DF106" s="48"/>
    </row>
    <row r="107" spans="1:111" s="11" customFormat="1">
      <c r="A107" s="49">
        <v>44774</v>
      </c>
      <c r="B107" s="50">
        <f>海航自动更新!B107</f>
        <v>5370.8</v>
      </c>
      <c r="C107" s="138">
        <f t="shared" si="21"/>
        <v>4.0921301015958589E-2</v>
      </c>
      <c r="D107" s="138"/>
      <c r="E107" s="50">
        <f>海航自动更新!C107</f>
        <v>5229.6000000000004</v>
      </c>
      <c r="F107" s="138">
        <f t="shared" si="22"/>
        <v>2.6069656426767951E-2</v>
      </c>
      <c r="G107" s="138"/>
      <c r="H107" s="50">
        <f>海航自动更新!D107</f>
        <v>141.21</v>
      </c>
      <c r="I107" s="138">
        <f t="shared" si="23"/>
        <v>1.2439218178928968</v>
      </c>
      <c r="J107" s="138"/>
      <c r="K107" s="50">
        <f>海航自动更新!E107</f>
        <v>0</v>
      </c>
      <c r="L107" s="138" t="e">
        <f t="shared" si="24"/>
        <v>#DIV/0!</v>
      </c>
      <c r="M107" s="138"/>
      <c r="N107" s="50">
        <f>海航自动更新!F107</f>
        <v>3781.81</v>
      </c>
      <c r="O107" s="138">
        <f t="shared" si="25"/>
        <v>0.17734905701494963</v>
      </c>
      <c r="P107" s="138"/>
      <c r="Q107" s="50">
        <f>海航自动更新!G107</f>
        <v>3704.88</v>
      </c>
      <c r="R107" s="138">
        <f t="shared" si="26"/>
        <v>0.16708983575159242</v>
      </c>
      <c r="S107" s="138"/>
      <c r="T107" s="10">
        <f>海航自动更新!I107</f>
        <v>76.92</v>
      </c>
      <c r="U107" s="138">
        <f t="shared" si="27"/>
        <v>1.0414012738853504</v>
      </c>
      <c r="V107" s="138"/>
      <c r="W107" s="10">
        <f>海航自动更新!H107</f>
        <v>0</v>
      </c>
      <c r="X107" s="138" t="e">
        <f t="shared" si="28"/>
        <v>#DIV/0!</v>
      </c>
      <c r="Y107" s="138"/>
      <c r="Z107" s="50">
        <f>海航自动更新!J107*10</f>
        <v>2515.27</v>
      </c>
      <c r="AA107" s="138">
        <f t="shared" si="29"/>
        <v>0.17551361860430315</v>
      </c>
      <c r="AB107" s="138"/>
      <c r="AC107" s="50">
        <f>海航自动更新!K107*10</f>
        <v>2504.98</v>
      </c>
      <c r="AD107" s="138">
        <f t="shared" si="30"/>
        <v>0.17277638884987412</v>
      </c>
      <c r="AE107" s="138"/>
      <c r="AF107" s="50">
        <f>海航自动更新!L107*10</f>
        <v>10.3</v>
      </c>
      <c r="AG107" s="138">
        <f t="shared" si="31"/>
        <v>1.7248677248677247</v>
      </c>
      <c r="AH107" s="138"/>
      <c r="AI107" s="50">
        <f>海航自动更新!M107*10</f>
        <v>0</v>
      </c>
      <c r="AJ107" s="138" t="e">
        <f t="shared" si="32"/>
        <v>#DIV/0!</v>
      </c>
      <c r="AK107" s="138"/>
      <c r="AL107" s="50">
        <f>海航自动更新!N107</f>
        <v>70.41</v>
      </c>
      <c r="AM107" s="174">
        <f t="shared" si="33"/>
        <v>8.1599999999999966</v>
      </c>
      <c r="AN107" s="138"/>
      <c r="AO107" s="50">
        <f>海航自动更新!O107</f>
        <v>70.84</v>
      </c>
      <c r="AP107" s="174">
        <f t="shared" si="34"/>
        <v>8.5600000000000023</v>
      </c>
      <c r="AQ107" s="138"/>
      <c r="AR107" s="50">
        <f>海航自动更新!P107</f>
        <v>54.48</v>
      </c>
      <c r="AS107" s="174">
        <f t="shared" si="35"/>
        <v>-5.4000000000000057</v>
      </c>
      <c r="AT107" s="138"/>
      <c r="AU107" s="50">
        <f>海航自动更新!Q107</f>
        <v>0</v>
      </c>
      <c r="AV107" s="174">
        <f t="shared" si="36"/>
        <v>0</v>
      </c>
      <c r="AW107" s="138"/>
      <c r="AX107" s="50">
        <f>海航自动更新!R107</f>
        <v>342</v>
      </c>
      <c r="AY107" s="138">
        <f t="shared" si="20"/>
        <v>-5.8139534883721034E-3</v>
      </c>
      <c r="AZ107" s="138"/>
      <c r="BA107" s="17"/>
      <c r="BB107" s="9"/>
      <c r="BC107" s="17"/>
      <c r="BD107" s="9"/>
      <c r="BE107" s="17"/>
      <c r="BF107" s="9"/>
      <c r="BG107" s="17"/>
      <c r="BH107" s="9"/>
      <c r="BI107" s="51"/>
      <c r="BJ107" s="9"/>
      <c r="BK107" s="51"/>
      <c r="BL107" s="9"/>
      <c r="BM107" s="51"/>
      <c r="BN107" s="9"/>
      <c r="BO107"/>
      <c r="BP107" s="51"/>
      <c r="BQ107" s="9"/>
      <c r="BR107" s="51"/>
      <c r="BS107" s="9"/>
      <c r="BT107" s="51"/>
      <c r="BU107" s="9"/>
      <c r="BV107" s="51"/>
      <c r="BW107" s="9"/>
      <c r="BX107" s="51"/>
      <c r="BY107" s="9"/>
      <c r="BZ107" s="51"/>
      <c r="CA107" s="9"/>
      <c r="CB107" s="51"/>
      <c r="CC107" s="9"/>
      <c r="CD107" s="51"/>
      <c r="CE107" s="9"/>
      <c r="CF107" s="51"/>
      <c r="CG107" s="10"/>
      <c r="CH107" s="51"/>
      <c r="CI107" s="10"/>
      <c r="CJ107" s="51"/>
      <c r="CK107" s="10"/>
      <c r="CL107" s="51"/>
      <c r="CM107" s="10"/>
      <c r="CN107" s="51"/>
      <c r="CO107" s="53"/>
      <c r="CP107" s="51"/>
      <c r="CQ107" s="53"/>
      <c r="CR107" s="51"/>
      <c r="CS107" s="53"/>
      <c r="CT107" s="51"/>
      <c r="CU107" s="53"/>
      <c r="CW107" s="51"/>
      <c r="CX107" s="9"/>
      <c r="CY107" s="51"/>
      <c r="CZ107" s="9"/>
      <c r="DA107" s="51"/>
      <c r="DB107" s="9"/>
      <c r="DC107" s="51"/>
      <c r="DD107" s="9"/>
      <c r="DE107" s="48"/>
      <c r="DF107" s="48"/>
    </row>
    <row r="108" spans="1:111" s="11" customFormat="1">
      <c r="A108" s="49">
        <v>44805</v>
      </c>
      <c r="B108" s="50">
        <f>海航自动更新!B108</f>
        <v>2957.56</v>
      </c>
      <c r="C108" s="138">
        <f t="shared" si="21"/>
        <v>-0.58149828357638733</v>
      </c>
      <c r="D108" s="138"/>
      <c r="E108" s="50">
        <f>海航自动更新!C108</f>
        <v>2757.13</v>
      </c>
      <c r="F108" s="138">
        <f t="shared" si="22"/>
        <v>-0.6059570989405505</v>
      </c>
      <c r="G108" s="138"/>
      <c r="H108" s="50">
        <f>海航自动更新!D108</f>
        <v>200.43</v>
      </c>
      <c r="I108" s="138">
        <f t="shared" si="23"/>
        <v>1.8636948135447926</v>
      </c>
      <c r="J108" s="138"/>
      <c r="K108" s="50">
        <f>海航自动更新!E108</f>
        <v>0</v>
      </c>
      <c r="L108" s="138" t="e">
        <f t="shared" si="24"/>
        <v>#DIV/0!</v>
      </c>
      <c r="M108" s="138"/>
      <c r="N108" s="50">
        <f>海航自动更新!F108</f>
        <v>1927.17</v>
      </c>
      <c r="O108" s="138">
        <f t="shared" si="25"/>
        <v>-0.62178536102868442</v>
      </c>
      <c r="P108" s="138"/>
      <c r="Q108" s="50">
        <f>海航自动更新!G108</f>
        <v>1822.82</v>
      </c>
      <c r="R108" s="138">
        <f t="shared" si="26"/>
        <v>-0.63854666738052324</v>
      </c>
      <c r="S108" s="138"/>
      <c r="T108" s="10">
        <f>海航自动更新!I108</f>
        <v>104.34</v>
      </c>
      <c r="U108" s="138">
        <f t="shared" si="27"/>
        <v>0.9908414424728107</v>
      </c>
      <c r="V108" s="138"/>
      <c r="W108" s="10">
        <f>海航自动更新!H108</f>
        <v>0</v>
      </c>
      <c r="X108" s="138" t="e">
        <f t="shared" si="28"/>
        <v>#DIV/0!</v>
      </c>
      <c r="Y108" s="138"/>
      <c r="Z108" s="50">
        <f>海航自动更新!J108*10</f>
        <v>1276.5</v>
      </c>
      <c r="AA108" s="138">
        <f t="shared" si="29"/>
        <v>-0.62285947268279429</v>
      </c>
      <c r="AB108" s="138"/>
      <c r="AC108" s="50">
        <f>海航自动更新!K108*10</f>
        <v>1263.94</v>
      </c>
      <c r="AD108" s="138">
        <f t="shared" si="30"/>
        <v>-0.62593040909884601</v>
      </c>
      <c r="AE108" s="138"/>
      <c r="AF108" s="50">
        <f>海航自动更新!L108*10</f>
        <v>12.569999999999999</v>
      </c>
      <c r="AG108" s="138">
        <f t="shared" si="31"/>
        <v>1.1672413793103447</v>
      </c>
      <c r="AH108" s="138"/>
      <c r="AI108" s="50">
        <f>海航自动更新!M108*10</f>
        <v>0</v>
      </c>
      <c r="AJ108" s="138" t="e">
        <f t="shared" si="32"/>
        <v>#DIV/0!</v>
      </c>
      <c r="AK108" s="138"/>
      <c r="AL108" s="50">
        <f>海航自动更新!N108</f>
        <v>65.16</v>
      </c>
      <c r="AM108" s="174">
        <f t="shared" si="33"/>
        <v>-6.9399999999999977</v>
      </c>
      <c r="AN108" s="138"/>
      <c r="AO108" s="50">
        <f>海航自动更新!O108</f>
        <v>66.11</v>
      </c>
      <c r="AP108" s="174">
        <f t="shared" si="34"/>
        <v>-5.9599999999999937</v>
      </c>
      <c r="AQ108" s="138"/>
      <c r="AR108" s="50">
        <f>海航自动更新!P108</f>
        <v>52.06</v>
      </c>
      <c r="AS108" s="174">
        <f t="shared" si="35"/>
        <v>-22.819999999999993</v>
      </c>
      <c r="AT108" s="138"/>
      <c r="AU108" s="50">
        <f>海航自动更新!Q108</f>
        <v>0</v>
      </c>
      <c r="AV108" s="174">
        <f t="shared" si="36"/>
        <v>0</v>
      </c>
      <c r="AW108" s="138"/>
      <c r="AX108" s="50">
        <f>海航自动更新!R108</f>
        <v>341</v>
      </c>
      <c r="AY108" s="138">
        <f t="shared" si="20"/>
        <v>-8.720930232558155E-3</v>
      </c>
      <c r="AZ108" s="138"/>
      <c r="BA108" s="17"/>
      <c r="BB108" s="9"/>
      <c r="BC108" s="17"/>
      <c r="BD108" s="9"/>
      <c r="BE108" s="17"/>
      <c r="BF108" s="9"/>
      <c r="BG108" s="17"/>
      <c r="BH108" s="9"/>
      <c r="BI108" s="51"/>
      <c r="BJ108" s="9"/>
      <c r="BK108" s="51"/>
      <c r="BL108" s="9"/>
      <c r="BM108" s="51"/>
      <c r="BN108" s="9"/>
      <c r="BO108"/>
      <c r="BP108" s="51"/>
      <c r="BQ108" s="9"/>
      <c r="BR108" s="51"/>
      <c r="BS108" s="9"/>
      <c r="BT108" s="51"/>
      <c r="BU108" s="9"/>
      <c r="BV108" s="51"/>
      <c r="BW108" s="9"/>
      <c r="BX108" s="51"/>
      <c r="BY108" s="9"/>
      <c r="BZ108" s="51"/>
      <c r="CA108" s="9"/>
      <c r="CB108" s="51"/>
      <c r="CC108" s="9"/>
      <c r="CD108" s="51"/>
      <c r="CE108" s="9"/>
      <c r="CF108" s="51"/>
      <c r="CG108" s="10"/>
      <c r="CH108" s="51"/>
      <c r="CI108" s="10"/>
      <c r="CJ108" s="51"/>
      <c r="CK108" s="10"/>
      <c r="CL108" s="51"/>
      <c r="CM108" s="10"/>
      <c r="CN108" s="51"/>
      <c r="CO108" s="53"/>
      <c r="CP108" s="51"/>
      <c r="CQ108" s="53"/>
      <c r="CR108" s="51"/>
      <c r="CS108" s="53"/>
      <c r="CT108" s="51"/>
      <c r="CU108" s="53"/>
      <c r="CW108" s="51"/>
      <c r="CX108" s="9"/>
      <c r="CY108" s="51"/>
      <c r="CZ108" s="9"/>
      <c r="DA108" s="51"/>
      <c r="DB108" s="9"/>
      <c r="DC108" s="51"/>
      <c r="DD108" s="9"/>
      <c r="DE108" s="48"/>
      <c r="DF108" s="48"/>
    </row>
    <row r="109" spans="1:111" s="11" customFormat="1">
      <c r="A109" s="49">
        <v>44835</v>
      </c>
      <c r="B109" s="50">
        <f>海航自动更新!B109</f>
        <v>2417.7199999999998</v>
      </c>
      <c r="C109" s="138">
        <f t="shared" si="21"/>
        <v>-0.63574071618836414</v>
      </c>
      <c r="D109" s="138"/>
      <c r="E109" s="50">
        <f>海航自动更新!C109</f>
        <v>2215.61</v>
      </c>
      <c r="F109" s="138">
        <f t="shared" si="22"/>
        <v>-0.66132476509441318</v>
      </c>
      <c r="G109" s="138"/>
      <c r="H109" s="50">
        <f>海航自动更新!D109</f>
        <v>202.11</v>
      </c>
      <c r="I109" s="138">
        <f t="shared" si="23"/>
        <v>1.1192198804655553</v>
      </c>
      <c r="J109" s="138"/>
      <c r="K109" s="50">
        <f>海航自动更新!E109</f>
        <v>0</v>
      </c>
      <c r="L109" s="138" t="e">
        <f t="shared" si="24"/>
        <v>#DIV/0!</v>
      </c>
      <c r="M109" s="138"/>
      <c r="N109" s="50">
        <f>海航自动更新!F109</f>
        <v>1477.85</v>
      </c>
      <c r="O109" s="138">
        <f t="shared" si="25"/>
        <v>-0.70625007453816147</v>
      </c>
      <c r="P109" s="138"/>
      <c r="Q109" s="50">
        <f>海航自动更新!G109</f>
        <v>1398.12</v>
      </c>
      <c r="R109" s="138">
        <f t="shared" si="26"/>
        <v>-0.71938768342100889</v>
      </c>
      <c r="S109" s="138"/>
      <c r="T109" s="10">
        <f>海航自动更新!I109</f>
        <v>79.73</v>
      </c>
      <c r="U109" s="138">
        <f t="shared" si="27"/>
        <v>0.64087260753241404</v>
      </c>
      <c r="V109" s="138"/>
      <c r="W109" s="10">
        <f>海航自动更新!H109</f>
        <v>0</v>
      </c>
      <c r="X109" s="138" t="e">
        <f t="shared" si="28"/>
        <v>#DIV/0!</v>
      </c>
      <c r="Y109" s="138"/>
      <c r="Z109" s="50">
        <f>海航自动更新!J109*10</f>
        <v>973.15</v>
      </c>
      <c r="AA109" s="138">
        <f t="shared" si="29"/>
        <v>-0.7120261592637529</v>
      </c>
      <c r="AB109" s="138"/>
      <c r="AC109" s="50">
        <f>海航自动更新!K109*10</f>
        <v>962.30000000000007</v>
      </c>
      <c r="AD109" s="138">
        <f t="shared" si="30"/>
        <v>-0.71477265990870831</v>
      </c>
      <c r="AE109" s="138"/>
      <c r="AF109" s="50">
        <f>海航自动更新!L109*10</f>
        <v>10.84</v>
      </c>
      <c r="AG109" s="138">
        <f t="shared" si="31"/>
        <v>0.97090909090909094</v>
      </c>
      <c r="AH109" s="138"/>
      <c r="AI109" s="50">
        <f>海航自动更新!M109*10</f>
        <v>0</v>
      </c>
      <c r="AJ109" s="138" t="e">
        <f t="shared" si="32"/>
        <v>#DIV/0!</v>
      </c>
      <c r="AK109" s="138"/>
      <c r="AL109" s="50">
        <f>海航自动更新!N109</f>
        <v>61.13</v>
      </c>
      <c r="AM109" s="174">
        <f t="shared" si="33"/>
        <v>-14.669999999999995</v>
      </c>
      <c r="AN109" s="138"/>
      <c r="AO109" s="50">
        <f>海航自动更新!O109</f>
        <v>63.1</v>
      </c>
      <c r="AP109" s="174">
        <f t="shared" si="34"/>
        <v>-13.059999999999995</v>
      </c>
      <c r="AQ109" s="138"/>
      <c r="AR109" s="50">
        <f>海航自动更新!P109</f>
        <v>39.450000000000003</v>
      </c>
      <c r="AS109" s="174">
        <f t="shared" si="35"/>
        <v>-11.5</v>
      </c>
      <c r="AT109" s="138"/>
      <c r="AU109" s="50">
        <f>海航自动更新!Q109</f>
        <v>0</v>
      </c>
      <c r="AV109" s="174">
        <f t="shared" si="36"/>
        <v>0</v>
      </c>
      <c r="AW109" s="138"/>
      <c r="AX109" s="50">
        <f>海航自动更新!R109</f>
        <v>341</v>
      </c>
      <c r="AY109" s="138">
        <f t="shared" si="20"/>
        <v>-8.720930232558155E-3</v>
      </c>
      <c r="AZ109" s="138"/>
      <c r="BA109" s="17"/>
      <c r="BB109" s="9"/>
      <c r="BC109" s="17"/>
      <c r="BD109" s="9"/>
      <c r="BE109" s="17"/>
      <c r="BF109" s="9"/>
      <c r="BG109" s="17"/>
      <c r="BH109" s="9"/>
      <c r="BI109" s="51"/>
      <c r="BJ109" s="9"/>
      <c r="BK109" s="51"/>
      <c r="BL109" s="9"/>
      <c r="BM109" s="51"/>
      <c r="BN109" s="9"/>
      <c r="BP109" s="51"/>
      <c r="BQ109" s="9"/>
      <c r="BR109" s="51"/>
      <c r="BS109" s="9"/>
      <c r="BT109" s="51"/>
      <c r="BU109" s="9"/>
      <c r="BV109" s="51"/>
      <c r="BW109" s="9"/>
      <c r="BX109" s="51"/>
      <c r="BY109" s="9"/>
      <c r="BZ109" s="51"/>
      <c r="CA109" s="9"/>
      <c r="CB109" s="51"/>
      <c r="CC109" s="9"/>
      <c r="CD109" s="51"/>
      <c r="CE109" s="9"/>
      <c r="CF109" s="51"/>
      <c r="CG109" s="10"/>
      <c r="CH109" s="51"/>
      <c r="CI109" s="10"/>
      <c r="CJ109" s="51"/>
      <c r="CK109" s="10"/>
      <c r="CL109" s="51"/>
      <c r="CM109" s="10"/>
      <c r="CN109" s="51"/>
      <c r="CO109" s="53"/>
      <c r="CP109" s="51"/>
      <c r="CQ109" s="53"/>
      <c r="CR109" s="51"/>
      <c r="CS109" s="53"/>
      <c r="CT109" s="51"/>
      <c r="CU109" s="53"/>
      <c r="CW109" s="51"/>
      <c r="CX109" s="9"/>
      <c r="CY109" s="51"/>
      <c r="CZ109" s="9"/>
      <c r="DA109" s="51"/>
      <c r="DB109" s="9"/>
      <c r="DC109" s="51"/>
      <c r="DD109" s="9"/>
      <c r="DE109" s="86"/>
      <c r="DF109" s="86"/>
    </row>
    <row r="110" spans="1:111" s="11" customFormat="1">
      <c r="A110" s="49">
        <v>44866</v>
      </c>
      <c r="B110" s="50">
        <f>海航自动更新!B110</f>
        <v>2493.67</v>
      </c>
      <c r="C110" s="138">
        <f t="shared" si="21"/>
        <v>-0.46766728858642048</v>
      </c>
      <c r="D110" s="138"/>
      <c r="E110" s="50">
        <f>海航自动更新!C110</f>
        <v>2266.0500000000002</v>
      </c>
      <c r="F110" s="138">
        <f t="shared" si="22"/>
        <v>-0.5091698308557715</v>
      </c>
      <c r="G110" s="138"/>
      <c r="H110" s="50">
        <f>海航自动更新!D110</f>
        <v>227.08</v>
      </c>
      <c r="I110" s="138">
        <f t="shared" si="23"/>
        <v>2.3566888396156687</v>
      </c>
      <c r="J110" s="138"/>
      <c r="K110" s="50">
        <f>海航自动更新!E110</f>
        <v>0.54</v>
      </c>
      <c r="L110" s="138" t="e">
        <f t="shared" si="24"/>
        <v>#DIV/0!</v>
      </c>
      <c r="M110" s="138"/>
      <c r="N110" s="50">
        <f>海航自动更新!F110</f>
        <v>1582.77</v>
      </c>
      <c r="O110" s="138">
        <f t="shared" si="25"/>
        <v>-0.47245747882690559</v>
      </c>
      <c r="P110" s="138"/>
      <c r="Q110" s="50">
        <f>海航自动更新!G110</f>
        <v>1493.67</v>
      </c>
      <c r="R110" s="138">
        <f t="shared" si="26"/>
        <v>-0.49672326130685429</v>
      </c>
      <c r="S110" s="138"/>
      <c r="T110" s="10">
        <f>海航自动更新!I110</f>
        <v>88.8</v>
      </c>
      <c r="U110" s="138">
        <f t="shared" si="27"/>
        <v>1.7424336009882642</v>
      </c>
      <c r="V110" s="138"/>
      <c r="W110" s="10">
        <f>海航自动更新!H110</f>
        <v>0.3</v>
      </c>
      <c r="X110" s="138" t="e">
        <f t="shared" si="28"/>
        <v>#DIV/0!</v>
      </c>
      <c r="Y110" s="138"/>
      <c r="Z110" s="50">
        <f>海航自动更新!J110*10</f>
        <v>989.71999999999991</v>
      </c>
      <c r="AA110" s="138">
        <f t="shared" si="29"/>
        <v>-0.51290430537236453</v>
      </c>
      <c r="AB110" s="138"/>
      <c r="AC110" s="50">
        <f>海航自动更新!K110*10</f>
        <v>977.69</v>
      </c>
      <c r="AD110" s="138">
        <f t="shared" si="30"/>
        <v>-0.51803742556296095</v>
      </c>
      <c r="AE110" s="138"/>
      <c r="AF110" s="50">
        <f>海航自动更新!L110*10</f>
        <v>11.49</v>
      </c>
      <c r="AG110" s="138">
        <f t="shared" si="31"/>
        <v>2.4608433734939759</v>
      </c>
      <c r="AH110" s="138"/>
      <c r="AI110" s="50">
        <f>海航自动更新!M110*10</f>
        <v>0.54</v>
      </c>
      <c r="AJ110" s="138" t="e">
        <f t="shared" si="32"/>
        <v>#DIV/0!</v>
      </c>
      <c r="AK110" s="138"/>
      <c r="AL110" s="50">
        <f>海航自动更新!N110</f>
        <v>63.47</v>
      </c>
      <c r="AM110" s="174">
        <f t="shared" si="33"/>
        <v>-0.57999999999999829</v>
      </c>
      <c r="AN110" s="138"/>
      <c r="AO110" s="50">
        <f>海航自动更新!O110</f>
        <v>65.91</v>
      </c>
      <c r="AP110" s="174">
        <f t="shared" si="34"/>
        <v>1.6299999999999955</v>
      </c>
      <c r="AQ110" s="138"/>
      <c r="AR110" s="50">
        <f>海航自动更新!P110</f>
        <v>39.11</v>
      </c>
      <c r="AS110" s="174">
        <f t="shared" si="35"/>
        <v>-8.75</v>
      </c>
      <c r="AT110" s="138"/>
      <c r="AU110" s="50">
        <f>海航自动更新!Q110</f>
        <v>55.36</v>
      </c>
      <c r="AV110" s="174">
        <f t="shared" si="36"/>
        <v>55.36</v>
      </c>
      <c r="AW110" s="138"/>
      <c r="AX110" s="50">
        <f>海航自动更新!R110</f>
        <v>342</v>
      </c>
      <c r="AY110" s="138">
        <f t="shared" si="20"/>
        <v>-5.8139534883721034E-3</v>
      </c>
      <c r="AZ110" s="138"/>
      <c r="BA110" s="17"/>
      <c r="BB110" s="9"/>
      <c r="BC110" s="17"/>
      <c r="BD110" s="9"/>
      <c r="BE110" s="17"/>
      <c r="BF110" s="9"/>
      <c r="BG110" s="17"/>
      <c r="BH110" s="9"/>
      <c r="BI110" s="51"/>
      <c r="BJ110" s="9"/>
      <c r="BK110" s="51"/>
      <c r="BL110" s="9"/>
      <c r="BM110" s="51"/>
      <c r="BN110" s="9"/>
      <c r="BP110" s="51"/>
      <c r="BQ110" s="9"/>
      <c r="BR110" s="51"/>
      <c r="BS110" s="9"/>
      <c r="BT110" s="51"/>
      <c r="BU110" s="9"/>
      <c r="BV110" s="51"/>
      <c r="BW110" s="9"/>
      <c r="BX110" s="51"/>
      <c r="BY110" s="9"/>
      <c r="BZ110" s="51"/>
      <c r="CA110" s="9"/>
      <c r="CB110" s="51"/>
      <c r="CC110" s="9"/>
      <c r="CD110" s="51"/>
      <c r="CE110" s="9"/>
      <c r="CF110" s="51"/>
      <c r="CG110" s="10"/>
      <c r="CH110" s="51"/>
      <c r="CI110" s="10"/>
      <c r="CJ110" s="51"/>
      <c r="CK110" s="10"/>
      <c r="CL110" s="51"/>
      <c r="CM110" s="10"/>
      <c r="CN110" s="51"/>
      <c r="CO110" s="53"/>
      <c r="CP110" s="51"/>
      <c r="CQ110" s="53"/>
      <c r="CR110" s="51"/>
      <c r="CS110" s="53"/>
      <c r="CT110" s="51"/>
      <c r="CU110" s="53"/>
      <c r="CW110" s="51"/>
      <c r="CX110" s="9"/>
      <c r="CY110" s="51"/>
      <c r="CZ110" s="9"/>
      <c r="DA110" s="51"/>
      <c r="DB110" s="9"/>
      <c r="DC110" s="51"/>
      <c r="DD110" s="9"/>
      <c r="DE110" s="86"/>
      <c r="DF110" s="86"/>
    </row>
    <row r="111" spans="1:111" s="11" customFormat="1">
      <c r="A111" s="49">
        <v>44896</v>
      </c>
      <c r="B111" s="50">
        <f>海航自动更新!B111</f>
        <v>4580.25</v>
      </c>
      <c r="C111" s="138">
        <f t="shared" si="21"/>
        <v>-0.1918593982680622</v>
      </c>
      <c r="D111" s="138"/>
      <c r="E111" s="50">
        <f>海航自动更新!C111</f>
        <v>4304.16</v>
      </c>
      <c r="F111" s="138">
        <f t="shared" si="22"/>
        <v>-0.23073788510825399</v>
      </c>
      <c r="G111" s="138"/>
      <c r="H111" s="50">
        <f>海航自动更新!D111</f>
        <v>274.38</v>
      </c>
      <c r="I111" s="138">
        <f t="shared" si="23"/>
        <v>2.7866409053270771</v>
      </c>
      <c r="J111" s="138"/>
      <c r="K111" s="50">
        <f>海航自动更新!E111</f>
        <v>1.72</v>
      </c>
      <c r="L111" s="138" t="e">
        <f t="shared" si="24"/>
        <v>#DIV/0!</v>
      </c>
      <c r="M111" s="138"/>
      <c r="N111" s="50">
        <f>海航自动更新!F111</f>
        <v>3097.52</v>
      </c>
      <c r="O111" s="138">
        <f t="shared" si="25"/>
        <v>-0.18931764410292917</v>
      </c>
      <c r="P111" s="138"/>
      <c r="Q111" s="50">
        <f>海航自动更新!G111</f>
        <v>2968.95</v>
      </c>
      <c r="R111" s="138">
        <f t="shared" si="26"/>
        <v>-0.21696851733168765</v>
      </c>
      <c r="S111" s="138"/>
      <c r="T111" s="10">
        <f>海航自动更新!I111</f>
        <v>127.76</v>
      </c>
      <c r="U111" s="138">
        <f t="shared" si="27"/>
        <v>3.3648787154082678</v>
      </c>
      <c r="V111" s="138"/>
      <c r="W111" s="10">
        <f>海航自动更新!H111</f>
        <v>0.82</v>
      </c>
      <c r="X111" s="138" t="e">
        <f t="shared" si="28"/>
        <v>#DIV/0!</v>
      </c>
      <c r="Y111" s="138"/>
      <c r="Z111" s="50">
        <f>海航自动更新!J111*10</f>
        <v>1835.4499999999998</v>
      </c>
      <c r="AA111" s="138">
        <f t="shared" si="29"/>
        <v>-0.24752893331092196</v>
      </c>
      <c r="AB111" s="138"/>
      <c r="AC111" s="50">
        <f>海航自动更新!K111*10</f>
        <v>1817.16</v>
      </c>
      <c r="AD111" s="138">
        <f t="shared" si="30"/>
        <v>-0.25401184772836427</v>
      </c>
      <c r="AE111" s="138"/>
      <c r="AF111" s="50">
        <f>海航自动更新!L111*10</f>
        <v>17.100000000000001</v>
      </c>
      <c r="AG111" s="138">
        <f t="shared" si="31"/>
        <v>4.1506024096385543</v>
      </c>
      <c r="AH111" s="138"/>
      <c r="AI111" s="50">
        <f>海航自动更新!M111*10</f>
        <v>1.19</v>
      </c>
      <c r="AJ111" s="138" t="e">
        <f t="shared" si="32"/>
        <v>#DIV/0!</v>
      </c>
      <c r="AK111" s="138"/>
      <c r="AL111" s="50">
        <f>海航自动更新!N111</f>
        <v>67.63</v>
      </c>
      <c r="AM111" s="174">
        <f t="shared" si="33"/>
        <v>0.20999999999999375</v>
      </c>
      <c r="AN111" s="138"/>
      <c r="AO111" s="50">
        <f>海航自动更新!O111</f>
        <v>68.98</v>
      </c>
      <c r="AP111" s="174">
        <f t="shared" si="34"/>
        <v>1.210000000000008</v>
      </c>
      <c r="AQ111" s="138"/>
      <c r="AR111" s="50">
        <f>海航自动更新!P111</f>
        <v>46.56</v>
      </c>
      <c r="AS111" s="174">
        <f t="shared" si="35"/>
        <v>6.1600000000000037</v>
      </c>
      <c r="AT111" s="138"/>
      <c r="AU111" s="50">
        <f>海航自动更新!Q111</f>
        <v>47.88</v>
      </c>
      <c r="AV111" s="174">
        <f t="shared" si="36"/>
        <v>47.88</v>
      </c>
      <c r="AW111" s="138"/>
      <c r="AX111" s="50">
        <f>海航自动更新!R111</f>
        <v>342</v>
      </c>
      <c r="AY111" s="138">
        <f t="shared" si="20"/>
        <v>-5.8139534883721034E-3</v>
      </c>
      <c r="AZ111" s="138"/>
      <c r="BA111" s="17"/>
      <c r="BB111" s="9"/>
      <c r="BC111" s="17"/>
      <c r="BD111" s="9"/>
      <c r="BE111" s="17"/>
      <c r="BF111" s="9"/>
      <c r="BG111" s="17"/>
      <c r="BH111" s="9"/>
      <c r="BI111" s="51"/>
      <c r="BJ111" s="9"/>
      <c r="BK111" s="51"/>
      <c r="BL111" s="9"/>
      <c r="BM111" s="51"/>
      <c r="BN111" s="9"/>
      <c r="BP111" s="51"/>
      <c r="BQ111" s="9"/>
      <c r="BR111" s="51"/>
      <c r="BS111" s="9"/>
      <c r="BT111" s="51"/>
      <c r="BU111" s="9"/>
      <c r="BV111" s="51"/>
      <c r="BW111" s="9"/>
      <c r="BX111" s="51"/>
      <c r="BY111" s="9"/>
      <c r="BZ111" s="51"/>
      <c r="CA111" s="9"/>
      <c r="CB111" s="51"/>
      <c r="CC111" s="9"/>
      <c r="CD111" s="51"/>
      <c r="CE111" s="9"/>
      <c r="CF111" s="51"/>
      <c r="CG111" s="10"/>
      <c r="CH111" s="51"/>
      <c r="CI111" s="10"/>
      <c r="CJ111" s="51"/>
      <c r="CK111" s="10"/>
      <c r="CL111" s="51"/>
      <c r="CM111" s="10"/>
      <c r="CN111" s="51"/>
      <c r="CO111" s="53"/>
      <c r="CP111" s="51"/>
      <c r="CQ111" s="53"/>
      <c r="CR111" s="51"/>
      <c r="CS111" s="53"/>
      <c r="CT111" s="51"/>
      <c r="CU111" s="53"/>
      <c r="CW111" s="51"/>
      <c r="CX111" s="9"/>
      <c r="CY111" s="51"/>
      <c r="CZ111" s="9"/>
      <c r="DA111" s="51"/>
      <c r="DB111" s="9"/>
      <c r="DC111" s="51"/>
      <c r="DD111" s="9"/>
      <c r="DE111"/>
      <c r="DF111" s="86"/>
    </row>
    <row r="112" spans="1:111" s="11" customFormat="1">
      <c r="A112" s="72">
        <v>44927</v>
      </c>
      <c r="B112" s="73">
        <f>海航自动更新!B112</f>
        <v>9049.16</v>
      </c>
      <c r="C112" s="138">
        <f t="shared" si="21"/>
        <v>0.51785702304673076</v>
      </c>
      <c r="D112" s="138">
        <f>B112/B64-1</f>
        <v>-0.3966454372826389</v>
      </c>
      <c r="E112" s="73">
        <f>海航自动更新!C112</f>
        <v>8739.02</v>
      </c>
      <c r="F112" s="138">
        <f t="shared" si="22"/>
        <v>0.47444984536786916</v>
      </c>
      <c r="G112" s="138">
        <f>E112/E64-1</f>
        <v>-0.22872875125654524</v>
      </c>
      <c r="H112" s="73">
        <f>海航自动更新!D112</f>
        <v>306.69</v>
      </c>
      <c r="I112" s="138">
        <f t="shared" si="23"/>
        <v>7.8053402239448761</v>
      </c>
      <c r="J112" s="138">
        <f>H112/H64-1</f>
        <v>-0.91509065689914371</v>
      </c>
      <c r="K112" s="73">
        <f>海航自动更新!E112</f>
        <v>3.46</v>
      </c>
      <c r="L112" s="138" t="e">
        <f t="shared" si="24"/>
        <v>#DIV/0!</v>
      </c>
      <c r="M112" s="138">
        <f>K112/K64-1</f>
        <v>-0.93757892837813461</v>
      </c>
      <c r="N112" s="73">
        <f>海航自动更新!F112</f>
        <v>7194.94</v>
      </c>
      <c r="O112" s="138">
        <f t="shared" si="25"/>
        <v>0.73165084621753262</v>
      </c>
      <c r="P112" s="138">
        <f>N112/N64-1</f>
        <v>-0.426470881297215</v>
      </c>
      <c r="Q112" s="73">
        <f>海航自动更新!G112</f>
        <v>6987.44</v>
      </c>
      <c r="R112" s="138">
        <f t="shared" si="26"/>
        <v>0.687921984119507</v>
      </c>
      <c r="S112" s="138">
        <f>Q112/Q64-1</f>
        <v>-0.29412168789960136</v>
      </c>
      <c r="T112" s="10">
        <f>海航自动更新!I112</f>
        <v>205.74</v>
      </c>
      <c r="U112" s="138">
        <f t="shared" si="27"/>
        <v>12.455853499018968</v>
      </c>
      <c r="V112" s="138">
        <f>T112/T64-1</f>
        <v>-0.92096528834186142</v>
      </c>
      <c r="W112" s="10">
        <f>海航自动更新!H112</f>
        <v>1.77</v>
      </c>
      <c r="X112" s="138" t="e">
        <f t="shared" si="28"/>
        <v>#DIV/0!</v>
      </c>
      <c r="Y112" s="138">
        <f>W112/W64-1</f>
        <v>-0.95877969259431761</v>
      </c>
      <c r="Z112" s="73">
        <f>海航自动更新!J112*10</f>
        <v>4318.01</v>
      </c>
      <c r="AA112" s="138">
        <f t="shared" si="29"/>
        <v>0.68441316788309781</v>
      </c>
      <c r="AB112" s="138">
        <f>Z112/Z64-1</f>
        <v>-0.39125856084721711</v>
      </c>
      <c r="AC112" s="73">
        <f>海航自动更新!K112*10</f>
        <v>4286.67</v>
      </c>
      <c r="AD112" s="138">
        <f t="shared" si="30"/>
        <v>0.67380702295560768</v>
      </c>
      <c r="AE112" s="138">
        <f>AC112/AC64-1</f>
        <v>-0.3545814393625718</v>
      </c>
      <c r="AF112" s="73">
        <f>海航自动更新!L112*10</f>
        <v>29.049999999999997</v>
      </c>
      <c r="AG112" s="138">
        <f t="shared" si="31"/>
        <v>10.713709677419354</v>
      </c>
      <c r="AH112" s="138">
        <f>AF112/AF64-1</f>
        <v>-0.93149392760287708</v>
      </c>
      <c r="AI112" s="73">
        <f>海航自动更新!M112*10</f>
        <v>2.29</v>
      </c>
      <c r="AJ112" s="138" t="e">
        <f t="shared" si="32"/>
        <v>#DIV/0!</v>
      </c>
      <c r="AK112" s="138">
        <f>AI112/AI64-1</f>
        <v>-0.91702898550724643</v>
      </c>
      <c r="AL112" s="73">
        <f>海航自动更新!N112</f>
        <v>79.510000000000005</v>
      </c>
      <c r="AM112" s="174">
        <f t="shared" si="33"/>
        <v>9.8200000000000074</v>
      </c>
      <c r="AN112" s="178">
        <f t="shared" ref="AN112:AN122" si="37">AL112-AL64</f>
        <v>-4.1299999999999955</v>
      </c>
      <c r="AO112" s="73">
        <f>海航自动更新!O112</f>
        <v>79.959999999999994</v>
      </c>
      <c r="AP112" s="174">
        <f t="shared" si="34"/>
        <v>10.11999999999999</v>
      </c>
      <c r="AQ112" s="178">
        <f t="shared" ref="AQ112:AQ122" si="38">AO112-AO64</f>
        <v>-7.4000000000000057</v>
      </c>
      <c r="AR112" s="73">
        <f>海航自动更新!P112</f>
        <v>67.08</v>
      </c>
      <c r="AS112" s="174">
        <f t="shared" si="35"/>
        <v>23.17</v>
      </c>
      <c r="AT112" s="178">
        <f t="shared" ref="AT112:AT122" si="39">AR112-AR64</f>
        <v>-4.9899999999999949</v>
      </c>
      <c r="AU112" s="73">
        <f>海航自动更新!Q112</f>
        <v>51.07</v>
      </c>
      <c r="AV112" s="174">
        <f t="shared" si="36"/>
        <v>51.07</v>
      </c>
      <c r="AW112" s="178">
        <f t="shared" ref="AW112:AW122" si="40">AU112-AU64</f>
        <v>-26.389999999999993</v>
      </c>
      <c r="AX112" s="73">
        <f>海航自动更新!R112</f>
        <v>342</v>
      </c>
      <c r="AY112" s="138">
        <f t="shared" si="20"/>
        <v>-5.8139534883721034E-3</v>
      </c>
      <c r="AZ112" s="138">
        <f>AX112/AX64-1</f>
        <v>-0.27234042553191484</v>
      </c>
      <c r="BA112" s="17"/>
      <c r="BB112" s="9"/>
      <c r="BC112" s="17"/>
      <c r="BD112" s="9"/>
      <c r="BE112" s="17"/>
      <c r="BF112" s="9"/>
      <c r="BG112" s="17"/>
      <c r="BH112" s="9"/>
      <c r="BI112" s="51"/>
      <c r="BJ112" s="9"/>
      <c r="BK112" s="51"/>
      <c r="BL112" s="9"/>
      <c r="BM112" s="51"/>
      <c r="BN112" s="9"/>
      <c r="BP112" s="51"/>
      <c r="BQ112" s="9"/>
      <c r="BR112" s="51"/>
      <c r="BS112" s="9"/>
      <c r="BT112" s="51"/>
      <c r="BU112" s="9"/>
      <c r="BV112" s="51"/>
      <c r="BW112" s="9"/>
      <c r="BX112" s="51"/>
      <c r="BY112" s="9"/>
      <c r="BZ112" s="51"/>
      <c r="CA112" s="9"/>
      <c r="CB112" s="51"/>
      <c r="CC112" s="9"/>
      <c r="CD112" s="51"/>
      <c r="CE112" s="9"/>
      <c r="CF112" s="51"/>
      <c r="CG112" s="10"/>
      <c r="CH112" s="51"/>
      <c r="CI112" s="10"/>
      <c r="CJ112" s="51"/>
      <c r="CK112" s="10"/>
      <c r="CL112" s="51"/>
      <c r="CM112" s="10"/>
      <c r="CN112" s="51"/>
      <c r="CO112" s="53"/>
      <c r="CP112" s="51"/>
      <c r="CQ112" s="53"/>
      <c r="CR112" s="51"/>
      <c r="CS112" s="53"/>
      <c r="CT112" s="51"/>
      <c r="CU112" s="53"/>
      <c r="CW112" s="51"/>
      <c r="CX112" s="9"/>
      <c r="CY112" s="51"/>
      <c r="CZ112" s="9"/>
      <c r="DA112" s="51"/>
      <c r="DB112" s="9"/>
      <c r="DC112" s="51"/>
      <c r="DD112" s="9"/>
      <c r="DE112"/>
      <c r="DF112" s="86"/>
    </row>
    <row r="113" spans="1:110" s="11" customFormat="1">
      <c r="A113" s="49">
        <v>44958</v>
      </c>
      <c r="B113" s="50">
        <f>海航自动更新!B113</f>
        <v>9008.7099999999991</v>
      </c>
      <c r="C113" s="138">
        <f t="shared" si="21"/>
        <v>0.45077839528340924</v>
      </c>
      <c r="D113" s="138">
        <f t="shared" ref="D113:D123" si="41">B113/B65-1</f>
        <v>-0.38795532860838755</v>
      </c>
      <c r="E113" s="50">
        <f>海航自动更新!C113</f>
        <v>8658.9500000000007</v>
      </c>
      <c r="F113" s="138">
        <f t="shared" si="22"/>
        <v>0.40055349598545575</v>
      </c>
      <c r="G113" s="138">
        <f t="shared" ref="G113:G123" si="42">E113/E65-1</f>
        <v>-0.23738986609549106</v>
      </c>
      <c r="H113" s="50">
        <f>海航自动更新!D113</f>
        <v>347.16</v>
      </c>
      <c r="I113" s="138">
        <f t="shared" si="23"/>
        <v>11.834011090573014</v>
      </c>
      <c r="J113" s="138">
        <f t="shared" ref="J113:J123" si="43">H113/H65-1</f>
        <v>-0.89508486049997582</v>
      </c>
      <c r="K113" s="50">
        <f>海航自动更新!E113</f>
        <v>2.6</v>
      </c>
      <c r="L113" s="138" t="e">
        <f t="shared" si="24"/>
        <v>#DIV/0!</v>
      </c>
      <c r="M113" s="138">
        <f t="shared" ref="M113:M123" si="44">K113/K65-1</f>
        <v>-0.95333811916726485</v>
      </c>
      <c r="N113" s="50">
        <f>海航自动更新!F113</f>
        <v>7459.07</v>
      </c>
      <c r="O113" s="138">
        <f t="shared" si="25"/>
        <v>0.64542785355189802</v>
      </c>
      <c r="P113" s="138">
        <f t="shared" ref="P113:P123" si="45">N113/N65-1</f>
        <v>-0.41971683941189608</v>
      </c>
      <c r="Q113" s="50">
        <f>海航自动更新!G113</f>
        <v>7218.18</v>
      </c>
      <c r="R113" s="138">
        <f t="shared" si="26"/>
        <v>0.59678703842988745</v>
      </c>
      <c r="S113" s="138">
        <f t="shared" ref="S113:S123" si="46">Q113/Q65-1</f>
        <v>-0.30390010665936307</v>
      </c>
      <c r="T113" s="10">
        <f>海航自动更新!I113</f>
        <v>239.37</v>
      </c>
      <c r="U113" s="138">
        <f t="shared" si="27"/>
        <v>17.744714173844951</v>
      </c>
      <c r="V113" s="138">
        <f t="shared" ref="V113:V123" si="47">T113/T65-1</f>
        <v>-0.90190316949027516</v>
      </c>
      <c r="W113" s="10">
        <f>海航自动更新!H113</f>
        <v>1.53</v>
      </c>
      <c r="X113" s="138" t="e">
        <f t="shared" si="28"/>
        <v>#DIV/0!</v>
      </c>
      <c r="Y113" s="138">
        <f t="shared" ref="Y113:Y123" si="48">W113/W65-1</f>
        <v>-0.96568737385063919</v>
      </c>
      <c r="Z113" s="50">
        <f>海航自动更新!J113*10</f>
        <v>4466.93</v>
      </c>
      <c r="AA113" s="138">
        <f t="shared" si="29"/>
        <v>0.5848719877380717</v>
      </c>
      <c r="AB113" s="138">
        <f t="shared" ref="AB113:AB123" si="49">Z113/Z65-1</f>
        <v>-0.39495776692979934</v>
      </c>
      <c r="AC113" s="50">
        <f>海航自动更新!K113*10</f>
        <v>4425.21</v>
      </c>
      <c r="AD113" s="138">
        <f t="shared" si="30"/>
        <v>0.57095591237144494</v>
      </c>
      <c r="AE113" s="138">
        <f t="shared" ref="AE113:AE123" si="50">AC113/AC65-1</f>
        <v>-0.36153461039588752</v>
      </c>
      <c r="AF113" s="50">
        <f>海航自动更新!L113*10</f>
        <v>39.24</v>
      </c>
      <c r="AG113" s="138">
        <f t="shared" si="31"/>
        <v>23.679245283018869</v>
      </c>
      <c r="AH113" s="138">
        <f t="shared" ref="AH113:AH123" si="51">AF113/AF65-1</f>
        <v>-0.90737418562930794</v>
      </c>
      <c r="AI113" s="50">
        <f>海航自动更新!M113*10</f>
        <v>2.48</v>
      </c>
      <c r="AJ113" s="138" t="e">
        <f t="shared" si="32"/>
        <v>#DIV/0!</v>
      </c>
      <c r="AK113" s="138">
        <f t="shared" ref="AK113:AK123" si="52">AI113/AI65-1</f>
        <v>-0.91202554097197586</v>
      </c>
      <c r="AL113" s="50">
        <f>海航自动更新!N113</f>
        <v>82.8</v>
      </c>
      <c r="AM113" s="174">
        <f t="shared" si="33"/>
        <v>9.7999999999999972</v>
      </c>
      <c r="AN113" s="178">
        <f t="shared" si="37"/>
        <v>-4.5300000000000011</v>
      </c>
      <c r="AO113" s="50">
        <f>海航自动更新!O113</f>
        <v>83.36</v>
      </c>
      <c r="AP113" s="174">
        <f t="shared" si="34"/>
        <v>10.239999999999995</v>
      </c>
      <c r="AQ113" s="178">
        <f t="shared" si="38"/>
        <v>-7.9699999999999989</v>
      </c>
      <c r="AR113" s="50">
        <f>海航自动更新!P113</f>
        <v>68.95</v>
      </c>
      <c r="AS113" s="174">
        <f t="shared" si="35"/>
        <v>21.760000000000005</v>
      </c>
      <c r="AT113" s="178">
        <f t="shared" si="39"/>
        <v>-4.789999999999992</v>
      </c>
      <c r="AU113" s="50">
        <f>海航自动更新!Q113</f>
        <v>58.59</v>
      </c>
      <c r="AV113" s="174">
        <f t="shared" si="36"/>
        <v>58.59</v>
      </c>
      <c r="AW113" s="178">
        <f t="shared" si="40"/>
        <v>-21.439999999999998</v>
      </c>
      <c r="AX113" s="50">
        <f>海航自动更新!R113</f>
        <v>342</v>
      </c>
      <c r="AY113" s="138">
        <f t="shared" si="20"/>
        <v>-2.9154518950437192E-3</v>
      </c>
      <c r="AZ113" s="138">
        <f t="shared" ref="AZ113:AZ123" si="53">AX113/AX65-1</f>
        <v>-0.27542372881355937</v>
      </c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51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W113" s="10"/>
      <c r="CX113" s="10"/>
      <c r="CY113" s="10"/>
      <c r="CZ113" s="10"/>
      <c r="DA113" s="10"/>
      <c r="DB113" s="10"/>
      <c r="DC113" s="10"/>
      <c r="DD113" s="10"/>
      <c r="DE113" s="88"/>
      <c r="DF113" s="88"/>
    </row>
    <row r="114" spans="1:110" s="11" customFormat="1">
      <c r="A114" s="173">
        <v>44986</v>
      </c>
      <c r="B114" s="50">
        <f>海航自动更新!B114</f>
        <v>9712.65</v>
      </c>
      <c r="C114" s="138">
        <f t="shared" si="21"/>
        <v>1.9493941878473171</v>
      </c>
      <c r="D114" s="138">
        <f t="shared" si="41"/>
        <v>-0.3368068073809446</v>
      </c>
      <c r="E114" s="50">
        <f>海航自动更新!C114</f>
        <v>9178.01</v>
      </c>
      <c r="F114" s="138">
        <f t="shared" si="22"/>
        <v>1.8263424188020241</v>
      </c>
      <c r="G114" s="138">
        <f t="shared" si="42"/>
        <v>-0.15953366898226573</v>
      </c>
      <c r="H114" s="50">
        <f>海航自动更新!D114</f>
        <v>524.71</v>
      </c>
      <c r="I114" s="138">
        <f t="shared" si="23"/>
        <v>10.461555264307558</v>
      </c>
      <c r="J114" s="138">
        <f t="shared" si="43"/>
        <v>-0.85698944952753187</v>
      </c>
      <c r="K114" s="50">
        <f>海航自动更新!E114</f>
        <v>9.93</v>
      </c>
      <c r="L114" s="138" t="e">
        <f t="shared" si="24"/>
        <v>#DIV/0!</v>
      </c>
      <c r="M114" s="138">
        <f t="shared" si="44"/>
        <v>-0.82302619853858494</v>
      </c>
      <c r="N114" s="50">
        <f>海航自动更新!F114</f>
        <v>7672.69</v>
      </c>
      <c r="O114" s="138">
        <f t="shared" si="25"/>
        <v>2.6632911271532791</v>
      </c>
      <c r="P114" s="138">
        <f t="shared" si="45"/>
        <v>-0.36752058546895461</v>
      </c>
      <c r="Q114" s="50">
        <f>海航自动更新!G114</f>
        <v>7314.24</v>
      </c>
      <c r="R114" s="138">
        <f t="shared" si="26"/>
        <v>2.5350716512409073</v>
      </c>
      <c r="S114" s="138">
        <f t="shared" si="46"/>
        <v>-0.24120316289839683</v>
      </c>
      <c r="T114" s="10">
        <f>海航自动更新!I114</f>
        <v>353.68</v>
      </c>
      <c r="U114" s="138">
        <f t="shared" si="27"/>
        <v>12.907982697601259</v>
      </c>
      <c r="V114" s="138">
        <f t="shared" si="47"/>
        <v>-0.85527930994975199</v>
      </c>
      <c r="W114" s="10">
        <f>海航自动更新!H114</f>
        <v>4.78</v>
      </c>
      <c r="X114" s="138" t="e">
        <f t="shared" si="28"/>
        <v>#DIV/0!</v>
      </c>
      <c r="Y114" s="138">
        <f t="shared" si="48"/>
        <v>-0.90041666666666664</v>
      </c>
      <c r="Z114" s="50">
        <f>海航自动更新!J114*10</f>
        <v>4644.46</v>
      </c>
      <c r="AA114" s="138">
        <f t="shared" si="29"/>
        <v>2.4991787839975892</v>
      </c>
      <c r="AB114" s="138">
        <f t="shared" si="49"/>
        <v>-0.33970062000008516</v>
      </c>
      <c r="AC114" s="50">
        <f>海航自动更新!K114*10</f>
        <v>4564.62</v>
      </c>
      <c r="AD114" s="138">
        <f t="shared" si="30"/>
        <v>2.4481971943766667</v>
      </c>
      <c r="AE114" s="138">
        <f t="shared" si="50"/>
        <v>-0.30528786153911724</v>
      </c>
      <c r="AF114" s="50">
        <f>海航自动更新!L114*10</f>
        <v>74.180000000000007</v>
      </c>
      <c r="AG114" s="138">
        <f t="shared" si="31"/>
        <v>19.954802259887007</v>
      </c>
      <c r="AH114" s="138">
        <f t="shared" si="51"/>
        <v>-0.82874292970102736</v>
      </c>
      <c r="AI114" s="50">
        <f>海航自动更新!M114*10</f>
        <v>5.6499999999999995</v>
      </c>
      <c r="AJ114" s="138" t="e">
        <f t="shared" si="32"/>
        <v>#DIV/0!</v>
      </c>
      <c r="AK114" s="138">
        <f t="shared" si="52"/>
        <v>-0.8129139072847682</v>
      </c>
      <c r="AL114" s="50">
        <f>海航自动更新!N114</f>
        <v>79</v>
      </c>
      <c r="AM114" s="174">
        <f t="shared" si="33"/>
        <v>15.399999999999999</v>
      </c>
      <c r="AN114" s="178">
        <f t="shared" si="37"/>
        <v>-3.8299999999999983</v>
      </c>
      <c r="AO114" s="50">
        <f>海航自动更新!O114</f>
        <v>79.69</v>
      </c>
      <c r="AP114" s="174">
        <f t="shared" si="34"/>
        <v>15.969999999999999</v>
      </c>
      <c r="AQ114" s="178">
        <f t="shared" si="38"/>
        <v>-8.5799999999999983</v>
      </c>
      <c r="AR114" s="50">
        <f>海航自动更新!P114</f>
        <v>67.41</v>
      </c>
      <c r="AS114" s="174">
        <f t="shared" si="35"/>
        <v>11.869999999999997</v>
      </c>
      <c r="AT114" s="178">
        <f t="shared" si="39"/>
        <v>0.79999999999999716</v>
      </c>
      <c r="AU114" s="50">
        <f>海航自动更新!Q114</f>
        <v>48.08</v>
      </c>
      <c r="AV114" s="174">
        <f t="shared" si="36"/>
        <v>48.08</v>
      </c>
      <c r="AW114" s="178">
        <f t="shared" si="40"/>
        <v>-37.460000000000008</v>
      </c>
      <c r="AX114" s="50">
        <f>海航自动更新!R114</f>
        <v>342</v>
      </c>
      <c r="AY114" s="138">
        <f t="shared" si="20"/>
        <v>-2.9154518950437192E-3</v>
      </c>
      <c r="AZ114" s="138">
        <f t="shared" si="53"/>
        <v>-0.27848101265822789</v>
      </c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51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W114" s="10"/>
      <c r="CX114" s="10"/>
      <c r="CY114" s="10"/>
      <c r="CZ114" s="10"/>
      <c r="DA114" s="10"/>
      <c r="DB114" s="10"/>
      <c r="DC114" s="10"/>
      <c r="DD114" s="10"/>
      <c r="DE114" s="88"/>
      <c r="DF114" s="88"/>
    </row>
    <row r="115" spans="1:110" s="11" customFormat="1">
      <c r="A115" s="49">
        <v>45017</v>
      </c>
      <c r="B115" s="50">
        <f>海航自动更新!B115</f>
        <v>10530.5</v>
      </c>
      <c r="C115" s="138">
        <f t="shared" si="21"/>
        <v>4.7551263553690104</v>
      </c>
      <c r="D115" s="138">
        <f t="shared" si="41"/>
        <v>-0.28884107534550019</v>
      </c>
      <c r="E115" s="50">
        <f>海航自动更新!C115</f>
        <v>9678.6299999999992</v>
      </c>
      <c r="F115" s="138">
        <f t="shared" si="22"/>
        <v>4.4564689168390847</v>
      </c>
      <c r="G115" s="138">
        <f t="shared" si="42"/>
        <v>-9.5984876152012011E-2</v>
      </c>
      <c r="H115" s="50">
        <f>海航自动更新!D115</f>
        <v>828.01</v>
      </c>
      <c r="I115" s="138">
        <f t="shared" si="23"/>
        <v>13.793818116848312</v>
      </c>
      <c r="J115" s="138">
        <f t="shared" si="43"/>
        <v>-0.79482051968261991</v>
      </c>
      <c r="K115" s="50">
        <f>海航自动更新!E115</f>
        <v>23.86</v>
      </c>
      <c r="L115" s="138" t="e">
        <f t="shared" si="24"/>
        <v>#DIV/0!</v>
      </c>
      <c r="M115" s="138">
        <f t="shared" si="44"/>
        <v>-0.63688936234971849</v>
      </c>
      <c r="N115" s="50">
        <f>海航自动更新!F115</f>
        <v>8419.0300000000007</v>
      </c>
      <c r="O115" s="138">
        <f t="shared" si="25"/>
        <v>7.3880779922087498</v>
      </c>
      <c r="P115" s="138">
        <f t="shared" si="45"/>
        <v>-0.30822810396508193</v>
      </c>
      <c r="Q115" s="50">
        <f>海航自动更新!G115</f>
        <v>7919.84</v>
      </c>
      <c r="R115" s="138">
        <f t="shared" si="26"/>
        <v>7.1118474286358087</v>
      </c>
      <c r="S115" s="138">
        <f t="shared" si="46"/>
        <v>-0.15079668031995885</v>
      </c>
      <c r="T115" s="10">
        <f>海航自动更新!I115</f>
        <v>487.95</v>
      </c>
      <c r="U115" s="138">
        <f t="shared" si="27"/>
        <v>16.827913774205332</v>
      </c>
      <c r="V115" s="138">
        <f t="shared" si="47"/>
        <v>-0.82526222304984476</v>
      </c>
      <c r="W115" s="10">
        <f>海航自动更新!H115</f>
        <v>11.24</v>
      </c>
      <c r="X115" s="138" t="e">
        <f t="shared" si="28"/>
        <v>#DIV/0!</v>
      </c>
      <c r="Y115" s="138">
        <f t="shared" si="48"/>
        <v>-0.78204382392864069</v>
      </c>
      <c r="Z115" s="50">
        <f>海航自动更新!J115*10</f>
        <v>4972.0999999999995</v>
      </c>
      <c r="AA115" s="138">
        <f t="shared" si="29"/>
        <v>6.663414558961791</v>
      </c>
      <c r="AB115" s="138">
        <f t="shared" si="49"/>
        <v>-0.27431019258415978</v>
      </c>
      <c r="AC115" s="50">
        <f>海航自动更新!K115*10</f>
        <v>4850.13</v>
      </c>
      <c r="AD115" s="138">
        <f t="shared" si="30"/>
        <v>6.5138731816139677</v>
      </c>
      <c r="AE115" s="138">
        <f t="shared" si="50"/>
        <v>-0.2372726229098292</v>
      </c>
      <c r="AF115" s="50">
        <f>海航自动更新!L115*10</f>
        <v>109.63</v>
      </c>
      <c r="AG115" s="138">
        <f t="shared" si="31"/>
        <v>32.021084337349393</v>
      </c>
      <c r="AH115" s="138">
        <f t="shared" si="51"/>
        <v>-0.76239705244906808</v>
      </c>
      <c r="AI115" s="50">
        <f>海航自动更新!M115*10</f>
        <v>12.330000000000002</v>
      </c>
      <c r="AJ115" s="138" t="e">
        <f t="shared" si="32"/>
        <v>#DIV/0!</v>
      </c>
      <c r="AK115" s="138">
        <f t="shared" si="52"/>
        <v>-0.60493431592438318</v>
      </c>
      <c r="AL115" s="50">
        <f>海航自动更新!N115</f>
        <v>79.95</v>
      </c>
      <c r="AM115" s="174">
        <f t="shared" si="33"/>
        <v>25.1</v>
      </c>
      <c r="AN115" s="178">
        <f t="shared" si="37"/>
        <v>-2.2399999999999949</v>
      </c>
      <c r="AO115" s="50">
        <f>海航自动更新!O115</f>
        <v>81.83</v>
      </c>
      <c r="AP115" s="174">
        <f t="shared" si="34"/>
        <v>26.79</v>
      </c>
      <c r="AQ115" s="178">
        <f t="shared" si="38"/>
        <v>-5.2800000000000011</v>
      </c>
      <c r="AR115" s="50">
        <f>海航自动更新!P115</f>
        <v>58.93</v>
      </c>
      <c r="AS115" s="174">
        <f t="shared" si="35"/>
        <v>10.030000000000001</v>
      </c>
      <c r="AT115" s="178">
        <f t="shared" si="39"/>
        <v>-10.270000000000003</v>
      </c>
      <c r="AU115" s="50">
        <f>海航自动更新!Q115</f>
        <v>47.12</v>
      </c>
      <c r="AV115" s="174">
        <f t="shared" si="36"/>
        <v>47.12</v>
      </c>
      <c r="AW115" s="178">
        <f t="shared" si="40"/>
        <v>-31.360000000000007</v>
      </c>
      <c r="AX115" s="50">
        <f>海航自动更新!R115</f>
        <v>343</v>
      </c>
      <c r="AY115" s="138">
        <f t="shared" si="20"/>
        <v>0</v>
      </c>
      <c r="AZ115" s="138">
        <f t="shared" si="53"/>
        <v>-0.27789473684210531</v>
      </c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51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W115" s="10"/>
      <c r="CX115" s="10"/>
      <c r="CY115" s="10"/>
      <c r="CZ115" s="10"/>
      <c r="DA115" s="10"/>
      <c r="DB115" s="10"/>
      <c r="DC115" s="10"/>
      <c r="DD115" s="10"/>
      <c r="DE115" s="88"/>
      <c r="DF115" s="88"/>
    </row>
    <row r="116" spans="1:110" s="11" customFormat="1">
      <c r="A116" s="49">
        <v>45047</v>
      </c>
      <c r="B116" s="50">
        <f>海航自动更新!B116</f>
        <v>10637.33</v>
      </c>
      <c r="C116" s="138">
        <f t="shared" si="21"/>
        <v>2.836548692036081</v>
      </c>
      <c r="D116" s="138">
        <f t="shared" si="41"/>
        <v>-0.29877828910374682</v>
      </c>
      <c r="E116" s="50">
        <f>海航自动更新!C116</f>
        <v>9635.59</v>
      </c>
      <c r="F116" s="138">
        <f t="shared" si="22"/>
        <v>2.5386194536867697</v>
      </c>
      <c r="G116" s="138">
        <f t="shared" si="42"/>
        <v>-0.12156727963263969</v>
      </c>
      <c r="H116" s="50">
        <f>海航自动更新!D116</f>
        <v>965.7</v>
      </c>
      <c r="I116" s="138">
        <f t="shared" si="23"/>
        <v>18.446234393878374</v>
      </c>
      <c r="J116" s="138">
        <f t="shared" si="43"/>
        <v>-0.76634519068380991</v>
      </c>
      <c r="K116" s="50">
        <f>海航自动更新!E116</f>
        <v>36.049999999999997</v>
      </c>
      <c r="L116" s="138" t="e">
        <f t="shared" si="24"/>
        <v>#DIV/0!</v>
      </c>
      <c r="M116" s="138">
        <f t="shared" si="44"/>
        <v>-0.46695253585686824</v>
      </c>
      <c r="N116" s="50">
        <f>海航自动更新!F116</f>
        <v>8428.01</v>
      </c>
      <c r="O116" s="138">
        <f t="shared" si="25"/>
        <v>4.2947410744014523</v>
      </c>
      <c r="P116" s="138">
        <f t="shared" si="45"/>
        <v>-0.32760371748220285</v>
      </c>
      <c r="Q116" s="50">
        <f>海航自动更新!G116</f>
        <v>7863.5</v>
      </c>
      <c r="R116" s="138">
        <f t="shared" si="26"/>
        <v>4.0269454761646006</v>
      </c>
      <c r="S116" s="138">
        <f t="shared" si="46"/>
        <v>-0.17780647319911536</v>
      </c>
      <c r="T116" s="10">
        <f>海航自动更新!I116</f>
        <v>544.61</v>
      </c>
      <c r="U116" s="138">
        <f t="shared" si="27"/>
        <v>18.804000000000002</v>
      </c>
      <c r="V116" s="138">
        <f t="shared" si="47"/>
        <v>-0.8134558669895563</v>
      </c>
      <c r="W116" s="10">
        <f>海航自动更新!H116</f>
        <v>19.899999999999999</v>
      </c>
      <c r="X116" s="138" t="e">
        <f t="shared" si="28"/>
        <v>#DIV/0!</v>
      </c>
      <c r="Y116" s="138">
        <f t="shared" si="48"/>
        <v>-0.60803624187512317</v>
      </c>
      <c r="Z116" s="50">
        <f>海航自动更新!J116*10</f>
        <v>4976.9400000000005</v>
      </c>
      <c r="AA116" s="138">
        <f t="shared" si="29"/>
        <v>3.9022300145778344</v>
      </c>
      <c r="AB116" s="138">
        <f t="shared" si="49"/>
        <v>-0.29374652332353235</v>
      </c>
      <c r="AC116" s="50">
        <f>海航自动更新!K116*10</f>
        <v>4860.88</v>
      </c>
      <c r="AD116" s="138">
        <f t="shared" si="30"/>
        <v>3.8045704345075713</v>
      </c>
      <c r="AE116" s="138">
        <f t="shared" si="50"/>
        <v>-0.25947502323243088</v>
      </c>
      <c r="AF116" s="50">
        <f>海航自动更新!L116*10</f>
        <v>101.47999999999999</v>
      </c>
      <c r="AG116" s="138">
        <f t="shared" si="31"/>
        <v>27.829545454545457</v>
      </c>
      <c r="AH116" s="138">
        <f t="shared" si="51"/>
        <v>-0.7755413505562806</v>
      </c>
      <c r="AI116" s="50">
        <f>海航自动更新!M116*10</f>
        <v>14.58</v>
      </c>
      <c r="AJ116" s="138" t="e">
        <f t="shared" si="32"/>
        <v>#DIV/0!</v>
      </c>
      <c r="AK116" s="138">
        <f t="shared" si="52"/>
        <v>-0.52585365853658539</v>
      </c>
      <c r="AL116" s="50">
        <f>海航自动更新!N116</f>
        <v>79.23</v>
      </c>
      <c r="AM116" s="174">
        <f t="shared" si="33"/>
        <v>21.820000000000007</v>
      </c>
      <c r="AN116" s="178">
        <f t="shared" si="37"/>
        <v>-3.3999999999999915</v>
      </c>
      <c r="AO116" s="50">
        <f>海航自动更新!O116</f>
        <v>81.61</v>
      </c>
      <c r="AP116" s="174">
        <f t="shared" si="34"/>
        <v>24.159999999999997</v>
      </c>
      <c r="AQ116" s="178">
        <f t="shared" si="38"/>
        <v>-5.5799999999999983</v>
      </c>
      <c r="AR116" s="50">
        <f>海航自动更新!P116</f>
        <v>56.4</v>
      </c>
      <c r="AS116" s="174">
        <f t="shared" si="35"/>
        <v>1.019999999999996</v>
      </c>
      <c r="AT116" s="178">
        <f t="shared" si="39"/>
        <v>-14.240000000000002</v>
      </c>
      <c r="AU116" s="50">
        <f>海航自动更新!Q116</f>
        <v>55.21</v>
      </c>
      <c r="AV116" s="174">
        <f t="shared" si="36"/>
        <v>55.21</v>
      </c>
      <c r="AW116" s="178">
        <f t="shared" si="40"/>
        <v>-19.859999999999992</v>
      </c>
      <c r="AX116" s="50">
        <f>海航自动更新!R116</f>
        <v>341</v>
      </c>
      <c r="AY116" s="138">
        <f t="shared" si="20"/>
        <v>-5.8309037900874383E-3</v>
      </c>
      <c r="AZ116" s="138">
        <f t="shared" si="53"/>
        <v>-0.28059071729957807</v>
      </c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51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W116" s="10"/>
      <c r="CX116" s="10"/>
      <c r="CY116" s="10"/>
      <c r="CZ116" s="10"/>
      <c r="DA116" s="10"/>
      <c r="DB116" s="10"/>
      <c r="DC116" s="10"/>
      <c r="DD116" s="10"/>
      <c r="DE116" s="88"/>
      <c r="DF116" s="88"/>
    </row>
    <row r="117" spans="1:110" s="11" customFormat="1">
      <c r="A117" s="7">
        <v>45078</v>
      </c>
      <c r="B117" s="50">
        <f>海航自动更新!B117</f>
        <v>10676.45</v>
      </c>
      <c r="C117" s="138">
        <f t="shared" si="21"/>
        <v>1.2712709944369398</v>
      </c>
      <c r="D117" s="138">
        <f t="shared" si="41"/>
        <v>-0.28262102404287426</v>
      </c>
      <c r="E117" s="50">
        <f>海航自动更新!C117</f>
        <v>9505.19</v>
      </c>
      <c r="F117" s="138">
        <f t="shared" si="22"/>
        <v>1.0671410521004825</v>
      </c>
      <c r="G117" s="138">
        <f t="shared" si="42"/>
        <v>-9.8697523056003766E-2</v>
      </c>
      <c r="H117" s="50">
        <f>海航自动更新!D117</f>
        <v>1133.58</v>
      </c>
      <c r="I117" s="138">
        <f t="shared" si="23"/>
        <v>10.066874938982718</v>
      </c>
      <c r="J117" s="138">
        <f t="shared" si="43"/>
        <v>-0.73458177629175925</v>
      </c>
      <c r="K117" s="50">
        <f>海航自动更新!E117</f>
        <v>37.68</v>
      </c>
      <c r="L117" s="138" t="e">
        <f t="shared" si="24"/>
        <v>#DIV/0!</v>
      </c>
      <c r="M117" s="138">
        <f t="shared" si="44"/>
        <v>-0.42560975609756091</v>
      </c>
      <c r="N117" s="50">
        <f>海航自动更新!F117</f>
        <v>8836.19</v>
      </c>
      <c r="O117" s="138">
        <f t="shared" si="25"/>
        <v>1.7427103703013942</v>
      </c>
      <c r="P117" s="138">
        <f t="shared" si="45"/>
        <v>-0.29052514944337604</v>
      </c>
      <c r="Q117" s="50">
        <f>海航自动更新!G117</f>
        <v>8085.39</v>
      </c>
      <c r="R117" s="138">
        <f t="shared" si="26"/>
        <v>1.5524159179730663</v>
      </c>
      <c r="S117" s="138">
        <f t="shared" si="46"/>
        <v>-0.12743101533640044</v>
      </c>
      <c r="T117" s="10">
        <f>海航自动更新!I117</f>
        <v>725.2</v>
      </c>
      <c r="U117" s="138">
        <f t="shared" si="27"/>
        <v>12.439584877687176</v>
      </c>
      <c r="V117" s="138">
        <f t="shared" si="47"/>
        <v>-0.76900412492634063</v>
      </c>
      <c r="W117" s="10">
        <f>海航自动更新!H117</f>
        <v>25.6</v>
      </c>
      <c r="X117" s="138" t="e">
        <f t="shared" si="28"/>
        <v>#DIV/0!</v>
      </c>
      <c r="Y117" s="138">
        <f t="shared" si="48"/>
        <v>-0.47658965446738899</v>
      </c>
      <c r="Z117" s="50">
        <f>海航自动更新!J117*10</f>
        <v>5076.2</v>
      </c>
      <c r="AA117" s="138">
        <f t="shared" si="29"/>
        <v>1.518381076173561</v>
      </c>
      <c r="AB117" s="138">
        <f t="shared" si="49"/>
        <v>-0.26394227771599099</v>
      </c>
      <c r="AC117" s="50">
        <f>海航自动更新!K117*10</f>
        <v>4933.6499999999996</v>
      </c>
      <c r="AD117" s="138">
        <f t="shared" si="30"/>
        <v>1.4545156042447127</v>
      </c>
      <c r="AE117" s="138">
        <f t="shared" si="50"/>
        <v>-0.22685210577864845</v>
      </c>
      <c r="AF117" s="50">
        <f>海航自动更新!L117*10</f>
        <v>124.32000000000001</v>
      </c>
      <c r="AG117" s="138">
        <f t="shared" si="31"/>
        <v>21.081705150976916</v>
      </c>
      <c r="AH117" s="138">
        <f t="shared" si="51"/>
        <v>-0.74407641476418873</v>
      </c>
      <c r="AI117" s="50">
        <f>海航自动更新!M117*10</f>
        <v>18.23</v>
      </c>
      <c r="AJ117" s="138" t="e">
        <f t="shared" si="32"/>
        <v>#DIV/0!</v>
      </c>
      <c r="AK117" s="138">
        <f t="shared" si="52"/>
        <v>-0.38098471986417659</v>
      </c>
      <c r="AL117" s="50">
        <f>海航自动更新!N117</f>
        <v>82.76</v>
      </c>
      <c r="AM117" s="174">
        <f t="shared" si="33"/>
        <v>14.219999999999999</v>
      </c>
      <c r="AN117" s="178">
        <f t="shared" si="37"/>
        <v>-0.92999999999999261</v>
      </c>
      <c r="AO117" s="50">
        <f>海航自动更新!O117</f>
        <v>85.06</v>
      </c>
      <c r="AP117" s="174">
        <f t="shared" si="34"/>
        <v>16.170000000000002</v>
      </c>
      <c r="AQ117" s="178">
        <f t="shared" si="38"/>
        <v>-2.7999999999999972</v>
      </c>
      <c r="AR117" s="50">
        <f>海航自动更新!P117</f>
        <v>63.97</v>
      </c>
      <c r="AS117" s="174">
        <f t="shared" si="35"/>
        <v>11.29</v>
      </c>
      <c r="AT117" s="178">
        <f t="shared" si="39"/>
        <v>-9.5400000000000063</v>
      </c>
      <c r="AU117" s="50">
        <f>海航自动更新!Q117</f>
        <v>67.94</v>
      </c>
      <c r="AV117" s="174">
        <f t="shared" si="36"/>
        <v>67.94</v>
      </c>
      <c r="AW117" s="178">
        <f t="shared" si="40"/>
        <v>-6.6200000000000045</v>
      </c>
      <c r="AX117" s="50">
        <f>海航自动更新!R117</f>
        <v>339</v>
      </c>
      <c r="AY117" s="138">
        <f t="shared" si="20"/>
        <v>-1.1661807580174877E-2</v>
      </c>
      <c r="AZ117" s="138">
        <f t="shared" si="53"/>
        <v>-0.28481012658227844</v>
      </c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51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W117" s="10"/>
      <c r="CX117" s="10"/>
      <c r="CY117" s="10"/>
      <c r="CZ117" s="10"/>
      <c r="DA117" s="10"/>
      <c r="DB117" s="10"/>
      <c r="DC117" s="10"/>
      <c r="DD117" s="10"/>
      <c r="DE117" s="88"/>
      <c r="DF117" s="88"/>
    </row>
    <row r="118" spans="1:110" s="11" customFormat="1">
      <c r="A118" s="7">
        <v>45108</v>
      </c>
      <c r="B118" s="50">
        <f>海航自动更新!B118</f>
        <v>12626.89</v>
      </c>
      <c r="C118" s="138">
        <f t="shared" si="21"/>
        <v>0.81978797058798092</v>
      </c>
      <c r="D118" s="138">
        <f t="shared" si="41"/>
        <v>-0.21758336679406531</v>
      </c>
      <c r="E118" s="50">
        <f>海航自动更新!C118</f>
        <v>11169.36</v>
      </c>
      <c r="F118" s="138">
        <f t="shared" si="22"/>
        <v>0.64128336022429711</v>
      </c>
      <c r="G118" s="138">
        <f t="shared" si="42"/>
        <v>-3.8722675826147746E-2</v>
      </c>
      <c r="H118" s="50">
        <f>海航自动更新!D118</f>
        <v>1413.8</v>
      </c>
      <c r="I118" s="138">
        <f t="shared" si="23"/>
        <v>9.5982008995502248</v>
      </c>
      <c r="J118" s="138">
        <f t="shared" si="43"/>
        <v>-0.68236280018602602</v>
      </c>
      <c r="K118" s="50">
        <f>海航自动更新!E118</f>
        <v>43.72</v>
      </c>
      <c r="L118" s="138" t="e">
        <f t="shared" si="24"/>
        <v>#DIV/0!</v>
      </c>
      <c r="M118" s="138">
        <f t="shared" si="44"/>
        <v>-0.35743680188124638</v>
      </c>
      <c r="N118" s="50">
        <f>海航自动更新!F118</f>
        <v>10810</v>
      </c>
      <c r="O118" s="138">
        <f t="shared" si="25"/>
        <v>1.1390141539021674</v>
      </c>
      <c r="P118" s="138">
        <f t="shared" si="45"/>
        <v>-0.21150200479809422</v>
      </c>
      <c r="Q118" s="50">
        <f>海航自动更新!G118</f>
        <v>9795.6200000000008</v>
      </c>
      <c r="R118" s="138">
        <f t="shared" si="26"/>
        <v>0.96758856601097953</v>
      </c>
      <c r="S118" s="138">
        <f t="shared" si="46"/>
        <v>-4.5592367560573388E-2</v>
      </c>
      <c r="T118" s="10">
        <f>海航自动更新!I118</f>
        <v>982.84</v>
      </c>
      <c r="U118" s="138">
        <f t="shared" si="27"/>
        <v>12.06273258904838</v>
      </c>
      <c r="V118" s="138">
        <f t="shared" si="47"/>
        <v>-0.71036803687146555</v>
      </c>
      <c r="W118" s="10">
        <f>海航自动更新!H118</f>
        <v>31.54</v>
      </c>
      <c r="X118" s="138" t="e">
        <f t="shared" si="28"/>
        <v>#DIV/0!</v>
      </c>
      <c r="Y118" s="138">
        <f t="shared" si="48"/>
        <v>-0.40083586626139822</v>
      </c>
      <c r="Z118" s="50">
        <f>海航自动更新!J118*10</f>
        <v>6162.1100000000006</v>
      </c>
      <c r="AA118" s="138">
        <f t="shared" si="29"/>
        <v>0.98727098578104311</v>
      </c>
      <c r="AB118" s="138">
        <f t="shared" si="49"/>
        <v>-0.19605287534475679</v>
      </c>
      <c r="AC118" s="50">
        <f>海航自动更新!K118*10</f>
        <v>5979.26</v>
      </c>
      <c r="AD118" s="138">
        <f t="shared" si="30"/>
        <v>0.93402790132002411</v>
      </c>
      <c r="AE118" s="138">
        <f t="shared" si="50"/>
        <v>-0.15713842683958268</v>
      </c>
      <c r="AF118" s="50">
        <f>海航自动更新!L118*10</f>
        <v>159.26999999999998</v>
      </c>
      <c r="AG118" s="138">
        <f t="shared" si="31"/>
        <v>16.349673202614376</v>
      </c>
      <c r="AH118" s="138">
        <f t="shared" si="51"/>
        <v>-0.70420102518386463</v>
      </c>
      <c r="AI118" s="50">
        <f>海航自动更新!M118*10</f>
        <v>23.580000000000002</v>
      </c>
      <c r="AJ118" s="138" t="e">
        <f t="shared" si="32"/>
        <v>#DIV/0!</v>
      </c>
      <c r="AK118" s="138">
        <f t="shared" si="52"/>
        <v>-0.27177269919703517</v>
      </c>
      <c r="AL118" s="50">
        <f>海航自动更新!N118</f>
        <v>85.61</v>
      </c>
      <c r="AM118" s="174">
        <f t="shared" si="33"/>
        <v>12.780000000000001</v>
      </c>
      <c r="AN118" s="178">
        <f t="shared" si="37"/>
        <v>0.65999999999999659</v>
      </c>
      <c r="AO118" s="50">
        <f>海航自动更新!O118</f>
        <v>87.7</v>
      </c>
      <c r="AP118" s="174">
        <f t="shared" si="34"/>
        <v>14.540000000000006</v>
      </c>
      <c r="AQ118" s="178">
        <f t="shared" si="38"/>
        <v>-0.62999999999999545</v>
      </c>
      <c r="AR118" s="50">
        <f>海航自动更新!P118</f>
        <v>69.52</v>
      </c>
      <c r="AS118" s="174">
        <f t="shared" si="35"/>
        <v>13.119999999999997</v>
      </c>
      <c r="AT118" s="178">
        <f t="shared" si="39"/>
        <v>-6.7199999999999989</v>
      </c>
      <c r="AU118" s="50">
        <f>海航自动更新!Q118</f>
        <v>72.13</v>
      </c>
      <c r="AV118" s="174">
        <f t="shared" si="36"/>
        <v>72.13</v>
      </c>
      <c r="AW118" s="178">
        <f t="shared" si="40"/>
        <v>-5.2400000000000091</v>
      </c>
      <c r="AX118" s="50">
        <f>海航自动更新!R118</f>
        <v>339</v>
      </c>
      <c r="AY118" s="138">
        <f t="shared" si="20"/>
        <v>-8.7719298245614308E-3</v>
      </c>
      <c r="AZ118" s="138">
        <f t="shared" si="53"/>
        <v>-0.28481012658227844</v>
      </c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51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W118" s="10"/>
      <c r="CX118" s="10"/>
      <c r="CY118" s="10"/>
      <c r="CZ118" s="10"/>
      <c r="DA118" s="10"/>
      <c r="DB118" s="10"/>
      <c r="DC118" s="10"/>
      <c r="DD118" s="10"/>
      <c r="DE118" s="88"/>
      <c r="DF118" s="88"/>
    </row>
    <row r="119" spans="1:110" s="11" customFormat="1">
      <c r="A119" s="7">
        <v>45139</v>
      </c>
      <c r="B119" s="50">
        <f>海航自动更新!B119</f>
        <v>12895.6</v>
      </c>
      <c r="C119" s="138">
        <f t="shared" si="21"/>
        <v>1.4010575705667683</v>
      </c>
      <c r="D119" s="138">
        <f t="shared" si="41"/>
        <v>-0.19392978295561158</v>
      </c>
      <c r="E119" s="50">
        <f>海航自动更新!C119</f>
        <v>11508.56</v>
      </c>
      <c r="F119" s="138">
        <f t="shared" si="22"/>
        <v>1.2006577940951506</v>
      </c>
      <c r="G119" s="138">
        <f t="shared" si="42"/>
        <v>2.8145057710438071E-3</v>
      </c>
      <c r="H119" s="50">
        <f>海航自动更新!D119</f>
        <v>1342.1</v>
      </c>
      <c r="I119" s="138">
        <f t="shared" si="23"/>
        <v>8.5042843991218735</v>
      </c>
      <c r="J119" s="138">
        <f t="shared" si="43"/>
        <v>-0.6988964096857494</v>
      </c>
      <c r="K119" s="50">
        <f>海航自动更新!E119</f>
        <v>44.93</v>
      </c>
      <c r="L119" s="138" t="e">
        <f t="shared" si="24"/>
        <v>#DIV/0!</v>
      </c>
      <c r="M119" s="138">
        <f t="shared" si="44"/>
        <v>-0.30427376896872094</v>
      </c>
      <c r="N119" s="50">
        <f>海航自动更新!F119</f>
        <v>11165.95</v>
      </c>
      <c r="O119" s="138">
        <f t="shared" si="25"/>
        <v>1.952541243478652</v>
      </c>
      <c r="P119" s="138">
        <f t="shared" si="45"/>
        <v>-0.19809901359848037</v>
      </c>
      <c r="Q119" s="50">
        <f>海航自动更新!G119</f>
        <v>10141.31</v>
      </c>
      <c r="R119" s="138">
        <f t="shared" si="26"/>
        <v>1.7372843384940939</v>
      </c>
      <c r="S119" s="138">
        <f t="shared" si="46"/>
        <v>-1.1594236798836755E-2</v>
      </c>
      <c r="T119" s="10">
        <f>海航自动更新!I119</f>
        <v>992.02</v>
      </c>
      <c r="U119" s="138">
        <f t="shared" si="27"/>
        <v>11.896775871034841</v>
      </c>
      <c r="V119" s="138">
        <f t="shared" si="47"/>
        <v>-0.72552079442420014</v>
      </c>
      <c r="W119" s="10">
        <f>海航自动更新!H119</f>
        <v>32.619999999999997</v>
      </c>
      <c r="X119" s="138" t="e">
        <f t="shared" si="28"/>
        <v>#DIV/0!</v>
      </c>
      <c r="Y119" s="138">
        <f t="shared" si="48"/>
        <v>-0.34616155542192828</v>
      </c>
      <c r="Z119" s="50">
        <f>海航自动更新!J119*10</f>
        <v>6388.82</v>
      </c>
      <c r="AA119" s="138">
        <f t="shared" si="29"/>
        <v>1.5400135969498305</v>
      </c>
      <c r="AB119" s="138">
        <f t="shared" si="49"/>
        <v>-0.17103779546153441</v>
      </c>
      <c r="AC119" s="50">
        <f>海航自动更新!K119*10</f>
        <v>6216.94</v>
      </c>
      <c r="AD119" s="138">
        <f t="shared" si="30"/>
        <v>1.4818321902769682</v>
      </c>
      <c r="AE119" s="138">
        <f t="shared" si="50"/>
        <v>-0.12414026288725155</v>
      </c>
      <c r="AF119" s="50">
        <f>海航自动更新!L119*10</f>
        <v>147.85</v>
      </c>
      <c r="AG119" s="138">
        <f t="shared" si="31"/>
        <v>13.354368932038833</v>
      </c>
      <c r="AH119" s="138">
        <f t="shared" si="51"/>
        <v>-0.74393390948925342</v>
      </c>
      <c r="AI119" s="50">
        <f>海航自动更新!M119*10</f>
        <v>24.020000000000003</v>
      </c>
      <c r="AJ119" s="138" t="e">
        <f t="shared" si="32"/>
        <v>#DIV/0!</v>
      </c>
      <c r="AK119" s="138">
        <f t="shared" si="52"/>
        <v>-0.23794416243654815</v>
      </c>
      <c r="AL119" s="50">
        <f>海航自动更新!N119</f>
        <v>86.59</v>
      </c>
      <c r="AM119" s="174">
        <f t="shared" si="33"/>
        <v>16.180000000000007</v>
      </c>
      <c r="AN119" s="178">
        <f t="shared" si="37"/>
        <v>-0.45000000000000284</v>
      </c>
      <c r="AO119" s="50">
        <f>海航自动更新!O119</f>
        <v>88.12</v>
      </c>
      <c r="AP119" s="174">
        <f t="shared" si="34"/>
        <v>17.28</v>
      </c>
      <c r="AQ119" s="178">
        <f t="shared" si="38"/>
        <v>-1.2800000000000011</v>
      </c>
      <c r="AR119" s="50">
        <f>海航自动更新!P119</f>
        <v>73.92</v>
      </c>
      <c r="AS119" s="174">
        <f t="shared" si="35"/>
        <v>19.440000000000005</v>
      </c>
      <c r="AT119" s="178">
        <f t="shared" si="39"/>
        <v>-7.1700000000000017</v>
      </c>
      <c r="AU119" s="50">
        <f>海航自动更新!Q119</f>
        <v>72.599999999999994</v>
      </c>
      <c r="AV119" s="174">
        <f t="shared" si="36"/>
        <v>72.599999999999994</v>
      </c>
      <c r="AW119" s="178">
        <f t="shared" si="40"/>
        <v>-4.6600000000000108</v>
      </c>
      <c r="AX119" s="50">
        <f>海航自动更新!R119</f>
        <v>339</v>
      </c>
      <c r="AY119" s="138">
        <f t="shared" si="20"/>
        <v>-8.7719298245614308E-3</v>
      </c>
      <c r="AZ119" s="138">
        <f t="shared" si="53"/>
        <v>-0.28177966101694918</v>
      </c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51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W119" s="10"/>
      <c r="CX119" s="10"/>
      <c r="CY119" s="10"/>
      <c r="CZ119" s="10"/>
      <c r="DA119" s="10"/>
      <c r="DB119" s="10"/>
      <c r="DC119" s="10"/>
      <c r="DD119" s="10"/>
      <c r="DE119" s="88"/>
      <c r="DF119" s="88"/>
    </row>
    <row r="120" spans="1:110" s="11" customFormat="1">
      <c r="A120" s="7">
        <v>45171</v>
      </c>
      <c r="B120" s="50">
        <f>海航自动更新!B120</f>
        <v>11233.91</v>
      </c>
      <c r="C120" s="138">
        <f t="shared" si="21"/>
        <v>2.7983709544354132</v>
      </c>
      <c r="D120" s="138">
        <f t="shared" si="41"/>
        <v>-0.25431292556743434</v>
      </c>
      <c r="E120" s="50">
        <f>海航自动更新!C120</f>
        <v>9862.52</v>
      </c>
      <c r="F120" s="138">
        <f t="shared" si="22"/>
        <v>2.5770964735068711</v>
      </c>
      <c r="G120" s="138">
        <f t="shared" si="42"/>
        <v>-8.8933742869679588E-2</v>
      </c>
      <c r="H120" s="50">
        <f>海航自动更新!D120</f>
        <v>1330.35</v>
      </c>
      <c r="I120" s="138">
        <f t="shared" si="23"/>
        <v>5.6374794192486144</v>
      </c>
      <c r="J120" s="138">
        <f t="shared" si="43"/>
        <v>-0.68193305137222926</v>
      </c>
      <c r="K120" s="50">
        <f>海航自动更新!E120</f>
        <v>41.03</v>
      </c>
      <c r="L120" s="138" t="e">
        <f t="shared" si="24"/>
        <v>#DIV/0!</v>
      </c>
      <c r="M120" s="138">
        <f t="shared" si="44"/>
        <v>-0.28419399860432659</v>
      </c>
      <c r="N120" s="50">
        <f>海航自动更新!F120</f>
        <v>9381.1</v>
      </c>
      <c r="O120" s="138">
        <f t="shared" si="25"/>
        <v>3.8678113503219747</v>
      </c>
      <c r="P120" s="138">
        <f t="shared" si="45"/>
        <v>-0.24737031697398115</v>
      </c>
      <c r="Q120" s="50">
        <f>海航自动更新!G120</f>
        <v>8459.3799999999992</v>
      </c>
      <c r="R120" s="138">
        <f t="shared" si="26"/>
        <v>3.6408202674976131</v>
      </c>
      <c r="S120" s="138">
        <f t="shared" si="46"/>
        <v>-0.10378619814345147</v>
      </c>
      <c r="T120" s="10">
        <f>海航自动更新!I120</f>
        <v>894.33</v>
      </c>
      <c r="U120" s="138">
        <f t="shared" si="27"/>
        <v>7.5713053479010934</v>
      </c>
      <c r="V120" s="138">
        <f t="shared" si="47"/>
        <v>-0.70078289671785599</v>
      </c>
      <c r="W120" s="10">
        <f>海航自动更新!H120</f>
        <v>27.39</v>
      </c>
      <c r="X120" s="138" t="e">
        <f t="shared" si="28"/>
        <v>#DIV/0!</v>
      </c>
      <c r="Y120" s="138">
        <f t="shared" si="48"/>
        <v>-0.24979457682826622</v>
      </c>
      <c r="Z120" s="50">
        <f>海航自动更新!J120*10</f>
        <v>5286.8499999999995</v>
      </c>
      <c r="AA120" s="138">
        <f t="shared" si="29"/>
        <v>3.1416764590677628</v>
      </c>
      <c r="AB120" s="138">
        <f t="shared" si="49"/>
        <v>-0.24453821499049044</v>
      </c>
      <c r="AC120" s="50">
        <f>海航自动更新!K120*10</f>
        <v>5136.96</v>
      </c>
      <c r="AD120" s="138">
        <f t="shared" si="30"/>
        <v>3.0642435558649934</v>
      </c>
      <c r="AE120" s="138">
        <f t="shared" si="50"/>
        <v>-0.21112571716402329</v>
      </c>
      <c r="AF120" s="50">
        <f>海航自动更新!L120*10</f>
        <v>132.28</v>
      </c>
      <c r="AG120" s="138">
        <f t="shared" si="31"/>
        <v>9.5234685759745439</v>
      </c>
      <c r="AH120" s="138">
        <f t="shared" si="51"/>
        <v>-0.71515934539190351</v>
      </c>
      <c r="AI120" s="50">
        <f>海航自动更新!M120*10</f>
        <v>17.600000000000001</v>
      </c>
      <c r="AJ120" s="138" t="e">
        <f t="shared" si="32"/>
        <v>#DIV/0!</v>
      </c>
      <c r="AK120" s="138">
        <f t="shared" si="52"/>
        <v>-0.2003634711494775</v>
      </c>
      <c r="AL120" s="50">
        <f>海航自动更新!N120</f>
        <v>83.51</v>
      </c>
      <c r="AM120" s="174">
        <f t="shared" si="33"/>
        <v>18.350000000000009</v>
      </c>
      <c r="AN120" s="178">
        <f t="shared" si="37"/>
        <v>0.77000000000001023</v>
      </c>
      <c r="AO120" s="50">
        <f>海航自动更新!O120</f>
        <v>85.77</v>
      </c>
      <c r="AP120" s="174">
        <f t="shared" si="34"/>
        <v>19.659999999999997</v>
      </c>
      <c r="AQ120" s="178">
        <f t="shared" si="38"/>
        <v>-1.4200000000000017</v>
      </c>
      <c r="AR120" s="50">
        <f>海航自动更新!P120</f>
        <v>67.23</v>
      </c>
      <c r="AS120" s="174">
        <f t="shared" si="35"/>
        <v>15.170000000000002</v>
      </c>
      <c r="AT120" s="178">
        <f t="shared" si="39"/>
        <v>-4.2299999999999898</v>
      </c>
      <c r="AU120" s="50">
        <f>海航自动更新!Q120</f>
        <v>66.739999999999995</v>
      </c>
      <c r="AV120" s="174">
        <f t="shared" si="36"/>
        <v>66.739999999999995</v>
      </c>
      <c r="AW120" s="178">
        <f t="shared" si="40"/>
        <v>3.039999999999992</v>
      </c>
      <c r="AX120" s="50">
        <f>海航自动更新!R120</f>
        <v>340</v>
      </c>
      <c r="AY120" s="138">
        <f t="shared" si="20"/>
        <v>-2.9325513196480912E-3</v>
      </c>
      <c r="AZ120" s="138">
        <f t="shared" si="53"/>
        <v>-0.27813163481953296</v>
      </c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51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W120" s="10"/>
      <c r="CX120" s="10"/>
      <c r="CY120" s="10"/>
      <c r="CZ120" s="10"/>
      <c r="DA120" s="10"/>
      <c r="DB120" s="10"/>
      <c r="DC120" s="10"/>
      <c r="DD120" s="10"/>
      <c r="DE120" s="88"/>
      <c r="DF120" s="88"/>
    </row>
    <row r="121" spans="1:110" s="11" customFormat="1">
      <c r="A121" s="7">
        <v>45203</v>
      </c>
      <c r="B121" s="22">
        <f>海航自动更新!B121</f>
        <v>10782.09</v>
      </c>
      <c r="C121" s="138">
        <f t="shared" si="21"/>
        <v>3.4596107076088218</v>
      </c>
      <c r="D121" s="138">
        <f t="shared" si="41"/>
        <v>-0.28062473437313384</v>
      </c>
      <c r="E121" s="22">
        <f>海航自动更新!C121</f>
        <v>9462.35</v>
      </c>
      <c r="F121" s="138">
        <f t="shared" si="22"/>
        <v>3.2707651617387539</v>
      </c>
      <c r="G121" s="138">
        <f t="shared" si="42"/>
        <v>-0.13763515533293957</v>
      </c>
      <c r="H121" s="22">
        <f>海航自动更新!D121</f>
        <v>1278.28</v>
      </c>
      <c r="I121" s="138">
        <f t="shared" si="23"/>
        <v>5.3246746821038045</v>
      </c>
      <c r="J121" s="138">
        <f t="shared" si="43"/>
        <v>-0.67712293162719162</v>
      </c>
      <c r="K121" s="22">
        <f>海航自动更新!E121</f>
        <v>41.45</v>
      </c>
      <c r="L121" s="138" t="e">
        <f t="shared" si="24"/>
        <v>#DIV/0!</v>
      </c>
      <c r="M121" s="138">
        <f t="shared" si="44"/>
        <v>-0.26689069685178624</v>
      </c>
      <c r="N121" s="22">
        <f>海航自动更新!F121</f>
        <v>9018.73</v>
      </c>
      <c r="O121" s="138">
        <f t="shared" si="25"/>
        <v>5.1026017525459286</v>
      </c>
      <c r="P121" s="138">
        <f t="shared" si="45"/>
        <v>-0.27033460112345464</v>
      </c>
      <c r="Q121" s="22">
        <f>海航自动更新!G121</f>
        <v>8185.06</v>
      </c>
      <c r="R121" s="138">
        <f t="shared" si="26"/>
        <v>4.8543329614053166</v>
      </c>
      <c r="S121" s="138">
        <f t="shared" si="46"/>
        <v>-0.14570056215309013</v>
      </c>
      <c r="T121" s="10">
        <f>海航自动更新!I121</f>
        <v>807.39</v>
      </c>
      <c r="U121" s="138">
        <f t="shared" si="27"/>
        <v>9.1265521133826653</v>
      </c>
      <c r="V121" s="138">
        <f t="shared" si="47"/>
        <v>-0.70577774538563853</v>
      </c>
      <c r="W121" s="10">
        <f>海航自动更新!H121</f>
        <v>26.28</v>
      </c>
      <c r="X121" s="138" t="e">
        <f t="shared" si="28"/>
        <v>#DIV/0!</v>
      </c>
      <c r="Y121" s="138">
        <f t="shared" si="48"/>
        <v>-0.24742268041237114</v>
      </c>
      <c r="Z121" s="22">
        <f>海航自动更新!J121*10</f>
        <v>5206</v>
      </c>
      <c r="AA121" s="138">
        <f t="shared" si="29"/>
        <v>4.3496377742382988</v>
      </c>
      <c r="AB121" s="138">
        <f t="shared" si="49"/>
        <v>-0.26394593410011513</v>
      </c>
      <c r="AC121" s="22">
        <f>海航自动更新!K121*10</f>
        <v>5059.8999999999996</v>
      </c>
      <c r="AD121" s="138">
        <f t="shared" si="30"/>
        <v>4.2581315598046343</v>
      </c>
      <c r="AE121" s="138">
        <f t="shared" si="50"/>
        <v>-0.23424998146121923</v>
      </c>
      <c r="AF121" s="22">
        <f>海航自动更新!L121*10</f>
        <v>127.10000000000001</v>
      </c>
      <c r="AG121" s="138">
        <f t="shared" si="31"/>
        <v>10.72509225092251</v>
      </c>
      <c r="AH121" s="138">
        <f t="shared" si="51"/>
        <v>-0.71299537089307896</v>
      </c>
      <c r="AI121" s="22">
        <f>海航自动更新!M121*10</f>
        <v>19</v>
      </c>
      <c r="AJ121" s="138" t="e">
        <f t="shared" si="32"/>
        <v>#DIV/0!</v>
      </c>
      <c r="AK121" s="138">
        <f t="shared" si="52"/>
        <v>-0.14529914529914523</v>
      </c>
      <c r="AL121" s="22">
        <f>海航自动更新!N121</f>
        <v>83.65</v>
      </c>
      <c r="AM121" s="174">
        <f t="shared" si="33"/>
        <v>22.520000000000003</v>
      </c>
      <c r="AN121" s="178">
        <f t="shared" si="37"/>
        <v>1.1800000000000068</v>
      </c>
      <c r="AO121" s="22">
        <f>海航自动更新!O121</f>
        <v>86.5</v>
      </c>
      <c r="AP121" s="174">
        <f t="shared" si="34"/>
        <v>23.4</v>
      </c>
      <c r="AQ121" s="178">
        <f t="shared" si="38"/>
        <v>-0.81999999999999318</v>
      </c>
      <c r="AR121" s="22">
        <f>海航自动更新!P121</f>
        <v>63.16</v>
      </c>
      <c r="AS121" s="174">
        <f t="shared" si="35"/>
        <v>23.709999999999994</v>
      </c>
      <c r="AT121" s="178">
        <f t="shared" si="39"/>
        <v>-6.1500000000000057</v>
      </c>
      <c r="AU121" s="22">
        <f>海航自动更新!Q121</f>
        <v>63.4</v>
      </c>
      <c r="AV121" s="174">
        <f t="shared" si="36"/>
        <v>63.4</v>
      </c>
      <c r="AW121" s="178">
        <f t="shared" si="40"/>
        <v>1.6400000000000006</v>
      </c>
      <c r="AX121" s="22">
        <f>海航自动更新!R121</f>
        <v>335</v>
      </c>
      <c r="AY121" s="138">
        <f t="shared" si="20"/>
        <v>-1.7595307917888547E-2</v>
      </c>
      <c r="AZ121" s="138">
        <f t="shared" si="53"/>
        <v>-0.28723404255319152</v>
      </c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51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W121" s="10"/>
      <c r="CX121" s="10"/>
      <c r="CY121" s="10"/>
      <c r="CZ121" s="10"/>
      <c r="DA121" s="10"/>
      <c r="DB121" s="10"/>
      <c r="DC121" s="10"/>
      <c r="DD121" s="10"/>
      <c r="DE121" s="88"/>
      <c r="DF121" s="88"/>
    </row>
    <row r="122" spans="1:110" s="11" customFormat="1">
      <c r="A122" s="7">
        <v>45231</v>
      </c>
      <c r="B122" s="50">
        <f>海航自动更新!B122</f>
        <v>8831.8700000000008</v>
      </c>
      <c r="C122" s="138">
        <f t="shared" si="21"/>
        <v>2.5417156239598664</v>
      </c>
      <c r="D122" s="138">
        <f t="shared" si="41"/>
        <v>-0.22821344337046379</v>
      </c>
      <c r="E122" s="50">
        <f>海航自动更新!C122</f>
        <v>7685.63</v>
      </c>
      <c r="F122" s="138">
        <f t="shared" si="22"/>
        <v>2.3916418437368989</v>
      </c>
      <c r="G122" s="138">
        <f t="shared" si="42"/>
        <v>-9.5053403368221212E-2</v>
      </c>
      <c r="H122" s="50">
        <f>海航自动更新!D122</f>
        <v>1127.06</v>
      </c>
      <c r="I122" s="138">
        <f t="shared" si="23"/>
        <v>3.963272855381363</v>
      </c>
      <c r="J122" s="138">
        <f t="shared" si="43"/>
        <v>-0.61242378704044409</v>
      </c>
      <c r="K122" s="50">
        <f>海航自动更新!E122</f>
        <v>19.190000000000001</v>
      </c>
      <c r="L122" s="138">
        <f t="shared" si="24"/>
        <v>34.537037037037038</v>
      </c>
      <c r="M122" s="138">
        <f t="shared" si="44"/>
        <v>-0.54889515749882456</v>
      </c>
      <c r="N122" s="50">
        <f>海航自动更新!F122</f>
        <v>6723.4</v>
      </c>
      <c r="O122" s="138">
        <f t="shared" si="25"/>
        <v>3.2478692418986963</v>
      </c>
      <c r="P122" s="138">
        <f t="shared" si="45"/>
        <v>-0.26226899958523631</v>
      </c>
      <c r="Q122" s="50">
        <f>海航自动更新!G122</f>
        <v>6130.91</v>
      </c>
      <c r="R122" s="138">
        <f t="shared" si="26"/>
        <v>3.1045947230646656</v>
      </c>
      <c r="S122" s="138">
        <f t="shared" si="46"/>
        <v>-0.13548335241662113</v>
      </c>
      <c r="T122" s="10">
        <f>海航自动更新!I122</f>
        <v>582.46</v>
      </c>
      <c r="U122" s="138">
        <f t="shared" si="27"/>
        <v>5.5592342342342347</v>
      </c>
      <c r="V122" s="138">
        <f t="shared" si="47"/>
        <v>-0.70793029961138276</v>
      </c>
      <c r="W122" s="10">
        <f>海航自动更新!H122</f>
        <v>10.02</v>
      </c>
      <c r="X122" s="138">
        <f t="shared" si="28"/>
        <v>32.4</v>
      </c>
      <c r="Y122" s="138">
        <f t="shared" si="48"/>
        <v>-0.63761301989150088</v>
      </c>
      <c r="Z122" s="50">
        <f>海航自动更新!J122*10</f>
        <v>3965.48</v>
      </c>
      <c r="AA122" s="138">
        <f t="shared" si="29"/>
        <v>3.0066685527219823</v>
      </c>
      <c r="AB122" s="138">
        <f t="shared" si="49"/>
        <v>-0.22073593711618766</v>
      </c>
      <c r="AC122" s="50">
        <f>海航自动更新!K122*10</f>
        <v>3855.3500000000004</v>
      </c>
      <c r="AD122" s="138">
        <f t="shared" si="30"/>
        <v>2.943325594002189</v>
      </c>
      <c r="AE122" s="138">
        <f t="shared" si="50"/>
        <v>-0.18722488320712383</v>
      </c>
      <c r="AF122" s="50">
        <f>海航自动更新!L122*10</f>
        <v>98.25</v>
      </c>
      <c r="AG122" s="138">
        <f t="shared" si="31"/>
        <v>7.5509138381201044</v>
      </c>
      <c r="AH122" s="138">
        <f t="shared" si="51"/>
        <v>-0.6992285556848099</v>
      </c>
      <c r="AI122" s="50">
        <f>海航自动更新!M122*10</f>
        <v>11.89</v>
      </c>
      <c r="AJ122" s="138">
        <f t="shared" si="32"/>
        <v>21.018518518518519</v>
      </c>
      <c r="AK122" s="138">
        <f t="shared" si="52"/>
        <v>-0.36246648793565672</v>
      </c>
      <c r="AL122" s="50">
        <f>海航自动更新!N122</f>
        <v>76.13</v>
      </c>
      <c r="AM122" s="174">
        <f t="shared" si="33"/>
        <v>12.659999999999997</v>
      </c>
      <c r="AN122" s="178">
        <f t="shared" si="37"/>
        <v>-3.5100000000000051</v>
      </c>
      <c r="AO122" s="50">
        <f>海航自动更新!O122</f>
        <v>79.77</v>
      </c>
      <c r="AP122" s="174">
        <f t="shared" si="34"/>
        <v>13.86</v>
      </c>
      <c r="AQ122" s="178">
        <f t="shared" si="38"/>
        <v>-3.730000000000004</v>
      </c>
      <c r="AR122" s="50">
        <f>海航自动更新!P122</f>
        <v>51.68</v>
      </c>
      <c r="AS122" s="174">
        <f t="shared" si="35"/>
        <v>12.57</v>
      </c>
      <c r="AT122" s="178">
        <f t="shared" si="39"/>
        <v>-16.899999999999999</v>
      </c>
      <c r="AU122" s="50">
        <f>海航自动更新!Q122</f>
        <v>52.24</v>
      </c>
      <c r="AV122" s="174">
        <f t="shared" si="36"/>
        <v>-3.1199999999999974</v>
      </c>
      <c r="AW122" s="178">
        <f t="shared" si="40"/>
        <v>-12.759999999999998</v>
      </c>
      <c r="AX122" s="50">
        <f>海航自动更新!R122</f>
        <v>335</v>
      </c>
      <c r="AY122" s="138">
        <f t="shared" si="20"/>
        <v>-2.0467836257309968E-2</v>
      </c>
      <c r="AZ122" s="138">
        <f t="shared" si="53"/>
        <v>-7.967032967032972E-2</v>
      </c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51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W122" s="10"/>
      <c r="CX122" s="10"/>
      <c r="CY122" s="10"/>
      <c r="CZ122" s="10"/>
      <c r="DA122" s="10"/>
      <c r="DB122" s="10"/>
      <c r="DC122" s="10"/>
      <c r="DD122" s="10"/>
      <c r="DE122" s="88"/>
      <c r="DF122" s="88"/>
    </row>
    <row r="123" spans="1:110" s="63" customFormat="1">
      <c r="A123" s="7">
        <v>45261</v>
      </c>
      <c r="B123" s="75">
        <f>海航自动更新!B123</f>
        <v>9560.8700000000008</v>
      </c>
      <c r="C123" s="138">
        <f t="shared" si="21"/>
        <v>1.0874122591561597</v>
      </c>
      <c r="D123" s="138">
        <f t="shared" si="41"/>
        <v>-0.16956813655365643</v>
      </c>
      <c r="E123" s="75">
        <f>海航自动更新!C123</f>
        <v>7946.55</v>
      </c>
      <c r="F123" s="138">
        <f t="shared" si="22"/>
        <v>0.84624874539979933</v>
      </c>
      <c r="G123" s="138">
        <f t="shared" si="42"/>
        <v>-3.8602064938867309E-2</v>
      </c>
      <c r="H123" s="75">
        <f>海航自动更新!D123</f>
        <v>1594.99</v>
      </c>
      <c r="I123" s="138">
        <f t="shared" si="23"/>
        <v>4.8130694657044977</v>
      </c>
      <c r="J123" s="138">
        <f t="shared" si="43"/>
        <v>-0.5026923376724608</v>
      </c>
      <c r="K123" s="75">
        <f>海航自动更新!E123</f>
        <v>19.32</v>
      </c>
      <c r="L123" s="138">
        <f t="shared" si="24"/>
        <v>10.232558139534884</v>
      </c>
      <c r="M123" s="138">
        <f t="shared" si="44"/>
        <v>-0.52011922503725772</v>
      </c>
      <c r="N123" s="75">
        <f>海航自动更新!F123</f>
        <v>7114.6</v>
      </c>
      <c r="O123" s="138">
        <f t="shared" si="25"/>
        <v>1.2968697538676102</v>
      </c>
      <c r="P123" s="138">
        <f t="shared" si="45"/>
        <v>-0.22046303702323955</v>
      </c>
      <c r="Q123" s="75">
        <f>海航自动更新!G123</f>
        <v>6320.94</v>
      </c>
      <c r="R123" s="138">
        <f t="shared" si="26"/>
        <v>1.1290153084423786</v>
      </c>
      <c r="S123" s="138">
        <f t="shared" si="46"/>
        <v>-6.6119817329470365E-2</v>
      </c>
      <c r="T123" s="10">
        <f>海航自动更新!I123</f>
        <v>783.62</v>
      </c>
      <c r="U123" s="138">
        <f t="shared" si="27"/>
        <v>5.1335316217908575</v>
      </c>
      <c r="V123" s="138">
        <f t="shared" si="47"/>
        <v>-0.66401694450161219</v>
      </c>
      <c r="W123" s="10">
        <f>海航自动更新!H123</f>
        <v>10.039999999999999</v>
      </c>
      <c r="X123" s="138">
        <f t="shared" si="28"/>
        <v>11.24390243902439</v>
      </c>
      <c r="Y123" s="138">
        <f t="shared" si="48"/>
        <v>-0.61250482439212661</v>
      </c>
      <c r="Z123" s="75">
        <f>海航自动更新!J123*10</f>
        <v>4020.31</v>
      </c>
      <c r="AA123" s="138">
        <f t="shared" si="29"/>
        <v>1.190367484812989</v>
      </c>
      <c r="AB123" s="138">
        <f t="shared" si="49"/>
        <v>-0.17180437962219064</v>
      </c>
      <c r="AC123" s="75">
        <f>海航自动更新!K123*10</f>
        <v>3880.4500000000003</v>
      </c>
      <c r="AD123" s="138">
        <f t="shared" si="30"/>
        <v>1.1354476215633187</v>
      </c>
      <c r="AE123" s="138">
        <f t="shared" si="50"/>
        <v>-0.1317233293206298</v>
      </c>
      <c r="AF123" s="75">
        <f>海航自动更新!L123*10</f>
        <v>127.47999999999999</v>
      </c>
      <c r="AG123" s="138">
        <f t="shared" si="31"/>
        <v>6.454970760233917</v>
      </c>
      <c r="AH123" s="138">
        <f t="shared" si="51"/>
        <v>-0.65186520290567485</v>
      </c>
      <c r="AI123" s="75">
        <f>海航自动更新!M123*10</f>
        <v>12.39</v>
      </c>
      <c r="AJ123" s="138">
        <f t="shared" si="32"/>
        <v>9.4117647058823533</v>
      </c>
      <c r="AK123" s="138">
        <f t="shared" si="52"/>
        <v>-0.34686346863468631</v>
      </c>
      <c r="AL123" s="75">
        <f>海航自动更新!N123</f>
        <v>74.41</v>
      </c>
      <c r="AM123" s="174">
        <f t="shared" si="33"/>
        <v>6.7800000000000011</v>
      </c>
      <c r="AN123" s="178">
        <f>AL123-AL75</f>
        <v>-4.8599999999999994</v>
      </c>
      <c r="AO123" s="75">
        <f>海航自动更新!O123</f>
        <v>79.540000000000006</v>
      </c>
      <c r="AP123" s="174">
        <f t="shared" si="34"/>
        <v>10.560000000000002</v>
      </c>
      <c r="AQ123" s="178">
        <f>AO123-AO75</f>
        <v>-2.3499999999999943</v>
      </c>
      <c r="AR123" s="75">
        <f>海航自动更新!P123</f>
        <v>49.13</v>
      </c>
      <c r="AS123" s="174">
        <f t="shared" si="35"/>
        <v>2.5700000000000003</v>
      </c>
      <c r="AT123" s="178">
        <f>AR123-AR75</f>
        <v>-23.589999999999996</v>
      </c>
      <c r="AU123" s="75">
        <f>海航自动更新!Q123</f>
        <v>51.95</v>
      </c>
      <c r="AV123" s="174">
        <f t="shared" si="36"/>
        <v>4.07</v>
      </c>
      <c r="AW123" s="178">
        <f>AU123-AU75</f>
        <v>-12.409999999999997</v>
      </c>
      <c r="AX123" s="75">
        <f>海航自动更新!R123</f>
        <v>334</v>
      </c>
      <c r="AY123" s="138">
        <f t="shared" si="20"/>
        <v>-2.3391812865497075E-2</v>
      </c>
      <c r="AZ123" s="138">
        <f t="shared" si="53"/>
        <v>-7.4792243767312971E-2</v>
      </c>
      <c r="BA123" s="77"/>
      <c r="BB123" s="77"/>
      <c r="BC123" s="77"/>
      <c r="BD123" s="77"/>
      <c r="BE123" s="77"/>
      <c r="BF123" s="77"/>
      <c r="BG123" s="77"/>
      <c r="BH123" s="77"/>
      <c r="BI123" s="77"/>
      <c r="BJ123" s="77"/>
      <c r="BK123" s="82"/>
      <c r="BL123" s="77"/>
      <c r="BM123" s="77"/>
      <c r="BN123" s="77"/>
      <c r="BO123" s="77"/>
      <c r="BP123" s="77"/>
      <c r="BQ123" s="77"/>
      <c r="BR123" s="77"/>
      <c r="BS123" s="77"/>
      <c r="BT123" s="77"/>
      <c r="BU123" s="77"/>
      <c r="BV123" s="77"/>
      <c r="BW123" s="77"/>
      <c r="BX123" s="77"/>
      <c r="BY123" s="77"/>
      <c r="BZ123" s="77"/>
      <c r="CA123" s="77"/>
      <c r="CB123" s="77"/>
      <c r="CC123" s="77"/>
      <c r="CD123" s="77"/>
      <c r="CE123" s="77"/>
      <c r="CF123" s="77"/>
      <c r="CG123" s="77"/>
      <c r="CH123" s="77"/>
      <c r="CI123" s="77"/>
      <c r="CJ123" s="77"/>
      <c r="CK123" s="77"/>
      <c r="CL123" s="77"/>
      <c r="CM123" s="77"/>
      <c r="CN123" s="77"/>
      <c r="CW123" s="77"/>
      <c r="CX123" s="77"/>
      <c r="CY123" s="77"/>
      <c r="CZ123" s="77"/>
      <c r="DA123" s="77"/>
      <c r="DB123" s="77"/>
      <c r="DC123" s="77"/>
      <c r="DD123" s="77"/>
      <c r="DE123" s="89"/>
      <c r="DF123" s="89"/>
    </row>
    <row r="124" spans="1:110" s="11" customFormat="1">
      <c r="A124" s="34">
        <v>45292</v>
      </c>
      <c r="B124" s="76">
        <f>海航自动更新!B124</f>
        <v>11982.27</v>
      </c>
      <c r="C124" s="138">
        <f t="shared" si="21"/>
        <v>0.32413063753983806</v>
      </c>
      <c r="D124" s="138">
        <f>B124/B64-1</f>
        <v>-0.20107973820649039</v>
      </c>
      <c r="E124" s="76">
        <f>海航自动更新!C124</f>
        <v>10244.540000000001</v>
      </c>
      <c r="F124" s="138">
        <f t="shared" si="22"/>
        <v>0.17227560985099011</v>
      </c>
      <c r="G124" s="138">
        <f>E124/E64-1</f>
        <v>-9.5857526518731806E-2</v>
      </c>
      <c r="H124" s="76">
        <f>海航自动更新!D124</f>
        <v>1718.74</v>
      </c>
      <c r="I124" s="138">
        <f t="shared" si="23"/>
        <v>4.6041605530014023</v>
      </c>
      <c r="J124" s="138">
        <f>H124/H64-1</f>
        <v>-0.5241544088129193</v>
      </c>
      <c r="K124" s="76">
        <f>海航自动更新!E124</f>
        <v>18.989999999999998</v>
      </c>
      <c r="L124" s="138">
        <f t="shared" si="24"/>
        <v>4.488439306358381</v>
      </c>
      <c r="M124" s="138">
        <f>K124/K64-1</f>
        <v>-0.65740573696554216</v>
      </c>
      <c r="N124" s="76">
        <f>海航自动更新!F124</f>
        <v>9411.81</v>
      </c>
      <c r="O124" s="138">
        <f t="shared" si="25"/>
        <v>0.30811514758983405</v>
      </c>
      <c r="P124" s="138">
        <f>N124/N64-1</f>
        <v>-0.24975787224103896</v>
      </c>
      <c r="Q124" s="76">
        <f>海航自动更新!G124</f>
        <v>8427.51</v>
      </c>
      <c r="R124" s="138">
        <f t="shared" si="26"/>
        <v>0.20609407737311525</v>
      </c>
      <c r="S124" s="138">
        <f>Q124/Q64-1</f>
        <v>-0.14864434842957774</v>
      </c>
      <c r="T124" s="10">
        <f>海航自动更新!I124</f>
        <v>973.56</v>
      </c>
      <c r="U124" s="138">
        <f t="shared" si="27"/>
        <v>3.731991834354039</v>
      </c>
      <c r="V124" s="138">
        <f>T124/T64-1</f>
        <v>-0.62600838980316231</v>
      </c>
      <c r="W124" s="10">
        <f>海航自动更新!H124</f>
        <v>10.73</v>
      </c>
      <c r="X124" s="138">
        <f t="shared" si="28"/>
        <v>5.0621468926553677</v>
      </c>
      <c r="Y124" s="138">
        <f>W124/W64-1</f>
        <v>-0.75011644154634372</v>
      </c>
      <c r="Z124" s="76">
        <f>海航自动更新!J124*10</f>
        <v>5302.0399999999991</v>
      </c>
      <c r="AA124" s="138">
        <f t="shared" si="29"/>
        <v>0.22788969919013602</v>
      </c>
      <c r="AB124" s="138">
        <f>Z124/Z64-1</f>
        <v>-0.25253265739411901</v>
      </c>
      <c r="AC124" s="76">
        <f>海航自动更新!K124*10</f>
        <v>5129.58</v>
      </c>
      <c r="AD124" s="138">
        <f t="shared" si="30"/>
        <v>0.19663515036146939</v>
      </c>
      <c r="AE124" s="138">
        <f>AC124/AC64-1</f>
        <v>-0.22766946364554796</v>
      </c>
      <c r="AF124" s="76">
        <f>海航自动更新!L124*10</f>
        <v>159.22999999999999</v>
      </c>
      <c r="AG124" s="138">
        <f t="shared" si="31"/>
        <v>4.4812392426850263</v>
      </c>
      <c r="AH124" s="138">
        <f>AF124/AF64-1</f>
        <v>-0.6245018276146681</v>
      </c>
      <c r="AI124" s="76">
        <f>海航自动更新!M124*10</f>
        <v>13.24</v>
      </c>
      <c r="AJ124" s="138">
        <f t="shared" si="32"/>
        <v>4.7816593886462879</v>
      </c>
      <c r="AK124" s="138">
        <f>AI124/AI64-1</f>
        <v>-0.52028985507246372</v>
      </c>
      <c r="AL124" s="76">
        <f>海航自动更新!N124</f>
        <v>78.55</v>
      </c>
      <c r="AM124" s="174">
        <f t="shared" si="33"/>
        <v>-0.96000000000000796</v>
      </c>
      <c r="AN124" s="148">
        <f t="shared" ref="AN124:AN129" si="54">AL124-AL64</f>
        <v>-5.0900000000000034</v>
      </c>
      <c r="AO124" s="76">
        <f>海航自动更新!O124</f>
        <v>82.26</v>
      </c>
      <c r="AP124" s="174">
        <f t="shared" si="34"/>
        <v>2.3000000000000114</v>
      </c>
      <c r="AQ124" s="148">
        <f t="shared" ref="AQ124:AQ129" si="55">AO124-AO64</f>
        <v>-5.0999999999999943</v>
      </c>
      <c r="AR124" s="76">
        <f>海航自动更新!P124</f>
        <v>56.64</v>
      </c>
      <c r="AS124" s="174">
        <f t="shared" si="35"/>
        <v>-10.439999999999998</v>
      </c>
      <c r="AT124" s="148">
        <f t="shared" ref="AT124:AT129" si="56">AR124-AR64</f>
        <v>-15.429999999999993</v>
      </c>
      <c r="AU124" s="76">
        <f>海航自动更新!Q124</f>
        <v>56.51</v>
      </c>
      <c r="AV124" s="174">
        <f t="shared" si="36"/>
        <v>5.4399999999999977</v>
      </c>
      <c r="AW124" s="148">
        <f t="shared" ref="AW124:AW129" si="57">AU124-AU64</f>
        <v>-20.949999999999996</v>
      </c>
      <c r="AX124" s="76">
        <f>海航自动更新!R124</f>
        <v>338</v>
      </c>
      <c r="AY124" s="138">
        <f t="shared" si="20"/>
        <v>-1.1695906432748537E-2</v>
      </c>
      <c r="AZ124" s="138">
        <f>AX124/AX64-1</f>
        <v>-0.2808510638297872</v>
      </c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51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W124" s="10"/>
      <c r="CX124" s="10"/>
      <c r="CY124" s="10"/>
      <c r="CZ124" s="10"/>
      <c r="DA124" s="10"/>
      <c r="DB124" s="10"/>
      <c r="DC124" s="10"/>
      <c r="DD124" s="10"/>
      <c r="DE124" s="88"/>
      <c r="DF124" s="88"/>
    </row>
    <row r="125" spans="1:110" s="11" customFormat="1">
      <c r="A125" s="7">
        <v>45323</v>
      </c>
      <c r="B125" s="22">
        <f>海航自动更新!B125</f>
        <v>12192.97</v>
      </c>
      <c r="C125" s="138">
        <f t="shared" si="21"/>
        <v>0.35346459148979159</v>
      </c>
      <c r="D125" s="138">
        <f t="shared" ref="D125:D129" si="58">B125/B65-1</f>
        <v>-0.17161920886144755</v>
      </c>
      <c r="E125" s="22">
        <f>海航自动更新!C125</f>
        <v>10610.58</v>
      </c>
      <c r="F125" s="138">
        <f t="shared" si="22"/>
        <v>0.22538875960711158</v>
      </c>
      <c r="G125" s="138">
        <f t="shared" ref="G125:G129" si="59">E125/E65-1</f>
        <v>-6.5506113950940525E-2</v>
      </c>
      <c r="H125" s="22">
        <f>海航自动更新!D125</f>
        <v>1563.49</v>
      </c>
      <c r="I125" s="138">
        <f t="shared" si="23"/>
        <v>3.5036582555593956</v>
      </c>
      <c r="J125" s="138">
        <f t="shared" ref="J125:J129" si="60">H125/H65-1</f>
        <v>-0.52749806585755044</v>
      </c>
      <c r="K125" s="22">
        <f>海航自动更新!E125</f>
        <v>18.899999999999999</v>
      </c>
      <c r="L125" s="138">
        <f t="shared" si="24"/>
        <v>6.2692307692307683</v>
      </c>
      <c r="M125" s="138">
        <f t="shared" ref="M125:M129" si="61">K125/K65-1</f>
        <v>-0.66080402010050254</v>
      </c>
      <c r="N125" s="22">
        <f>海航自动更新!F125</f>
        <v>10463.23</v>
      </c>
      <c r="O125" s="138">
        <f t="shared" si="25"/>
        <v>0.40275262197566186</v>
      </c>
      <c r="P125" s="138">
        <f t="shared" ref="P125:P129" si="62">N125/N65-1</f>
        <v>-0.18600627499671318</v>
      </c>
      <c r="Q125" s="22">
        <f>海航自动更新!G125</f>
        <v>9396.7900000000009</v>
      </c>
      <c r="R125" s="138">
        <f t="shared" si="26"/>
        <v>0.30182262010645355</v>
      </c>
      <c r="S125" s="138">
        <f t="shared" ref="S125:S129" si="63">Q125/Q65-1</f>
        <v>-9.380141299546918E-2</v>
      </c>
      <c r="T125" s="10">
        <f>海航自动更新!I125</f>
        <v>1055.05</v>
      </c>
      <c r="U125" s="138">
        <f t="shared" si="27"/>
        <v>3.4076116472406728</v>
      </c>
      <c r="V125" s="138">
        <f t="shared" ref="V125:V129" si="64">T125/T65-1</f>
        <v>-0.56762726728794255</v>
      </c>
      <c r="W125" s="10">
        <f>海航自动更新!H125</f>
        <v>11.39</v>
      </c>
      <c r="X125" s="138">
        <f t="shared" si="28"/>
        <v>6.4444444444444446</v>
      </c>
      <c r="Y125" s="138">
        <f t="shared" ref="Y125:Y129" si="65">W125/W65-1</f>
        <v>-0.74456156088809156</v>
      </c>
      <c r="Z125" s="22">
        <f>海航自动更新!J125*10</f>
        <v>6009.57</v>
      </c>
      <c r="AA125" s="138">
        <f t="shared" si="29"/>
        <v>0.34534680418094732</v>
      </c>
      <c r="AB125" s="138">
        <f t="shared" ref="AB125:AB129" si="66">Z125/Z65-1</f>
        <v>-0.1860083653445016</v>
      </c>
      <c r="AC125" s="22">
        <f>海航自动更新!K125*10</f>
        <v>5822.46</v>
      </c>
      <c r="AD125" s="138">
        <f t="shared" si="30"/>
        <v>0.31574772722650457</v>
      </c>
      <c r="AE125" s="138">
        <f t="shared" ref="AE125:AE129" si="67">AC125/AC65-1</f>
        <v>-0.15994061471560428</v>
      </c>
      <c r="AF125" s="22">
        <f>海航自动更新!L125*10</f>
        <v>173.2</v>
      </c>
      <c r="AG125" s="138">
        <f t="shared" si="31"/>
        <v>3.4138634046890921</v>
      </c>
      <c r="AH125" s="138">
        <f t="shared" ref="AH125:AH129" si="68">AF125/AF65-1</f>
        <v>-0.59116230761967703</v>
      </c>
      <c r="AI125" s="22">
        <f>海航自动更新!M125*10</f>
        <v>13.91</v>
      </c>
      <c r="AJ125" s="138">
        <f t="shared" si="32"/>
        <v>4.6088709677419359</v>
      </c>
      <c r="AK125" s="138">
        <f t="shared" ref="AK125:AK129" si="69">AI125/AI65-1</f>
        <v>-0.50656261085491305</v>
      </c>
      <c r="AL125" s="22">
        <f>海航自动更新!N125</f>
        <v>85.81</v>
      </c>
      <c r="AM125" s="174">
        <f t="shared" si="33"/>
        <v>3.0100000000000051</v>
      </c>
      <c r="AN125" s="148">
        <f t="shared" si="54"/>
        <v>-1.519999999999996</v>
      </c>
      <c r="AO125" s="22">
        <f>海航自动更新!O125</f>
        <v>88.56</v>
      </c>
      <c r="AP125" s="174">
        <f t="shared" si="34"/>
        <v>5.2000000000000028</v>
      </c>
      <c r="AQ125" s="148">
        <f t="shared" si="55"/>
        <v>-2.769999999999996</v>
      </c>
      <c r="AR125" s="22">
        <f>海航自动更新!P125</f>
        <v>67.48</v>
      </c>
      <c r="AS125" s="174">
        <f t="shared" si="35"/>
        <v>-1.4699999999999989</v>
      </c>
      <c r="AT125" s="148">
        <f t="shared" si="56"/>
        <v>-6.2599999999999909</v>
      </c>
      <c r="AU125" s="22">
        <f>海航自动更新!Q125</f>
        <v>60.24</v>
      </c>
      <c r="AV125" s="174">
        <f t="shared" si="36"/>
        <v>1.6499999999999986</v>
      </c>
      <c r="AW125" s="148">
        <f t="shared" si="57"/>
        <v>-19.79</v>
      </c>
      <c r="AX125" s="22">
        <f>海航自动更新!R125</f>
        <v>338</v>
      </c>
      <c r="AY125" s="138">
        <f t="shared" ref="AY125:AY132" si="70">AX125/AX113-1</f>
        <v>-1.1695906432748537E-2</v>
      </c>
      <c r="AZ125" s="138">
        <f t="shared" ref="AZ125:AZ132" si="71">AX125/AX65-1</f>
        <v>-0.28389830508474578</v>
      </c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51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W125" s="10"/>
      <c r="CX125" s="10"/>
      <c r="CY125" s="10"/>
      <c r="CZ125" s="10"/>
      <c r="DA125" s="10"/>
      <c r="DB125" s="10"/>
      <c r="DC125" s="10"/>
      <c r="DD125" s="10"/>
      <c r="DE125" s="88"/>
      <c r="DF125" s="88"/>
    </row>
    <row r="126" spans="1:110" s="11" customFormat="1">
      <c r="A126" s="7">
        <v>45352</v>
      </c>
      <c r="B126" s="22">
        <f>海航自动更新!B126</f>
        <v>11437.04</v>
      </c>
      <c r="C126" s="138">
        <f t="shared" si="21"/>
        <v>0.17754063000314035</v>
      </c>
      <c r="D126" s="138">
        <f t="shared" si="58"/>
        <v>-0.2190630701495635</v>
      </c>
      <c r="E126" s="22">
        <f>海航自动更新!C126</f>
        <v>9813.49</v>
      </c>
      <c r="F126" s="138">
        <f t="shared" si="22"/>
        <v>6.9239410286107805E-2</v>
      </c>
      <c r="G126" s="138">
        <f t="shared" si="59"/>
        <v>-0.10134027585726924</v>
      </c>
      <c r="H126" s="22">
        <f>海航自动更新!D126</f>
        <v>1602.3</v>
      </c>
      <c r="I126" s="138">
        <f t="shared" si="23"/>
        <v>2.0536867984219853</v>
      </c>
      <c r="J126" s="138">
        <f t="shared" si="60"/>
        <v>-0.56329056998716287</v>
      </c>
      <c r="K126" s="22">
        <f>海航自动更新!E126</f>
        <v>21.25</v>
      </c>
      <c r="L126" s="138">
        <f t="shared" si="24"/>
        <v>1.1399798590130916</v>
      </c>
      <c r="M126" s="138">
        <f t="shared" si="61"/>
        <v>-0.62127962929959013</v>
      </c>
      <c r="N126" s="22">
        <f>海航自动更新!F126</f>
        <v>9408.6200000000008</v>
      </c>
      <c r="O126" s="138">
        <f t="shared" si="25"/>
        <v>0.22624790001941975</v>
      </c>
      <c r="P126" s="138">
        <f t="shared" si="62"/>
        <v>-0.22442344612579357</v>
      </c>
      <c r="Q126" s="22">
        <f>海航自动更新!G126</f>
        <v>8287.41</v>
      </c>
      <c r="R126" s="138">
        <f t="shared" si="26"/>
        <v>0.13305141750885952</v>
      </c>
      <c r="S126" s="138">
        <f t="shared" si="63"/>
        <v>-0.14024416812078944</v>
      </c>
      <c r="T126" s="10">
        <f>海航自动更新!I126</f>
        <v>1109.6500000000001</v>
      </c>
      <c r="U126" s="138">
        <f t="shared" si="27"/>
        <v>2.1374406242931467</v>
      </c>
      <c r="V126" s="138">
        <f t="shared" si="64"/>
        <v>-0.54594742786061512</v>
      </c>
      <c r="W126" s="10">
        <f>海航自动更新!H126</f>
        <v>11.56</v>
      </c>
      <c r="X126" s="138">
        <f t="shared" si="28"/>
        <v>1.4184100418410042</v>
      </c>
      <c r="Y126" s="138">
        <f t="shared" si="65"/>
        <v>-0.75916666666666666</v>
      </c>
      <c r="Z126" s="22">
        <f>海航自动更新!J126*10</f>
        <v>5367.07</v>
      </c>
      <c r="AA126" s="138">
        <f t="shared" si="29"/>
        <v>0.15558536406815859</v>
      </c>
      <c r="AB126" s="138">
        <f t="shared" si="66"/>
        <v>-0.23696770056881911</v>
      </c>
      <c r="AC126" s="22">
        <f>海航自动更新!K126*10</f>
        <v>5168.3900000000003</v>
      </c>
      <c r="AD126" s="138">
        <f t="shared" si="30"/>
        <v>0.13227168964776914</v>
      </c>
      <c r="AE126" s="138">
        <f t="shared" si="67"/>
        <v>-0.21339711316608123</v>
      </c>
      <c r="AF126" s="22">
        <f>海航自动更新!L126*10</f>
        <v>186.02</v>
      </c>
      <c r="AG126" s="138">
        <f t="shared" si="31"/>
        <v>1.5076840118630357</v>
      </c>
      <c r="AH126" s="138">
        <f t="shared" si="68"/>
        <v>-0.57054138289276235</v>
      </c>
      <c r="AI126" s="22">
        <f>海航自动更新!M126*10</f>
        <v>12.669999999999998</v>
      </c>
      <c r="AJ126" s="138">
        <f t="shared" si="32"/>
        <v>1.2424778761061948</v>
      </c>
      <c r="AK126" s="138">
        <f t="shared" si="69"/>
        <v>-0.58046357615894051</v>
      </c>
      <c r="AL126" s="22">
        <f>海航自动更新!N126</f>
        <v>82.26</v>
      </c>
      <c r="AM126" s="174">
        <f t="shared" si="33"/>
        <v>3.2600000000000051</v>
      </c>
      <c r="AN126" s="148">
        <f t="shared" si="54"/>
        <v>-0.56999999999999318</v>
      </c>
      <c r="AO126" s="22">
        <f>海航自动更新!O126</f>
        <v>84.45</v>
      </c>
      <c r="AP126" s="174">
        <f t="shared" si="34"/>
        <v>4.7600000000000051</v>
      </c>
      <c r="AQ126" s="148">
        <f t="shared" si="55"/>
        <v>-3.8199999999999932</v>
      </c>
      <c r="AR126" s="22">
        <f>海航自动更新!P126</f>
        <v>69.25</v>
      </c>
      <c r="AS126" s="174">
        <f t="shared" si="35"/>
        <v>1.8400000000000034</v>
      </c>
      <c r="AT126" s="148">
        <f t="shared" si="56"/>
        <v>2.6400000000000006</v>
      </c>
      <c r="AU126" s="22">
        <f>海航自动更新!Q126</f>
        <v>54.41</v>
      </c>
      <c r="AV126" s="174">
        <f t="shared" si="36"/>
        <v>6.3299999999999983</v>
      </c>
      <c r="AW126" s="148">
        <f t="shared" si="57"/>
        <v>-31.13000000000001</v>
      </c>
      <c r="AX126" s="22">
        <f>海航自动更新!R126</f>
        <v>340</v>
      </c>
      <c r="AY126" s="138">
        <f t="shared" si="70"/>
        <v>-5.8479532163743242E-3</v>
      </c>
      <c r="AZ126" s="138">
        <f t="shared" si="71"/>
        <v>-0.28270042194092826</v>
      </c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51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W126" s="10"/>
      <c r="CX126" s="10"/>
      <c r="CY126" s="10"/>
      <c r="CZ126" s="10"/>
      <c r="DA126" s="10"/>
      <c r="DB126" s="10"/>
      <c r="DC126" s="10"/>
      <c r="DD126" s="10"/>
      <c r="DE126" s="88"/>
      <c r="DF126" s="88"/>
    </row>
    <row r="127" spans="1:110" s="11" customFormat="1">
      <c r="A127" s="7">
        <v>45383</v>
      </c>
      <c r="B127" s="22">
        <f>海航自动更新!B127</f>
        <v>11331.46</v>
      </c>
      <c r="C127" s="138">
        <f t="shared" si="21"/>
        <v>7.6060965766107991E-2</v>
      </c>
      <c r="D127" s="138">
        <f t="shared" si="58"/>
        <v>-0.23474964072309212</v>
      </c>
      <c r="E127" s="22">
        <f>海航自动更新!C127</f>
        <v>9431.48</v>
      </c>
      <c r="F127" s="138">
        <f t="shared" si="22"/>
        <v>-2.5535638824916274E-2</v>
      </c>
      <c r="G127" s="138">
        <f t="shared" si="59"/>
        <v>-0.11906947984685612</v>
      </c>
      <c r="H127" s="22">
        <f>海航自动更新!D127</f>
        <v>1874.97</v>
      </c>
      <c r="I127" s="138">
        <f t="shared" si="23"/>
        <v>1.2644291735607061</v>
      </c>
      <c r="J127" s="138">
        <f t="shared" si="60"/>
        <v>-0.53538559895329985</v>
      </c>
      <c r="K127" s="22">
        <f>海航自动更新!E127</f>
        <v>25.02</v>
      </c>
      <c r="L127" s="138">
        <f t="shared" si="24"/>
        <v>4.8616932103939581E-2</v>
      </c>
      <c r="M127" s="138">
        <f t="shared" si="61"/>
        <v>-0.61923603713285646</v>
      </c>
      <c r="N127" s="22">
        <f>海航自动更新!F127</f>
        <v>9377.68</v>
      </c>
      <c r="O127" s="138">
        <f t="shared" si="25"/>
        <v>0.11386703693893474</v>
      </c>
      <c r="P127" s="138">
        <f t="shared" si="62"/>
        <v>-0.22945808792595701</v>
      </c>
      <c r="Q127" s="22">
        <f>海航自动更新!G127</f>
        <v>7996.75</v>
      </c>
      <c r="R127" s="138">
        <f t="shared" si="26"/>
        <v>9.7110547687830895E-3</v>
      </c>
      <c r="S127" s="138">
        <f t="shared" si="63"/>
        <v>-0.14255002037271347</v>
      </c>
      <c r="T127" s="10">
        <f>海航自动更新!I127</f>
        <v>1367.3</v>
      </c>
      <c r="U127" s="138">
        <f t="shared" si="27"/>
        <v>1.8021313659186391</v>
      </c>
      <c r="V127" s="138">
        <f t="shared" si="64"/>
        <v>-0.51036179439707496</v>
      </c>
      <c r="W127" s="10">
        <f>海航自动更新!H127</f>
        <v>13.64</v>
      </c>
      <c r="X127" s="138">
        <f t="shared" si="28"/>
        <v>0.21352313167259784</v>
      </c>
      <c r="Y127" s="138">
        <f t="shared" si="65"/>
        <v>-0.73550513864649991</v>
      </c>
      <c r="Z127" s="22">
        <f>海航自动更新!J127*10</f>
        <v>5215.72</v>
      </c>
      <c r="AA127" s="138">
        <f t="shared" si="29"/>
        <v>4.8997405522817505E-2</v>
      </c>
      <c r="AB127" s="138">
        <f t="shared" si="66"/>
        <v>-0.23875327480643049</v>
      </c>
      <c r="AC127" s="22">
        <f>海航自动更新!K127*10</f>
        <v>4990.54</v>
      </c>
      <c r="AD127" s="138">
        <f t="shared" si="30"/>
        <v>2.89497394915188E-2</v>
      </c>
      <c r="AE127" s="138">
        <f t="shared" si="67"/>
        <v>-0.21519186404001933</v>
      </c>
      <c r="AF127" s="22">
        <f>海航自动更新!L127*10</f>
        <v>212.16000000000003</v>
      </c>
      <c r="AG127" s="138">
        <f t="shared" si="31"/>
        <v>0.93523670528140146</v>
      </c>
      <c r="AH127" s="138">
        <f t="shared" si="68"/>
        <v>-0.54018205461638491</v>
      </c>
      <c r="AI127" s="22">
        <f>海航自动更新!M127*10</f>
        <v>13.02</v>
      </c>
      <c r="AJ127" s="138">
        <f t="shared" si="32"/>
        <v>5.5961070559610526E-2</v>
      </c>
      <c r="AK127" s="138">
        <f t="shared" si="69"/>
        <v>-0.58282601730214678</v>
      </c>
      <c r="AL127" s="22">
        <f>海航自动更新!N127</f>
        <v>82.76</v>
      </c>
      <c r="AM127" s="174">
        <f t="shared" si="33"/>
        <v>2.8100000000000023</v>
      </c>
      <c r="AN127" s="148">
        <f t="shared" si="54"/>
        <v>0.57000000000000739</v>
      </c>
      <c r="AO127" s="22">
        <f>海航自动更新!O127</f>
        <v>84.79</v>
      </c>
      <c r="AP127" s="174">
        <f t="shared" si="34"/>
        <v>2.960000000000008</v>
      </c>
      <c r="AQ127" s="148">
        <f t="shared" si="55"/>
        <v>-2.3199999999999932</v>
      </c>
      <c r="AR127" s="22">
        <f>海航自动更新!P127</f>
        <v>72.92</v>
      </c>
      <c r="AS127" s="174">
        <f t="shared" si="35"/>
        <v>13.990000000000002</v>
      </c>
      <c r="AT127" s="148">
        <f t="shared" si="56"/>
        <v>3.7199999999999989</v>
      </c>
      <c r="AU127" s="22">
        <f>海航自动更新!Q127</f>
        <v>54.51</v>
      </c>
      <c r="AV127" s="174">
        <f t="shared" si="36"/>
        <v>7.3900000000000006</v>
      </c>
      <c r="AW127" s="148">
        <f t="shared" si="57"/>
        <v>-23.970000000000006</v>
      </c>
      <c r="AX127" s="22">
        <f>海航自动更新!R127</f>
        <v>342</v>
      </c>
      <c r="AY127" s="138">
        <f t="shared" si="70"/>
        <v>-2.9154518950437192E-3</v>
      </c>
      <c r="AZ127" s="138">
        <f t="shared" si="71"/>
        <v>-0.28000000000000003</v>
      </c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51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W127" s="10"/>
      <c r="CX127" s="10"/>
      <c r="CY127" s="10"/>
      <c r="CZ127" s="10"/>
      <c r="DA127" s="10"/>
      <c r="DB127" s="10"/>
      <c r="DC127" s="10"/>
      <c r="DD127" s="10"/>
      <c r="DE127" s="88"/>
      <c r="DF127" s="88"/>
    </row>
    <row r="128" spans="1:110" s="11" customFormat="1">
      <c r="A128" s="7">
        <v>45413</v>
      </c>
      <c r="B128" s="22">
        <f>海航自动更新!B128</f>
        <v>11139.57</v>
      </c>
      <c r="C128" s="138">
        <f t="shared" si="21"/>
        <v>4.7214855607563111E-2</v>
      </c>
      <c r="D128" s="138">
        <f t="shared" si="58"/>
        <v>-0.26567020727489188</v>
      </c>
      <c r="E128" s="22">
        <f>海航自动更新!C128</f>
        <v>9143.44</v>
      </c>
      <c r="F128" s="138">
        <f t="shared" si="22"/>
        <v>-5.1076270368498378E-2</v>
      </c>
      <c r="G128" s="138">
        <f t="shared" si="59"/>
        <v>-0.16643434675865865</v>
      </c>
      <c r="H128" s="22">
        <f>海航自动更新!D128</f>
        <v>1966.08</v>
      </c>
      <c r="I128" s="138">
        <f t="shared" si="23"/>
        <v>1.0359117738428081</v>
      </c>
      <c r="J128" s="138">
        <f t="shared" si="60"/>
        <v>-0.52429942269817231</v>
      </c>
      <c r="K128" s="22">
        <f>海航自动更新!E128</f>
        <v>30.05</v>
      </c>
      <c r="L128" s="138">
        <f t="shared" si="24"/>
        <v>-0.16643550624133141</v>
      </c>
      <c r="M128" s="138">
        <f t="shared" si="61"/>
        <v>-0.55567056040218832</v>
      </c>
      <c r="N128" s="22">
        <f>海航自动更新!F128</f>
        <v>9153.4</v>
      </c>
      <c r="O128" s="138">
        <f t="shared" si="25"/>
        <v>8.6068953406557291E-2</v>
      </c>
      <c r="P128" s="138">
        <f t="shared" si="62"/>
        <v>-0.26973127317143619</v>
      </c>
      <c r="Q128" s="22">
        <f>海航自动更新!G128</f>
        <v>7797.93</v>
      </c>
      <c r="R128" s="138">
        <f t="shared" si="26"/>
        <v>-8.3385261016086787E-3</v>
      </c>
      <c r="S128" s="138">
        <f t="shared" si="63"/>
        <v>-0.1846623553829182</v>
      </c>
      <c r="T128" s="10">
        <f>海航自动更新!I128</f>
        <v>1335.91</v>
      </c>
      <c r="U128" s="138">
        <f t="shared" si="27"/>
        <v>1.4529663428875712</v>
      </c>
      <c r="V128" s="138">
        <f t="shared" si="64"/>
        <v>-0.54241352026223932</v>
      </c>
      <c r="W128" s="10">
        <f>海航自动更新!H128</f>
        <v>19.55</v>
      </c>
      <c r="X128" s="138">
        <f t="shared" si="28"/>
        <v>-1.7587939698492372E-2</v>
      </c>
      <c r="Y128" s="138">
        <f t="shared" si="65"/>
        <v>-0.61493007681701795</v>
      </c>
      <c r="Z128" s="22">
        <f>海航自动更新!J128*10</f>
        <v>5149.4000000000005</v>
      </c>
      <c r="AA128" s="138">
        <f t="shared" si="29"/>
        <v>3.4651814166937855E-2</v>
      </c>
      <c r="AB128" s="138">
        <f t="shared" si="66"/>
        <v>-0.26927355909498552</v>
      </c>
      <c r="AC128" s="22">
        <f>海航自动更新!K128*10</f>
        <v>4937.29</v>
      </c>
      <c r="AD128" s="138">
        <f t="shared" si="30"/>
        <v>1.5719375915472122E-2</v>
      </c>
      <c r="AE128" s="138">
        <f t="shared" si="67"/>
        <v>-0.24783443274782524</v>
      </c>
      <c r="AF128" s="22">
        <f>海航自动更新!L128*10</f>
        <v>197.56</v>
      </c>
      <c r="AG128" s="138">
        <f t="shared" si="31"/>
        <v>0.94678754434371326</v>
      </c>
      <c r="AH128" s="138">
        <f t="shared" si="68"/>
        <v>-0.5630266970427551</v>
      </c>
      <c r="AI128" s="22">
        <f>海航自动更新!M128*10</f>
        <v>14.55</v>
      </c>
      <c r="AJ128" s="138">
        <f t="shared" si="32"/>
        <v>-2.057613168724215E-3</v>
      </c>
      <c r="AK128" s="138">
        <f t="shared" si="69"/>
        <v>-0.52682926829268295</v>
      </c>
      <c r="AL128" s="22">
        <f>海航自动更新!N128</f>
        <v>82.17</v>
      </c>
      <c r="AM128" s="174">
        <f t="shared" si="33"/>
        <v>2.9399999999999977</v>
      </c>
      <c r="AN128" s="148">
        <f t="shared" si="54"/>
        <v>-0.45999999999999375</v>
      </c>
      <c r="AO128" s="22">
        <f>海航自动更新!O128</f>
        <v>85.28</v>
      </c>
      <c r="AP128" s="174">
        <f t="shared" si="34"/>
        <v>3.6700000000000017</v>
      </c>
      <c r="AQ128" s="148">
        <f t="shared" si="55"/>
        <v>-1.9099999999999966</v>
      </c>
      <c r="AR128" s="22">
        <f>海航自动更新!P128</f>
        <v>67.95</v>
      </c>
      <c r="AS128" s="174">
        <f t="shared" si="35"/>
        <v>11.550000000000004</v>
      </c>
      <c r="AT128" s="148">
        <f t="shared" si="56"/>
        <v>-2.6899999999999977</v>
      </c>
      <c r="AU128" s="22">
        <f>海航自动更新!Q128</f>
        <v>65.069999999999993</v>
      </c>
      <c r="AV128" s="174">
        <f t="shared" si="36"/>
        <v>9.8599999999999923</v>
      </c>
      <c r="AW128" s="148">
        <f t="shared" si="57"/>
        <v>-10</v>
      </c>
      <c r="AX128" s="22">
        <f>海航自动更新!R128</f>
        <v>343</v>
      </c>
      <c r="AY128" s="138">
        <f t="shared" si="70"/>
        <v>5.8651026392961825E-3</v>
      </c>
      <c r="AZ128" s="138">
        <f t="shared" si="71"/>
        <v>-0.27637130801687759</v>
      </c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51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W128" s="10"/>
      <c r="CX128" s="10"/>
      <c r="CY128" s="10"/>
      <c r="CZ128" s="10"/>
      <c r="DA128" s="10"/>
      <c r="DB128" s="10"/>
      <c r="DC128" s="10"/>
      <c r="DD128" s="10"/>
      <c r="DE128" s="88"/>
      <c r="DF128" s="88"/>
    </row>
    <row r="129" spans="1:110" s="11" customFormat="1">
      <c r="A129" s="7">
        <v>45444</v>
      </c>
      <c r="B129" s="22">
        <f>海航自动更新!B129</f>
        <v>11658.38</v>
      </c>
      <c r="C129" s="138">
        <f t="shared" si="21"/>
        <v>9.1971582314345879E-2</v>
      </c>
      <c r="D129" s="138">
        <f t="shared" si="58"/>
        <v>-0.21664254450505227</v>
      </c>
      <c r="E129" s="22">
        <f>海航自动更新!C129</f>
        <v>9470.98</v>
      </c>
      <c r="F129" s="138">
        <f t="shared" si="22"/>
        <v>-3.5990863938544226E-3</v>
      </c>
      <c r="G129" s="138">
        <f t="shared" si="59"/>
        <v>-0.10194138853752022</v>
      </c>
      <c r="H129" s="22">
        <f>海航自动更新!D129</f>
        <v>2157.83</v>
      </c>
      <c r="I129" s="138">
        <f t="shared" si="23"/>
        <v>0.90355334427212908</v>
      </c>
      <c r="J129" s="138">
        <f t="shared" si="60"/>
        <v>-0.49476225262941009</v>
      </c>
      <c r="K129" s="22">
        <f>海航自动更新!E129</f>
        <v>29.57</v>
      </c>
      <c r="L129" s="138">
        <f t="shared" si="24"/>
        <v>-0.21523354564755837</v>
      </c>
      <c r="M129" s="138">
        <f t="shared" si="61"/>
        <v>-0.54923780487804874</v>
      </c>
      <c r="N129" s="22">
        <f>海航自动更新!F129</f>
        <v>9729.27</v>
      </c>
      <c r="O129" s="138">
        <f t="shared" si="25"/>
        <v>0.10107071034009008</v>
      </c>
      <c r="P129" s="138">
        <f t="shared" si="62"/>
        <v>-0.2188180223291889</v>
      </c>
      <c r="Q129" s="22">
        <f>海航自动更新!G129</f>
        <v>8112.39</v>
      </c>
      <c r="R129" s="138">
        <f t="shared" si="26"/>
        <v>3.3393565430981376E-3</v>
      </c>
      <c r="S129" s="138">
        <f t="shared" si="63"/>
        <v>-0.1245171963881595</v>
      </c>
      <c r="T129" s="10">
        <f>海航自动更新!I129</f>
        <v>1595.83</v>
      </c>
      <c r="U129" s="138">
        <f t="shared" si="27"/>
        <v>1.2005377826806396</v>
      </c>
      <c r="V129" s="138">
        <f t="shared" si="64"/>
        <v>-0.49168484925703548</v>
      </c>
      <c r="W129" s="10">
        <f>海航自动更新!H129</f>
        <v>21.05</v>
      </c>
      <c r="X129" s="138">
        <f t="shared" si="28"/>
        <v>-0.177734375</v>
      </c>
      <c r="Y129" s="138">
        <f t="shared" si="65"/>
        <v>-0.56961766509916167</v>
      </c>
      <c r="Z129" s="22">
        <f>海航自动更新!J129*10</f>
        <v>5311.24</v>
      </c>
      <c r="AA129" s="138">
        <f t="shared" si="29"/>
        <v>4.6302352153185344E-2</v>
      </c>
      <c r="AB129" s="138">
        <f t="shared" si="66"/>
        <v>-0.22986107385372523</v>
      </c>
      <c r="AC129" s="22">
        <f>海航自动更新!K129*10</f>
        <v>5064.8</v>
      </c>
      <c r="AD129" s="138">
        <f t="shared" si="30"/>
        <v>2.6582753134089421E-2</v>
      </c>
      <c r="AE129" s="138">
        <f t="shared" si="67"/>
        <v>-0.20629970617042115</v>
      </c>
      <c r="AF129" s="22">
        <f>海航自动更新!L129*10</f>
        <v>230.10999999999999</v>
      </c>
      <c r="AG129" s="138">
        <f t="shared" si="31"/>
        <v>0.85094916344916327</v>
      </c>
      <c r="AH129" s="138">
        <f t="shared" si="68"/>
        <v>-0.52629845400086461</v>
      </c>
      <c r="AI129" s="22">
        <f>海航自动更新!M129*10</f>
        <v>16.32</v>
      </c>
      <c r="AJ129" s="138">
        <f t="shared" si="32"/>
        <v>-0.10477235326385081</v>
      </c>
      <c r="AK129" s="138">
        <f t="shared" si="69"/>
        <v>-0.44584040747028864</v>
      </c>
      <c r="AL129" s="22">
        <f>海航自动更新!N129</f>
        <v>83.45</v>
      </c>
      <c r="AM129" s="174">
        <f t="shared" si="33"/>
        <v>0.68999999999999773</v>
      </c>
      <c r="AN129" s="148">
        <f t="shared" si="54"/>
        <v>-0.23999999999999488</v>
      </c>
      <c r="AO129" s="22">
        <f>海航自动更新!O129</f>
        <v>85.66</v>
      </c>
      <c r="AP129" s="174">
        <f t="shared" si="34"/>
        <v>0.59999999999999432</v>
      </c>
      <c r="AQ129" s="148">
        <f t="shared" si="55"/>
        <v>-2.2000000000000028</v>
      </c>
      <c r="AR129" s="22">
        <f>海航自动更新!P129</f>
        <v>73.959999999999994</v>
      </c>
      <c r="AS129" s="174">
        <f t="shared" si="35"/>
        <v>9.9899999999999949</v>
      </c>
      <c r="AT129" s="148">
        <f t="shared" si="56"/>
        <v>0.44999999999998863</v>
      </c>
      <c r="AU129" s="22">
        <f>海航自动更新!Q129</f>
        <v>71.2</v>
      </c>
      <c r="AV129" s="174">
        <f t="shared" si="36"/>
        <v>3.2600000000000051</v>
      </c>
      <c r="AW129" s="148">
        <f t="shared" si="57"/>
        <v>-3.3599999999999994</v>
      </c>
      <c r="AX129" s="22">
        <f>海航自动更新!R129</f>
        <v>343</v>
      </c>
      <c r="AY129" s="138">
        <f t="shared" si="70"/>
        <v>1.1799410029498469E-2</v>
      </c>
      <c r="AZ129" s="138">
        <f t="shared" si="71"/>
        <v>-0.27637130801687759</v>
      </c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51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W129" s="10"/>
      <c r="CX129" s="10"/>
      <c r="CY129" s="10"/>
      <c r="CZ129" s="10"/>
      <c r="DA129" s="10"/>
      <c r="DB129" s="10"/>
      <c r="DC129" s="10"/>
      <c r="DD129" s="10"/>
      <c r="DE129" s="88"/>
      <c r="DF129" s="88"/>
    </row>
    <row r="130" spans="1:110" s="126" customFormat="1">
      <c r="A130" s="124">
        <v>45474</v>
      </c>
      <c r="B130" s="22">
        <f>海航自动更新!B130</f>
        <v>14684.5</v>
      </c>
      <c r="C130" s="138">
        <f t="shared" ref="C130:C136" si="72">B130/B118-1</f>
        <v>0.16295461511108433</v>
      </c>
      <c r="D130" s="138">
        <f t="shared" ref="D130:D135" si="73">B130/B70-1</f>
        <v>-9.0084965473481771E-2</v>
      </c>
      <c r="E130" s="22">
        <f>海航自动更新!C130</f>
        <v>12157.17</v>
      </c>
      <c r="F130" s="138">
        <f t="shared" ref="F130:F136" si="74">E130/E118-1</f>
        <v>8.8439265991963723E-2</v>
      </c>
      <c r="G130" s="138">
        <f t="shared" ref="G130:G135" si="75">E130/E70-1</f>
        <v>4.6291985138506631E-2</v>
      </c>
      <c r="H130" s="22">
        <f>海航自动更新!D130</f>
        <v>2496.77</v>
      </c>
      <c r="I130" s="138">
        <f t="shared" ref="I130:I136" si="76">H130/H118-1</f>
        <v>0.76599943414910165</v>
      </c>
      <c r="J130" s="138">
        <f t="shared" ref="J130:J135" si="77">H130/H70-1</f>
        <v>-0.43905288486381677</v>
      </c>
      <c r="K130" s="22">
        <f>海航自动更新!E130</f>
        <v>30.55</v>
      </c>
      <c r="L130" s="138">
        <f t="shared" ref="L130:L136" si="78">K130/K118-1</f>
        <v>-0.30123513266239699</v>
      </c>
      <c r="M130" s="138">
        <f t="shared" ref="M130:M135" si="79">K130/K70-1</f>
        <v>-0.55099941211052328</v>
      </c>
      <c r="N130" s="22">
        <f>海航自动更新!F130</f>
        <v>12524.98</v>
      </c>
      <c r="O130" s="138">
        <f t="shared" ref="O130:O136" si="80">N130/N118-1</f>
        <v>0.15864754856614249</v>
      </c>
      <c r="P130" s="138">
        <f t="shared" ref="P130:P135" si="81">N130/N70-1</f>
        <v>-8.6408730809993894E-2</v>
      </c>
      <c r="Q130" s="22">
        <f>海航自动更新!G130</f>
        <v>10506.58</v>
      </c>
      <c r="R130" s="138">
        <f t="shared" ref="R130:R136" si="82">Q130/Q118-1</f>
        <v>7.2579377313533922E-2</v>
      </c>
      <c r="S130" s="138">
        <f t="shared" ref="S130:S135" si="83">Q130/Q70-1</f>
        <v>2.3677944105164439E-2</v>
      </c>
      <c r="T130" s="10">
        <f>海航自动更新!I130</f>
        <v>1995.31</v>
      </c>
      <c r="U130" s="138">
        <f t="shared" ref="U130:U136" si="84">T130/T118-1</f>
        <v>1.0301473281510725</v>
      </c>
      <c r="V130" s="138">
        <f t="shared" ref="V130:V135" si="85">T130/T70-1</f>
        <v>-0.41200444390745594</v>
      </c>
      <c r="W130" s="10">
        <f>海航自动更新!H130</f>
        <v>23.09</v>
      </c>
      <c r="X130" s="138">
        <f t="shared" ref="X130:X136" si="86">W130/W118-1</f>
        <v>-0.26791376030437541</v>
      </c>
      <c r="Y130" s="138">
        <f t="shared" ref="Y130:Y135" si="87">W130/W70-1</f>
        <v>-0.56136018237082075</v>
      </c>
      <c r="Z130" s="22">
        <f>海航自动更新!J130*10</f>
        <v>6736.7</v>
      </c>
      <c r="AA130" s="138">
        <f t="shared" ref="AA130:AA136" si="88">Z130/Z118-1</f>
        <v>9.3245657737365706E-2</v>
      </c>
      <c r="AB130" s="138">
        <f t="shared" ref="AB130:AB135" si="89">Z130/Z70-1</f>
        <v>-0.12108829692021472</v>
      </c>
      <c r="AC130" s="22">
        <f>海航自动更新!K130*10</f>
        <v>6415.8399999999992</v>
      </c>
      <c r="AD130" s="138">
        <f t="shared" ref="AD130:AD136" si="90">AC130/AC118-1</f>
        <v>7.301572435384962E-2</v>
      </c>
      <c r="AE130" s="138">
        <f t="shared" ref="AE130:AE135" si="91">AC130/AC70-1</f>
        <v>-9.5596278545249658E-2</v>
      </c>
      <c r="AF130" s="22">
        <f>海航自动更新!L130*10</f>
        <v>302.16000000000003</v>
      </c>
      <c r="AG130" s="138">
        <f t="shared" ref="AG130:AG136" si="92">AF130/AF118-1</f>
        <v>0.89715577321529505</v>
      </c>
      <c r="AH130" s="138">
        <f t="shared" ref="AH130:AH135" si="93">AF130/AF70-1</f>
        <v>-0.43882326721640297</v>
      </c>
      <c r="AI130" s="22">
        <f>海航自动更新!M130*10</f>
        <v>18.700000000000003</v>
      </c>
      <c r="AJ130" s="138">
        <f t="shared" ref="AJ130:AJ136" si="94">AI130/AI118-1</f>
        <v>-0.2069550466497031</v>
      </c>
      <c r="AK130" s="138">
        <f t="shared" ref="AK130:AK135" si="95">AI130/AI70-1</f>
        <v>-0.42248301420630019</v>
      </c>
      <c r="AL130" s="22">
        <f>海航自动更新!N130</f>
        <v>85.29</v>
      </c>
      <c r="AM130" s="174">
        <f t="shared" si="33"/>
        <v>-0.31999999999999318</v>
      </c>
      <c r="AN130" s="174">
        <f t="shared" ref="AN130:AN135" si="96">AL130-AL70</f>
        <v>0.34000000000000341</v>
      </c>
      <c r="AO130" s="22">
        <f>海航自动更新!O130</f>
        <v>86.42</v>
      </c>
      <c r="AP130" s="174">
        <f t="shared" si="34"/>
        <v>-1.2800000000000011</v>
      </c>
      <c r="AQ130" s="174">
        <f t="shared" ref="AQ130:AQ135" si="97">AO130-AO70</f>
        <v>-1.9099999999999966</v>
      </c>
      <c r="AR130" s="22">
        <f>海航自动更新!P130</f>
        <v>79.92</v>
      </c>
      <c r="AS130" s="174">
        <f t="shared" si="35"/>
        <v>10.400000000000006</v>
      </c>
      <c r="AT130" s="174">
        <f t="shared" ref="AT130:AT135" si="98">AR130-AR70</f>
        <v>3.6800000000000068</v>
      </c>
      <c r="AU130" s="22">
        <f>海航自动更新!Q130</f>
        <v>75.56</v>
      </c>
      <c r="AV130" s="174">
        <f t="shared" si="36"/>
        <v>3.4300000000000068</v>
      </c>
      <c r="AW130" s="174">
        <f t="shared" ref="AW130:AW135" si="99">AU130-AU70</f>
        <v>-1.8100000000000023</v>
      </c>
      <c r="AX130" s="22">
        <f>海航自动更新!R130</f>
        <v>343</v>
      </c>
      <c r="AY130" s="138">
        <f t="shared" si="70"/>
        <v>1.1799410029498469E-2</v>
      </c>
      <c r="AZ130" s="138">
        <f t="shared" si="71"/>
        <v>-0.27637130801687759</v>
      </c>
      <c r="BA130" s="125"/>
      <c r="BB130" s="125"/>
      <c r="BC130" s="125"/>
      <c r="BD130" s="125"/>
      <c r="BE130" s="125"/>
      <c r="BF130" s="125"/>
      <c r="BG130" s="125"/>
      <c r="BH130" s="125"/>
      <c r="BI130" s="125"/>
      <c r="BJ130" s="125"/>
      <c r="BK130" s="51"/>
      <c r="BL130" s="125"/>
      <c r="BM130" s="125"/>
      <c r="BN130" s="125"/>
      <c r="BO130" s="125"/>
      <c r="BP130" s="125"/>
      <c r="BQ130" s="125"/>
      <c r="BR130" s="125"/>
      <c r="BS130" s="125"/>
      <c r="BT130" s="125"/>
      <c r="BU130" s="125"/>
      <c r="BV130" s="125"/>
      <c r="BW130" s="125"/>
      <c r="BX130" s="125"/>
      <c r="BY130" s="125"/>
      <c r="BZ130" s="125"/>
      <c r="CA130" s="125"/>
      <c r="CB130" s="125"/>
      <c r="CC130" s="125"/>
      <c r="CD130" s="125"/>
      <c r="CE130" s="125"/>
      <c r="CF130" s="125"/>
      <c r="CG130" s="125"/>
      <c r="CH130" s="125"/>
      <c r="CI130" s="125"/>
      <c r="CJ130" s="125"/>
      <c r="CK130" s="125"/>
      <c r="CL130" s="125"/>
      <c r="CM130" s="125"/>
      <c r="CN130" s="125"/>
      <c r="CW130" s="125"/>
      <c r="CX130" s="125"/>
      <c r="CY130" s="125"/>
      <c r="CZ130" s="125"/>
      <c r="DA130" s="125"/>
      <c r="DB130" s="125"/>
      <c r="DC130" s="125"/>
      <c r="DD130" s="125"/>
      <c r="DE130" s="127"/>
      <c r="DF130" s="127"/>
    </row>
    <row r="131" spans="1:110" s="126" customFormat="1">
      <c r="A131" s="7">
        <v>45505</v>
      </c>
      <c r="B131" s="22">
        <f>海航自动更新!B131</f>
        <v>15033.18</v>
      </c>
      <c r="C131" s="138">
        <f t="shared" si="72"/>
        <v>0.1657604144049134</v>
      </c>
      <c r="D131" s="138">
        <f t="shared" si="73"/>
        <v>-6.0315249738875476E-2</v>
      </c>
      <c r="E131" s="22">
        <f>海航自动更新!C131</f>
        <v>12412.47</v>
      </c>
      <c r="F131" s="138">
        <f t="shared" si="74"/>
        <v>7.8542406695538025E-2</v>
      </c>
      <c r="G131" s="138">
        <f t="shared" si="75"/>
        <v>8.1577970523498022E-2</v>
      </c>
      <c r="H131" s="22">
        <f>海航自动更新!D131</f>
        <v>2586.6</v>
      </c>
      <c r="I131" s="138">
        <f t="shared" si="76"/>
        <v>0.92727814618880866</v>
      </c>
      <c r="J131" s="138">
        <f t="shared" si="77"/>
        <v>-0.41968963064835663</v>
      </c>
      <c r="K131" s="22">
        <f>海航自动更新!E131</f>
        <v>34.11</v>
      </c>
      <c r="L131" s="138">
        <f t="shared" si="78"/>
        <v>-0.24081905185844643</v>
      </c>
      <c r="M131" s="138">
        <f t="shared" si="79"/>
        <v>-0.47181790027872406</v>
      </c>
      <c r="N131" s="22">
        <f>海航自动更新!F131</f>
        <v>13219.62</v>
      </c>
      <c r="O131" s="138">
        <f t="shared" si="80"/>
        <v>0.18392255025322513</v>
      </c>
      <c r="P131" s="138">
        <f t="shared" si="81"/>
        <v>-5.0611339128936006E-2</v>
      </c>
      <c r="Q131" s="22">
        <f>海航自动更新!G131</f>
        <v>11117.06</v>
      </c>
      <c r="R131" s="138">
        <f t="shared" si="82"/>
        <v>9.6215380458737565E-2</v>
      </c>
      <c r="S131" s="138">
        <f t="shared" si="83"/>
        <v>8.3505599755172133E-2</v>
      </c>
      <c r="T131" s="10">
        <f>海航自动更新!I131</f>
        <v>2075.4699999999998</v>
      </c>
      <c r="U131" s="138">
        <f t="shared" si="84"/>
        <v>1.0921654805346663</v>
      </c>
      <c r="V131" s="138">
        <f t="shared" si="85"/>
        <v>-0.42574408096973326</v>
      </c>
      <c r="W131" s="10">
        <f>海航自动更新!H131</f>
        <v>27.1</v>
      </c>
      <c r="X131" s="138">
        <f t="shared" si="86"/>
        <v>-0.16922133660331073</v>
      </c>
      <c r="Y131" s="138">
        <f t="shared" si="87"/>
        <v>-0.45680497093605932</v>
      </c>
      <c r="Z131" s="22">
        <f>海航自动更新!J131*10</f>
        <v>7155.6100000000006</v>
      </c>
      <c r="AA131" s="138">
        <f t="shared" si="88"/>
        <v>0.12002059848297519</v>
      </c>
      <c r="AB131" s="138">
        <f t="shared" si="89"/>
        <v>-7.1545255553061349E-2</v>
      </c>
      <c r="AC131" s="22">
        <f>海航自动更新!K131*10</f>
        <v>6818.03</v>
      </c>
      <c r="AD131" s="138">
        <f t="shared" si="90"/>
        <v>9.6685829362998632E-2</v>
      </c>
      <c r="AE131" s="138">
        <f t="shared" si="91"/>
        <v>-3.9457037798847572E-2</v>
      </c>
      <c r="AF131" s="22">
        <f>海航自动更新!L131*10</f>
        <v>311.90999999999997</v>
      </c>
      <c r="AG131" s="138">
        <f t="shared" si="92"/>
        <v>1.1096381467703753</v>
      </c>
      <c r="AH131" s="138">
        <f t="shared" si="93"/>
        <v>-0.45979320736417328</v>
      </c>
      <c r="AI131" s="22">
        <f>海航自动更新!M131*10</f>
        <v>25.67</v>
      </c>
      <c r="AJ131" s="138">
        <f t="shared" si="94"/>
        <v>6.869275603663616E-2</v>
      </c>
      <c r="AK131" s="138">
        <f t="shared" si="95"/>
        <v>-0.18559644670050768</v>
      </c>
      <c r="AL131" s="22">
        <f>海航自动更新!N131</f>
        <v>87.94</v>
      </c>
      <c r="AM131" s="174">
        <f t="shared" si="33"/>
        <v>1.3499999999999943</v>
      </c>
      <c r="AN131" s="174">
        <f t="shared" si="96"/>
        <v>0.89999999999999147</v>
      </c>
      <c r="AO131" s="22">
        <f>海航自动更新!O131</f>
        <v>89.56</v>
      </c>
      <c r="AP131" s="174">
        <f t="shared" si="34"/>
        <v>1.4399999999999977</v>
      </c>
      <c r="AQ131" s="174">
        <f t="shared" si="97"/>
        <v>0.15999999999999659</v>
      </c>
      <c r="AR131" s="22">
        <f>海航自动更新!P131</f>
        <v>80.239999999999995</v>
      </c>
      <c r="AS131" s="174">
        <f t="shared" si="35"/>
        <v>6.3199999999999932</v>
      </c>
      <c r="AT131" s="174">
        <f t="shared" si="98"/>
        <v>-0.85000000000000853</v>
      </c>
      <c r="AU131" s="22">
        <f>海航自动更新!Q131</f>
        <v>79.44</v>
      </c>
      <c r="AV131" s="174">
        <f t="shared" si="36"/>
        <v>6.8400000000000034</v>
      </c>
      <c r="AW131" s="174">
        <f t="shared" si="99"/>
        <v>2.1799999999999926</v>
      </c>
      <c r="AX131" s="22">
        <f>海航自动更新!R131</f>
        <v>345</v>
      </c>
      <c r="AY131" s="138">
        <f t="shared" si="70"/>
        <v>1.7699115044247815E-2</v>
      </c>
      <c r="AZ131" s="138">
        <f t="shared" si="71"/>
        <v>-0.26906779661016944</v>
      </c>
      <c r="BA131" s="125"/>
      <c r="BB131" s="125"/>
      <c r="BC131" s="125"/>
      <c r="BD131" s="125"/>
      <c r="BE131" s="125"/>
      <c r="BF131" s="125"/>
      <c r="BG131" s="125"/>
      <c r="BH131" s="125"/>
      <c r="BI131" s="125"/>
      <c r="BJ131" s="125"/>
      <c r="BK131" s="51"/>
      <c r="BL131" s="125"/>
      <c r="BM131" s="125"/>
      <c r="BN131" s="125"/>
      <c r="BO131" s="125"/>
      <c r="BP131" s="125"/>
      <c r="BQ131" s="125"/>
      <c r="BR131" s="125"/>
      <c r="BS131" s="125"/>
      <c r="BT131" s="125"/>
      <c r="BU131" s="125"/>
      <c r="BV131" s="125"/>
      <c r="BW131" s="125"/>
      <c r="BX131" s="125"/>
      <c r="BY131" s="125"/>
      <c r="BZ131" s="125"/>
      <c r="CA131" s="125"/>
      <c r="CB131" s="125"/>
      <c r="CC131" s="125"/>
      <c r="CD131" s="125"/>
      <c r="CE131" s="125"/>
      <c r="CF131" s="125"/>
      <c r="CG131" s="125"/>
      <c r="CH131" s="125"/>
      <c r="CI131" s="125"/>
      <c r="CJ131" s="125"/>
      <c r="CK131" s="125"/>
      <c r="CL131" s="125"/>
      <c r="CM131" s="125"/>
      <c r="CN131" s="125"/>
      <c r="CW131" s="125"/>
      <c r="CX131" s="125"/>
      <c r="CY131" s="125"/>
      <c r="CZ131" s="125"/>
      <c r="DA131" s="125"/>
      <c r="DB131" s="125"/>
      <c r="DC131" s="125"/>
      <c r="DD131" s="125"/>
      <c r="DE131" s="127"/>
      <c r="DF131" s="127"/>
    </row>
    <row r="132" spans="1:110" s="126" customFormat="1">
      <c r="A132" s="7">
        <v>45536</v>
      </c>
      <c r="B132" s="22">
        <f>海航自动更新!B132</f>
        <v>12374.61</v>
      </c>
      <c r="C132" s="138">
        <f t="shared" si="72"/>
        <v>0.10154078143762946</v>
      </c>
      <c r="D132" s="138">
        <f t="shared" si="73"/>
        <v>-0.17859527732161184</v>
      </c>
      <c r="E132" s="22">
        <f>海航自动更新!C132</f>
        <v>9766.82</v>
      </c>
      <c r="F132" s="138">
        <f t="shared" si="74"/>
        <v>-9.7034023758634236E-3</v>
      </c>
      <c r="G132" s="138">
        <f t="shared" si="75"/>
        <v>-9.7774185353686982E-2</v>
      </c>
      <c r="H132" s="22">
        <f>海航自动更新!D132</f>
        <v>2574.75</v>
      </c>
      <c r="I132" s="138">
        <f t="shared" si="76"/>
        <v>0.93539294170706966</v>
      </c>
      <c r="J132" s="138">
        <f t="shared" si="77"/>
        <v>-0.38441547263550746</v>
      </c>
      <c r="K132" s="22">
        <f>海航自动更新!E132</f>
        <v>33.03</v>
      </c>
      <c r="L132" s="138">
        <f t="shared" si="78"/>
        <v>-0.19497928345113336</v>
      </c>
      <c r="M132" s="138">
        <f t="shared" si="79"/>
        <v>-0.4237613398464759</v>
      </c>
      <c r="N132" s="22">
        <f>海航自动更新!F132</f>
        <v>10414.530000000001</v>
      </c>
      <c r="O132" s="138">
        <f t="shared" si="80"/>
        <v>0.11016085533679432</v>
      </c>
      <c r="P132" s="138">
        <f t="shared" si="81"/>
        <v>-0.16445998733997458</v>
      </c>
      <c r="Q132" s="22">
        <f>海航自动更新!G132</f>
        <v>8531.98</v>
      </c>
      <c r="R132" s="138">
        <f t="shared" si="82"/>
        <v>8.5821892384547738E-3</v>
      </c>
      <c r="S132" s="138">
        <f t="shared" si="83"/>
        <v>-9.609472169780342E-2</v>
      </c>
      <c r="T132" s="10">
        <f>海航自动更新!I132</f>
        <v>1858.28</v>
      </c>
      <c r="U132" s="138">
        <f t="shared" si="84"/>
        <v>1.0778459852627105</v>
      </c>
      <c r="V132" s="138">
        <f t="shared" si="85"/>
        <v>-0.37827294322325944</v>
      </c>
      <c r="W132" s="10">
        <f>海航自动更新!H132</f>
        <v>24.26</v>
      </c>
      <c r="X132" s="138">
        <f t="shared" si="86"/>
        <v>-0.11427528294998168</v>
      </c>
      <c r="Y132" s="138">
        <f t="shared" si="87"/>
        <v>-0.3355245138318268</v>
      </c>
      <c r="Z132" s="22">
        <f>海航自动更新!J132*10</f>
        <v>5565.62</v>
      </c>
      <c r="AA132" s="138">
        <f t="shared" si="88"/>
        <v>5.2728940673558045E-2</v>
      </c>
      <c r="AB132" s="138">
        <f t="shared" si="89"/>
        <v>-0.2047035153475838</v>
      </c>
      <c r="AC132" s="22">
        <f>海航自动更新!K132*10</f>
        <v>5267.28</v>
      </c>
      <c r="AD132" s="138">
        <f t="shared" si="90"/>
        <v>2.5369089889740071E-2</v>
      </c>
      <c r="AE132" s="138">
        <f t="shared" si="91"/>
        <v>-0.19111269457105307</v>
      </c>
      <c r="AF132" s="22">
        <f>海航自动更新!L132*10</f>
        <v>278.88</v>
      </c>
      <c r="AG132" s="138">
        <f t="shared" si="92"/>
        <v>1.1082552162080437</v>
      </c>
      <c r="AH132" s="138">
        <f t="shared" si="93"/>
        <v>-0.39948320413436689</v>
      </c>
      <c r="AI132" s="22">
        <f>海航自动更新!M132*10</f>
        <v>19.46</v>
      </c>
      <c r="AJ132" s="138">
        <f t="shared" si="94"/>
        <v>0.10568181818181821</v>
      </c>
      <c r="AK132" s="138">
        <f t="shared" si="95"/>
        <v>-0.11585642889595638</v>
      </c>
      <c r="AL132" s="22">
        <f>海航自动更新!N132</f>
        <v>84.16</v>
      </c>
      <c r="AM132" s="174">
        <f t="shared" si="33"/>
        <v>0.64999999999999147</v>
      </c>
      <c r="AN132" s="174">
        <f t="shared" si="96"/>
        <v>1.4200000000000017</v>
      </c>
      <c r="AO132" s="22">
        <f>海航自动更新!O132</f>
        <v>87.36</v>
      </c>
      <c r="AP132" s="174">
        <f t="shared" si="34"/>
        <v>1.5900000000000034</v>
      </c>
      <c r="AQ132" s="174">
        <f t="shared" si="97"/>
        <v>0.17000000000000171</v>
      </c>
      <c r="AR132" s="22">
        <f>海航自动更新!P132</f>
        <v>72.17</v>
      </c>
      <c r="AS132" s="174">
        <f t="shared" si="35"/>
        <v>4.9399999999999977</v>
      </c>
      <c r="AT132" s="174">
        <f t="shared" si="98"/>
        <v>0.71000000000000796</v>
      </c>
      <c r="AU132" s="22">
        <f>海航自动更新!Q132</f>
        <v>73.45</v>
      </c>
      <c r="AV132" s="174">
        <f t="shared" si="36"/>
        <v>6.710000000000008</v>
      </c>
      <c r="AW132" s="174">
        <f t="shared" si="99"/>
        <v>9.75</v>
      </c>
      <c r="AX132" s="22">
        <f>海航自动更新!R132</f>
        <v>345</v>
      </c>
      <c r="AY132" s="138">
        <f t="shared" si="70"/>
        <v>1.4705882352941124E-2</v>
      </c>
      <c r="AZ132" s="138">
        <f t="shared" si="71"/>
        <v>-0.26751592356687903</v>
      </c>
      <c r="BA132" s="125"/>
      <c r="BB132" s="125"/>
      <c r="BC132" s="125"/>
      <c r="BD132" s="125"/>
      <c r="BE132" s="125"/>
      <c r="BF132" s="125"/>
      <c r="BG132" s="125"/>
      <c r="BH132" s="125"/>
      <c r="BI132" s="125"/>
      <c r="BJ132" s="125"/>
      <c r="BK132" s="51"/>
      <c r="BL132" s="125"/>
      <c r="BM132" s="125"/>
      <c r="BN132" s="125"/>
      <c r="BO132" s="125"/>
      <c r="BP132" s="125"/>
      <c r="BQ132" s="125"/>
      <c r="BR132" s="125"/>
      <c r="BS132" s="125"/>
      <c r="BT132" s="125"/>
      <c r="BU132" s="125"/>
      <c r="BV132" s="125"/>
      <c r="BW132" s="125"/>
      <c r="BX132" s="125"/>
      <c r="BY132" s="125"/>
      <c r="BZ132" s="125"/>
      <c r="CA132" s="125"/>
      <c r="CB132" s="125"/>
      <c r="CC132" s="125"/>
      <c r="CD132" s="125"/>
      <c r="CE132" s="125"/>
      <c r="CF132" s="125"/>
      <c r="CG132" s="125"/>
      <c r="CH132" s="125"/>
      <c r="CI132" s="125"/>
      <c r="CJ132" s="125"/>
      <c r="CK132" s="125"/>
      <c r="CL132" s="125"/>
      <c r="CM132" s="125"/>
      <c r="CN132" s="125"/>
      <c r="CW132" s="125"/>
      <c r="CX132" s="125"/>
      <c r="CY132" s="125"/>
      <c r="CZ132" s="125"/>
      <c r="DA132" s="125"/>
      <c r="DB132" s="125"/>
      <c r="DC132" s="125"/>
      <c r="DD132" s="125"/>
      <c r="DE132" s="127"/>
      <c r="DF132" s="127"/>
    </row>
    <row r="133" spans="1:110" s="126" customFormat="1">
      <c r="A133" s="7">
        <v>45566</v>
      </c>
      <c r="B133" s="22">
        <f>海航自动更新!B133</f>
        <v>12620.26</v>
      </c>
      <c r="C133" s="138">
        <f t="shared" si="72"/>
        <v>0.17048364463661492</v>
      </c>
      <c r="D133" s="138">
        <f t="shared" si="73"/>
        <v>-0.15798301722763275</v>
      </c>
      <c r="E133" s="22">
        <f>海航自动更新!C133</f>
        <v>10055.08</v>
      </c>
      <c r="F133" s="138">
        <f t="shared" si="74"/>
        <v>6.2640887306007365E-2</v>
      </c>
      <c r="G133" s="138">
        <f t="shared" si="75"/>
        <v>-8.3615856281487599E-2</v>
      </c>
      <c r="H133" s="22">
        <f>海航自动更新!D133</f>
        <v>2531.7600000000002</v>
      </c>
      <c r="I133" s="138">
        <f t="shared" si="76"/>
        <v>0.98059892981193508</v>
      </c>
      <c r="J133" s="138">
        <f t="shared" si="77"/>
        <v>-0.36051002392000053</v>
      </c>
      <c r="K133" s="22">
        <f>海航自动更新!E133</f>
        <v>33.409999999999997</v>
      </c>
      <c r="L133" s="138">
        <f t="shared" si="78"/>
        <v>-0.19396863691194222</v>
      </c>
      <c r="M133" s="138">
        <f t="shared" si="79"/>
        <v>-0.40909090909090917</v>
      </c>
      <c r="N133" s="22">
        <f>海航自动更新!F133</f>
        <v>10857.28</v>
      </c>
      <c r="O133" s="138">
        <f t="shared" si="80"/>
        <v>0.20385907993697572</v>
      </c>
      <c r="P133" s="138">
        <f t="shared" si="81"/>
        <v>-0.12158568424663574</v>
      </c>
      <c r="Q133" s="22">
        <f>海航自动更新!G133</f>
        <v>8916.51</v>
      </c>
      <c r="R133" s="138">
        <f t="shared" si="82"/>
        <v>8.9364036427344473E-2</v>
      </c>
      <c r="S133" s="138">
        <f t="shared" si="83"/>
        <v>-6.9356916069479024E-2</v>
      </c>
      <c r="T133" s="10">
        <f>海航自动更新!I133</f>
        <v>1917.16</v>
      </c>
      <c r="U133" s="138">
        <f t="shared" si="84"/>
        <v>1.3745154138644273</v>
      </c>
      <c r="V133" s="138">
        <f t="shared" si="85"/>
        <v>-0.30136472131625458</v>
      </c>
      <c r="W133" s="10">
        <f>海航自动更新!H133</f>
        <v>23.61</v>
      </c>
      <c r="X133" s="138">
        <f t="shared" si="86"/>
        <v>-0.10159817351598177</v>
      </c>
      <c r="Y133" s="138">
        <f t="shared" si="87"/>
        <v>-0.32388316151202756</v>
      </c>
      <c r="Z133" s="22">
        <f>海航自动更新!J133*10</f>
        <v>5889.1200000000008</v>
      </c>
      <c r="AA133" s="138">
        <f t="shared" si="88"/>
        <v>0.1312178255858627</v>
      </c>
      <c r="AB133" s="138">
        <f t="shared" si="89"/>
        <v>-0.16736252005909902</v>
      </c>
      <c r="AC133" s="22">
        <f>海航自动更新!K133*10</f>
        <v>5561.73</v>
      </c>
      <c r="AD133" s="138">
        <f t="shared" si="90"/>
        <v>9.9177849364612047E-2</v>
      </c>
      <c r="AE133" s="138">
        <f t="shared" si="91"/>
        <v>-0.1583045414716312</v>
      </c>
      <c r="AF133" s="22">
        <f>海航自动更新!L133*10</f>
        <v>305.97000000000003</v>
      </c>
      <c r="AG133" s="138">
        <f t="shared" si="92"/>
        <v>1.4073170731707316</v>
      </c>
      <c r="AH133" s="138">
        <f t="shared" si="93"/>
        <v>-0.30908885627187521</v>
      </c>
      <c r="AI133" s="22">
        <f>海航自动更新!M133*10</f>
        <v>21.419999999999998</v>
      </c>
      <c r="AJ133" s="138">
        <f t="shared" si="94"/>
        <v>0.12736842105263158</v>
      </c>
      <c r="AK133" s="138">
        <f t="shared" si="95"/>
        <v>-3.6437246963562653E-2</v>
      </c>
      <c r="AL133" s="22">
        <f>海航自动更新!N133</f>
        <v>86.03</v>
      </c>
      <c r="AM133" s="174">
        <f t="shared" ref="AM133" si="100">AL133-AL121</f>
        <v>2.3799999999999955</v>
      </c>
      <c r="AN133" s="174">
        <f t="shared" si="96"/>
        <v>3.5600000000000023</v>
      </c>
      <c r="AO133" s="22">
        <f>海航自动更新!O133</f>
        <v>88.68</v>
      </c>
      <c r="AP133" s="174">
        <f t="shared" ref="AP133" si="101">AO133-AO121</f>
        <v>2.1800000000000068</v>
      </c>
      <c r="AQ133" s="174">
        <f t="shared" si="97"/>
        <v>1.3600000000000136</v>
      </c>
      <c r="AR133" s="22">
        <f>海航自动更新!P133</f>
        <v>75.72</v>
      </c>
      <c r="AS133" s="174">
        <f t="shared" ref="AS133" si="102">AR133-AR121</f>
        <v>12.560000000000002</v>
      </c>
      <c r="AT133" s="174">
        <f t="shared" si="98"/>
        <v>6.4099999999999966</v>
      </c>
      <c r="AU133" s="22">
        <f>海航自动更新!Q133</f>
        <v>70.66</v>
      </c>
      <c r="AV133" s="174">
        <f t="shared" ref="AV133" si="103">AU133-AU121</f>
        <v>7.259999999999998</v>
      </c>
      <c r="AW133" s="174">
        <f t="shared" si="99"/>
        <v>8.8999999999999986</v>
      </c>
      <c r="AX133" s="22">
        <f>海航自动更新!R133</f>
        <v>345</v>
      </c>
      <c r="AY133" s="138">
        <f t="shared" ref="AY133" si="104">AX133/AX121-1</f>
        <v>2.9850746268656803E-2</v>
      </c>
      <c r="AZ133" s="138">
        <f t="shared" ref="AZ133" si="105">AX133/AX73-1</f>
        <v>-0.26595744680851063</v>
      </c>
      <c r="BA133" s="125"/>
      <c r="BB133" s="125"/>
      <c r="BC133" s="125"/>
      <c r="BD133" s="125"/>
      <c r="BE133" s="125"/>
      <c r="BF133" s="125"/>
      <c r="BG133" s="125"/>
      <c r="BH133" s="125"/>
      <c r="BI133" s="125"/>
      <c r="BJ133" s="125"/>
      <c r="BK133" s="51"/>
      <c r="BL133" s="125"/>
      <c r="BM133" s="125"/>
      <c r="BN133" s="125"/>
      <c r="BO133" s="125"/>
      <c r="BP133" s="125"/>
      <c r="BQ133" s="125"/>
      <c r="BR133" s="125"/>
      <c r="BS133" s="125"/>
      <c r="BT133" s="125"/>
      <c r="BU133" s="125"/>
      <c r="BV133" s="125"/>
      <c r="BW133" s="125"/>
      <c r="BX133" s="125"/>
      <c r="BY133" s="125"/>
      <c r="BZ133" s="125"/>
      <c r="CA133" s="125"/>
      <c r="CB133" s="125"/>
      <c r="CC133" s="125"/>
      <c r="CD133" s="125"/>
      <c r="CE133" s="125"/>
      <c r="CF133" s="125"/>
      <c r="CG133" s="125"/>
      <c r="CH133" s="125"/>
      <c r="CI133" s="125"/>
      <c r="CJ133" s="125"/>
      <c r="CK133" s="125"/>
      <c r="CL133" s="125"/>
      <c r="CM133" s="125"/>
      <c r="CN133" s="125"/>
      <c r="CW133" s="125"/>
      <c r="CX133" s="125"/>
      <c r="CY133" s="125"/>
      <c r="CZ133" s="125"/>
      <c r="DA133" s="125"/>
      <c r="DB133" s="125"/>
      <c r="DC133" s="125"/>
      <c r="DD133" s="125"/>
      <c r="DE133" s="127"/>
      <c r="DF133" s="127"/>
    </row>
    <row r="134" spans="1:110" s="126" customFormat="1">
      <c r="A134" s="7">
        <v>45597</v>
      </c>
      <c r="B134" s="22">
        <f>海航自动更新!B134</f>
        <v>11393.77</v>
      </c>
      <c r="C134" s="138">
        <f t="shared" si="72"/>
        <v>0.29007446894032629</v>
      </c>
      <c r="D134" s="138">
        <f t="shared" si="73"/>
        <v>-4.33786782086798E-3</v>
      </c>
      <c r="E134" s="22">
        <f>海航自动更新!C134</f>
        <v>8935.86</v>
      </c>
      <c r="F134" s="138">
        <f t="shared" si="74"/>
        <v>0.16267111479475349</v>
      </c>
      <c r="G134" s="138">
        <f t="shared" si="75"/>
        <v>5.2155268335588145E-2</v>
      </c>
      <c r="H134" s="22">
        <f>海航自动更新!D134</f>
        <v>2426.6</v>
      </c>
      <c r="I134" s="138">
        <f t="shared" si="76"/>
        <v>1.1530353308608237</v>
      </c>
      <c r="J134" s="138">
        <f t="shared" si="77"/>
        <v>-0.16553472009683734</v>
      </c>
      <c r="K134" s="22">
        <f>海航自动更新!E134</f>
        <v>31.31</v>
      </c>
      <c r="L134" s="138">
        <f t="shared" si="78"/>
        <v>0.6315789473684208</v>
      </c>
      <c r="M134" s="138">
        <f t="shared" si="79"/>
        <v>-0.26398683591913497</v>
      </c>
      <c r="N134" s="22">
        <f>海航自动更新!F134</f>
        <v>9353.11</v>
      </c>
      <c r="O134" s="138">
        <f t="shared" si="80"/>
        <v>0.39112800071392462</v>
      </c>
      <c r="P134" s="138">
        <f t="shared" si="81"/>
        <v>2.6278251671673747E-2</v>
      </c>
      <c r="Q134" s="22">
        <f>海航自动更新!G134</f>
        <v>7617.06</v>
      </c>
      <c r="R134" s="138">
        <f t="shared" si="82"/>
        <v>0.24240284068759776</v>
      </c>
      <c r="S134" s="138">
        <f t="shared" si="83"/>
        <v>7.4077938779308905E-2</v>
      </c>
      <c r="T134" s="10">
        <f>海航自动更新!I134</f>
        <v>1717.88</v>
      </c>
      <c r="U134" s="138">
        <f t="shared" si="84"/>
        <v>1.9493527452528929</v>
      </c>
      <c r="V134" s="138">
        <f t="shared" si="85"/>
        <v>-0.13858342735364171</v>
      </c>
      <c r="W134" s="10">
        <f>海航自动更新!H134</f>
        <v>18.170000000000002</v>
      </c>
      <c r="X134" s="138">
        <f t="shared" si="86"/>
        <v>0.81337325349301426</v>
      </c>
      <c r="Y134" s="138">
        <f t="shared" si="87"/>
        <v>-0.34285714285714275</v>
      </c>
      <c r="Z134" s="22">
        <f>海航自动更新!J134*10</f>
        <v>5072.1499999999996</v>
      </c>
      <c r="AA134" s="138">
        <f t="shared" si="88"/>
        <v>0.27907592523477609</v>
      </c>
      <c r="AB134" s="138">
        <f t="shared" si="89"/>
        <v>-3.2620977646770077E-3</v>
      </c>
      <c r="AC134" s="22">
        <f>海航自动更新!K134*10</f>
        <v>4768.63</v>
      </c>
      <c r="AD134" s="138">
        <f t="shared" si="90"/>
        <v>0.2368864046065855</v>
      </c>
      <c r="AE134" s="138">
        <f t="shared" si="91"/>
        <v>5.3104919636384196E-3</v>
      </c>
      <c r="AF134" s="22">
        <f>海航自动更新!L134*10</f>
        <v>284.34999999999997</v>
      </c>
      <c r="AG134" s="138">
        <f t="shared" si="92"/>
        <v>1.8941475826972005</v>
      </c>
      <c r="AH134" s="138">
        <f t="shared" si="93"/>
        <v>-0.12952305149084675</v>
      </c>
      <c r="AI134" s="22">
        <f>海航自动更新!M134*10</f>
        <v>19.170000000000002</v>
      </c>
      <c r="AJ134" s="138">
        <f t="shared" si="94"/>
        <v>0.61227922624053832</v>
      </c>
      <c r="AK134" s="138">
        <f t="shared" si="95"/>
        <v>2.7882037533512261E-2</v>
      </c>
      <c r="AL134" s="22">
        <f>海航自动更新!N134</f>
        <v>82.09</v>
      </c>
      <c r="AM134" s="174">
        <f t="shared" ref="AM134:AM136" si="106">AL134-AL122</f>
        <v>5.960000000000008</v>
      </c>
      <c r="AN134" s="174">
        <f t="shared" si="96"/>
        <v>2.4500000000000028</v>
      </c>
      <c r="AO134" s="22">
        <f>海航自动更新!O134</f>
        <v>85.24</v>
      </c>
      <c r="AP134" s="174">
        <f t="shared" ref="AP134:AP136" si="107">AO134-AO122</f>
        <v>5.4699999999999989</v>
      </c>
      <c r="AQ134" s="174">
        <f t="shared" si="97"/>
        <v>1.7399999999999949</v>
      </c>
      <c r="AR134" s="22">
        <f>海航自动更新!P134</f>
        <v>70.790000000000006</v>
      </c>
      <c r="AS134" s="174">
        <f t="shared" ref="AS134:AS136" si="108">AR134-AR122</f>
        <v>19.110000000000007</v>
      </c>
      <c r="AT134" s="174">
        <f t="shared" si="98"/>
        <v>2.210000000000008</v>
      </c>
      <c r="AU134" s="22">
        <f>海航自动更新!Q134</f>
        <v>58.04</v>
      </c>
      <c r="AV134" s="174">
        <f t="shared" ref="AV134:AV136" si="109">AU134-AU122</f>
        <v>5.7999999999999972</v>
      </c>
      <c r="AW134" s="174">
        <f t="shared" si="99"/>
        <v>-6.9600000000000009</v>
      </c>
      <c r="AX134" s="22">
        <f>海航自动更新!R134</f>
        <v>347</v>
      </c>
      <c r="AY134" s="138">
        <f t="shared" ref="AY134:AY136" si="110">AX134/AX122-1</f>
        <v>3.5820895522387985E-2</v>
      </c>
      <c r="AZ134" s="138">
        <f t="shared" ref="AZ134:AZ135" si="111">AX134/AX74-1</f>
        <v>-4.6703296703296648E-2</v>
      </c>
      <c r="BA134" s="125"/>
      <c r="BB134" s="125"/>
      <c r="BC134" s="125"/>
      <c r="BD134" s="125"/>
      <c r="BE134" s="125"/>
      <c r="BF134" s="125"/>
      <c r="BG134" s="125"/>
      <c r="BH134" s="125"/>
      <c r="BI134" s="125"/>
      <c r="BJ134" s="125"/>
      <c r="BK134" s="51"/>
      <c r="BL134" s="125"/>
      <c r="BM134" s="125"/>
      <c r="BN134" s="125"/>
      <c r="BO134" s="125"/>
      <c r="BP134" s="125"/>
      <c r="BQ134" s="125"/>
      <c r="BR134" s="125"/>
      <c r="BS134" s="125"/>
      <c r="BT134" s="125"/>
      <c r="BU134" s="125"/>
      <c r="BV134" s="125"/>
      <c r="BW134" s="125"/>
      <c r="BX134" s="125"/>
      <c r="BY134" s="125"/>
      <c r="BZ134" s="125"/>
      <c r="CA134" s="125"/>
      <c r="CB134" s="125"/>
      <c r="CC134" s="125"/>
      <c r="CD134" s="125"/>
      <c r="CE134" s="125"/>
      <c r="CF134" s="125"/>
      <c r="CG134" s="125"/>
      <c r="CH134" s="125"/>
      <c r="CI134" s="125"/>
      <c r="CJ134" s="125"/>
      <c r="CK134" s="125"/>
      <c r="CL134" s="125"/>
      <c r="CM134" s="125"/>
      <c r="CN134" s="125"/>
      <c r="CW134" s="125"/>
      <c r="CX134" s="125"/>
      <c r="CY134" s="125"/>
      <c r="CZ134" s="125"/>
      <c r="DA134" s="125"/>
      <c r="DB134" s="125"/>
      <c r="DC134" s="125"/>
      <c r="DD134" s="125"/>
      <c r="DE134" s="127"/>
      <c r="DF134" s="127"/>
    </row>
    <row r="135" spans="1:110" s="126" customFormat="1">
      <c r="A135" s="7">
        <v>45627</v>
      </c>
      <c r="B135" s="22">
        <f>海航自动更新!B135</f>
        <v>12490.97</v>
      </c>
      <c r="C135" s="138">
        <f t="shared" si="72"/>
        <v>0.30646792603601947</v>
      </c>
      <c r="D135" s="138">
        <f t="shared" si="73"/>
        <v>8.4932594350971558E-2</v>
      </c>
      <c r="E135" s="22">
        <f>海航自动更新!C135</f>
        <v>9578.65</v>
      </c>
      <c r="F135" s="138">
        <f t="shared" si="74"/>
        <v>0.20538472670529972</v>
      </c>
      <c r="G135" s="138">
        <f t="shared" si="75"/>
        <v>0.15885438720870293</v>
      </c>
      <c r="H135" s="22">
        <f>海航自动更新!D135</f>
        <v>2880.88</v>
      </c>
      <c r="I135" s="138">
        <f t="shared" si="76"/>
        <v>0.80620568154032313</v>
      </c>
      <c r="J135" s="138">
        <f t="shared" si="77"/>
        <v>-0.10176007483046223</v>
      </c>
      <c r="K135" s="22">
        <f>海航自动更新!E135</f>
        <v>31.44</v>
      </c>
      <c r="L135" s="138">
        <f t="shared" si="78"/>
        <v>0.62732919254658381</v>
      </c>
      <c r="M135" s="138">
        <f t="shared" si="79"/>
        <v>-0.21907600596125176</v>
      </c>
      <c r="N135" s="22">
        <f>海航自动更新!F135</f>
        <v>9936.4699999999993</v>
      </c>
      <c r="O135" s="138">
        <f t="shared" si="80"/>
        <v>0.39663087172855804</v>
      </c>
      <c r="P135" s="138">
        <f t="shared" si="81"/>
        <v>8.8725388146865702E-2</v>
      </c>
      <c r="Q135" s="22">
        <f>海航自动更新!G135</f>
        <v>7998.39</v>
      </c>
      <c r="R135" s="138">
        <f t="shared" si="82"/>
        <v>0.26537983274639543</v>
      </c>
      <c r="S135" s="138">
        <f t="shared" si="83"/>
        <v>0.18171314935280791</v>
      </c>
      <c r="T135" s="10">
        <f>海航自动更新!I135</f>
        <v>1918.93</v>
      </c>
      <c r="U135" s="138">
        <f t="shared" si="84"/>
        <v>1.4488017151170212</v>
      </c>
      <c r="V135" s="138">
        <f t="shared" si="85"/>
        <v>-0.17724411744529056</v>
      </c>
      <c r="W135" s="10">
        <f>海航自动更新!H135</f>
        <v>19.149999999999999</v>
      </c>
      <c r="X135" s="138">
        <f t="shared" si="86"/>
        <v>0.90737051792828693</v>
      </c>
      <c r="Y135" s="138">
        <f t="shared" si="87"/>
        <v>-0.26090312620609812</v>
      </c>
      <c r="Z135" s="22">
        <f>海航自动更新!J135*10</f>
        <v>5252.39</v>
      </c>
      <c r="AA135" s="138">
        <f t="shared" si="88"/>
        <v>0.30646392939847922</v>
      </c>
      <c r="AB135" s="138">
        <f t="shared" si="89"/>
        <v>8.2007704509404089E-2</v>
      </c>
      <c r="AC135" s="22">
        <f>海航自动更新!K135*10</f>
        <v>4917.1100000000006</v>
      </c>
      <c r="AD135" s="138">
        <f t="shared" si="90"/>
        <v>0.26714942854565837</v>
      </c>
      <c r="AE135" s="138">
        <f t="shared" si="91"/>
        <v>0.10023628707089083</v>
      </c>
      <c r="AF135" s="22">
        <f>海航自动更新!L135*10</f>
        <v>313.8</v>
      </c>
      <c r="AG135" s="138">
        <f t="shared" si="92"/>
        <v>1.4615625980545972</v>
      </c>
      <c r="AH135" s="138">
        <f t="shared" si="93"/>
        <v>-0.14304440439128296</v>
      </c>
      <c r="AI135" s="22">
        <f>海航自动更新!M135*10</f>
        <v>21.48</v>
      </c>
      <c r="AJ135" s="138">
        <f t="shared" si="94"/>
        <v>0.73365617433414032</v>
      </c>
      <c r="AK135" s="138">
        <f t="shared" si="95"/>
        <v>0.13231418028466013</v>
      </c>
      <c r="AL135" s="22">
        <f>海航自动更新!N135</f>
        <v>79.55</v>
      </c>
      <c r="AM135" s="174">
        <f t="shared" si="106"/>
        <v>5.1400000000000006</v>
      </c>
      <c r="AN135" s="174">
        <f t="shared" si="96"/>
        <v>0.28000000000000114</v>
      </c>
      <c r="AO135" s="22">
        <f>海航自动更新!O135</f>
        <v>83.5</v>
      </c>
      <c r="AP135" s="174">
        <f t="shared" si="107"/>
        <v>3.9599999999999937</v>
      </c>
      <c r="AQ135" s="174">
        <f t="shared" si="97"/>
        <v>1.6099999999999994</v>
      </c>
      <c r="AR135" s="22">
        <f>海航自动更新!P135</f>
        <v>66.61</v>
      </c>
      <c r="AS135" s="174">
        <f t="shared" si="108"/>
        <v>17.479999999999997</v>
      </c>
      <c r="AT135" s="174">
        <f t="shared" si="98"/>
        <v>-6.1099999999999994</v>
      </c>
      <c r="AU135" s="22">
        <f>海航自动更新!Q135</f>
        <v>60.91</v>
      </c>
      <c r="AV135" s="174">
        <f t="shared" si="109"/>
        <v>8.9599999999999937</v>
      </c>
      <c r="AW135" s="174">
        <f t="shared" si="99"/>
        <v>-3.4500000000000028</v>
      </c>
      <c r="AX135" s="22">
        <f>海航自动更新!R135</f>
        <v>348</v>
      </c>
      <c r="AY135" s="138">
        <f t="shared" si="110"/>
        <v>4.1916167664670656E-2</v>
      </c>
      <c r="AZ135" s="138">
        <f t="shared" si="111"/>
        <v>-3.6011080332409962E-2</v>
      </c>
      <c r="BA135" s="125"/>
      <c r="BB135" s="125"/>
      <c r="BC135" s="125"/>
      <c r="BD135" s="125"/>
      <c r="BE135" s="125"/>
      <c r="BF135" s="125"/>
      <c r="BG135" s="125"/>
      <c r="BH135" s="125"/>
      <c r="BI135" s="125"/>
      <c r="BJ135" s="125"/>
      <c r="BK135" s="51"/>
      <c r="BL135" s="125"/>
      <c r="BM135" s="125"/>
      <c r="BN135" s="125"/>
      <c r="BO135" s="125"/>
      <c r="BP135" s="125"/>
      <c r="BQ135" s="125"/>
      <c r="BR135" s="125"/>
      <c r="BS135" s="125"/>
      <c r="BT135" s="125"/>
      <c r="BU135" s="125"/>
      <c r="BV135" s="125"/>
      <c r="BW135" s="125"/>
      <c r="BX135" s="125"/>
      <c r="BY135" s="125"/>
      <c r="BZ135" s="125"/>
      <c r="CA135" s="125"/>
      <c r="CB135" s="125"/>
      <c r="CC135" s="125"/>
      <c r="CD135" s="125"/>
      <c r="CE135" s="125"/>
      <c r="CF135" s="125"/>
      <c r="CG135" s="125"/>
      <c r="CH135" s="125"/>
      <c r="CI135" s="125"/>
      <c r="CJ135" s="125"/>
      <c r="CK135" s="125"/>
      <c r="CL135" s="125"/>
      <c r="CM135" s="125"/>
      <c r="CN135" s="125"/>
      <c r="CW135" s="125"/>
      <c r="CX135" s="125"/>
      <c r="CY135" s="125"/>
      <c r="CZ135" s="125"/>
      <c r="DA135" s="125"/>
      <c r="DB135" s="125"/>
      <c r="DC135" s="125"/>
      <c r="DD135" s="125"/>
      <c r="DE135" s="127"/>
      <c r="DF135" s="127"/>
    </row>
    <row r="136" spans="1:110" s="126" customFormat="1">
      <c r="A136" s="34">
        <v>45658</v>
      </c>
      <c r="B136" s="22">
        <f>海航自动更新!B136</f>
        <v>14229.86</v>
      </c>
      <c r="C136" s="138">
        <f t="shared" si="72"/>
        <v>0.18757631066567515</v>
      </c>
      <c r="D136" s="138">
        <f t="shared" ref="D136:D141" si="112">B136/B64-1</f>
        <v>-5.1221222983208525E-2</v>
      </c>
      <c r="E136" s="22">
        <f>海航自动更新!C136</f>
        <v>11229.7</v>
      </c>
      <c r="F136" s="138">
        <f t="shared" si="74"/>
        <v>9.6164395863552743E-2</v>
      </c>
      <c r="G136" s="138">
        <f t="shared" ref="G136:G141" si="113">E136/E64-1</f>
        <v>-8.9112117818275216E-3</v>
      </c>
      <c r="H136" s="22">
        <f>海航自动更新!D136</f>
        <v>2967.34</v>
      </c>
      <c r="I136" s="138">
        <f t="shared" si="76"/>
        <v>0.7264624085085587</v>
      </c>
      <c r="J136" s="138">
        <f t="shared" ref="J136:J141" si="114">H136/H64-1</f>
        <v>-0.17847047456097354</v>
      </c>
      <c r="K136" s="22">
        <f>海航自动更新!E136</f>
        <v>32.81</v>
      </c>
      <c r="L136" s="138">
        <f t="shared" si="78"/>
        <v>0.72775144813059534</v>
      </c>
      <c r="M136" s="138">
        <f t="shared" ref="M136:M141" si="115">K136/K64-1</f>
        <v>-0.4080822659209814</v>
      </c>
      <c r="N136" s="22">
        <f>海航自动更新!F136</f>
        <v>11587.08</v>
      </c>
      <c r="O136" s="138">
        <f t="shared" si="80"/>
        <v>0.23112132522862239</v>
      </c>
      <c r="P136" s="138">
        <f t="shared" ref="P136:P141" si="116">N136/N64-1</f>
        <v>-7.6360917431046449E-2</v>
      </c>
      <c r="Q136" s="22">
        <f>海航自动更新!G136</f>
        <v>9470.91</v>
      </c>
      <c r="R136" s="138">
        <f t="shared" si="82"/>
        <v>0.123808811855459</v>
      </c>
      <c r="S136" s="138">
        <f t="shared" ref="S136:S141" si="117">Q136/Q64-1</f>
        <v>-4.3239016742213643E-2</v>
      </c>
      <c r="T136" s="10">
        <f>海航自动更新!I136</f>
        <v>2095.54</v>
      </c>
      <c r="U136" s="138">
        <f t="shared" si="84"/>
        <v>1.1524507991289701</v>
      </c>
      <c r="V136" s="138">
        <f t="shared" ref="V136:V141" si="118">T136/T64-1</f>
        <v>-0.1950014597642864</v>
      </c>
      <c r="W136" s="10">
        <f>海航自动更新!H136</f>
        <v>20.62</v>
      </c>
      <c r="X136" s="138">
        <f t="shared" si="86"/>
        <v>0.92171481826654245</v>
      </c>
      <c r="Y136" s="138">
        <f t="shared" ref="Y136:Y141" si="119">W136/W64-1</f>
        <v>-0.51979506287843491</v>
      </c>
      <c r="Z136" s="22">
        <f>海航自动更新!J136*10</f>
        <v>6124.02</v>
      </c>
      <c r="AA136" s="138">
        <f t="shared" si="88"/>
        <v>0.1550308937691911</v>
      </c>
      <c r="AB136" s="138">
        <f t="shared" ref="AB136:AB141" si="120">Z136/Z64-1</f>
        <v>-0.13665212720664721</v>
      </c>
      <c r="AC136" s="22">
        <f>海航自动更新!K136*10</f>
        <v>5766.3099999999995</v>
      </c>
      <c r="AD136" s="138">
        <f t="shared" si="90"/>
        <v>0.12412907099606585</v>
      </c>
      <c r="AE136" s="138">
        <f t="shared" ref="AE136:AE141" si="121">AC136/AC64-1</f>
        <v>-0.13180079166597658</v>
      </c>
      <c r="AF136" s="22">
        <f>海航自动更新!L136*10</f>
        <v>336.70000000000005</v>
      </c>
      <c r="AG136" s="138">
        <f t="shared" si="92"/>
        <v>1.1145512780254982</v>
      </c>
      <c r="AH136" s="138">
        <f t="shared" ref="AH136:AH141" si="122">AF136/AF64-1</f>
        <v>-0.20598985968635763</v>
      </c>
      <c r="AI136" s="22">
        <f>海航自动更新!M136*10</f>
        <v>21.009999999999998</v>
      </c>
      <c r="AJ136" s="138">
        <f t="shared" si="94"/>
        <v>0.58685800604229588</v>
      </c>
      <c r="AK136" s="138">
        <f t="shared" ref="AK136:AK141" si="123">AI136/AI64-1</f>
        <v>-0.23876811594202896</v>
      </c>
      <c r="AL136" s="22">
        <f>海航自动更新!N136</f>
        <v>81.430000000000007</v>
      </c>
      <c r="AM136" s="174">
        <f t="shared" si="106"/>
        <v>2.8800000000000097</v>
      </c>
      <c r="AN136" s="174">
        <f t="shared" ref="AN136:AN141" si="124">AL136-AL64</f>
        <v>-2.2099999999999937</v>
      </c>
      <c r="AO136" s="22">
        <f>海航自动更新!O136</f>
        <v>84.34</v>
      </c>
      <c r="AP136" s="174">
        <f t="shared" si="107"/>
        <v>2.0799999999999983</v>
      </c>
      <c r="AQ136" s="174">
        <f t="shared" ref="AQ136:AQ141" si="125">AO136-AO64</f>
        <v>-3.019999999999996</v>
      </c>
      <c r="AR136" s="22">
        <f>海航自动更新!P136</f>
        <v>70.62</v>
      </c>
      <c r="AS136" s="174">
        <f t="shared" si="108"/>
        <v>13.980000000000004</v>
      </c>
      <c r="AT136" s="174">
        <f t="shared" ref="AT136:AT141" si="126">AR136-AR64</f>
        <v>-1.4499999999999886</v>
      </c>
      <c r="AU136" s="22">
        <f>海航自动更新!Q136</f>
        <v>62.86</v>
      </c>
      <c r="AV136" s="174">
        <f t="shared" si="109"/>
        <v>6.3500000000000014</v>
      </c>
      <c r="AW136" s="174">
        <f t="shared" ref="AW136:AW141" si="127">AU136-AU64</f>
        <v>-14.599999999999994</v>
      </c>
      <c r="AX136" s="22">
        <f>海航自动更新!R136</f>
        <v>350</v>
      </c>
      <c r="AY136" s="138">
        <f t="shared" si="110"/>
        <v>3.5502958579881616E-2</v>
      </c>
      <c r="AZ136" s="138">
        <f t="shared" ref="AZ136:AZ141" si="128">AX136/AX64-1</f>
        <v>-0.25531914893617025</v>
      </c>
      <c r="BA136" s="125"/>
      <c r="BB136" s="125"/>
      <c r="BC136" s="125"/>
      <c r="BD136" s="125"/>
      <c r="BE136" s="125"/>
      <c r="BF136" s="125"/>
      <c r="BG136" s="125"/>
      <c r="BH136" s="125"/>
      <c r="BI136" s="125"/>
      <c r="BJ136" s="125"/>
      <c r="BK136" s="51"/>
      <c r="BL136" s="125"/>
      <c r="BM136" s="125"/>
      <c r="BN136" s="125"/>
      <c r="BO136" s="125"/>
      <c r="BP136" s="125"/>
      <c r="BQ136" s="125"/>
      <c r="BR136" s="125"/>
      <c r="BS136" s="125"/>
      <c r="BT136" s="125"/>
      <c r="BU136" s="125"/>
      <c r="BV136" s="125"/>
      <c r="BW136" s="125"/>
      <c r="BX136" s="125"/>
      <c r="BY136" s="125"/>
      <c r="BZ136" s="125"/>
      <c r="CA136" s="125"/>
      <c r="CB136" s="125"/>
      <c r="CC136" s="125"/>
      <c r="CD136" s="125"/>
      <c r="CE136" s="125"/>
      <c r="CF136" s="125"/>
      <c r="CG136" s="125"/>
      <c r="CH136" s="125"/>
      <c r="CI136" s="125"/>
      <c r="CJ136" s="125"/>
      <c r="CK136" s="125"/>
      <c r="CL136" s="125"/>
      <c r="CM136" s="125"/>
      <c r="CN136" s="125"/>
      <c r="CW136" s="125"/>
      <c r="CX136" s="125"/>
      <c r="CY136" s="125"/>
      <c r="CZ136" s="125"/>
      <c r="DA136" s="125"/>
      <c r="DB136" s="125"/>
      <c r="DC136" s="125"/>
      <c r="DD136" s="125"/>
      <c r="DE136" s="127"/>
      <c r="DF136" s="127"/>
    </row>
    <row r="137" spans="1:110" s="126" customFormat="1">
      <c r="A137" s="7">
        <v>45689</v>
      </c>
      <c r="B137" s="22">
        <f>海航自动更新!B137</f>
        <v>12957.02</v>
      </c>
      <c r="C137" s="138">
        <f t="shared" ref="C137:C138" si="129">B137/B125-1</f>
        <v>6.2663157540779668E-2</v>
      </c>
      <c r="D137" s="138">
        <f t="shared" si="112"/>
        <v>-0.11971025284257675</v>
      </c>
      <c r="E137" s="22">
        <f>海航自动更新!C137</f>
        <v>10476.06</v>
      </c>
      <c r="F137" s="138">
        <f t="shared" ref="F137:F138" si="130">E137/E125-1</f>
        <v>-1.2677912046278328E-2</v>
      </c>
      <c r="G137" s="138">
        <f t="shared" si="113"/>
        <v>-7.7353545246055311E-2</v>
      </c>
      <c r="H137" s="22">
        <f>海航自动更新!D137</f>
        <v>2450.64</v>
      </c>
      <c r="I137" s="138">
        <f t="shared" ref="I137:I138" si="131">H137/H125-1</f>
        <v>0.56741648491515773</v>
      </c>
      <c r="J137" s="138">
        <f t="shared" si="114"/>
        <v>-0.25939267927082832</v>
      </c>
      <c r="K137" s="22">
        <f>海航自动更新!E137</f>
        <v>30.32</v>
      </c>
      <c r="L137" s="138">
        <f t="shared" ref="L137:L138" si="132">K137/K125-1</f>
        <v>0.60423280423280445</v>
      </c>
      <c r="M137" s="138">
        <f t="shared" si="115"/>
        <v>-0.45585068198133527</v>
      </c>
      <c r="N137" s="22">
        <f>海航自动更新!F137</f>
        <v>11071.86</v>
      </c>
      <c r="O137" s="138">
        <f t="shared" ref="O137:O138" si="133">N137/N125-1</f>
        <v>5.8168462319952985E-2</v>
      </c>
      <c r="P137" s="138">
        <f t="shared" si="116"/>
        <v>-0.13865751167518137</v>
      </c>
      <c r="Q137" s="22">
        <f>海航自动更新!G137</f>
        <v>9245.52</v>
      </c>
      <c r="R137" s="138">
        <f t="shared" ref="R137:R138" si="134">Q137/Q125-1</f>
        <v>-1.6098050504480876E-2</v>
      </c>
      <c r="S137" s="138">
        <f t="shared" si="117"/>
        <v>-0.10838944361615732</v>
      </c>
      <c r="T137" s="10">
        <f>海航自动更新!I137</f>
        <v>1807.11</v>
      </c>
      <c r="U137" s="138">
        <f t="shared" ref="U137:U138" si="135">T137/T125-1</f>
        <v>0.71281929766361785</v>
      </c>
      <c r="V137" s="138">
        <f t="shared" si="118"/>
        <v>-0.25942363962723447</v>
      </c>
      <c r="W137" s="10">
        <f>海航自动更新!H137</f>
        <v>19.239999999999998</v>
      </c>
      <c r="X137" s="138">
        <f t="shared" ref="X137:X138" si="136">W137/W125-1</f>
        <v>0.68920105355575045</v>
      </c>
      <c r="Y137" s="138">
        <f t="shared" si="119"/>
        <v>-0.56851311953352779</v>
      </c>
      <c r="Z137" s="22">
        <f>海航自动更新!J137*10</f>
        <v>5957.64</v>
      </c>
      <c r="AA137" s="138">
        <f t="shared" ref="AA137:AA138" si="137">Z137/Z125-1</f>
        <v>-8.6412172584726665E-3</v>
      </c>
      <c r="AB137" s="138">
        <f t="shared" si="120"/>
        <v>-0.19304224390613911</v>
      </c>
      <c r="AC137" s="22">
        <f>海航自动更新!K137*10</f>
        <v>5646.35</v>
      </c>
      <c r="AD137" s="138">
        <f t="shared" ref="AD137:AD138" si="138">AC137/AC125-1</f>
        <v>-3.0246665498775416E-2</v>
      </c>
      <c r="AE137" s="138">
        <f t="shared" si="121"/>
        <v>-0.18534960994140826</v>
      </c>
      <c r="AF137" s="22">
        <f>海航自动更新!L137*10</f>
        <v>291.27999999999997</v>
      </c>
      <c r="AG137" s="138">
        <f t="shared" ref="AG137:AG138" si="139">AF137/AF125-1</f>
        <v>0.68175519630484982</v>
      </c>
      <c r="AH137" s="138">
        <f t="shared" si="122"/>
        <v>-0.31243508639410822</v>
      </c>
      <c r="AI137" s="22">
        <f>海航自动更新!M137*10</f>
        <v>20.009999999999998</v>
      </c>
      <c r="AJ137" s="138">
        <f t="shared" ref="AJ137:AJ138" si="140">AI137/AI125-1</f>
        <v>0.4385334291876346</v>
      </c>
      <c r="AK137" s="138">
        <f t="shared" si="123"/>
        <v>-0.29017382050372476</v>
      </c>
      <c r="AL137" s="22">
        <f>海航自动更新!N137</f>
        <v>85.45</v>
      </c>
      <c r="AM137" s="174">
        <f t="shared" ref="AM137:AM138" si="141">AL137-AL125</f>
        <v>-0.35999999999999943</v>
      </c>
      <c r="AN137" s="174">
        <f t="shared" si="124"/>
        <v>-1.8799999999999955</v>
      </c>
      <c r="AO137" s="22">
        <f>海航自动更新!O137</f>
        <v>88.25</v>
      </c>
      <c r="AP137" s="174">
        <f t="shared" ref="AP137:AP138" si="142">AO137-AO125</f>
        <v>-0.31000000000000227</v>
      </c>
      <c r="AQ137" s="174">
        <f t="shared" si="125"/>
        <v>-3.0799999999999983</v>
      </c>
      <c r="AR137" s="22">
        <f>海航自动更新!P137</f>
        <v>73.739999999999995</v>
      </c>
      <c r="AS137" s="174">
        <f t="shared" ref="AS137:AS138" si="143">AR137-AR125</f>
        <v>6.2599999999999909</v>
      </c>
      <c r="AT137" s="174">
        <f t="shared" si="126"/>
        <v>0</v>
      </c>
      <c r="AU137" s="22">
        <f>海航自动更新!Q137</f>
        <v>63.45</v>
      </c>
      <c r="AV137" s="174">
        <f t="shared" ref="AV137:AV138" si="144">AU137-AU125</f>
        <v>3.2100000000000009</v>
      </c>
      <c r="AW137" s="174">
        <f t="shared" si="127"/>
        <v>-16.579999999999998</v>
      </c>
      <c r="AX137" s="22">
        <f>海航自动更新!R137</f>
        <v>351</v>
      </c>
      <c r="AY137" s="138">
        <f t="shared" ref="AY137:AY138" si="145">AX137/AX125-1</f>
        <v>3.8461538461538547E-2</v>
      </c>
      <c r="AZ137" s="138">
        <f t="shared" si="128"/>
        <v>-0.25635593220338981</v>
      </c>
      <c r="BA137" s="125"/>
      <c r="BB137" s="125"/>
      <c r="BC137" s="125"/>
      <c r="BD137" s="125"/>
      <c r="BE137" s="125"/>
      <c r="BF137" s="125"/>
      <c r="BG137" s="125"/>
      <c r="BH137" s="125"/>
      <c r="BI137" s="125"/>
      <c r="BJ137" s="125"/>
      <c r="BK137" s="51"/>
      <c r="BL137" s="125"/>
      <c r="BM137" s="125"/>
      <c r="BN137" s="125"/>
      <c r="BO137" s="125"/>
      <c r="BP137" s="125"/>
      <c r="BQ137" s="125"/>
      <c r="BR137" s="125"/>
      <c r="BS137" s="125"/>
      <c r="BT137" s="125"/>
      <c r="BU137" s="125"/>
      <c r="BV137" s="125"/>
      <c r="BW137" s="125"/>
      <c r="BX137" s="125"/>
      <c r="BY137" s="125"/>
      <c r="BZ137" s="125"/>
      <c r="CA137" s="125"/>
      <c r="CB137" s="125"/>
      <c r="CC137" s="125"/>
      <c r="CD137" s="125"/>
      <c r="CE137" s="125"/>
      <c r="CF137" s="125"/>
      <c r="CG137" s="125"/>
      <c r="CH137" s="125"/>
      <c r="CI137" s="125"/>
      <c r="CJ137" s="125"/>
      <c r="CK137" s="125"/>
      <c r="CL137" s="125"/>
      <c r="CM137" s="125"/>
      <c r="CN137" s="125"/>
      <c r="CW137" s="125"/>
      <c r="CX137" s="125"/>
      <c r="CY137" s="125"/>
      <c r="CZ137" s="125"/>
      <c r="DA137" s="125"/>
      <c r="DB137" s="125"/>
      <c r="DC137" s="125"/>
      <c r="DD137" s="125"/>
      <c r="DE137" s="127"/>
      <c r="DF137" s="127"/>
    </row>
    <row r="138" spans="1:110" s="126" customFormat="1">
      <c r="A138" s="7">
        <v>45717</v>
      </c>
      <c r="B138" s="22">
        <f>海航自动更新!B138</f>
        <v>12716.57</v>
      </c>
      <c r="C138" s="138">
        <f t="shared" si="129"/>
        <v>0.11187597490259704</v>
      </c>
      <c r="D138" s="138">
        <f t="shared" si="112"/>
        <v>-0.13169498978510485</v>
      </c>
      <c r="E138" s="22">
        <f>海航自动更新!C138</f>
        <v>9817.26</v>
      </c>
      <c r="F138" s="138">
        <f t="shared" si="130"/>
        <v>3.8416506258220906E-4</v>
      </c>
      <c r="G138" s="138">
        <f t="shared" si="113"/>
        <v>-0.10099504218810373</v>
      </c>
      <c r="H138" s="22">
        <f>海航自动更新!D138</f>
        <v>2864.28</v>
      </c>
      <c r="I138" s="138">
        <f t="shared" si="131"/>
        <v>0.78760531735630046</v>
      </c>
      <c r="J138" s="138">
        <f t="shared" si="114"/>
        <v>-0.21933590076941312</v>
      </c>
      <c r="K138" s="22">
        <f>海航自动更新!E138</f>
        <v>35.03</v>
      </c>
      <c r="L138" s="138">
        <f t="shared" si="132"/>
        <v>0.64847058823529413</v>
      </c>
      <c r="M138" s="138">
        <f t="shared" si="115"/>
        <v>-0.37569060773480656</v>
      </c>
      <c r="N138" s="22">
        <f>海航自动更新!F138</f>
        <v>10491.14</v>
      </c>
      <c r="O138" s="138">
        <f t="shared" si="133"/>
        <v>0.11505619315053628</v>
      </c>
      <c r="P138" s="138">
        <f t="shared" si="116"/>
        <v>-0.13518856034021565</v>
      </c>
      <c r="Q138" s="22">
        <f>海航自动更新!G138</f>
        <v>8385.34</v>
      </c>
      <c r="R138" s="138">
        <f t="shared" si="134"/>
        <v>1.1816719578251922E-2</v>
      </c>
      <c r="S138" s="138">
        <f t="shared" si="117"/>
        <v>-0.13008467454970607</v>
      </c>
      <c r="T138" s="10">
        <f>海航自动更新!I138</f>
        <v>2084.9499999999998</v>
      </c>
      <c r="U138" s="138">
        <f t="shared" si="135"/>
        <v>0.87892578741044436</v>
      </c>
      <c r="V138" s="138">
        <f t="shared" si="118"/>
        <v>-0.14686891336726859</v>
      </c>
      <c r="W138" s="10">
        <f>海航自动更新!H138</f>
        <v>20.85</v>
      </c>
      <c r="X138" s="138">
        <f t="shared" si="136"/>
        <v>0.80363321799307963</v>
      </c>
      <c r="Y138" s="138">
        <f t="shared" si="119"/>
        <v>-0.56562500000000004</v>
      </c>
      <c r="Z138" s="22">
        <f>海航自动更新!J138*10</f>
        <v>5514.1600000000008</v>
      </c>
      <c r="AA138" s="138">
        <f t="shared" si="137"/>
        <v>2.7406014827457303E-2</v>
      </c>
      <c r="AB138" s="138">
        <f t="shared" si="120"/>
        <v>-0.21605602605677932</v>
      </c>
      <c r="AC138" s="22">
        <f>海航自动更新!K138*10</f>
        <v>5168.8500000000004</v>
      </c>
      <c r="AD138" s="138">
        <f t="shared" si="138"/>
        <v>8.9002571400431663E-5</v>
      </c>
      <c r="AE138" s="138">
        <f t="shared" si="121"/>
        <v>-0.21332710348648209</v>
      </c>
      <c r="AF138" s="22">
        <f>海航自动更新!L138*10</f>
        <v>323.92</v>
      </c>
      <c r="AG138" s="138">
        <f t="shared" si="139"/>
        <v>0.7413181378346414</v>
      </c>
      <c r="AH138" s="138">
        <f t="shared" si="122"/>
        <v>-0.25217592058178451</v>
      </c>
      <c r="AI138" s="22">
        <f>海航自动更新!M138*10</f>
        <v>21.38</v>
      </c>
      <c r="AJ138" s="138">
        <f t="shared" si="140"/>
        <v>0.68745067087608547</v>
      </c>
      <c r="AK138" s="138">
        <f t="shared" si="123"/>
        <v>-0.2920529801324504</v>
      </c>
      <c r="AL138" s="22">
        <f>海航自动更新!N138</f>
        <v>82.5</v>
      </c>
      <c r="AM138" s="174">
        <f t="shared" si="141"/>
        <v>0.23999999999999488</v>
      </c>
      <c r="AN138" s="174">
        <f t="shared" si="124"/>
        <v>-0.32999999999999829</v>
      </c>
      <c r="AO138" s="22">
        <f>海航自动更新!O138</f>
        <v>85.41</v>
      </c>
      <c r="AP138" s="174">
        <f t="shared" si="142"/>
        <v>0.95999999999999375</v>
      </c>
      <c r="AQ138" s="174">
        <f t="shared" si="125"/>
        <v>-2.8599999999999994</v>
      </c>
      <c r="AR138" s="22">
        <f>海航自动更新!P138</f>
        <v>72.790000000000006</v>
      </c>
      <c r="AS138" s="174">
        <f t="shared" si="143"/>
        <v>3.5400000000000063</v>
      </c>
      <c r="AT138" s="174">
        <f t="shared" si="126"/>
        <v>6.1800000000000068</v>
      </c>
      <c r="AU138" s="22">
        <f>海航自动更新!Q138</f>
        <v>59.52</v>
      </c>
      <c r="AV138" s="174">
        <f t="shared" si="144"/>
        <v>5.1100000000000065</v>
      </c>
      <c r="AW138" s="174">
        <f t="shared" si="127"/>
        <v>-26.020000000000003</v>
      </c>
      <c r="AX138" s="22">
        <f>海航自动更新!R138</f>
        <v>351</v>
      </c>
      <c r="AY138" s="138">
        <f t="shared" si="145"/>
        <v>3.2352941176470695E-2</v>
      </c>
      <c r="AZ138" s="138">
        <f t="shared" si="128"/>
        <v>-0.259493670886076</v>
      </c>
      <c r="BA138" s="125"/>
      <c r="BB138" s="125"/>
      <c r="BC138" s="125"/>
      <c r="BD138" s="125"/>
      <c r="BE138" s="125"/>
      <c r="BF138" s="125"/>
      <c r="BG138" s="125"/>
      <c r="BH138" s="125"/>
      <c r="BI138" s="125"/>
      <c r="BJ138" s="125"/>
      <c r="BK138" s="51"/>
      <c r="BL138" s="125"/>
      <c r="BM138" s="125"/>
      <c r="BN138" s="125"/>
      <c r="BO138" s="125"/>
      <c r="BP138" s="125"/>
      <c r="BQ138" s="125"/>
      <c r="BR138" s="125"/>
      <c r="BS138" s="125"/>
      <c r="BT138" s="125"/>
      <c r="BU138" s="125"/>
      <c r="BV138" s="125"/>
      <c r="BW138" s="125"/>
      <c r="BX138" s="125"/>
      <c r="BY138" s="125"/>
      <c r="BZ138" s="125"/>
      <c r="CA138" s="125"/>
      <c r="CB138" s="125"/>
      <c r="CC138" s="125"/>
      <c r="CD138" s="125"/>
      <c r="CE138" s="125"/>
      <c r="CF138" s="125"/>
      <c r="CG138" s="125"/>
      <c r="CH138" s="125"/>
      <c r="CI138" s="125"/>
      <c r="CJ138" s="125"/>
      <c r="CK138" s="125"/>
      <c r="CL138" s="125"/>
      <c r="CM138" s="125"/>
      <c r="CN138" s="125"/>
      <c r="CW138" s="125"/>
      <c r="CX138" s="125"/>
      <c r="CY138" s="125"/>
      <c r="CZ138" s="125"/>
      <c r="DA138" s="125"/>
      <c r="DB138" s="125"/>
      <c r="DC138" s="125"/>
      <c r="DD138" s="125"/>
      <c r="DE138" s="127"/>
      <c r="DF138" s="127"/>
    </row>
    <row r="139" spans="1:110" s="126" customFormat="1">
      <c r="A139" s="7">
        <v>45748</v>
      </c>
      <c r="B139" s="22">
        <f>海航自动更新!B139</f>
        <v>12501.25</v>
      </c>
      <c r="C139" s="138">
        <f t="shared" ref="C139:C140" si="146">B139/B127-1</f>
        <v>0.10323382865050057</v>
      </c>
      <c r="D139" s="138">
        <f t="shared" si="112"/>
        <v>-0.15574991625876589</v>
      </c>
      <c r="E139" s="22">
        <f>海航自动更新!C139</f>
        <v>9419.5499999999993</v>
      </c>
      <c r="F139" s="138">
        <f t="shared" ref="F139:F140" si="147">E139/E127-1</f>
        <v>-1.2649128238622076E-3</v>
      </c>
      <c r="G139" s="138">
        <f t="shared" si="113"/>
        <v>-0.12018378015872955</v>
      </c>
      <c r="H139" s="22">
        <f>海航自动更新!D139</f>
        <v>3044.47</v>
      </c>
      <c r="I139" s="138">
        <f t="shared" ref="I139:I140" si="148">H139/H127-1</f>
        <v>0.6237433132263448</v>
      </c>
      <c r="J139" s="138">
        <f t="shared" si="114"/>
        <v>-0.24558547307175749</v>
      </c>
      <c r="K139" s="22">
        <f>海航自动更新!E139</f>
        <v>37.229999999999997</v>
      </c>
      <c r="L139" s="138">
        <f t="shared" ref="L139:L140" si="149">K139/K127-1</f>
        <v>0.48800959232613894</v>
      </c>
      <c r="M139" s="138">
        <f t="shared" si="115"/>
        <v>-0.43341957084157667</v>
      </c>
      <c r="N139" s="22">
        <f>海航自动更新!F139</f>
        <v>10346.26</v>
      </c>
      <c r="O139" s="138">
        <f t="shared" ref="O139:O140" si="150">N139/N127-1</f>
        <v>0.10328567406863964</v>
      </c>
      <c r="P139" s="138">
        <f t="shared" si="116"/>
        <v>-0.14987214713925112</v>
      </c>
      <c r="Q139" s="22">
        <f>海航自动更新!G139</f>
        <v>8071.61</v>
      </c>
      <c r="R139" s="138">
        <f t="shared" ref="R139:R140" si="151">Q139/Q127-1</f>
        <v>9.361303029355561E-3</v>
      </c>
      <c r="S139" s="138">
        <f t="shared" si="117"/>
        <v>-0.13452317128090763</v>
      </c>
      <c r="T139" s="10">
        <f>海航自动更新!I139</f>
        <v>2248.7199999999998</v>
      </c>
      <c r="U139" s="138">
        <f t="shared" ref="U139:U140" si="152">T139/T127-1</f>
        <v>0.64464272654135879</v>
      </c>
      <c r="V139" s="138">
        <f t="shared" si="118"/>
        <v>-0.19472008651838701</v>
      </c>
      <c r="W139" s="10">
        <f>海航自动更新!H139</f>
        <v>25.93</v>
      </c>
      <c r="X139" s="138">
        <f t="shared" ref="X139:X140" si="153">W139/W127-1</f>
        <v>0.9010263929618767</v>
      </c>
      <c r="Y139" s="138">
        <f t="shared" si="119"/>
        <v>-0.49718828776420398</v>
      </c>
      <c r="Z139" s="22">
        <f>海航自动更新!J139*10</f>
        <v>5460.59</v>
      </c>
      <c r="AA139" s="138">
        <f t="shared" ref="AA139:AA140" si="154">Z139/Z127-1</f>
        <v>4.6948455822015012E-2</v>
      </c>
      <c r="AB139" s="138">
        <f t="shared" si="120"/>
        <v>-0.20301391655902667</v>
      </c>
      <c r="AC139" s="22">
        <f>海航自动更新!K139*10</f>
        <v>5087.2699999999995</v>
      </c>
      <c r="AD139" s="138">
        <f t="shared" ref="AD139:AD140" si="155">AC139/AC127-1</f>
        <v>1.9382672015453073E-2</v>
      </c>
      <c r="AE139" s="138">
        <f t="shared" si="121"/>
        <v>-0.19998018534564788</v>
      </c>
      <c r="AF139" s="22">
        <f>海航自动更新!L139*10</f>
        <v>351.01</v>
      </c>
      <c r="AG139" s="138">
        <f t="shared" ref="AG139:AG140" si="156">AF139/AF127-1</f>
        <v>0.65445889894419285</v>
      </c>
      <c r="AH139" s="138">
        <f t="shared" si="122"/>
        <v>-0.23925010836584304</v>
      </c>
      <c r="AI139" s="22">
        <f>海航自动更新!M139*10</f>
        <v>22.31</v>
      </c>
      <c r="AJ139" s="138">
        <f t="shared" ref="AJ139:AJ140" si="157">AI139/AI127-1</f>
        <v>0.71351766513056836</v>
      </c>
      <c r="AK139" s="138">
        <f t="shared" si="123"/>
        <v>-0.28516501121435445</v>
      </c>
      <c r="AL139" s="22">
        <f>海航自动更新!N139</f>
        <v>82.76</v>
      </c>
      <c r="AM139" s="174">
        <f t="shared" ref="AM139:AM140" si="158">AL139-AL127</f>
        <v>0</v>
      </c>
      <c r="AN139" s="174">
        <f t="shared" si="124"/>
        <v>0.57000000000000739</v>
      </c>
      <c r="AO139" s="22">
        <f>海航自动更新!O139</f>
        <v>85.69</v>
      </c>
      <c r="AP139" s="174">
        <f t="shared" ref="AP139:AP140" si="159">AO139-AO127</f>
        <v>0.89999999999999147</v>
      </c>
      <c r="AQ139" s="174">
        <f t="shared" si="125"/>
        <v>-1.4200000000000017</v>
      </c>
      <c r="AR139" s="22">
        <f>海航自动更新!P139</f>
        <v>73.86</v>
      </c>
      <c r="AS139" s="174">
        <f t="shared" ref="AS139:AS140" si="160">AR139-AR127</f>
        <v>0.93999999999999773</v>
      </c>
      <c r="AT139" s="174">
        <f t="shared" si="126"/>
        <v>4.6599999999999966</v>
      </c>
      <c r="AU139" s="22">
        <f>海航自动更新!Q139</f>
        <v>69.64</v>
      </c>
      <c r="AV139" s="174">
        <f t="shared" ref="AV139:AV140" si="161">AU139-AU127</f>
        <v>15.130000000000003</v>
      </c>
      <c r="AW139" s="174">
        <f t="shared" si="127"/>
        <v>-8.8400000000000034</v>
      </c>
      <c r="AX139" s="22">
        <f>海航自动更新!R139</f>
        <v>347</v>
      </c>
      <c r="AY139" s="138">
        <f t="shared" ref="AY139:AY140" si="162">AX139/AX127-1</f>
        <v>1.4619883040935644E-2</v>
      </c>
      <c r="AZ139" s="138">
        <f t="shared" si="128"/>
        <v>-0.26947368421052631</v>
      </c>
      <c r="BA139" s="125"/>
      <c r="BB139" s="125"/>
      <c r="BC139" s="125"/>
      <c r="BD139" s="125"/>
      <c r="BE139" s="125"/>
      <c r="BF139" s="125"/>
      <c r="BG139" s="125"/>
      <c r="BH139" s="125"/>
      <c r="BI139" s="125"/>
      <c r="BJ139" s="125"/>
      <c r="BK139" s="51"/>
      <c r="BL139" s="125"/>
      <c r="BM139" s="125"/>
      <c r="BN139" s="125"/>
      <c r="BO139" s="125"/>
      <c r="BP139" s="125"/>
      <c r="BQ139" s="125"/>
      <c r="BR139" s="125"/>
      <c r="BS139" s="125"/>
      <c r="BT139" s="125"/>
      <c r="BU139" s="125"/>
      <c r="BV139" s="125"/>
      <c r="BW139" s="125"/>
      <c r="BX139" s="125"/>
      <c r="BY139" s="125"/>
      <c r="BZ139" s="125"/>
      <c r="CA139" s="125"/>
      <c r="CB139" s="125"/>
      <c r="CC139" s="125"/>
      <c r="CD139" s="125"/>
      <c r="CE139" s="125"/>
      <c r="CF139" s="125"/>
      <c r="CG139" s="125"/>
      <c r="CH139" s="125"/>
      <c r="CI139" s="125"/>
      <c r="CJ139" s="125"/>
      <c r="CK139" s="125"/>
      <c r="CL139" s="125"/>
      <c r="CM139" s="125"/>
      <c r="CN139" s="125"/>
      <c r="CW139" s="125"/>
      <c r="CX139" s="125"/>
      <c r="CY139" s="125"/>
      <c r="CZ139" s="125"/>
      <c r="DA139" s="125"/>
      <c r="DB139" s="125"/>
      <c r="DC139" s="125"/>
      <c r="DD139" s="125"/>
      <c r="DE139" s="127"/>
      <c r="DF139" s="127"/>
    </row>
    <row r="140" spans="1:110" s="126" customFormat="1">
      <c r="A140" s="7">
        <v>45778</v>
      </c>
      <c r="B140" s="22">
        <f>海航自动更新!B140</f>
        <v>12811.37</v>
      </c>
      <c r="C140" s="138">
        <f t="shared" si="146"/>
        <v>0.15007760622717048</v>
      </c>
      <c r="D140" s="138">
        <f t="shared" si="112"/>
        <v>-0.15546374980141342</v>
      </c>
      <c r="E140" s="22">
        <f>海航自动更新!C140</f>
        <v>9672.86</v>
      </c>
      <c r="F140" s="138">
        <f t="shared" si="147"/>
        <v>5.7901621271643888E-2</v>
      </c>
      <c r="G140" s="138">
        <f t="shared" si="113"/>
        <v>-0.11816954399962798</v>
      </c>
      <c r="H140" s="22">
        <f>海航自动更新!D140</f>
        <v>3102.49</v>
      </c>
      <c r="I140" s="138">
        <f t="shared" si="148"/>
        <v>0.57800801595052076</v>
      </c>
      <c r="J140" s="138">
        <f t="shared" si="114"/>
        <v>-0.24934067582542563</v>
      </c>
      <c r="K140" s="22">
        <f>海航自动更新!E140</f>
        <v>36.020000000000003</v>
      </c>
      <c r="L140" s="138">
        <f t="shared" si="149"/>
        <v>0.19866888519134784</v>
      </c>
      <c r="M140" s="138">
        <f t="shared" si="115"/>
        <v>-0.46739612597959479</v>
      </c>
      <c r="N140" s="22">
        <f>海航自动更新!F140</f>
        <v>10513.06</v>
      </c>
      <c r="O140" s="138">
        <f t="shared" si="150"/>
        <v>0.14854152555334621</v>
      </c>
      <c r="P140" s="138">
        <f t="shared" si="116"/>
        <v>-0.16125604242442138</v>
      </c>
      <c r="Q140" s="22">
        <f>海航自动更新!G140</f>
        <v>8324.49</v>
      </c>
      <c r="R140" s="138">
        <f t="shared" si="151"/>
        <v>6.7525612566411874E-2</v>
      </c>
      <c r="S140" s="138">
        <f t="shared" si="117"/>
        <v>-0.12960618148169445</v>
      </c>
      <c r="T140" s="10">
        <f>海航自动更新!I140</f>
        <v>2162.7399999999998</v>
      </c>
      <c r="U140" s="138">
        <f t="shared" si="152"/>
        <v>0.61892642468429737</v>
      </c>
      <c r="V140" s="138">
        <f t="shared" si="118"/>
        <v>-0.25920115637427343</v>
      </c>
      <c r="W140" s="10">
        <f>海航自动更新!H140</f>
        <v>25.83</v>
      </c>
      <c r="X140" s="138">
        <f t="shared" si="153"/>
        <v>0.3212276214833758</v>
      </c>
      <c r="Y140" s="138">
        <f t="shared" si="119"/>
        <v>-0.49123498128816234</v>
      </c>
      <c r="Z140" s="22">
        <f>海航自动更新!J140*10</f>
        <v>5583.7</v>
      </c>
      <c r="AA140" s="138">
        <f t="shared" si="154"/>
        <v>8.4339923097836555E-2</v>
      </c>
      <c r="AB140" s="138">
        <f t="shared" si="120"/>
        <v>-0.20764414726350089</v>
      </c>
      <c r="AC140" s="22">
        <f>海航自动更新!K140*10</f>
        <v>5242.1000000000004</v>
      </c>
      <c r="AD140" s="138">
        <f t="shared" si="155"/>
        <v>6.173629663236313E-2</v>
      </c>
      <c r="AE140" s="138">
        <f t="shared" si="121"/>
        <v>-0.20139851617129523</v>
      </c>
      <c r="AF140" s="22">
        <f>海航自动更新!L140*10</f>
        <v>320.77</v>
      </c>
      <c r="AG140" s="138">
        <f t="shared" si="156"/>
        <v>0.62365863535128563</v>
      </c>
      <c r="AH140" s="138">
        <f t="shared" si="122"/>
        <v>-0.2905045232354958</v>
      </c>
      <c r="AI140" s="22">
        <f>海航自动更新!M140*10</f>
        <v>20.830000000000002</v>
      </c>
      <c r="AJ140" s="138">
        <f t="shared" si="157"/>
        <v>0.43161512027491411</v>
      </c>
      <c r="AK140" s="138">
        <f t="shared" si="123"/>
        <v>-0.32260162601626008</v>
      </c>
      <c r="AL140" s="22">
        <f>海航自动更新!N140</f>
        <v>82.06</v>
      </c>
      <c r="AM140" s="174">
        <f t="shared" si="158"/>
        <v>-0.10999999999999943</v>
      </c>
      <c r="AN140" s="174">
        <f t="shared" si="124"/>
        <v>-0.56999999999999318</v>
      </c>
      <c r="AO140" s="22">
        <f>海航自动更新!O140</f>
        <v>86.06</v>
      </c>
      <c r="AP140" s="174">
        <f t="shared" si="159"/>
        <v>0.78000000000000114</v>
      </c>
      <c r="AQ140" s="174">
        <f t="shared" si="125"/>
        <v>-1.1299999999999955</v>
      </c>
      <c r="AR140" s="22">
        <f>海航自动更新!P140</f>
        <v>69.709999999999994</v>
      </c>
      <c r="AS140" s="174">
        <f t="shared" si="160"/>
        <v>1.7599999999999909</v>
      </c>
      <c r="AT140" s="174">
        <f t="shared" si="126"/>
        <v>-0.93000000000000682</v>
      </c>
      <c r="AU140" s="22">
        <f>海航自动更新!Q140</f>
        <v>71.72</v>
      </c>
      <c r="AV140" s="174">
        <f t="shared" si="161"/>
        <v>6.6500000000000057</v>
      </c>
      <c r="AW140" s="174">
        <f t="shared" si="127"/>
        <v>-3.3499999999999943</v>
      </c>
      <c r="AX140" s="22">
        <f>海航自动更新!R140</f>
        <v>346</v>
      </c>
      <c r="AY140" s="138">
        <f t="shared" si="162"/>
        <v>8.7463556851312685E-3</v>
      </c>
      <c r="AZ140" s="138">
        <f t="shared" si="128"/>
        <v>-0.27004219409282704</v>
      </c>
      <c r="BA140" s="125"/>
      <c r="BB140" s="125"/>
      <c r="BC140" s="125"/>
      <c r="BD140" s="125"/>
      <c r="BE140" s="125"/>
      <c r="BF140" s="125"/>
      <c r="BG140" s="125"/>
      <c r="BH140" s="125"/>
      <c r="BI140" s="125"/>
      <c r="BJ140" s="125"/>
      <c r="BK140" s="51"/>
      <c r="BL140" s="125"/>
      <c r="BM140" s="125"/>
      <c r="BN140" s="125"/>
      <c r="BO140" s="125"/>
      <c r="BP140" s="125"/>
      <c r="BQ140" s="125"/>
      <c r="BR140" s="125"/>
      <c r="BS140" s="125"/>
      <c r="BT140" s="125"/>
      <c r="BU140" s="125"/>
      <c r="BV140" s="125"/>
      <c r="BW140" s="125"/>
      <c r="BX140" s="125"/>
      <c r="BY140" s="125"/>
      <c r="BZ140" s="125"/>
      <c r="CA140" s="125"/>
      <c r="CB140" s="125"/>
      <c r="CC140" s="125"/>
      <c r="CD140" s="125"/>
      <c r="CE140" s="125"/>
      <c r="CF140" s="125"/>
      <c r="CG140" s="125"/>
      <c r="CH140" s="125"/>
      <c r="CI140" s="125"/>
      <c r="CJ140" s="125"/>
      <c r="CK140" s="125"/>
      <c r="CL140" s="125"/>
      <c r="CM140" s="125"/>
      <c r="CN140" s="125"/>
      <c r="CW140" s="125"/>
      <c r="CX140" s="125"/>
      <c r="CY140" s="125"/>
      <c r="CZ140" s="125"/>
      <c r="DA140" s="125"/>
      <c r="DB140" s="125"/>
      <c r="DC140" s="125"/>
      <c r="DD140" s="125"/>
      <c r="DE140" s="127"/>
      <c r="DF140" s="127"/>
    </row>
    <row r="141" spans="1:110" s="126" customFormat="1">
      <c r="A141" s="7">
        <v>45809</v>
      </c>
      <c r="B141" s="22">
        <f>海航自动更新!B141</f>
        <v>12705.49</v>
      </c>
      <c r="C141" s="138">
        <f t="shared" ref="C141:C142" si="163">B141/B129-1</f>
        <v>8.9816080793386543E-2</v>
      </c>
      <c r="D141" s="138">
        <f t="shared" si="112"/>
        <v>-0.1462844479922164</v>
      </c>
      <c r="E141" s="22">
        <f>海航自动更新!C141</f>
        <v>9671.9599999999991</v>
      </c>
      <c r="F141" s="138">
        <f t="shared" ref="F141:F142" si="164">E141/E129-1</f>
        <v>2.1220612861604593E-2</v>
      </c>
      <c r="G141" s="138">
        <f t="shared" si="113"/>
        <v>-8.2884034416644714E-2</v>
      </c>
      <c r="H141" s="22">
        <f>海航自动更新!D141</f>
        <v>2994.63</v>
      </c>
      <c r="I141" s="138">
        <f t="shared" ref="I141:I142" si="165">H141/H129-1</f>
        <v>0.38779699976365145</v>
      </c>
      <c r="J141" s="138">
        <f t="shared" si="114"/>
        <v>-0.29883257003174957</v>
      </c>
      <c r="K141" s="22">
        <f>海航自动更新!E141</f>
        <v>38.9</v>
      </c>
      <c r="L141" s="138">
        <f t="shared" ref="L141:L142" si="166">K141/K129-1</f>
        <v>0.31552248900913082</v>
      </c>
      <c r="M141" s="138">
        <f t="shared" si="115"/>
        <v>-0.40701219512195119</v>
      </c>
      <c r="N141" s="22">
        <f>海航自动更新!F141</f>
        <v>10471.39</v>
      </c>
      <c r="O141" s="138">
        <f t="shared" ref="O141:O142" si="167">N141/N129-1</f>
        <v>7.6277048534987513E-2</v>
      </c>
      <c r="P141" s="138">
        <f t="shared" si="116"/>
        <v>-0.15923176670373473</v>
      </c>
      <c r="Q141" s="22">
        <f>海航自动更新!G141</f>
        <v>8296.26</v>
      </c>
      <c r="R141" s="138">
        <f t="shared" ref="R141:R142" si="168">Q141/Q129-1</f>
        <v>2.2665330438995213E-2</v>
      </c>
      <c r="S141" s="138">
        <f t="shared" si="117"/>
        <v>-0.10467408935063927</v>
      </c>
      <c r="T141" s="10">
        <f>海航自动更新!I141</f>
        <v>2146.86</v>
      </c>
      <c r="U141" s="138">
        <f t="shared" ref="U141:U142" si="169">T141/T129-1</f>
        <v>0.34529367163169034</v>
      </c>
      <c r="V141" s="138">
        <f t="shared" si="118"/>
        <v>-0.31616684451098109</v>
      </c>
      <c r="W141" s="10">
        <f>海航自动更新!H141</f>
        <v>28.27</v>
      </c>
      <c r="X141" s="138">
        <f t="shared" ref="X141:X142" si="170">W141/W129-1</f>
        <v>0.3429928741092636</v>
      </c>
      <c r="Y141" s="138">
        <f t="shared" si="119"/>
        <v>-0.42199959108566754</v>
      </c>
      <c r="Z141" s="22">
        <f>海航自动更新!J141*10</f>
        <v>5448.48</v>
      </c>
      <c r="AA141" s="138">
        <f t="shared" ref="AA141:AA142" si="171">Z141/Z129-1</f>
        <v>2.5839540295674812E-2</v>
      </c>
      <c r="AB141" s="138">
        <f t="shared" si="120"/>
        <v>-0.2099610380383008</v>
      </c>
      <c r="AC141" s="22">
        <f>海航自动更新!K141*10</f>
        <v>5109.1000000000004</v>
      </c>
      <c r="AD141" s="138">
        <f t="shared" ref="AD141:AD142" si="172">AC141/AC129-1</f>
        <v>8.7466435002370169E-3</v>
      </c>
      <c r="AE141" s="138">
        <f t="shared" si="121"/>
        <v>-0.1993574926542605</v>
      </c>
      <c r="AF141" s="22">
        <f>海航自动更新!L141*10</f>
        <v>317.8</v>
      </c>
      <c r="AG141" s="138">
        <f t="shared" ref="AG141:AG142" si="173">AF141/AF129-1</f>
        <v>0.38107861457563796</v>
      </c>
      <c r="AH141" s="138">
        <f t="shared" si="122"/>
        <v>-0.34578092512917635</v>
      </c>
      <c r="AI141" s="22">
        <f>海航自动更新!M141*10</f>
        <v>21.58</v>
      </c>
      <c r="AJ141" s="138">
        <f t="shared" ref="AJ141:AJ142" si="174">AI141/AI129-1</f>
        <v>0.32230392156862742</v>
      </c>
      <c r="AK141" s="138">
        <f t="shared" si="123"/>
        <v>-0.26723259762309004</v>
      </c>
      <c r="AL141" s="22">
        <f>海航自动更新!N141</f>
        <v>82.42</v>
      </c>
      <c r="AM141" s="174">
        <f t="shared" ref="AM141:AM142" si="175">AL141-AL129</f>
        <v>-1.0300000000000011</v>
      </c>
      <c r="AN141" s="174">
        <f t="shared" si="124"/>
        <v>-1.269999999999996</v>
      </c>
      <c r="AO141" s="22">
        <f>海航自动更新!O141</f>
        <v>85.78</v>
      </c>
      <c r="AP141" s="174">
        <f t="shared" ref="AP141:AP142" si="176">AO141-AO129</f>
        <v>0.12000000000000455</v>
      </c>
      <c r="AQ141" s="174">
        <f t="shared" si="125"/>
        <v>-2.0799999999999983</v>
      </c>
      <c r="AR141" s="22">
        <f>海航自动更新!P141</f>
        <v>71.69</v>
      </c>
      <c r="AS141" s="174">
        <f t="shared" ref="AS141:AS142" si="177">AR141-AR129</f>
        <v>-2.269999999999996</v>
      </c>
      <c r="AT141" s="174">
        <f t="shared" si="126"/>
        <v>-1.8200000000000074</v>
      </c>
      <c r="AU141" s="22">
        <f>海航自动更新!Q141</f>
        <v>72.67</v>
      </c>
      <c r="AV141" s="174">
        <f t="shared" ref="AV141:AV142" si="178">AU141-AU129</f>
        <v>1.4699999999999989</v>
      </c>
      <c r="AW141" s="174">
        <f t="shared" si="127"/>
        <v>-1.8900000000000006</v>
      </c>
      <c r="AX141" s="22">
        <f>海航自动更新!R141</f>
        <v>348</v>
      </c>
      <c r="AY141" s="138">
        <f t="shared" ref="AY141:AY142" si="179">AX141/AX129-1</f>
        <v>1.4577259475218707E-2</v>
      </c>
      <c r="AZ141" s="138">
        <f t="shared" si="128"/>
        <v>-0.26582278481012656</v>
      </c>
      <c r="BA141" s="125"/>
      <c r="BB141" s="125"/>
      <c r="BC141" s="125"/>
      <c r="BD141" s="125"/>
      <c r="BE141" s="125"/>
      <c r="BF141" s="125"/>
      <c r="BG141" s="125"/>
      <c r="BH141" s="125"/>
      <c r="BI141" s="125"/>
      <c r="BJ141" s="125"/>
      <c r="BK141" s="51"/>
      <c r="BL141" s="125"/>
      <c r="BM141" s="125"/>
      <c r="BN141" s="125"/>
      <c r="BO141" s="125"/>
      <c r="BP141" s="125"/>
      <c r="BQ141" s="125"/>
      <c r="BR141" s="125"/>
      <c r="BS141" s="125"/>
      <c r="BT141" s="125"/>
      <c r="BU141" s="125"/>
      <c r="BV141" s="125"/>
      <c r="BW141" s="125"/>
      <c r="BX141" s="125"/>
      <c r="BY141" s="125"/>
      <c r="BZ141" s="125"/>
      <c r="CA141" s="125"/>
      <c r="CB141" s="125"/>
      <c r="CC141" s="125"/>
      <c r="CD141" s="125"/>
      <c r="CE141" s="125"/>
      <c r="CF141" s="125"/>
      <c r="CG141" s="125"/>
      <c r="CH141" s="125"/>
      <c r="CI141" s="125"/>
      <c r="CJ141" s="125"/>
      <c r="CK141" s="125"/>
      <c r="CL141" s="125"/>
      <c r="CM141" s="125"/>
      <c r="CN141" s="125"/>
      <c r="CW141" s="125"/>
      <c r="CX141" s="125"/>
      <c r="CY141" s="125"/>
      <c r="CZ141" s="125"/>
      <c r="DA141" s="125"/>
      <c r="DB141" s="125"/>
      <c r="DC141" s="125"/>
      <c r="DD141" s="125"/>
      <c r="DE141" s="127"/>
      <c r="DF141" s="127"/>
    </row>
    <row r="142" spans="1:110" s="126" customFormat="1">
      <c r="A142" s="7">
        <v>45839</v>
      </c>
      <c r="B142" s="22">
        <f>海航自动更新!B142</f>
        <v>15285.07</v>
      </c>
      <c r="C142" s="138">
        <f t="shared" si="163"/>
        <v>4.0898226020634088E-2</v>
      </c>
      <c r="D142" s="138">
        <f t="shared" ref="D142:D143" si="180">B142/B70-1</f>
        <v>-5.287105473184317E-2</v>
      </c>
      <c r="E142" s="22">
        <f>海航自动更新!C142</f>
        <v>12025.96</v>
      </c>
      <c r="F142" s="138">
        <f t="shared" si="164"/>
        <v>-1.0792807865646403E-2</v>
      </c>
      <c r="G142" s="138">
        <f t="shared" ref="G142:G143" si="181">E142/E70-1</f>
        <v>3.4999556771540874E-2</v>
      </c>
      <c r="H142" s="22">
        <f>海航自动更新!D142</f>
        <v>3221.56</v>
      </c>
      <c r="I142" s="138">
        <f t="shared" si="165"/>
        <v>0.29029105604440941</v>
      </c>
      <c r="J142" s="138">
        <f t="shared" ref="J142:J143" si="182">H142/H70-1</f>
        <v>-0.2762149544258693</v>
      </c>
      <c r="K142" s="22">
        <f>海航自动更新!E142</f>
        <v>37.56</v>
      </c>
      <c r="L142" s="138">
        <f t="shared" si="166"/>
        <v>0.22945990180032738</v>
      </c>
      <c r="M142" s="138">
        <f t="shared" ref="M142:M143" si="183">K142/K70-1</f>
        <v>-0.44797178130511461</v>
      </c>
      <c r="N142" s="22">
        <f>海航自动更新!F142</f>
        <v>12919.93</v>
      </c>
      <c r="O142" s="138">
        <f t="shared" si="167"/>
        <v>3.1532984483807702E-2</v>
      </c>
      <c r="P142" s="138">
        <f t="shared" ref="P142:P143" si="184">N142/N70-1</f>
        <v>-5.7600471494083316E-2</v>
      </c>
      <c r="Q142" s="22">
        <f>海航自动更新!G142</f>
        <v>10462.42</v>
      </c>
      <c r="R142" s="138">
        <f t="shared" si="168"/>
        <v>-4.203080355358213E-3</v>
      </c>
      <c r="S142" s="138">
        <f t="shared" ref="S142:S143" si="185">Q142/Q70-1</f>
        <v>1.9375343448082338E-2</v>
      </c>
      <c r="T142" s="10">
        <f>海航自动更新!I142</f>
        <v>2428.8200000000002</v>
      </c>
      <c r="U142" s="138">
        <f t="shared" si="169"/>
        <v>0.21726448521783603</v>
      </c>
      <c r="V142" s="138">
        <f t="shared" ref="V142:V143" si="186">T142/T70-1</f>
        <v>-0.28425389210263419</v>
      </c>
      <c r="W142" s="10">
        <f>海航自动更新!H142</f>
        <v>28.69</v>
      </c>
      <c r="X142" s="138">
        <f t="shared" si="170"/>
        <v>0.24252923343438715</v>
      </c>
      <c r="Y142" s="138">
        <f t="shared" ref="Y142:Y143" si="187">W142/W70-1</f>
        <v>-0.45497720364741645</v>
      </c>
      <c r="Z142" s="22">
        <f>海航自动更新!J142*10</f>
        <v>6748.9800000000005</v>
      </c>
      <c r="AA142" s="138">
        <f t="shared" si="171"/>
        <v>1.8228509507622892E-3</v>
      </c>
      <c r="AB142" s="138">
        <f t="shared" ref="AB142:AB143" si="188">Z142/Z70-1</f>
        <v>-0.11948617188661959</v>
      </c>
      <c r="AC142" s="22">
        <f>海航自动更新!K142*10</f>
        <v>6360.71</v>
      </c>
      <c r="AD142" s="138">
        <f t="shared" si="172"/>
        <v>-8.592795331554326E-3</v>
      </c>
      <c r="AE142" s="138">
        <f t="shared" ref="AE142:AE143" si="189">AC142/AC70-1</f>
        <v>-0.10336763462080634</v>
      </c>
      <c r="AF142" s="22">
        <f>海航自动更新!L142*10</f>
        <v>363.86</v>
      </c>
      <c r="AG142" s="138">
        <f t="shared" si="173"/>
        <v>0.20419645221074911</v>
      </c>
      <c r="AH142" s="138">
        <f t="shared" ref="AH142:AH143" si="190">AF142/AF70-1</f>
        <v>-0.32423296931877277</v>
      </c>
      <c r="AI142" s="22">
        <f>海航自动更新!M142*10</f>
        <v>24.409999999999997</v>
      </c>
      <c r="AJ142" s="138">
        <f t="shared" si="174"/>
        <v>0.30534759358288732</v>
      </c>
      <c r="AK142" s="138">
        <f t="shared" ref="AK142:AK143" si="191">AI142/AI70-1</f>
        <v>-0.2461395923409514</v>
      </c>
      <c r="AL142" s="22">
        <f>海航自动更新!N142</f>
        <v>84.53</v>
      </c>
      <c r="AM142" s="174">
        <f t="shared" si="175"/>
        <v>-0.76000000000000512</v>
      </c>
      <c r="AN142" s="174">
        <f t="shared" ref="AN142:AN143" si="192">AL142-AL70</f>
        <v>-0.42000000000000171</v>
      </c>
      <c r="AO142" s="22">
        <f>海航自动更新!O142</f>
        <v>87</v>
      </c>
      <c r="AP142" s="174">
        <f t="shared" si="176"/>
        <v>0.57999999999999829</v>
      </c>
      <c r="AQ142" s="174">
        <f t="shared" ref="AQ142:AQ143" si="193">AO142-AO70</f>
        <v>-1.3299999999999983</v>
      </c>
      <c r="AR142" s="22">
        <f>海航自动更新!P142</f>
        <v>75.39</v>
      </c>
      <c r="AS142" s="174">
        <f t="shared" si="177"/>
        <v>-4.5300000000000011</v>
      </c>
      <c r="AT142" s="174">
        <f t="shared" ref="AT142:AT143" si="194">AR142-AR70</f>
        <v>-0.84999999999999432</v>
      </c>
      <c r="AU142" s="22">
        <f>海航自动更新!Q142</f>
        <v>76.39</v>
      </c>
      <c r="AV142" s="174">
        <f t="shared" si="178"/>
        <v>0.82999999999999829</v>
      </c>
      <c r="AW142" s="174">
        <f t="shared" ref="AW142:AW143" si="195">AU142-AU70</f>
        <v>-0.98000000000000398</v>
      </c>
      <c r="AX142" s="22">
        <f>海航自动更新!R142</f>
        <v>352</v>
      </c>
      <c r="AY142" s="138">
        <f t="shared" si="179"/>
        <v>2.6239067055393583E-2</v>
      </c>
      <c r="AZ142" s="138">
        <f t="shared" ref="AZ142:AZ143" si="196">AX142/AX70-1</f>
        <v>-0.2573839662447257</v>
      </c>
      <c r="BA142" s="125"/>
      <c r="BB142" s="125"/>
      <c r="BC142" s="125"/>
      <c r="BD142" s="125"/>
      <c r="BE142" s="125"/>
      <c r="BF142" s="125"/>
      <c r="BG142" s="125"/>
      <c r="BH142" s="125"/>
      <c r="BI142" s="125"/>
      <c r="BJ142" s="125"/>
      <c r="BK142" s="51"/>
      <c r="BL142" s="125"/>
      <c r="BM142" s="125"/>
      <c r="BN142" s="125"/>
      <c r="BO142" s="125"/>
      <c r="BP142" s="125"/>
      <c r="BQ142" s="125"/>
      <c r="BR142" s="125"/>
      <c r="BS142" s="125"/>
      <c r="BT142" s="125"/>
      <c r="BU142" s="125"/>
      <c r="BV142" s="125"/>
      <c r="BW142" s="125"/>
      <c r="BX142" s="125"/>
      <c r="BY142" s="125"/>
      <c r="BZ142" s="125"/>
      <c r="CA142" s="125"/>
      <c r="CB142" s="125"/>
      <c r="CC142" s="125"/>
      <c r="CD142" s="125"/>
      <c r="CE142" s="125"/>
      <c r="CF142" s="125"/>
      <c r="CG142" s="125"/>
      <c r="CH142" s="125"/>
      <c r="CI142" s="125"/>
      <c r="CJ142" s="125"/>
      <c r="CK142" s="125"/>
      <c r="CL142" s="125"/>
      <c r="CM142" s="125"/>
      <c r="CN142" s="125"/>
      <c r="CW142" s="125"/>
      <c r="CX142" s="125"/>
      <c r="CY142" s="125"/>
      <c r="CZ142" s="125"/>
      <c r="DA142" s="125"/>
      <c r="DB142" s="125"/>
      <c r="DC142" s="125"/>
      <c r="DD142" s="125"/>
      <c r="DE142" s="127"/>
      <c r="DF142" s="127"/>
    </row>
    <row r="143" spans="1:110" s="126" customFormat="1">
      <c r="A143" s="7">
        <v>45870</v>
      </c>
      <c r="B143" s="22">
        <f>海航自动更新!B143</f>
        <v>15541.16</v>
      </c>
      <c r="C143" s="138">
        <f t="shared" ref="C143:C144" si="197">B143/B131-1</f>
        <v>3.3790588551457557E-2</v>
      </c>
      <c r="D143" s="138">
        <f t="shared" si="180"/>
        <v>-2.8562748974722663E-2</v>
      </c>
      <c r="E143" s="22">
        <f>海航自动更新!C143</f>
        <v>12280.15</v>
      </c>
      <c r="F143" s="138">
        <f t="shared" ref="F143:F144" si="198">E143/E131-1</f>
        <v>-1.0660247315804172E-2</v>
      </c>
      <c r="G143" s="138">
        <f t="shared" si="181"/>
        <v>7.0048081866391998E-2</v>
      </c>
      <c r="H143" s="22">
        <f>海航自动更新!D143</f>
        <v>3222.08</v>
      </c>
      <c r="I143" s="138">
        <f t="shared" ref="I143:I144" si="199">H143/H131-1</f>
        <v>0.24568158973169418</v>
      </c>
      <c r="J143" s="138">
        <f t="shared" si="182"/>
        <v>-0.27711805656825828</v>
      </c>
      <c r="K143" s="22">
        <f>海航自动更新!E143</f>
        <v>38.93</v>
      </c>
      <c r="L143" s="138">
        <f t="shared" ref="L143:L144" si="200">K143/K131-1</f>
        <v>0.1413075344473762</v>
      </c>
      <c r="M143" s="138">
        <f t="shared" si="183"/>
        <v>-0.39718179002787235</v>
      </c>
      <c r="N143" s="22">
        <f>海航自动更新!F143</f>
        <v>13622.27</v>
      </c>
      <c r="O143" s="138">
        <f t="shared" ref="O143:O144" si="201">N143/N131-1</f>
        <v>3.0458515449006907E-2</v>
      </c>
      <c r="P143" s="138">
        <f t="shared" si="184"/>
        <v>-2.1694369934682767E-2</v>
      </c>
      <c r="Q143" s="22">
        <f>海航自动更新!G143</f>
        <v>11105.67</v>
      </c>
      <c r="R143" s="138">
        <f t="shared" ref="R143:R144" si="202">Q143/Q131-1</f>
        <v>-1.0245514551509016E-3</v>
      </c>
      <c r="S143" s="138">
        <f t="shared" si="185"/>
        <v>8.2395492516278868E-2</v>
      </c>
      <c r="T143" s="10">
        <f>海航自动更新!I143</f>
        <v>2485.96</v>
      </c>
      <c r="U143" s="138">
        <f t="shared" ref="U143:U144" si="203">T143/T131-1</f>
        <v>0.19778170727594246</v>
      </c>
      <c r="V143" s="138">
        <f t="shared" si="186"/>
        <v>-0.31216676489061168</v>
      </c>
      <c r="W143" s="10">
        <f>海航自动更新!H143</f>
        <v>30.63</v>
      </c>
      <c r="X143" s="138">
        <f t="shared" ref="X143:X144" si="204">W143/W131-1</f>
        <v>0.13025830258302573</v>
      </c>
      <c r="Y143" s="138">
        <f t="shared" si="187"/>
        <v>-0.38604930847865304</v>
      </c>
      <c r="Z143" s="22">
        <f>海航自动更新!J143*10</f>
        <v>7204.76</v>
      </c>
      <c r="AA143" s="138">
        <f t="shared" ref="AA143:AA144" si="205">Z143/Z131-1</f>
        <v>6.8687365577497772E-3</v>
      </c>
      <c r="AB143" s="138">
        <f t="shared" si="188"/>
        <v>-6.5167944507662501E-2</v>
      </c>
      <c r="AC143" s="22">
        <f>海航自动更新!K143*10</f>
        <v>6801.82</v>
      </c>
      <c r="AD143" s="138">
        <f t="shared" ref="AD143:AD144" si="206">AC143/AC131-1</f>
        <v>-2.3775196061032178E-3</v>
      </c>
      <c r="AE143" s="138">
        <f t="shared" si="189"/>
        <v>-4.1740747523985267E-2</v>
      </c>
      <c r="AF143" s="22">
        <f>海航自动更新!L143*10</f>
        <v>376.09000000000003</v>
      </c>
      <c r="AG143" s="138">
        <f t="shared" ref="AG143:AG144" si="207">AF143/AF131-1</f>
        <v>0.20576448334455466</v>
      </c>
      <c r="AH143" s="138">
        <f t="shared" si="190"/>
        <v>-0.34863783577824337</v>
      </c>
      <c r="AI143" s="22">
        <f>海航自动更新!M143*10</f>
        <v>26.85</v>
      </c>
      <c r="AJ143" s="138">
        <f t="shared" ref="AJ143:AJ144" si="208">AI143/AI131-1</f>
        <v>4.5968056096610921E-2</v>
      </c>
      <c r="AK143" s="138">
        <f t="shared" si="191"/>
        <v>-0.14815989847715738</v>
      </c>
      <c r="AL143" s="22">
        <f>海航自动更新!N143</f>
        <v>87.65</v>
      </c>
      <c r="AM143" s="174">
        <f t="shared" ref="AM143:AM144" si="209">AL143-AL131</f>
        <v>-0.28999999999999204</v>
      </c>
      <c r="AN143" s="174">
        <f t="shared" si="192"/>
        <v>0.60999999999999943</v>
      </c>
      <c r="AO143" s="22">
        <f>海航自动更新!O143</f>
        <v>90.44</v>
      </c>
      <c r="AP143" s="174">
        <f t="shared" ref="AP143:AP144" si="210">AO143-AO131</f>
        <v>0.87999999999999545</v>
      </c>
      <c r="AQ143" s="174">
        <f t="shared" si="193"/>
        <v>1.039999999999992</v>
      </c>
      <c r="AR143" s="22">
        <f>海航自动更新!P143</f>
        <v>77.150000000000006</v>
      </c>
      <c r="AS143" s="174">
        <f t="shared" ref="AS143:AS144" si="211">AR143-AR131</f>
        <v>-3.0899999999999892</v>
      </c>
      <c r="AT143" s="174">
        <f t="shared" si="194"/>
        <v>-3.9399999999999977</v>
      </c>
      <c r="AU143" s="22">
        <f>海航自动更新!Q143</f>
        <v>78.680000000000007</v>
      </c>
      <c r="AV143" s="174">
        <f t="shared" ref="AV143:AV144" si="212">AU143-AU131</f>
        <v>-0.75999999999999091</v>
      </c>
      <c r="AW143" s="174">
        <f t="shared" si="195"/>
        <v>1.4200000000000017</v>
      </c>
      <c r="AX143" s="22">
        <f>海航自动更新!R143</f>
        <v>354</v>
      </c>
      <c r="AY143" s="138">
        <f t="shared" ref="AY143:AY144" si="213">AX143/AX131-1</f>
        <v>2.6086956521739202E-2</v>
      </c>
      <c r="AZ143" s="138">
        <f t="shared" si="196"/>
        <v>-0.25</v>
      </c>
      <c r="BA143" s="125"/>
      <c r="BB143" s="125"/>
      <c r="BC143" s="125"/>
      <c r="BD143" s="125"/>
      <c r="BE143" s="125"/>
      <c r="BF143" s="125"/>
      <c r="BG143" s="125"/>
      <c r="BH143" s="125"/>
      <c r="BI143" s="125"/>
      <c r="BJ143" s="125"/>
      <c r="BK143" s="51"/>
      <c r="BL143" s="125"/>
      <c r="BM143" s="125"/>
      <c r="BN143" s="125"/>
      <c r="BO143" s="125"/>
      <c r="BP143" s="125"/>
      <c r="BQ143" s="125"/>
      <c r="BR143" s="125"/>
      <c r="BS143" s="125"/>
      <c r="BT143" s="125"/>
      <c r="BU143" s="125"/>
      <c r="BV143" s="125"/>
      <c r="BW143" s="125"/>
      <c r="BX143" s="125"/>
      <c r="BY143" s="125"/>
      <c r="BZ143" s="125"/>
      <c r="CA143" s="125"/>
      <c r="CB143" s="125"/>
      <c r="CC143" s="125"/>
      <c r="CD143" s="125"/>
      <c r="CE143" s="125"/>
      <c r="CF143" s="125"/>
      <c r="CG143" s="125"/>
      <c r="CH143" s="125"/>
      <c r="CI143" s="125"/>
      <c r="CJ143" s="125"/>
      <c r="CK143" s="125"/>
      <c r="CL143" s="125"/>
      <c r="CM143" s="125"/>
      <c r="CN143" s="125"/>
      <c r="CW143" s="125"/>
      <c r="CX143" s="125"/>
      <c r="CY143" s="125"/>
      <c r="CZ143" s="125"/>
      <c r="DA143" s="125"/>
      <c r="DB143" s="125"/>
      <c r="DC143" s="125"/>
      <c r="DD143" s="125"/>
      <c r="DE143" s="127"/>
      <c r="DF143" s="127"/>
    </row>
    <row r="144" spans="1:110" s="126" customFormat="1">
      <c r="A144" s="7">
        <v>45901</v>
      </c>
      <c r="B144" s="22">
        <f>海航自动更新!B144</f>
        <v>13097.57</v>
      </c>
      <c r="C144" s="138">
        <f t="shared" si="197"/>
        <v>5.8422851306020984E-2</v>
      </c>
      <c r="D144" s="138">
        <f t="shared" ref="D144:D145" si="214">B144/B72-1</f>
        <v>-0.13060647134650905</v>
      </c>
      <c r="E144" s="22">
        <f>海航自动更新!C144</f>
        <v>9977.7099999999991</v>
      </c>
      <c r="F144" s="138">
        <f t="shared" si="198"/>
        <v>2.1592493769722276E-2</v>
      </c>
      <c r="G144" s="138">
        <f t="shared" ref="G144:G145" si="215">E144/E72-1</f>
        <v>-7.8292880072053816E-2</v>
      </c>
      <c r="H144" s="22">
        <f>海航自动更新!D144</f>
        <v>3086.49</v>
      </c>
      <c r="I144" s="138">
        <f t="shared" si="199"/>
        <v>0.19875327701718604</v>
      </c>
      <c r="J144" s="138">
        <f t="shared" ref="J144:J145" si="216">H144/H72-1</f>
        <v>-0.26206603054073896</v>
      </c>
      <c r="K144" s="22">
        <f>海航自动更新!E144</f>
        <v>33.36</v>
      </c>
      <c r="L144" s="138">
        <f t="shared" si="200"/>
        <v>9.9909173478656133E-3</v>
      </c>
      <c r="M144" s="138">
        <f t="shared" ref="M144:M145" si="217">K144/K72-1</f>
        <v>-0.41800418702023723</v>
      </c>
      <c r="N144" s="22">
        <f>海航自动更新!F144</f>
        <v>11148.19</v>
      </c>
      <c r="O144" s="138">
        <f t="shared" si="201"/>
        <v>7.0445809844515317E-2</v>
      </c>
      <c r="P144" s="138">
        <f t="shared" ref="P144:P145" si="218">N144/N72-1</f>
        <v>-0.10559969449064255</v>
      </c>
      <c r="Q144" s="22">
        <f>海航自动更新!G144</f>
        <v>8828.98</v>
      </c>
      <c r="R144" s="138">
        <f t="shared" si="202"/>
        <v>3.4810208181453861E-2</v>
      </c>
      <c r="S144" s="138">
        <f t="shared" ref="S144:S145" si="219">Q144/Q72-1</f>
        <v>-6.4629590783789048E-2</v>
      </c>
      <c r="T144" s="10">
        <f>海航自动更新!I144</f>
        <v>2294.39</v>
      </c>
      <c r="U144" s="138">
        <f t="shared" si="203"/>
        <v>0.2346847622532664</v>
      </c>
      <c r="V144" s="138">
        <f t="shared" ref="V144:V145" si="220">T144/T72-1</f>
        <v>-0.23236307671718703</v>
      </c>
      <c r="W144" s="10">
        <f>海航自动更新!H144</f>
        <v>24.82</v>
      </c>
      <c r="X144" s="138">
        <f t="shared" si="204"/>
        <v>2.3083264633140921E-2</v>
      </c>
      <c r="Y144" s="138">
        <f t="shared" ref="Y144:Y145" si="221">W144/W72-1</f>
        <v>-0.32018625034237191</v>
      </c>
      <c r="Z144" s="22">
        <f>海航自动更新!J144*10</f>
        <v>5706.39</v>
      </c>
      <c r="AA144" s="138">
        <f t="shared" si="205"/>
        <v>2.5292779600475823E-2</v>
      </c>
      <c r="AB144" s="138">
        <f t="shared" ref="AB144:AB145" si="222">Z144/Z72-1</f>
        <v>-0.18458825664423695</v>
      </c>
      <c r="AC144" s="22">
        <f>海航自动更新!K144*10</f>
        <v>5358.9800000000005</v>
      </c>
      <c r="AD144" s="138">
        <f t="shared" si="206"/>
        <v>1.7409364985343512E-2</v>
      </c>
      <c r="AE144" s="138">
        <f t="shared" ref="AE144:AE145" si="223">AC144/AC72-1</f>
        <v>-0.17703048023882939</v>
      </c>
      <c r="AF144" s="22">
        <f>海航自动更新!L144*10</f>
        <v>330.38</v>
      </c>
      <c r="AG144" s="138">
        <f t="shared" si="207"/>
        <v>0.18466724039013194</v>
      </c>
      <c r="AH144" s="138">
        <f t="shared" ref="AH144:AH145" si="224">AF144/AF72-1</f>
        <v>-0.28858742463393627</v>
      </c>
      <c r="AI144" s="22">
        <f>海航自动更新!M144*10</f>
        <v>17.04</v>
      </c>
      <c r="AJ144" s="138">
        <f t="shared" si="208"/>
        <v>-0.12435765673175758</v>
      </c>
      <c r="AK144" s="138">
        <f t="shared" ref="AK144:AK145" si="225">AI144/AI72-1</f>
        <v>-0.22580645161290336</v>
      </c>
      <c r="AL144" s="22">
        <f>海航自动更新!N144</f>
        <v>85.12</v>
      </c>
      <c r="AM144" s="174">
        <f t="shared" si="209"/>
        <v>0.96000000000000796</v>
      </c>
      <c r="AN144" s="174">
        <f t="shared" ref="AN144:AN145" si="226">AL144-AL72</f>
        <v>2.3800000000000097</v>
      </c>
      <c r="AO144" s="22">
        <f>海航自动更新!O144</f>
        <v>88.49</v>
      </c>
      <c r="AP144" s="174">
        <f t="shared" si="210"/>
        <v>1.1299999999999955</v>
      </c>
      <c r="AQ144" s="174">
        <f t="shared" ref="AQ144:AQ145" si="227">AO144-AO72</f>
        <v>1.2999999999999972</v>
      </c>
      <c r="AR144" s="22">
        <f>海航自动更新!P144</f>
        <v>74.34</v>
      </c>
      <c r="AS144" s="174">
        <f t="shared" si="211"/>
        <v>2.1700000000000017</v>
      </c>
      <c r="AT144" s="174">
        <f t="shared" ref="AT144:AT145" si="228">AR144-AR72</f>
        <v>2.8800000000000097</v>
      </c>
      <c r="AU144" s="22">
        <f>海航自动更新!Q144</f>
        <v>74.39</v>
      </c>
      <c r="AV144" s="174">
        <f t="shared" si="212"/>
        <v>0.93999999999999773</v>
      </c>
      <c r="AW144" s="174">
        <f t="shared" ref="AW144:AW145" si="229">AU144-AU72</f>
        <v>10.689999999999998</v>
      </c>
      <c r="AX144" s="22">
        <f>海航自动更新!R144</f>
        <v>354</v>
      </c>
      <c r="AY144" s="138">
        <f t="shared" si="213"/>
        <v>2.6086956521739202E-2</v>
      </c>
      <c r="AZ144" s="138">
        <f t="shared" ref="AZ144:AZ145" si="230">AX144/AX72-1</f>
        <v>-0.24840764331210186</v>
      </c>
      <c r="BA144" s="125"/>
      <c r="BB144" s="125"/>
      <c r="BC144" s="125"/>
      <c r="BD144" s="125"/>
      <c r="BE144" s="125"/>
      <c r="BF144" s="125"/>
      <c r="BG144" s="125"/>
      <c r="BH144" s="125"/>
      <c r="BI144" s="125"/>
      <c r="BJ144" s="125"/>
      <c r="BK144" s="51"/>
      <c r="BL144" s="125"/>
      <c r="BM144" s="125"/>
      <c r="BN144" s="125"/>
      <c r="BO144" s="125"/>
      <c r="BP144" s="125"/>
      <c r="BQ144" s="125"/>
      <c r="BR144" s="125"/>
      <c r="BS144" s="125"/>
      <c r="BT144" s="125"/>
      <c r="BU144" s="125"/>
      <c r="BV144" s="125"/>
      <c r="BW144" s="125"/>
      <c r="BX144" s="125"/>
      <c r="BY144" s="125"/>
      <c r="BZ144" s="125"/>
      <c r="CA144" s="125"/>
      <c r="CB144" s="125"/>
      <c r="CC144" s="125"/>
      <c r="CD144" s="125"/>
      <c r="CE144" s="125"/>
      <c r="CF144" s="125"/>
      <c r="CG144" s="125"/>
      <c r="CH144" s="125"/>
      <c r="CI144" s="125"/>
      <c r="CJ144" s="125"/>
      <c r="CK144" s="125"/>
      <c r="CL144" s="125"/>
      <c r="CM144" s="125"/>
      <c r="CN144" s="125"/>
      <c r="CW144" s="125"/>
      <c r="CX144" s="125"/>
      <c r="CY144" s="125"/>
      <c r="CZ144" s="125"/>
      <c r="DA144" s="125"/>
      <c r="DB144" s="125"/>
      <c r="DC144" s="125"/>
      <c r="DD144" s="125"/>
      <c r="DE144" s="127"/>
      <c r="DF144" s="127"/>
    </row>
    <row r="145" spans="1:110" s="126" customFormat="1">
      <c r="A145" s="7">
        <v>45931</v>
      </c>
      <c r="B145" s="22">
        <f>海航自动更新!B145</f>
        <v>13479.15</v>
      </c>
      <c r="C145" s="138">
        <f t="shared" ref="C145:C146" si="231">B145/B133-1</f>
        <v>6.805644257725274E-2</v>
      </c>
      <c r="D145" s="138">
        <f t="shared" si="214"/>
        <v>-0.10067833679051352</v>
      </c>
      <c r="E145" s="22">
        <f>海航自动更新!C145</f>
        <v>10276.35</v>
      </c>
      <c r="F145" s="138">
        <f t="shared" ref="F145:F146" si="232">E145/E133-1</f>
        <v>2.2005792097129051E-2</v>
      </c>
      <c r="G145" s="138">
        <f t="shared" si="215"/>
        <v>-6.345009733371243E-2</v>
      </c>
      <c r="H145" s="22">
        <f>海航自动更新!D145</f>
        <v>3173.08</v>
      </c>
      <c r="I145" s="138">
        <f t="shared" ref="I145:I146" si="233">H145/H133-1</f>
        <v>0.25330995039024229</v>
      </c>
      <c r="J145" s="138">
        <f t="shared" si="216"/>
        <v>-0.19852084980411877</v>
      </c>
      <c r="K145" s="22">
        <f>海航自动更新!E145</f>
        <v>29.72</v>
      </c>
      <c r="L145" s="138">
        <f t="shared" ref="L145:L146" si="234">K145/K133-1</f>
        <v>-0.11044597425920377</v>
      </c>
      <c r="M145" s="138">
        <f t="shared" si="217"/>
        <v>-0.47435443933498411</v>
      </c>
      <c r="N145" s="22">
        <f>海航自动更新!F145</f>
        <v>11653.62</v>
      </c>
      <c r="O145" s="138">
        <f t="shared" ref="O145:O146" si="235">N145/N133-1</f>
        <v>7.3346178785110183E-2</v>
      </c>
      <c r="P145" s="138">
        <f t="shared" si="218"/>
        <v>-5.715735079598927E-2</v>
      </c>
      <c r="Q145" s="22">
        <f>海航自动更新!G145</f>
        <v>9197.7000000000007</v>
      </c>
      <c r="R145" s="138">
        <f t="shared" ref="R145:R146" si="236">Q145/Q133-1</f>
        <v>3.1535881191183668E-2</v>
      </c>
      <c r="S145" s="138">
        <f t="shared" si="219"/>
        <v>-4.0008266343249388E-2</v>
      </c>
      <c r="T145" s="10">
        <f>海航自动更新!I145</f>
        <v>2434.9299999999998</v>
      </c>
      <c r="U145" s="138">
        <f t="shared" ref="U145:U146" si="237">T145/T133-1</f>
        <v>0.27007135554674599</v>
      </c>
      <c r="V145" s="138">
        <f t="shared" si="220"/>
        <v>-0.11268334456935669</v>
      </c>
      <c r="W145" s="10">
        <f>海航自动更新!H145</f>
        <v>21</v>
      </c>
      <c r="X145" s="138">
        <f t="shared" ref="X145:X146" si="238">W145/W133-1</f>
        <v>-0.11054637865311312</v>
      </c>
      <c r="Y145" s="138">
        <f t="shared" si="221"/>
        <v>-0.39862542955326463</v>
      </c>
      <c r="Z145" s="22">
        <f>海航自动更新!J145*10</f>
        <v>6100.34</v>
      </c>
      <c r="AA145" s="138">
        <f t="shared" ref="AA145:AA146" si="239">Z145/Z133-1</f>
        <v>3.5866139593011992E-2</v>
      </c>
      <c r="AB145" s="138">
        <f t="shared" si="222"/>
        <v>-0.13749902797316493</v>
      </c>
      <c r="AC145" s="22">
        <f>海航自动更新!K145*10</f>
        <v>5718.64</v>
      </c>
      <c r="AD145" s="138">
        <f t="shared" ref="AD145:AD146" si="240">AC145/AC133-1</f>
        <v>2.8212444688972882E-2</v>
      </c>
      <c r="AE145" s="138">
        <f t="shared" si="223"/>
        <v>-0.13455825490294004</v>
      </c>
      <c r="AF145" s="22">
        <f>海航自动更新!L145*10</f>
        <v>364.18999999999994</v>
      </c>
      <c r="AG145" s="138">
        <f t="shared" ref="AG145:AG146" si="241">AF145/AF133-1</f>
        <v>0.19028009281955716</v>
      </c>
      <c r="AH145" s="138">
        <f t="shared" si="224"/>
        <v>-0.17762221971322123</v>
      </c>
      <c r="AI145" s="22">
        <f>海航自动更新!M145*10</f>
        <v>17.52</v>
      </c>
      <c r="AJ145" s="138">
        <f t="shared" ref="AJ145:AJ146" si="242">AI145/AI133-1</f>
        <v>-0.18207282913165257</v>
      </c>
      <c r="AK145" s="138">
        <f t="shared" si="225"/>
        <v>-0.21187584345479071</v>
      </c>
      <c r="AL145" s="22">
        <f>海航自动更新!N145</f>
        <v>86.46</v>
      </c>
      <c r="AM145" s="174">
        <f t="shared" ref="AM145:AM146" si="243">AL145-AL133</f>
        <v>0.42999999999999261</v>
      </c>
      <c r="AN145" s="174">
        <f t="shared" si="226"/>
        <v>3.9899999999999949</v>
      </c>
      <c r="AO145" s="22">
        <f>海航自动更新!O145</f>
        <v>89.5</v>
      </c>
      <c r="AP145" s="174">
        <f t="shared" ref="AP145:AP146" si="244">AO145-AO133</f>
        <v>0.81999999999999318</v>
      </c>
      <c r="AQ145" s="174">
        <f t="shared" si="227"/>
        <v>2.1800000000000068</v>
      </c>
      <c r="AR145" s="22">
        <f>海航自动更新!P145</f>
        <v>76.739999999999995</v>
      </c>
      <c r="AS145" s="174">
        <f t="shared" ref="AS145:AS146" si="245">AR145-AR133</f>
        <v>1.019999999999996</v>
      </c>
      <c r="AT145" s="174">
        <f t="shared" si="228"/>
        <v>7.4299999999999926</v>
      </c>
      <c r="AU145" s="22">
        <f>海航自动更新!Q145</f>
        <v>70.66</v>
      </c>
      <c r="AV145" s="174">
        <f t="shared" ref="AV145:AV146" si="246">AU145-AU133</f>
        <v>0</v>
      </c>
      <c r="AW145" s="174">
        <f t="shared" si="229"/>
        <v>8.8999999999999986</v>
      </c>
      <c r="AX145" s="22">
        <f>海航自动更新!R145</f>
        <v>358</v>
      </c>
      <c r="AY145" s="138">
        <f t="shared" ref="AY145:AY146" si="247">AX145/AX133-1</f>
        <v>3.7681159420289934E-2</v>
      </c>
      <c r="AZ145" s="138">
        <f t="shared" si="230"/>
        <v>-0.23829787234042554</v>
      </c>
      <c r="BA145" s="125"/>
      <c r="BB145" s="125"/>
      <c r="BC145" s="125"/>
      <c r="BD145" s="125"/>
      <c r="BE145" s="125"/>
      <c r="BF145" s="125"/>
      <c r="BG145" s="125"/>
      <c r="BH145" s="125"/>
      <c r="BI145" s="125"/>
      <c r="BJ145" s="125"/>
      <c r="BK145" s="51"/>
      <c r="BL145" s="125"/>
      <c r="BM145" s="125"/>
      <c r="BN145" s="125"/>
      <c r="BO145" s="125"/>
      <c r="BP145" s="125"/>
      <c r="BQ145" s="125"/>
      <c r="BR145" s="125"/>
      <c r="BS145" s="125"/>
      <c r="BT145" s="125"/>
      <c r="BU145" s="125"/>
      <c r="BV145" s="125"/>
      <c r="BW145" s="125"/>
      <c r="BX145" s="125"/>
      <c r="BY145" s="125"/>
      <c r="BZ145" s="125"/>
      <c r="CA145" s="125"/>
      <c r="CB145" s="125"/>
      <c r="CC145" s="125"/>
      <c r="CD145" s="125"/>
      <c r="CE145" s="125"/>
      <c r="CF145" s="125"/>
      <c r="CG145" s="125"/>
      <c r="CH145" s="125"/>
      <c r="CI145" s="125"/>
      <c r="CJ145" s="125"/>
      <c r="CK145" s="125"/>
      <c r="CL145" s="125"/>
      <c r="CM145" s="125"/>
      <c r="CN145" s="125"/>
      <c r="CW145" s="125"/>
      <c r="CX145" s="125"/>
      <c r="CY145" s="125"/>
      <c r="CZ145" s="125"/>
      <c r="DA145" s="125"/>
      <c r="DB145" s="125"/>
      <c r="DC145" s="125"/>
      <c r="DD145" s="125"/>
      <c r="DE145" s="127"/>
      <c r="DF145" s="127"/>
    </row>
    <row r="146" spans="1:110" s="126" customFormat="1">
      <c r="A146" s="7">
        <v>45962</v>
      </c>
      <c r="B146" s="22">
        <f>海航自动更新!B146</f>
        <v>12176.24</v>
      </c>
      <c r="C146" s="138">
        <f t="shared" si="231"/>
        <v>6.8675249719802878E-2</v>
      </c>
      <c r="D146" s="138">
        <f t="shared" ref="D146:D147" si="248">B146/B74-1</f>
        <v>6.4039477743085271E-2</v>
      </c>
      <c r="E146" s="22">
        <f>海航自动更新!C146</f>
        <v>9186.98</v>
      </c>
      <c r="F146" s="138">
        <f t="shared" si="232"/>
        <v>2.8102499367716138E-2</v>
      </c>
      <c r="G146" s="138">
        <f t="shared" ref="G146:G147" si="249">E146/E74-1</f>
        <v>8.1723461098728301E-2</v>
      </c>
      <c r="H146" s="22">
        <f>海航自动更新!D146</f>
        <v>2965.22</v>
      </c>
      <c r="I146" s="138">
        <f t="shared" si="233"/>
        <v>0.2219648891453061</v>
      </c>
      <c r="J146" s="138">
        <f t="shared" ref="J146:J147" si="250">H146/H74-1</f>
        <v>1.9687273252475102E-2</v>
      </c>
      <c r="K146" s="22">
        <f>海航自动更新!E146</f>
        <v>24.04</v>
      </c>
      <c r="L146" s="138">
        <f t="shared" si="234"/>
        <v>-0.23219418716065154</v>
      </c>
      <c r="M146" s="138">
        <f t="shared" ref="M146:M147" si="251">K146/K74-1</f>
        <v>-0.43488481429243064</v>
      </c>
      <c r="N146" s="22">
        <f>海航自动更新!F146</f>
        <v>10114.39</v>
      </c>
      <c r="O146" s="138">
        <f t="shared" si="235"/>
        <v>8.1393247807413749E-2</v>
      </c>
      <c r="P146" s="138">
        <f t="shared" ref="P146:P147" si="252">N146/N74-1</f>
        <v>0.10981037172934549</v>
      </c>
      <c r="Q146" s="22">
        <f>海航自动更新!G146</f>
        <v>7959.39</v>
      </c>
      <c r="R146" s="138">
        <f t="shared" si="236"/>
        <v>4.4942536884309714E-2</v>
      </c>
      <c r="S146" s="138">
        <f t="shared" ref="S146:S147" si="253">Q146/Q74-1</f>
        <v>0.12234972615952122</v>
      </c>
      <c r="T146" s="10">
        <f>海航自动更新!I146</f>
        <v>2136.4499999999998</v>
      </c>
      <c r="U146" s="138">
        <f t="shared" si="237"/>
        <v>0.24365497007939996</v>
      </c>
      <c r="V146" s="138">
        <f t="shared" ref="V146:V147" si="254">T146/T74-1</f>
        <v>7.1305001880406005E-2</v>
      </c>
      <c r="W146" s="10">
        <f>海航自动更新!H146</f>
        <v>18.54</v>
      </c>
      <c r="X146" s="138">
        <f t="shared" si="238"/>
        <v>2.0363236103467131E-2</v>
      </c>
      <c r="Y146" s="138">
        <f t="shared" ref="Y146:Y147" si="255">W146/W74-1</f>
        <v>-0.32947558770343577</v>
      </c>
      <c r="Z146" s="22">
        <f>海航自动更新!J146*10</f>
        <v>5329.8099999999995</v>
      </c>
      <c r="AA146" s="138">
        <f t="shared" si="239"/>
        <v>5.0798970850625347E-2</v>
      </c>
      <c r="AB146" s="138">
        <f t="shared" ref="AB146:AB147" si="256">Z146/Z74-1</f>
        <v>4.7371161876688772E-2</v>
      </c>
      <c r="AC146" s="22">
        <f>海航自动更新!K146*10</f>
        <v>4977.95</v>
      </c>
      <c r="AD146" s="138">
        <f t="shared" si="240"/>
        <v>4.3895206799437148E-2</v>
      </c>
      <c r="AE146" s="138">
        <f t="shared" ref="AE146:AE147" si="257">AC146/AC74-1</f>
        <v>4.9438803906026063E-2</v>
      </c>
      <c r="AF146" s="22">
        <f>海航自动更新!L146*10</f>
        <v>330.09999999999997</v>
      </c>
      <c r="AG146" s="138">
        <f t="shared" si="241"/>
        <v>0.1608932653420081</v>
      </c>
      <c r="AH146" s="138">
        <f t="shared" ref="AH146:AH147" si="258">AF146/AF74-1</f>
        <v>1.0530827159737965E-2</v>
      </c>
      <c r="AI146" s="22">
        <f>海航自动更新!M146*10</f>
        <v>21.76</v>
      </c>
      <c r="AJ146" s="138">
        <f t="shared" si="242"/>
        <v>0.13510693792383921</v>
      </c>
      <c r="AK146" s="138">
        <f t="shared" ref="AK146:AK147" si="259">AI146/AI74-1</f>
        <v>0.16675603217158197</v>
      </c>
      <c r="AL146" s="22">
        <f>海航自动更新!N146</f>
        <v>83.07</v>
      </c>
      <c r="AM146" s="174">
        <f t="shared" si="243"/>
        <v>0.97999999999998977</v>
      </c>
      <c r="AN146" s="174">
        <f t="shared" ref="AN146:AN147" si="260">AL146-AL74</f>
        <v>3.4299999999999926</v>
      </c>
      <c r="AO146" s="22">
        <f>海航自动更新!O146</f>
        <v>86.64</v>
      </c>
      <c r="AP146" s="174">
        <f t="shared" si="244"/>
        <v>1.4000000000000057</v>
      </c>
      <c r="AQ146" s="174">
        <f t="shared" ref="AQ146:AQ147" si="261">AO146-AO74</f>
        <v>3.1400000000000006</v>
      </c>
      <c r="AR146" s="22">
        <f>海航自动更新!P146</f>
        <v>72.05</v>
      </c>
      <c r="AS146" s="174">
        <f t="shared" si="245"/>
        <v>1.2599999999999909</v>
      </c>
      <c r="AT146" s="174">
        <f t="shared" ref="AT146:AT147" si="262">AR146-AR74</f>
        <v>3.4699999999999989</v>
      </c>
      <c r="AU146" s="22">
        <f>海航自动更新!Q146</f>
        <v>77.14</v>
      </c>
      <c r="AV146" s="174">
        <f t="shared" si="246"/>
        <v>19.100000000000001</v>
      </c>
      <c r="AW146" s="174">
        <f t="shared" ref="AW146:AW147" si="263">AU146-AU74</f>
        <v>12.14</v>
      </c>
      <c r="AX146" s="22">
        <f>海航自动更新!R146</f>
        <v>362</v>
      </c>
      <c r="AY146" s="138">
        <f t="shared" si="247"/>
        <v>4.3227665706051965E-2</v>
      </c>
      <c r="AZ146" s="138">
        <f t="shared" ref="AZ146:AZ147" si="264">AX146/AX74-1</f>
        <v>-5.494505494505475E-3</v>
      </c>
      <c r="BA146" s="125"/>
      <c r="BB146" s="125"/>
      <c r="BC146" s="125"/>
      <c r="BD146" s="125"/>
      <c r="BE146" s="125"/>
      <c r="BF146" s="125"/>
      <c r="BG146" s="125"/>
      <c r="BH146" s="125"/>
      <c r="BI146" s="125"/>
      <c r="BJ146" s="125"/>
      <c r="BK146" s="51"/>
      <c r="BL146" s="125"/>
      <c r="BM146" s="125"/>
      <c r="BN146" s="125"/>
      <c r="BO146" s="125"/>
      <c r="BP146" s="125"/>
      <c r="BQ146" s="125"/>
      <c r="BR146" s="125"/>
      <c r="BS146" s="125"/>
      <c r="BT146" s="125"/>
      <c r="BU146" s="125"/>
      <c r="BV146" s="125"/>
      <c r="BW146" s="125"/>
      <c r="BX146" s="125"/>
      <c r="BY146" s="125"/>
      <c r="BZ146" s="125"/>
      <c r="CA146" s="125"/>
      <c r="CB146" s="125"/>
      <c r="CC146" s="125"/>
      <c r="CD146" s="125"/>
      <c r="CE146" s="125"/>
      <c r="CF146" s="125"/>
      <c r="CG146" s="125"/>
      <c r="CH146" s="125"/>
      <c r="CI146" s="125"/>
      <c r="CJ146" s="125"/>
      <c r="CK146" s="125"/>
      <c r="CL146" s="125"/>
      <c r="CM146" s="125"/>
      <c r="CN146" s="125"/>
      <c r="CW146" s="125"/>
      <c r="CX146" s="125"/>
      <c r="CY146" s="125"/>
      <c r="CZ146" s="125"/>
      <c r="DA146" s="125"/>
      <c r="DB146" s="125"/>
      <c r="DC146" s="125"/>
      <c r="DD146" s="125"/>
      <c r="DE146" s="127"/>
      <c r="DF146" s="127"/>
    </row>
    <row r="147" spans="1:110" s="126" customFormat="1">
      <c r="A147" s="7">
        <v>45992</v>
      </c>
      <c r="B147" s="22">
        <f>海航自动更新!B147</f>
        <v>13003.27</v>
      </c>
      <c r="C147" s="138">
        <f t="shared" ref="C147:C148" si="265">B147/B135-1</f>
        <v>4.1013628245044398E-2</v>
      </c>
      <c r="D147" s="138">
        <f t="shared" si="248"/>
        <v>0.12942961644661377</v>
      </c>
      <c r="E147" s="22">
        <f>海航自动更新!C147</f>
        <v>9439.7999999999993</v>
      </c>
      <c r="F147" s="138">
        <f t="shared" ref="F147:F148" si="266">E147/E135-1</f>
        <v>-1.4495779676676812E-2</v>
      </c>
      <c r="G147" s="138">
        <f t="shared" si="249"/>
        <v>0.1420558893343753</v>
      </c>
      <c r="H147" s="22">
        <f>海航自动更新!D147</f>
        <v>3532.33</v>
      </c>
      <c r="I147" s="138">
        <f t="shared" ref="I147:I148" si="267">H147/H135-1</f>
        <v>0.22612882174890991</v>
      </c>
      <c r="J147" s="138">
        <f t="shared" si="250"/>
        <v>0.10135786109595446</v>
      </c>
      <c r="K147" s="22">
        <f>海航自动更新!E147</f>
        <v>31.14</v>
      </c>
      <c r="L147" s="138">
        <f t="shared" ref="L147:L148" si="268">K147/K135-1</f>
        <v>-9.5419847328244156E-3</v>
      </c>
      <c r="M147" s="138">
        <f t="shared" si="251"/>
        <v>-0.22652757078986585</v>
      </c>
      <c r="N147" s="22">
        <f>海航自动更新!F147</f>
        <v>10545.8</v>
      </c>
      <c r="O147" s="138">
        <f t="shared" ref="O147:O148" si="269">N147/N135-1</f>
        <v>6.1322582365769707E-2</v>
      </c>
      <c r="P147" s="138">
        <f t="shared" si="252"/>
        <v>0.15548884043520639</v>
      </c>
      <c r="Q147" s="22">
        <f>海航自动更新!G147</f>
        <v>8107.62</v>
      </c>
      <c r="R147" s="138">
        <f t="shared" ref="R147:R148" si="270">Q147/Q135-1</f>
        <v>1.3656498370296921E-2</v>
      </c>
      <c r="S147" s="138">
        <f t="shared" si="253"/>
        <v>0.19785121305110298</v>
      </c>
      <c r="T147" s="10">
        <f>海航自动更新!I147</f>
        <v>2413.25</v>
      </c>
      <c r="U147" s="138">
        <f t="shared" ref="U147:U148" si="271">T147/T135-1</f>
        <v>0.2576018927214645</v>
      </c>
      <c r="V147" s="138">
        <f t="shared" si="254"/>
        <v>3.4699355148521516E-2</v>
      </c>
      <c r="W147" s="10">
        <f>海航自动更新!H147</f>
        <v>24.93</v>
      </c>
      <c r="X147" s="138">
        <f t="shared" ref="X147:X148" si="272">W147/W135-1</f>
        <v>0.30182767624020901</v>
      </c>
      <c r="Y147" s="138">
        <f t="shared" si="255"/>
        <v>-3.7823234272481687E-2</v>
      </c>
      <c r="Z147" s="22">
        <f>海航自动更新!J147*10</f>
        <v>5399.27</v>
      </c>
      <c r="AA147" s="138">
        <f t="shared" ref="AA147:AA148" si="273">Z147/Z135-1</f>
        <v>2.7964412391311422E-2</v>
      </c>
      <c r="AB147" s="138">
        <f t="shared" si="256"/>
        <v>0.11226541416888125</v>
      </c>
      <c r="AC147" s="22">
        <f>海航自动更新!K147*10</f>
        <v>4988.5700000000006</v>
      </c>
      <c r="AD147" s="138">
        <f t="shared" ref="AD147:AD148" si="274">AC147/AC135-1</f>
        <v>1.4532926861510198E-2</v>
      </c>
      <c r="AE147" s="138">
        <f t="shared" si="257"/>
        <v>0.11622594056127156</v>
      </c>
      <c r="AF147" s="22">
        <f>海航自动更新!L147*10</f>
        <v>382.65999999999997</v>
      </c>
      <c r="AG147" s="138">
        <f t="shared" ref="AG147:AG148" si="275">AF147/AF135-1</f>
        <v>0.21943913320586339</v>
      </c>
      <c r="AH147" s="138">
        <f t="shared" si="258"/>
        <v>4.500518870500847E-2</v>
      </c>
      <c r="AI147" s="22">
        <f>海航自动更新!M147*10</f>
        <v>28.03</v>
      </c>
      <c r="AJ147" s="138">
        <f t="shared" ref="AJ147:AJ148" si="276">AI147/AI135-1</f>
        <v>0.30493482309124764</v>
      </c>
      <c r="AK147" s="138">
        <f t="shared" si="259"/>
        <v>0.47759620453347407</v>
      </c>
      <c r="AL147" s="22">
        <f>海航自动更新!N147</f>
        <v>81.099999999999994</v>
      </c>
      <c r="AM147" s="174">
        <f t="shared" ref="AM147:AM148" si="277">AL147-AL135</f>
        <v>1.5499999999999972</v>
      </c>
      <c r="AN147" s="174">
        <f t="shared" si="260"/>
        <v>1.8299999999999983</v>
      </c>
      <c r="AO147" s="22">
        <f>海航自动更新!O147</f>
        <v>85.89</v>
      </c>
      <c r="AP147" s="174">
        <f t="shared" ref="AP147:AP148" si="278">AO147-AO135</f>
        <v>2.3900000000000006</v>
      </c>
      <c r="AQ147" s="174">
        <f t="shared" si="261"/>
        <v>4</v>
      </c>
      <c r="AR147" s="22">
        <f>海航自动更新!P147</f>
        <v>68.319999999999993</v>
      </c>
      <c r="AS147" s="174">
        <f t="shared" ref="AS147:AS148" si="279">AR147-AR135</f>
        <v>1.7099999999999937</v>
      </c>
      <c r="AT147" s="174">
        <f t="shared" si="262"/>
        <v>-4.4000000000000057</v>
      </c>
      <c r="AU147" s="22">
        <f>海航自动更新!Q147</f>
        <v>80.040000000000006</v>
      </c>
      <c r="AV147" s="174">
        <f t="shared" ref="AV147:AV148" si="280">AU147-AU135</f>
        <v>19.13000000000001</v>
      </c>
      <c r="AW147" s="174">
        <f t="shared" si="263"/>
        <v>15.680000000000007</v>
      </c>
      <c r="AX147" s="22">
        <f>海航自动更新!R147</f>
        <v>359</v>
      </c>
      <c r="AY147" s="138">
        <f t="shared" ref="AY147:AY148" si="281">AX147/AX135-1</f>
        <v>3.1609195402298784E-2</v>
      </c>
      <c r="AZ147" s="138">
        <f t="shared" si="264"/>
        <v>-5.5401662049860967E-3</v>
      </c>
      <c r="BA147" s="125"/>
      <c r="BB147" s="125"/>
      <c r="BC147" s="125"/>
      <c r="BD147" s="125"/>
      <c r="BE147" s="125"/>
      <c r="BF147" s="125"/>
      <c r="BG147" s="125"/>
      <c r="BH147" s="125"/>
      <c r="BI147" s="125"/>
      <c r="BJ147" s="125"/>
      <c r="BK147" s="51"/>
      <c r="BL147" s="125"/>
      <c r="BM147" s="125"/>
      <c r="BN147" s="125"/>
      <c r="BO147" s="125"/>
      <c r="BP147" s="125"/>
      <c r="BQ147" s="125"/>
      <c r="BR147" s="125"/>
      <c r="BS147" s="125"/>
      <c r="BT147" s="125"/>
      <c r="BU147" s="125"/>
      <c r="BV147" s="125"/>
      <c r="BW147" s="125"/>
      <c r="BX147" s="125"/>
      <c r="BY147" s="125"/>
      <c r="BZ147" s="125"/>
      <c r="CA147" s="125"/>
      <c r="CB147" s="125"/>
      <c r="CC147" s="125"/>
      <c r="CD147" s="125"/>
      <c r="CE147" s="125"/>
      <c r="CF147" s="125"/>
      <c r="CG147" s="125"/>
      <c r="CH147" s="125"/>
      <c r="CI147" s="125"/>
      <c r="CJ147" s="125"/>
      <c r="CK147" s="125"/>
      <c r="CL147" s="125"/>
      <c r="CM147" s="125"/>
      <c r="CN147" s="125"/>
      <c r="CW147" s="125"/>
      <c r="CX147" s="125"/>
      <c r="CY147" s="125"/>
      <c r="CZ147" s="125"/>
      <c r="DA147" s="125"/>
      <c r="DB147" s="125"/>
      <c r="DC147" s="125"/>
      <c r="DD147" s="125"/>
      <c r="DE147" s="127"/>
      <c r="DF147" s="127"/>
    </row>
    <row r="148" spans="1:110" s="126" customFormat="1">
      <c r="A148" s="7">
        <v>46023</v>
      </c>
      <c r="B148" s="22">
        <f>海航自动更新!B148</f>
        <v>13297.31</v>
      </c>
      <c r="C148" s="138">
        <f t="shared" si="265"/>
        <v>-6.5534727678276616E-2</v>
      </c>
      <c r="D148" s="138">
        <f>B148/B64-1</f>
        <v>-0.1133991817619322</v>
      </c>
      <c r="E148" s="22">
        <f>海航自动更新!C148</f>
        <v>10275.68</v>
      </c>
      <c r="F148" s="138">
        <f t="shared" si="266"/>
        <v>-8.4955074489968641E-2</v>
      </c>
      <c r="G148" s="138">
        <f>E148/E64-1</f>
        <v>-9.3109233611075037E-2</v>
      </c>
      <c r="H148" s="22">
        <f>海航自动更新!D148</f>
        <v>2986.89</v>
      </c>
      <c r="I148" s="138">
        <f t="shared" si="267"/>
        <v>6.5883922974785403E-3</v>
      </c>
      <c r="J148" s="138">
        <f>H148/H64-1</f>
        <v>-0.17305791576342</v>
      </c>
      <c r="K148" s="22">
        <f>海航自动更新!E148</f>
        <v>34.729999999999997</v>
      </c>
      <c r="L148" s="138">
        <f t="shared" si="268"/>
        <v>5.8518744285278812E-2</v>
      </c>
      <c r="M148" s="138">
        <f>K148/K64-1</f>
        <v>-0.37344398340248963</v>
      </c>
      <c r="N148" s="22">
        <f>海航自动更新!F148</f>
        <v>11072.57</v>
      </c>
      <c r="O148" s="138">
        <f t="shared" si="269"/>
        <v>-4.4403766954228319E-2</v>
      </c>
      <c r="P148" s="138">
        <f>N148/N64-1</f>
        <v>-0.1173739720032555</v>
      </c>
      <c r="Q148" s="22">
        <f>海航自动更新!G148</f>
        <v>8878.67</v>
      </c>
      <c r="R148" s="138">
        <f t="shared" si="270"/>
        <v>-6.25325338325462E-2</v>
      </c>
      <c r="S148" s="138">
        <f>Q148/Q64-1</f>
        <v>-0.10306770529744125</v>
      </c>
      <c r="T148" s="10">
        <f>海航自动更新!I148</f>
        <v>2166.36</v>
      </c>
      <c r="U148" s="138">
        <f t="shared" si="271"/>
        <v>3.3795584908901777E-2</v>
      </c>
      <c r="V148" s="138">
        <f>T148/T64-1</f>
        <v>-0.16779606324620833</v>
      </c>
      <c r="W148" s="10">
        <f>海航自动更新!H148</f>
        <v>27.54</v>
      </c>
      <c r="X148" s="138">
        <f t="shared" si="272"/>
        <v>0.33559650824442278</v>
      </c>
      <c r="Y148" s="138">
        <f>W148/W64-1</f>
        <v>-0.35863996273870513</v>
      </c>
      <c r="Z148" s="22">
        <f>海航自动更新!J148*10</f>
        <v>5724.71</v>
      </c>
      <c r="AA148" s="138">
        <f t="shared" si="273"/>
        <v>-6.5203902012077042E-2</v>
      </c>
      <c r="AB148" s="138">
        <f>Z148/Z64-1</f>
        <v>-0.19294577730660023</v>
      </c>
      <c r="AC148" s="22">
        <f>海航自动更新!K148*10</f>
        <v>5353.3600000000006</v>
      </c>
      <c r="AD148" s="138">
        <f t="shared" si="274"/>
        <v>-7.1614255910625535E-2</v>
      </c>
      <c r="AE148" s="138">
        <f>AC148/AC64-1</f>
        <v>-0.19397623195301184</v>
      </c>
      <c r="AF148" s="22">
        <f>海航自动更新!L148*10</f>
        <v>344.90999999999997</v>
      </c>
      <c r="AG148" s="138">
        <f t="shared" si="275"/>
        <v>2.4383724383724159E-2</v>
      </c>
      <c r="AH148" s="138">
        <f>AF148/AF64-1</f>
        <v>-0.1866289352670677</v>
      </c>
      <c r="AI148" s="22">
        <f>海航自动更新!M148*10</f>
        <v>26.45</v>
      </c>
      <c r="AJ148" s="138">
        <f t="shared" si="276"/>
        <v>0.25892432175154689</v>
      </c>
      <c r="AK148" s="138">
        <f>AI148/AI64-1</f>
        <v>-4.166666666666663E-2</v>
      </c>
      <c r="AL148" s="22">
        <f>海航自动更新!N148</f>
        <v>83.27</v>
      </c>
      <c r="AM148" s="174">
        <f t="shared" si="277"/>
        <v>1.8399999999999892</v>
      </c>
      <c r="AN148" s="174">
        <f>AL148-AL64</f>
        <v>-0.37000000000000455</v>
      </c>
      <c r="AO148" s="22">
        <f>海航自动更新!O148</f>
        <v>86.4</v>
      </c>
      <c r="AP148" s="174">
        <f t="shared" si="278"/>
        <v>2.0600000000000023</v>
      </c>
      <c r="AQ148" s="174">
        <f>AO148-AO64</f>
        <v>-0.95999999999999375</v>
      </c>
      <c r="AR148" s="22">
        <f>海航自动更新!P148</f>
        <v>72.53</v>
      </c>
      <c r="AS148" s="174">
        <f t="shared" si="279"/>
        <v>1.9099999999999966</v>
      </c>
      <c r="AT148" s="174">
        <f>AR148-AR64</f>
        <v>0.46000000000000796</v>
      </c>
      <c r="AU148" s="22">
        <f>海航自动更新!Q148</f>
        <v>79.290000000000006</v>
      </c>
      <c r="AV148" s="174">
        <f t="shared" si="280"/>
        <v>16.430000000000007</v>
      </c>
      <c r="AW148" s="174">
        <f>AU148-AU64</f>
        <v>1.8300000000000125</v>
      </c>
      <c r="AX148" s="22">
        <f>海航自动更新!R148</f>
        <v>360</v>
      </c>
      <c r="AY148" s="138">
        <f t="shared" si="281"/>
        <v>2.857142857142847E-2</v>
      </c>
      <c r="AZ148" s="138">
        <f>AX148/AX64-1</f>
        <v>-0.23404255319148937</v>
      </c>
      <c r="BA148" s="125"/>
      <c r="BB148" s="125"/>
      <c r="BC148" s="125"/>
      <c r="BD148" s="125"/>
      <c r="BE148" s="125"/>
      <c r="BF148" s="125"/>
      <c r="BG148" s="125"/>
      <c r="BH148" s="125"/>
      <c r="BI148" s="125"/>
      <c r="BJ148" s="125"/>
      <c r="BK148" s="51"/>
      <c r="BL148" s="125"/>
      <c r="BM148" s="125"/>
      <c r="BN148" s="125"/>
      <c r="BO148" s="125"/>
      <c r="BP148" s="125"/>
      <c r="BQ148" s="125"/>
      <c r="BR148" s="125"/>
      <c r="BS148" s="125"/>
      <c r="BT148" s="125"/>
      <c r="BU148" s="125"/>
      <c r="BV148" s="125"/>
      <c r="BW148" s="125"/>
      <c r="BX148" s="125"/>
      <c r="BY148" s="125"/>
      <c r="BZ148" s="125"/>
      <c r="CA148" s="125"/>
      <c r="CB148" s="125"/>
      <c r="CC148" s="125"/>
      <c r="CD148" s="125"/>
      <c r="CE148" s="125"/>
      <c r="CF148" s="125"/>
      <c r="CG148" s="125"/>
      <c r="CH148" s="125"/>
      <c r="CI148" s="125"/>
      <c r="CJ148" s="125"/>
      <c r="CK148" s="125"/>
      <c r="CL148" s="125"/>
      <c r="CM148" s="125"/>
      <c r="CN148" s="125"/>
      <c r="CW148" s="125"/>
      <c r="CX148" s="125"/>
      <c r="CY148" s="125"/>
      <c r="CZ148" s="125"/>
      <c r="DA148" s="125"/>
      <c r="DB148" s="125"/>
      <c r="DC148" s="125"/>
      <c r="DD148" s="125"/>
      <c r="DE148" s="127"/>
      <c r="DF148" s="127"/>
    </row>
    <row r="149" spans="1:110" s="126" customFormat="1">
      <c r="A149" s="7">
        <v>46054</v>
      </c>
      <c r="B149" s="22">
        <f>海航自动更新!B149</f>
        <v>13765.41</v>
      </c>
      <c r="C149" s="138">
        <f t="shared" ref="C149:C150" si="282">B149/B137-1</f>
        <v>6.2390117480716878E-2</v>
      </c>
      <c r="D149" s="138">
        <f>B149/B65-1</f>
        <v>-6.4788872100354444E-2</v>
      </c>
      <c r="E149" s="22">
        <f>海航自动更新!C149</f>
        <v>11297.67</v>
      </c>
      <c r="F149" s="138">
        <f t="shared" ref="F149:F150" si="283">E149/E137-1</f>
        <v>7.8427385868351296E-2</v>
      </c>
      <c r="G149" s="138">
        <f>E149/E65-1</f>
        <v>-4.9927957190013528E-3</v>
      </c>
      <c r="H149" s="22">
        <f>海航自动更新!D149</f>
        <v>2432.7399999999998</v>
      </c>
      <c r="I149" s="138">
        <f t="shared" ref="I149:I150" si="284">H149/H137-1</f>
        <v>-7.3042144092971828E-3</v>
      </c>
      <c r="J149" s="138">
        <f>H149/H65-1</f>
        <v>-0.2648022339345294</v>
      </c>
      <c r="K149" s="22">
        <f>海航自动更新!E149</f>
        <v>35</v>
      </c>
      <c r="L149" s="138">
        <f t="shared" ref="L149:L150" si="285">K149/K137-1</f>
        <v>0.15435356200527695</v>
      </c>
      <c r="M149" s="138">
        <f>K149/K65-1</f>
        <v>-0.37185929648241201</v>
      </c>
      <c r="N149" s="22">
        <f>海航自动更新!F149</f>
        <v>12054.78</v>
      </c>
      <c r="O149" s="138">
        <f t="shared" ref="O149:O150" si="286">N149/N137-1</f>
        <v>8.8776411551446666E-2</v>
      </c>
      <c r="P149" s="138">
        <f>N149/N65-1</f>
        <v>-6.2190616444910196E-2</v>
      </c>
      <c r="Q149" s="22">
        <f>海航自动更新!G149</f>
        <v>10073.59</v>
      </c>
      <c r="R149" s="138">
        <f t="shared" ref="R149:R150" si="287">Q149/Q137-1</f>
        <v>8.956445932732815E-2</v>
      </c>
      <c r="S149" s="138">
        <f>Q149/Q65-1</f>
        <v>-2.8532826203100159E-2</v>
      </c>
      <c r="T149" s="10">
        <f>海航自动更新!I149</f>
        <v>1955.34</v>
      </c>
      <c r="U149" s="138">
        <f t="shared" ref="U149:U150" si="288">T149/T137-1</f>
        <v>8.2025997310622989E-2</v>
      </c>
      <c r="V149" s="138">
        <f>T149/T65-1</f>
        <v>-0.19867712508298707</v>
      </c>
      <c r="W149" s="10">
        <f>海航自动更新!H149</f>
        <v>25.85</v>
      </c>
      <c r="X149" s="138">
        <f t="shared" ref="X149:X150" si="289">W149/W137-1</f>
        <v>0.34355509355509373</v>
      </c>
      <c r="Y149" s="138">
        <f>W149/W65-1</f>
        <v>-0.42027360394707336</v>
      </c>
      <c r="Z149" s="22">
        <f>海航自动更新!J149*10</f>
        <v>6451.2199999999993</v>
      </c>
      <c r="AA149" s="138">
        <f t="shared" ref="AA149:AA150" si="290">Z149/Z137-1</f>
        <v>8.2848241921297472E-2</v>
      </c>
      <c r="AB149" s="138">
        <f>Z149/Z65-1</f>
        <v>-0.12618721250900744</v>
      </c>
      <c r="AC149" s="22">
        <f>海航自动更新!K149*10</f>
        <v>6112.4699999999993</v>
      </c>
      <c r="AD149" s="138">
        <f t="shared" ref="AD149:AD150" si="291">AC149/AC137-1</f>
        <v>8.2552445385071671E-2</v>
      </c>
      <c r="AE149" s="138">
        <f>AC149/AC65-1</f>
        <v>-0.11809822810816906</v>
      </c>
      <c r="AF149" s="22">
        <f>海航自动更新!L149*10</f>
        <v>312.19</v>
      </c>
      <c r="AG149" s="138">
        <f t="shared" ref="AG149:AG150" si="292">AF149/AF137-1</f>
        <v>7.1786597088711934E-2</v>
      </c>
      <c r="AH149" s="138">
        <f>AF149/AF65-1</f>
        <v>-0.26307714096874701</v>
      </c>
      <c r="AI149" s="22">
        <f>海航自动更新!M149*10</f>
        <v>26.560000000000002</v>
      </c>
      <c r="AJ149" s="138">
        <f t="shared" ref="AJ149:AJ150" si="293">AI149/AI137-1</f>
        <v>0.32733633183408317</v>
      </c>
      <c r="AK149" s="138">
        <f>AI149/AI65-1</f>
        <v>-5.7821922667612435E-2</v>
      </c>
      <c r="AL149" s="22">
        <f>海航自动更新!N149</f>
        <v>87.57</v>
      </c>
      <c r="AM149" s="174">
        <f t="shared" ref="AM149:AM150" si="294">AL149-AL137</f>
        <v>2.1199999999999903</v>
      </c>
      <c r="AN149" s="174">
        <f>AL149-AL65</f>
        <v>0.23999999999999488</v>
      </c>
      <c r="AO149" s="22">
        <f>海航自动更新!O149</f>
        <v>89.17</v>
      </c>
      <c r="AP149" s="174">
        <f t="shared" ref="AP149:AP150" si="295">AO149-AO137</f>
        <v>0.92000000000000171</v>
      </c>
      <c r="AQ149" s="174">
        <f>AO149-AO65</f>
        <v>-2.1599999999999966</v>
      </c>
      <c r="AR149" s="22">
        <f>海航自动更新!P149</f>
        <v>80.38</v>
      </c>
      <c r="AS149" s="174">
        <f t="shared" ref="AS149:AS150" si="296">AR149-AR137</f>
        <v>6.6400000000000006</v>
      </c>
      <c r="AT149" s="174">
        <f>AR149-AR65</f>
        <v>6.6400000000000006</v>
      </c>
      <c r="AU149" s="22">
        <f>海航自动更新!Q149</f>
        <v>73.87</v>
      </c>
      <c r="AV149" s="174">
        <f t="shared" ref="AV149:AV150" si="297">AU149-AU137</f>
        <v>10.420000000000002</v>
      </c>
      <c r="AW149" s="174">
        <f>AU149-AU65</f>
        <v>-6.1599999999999966</v>
      </c>
      <c r="AX149" s="22">
        <f>海航自动更新!R149</f>
        <v>360</v>
      </c>
      <c r="AY149" s="138">
        <f t="shared" ref="AY149:AY150" si="298">AX149/AX137-1</f>
        <v>2.564102564102555E-2</v>
      </c>
      <c r="AZ149" s="138">
        <f>AX149/AX65-1</f>
        <v>-0.23728813559322037</v>
      </c>
      <c r="BA149" s="125"/>
      <c r="BB149" s="125"/>
      <c r="BC149" s="125"/>
      <c r="BD149" s="125"/>
      <c r="BE149" s="125"/>
      <c r="BF149" s="125"/>
      <c r="BG149" s="125"/>
      <c r="BH149" s="125"/>
      <c r="BI149" s="125"/>
      <c r="BJ149" s="125"/>
      <c r="BK149" s="51"/>
      <c r="BL149" s="125"/>
      <c r="BM149" s="125"/>
      <c r="BN149" s="125"/>
      <c r="BO149" s="125"/>
      <c r="BP149" s="125"/>
      <c r="BQ149" s="125"/>
      <c r="BR149" s="125"/>
      <c r="BS149" s="125"/>
      <c r="BT149" s="125"/>
      <c r="BU149" s="125"/>
      <c r="BV149" s="125"/>
      <c r="BW149" s="125"/>
      <c r="BX149" s="125"/>
      <c r="BY149" s="125"/>
      <c r="BZ149" s="125"/>
      <c r="CA149" s="125"/>
      <c r="CB149" s="125"/>
      <c r="CC149" s="125"/>
      <c r="CD149" s="125"/>
      <c r="CE149" s="125"/>
      <c r="CF149" s="125"/>
      <c r="CG149" s="125"/>
      <c r="CH149" s="125"/>
      <c r="CI149" s="125"/>
      <c r="CJ149" s="125"/>
      <c r="CK149" s="125"/>
      <c r="CL149" s="125"/>
      <c r="CM149" s="125"/>
      <c r="CN149" s="125"/>
      <c r="CW149" s="125"/>
      <c r="CX149" s="125"/>
      <c r="CY149" s="125"/>
      <c r="CZ149" s="125"/>
      <c r="DA149" s="125"/>
      <c r="DB149" s="125"/>
      <c r="DC149" s="125"/>
      <c r="DD149" s="125"/>
      <c r="DE149" s="127"/>
      <c r="DF149" s="127"/>
    </row>
    <row r="150" spans="1:110" s="126" customFormat="1">
      <c r="A150" s="7">
        <v>46082</v>
      </c>
      <c r="B150" s="22">
        <v>13472.35</v>
      </c>
      <c r="C150" s="138">
        <f t="shared" si="282"/>
        <v>5.943269293528064E-2</v>
      </c>
      <c r="D150" s="138">
        <f>B150/B66-1</f>
        <v>-8.0089284738837363E-2</v>
      </c>
      <c r="E150" s="22">
        <v>10677.91</v>
      </c>
      <c r="F150" s="138">
        <f t="shared" si="283"/>
        <v>8.7667027256077557E-2</v>
      </c>
      <c r="G150" s="138">
        <f>E150/E66-1</f>
        <v>-2.2181950048259402E-2</v>
      </c>
      <c r="H150" s="22">
        <v>2763.42</v>
      </c>
      <c r="I150" s="138">
        <f t="shared" si="284"/>
        <v>-3.5213037831496985E-2</v>
      </c>
      <c r="J150" s="138">
        <f>H150/H66-1</f>
        <v>-0.24682545522931132</v>
      </c>
      <c r="K150" s="22">
        <v>31.03</v>
      </c>
      <c r="L150" s="138">
        <f t="shared" si="285"/>
        <v>-0.11418783899514706</v>
      </c>
      <c r="M150" s="138">
        <f>K150/K66-1</f>
        <v>-0.44697914810194261</v>
      </c>
      <c r="N150" s="22">
        <v>11456.18</v>
      </c>
      <c r="O150" s="138">
        <f t="shared" si="286"/>
        <v>9.1986190251964972E-2</v>
      </c>
      <c r="P150" s="138">
        <f>N150/N66-1</f>
        <v>-5.5637850719594928E-2</v>
      </c>
      <c r="Q150" s="22">
        <v>9163.7999999999993</v>
      </c>
      <c r="R150" s="138">
        <f t="shared" si="287"/>
        <v>9.2835830151192233E-2</v>
      </c>
      <c r="S150" s="138">
        <f>Q150/Q66-1</f>
        <v>-4.9325363150283463E-2</v>
      </c>
      <c r="T150" s="10">
        <v>2269.56</v>
      </c>
      <c r="U150" s="138">
        <f t="shared" si="288"/>
        <v>8.8544089786325886E-2</v>
      </c>
      <c r="V150" s="138">
        <f>T150/T66-1</f>
        <v>-7.1329197832954216E-2</v>
      </c>
      <c r="W150" s="10">
        <v>22.82</v>
      </c>
      <c r="X150" s="138">
        <f t="shared" si="289"/>
        <v>9.4484412470023926E-2</v>
      </c>
      <c r="Y150" s="138">
        <f>W150/W66-1</f>
        <v>-0.5245833333333334</v>
      </c>
      <c r="Z150" s="22">
        <v>6014.61</v>
      </c>
      <c r="AA150" s="138">
        <f t="shared" si="290"/>
        <v>9.075725042436189E-2</v>
      </c>
      <c r="AB150" s="138">
        <f>Z150/Z66-1</f>
        <v>-0.14490742649494515</v>
      </c>
      <c r="AC150" s="22">
        <v>5630.58</v>
      </c>
      <c r="AD150" s="138">
        <f t="shared" si="291"/>
        <v>8.9329347920717339E-2</v>
      </c>
      <c r="AE150" s="138">
        <f>AC150/AC66-1</f>
        <v>-0.14305412661402761</v>
      </c>
      <c r="AF150" s="22">
        <v>359.27</v>
      </c>
      <c r="AG150" s="138">
        <f t="shared" si="292"/>
        <v>0.10913188441590504</v>
      </c>
      <c r="AH150" s="138">
        <f>AF150/AF66-1</f>
        <v>-0.17056446958328519</v>
      </c>
      <c r="AI150" s="22">
        <v>24.76</v>
      </c>
      <c r="AJ150" s="138">
        <f t="shared" si="293"/>
        <v>0.15809167446211436</v>
      </c>
      <c r="AK150" s="138">
        <f>AI150/AI66-1</f>
        <v>-0.18013245033112579</v>
      </c>
      <c r="AL150" s="22">
        <v>85.03</v>
      </c>
      <c r="AM150" s="174">
        <f t="shared" si="294"/>
        <v>2.5300000000000011</v>
      </c>
      <c r="AN150" s="174">
        <f>AL150-AL66</f>
        <v>2.2000000000000028</v>
      </c>
      <c r="AO150" s="22">
        <v>85.82</v>
      </c>
      <c r="AP150" s="174">
        <f t="shared" si="295"/>
        <v>0.40999999999999659</v>
      </c>
      <c r="AQ150" s="174">
        <f>AO150-AO66</f>
        <v>-2.4500000000000028</v>
      </c>
      <c r="AR150" s="22">
        <v>82.13</v>
      </c>
      <c r="AS150" s="174">
        <f t="shared" si="296"/>
        <v>9.3399999999999892</v>
      </c>
      <c r="AT150" s="174">
        <f>AR150-AR66</f>
        <v>15.519999999999996</v>
      </c>
      <c r="AU150" s="22">
        <v>73.56</v>
      </c>
      <c r="AV150" s="174">
        <f t="shared" si="297"/>
        <v>14.04</v>
      </c>
      <c r="AW150" s="174">
        <f>AU150-AU66</f>
        <v>-11.980000000000004</v>
      </c>
      <c r="AX150" s="22">
        <v>362</v>
      </c>
      <c r="AY150" s="138">
        <f t="shared" si="298"/>
        <v>3.1339031339031376E-2</v>
      </c>
      <c r="AZ150" s="138">
        <f>AX150/AX66-1</f>
        <v>-0.23628691983122363</v>
      </c>
      <c r="BA150" s="125"/>
      <c r="BB150" s="125"/>
      <c r="BC150" s="125"/>
      <c r="BD150" s="125"/>
      <c r="BE150" s="125"/>
      <c r="BF150" s="125"/>
      <c r="BG150" s="125"/>
      <c r="BH150" s="125"/>
      <c r="BI150" s="125"/>
      <c r="BJ150" s="125"/>
      <c r="BK150" s="51"/>
      <c r="BL150" s="125"/>
      <c r="BM150" s="125"/>
      <c r="BN150" s="125"/>
      <c r="BO150" s="125"/>
      <c r="BP150" s="125"/>
      <c r="BQ150" s="125"/>
      <c r="BR150" s="125"/>
      <c r="BS150" s="125"/>
      <c r="BT150" s="125"/>
      <c r="BU150" s="125"/>
      <c r="BV150" s="125"/>
      <c r="BW150" s="125"/>
      <c r="BX150" s="125"/>
      <c r="BY150" s="125"/>
      <c r="BZ150" s="125"/>
      <c r="CA150" s="125"/>
      <c r="CB150" s="125"/>
      <c r="CC150" s="125"/>
      <c r="CD150" s="125"/>
      <c r="CE150" s="125"/>
      <c r="CF150" s="125"/>
      <c r="CG150" s="125"/>
      <c r="CH150" s="125"/>
      <c r="CI150" s="125"/>
      <c r="CJ150" s="125"/>
      <c r="CK150" s="125"/>
      <c r="CL150" s="125"/>
      <c r="CM150" s="125"/>
      <c r="CN150" s="125"/>
      <c r="CW150" s="125"/>
      <c r="CX150" s="125"/>
      <c r="CY150" s="125"/>
      <c r="CZ150" s="125"/>
      <c r="DA150" s="125"/>
      <c r="DB150" s="125"/>
      <c r="DC150" s="125"/>
      <c r="DD150" s="125"/>
      <c r="DE150" s="127"/>
      <c r="DF150" s="127"/>
    </row>
    <row r="151" spans="1:110" s="126" customFormat="1">
      <c r="A151" s="124"/>
      <c r="B151" s="22"/>
      <c r="C151" s="145"/>
      <c r="D151" s="145"/>
      <c r="E151" s="22"/>
      <c r="F151" s="145"/>
      <c r="G151" s="145"/>
      <c r="H151" s="22"/>
      <c r="I151" s="145"/>
      <c r="J151" s="145"/>
      <c r="K151" s="22"/>
      <c r="L151" s="145"/>
      <c r="M151" s="145"/>
      <c r="N151" s="22"/>
      <c r="O151" s="145"/>
      <c r="P151" s="145"/>
      <c r="Q151" s="22"/>
      <c r="R151" s="145"/>
      <c r="S151" s="145"/>
      <c r="T151" s="22"/>
      <c r="U151" s="145"/>
      <c r="V151" s="145"/>
      <c r="W151" s="22"/>
      <c r="X151" s="145"/>
      <c r="Y151" s="145"/>
      <c r="Z151" s="22"/>
      <c r="AA151" s="145"/>
      <c r="AB151" s="145"/>
      <c r="AC151" s="22"/>
      <c r="AD151" s="145"/>
      <c r="AE151" s="145"/>
      <c r="AF151" s="22"/>
      <c r="AG151" s="145"/>
      <c r="AH151" s="145"/>
      <c r="AI151" s="22"/>
      <c r="AJ151" s="145"/>
      <c r="AK151" s="145"/>
      <c r="AL151" s="22"/>
      <c r="AM151" s="146"/>
      <c r="AN151" s="146"/>
      <c r="AO151" s="22"/>
      <c r="AP151" s="146"/>
      <c r="AQ151" s="146"/>
      <c r="AR151" s="22"/>
      <c r="AS151" s="147"/>
      <c r="AT151" s="147"/>
      <c r="AU151" s="22"/>
      <c r="AV151" s="146"/>
      <c r="AW151" s="146"/>
      <c r="AX151" s="22"/>
      <c r="AY151" s="125"/>
      <c r="AZ151" s="125"/>
      <c r="BA151" s="125"/>
      <c r="BB151" s="125"/>
      <c r="BC151" s="125"/>
      <c r="BD151" s="125"/>
      <c r="BE151" s="125"/>
      <c r="BF151" s="125"/>
      <c r="BG151" s="125"/>
      <c r="BH151" s="125"/>
      <c r="BI151" s="125"/>
      <c r="BJ151" s="125"/>
      <c r="BK151" s="51"/>
      <c r="BL151" s="125"/>
      <c r="BM151" s="125"/>
      <c r="BN151" s="125"/>
      <c r="BO151" s="125"/>
      <c r="BP151" s="125"/>
      <c r="BQ151" s="125"/>
      <c r="BR151" s="125"/>
      <c r="BS151" s="125"/>
      <c r="BT151" s="125"/>
      <c r="BU151" s="125"/>
      <c r="BV151" s="125"/>
      <c r="BW151" s="125"/>
      <c r="BX151" s="125"/>
      <c r="BY151" s="125"/>
      <c r="BZ151" s="125"/>
      <c r="CA151" s="125"/>
      <c r="CB151" s="125"/>
      <c r="CC151" s="125"/>
      <c r="CD151" s="125"/>
      <c r="CE151" s="125"/>
      <c r="CF151" s="125"/>
      <c r="CG151" s="125"/>
      <c r="CH151" s="125"/>
      <c r="CI151" s="125"/>
      <c r="CJ151" s="125"/>
      <c r="CK151" s="125"/>
      <c r="CL151" s="125"/>
      <c r="CM151" s="125"/>
      <c r="CN151" s="125"/>
      <c r="CW151" s="125"/>
      <c r="CX151" s="125"/>
      <c r="CY151" s="125"/>
      <c r="CZ151" s="125"/>
      <c r="DA151" s="125"/>
      <c r="DB151" s="125"/>
      <c r="DC151" s="125"/>
      <c r="DD151" s="125"/>
      <c r="DE151" s="127"/>
      <c r="DF151" s="127"/>
    </row>
    <row r="152" spans="1:110" s="11" customFormat="1">
      <c r="A152" s="23" t="s">
        <v>40</v>
      </c>
      <c r="B152" s="10"/>
      <c r="C152" s="9"/>
      <c r="D152" s="9"/>
      <c r="E152" s="10"/>
      <c r="F152" s="9"/>
      <c r="G152" s="9"/>
      <c r="H152" s="10"/>
      <c r="I152" s="9"/>
      <c r="J152" s="9"/>
      <c r="K152" s="10"/>
      <c r="L152" s="9"/>
      <c r="M152" s="9"/>
      <c r="N152" s="10"/>
      <c r="O152" s="9"/>
      <c r="P152" s="9"/>
      <c r="Q152" s="10"/>
      <c r="R152" s="9"/>
      <c r="S152" s="9"/>
      <c r="T152" s="10"/>
      <c r="U152" s="9"/>
      <c r="V152" s="9"/>
      <c r="W152" s="10"/>
      <c r="X152" s="9"/>
      <c r="Y152" s="9"/>
      <c r="Z152" s="10"/>
      <c r="AA152" s="9"/>
      <c r="AB152" s="9"/>
      <c r="AC152" s="10"/>
      <c r="AD152" s="9"/>
      <c r="AE152" s="9"/>
      <c r="AF152" s="10"/>
      <c r="AG152" s="9"/>
      <c r="AH152" s="9"/>
      <c r="AI152" s="10"/>
      <c r="AJ152" s="9"/>
      <c r="AK152" s="9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51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W152" s="10"/>
      <c r="CX152" s="10"/>
      <c r="CY152" s="10"/>
      <c r="CZ152" s="10"/>
      <c r="DA152" s="10"/>
      <c r="DB152" s="10"/>
      <c r="DC152" s="10"/>
      <c r="DD152" s="10"/>
      <c r="DE152" s="88"/>
      <c r="DF152" s="88"/>
    </row>
    <row r="153" spans="1:110" s="11" customFormat="1" ht="12.75">
      <c r="A153" s="7" t="s">
        <v>41</v>
      </c>
      <c r="B153" s="10">
        <f>SUM(B52:B54)</f>
        <v>39356.68</v>
      </c>
      <c r="C153" s="24"/>
      <c r="D153" s="24"/>
      <c r="E153" s="10">
        <f>SUM(E52:E54)</f>
        <v>30654.520000000004</v>
      </c>
      <c r="F153" s="24"/>
      <c r="G153" s="24"/>
      <c r="H153" s="10">
        <f>SUM(H52:H54)</f>
        <v>8525.31</v>
      </c>
      <c r="I153" s="24"/>
      <c r="J153" s="24"/>
      <c r="K153" s="10">
        <f>SUM(K52:K54)</f>
        <v>176.83999999999997</v>
      </c>
      <c r="L153" s="24"/>
      <c r="M153" s="24"/>
      <c r="N153" s="10">
        <f>SUM(N52:N54)</f>
        <v>33847.839999999997</v>
      </c>
      <c r="O153" s="24"/>
      <c r="P153" s="24"/>
      <c r="Q153" s="10">
        <f>SUM(Q52:Q54)</f>
        <v>27317.88</v>
      </c>
      <c r="R153" s="24"/>
      <c r="S153" s="24"/>
      <c r="T153" s="10">
        <f>SUM(T52:T54)</f>
        <v>6403.09</v>
      </c>
      <c r="U153" s="24"/>
      <c r="V153" s="24"/>
      <c r="W153" s="10">
        <f>SUM(W52:W54)</f>
        <v>126.87</v>
      </c>
      <c r="X153" s="24"/>
      <c r="Y153" s="24"/>
      <c r="Z153" s="10">
        <f>SUM(Z52:Z54)</f>
        <v>19714.189999999999</v>
      </c>
      <c r="AA153" s="24"/>
      <c r="AB153" s="24"/>
      <c r="AC153" s="10">
        <f>SUM(AC52:AC54)</f>
        <v>18599.68</v>
      </c>
      <c r="AD153" s="24"/>
      <c r="AE153" s="24"/>
      <c r="AF153" s="10">
        <f>SUM(AF52:AF54)</f>
        <v>1042.48</v>
      </c>
      <c r="AG153" s="24"/>
      <c r="AH153" s="24"/>
      <c r="AI153" s="10">
        <f>SUM(AI52:AI54)</f>
        <v>72.03</v>
      </c>
      <c r="AJ153" s="24"/>
      <c r="AK153" s="24"/>
      <c r="AL153" s="10">
        <f>AVERAGE(AL52:AL54)</f>
        <v>85.986666666666665</v>
      </c>
      <c r="AM153" s="10">
        <f>AL153-AVERAGE(AL40:AL42)</f>
        <v>-1.1033333333333246</v>
      </c>
      <c r="AN153" s="10"/>
      <c r="AO153" s="10">
        <f>AVERAGE(AO52:AO54)</f>
        <v>89.086666666666659</v>
      </c>
      <c r="AP153" s="10">
        <f>AO153-AVERAGE(AO40:AO42)</f>
        <v>-1.526666666666685</v>
      </c>
      <c r="AQ153" s="10"/>
      <c r="AR153" s="10">
        <f>AVERAGE(AR52:AR54)</f>
        <v>75.209999999999994</v>
      </c>
      <c r="AS153" s="10">
        <f>AR153-AVERAGE(AR40:AR42)</f>
        <v>0.52666666666665662</v>
      </c>
      <c r="AT153" s="10"/>
      <c r="AU153" s="10">
        <f>AVERAGE(AU52:AU54)</f>
        <v>71.649999999999991</v>
      </c>
      <c r="AV153" s="10"/>
      <c r="AW153" s="10"/>
      <c r="AX153" s="10"/>
      <c r="AY153" s="10"/>
      <c r="AZ153" s="24"/>
      <c r="BA153" s="10"/>
      <c r="BB153" s="93"/>
      <c r="BC153" s="10"/>
      <c r="BD153" s="93"/>
      <c r="BE153" s="10"/>
      <c r="BF153" s="93"/>
      <c r="BG153" s="10"/>
      <c r="BH153" s="93"/>
      <c r="BI153" s="10"/>
      <c r="BJ153" s="93"/>
      <c r="BK153" s="10"/>
      <c r="BL153" s="93"/>
      <c r="BM153" s="10"/>
      <c r="BN153" s="93"/>
      <c r="BO153" s="10"/>
      <c r="BP153" s="10"/>
      <c r="BQ153" s="93"/>
      <c r="BR153" s="10"/>
      <c r="BS153" s="93"/>
      <c r="BT153" s="10"/>
      <c r="BU153" s="93"/>
      <c r="BV153" s="10"/>
      <c r="BW153" s="93"/>
      <c r="BX153" s="10"/>
      <c r="BY153" s="93"/>
      <c r="BZ153" s="10"/>
      <c r="CA153" s="93"/>
      <c r="CB153" s="10"/>
      <c r="CC153" s="93"/>
      <c r="CD153" s="10"/>
      <c r="CE153" s="93"/>
      <c r="CF153" s="10"/>
      <c r="CG153" s="30"/>
      <c r="CH153" s="10"/>
      <c r="CI153" s="30"/>
      <c r="CJ153" s="10"/>
      <c r="CK153" s="30"/>
      <c r="CL153" s="10"/>
      <c r="CM153" s="30"/>
      <c r="CN153" s="10"/>
      <c r="CW153" s="10"/>
      <c r="CX153" s="93"/>
      <c r="CY153" s="10"/>
      <c r="CZ153" s="93"/>
      <c r="DA153" s="10"/>
      <c r="DB153" s="93"/>
      <c r="DC153" s="10"/>
      <c r="DD153" s="93"/>
      <c r="DE153" s="88"/>
      <c r="DF153" s="88"/>
    </row>
    <row r="154" spans="1:110" s="11" customFormat="1" ht="12.75">
      <c r="A154" s="7" t="s">
        <v>42</v>
      </c>
      <c r="B154" s="10">
        <f>SUM(B55:B57)</f>
        <v>40084.770000000004</v>
      </c>
      <c r="C154" s="24">
        <f>B154/SUM(B43:B45)-1</f>
        <v>0.18749105710565739</v>
      </c>
      <c r="D154" s="24"/>
      <c r="E154" s="10">
        <f>SUM(E55:E57)</f>
        <v>29441.300000000003</v>
      </c>
      <c r="F154" s="24">
        <f>E154/SUM(E43:E45)-1</f>
        <v>0.14987246118473041</v>
      </c>
      <c r="G154" s="24"/>
      <c r="H154" s="10">
        <f>SUM(H55:H57)</f>
        <v>10477.64</v>
      </c>
      <c r="I154" s="24">
        <f>H154/SUM(H43:H45)-1</f>
        <v>0.31353395146853069</v>
      </c>
      <c r="J154" s="24"/>
      <c r="K154" s="10">
        <f>SUM(K55:K57)</f>
        <v>165.83</v>
      </c>
      <c r="L154" s="24">
        <f>K154/SUM(K43:K45)-1</f>
        <v>-5.3481735159817245E-2</v>
      </c>
      <c r="M154" s="24"/>
      <c r="N154" s="10">
        <f>SUM(N55:N57)</f>
        <v>33978.82</v>
      </c>
      <c r="O154" s="24">
        <f>N154/SUM(N43:N45)-1</f>
        <v>0.16587537875967562</v>
      </c>
      <c r="P154" s="24"/>
      <c r="Q154" s="10">
        <f>SUM(Q55:Q57)</f>
        <v>26179.870000000003</v>
      </c>
      <c r="R154" s="24">
        <f>Q154/SUM(Q43:Q45)-1</f>
        <v>0.14016275925984001</v>
      </c>
      <c r="S154" s="24"/>
      <c r="T154" s="10">
        <f>SUM(T55:T57)</f>
        <v>7672.11</v>
      </c>
      <c r="U154" s="24">
        <f>T154/SUM(T43:T45)-1</f>
        <v>0.26805238078710003</v>
      </c>
      <c r="V154" s="24"/>
      <c r="W154" s="10">
        <f>SUM(W55:W57)</f>
        <v>126.84</v>
      </c>
      <c r="X154" s="24">
        <f>W154/SUM(W43:W45)-1</f>
        <v>-4.3655281610495256E-2</v>
      </c>
      <c r="Y154" s="24"/>
      <c r="Z154" s="10">
        <f>SUM(Z55:Z57)</f>
        <v>19566.91</v>
      </c>
      <c r="AA154" s="24">
        <f>Z154/SUM(Z43:Z45)-1</f>
        <v>0.13840660740820043</v>
      </c>
      <c r="AB154" s="24"/>
      <c r="AC154" s="10">
        <f>SUM(AC55:AC57)</f>
        <v>18335.71</v>
      </c>
      <c r="AD154" s="24">
        <f>AC154/SUM(AC43:AC45)-1</f>
        <v>0.13357559855852585</v>
      </c>
      <c r="AE154" s="24"/>
      <c r="AF154" s="10">
        <f>SUM(AF55:AF57)</f>
        <v>1157.9000000000001</v>
      </c>
      <c r="AG154" s="24">
        <f>AF154/SUM(AF43:AF45)-1</f>
        <v>0.23038179132707848</v>
      </c>
      <c r="AH154" s="24"/>
      <c r="AI154" s="10">
        <f>SUM(AI55:AI57)</f>
        <v>73.289999999999992</v>
      </c>
      <c r="AJ154" s="24">
        <f>AI154/SUM(AI43:AI45)-1</f>
        <v>2.1036500417943582E-2</v>
      </c>
      <c r="AK154" s="24"/>
      <c r="AL154" s="10">
        <f>AVERAGE(AL55:AL57)</f>
        <v>84.773333333333326</v>
      </c>
      <c r="AM154" s="10">
        <f>AL154-AVERAGE(AL43:AL45)</f>
        <v>-1.5700000000000216</v>
      </c>
      <c r="AN154" s="10"/>
      <c r="AO154" s="10">
        <f>AVERAGE(AO55:AO57)</f>
        <v>88.92</v>
      </c>
      <c r="AP154" s="10">
        <f>AO154-AVERAGE(AO43:AO45)</f>
        <v>-0.76333333333333542</v>
      </c>
      <c r="AQ154" s="10"/>
      <c r="AR154" s="10">
        <f>AVERAGE(AR55:AR57)</f>
        <v>73.206666666666663</v>
      </c>
      <c r="AS154" s="10">
        <f>AR154-AVERAGE(AR43:AR45)</f>
        <v>-2.6200000000000045</v>
      </c>
      <c r="AT154" s="10"/>
      <c r="AU154" s="10">
        <f>AVERAGE(AU55:AU57)</f>
        <v>76.443333333333342</v>
      </c>
      <c r="AV154" s="10"/>
      <c r="AW154" s="10"/>
      <c r="AX154" s="10"/>
      <c r="AY154" s="10"/>
      <c r="AZ154" s="24"/>
      <c r="BA154" s="10"/>
      <c r="BB154" s="93"/>
      <c r="BC154" s="10"/>
      <c r="BD154" s="93"/>
      <c r="BE154" s="10"/>
      <c r="BF154" s="93"/>
      <c r="BG154" s="10"/>
      <c r="BH154" s="93"/>
      <c r="BI154" s="10"/>
      <c r="BJ154" s="93"/>
      <c r="BK154" s="10"/>
      <c r="BL154" s="93"/>
      <c r="BM154" s="10"/>
      <c r="BN154" s="93"/>
      <c r="BO154" s="10"/>
      <c r="BP154" s="10"/>
      <c r="BQ154" s="93"/>
      <c r="BR154" s="10"/>
      <c r="BS154" s="93"/>
      <c r="BT154" s="10"/>
      <c r="BU154" s="93"/>
      <c r="BV154" s="10"/>
      <c r="BW154" s="93"/>
      <c r="BX154" s="10"/>
      <c r="BY154" s="93"/>
      <c r="BZ154" s="10"/>
      <c r="CA154" s="93"/>
      <c r="CB154" s="10"/>
      <c r="CC154" s="93"/>
      <c r="CD154" s="10"/>
      <c r="CE154" s="93"/>
      <c r="CF154" s="10"/>
      <c r="CG154" s="10"/>
      <c r="CH154" s="10"/>
      <c r="CI154" s="10"/>
      <c r="CJ154" s="10"/>
      <c r="CK154" s="10"/>
      <c r="CL154" s="10"/>
      <c r="CM154" s="10"/>
      <c r="CN154" s="10"/>
      <c r="CW154" s="10"/>
      <c r="CX154" s="93"/>
      <c r="CY154" s="10"/>
      <c r="CZ154" s="93"/>
      <c r="DA154" s="10"/>
      <c r="DB154" s="93"/>
      <c r="DC154" s="10"/>
      <c r="DD154" s="93"/>
      <c r="DE154" s="88"/>
      <c r="DF154" s="88"/>
    </row>
    <row r="155" spans="1:110" s="11" customFormat="1" ht="12.75">
      <c r="A155" s="7" t="s">
        <v>43</v>
      </c>
      <c r="B155" s="10">
        <f>SUM(B58:B60)</f>
        <v>42465.53</v>
      </c>
      <c r="C155" s="24">
        <f>B155/SUM(B46:B48)-1</f>
        <v>0.15992476493823249</v>
      </c>
      <c r="D155" s="24"/>
      <c r="E155" s="10">
        <f>SUM(E58:E60)</f>
        <v>30645.129999999997</v>
      </c>
      <c r="F155" s="24">
        <f>E155/SUM(E46:E48)-1</f>
        <v>0.12286045518067179</v>
      </c>
      <c r="G155" s="24"/>
      <c r="H155" s="10">
        <f>SUM(H58:H60)</f>
        <v>11639.87</v>
      </c>
      <c r="I155" s="24">
        <f>H155/SUM(H46:H48)-1</f>
        <v>0.27246182571888333</v>
      </c>
      <c r="J155" s="24"/>
      <c r="K155" s="10">
        <f>SUM(K58:K60)</f>
        <v>180.51999999999998</v>
      </c>
      <c r="L155" s="24">
        <f>K155/SUM(K46:K48)-1</f>
        <v>5.5425631431244016E-2</v>
      </c>
      <c r="M155" s="24"/>
      <c r="N155" s="10">
        <f>SUM(N58:N60)</f>
        <v>36227.42</v>
      </c>
      <c r="O155" s="24">
        <f>N155/SUM(N46:N48)-1</f>
        <v>0.14397706704189339</v>
      </c>
      <c r="P155" s="24"/>
      <c r="Q155" s="10">
        <f>SUM(Q58:Q60)</f>
        <v>27220.15</v>
      </c>
      <c r="R155" s="24">
        <f>Q155/SUM(Q46:Q48)-1</f>
        <v>0.11456036936703806</v>
      </c>
      <c r="S155" s="24"/>
      <c r="T155" s="10">
        <f>SUM(T58:T60)</f>
        <v>8865.7999999999993</v>
      </c>
      <c r="U155" s="24">
        <f>T155/SUM(T46:T48)-1</f>
        <v>0.2455727501984446</v>
      </c>
      <c r="V155" s="24"/>
      <c r="W155" s="10">
        <f>SUM(W58:W60)</f>
        <v>141.46</v>
      </c>
      <c r="X155" s="24">
        <f>W155/SUM(W46:W48)-1</f>
        <v>0.10688575899843511</v>
      </c>
      <c r="Y155" s="24"/>
      <c r="Z155" s="10">
        <f>SUM(Z58:Z60)</f>
        <v>20580.66</v>
      </c>
      <c r="AA155" s="24">
        <f>Z155/SUM(Z46:Z48)-1</f>
        <v>9.6607021256869485E-2</v>
      </c>
      <c r="AB155" s="24"/>
      <c r="AC155" s="10">
        <f>SUM(AC58:AC60)</f>
        <v>19182.169999999998</v>
      </c>
      <c r="AD155" s="24">
        <f>AC155/SUM(AC46:AC48)-1</f>
        <v>9.3984790883198555E-2</v>
      </c>
      <c r="AE155" s="24"/>
      <c r="AF155" s="10">
        <f>SUM(AF58:AF60)</f>
        <v>1315.31</v>
      </c>
      <c r="AG155" s="24">
        <f>AF155/SUM(AF46:AF48)-1</f>
        <v>0.1356109269236081</v>
      </c>
      <c r="AH155" s="24"/>
      <c r="AI155" s="10">
        <f>SUM(AI58:AI60)</f>
        <v>83.17</v>
      </c>
      <c r="AJ155" s="24">
        <f>AI155/SUM(AI46:AI48)-1</f>
        <v>0.10701450818581137</v>
      </c>
      <c r="AK155" s="24"/>
      <c r="AL155" s="10">
        <f>AVERAGE(AL58:AL60)</f>
        <v>85.28</v>
      </c>
      <c r="AM155" s="10">
        <f>AL155-AVERAGE(AL46:AL48)</f>
        <v>-1.210000000000008</v>
      </c>
      <c r="AN155" s="10"/>
      <c r="AO155" s="10">
        <f>AVERAGE(AO58:AO60)</f>
        <v>88.806666666666672</v>
      </c>
      <c r="AP155" s="10">
        <f>AO155-AVERAGE(AO46:AO48)</f>
        <v>-0.67333333333333201</v>
      </c>
      <c r="AQ155" s="10"/>
      <c r="AR155" s="10">
        <f>AVERAGE(AR58:AR60)</f>
        <v>76.086666666666659</v>
      </c>
      <c r="AS155" s="10">
        <f>AR155-AVERAGE(AR46:AR48)</f>
        <v>-1.61666666666666</v>
      </c>
      <c r="AT155" s="10"/>
      <c r="AU155" s="10">
        <f>AVERAGE(AU58:AU60)</f>
        <v>78.279999999999987</v>
      </c>
      <c r="AV155" s="10"/>
      <c r="AW155" s="10"/>
      <c r="AX155" s="10"/>
      <c r="AY155" s="10"/>
      <c r="AZ155" s="24"/>
      <c r="BA155" s="10"/>
      <c r="BB155" s="93"/>
      <c r="BC155" s="10"/>
      <c r="BD155" s="93"/>
      <c r="BE155" s="10"/>
      <c r="BF155" s="93"/>
      <c r="BG155" s="10"/>
      <c r="BH155" s="93"/>
      <c r="BI155" s="10"/>
      <c r="BJ155" s="93"/>
      <c r="BK155" s="10"/>
      <c r="BL155" s="93"/>
      <c r="BM155" s="10"/>
      <c r="BN155" s="93"/>
      <c r="BO155" s="10"/>
      <c r="BP155" s="10"/>
      <c r="BQ155" s="93"/>
      <c r="BR155" s="10"/>
      <c r="BS155" s="93"/>
      <c r="BT155" s="10"/>
      <c r="BU155" s="93"/>
      <c r="BV155" s="10"/>
      <c r="BW155" s="93"/>
      <c r="BX155" s="10"/>
      <c r="BY155" s="93"/>
      <c r="BZ155" s="10"/>
      <c r="CA155" s="93"/>
      <c r="CB155" s="10"/>
      <c r="CC155" s="93"/>
      <c r="CD155" s="10"/>
      <c r="CE155" s="93"/>
      <c r="CF155" s="10"/>
      <c r="CG155" s="10"/>
      <c r="CH155" s="10"/>
      <c r="CI155" s="10"/>
      <c r="CJ155" s="10"/>
      <c r="CK155" s="10"/>
      <c r="CL155" s="10"/>
      <c r="CM155" s="10"/>
      <c r="CN155" s="10"/>
      <c r="CW155" s="10"/>
      <c r="CX155" s="93"/>
      <c r="CY155" s="10"/>
      <c r="CZ155" s="93"/>
      <c r="DA155" s="10"/>
      <c r="DB155" s="93"/>
      <c r="DC155" s="10"/>
      <c r="DD155" s="93"/>
      <c r="DE155" s="88"/>
      <c r="DF155" s="88"/>
    </row>
    <row r="156" spans="1:110" s="11" customFormat="1" ht="12.75">
      <c r="A156" s="7" t="s">
        <v>44</v>
      </c>
      <c r="B156" s="10">
        <f>SUM(B61:B63)</f>
        <v>42230.29</v>
      </c>
      <c r="C156" s="24">
        <f>B156/SUM(B49:B51)-1</f>
        <v>0.13808396808320289</v>
      </c>
      <c r="D156" s="24"/>
      <c r="E156" s="10">
        <f>SUM(E61:E63)</f>
        <v>31656.61</v>
      </c>
      <c r="F156" s="24">
        <f>E156/SUM(E49:E51)-1</f>
        <v>0.11113954191999942</v>
      </c>
      <c r="G156" s="24"/>
      <c r="H156" s="10">
        <f>SUM(H61:H63)</f>
        <v>10411.98</v>
      </c>
      <c r="I156" s="24">
        <f>H156/SUM(H49:H51)-1</f>
        <v>0.23435769886451197</v>
      </c>
      <c r="J156" s="24"/>
      <c r="K156" s="10">
        <f>SUM(K61:K63)</f>
        <v>161.72</v>
      </c>
      <c r="L156" s="24">
        <f>K156/SUM(K49:K51)-1</f>
        <v>-0.10711130742049468</v>
      </c>
      <c r="M156" s="24"/>
      <c r="N156" s="10">
        <f>SUM(N61:N63)</f>
        <v>34688.21</v>
      </c>
      <c r="O156" s="24">
        <f>N156/SUM(N49:N51)-1</f>
        <v>0.10639198406509198</v>
      </c>
      <c r="P156" s="24"/>
      <c r="Q156" s="10">
        <f>SUM(Q61:Q63)</f>
        <v>27402.399999999998</v>
      </c>
      <c r="R156" s="24">
        <f>Q156/SUM(Q49:Q51)-1</f>
        <v>8.8875449121783578E-2</v>
      </c>
      <c r="S156" s="24"/>
      <c r="T156" s="10">
        <f>SUM(T61:T63)</f>
        <v>7165.37</v>
      </c>
      <c r="U156" s="24">
        <f>T156/SUM(T49:T51)-1</f>
        <v>0.18259553525157513</v>
      </c>
      <c r="V156" s="24"/>
      <c r="W156" s="10">
        <f>SUM(W61:W63)</f>
        <v>120.42999999999998</v>
      </c>
      <c r="X156" s="24">
        <f>W156/SUM(W49:W51)-1</f>
        <v>-5.737319974953059E-2</v>
      </c>
      <c r="Y156" s="24"/>
      <c r="Z156" s="10">
        <f>SUM(Z61:Z63)</f>
        <v>20014.8</v>
      </c>
      <c r="AA156" s="24">
        <f>Z156/SUM(Z49:Z51)-1</f>
        <v>6.9797572927623897E-2</v>
      </c>
      <c r="AB156" s="24"/>
      <c r="AC156" s="10">
        <f>SUM(AC61:AC63)</f>
        <v>18832.760000000002</v>
      </c>
      <c r="AD156" s="24">
        <f>AC156/SUM(AC49:AC51)-1</f>
        <v>6.6242270451810192E-2</v>
      </c>
      <c r="AE156" s="24"/>
      <c r="AF156" s="10">
        <f>SUM(AF61:AF63)</f>
        <v>1107.3899999999999</v>
      </c>
      <c r="AG156" s="24">
        <f>AF156/SUM(AF49:AF51)-1</f>
        <v>0.13608757207050082</v>
      </c>
      <c r="AH156" s="24"/>
      <c r="AI156" s="10">
        <f>SUM(AI61:AI63)</f>
        <v>74.64</v>
      </c>
      <c r="AJ156" s="24">
        <f>AI156/SUM(AI49:AI51)-1</f>
        <v>4.3916083916083926E-2</v>
      </c>
      <c r="AK156" s="24"/>
      <c r="AL156" s="10">
        <f>AVERAGE(AL61:AL63)</f>
        <v>82.11333333333333</v>
      </c>
      <c r="AM156" s="10">
        <f>AL156-AVERAGE(AL49:AL51)</f>
        <v>-2.3666666666666742</v>
      </c>
      <c r="AN156" s="10"/>
      <c r="AO156" s="10">
        <f>AVERAGE(AO61:AO63)</f>
        <v>86.543333333333337</v>
      </c>
      <c r="AP156" s="10">
        <f>AO156-AVERAGE(AO49:AO51)</f>
        <v>-1.7866666666666617</v>
      </c>
      <c r="AQ156" s="10"/>
      <c r="AR156" s="10">
        <f>AVERAGE(AR61:AR63)</f>
        <v>68.736666666666679</v>
      </c>
      <c r="AS156" s="10">
        <f>AR156-AVERAGE(AR49:AR51)</f>
        <v>-3.0099999999999909</v>
      </c>
      <c r="AT156" s="10"/>
      <c r="AU156" s="10">
        <f>AVERAGE(AU61:AU63)</f>
        <v>74.64</v>
      </c>
      <c r="AV156" s="10"/>
      <c r="AW156" s="10"/>
      <c r="AX156" s="10"/>
      <c r="AY156" s="10"/>
      <c r="AZ156" s="24"/>
      <c r="BA156" s="10"/>
      <c r="BB156" s="93"/>
      <c r="BC156" s="10"/>
      <c r="BD156" s="93"/>
      <c r="BE156" s="10"/>
      <c r="BF156" s="93"/>
      <c r="BG156" s="10"/>
      <c r="BH156" s="93"/>
      <c r="BI156" s="10"/>
      <c r="BJ156" s="93"/>
      <c r="BK156" s="10"/>
      <c r="BL156" s="93"/>
      <c r="BM156" s="10"/>
      <c r="BN156" s="93"/>
      <c r="BO156" s="10"/>
      <c r="BP156" s="10"/>
      <c r="BQ156" s="93"/>
      <c r="BR156" s="10"/>
      <c r="BS156" s="93"/>
      <c r="BT156" s="10"/>
      <c r="BU156" s="93"/>
      <c r="BV156" s="10"/>
      <c r="BW156" s="93"/>
      <c r="BX156" s="10"/>
      <c r="BY156" s="93"/>
      <c r="BZ156" s="10"/>
      <c r="CA156" s="93"/>
      <c r="CB156" s="10"/>
      <c r="CC156" s="93"/>
      <c r="CD156" s="10"/>
      <c r="CE156" s="93"/>
      <c r="CF156" s="10"/>
      <c r="CG156" s="10"/>
      <c r="CH156" s="10"/>
      <c r="CI156" s="10"/>
      <c r="CJ156" s="10"/>
      <c r="CK156" s="10"/>
      <c r="CL156" s="10"/>
      <c r="CM156" s="10"/>
      <c r="CN156" s="10"/>
      <c r="CW156" s="10"/>
      <c r="CX156" s="93"/>
      <c r="CY156" s="10"/>
      <c r="CZ156" s="93"/>
      <c r="DA156" s="10"/>
      <c r="DB156" s="93"/>
      <c r="DC156" s="10"/>
      <c r="DD156" s="93"/>
      <c r="DE156" s="88"/>
      <c r="DF156" s="88"/>
    </row>
    <row r="157" spans="1:110" s="11" customFormat="1" ht="12.75">
      <c r="A157" s="7"/>
      <c r="B157" s="10"/>
      <c r="C157" s="9"/>
      <c r="D157" s="9"/>
      <c r="E157" s="10"/>
      <c r="F157" s="9"/>
      <c r="G157" s="9"/>
      <c r="H157" s="10"/>
      <c r="I157" s="9"/>
      <c r="J157" s="9"/>
      <c r="K157" s="10"/>
      <c r="L157" s="9"/>
      <c r="M157" s="9"/>
      <c r="N157" s="10"/>
      <c r="O157" s="9"/>
      <c r="P157" s="9"/>
      <c r="Q157" s="10"/>
      <c r="R157" s="9"/>
      <c r="S157" s="9"/>
      <c r="T157" s="10"/>
      <c r="U157" s="9"/>
      <c r="V157" s="9"/>
      <c r="W157" s="10"/>
      <c r="X157" s="9"/>
      <c r="Y157" s="9"/>
      <c r="Z157" s="10"/>
      <c r="AA157" s="9"/>
      <c r="AB157" s="9"/>
      <c r="AC157" s="10"/>
      <c r="AD157" s="9"/>
      <c r="AE157" s="9"/>
      <c r="AF157" s="10"/>
      <c r="AG157" s="9"/>
      <c r="AH157" s="9"/>
      <c r="AI157" s="10"/>
      <c r="AJ157" s="9"/>
      <c r="AK157" s="9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W157" s="10"/>
      <c r="CX157" s="10"/>
      <c r="CY157" s="10"/>
      <c r="CZ157" s="10"/>
      <c r="DA157" s="10"/>
      <c r="DB157" s="10"/>
      <c r="DC157" s="10"/>
      <c r="DD157" s="10"/>
      <c r="DE157" s="88"/>
      <c r="DF157" s="88"/>
    </row>
    <row r="158" spans="1:110" s="11" customFormat="1" ht="12.75">
      <c r="A158" s="7" t="s">
        <v>45</v>
      </c>
      <c r="B158" s="10">
        <f>SUM(B64:B66)</f>
        <v>44362.400000000001</v>
      </c>
      <c r="C158" s="24">
        <f>B158/B153-1</f>
        <v>0.12718857383295545</v>
      </c>
      <c r="D158" s="24"/>
      <c r="E158" s="10">
        <f>SUM(E64:E66)</f>
        <v>33605.17</v>
      </c>
      <c r="F158" s="24">
        <f>E158/E153-1</f>
        <v>9.6254973165457836E-2</v>
      </c>
      <c r="G158" s="24"/>
      <c r="H158" s="10">
        <f>SUM(H64:H66)</f>
        <v>10589.960000000001</v>
      </c>
      <c r="I158" s="24">
        <f>H158/H153-1</f>
        <v>0.2421788767798474</v>
      </c>
      <c r="J158" s="24"/>
      <c r="K158" s="10">
        <f>SUM(K64:K66)</f>
        <v>167.26</v>
      </c>
      <c r="L158" s="24">
        <f>K158/K153-1</f>
        <v>-5.4173263967428054E-2</v>
      </c>
      <c r="M158" s="24"/>
      <c r="N158" s="10">
        <f>SUM(N64:N66)</f>
        <v>37530.35</v>
      </c>
      <c r="O158" s="24">
        <f>N158/N153-1</f>
        <v>0.10879601179868503</v>
      </c>
      <c r="P158" s="24"/>
      <c r="Q158" s="10">
        <f>SUM(Q64:Q66)</f>
        <v>29907.65</v>
      </c>
      <c r="R158" s="24">
        <f>Q158/Q153-1</f>
        <v>9.4801280333613125E-2</v>
      </c>
      <c r="S158" s="24"/>
      <c r="T158" s="10">
        <f>SUM(T64:T66)</f>
        <v>7487.1799999999994</v>
      </c>
      <c r="U158" s="24">
        <f>T158/T153-1</f>
        <v>0.16930731881013683</v>
      </c>
      <c r="V158" s="24"/>
      <c r="W158" s="10">
        <f>SUM(W64:W66)</f>
        <v>135.53</v>
      </c>
      <c r="X158" s="24">
        <f>W158/W153-1</f>
        <v>6.8258847639315778E-2</v>
      </c>
      <c r="Y158" s="24"/>
      <c r="Z158" s="10">
        <f>SUM(Z64:Z66)</f>
        <v>21510.05</v>
      </c>
      <c r="AA158" s="24">
        <f>Z158/Z153-1</f>
        <v>9.1094790097894007E-2</v>
      </c>
      <c r="AB158" s="24"/>
      <c r="AC158" s="10">
        <f>SUM(AC64:AC66)</f>
        <v>20143.22</v>
      </c>
      <c r="AD158" s="24">
        <f>AC158/AC153-1</f>
        <v>8.2987449246438638E-2</v>
      </c>
      <c r="AE158" s="24"/>
      <c r="AF158" s="10">
        <f>SUM(AF64:AF66)</f>
        <v>1280.8400000000001</v>
      </c>
      <c r="AG158" s="24">
        <f>AF158/AF153-1</f>
        <v>0.22864707236589688</v>
      </c>
      <c r="AH158" s="24"/>
      <c r="AI158" s="10">
        <f>SUM(AI64:AI66)</f>
        <v>85.99</v>
      </c>
      <c r="AJ158" s="24">
        <f>AI158/AI153-1</f>
        <v>0.19380813549909748</v>
      </c>
      <c r="AK158" s="24"/>
      <c r="AL158" s="10">
        <f>AVERAGE(AL64:AL66)</f>
        <v>84.600000000000009</v>
      </c>
      <c r="AM158" s="10">
        <f>AL158-AL153</f>
        <v>-1.3866666666666561</v>
      </c>
      <c r="AN158" s="10"/>
      <c r="AO158" s="10">
        <f>AVERAGE(AO64:AO66)</f>
        <v>88.986666666666665</v>
      </c>
      <c r="AP158" s="10">
        <f>AO158-AO153</f>
        <v>-9.9999999999994316E-2</v>
      </c>
      <c r="AQ158" s="10"/>
      <c r="AR158" s="10">
        <f>AVERAGE(AR64:AR66)</f>
        <v>70.806666666666672</v>
      </c>
      <c r="AS158" s="10">
        <f>AR158-AR153</f>
        <v>-4.4033333333333218</v>
      </c>
      <c r="AT158" s="10"/>
      <c r="AU158" s="10">
        <f>AVERAGE(AU64:AU66)</f>
        <v>81.010000000000005</v>
      </c>
      <c r="AV158" s="10"/>
      <c r="AW158" s="10"/>
      <c r="AX158" s="10"/>
      <c r="AY158" s="10"/>
      <c r="AZ158" s="24"/>
      <c r="BA158" s="10"/>
      <c r="BB158" s="93"/>
      <c r="BC158" s="10"/>
      <c r="BD158" s="93"/>
      <c r="BE158" s="10"/>
      <c r="BF158" s="93"/>
      <c r="BG158" s="10"/>
      <c r="BH158" s="93"/>
      <c r="BI158" s="10"/>
      <c r="BJ158" s="93"/>
      <c r="BK158" s="10"/>
      <c r="BL158" s="93"/>
      <c r="BM158" s="10"/>
      <c r="BN158" s="93"/>
      <c r="BO158" s="10"/>
      <c r="BP158" s="10"/>
      <c r="BQ158" s="93"/>
      <c r="BR158" s="10"/>
      <c r="BS158" s="93"/>
      <c r="BT158" s="10"/>
      <c r="BU158" s="93"/>
      <c r="BV158" s="10"/>
      <c r="BW158" s="93"/>
      <c r="BX158" s="10"/>
      <c r="BY158" s="93"/>
      <c r="BZ158" s="10"/>
      <c r="CA158" s="93"/>
      <c r="CB158" s="10"/>
      <c r="CC158" s="93"/>
      <c r="CD158" s="10"/>
      <c r="CE158" s="93"/>
      <c r="CF158" s="10"/>
      <c r="CG158" s="10"/>
      <c r="CH158" s="10"/>
      <c r="CI158" s="10"/>
      <c r="CJ158" s="10"/>
      <c r="CK158" s="10"/>
      <c r="CL158" s="10"/>
      <c r="CM158" s="10"/>
      <c r="CN158" s="10"/>
      <c r="CW158" s="10"/>
      <c r="CX158" s="93"/>
      <c r="CY158" s="10"/>
      <c r="CZ158" s="93"/>
      <c r="DA158" s="10"/>
      <c r="DB158" s="93"/>
      <c r="DC158" s="10"/>
      <c r="DD158" s="93"/>
      <c r="DE158" s="88"/>
      <c r="DF158" s="88"/>
    </row>
    <row r="159" spans="1:110" s="11" customFormat="1" ht="12.75">
      <c r="A159" s="7" t="s">
        <v>46</v>
      </c>
      <c r="B159" s="10">
        <f>SUM(B67:B69)</f>
        <v>44859.81</v>
      </c>
      <c r="C159" s="24">
        <f>B159/B154-1</f>
        <v>0.1191235474221255</v>
      </c>
      <c r="D159" s="24"/>
      <c r="E159" s="10">
        <f>SUM(E67:E69)</f>
        <v>32221.4</v>
      </c>
      <c r="F159" s="24">
        <f>E159/E154-1</f>
        <v>9.4428574825160538E-2</v>
      </c>
      <c r="G159" s="24"/>
      <c r="H159" s="10">
        <f>SUM(H67:H69)</f>
        <v>12439.48</v>
      </c>
      <c r="I159" s="24">
        <f>H159/H154-1</f>
        <v>0.18724063815897485</v>
      </c>
      <c r="J159" s="24"/>
      <c r="K159" s="10">
        <f>SUM(K67:K69)</f>
        <v>198.93999999999997</v>
      </c>
      <c r="L159" s="24">
        <f>K159/K154-1</f>
        <v>0.19966230476994484</v>
      </c>
      <c r="M159" s="24"/>
      <c r="N159" s="10">
        <f>SUM(N67:N69)</f>
        <v>37159.08</v>
      </c>
      <c r="O159" s="24">
        <f>N159/N154-1</f>
        <v>9.3595363229211692E-2</v>
      </c>
      <c r="P159" s="24"/>
      <c r="Q159" s="10">
        <f>SUM(Q67:Q69)</f>
        <v>28156.440000000002</v>
      </c>
      <c r="R159" s="24">
        <f>Q159/Q154-1</f>
        <v>7.5499610960634955E-2</v>
      </c>
      <c r="S159" s="24"/>
      <c r="T159" s="10">
        <f>SUM(T67:T69)</f>
        <v>8851.39</v>
      </c>
      <c r="U159" s="24">
        <f>T159/T154-1</f>
        <v>0.15370999633738314</v>
      </c>
      <c r="V159" s="24"/>
      <c r="W159" s="10">
        <f>SUM(W67:W69)</f>
        <v>151.25</v>
      </c>
      <c r="X159" s="24">
        <f>W159/W154-1</f>
        <v>0.1924471775465153</v>
      </c>
      <c r="Y159" s="24"/>
      <c r="Z159" s="10">
        <f>SUM(Z67:Z69)</f>
        <v>20794.98</v>
      </c>
      <c r="AA159" s="24">
        <f>Z159/Z154-1</f>
        <v>6.2762592560603681E-2</v>
      </c>
      <c r="AB159" s="24"/>
      <c r="AC159" s="10">
        <f>SUM(AC67:AC69)</f>
        <v>19304.28</v>
      </c>
      <c r="AD159" s="24">
        <f>AC159/AC154-1</f>
        <v>5.2824242966320822E-2</v>
      </c>
      <c r="AE159" s="24"/>
      <c r="AF159" s="10">
        <f>SUM(AF67:AF69)</f>
        <v>1399.28</v>
      </c>
      <c r="AG159" s="24">
        <f>AF159/AF154-1</f>
        <v>0.20846359789273672</v>
      </c>
      <c r="AH159" s="24"/>
      <c r="AI159" s="10">
        <f>SUM(AI67:AI69)</f>
        <v>91.41</v>
      </c>
      <c r="AJ159" s="24">
        <f>AI159/AI154-1</f>
        <v>0.24723700368399526</v>
      </c>
      <c r="AK159" s="24"/>
      <c r="AL159" s="10">
        <f>AVERAGE(AL67:AL69)</f>
        <v>82.836666666666659</v>
      </c>
      <c r="AM159" s="10">
        <f>AL159-AL154</f>
        <v>-1.9366666666666674</v>
      </c>
      <c r="AN159" s="10"/>
      <c r="AO159" s="10">
        <f>AVERAGE(AO67:AO69)</f>
        <v>87.38666666666667</v>
      </c>
      <c r="AP159" s="10">
        <f>AO159-AO154</f>
        <v>-1.5333333333333314</v>
      </c>
      <c r="AQ159" s="10"/>
      <c r="AR159" s="10">
        <f>AVERAGE(AR67:AR69)</f>
        <v>71.116666666666674</v>
      </c>
      <c r="AS159" s="10">
        <f>AR159-AR154</f>
        <v>-2.0899999999999892</v>
      </c>
      <c r="AT159" s="10"/>
      <c r="AU159" s="10">
        <f>AVERAGE(AU67:AU69)</f>
        <v>76.036666666666676</v>
      </c>
      <c r="AV159" s="10"/>
      <c r="AW159" s="10"/>
      <c r="AX159" s="10"/>
      <c r="AY159" s="10"/>
      <c r="AZ159" s="24"/>
      <c r="BA159" s="10"/>
      <c r="BB159" s="93"/>
      <c r="BC159" s="10"/>
      <c r="BD159" s="93"/>
      <c r="BE159" s="10"/>
      <c r="BF159" s="93"/>
      <c r="BG159" s="10"/>
      <c r="BH159" s="93"/>
      <c r="BI159" s="10"/>
      <c r="BJ159" s="93"/>
      <c r="BK159" s="10"/>
      <c r="BL159" s="93"/>
      <c r="BM159" s="10"/>
      <c r="BN159" s="93"/>
      <c r="BO159" s="10"/>
      <c r="BP159" s="10"/>
      <c r="BQ159" s="93"/>
      <c r="BR159" s="10"/>
      <c r="BS159" s="93"/>
      <c r="BT159" s="10"/>
      <c r="BU159" s="93"/>
      <c r="BV159" s="10"/>
      <c r="BW159" s="93"/>
      <c r="BX159" s="10"/>
      <c r="BY159" s="93"/>
      <c r="BZ159" s="10"/>
      <c r="CA159" s="93"/>
      <c r="CB159" s="10"/>
      <c r="CC159" s="93"/>
      <c r="CD159" s="10"/>
      <c r="CE159" s="93"/>
      <c r="CF159" s="10"/>
      <c r="CG159" s="10"/>
      <c r="CH159" s="10"/>
      <c r="CI159" s="10"/>
      <c r="CJ159" s="10"/>
      <c r="CK159" s="10"/>
      <c r="CL159" s="10"/>
      <c r="CM159" s="10"/>
      <c r="CN159" s="10"/>
      <c r="CW159" s="10"/>
      <c r="CX159" s="93"/>
      <c r="CY159" s="10"/>
      <c r="CZ159" s="93"/>
      <c r="DA159" s="10"/>
      <c r="DB159" s="93"/>
      <c r="DC159" s="10"/>
      <c r="DD159" s="93"/>
      <c r="DE159" s="88"/>
      <c r="DF159" s="88"/>
    </row>
    <row r="160" spans="1:110" s="11" customFormat="1" ht="12.75">
      <c r="A160" s="7" t="s">
        <v>47</v>
      </c>
      <c r="B160" s="10">
        <f>SUM(B70:B72)</f>
        <v>47201.61</v>
      </c>
      <c r="C160" s="24">
        <f>B160/B155-1</f>
        <v>0.11152763194054094</v>
      </c>
      <c r="D160" s="24"/>
      <c r="E160" s="10">
        <f>SUM(E70:E72)</f>
        <v>33920.800000000003</v>
      </c>
      <c r="F160" s="24">
        <f>E160/E155-1</f>
        <v>0.10689039335124395</v>
      </c>
      <c r="G160" s="24"/>
      <c r="H160" s="10">
        <f>SUM(H70:H72)</f>
        <v>13090.869999999999</v>
      </c>
      <c r="I160" s="24">
        <f>H160/H155-1</f>
        <v>0.12465774961404197</v>
      </c>
      <c r="J160" s="24"/>
      <c r="K160" s="10">
        <f>SUM(K70:K72)</f>
        <v>189.94</v>
      </c>
      <c r="L160" s="24">
        <f>K160/K155-1</f>
        <v>5.2182583647241376E-2</v>
      </c>
      <c r="M160" s="24"/>
      <c r="N160" s="10">
        <f>SUM(N70:N72)</f>
        <v>40098.39</v>
      </c>
      <c r="O160" s="24">
        <f>N160/N155-1</f>
        <v>0.10685193701345552</v>
      </c>
      <c r="P160" s="24"/>
      <c r="Q160" s="10">
        <f>SUM(Q70:Q72)</f>
        <v>29962.850000000002</v>
      </c>
      <c r="R160" s="24">
        <f>Q160/Q155-1</f>
        <v>0.10075991498944714</v>
      </c>
      <c r="S160" s="24"/>
      <c r="T160" s="10">
        <f>SUM(T70:T72)</f>
        <v>9996.5</v>
      </c>
      <c r="U160" s="24">
        <f>T160/T155-1</f>
        <v>0.12753502222021718</v>
      </c>
      <c r="V160" s="24"/>
      <c r="W160" s="10">
        <f>SUM(W70:W72)</f>
        <v>139.04</v>
      </c>
      <c r="X160" s="24">
        <f>W160/W155-1</f>
        <v>-1.7107309486780853E-2</v>
      </c>
      <c r="Y160" s="24"/>
      <c r="Z160" s="10">
        <f>SUM(Z70:Z72)</f>
        <v>22370</v>
      </c>
      <c r="AA160" s="24">
        <f>Z160/Z155-1</f>
        <v>8.6942789978552648E-2</v>
      </c>
      <c r="AB160" s="24"/>
      <c r="AC160" s="10">
        <f>SUM(AC70:AC72)</f>
        <v>20703.86</v>
      </c>
      <c r="AD160" s="24">
        <f>AC160/AC155-1</f>
        <v>7.9328355446750987E-2</v>
      </c>
      <c r="AE160" s="24"/>
      <c r="AF160" s="10">
        <f>SUM(AF70:AF72)</f>
        <v>1580.23</v>
      </c>
      <c r="AG160" s="24">
        <f>AF160/AF155-1</f>
        <v>0.20141259474952689</v>
      </c>
      <c r="AH160" s="24"/>
      <c r="AI160" s="10">
        <f>SUM(AI70:AI72)</f>
        <v>85.910000000000011</v>
      </c>
      <c r="AJ160" s="24">
        <f>AI160/AI155-1</f>
        <v>3.2944571359865504E-2</v>
      </c>
      <c r="AK160" s="24"/>
      <c r="AL160" s="10">
        <f>AVERAGE(AL70:AL72)</f>
        <v>84.910000000000011</v>
      </c>
      <c r="AM160" s="10">
        <f>AL160-AL155</f>
        <v>-0.36999999999999034</v>
      </c>
      <c r="AN160" s="10"/>
      <c r="AO160" s="10">
        <f>AVERAGE(AO70:AO72)</f>
        <v>88.306666666666672</v>
      </c>
      <c r="AP160" s="10">
        <f>AO160-AO155</f>
        <v>-0.5</v>
      </c>
      <c r="AQ160" s="10"/>
      <c r="AR160" s="10">
        <f>AVERAGE(AR70:AR72)</f>
        <v>76.263333333333321</v>
      </c>
      <c r="AS160" s="10">
        <f>AR160-AR155</f>
        <v>0.17666666666666231</v>
      </c>
      <c r="AT160" s="10"/>
      <c r="AU160" s="10">
        <f>AVERAGE(AU70:AU72)</f>
        <v>72.776666666666657</v>
      </c>
      <c r="AV160" s="10"/>
      <c r="AW160" s="10"/>
      <c r="AX160" s="10"/>
      <c r="AY160" s="10"/>
      <c r="AZ160" s="24"/>
      <c r="BA160" s="10"/>
      <c r="BB160" s="93"/>
      <c r="BC160" s="10"/>
      <c r="BD160" s="93"/>
      <c r="BE160" s="10"/>
      <c r="BF160" s="93"/>
      <c r="BG160" s="10"/>
      <c r="BH160" s="93"/>
      <c r="BI160" s="10"/>
      <c r="BJ160" s="93"/>
      <c r="BK160" s="10"/>
      <c r="BL160" s="93"/>
      <c r="BM160" s="10"/>
      <c r="BN160" s="93"/>
      <c r="BO160" s="10"/>
      <c r="BP160" s="10"/>
      <c r="BQ160" s="93"/>
      <c r="BR160" s="10"/>
      <c r="BS160" s="93"/>
      <c r="BT160" s="10"/>
      <c r="BU160" s="93"/>
      <c r="BV160" s="10"/>
      <c r="BW160" s="93"/>
      <c r="BX160" s="10"/>
      <c r="BY160" s="93"/>
      <c r="BZ160" s="10"/>
      <c r="CA160" s="93"/>
      <c r="CB160" s="10"/>
      <c r="CC160" s="93"/>
      <c r="CD160" s="10"/>
      <c r="CE160" s="93"/>
      <c r="CF160" s="10"/>
      <c r="CG160" s="10"/>
      <c r="CH160" s="10"/>
      <c r="CI160" s="10"/>
      <c r="CJ160" s="10"/>
      <c r="CK160" s="10"/>
      <c r="CL160" s="10"/>
      <c r="CM160" s="10"/>
      <c r="CN160" s="10"/>
      <c r="CW160" s="10"/>
      <c r="CX160" s="93"/>
      <c r="CY160" s="10"/>
      <c r="CZ160" s="93"/>
      <c r="DA160" s="10"/>
      <c r="DB160" s="93"/>
      <c r="DC160" s="10"/>
      <c r="DD160" s="93"/>
      <c r="DE160" s="88"/>
      <c r="DF160" s="88"/>
    </row>
    <row r="161" spans="1:110" s="11" customFormat="1" ht="12.75">
      <c r="A161" s="7" t="s">
        <v>48</v>
      </c>
      <c r="B161" s="10">
        <f>SUM(B73:B75)</f>
        <v>37944.67</v>
      </c>
      <c r="C161" s="24">
        <f>B161/B156-1</f>
        <v>-0.10148213521621574</v>
      </c>
      <c r="D161" s="24"/>
      <c r="E161" s="10">
        <f>SUM(E73:E75)</f>
        <v>27731.090000000004</v>
      </c>
      <c r="F161" s="24">
        <f>E161/E156-1</f>
        <v>-0.12400317026996877</v>
      </c>
      <c r="G161" s="24"/>
      <c r="H161" s="10">
        <f>SUM(H73:H75)</f>
        <v>10074.25</v>
      </c>
      <c r="I161" s="24">
        <f>H161/H156-1</f>
        <v>-3.2436673908324831E-2</v>
      </c>
      <c r="J161" s="24"/>
      <c r="K161" s="10">
        <f>SUM(K73:K75)</f>
        <v>139.34</v>
      </c>
      <c r="L161" s="24">
        <f>K161/K156-1</f>
        <v>-0.1383873361365322</v>
      </c>
      <c r="M161" s="24"/>
      <c r="N161" s="10">
        <f>SUM(N73:N75)</f>
        <v>30600.41</v>
      </c>
      <c r="O161" s="24">
        <f>N161/N156-1</f>
        <v>-0.11784407439876543</v>
      </c>
      <c r="P161" s="24"/>
      <c r="Q161" s="10">
        <f>SUM(Q73:Q75)</f>
        <v>23441.210000000003</v>
      </c>
      <c r="R161" s="24">
        <f>Q161/Q156-1</f>
        <v>-0.14455631623507414</v>
      </c>
      <c r="S161" s="24"/>
      <c r="T161" s="10">
        <f>SUM(T73:T75)</f>
        <v>7070.7199999999993</v>
      </c>
      <c r="U161" s="24">
        <f>T161/T156-1</f>
        <v>-1.3209366717978344E-2</v>
      </c>
      <c r="V161" s="24"/>
      <c r="W161" s="10">
        <f>SUM(W73:W75)</f>
        <v>88.48</v>
      </c>
      <c r="X161" s="24">
        <f>W161/W156-1</f>
        <v>-0.26529934401727129</v>
      </c>
      <c r="Y161" s="24"/>
      <c r="Z161" s="10">
        <f>SUM(Z73:Z75)</f>
        <v>17015.899999999998</v>
      </c>
      <c r="AA161" s="24">
        <f>Z161/Z156-1</f>
        <v>-0.14983412274916574</v>
      </c>
      <c r="AB161" s="24"/>
      <c r="AC161" s="10">
        <f>SUM(AC73:AC75)</f>
        <v>15820.349999999999</v>
      </c>
      <c r="AD161" s="24">
        <f>AC161/AC156-1</f>
        <v>-0.15995584290353637</v>
      </c>
      <c r="AE161" s="24"/>
      <c r="AF161" s="10">
        <f>SUM(AF73:AF75)</f>
        <v>1135.69</v>
      </c>
      <c r="AG161" s="24">
        <f>AF161/AF156-1</f>
        <v>2.55555856563634E-2</v>
      </c>
      <c r="AH161" s="24"/>
      <c r="AI161" s="10">
        <f>SUM(AI73:AI75)</f>
        <v>59.849999999999994</v>
      </c>
      <c r="AJ161" s="24">
        <f>AI161/AI156-1</f>
        <v>-0.19815112540192936</v>
      </c>
      <c r="AK161" s="24"/>
      <c r="AL161" s="10">
        <f>AVERAGE(AL73:AL75)</f>
        <v>80.459999999999994</v>
      </c>
      <c r="AM161" s="10">
        <f>AL161-AL156</f>
        <v>-1.653333333333336</v>
      </c>
      <c r="AN161" s="10"/>
      <c r="AO161" s="10">
        <f>AVERAGE(AO73:AO75)</f>
        <v>84.236666666666665</v>
      </c>
      <c r="AP161" s="10">
        <f>AO161-AO156</f>
        <v>-2.306666666666672</v>
      </c>
      <c r="AQ161" s="10"/>
      <c r="AR161" s="10">
        <f>AVERAGE(AR73:AR75)</f>
        <v>70.203333333333333</v>
      </c>
      <c r="AS161" s="10">
        <f>AR161-AR156</f>
        <v>1.4666666666666544</v>
      </c>
      <c r="AT161" s="10"/>
      <c r="AU161" s="10">
        <f>AVERAGE(AU73:AU75)</f>
        <v>63.706666666666671</v>
      </c>
      <c r="AV161" s="10"/>
      <c r="AW161" s="10"/>
      <c r="AX161" s="10"/>
      <c r="AY161" s="10"/>
      <c r="AZ161" s="24"/>
      <c r="BA161" s="10"/>
      <c r="BB161" s="93"/>
      <c r="BC161" s="10"/>
      <c r="BD161" s="93"/>
      <c r="BE161" s="10"/>
      <c r="BF161" s="93"/>
      <c r="BG161" s="10"/>
      <c r="BH161" s="93"/>
      <c r="BI161" s="10"/>
      <c r="BJ161" s="93"/>
      <c r="BK161" s="10"/>
      <c r="BL161" s="93"/>
      <c r="BM161" s="10"/>
      <c r="BN161" s="93"/>
      <c r="BO161" s="10"/>
      <c r="BP161" s="10"/>
      <c r="BQ161" s="93"/>
      <c r="BR161" s="10"/>
      <c r="BS161" s="93"/>
      <c r="BT161" s="10"/>
      <c r="BU161" s="93"/>
      <c r="BV161" s="10"/>
      <c r="BW161" s="93"/>
      <c r="BX161" s="10"/>
      <c r="BY161" s="93"/>
      <c r="BZ161" s="10"/>
      <c r="CA161" s="93"/>
      <c r="CB161" s="10"/>
      <c r="CC161" s="93"/>
      <c r="CD161" s="10"/>
      <c r="CE161" s="93"/>
      <c r="CF161" s="10"/>
      <c r="CG161" s="10"/>
      <c r="CH161" s="10"/>
      <c r="CI161" s="10"/>
      <c r="CJ161" s="10"/>
      <c r="CK161" s="10"/>
      <c r="CL161" s="10"/>
      <c r="CM161" s="10"/>
      <c r="CN161" s="10"/>
      <c r="CW161" s="10"/>
      <c r="CX161" s="93"/>
      <c r="CY161" s="10"/>
      <c r="CZ161" s="93"/>
      <c r="DA161" s="10"/>
      <c r="DB161" s="93"/>
      <c r="DC161" s="10"/>
      <c r="DD161" s="93"/>
      <c r="DE161" s="88"/>
      <c r="DF161" s="88"/>
    </row>
    <row r="162" spans="1:110" s="11" customFormat="1" ht="12.75">
      <c r="A162" s="7"/>
      <c r="B162" s="10"/>
      <c r="C162" s="9"/>
      <c r="D162" s="9"/>
      <c r="E162" s="10"/>
      <c r="F162" s="9"/>
      <c r="G162" s="9"/>
      <c r="H162" s="10"/>
      <c r="I162" s="9"/>
      <c r="J162" s="9"/>
      <c r="K162" s="10"/>
      <c r="L162" s="9"/>
      <c r="M162" s="9"/>
      <c r="N162" s="10"/>
      <c r="O162" s="9"/>
      <c r="P162" s="9"/>
      <c r="Q162" s="10"/>
      <c r="R162" s="9"/>
      <c r="S162" s="9"/>
      <c r="T162" s="10"/>
      <c r="U162" s="9"/>
      <c r="V162" s="9"/>
      <c r="W162" s="10"/>
      <c r="X162" s="9"/>
      <c r="Y162" s="9"/>
      <c r="Z162" s="10"/>
      <c r="AA162" s="9"/>
      <c r="AB162" s="9"/>
      <c r="AC162" s="10"/>
      <c r="AD162" s="9"/>
      <c r="AE162" s="9"/>
      <c r="AF162" s="10"/>
      <c r="AG162" s="9"/>
      <c r="AH162" s="9"/>
      <c r="AI162" s="10"/>
      <c r="AJ162" s="9"/>
      <c r="AK162" s="9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W162" s="10"/>
      <c r="CX162" s="10"/>
      <c r="CY162" s="10"/>
      <c r="CZ162" s="10"/>
      <c r="DA162" s="10"/>
      <c r="DB162" s="10"/>
      <c r="DC162" s="10"/>
      <c r="DD162" s="10"/>
      <c r="DE162" s="88"/>
      <c r="DF162" s="88"/>
    </row>
    <row r="163" spans="1:110" s="11" customFormat="1" ht="12.75">
      <c r="A163" s="7" t="s">
        <v>49</v>
      </c>
      <c r="B163" s="10">
        <f>SUM(B76:B78)</f>
        <v>17003.78</v>
      </c>
      <c r="C163" s="24">
        <f>B163/B158-1</f>
        <v>-0.61670739184534651</v>
      </c>
      <c r="D163" s="24"/>
      <c r="E163" s="10">
        <f>SUM(E76:E78)</f>
        <v>12943.59</v>
      </c>
      <c r="F163" s="24">
        <f>E163/E158-1</f>
        <v>-0.61483337236502589</v>
      </c>
      <c r="G163" s="24"/>
      <c r="H163" s="10">
        <f>SUM(H76:H78)</f>
        <v>4011.8199999999997</v>
      </c>
      <c r="I163" s="24">
        <f>H163/H158-1</f>
        <v>-0.62116759647817377</v>
      </c>
      <c r="J163" s="24"/>
      <c r="K163" s="10">
        <f>SUM(K76:K78)</f>
        <v>48.370000000000005</v>
      </c>
      <c r="L163" s="24">
        <f>K163/K158-1</f>
        <v>-0.71080951811550874</v>
      </c>
      <c r="M163" s="24"/>
      <c r="N163" s="10">
        <f>SUM(N76:N78)</f>
        <v>11573.83</v>
      </c>
      <c r="O163" s="24">
        <f>N163/N158-1</f>
        <v>-0.69161412030529956</v>
      </c>
      <c r="P163" s="24"/>
      <c r="Q163" s="10">
        <f>SUM(Q76:Q78)</f>
        <v>8881.76</v>
      </c>
      <c r="R163" s="24">
        <f>Q163/Q158-1</f>
        <v>-0.70302715191598142</v>
      </c>
      <c r="S163" s="24"/>
      <c r="T163" s="10">
        <f>SUM(T76:T78)</f>
        <v>2665.89</v>
      </c>
      <c r="U163" s="24">
        <f>T163/T158-1</f>
        <v>-0.64393937370278254</v>
      </c>
      <c r="V163" s="24"/>
      <c r="W163" s="10">
        <f>SUM(W76:W78)</f>
        <v>26.18</v>
      </c>
      <c r="X163" s="24">
        <f>W163/W158-1</f>
        <v>-0.80683243562310925</v>
      </c>
      <c r="Y163" s="24"/>
      <c r="Z163" s="10">
        <f>SUM(Z76:Z78)</f>
        <v>6274.6500000000005</v>
      </c>
      <c r="AA163" s="24">
        <f>Z163/Z158-1</f>
        <v>-0.70829217040406689</v>
      </c>
      <c r="AB163" s="24"/>
      <c r="AC163" s="10">
        <f>SUM(AC76:AC78)</f>
        <v>5837.28</v>
      </c>
      <c r="AD163" s="24">
        <f>AC163/AC158-1</f>
        <v>-0.71021117775608866</v>
      </c>
      <c r="AE163" s="24"/>
      <c r="AF163" s="10">
        <f>SUM(AF76:AF78)</f>
        <v>418.84999999999997</v>
      </c>
      <c r="AG163" s="24">
        <f>AF163/AF158-1</f>
        <v>-0.67298803909934113</v>
      </c>
      <c r="AH163" s="24"/>
      <c r="AI163" s="10">
        <f>SUM(AI76:AI78)</f>
        <v>18.509999999999998</v>
      </c>
      <c r="AJ163" s="24">
        <f>AI163/AI158-1</f>
        <v>-0.78474241190836147</v>
      </c>
      <c r="AK163" s="24"/>
      <c r="AL163" s="10">
        <f>AVERAGE(AL76:AL78)</f>
        <v>59.416666666666664</v>
      </c>
      <c r="AM163" s="10">
        <f>AL163-AL158</f>
        <v>-25.183333333333344</v>
      </c>
      <c r="AN163" s="10"/>
      <c r="AO163" s="10">
        <f>AVERAGE(AO76:AO78)</f>
        <v>59.846666666666664</v>
      </c>
      <c r="AP163" s="10">
        <f>AO163-AO158</f>
        <v>-29.14</v>
      </c>
      <c r="AQ163" s="10"/>
      <c r="AR163" s="10">
        <f>AVERAGE(AR76:AR78)</f>
        <v>55.706666666666671</v>
      </c>
      <c r="AS163" s="10">
        <f>AR163-AR158</f>
        <v>-15.100000000000001</v>
      </c>
      <c r="AT163" s="10"/>
      <c r="AU163" s="10">
        <f>AVERAGE(AU76:AU78)</f>
        <v>28.84</v>
      </c>
      <c r="AV163" s="10"/>
      <c r="AW163" s="10"/>
      <c r="AX163" s="10"/>
      <c r="AY163" s="10"/>
      <c r="AZ163" s="24"/>
      <c r="BA163" s="10"/>
      <c r="BB163" s="93"/>
      <c r="BC163" s="10"/>
      <c r="BD163" s="93"/>
      <c r="BE163" s="10"/>
      <c r="BF163" s="93"/>
      <c r="BG163" s="10"/>
      <c r="BH163" s="93"/>
      <c r="BI163" s="10"/>
      <c r="BJ163" s="93"/>
      <c r="BK163" s="10"/>
      <c r="BL163" s="93"/>
      <c r="BM163" s="10"/>
      <c r="BN163" s="93"/>
      <c r="BO163" s="10"/>
      <c r="BP163" s="10"/>
      <c r="BQ163" s="93"/>
      <c r="BR163" s="10"/>
      <c r="BS163" s="93"/>
      <c r="BT163" s="10"/>
      <c r="BU163" s="93"/>
      <c r="BV163" s="10"/>
      <c r="BW163" s="93"/>
      <c r="BX163" s="10"/>
      <c r="BY163" s="93"/>
      <c r="BZ163" s="10"/>
      <c r="CA163" s="93"/>
      <c r="CB163" s="10"/>
      <c r="CC163" s="93"/>
      <c r="CD163" s="10"/>
      <c r="CE163" s="93"/>
      <c r="CF163" s="10"/>
      <c r="CG163" s="10"/>
      <c r="CH163" s="10"/>
      <c r="CI163" s="10"/>
      <c r="CJ163" s="10"/>
      <c r="CK163" s="10"/>
      <c r="CL163" s="10"/>
      <c r="CM163" s="10"/>
      <c r="CN163" s="10"/>
      <c r="CW163" s="10"/>
      <c r="CX163" s="93"/>
      <c r="CY163" s="10"/>
      <c r="CZ163" s="93"/>
      <c r="DA163" s="10"/>
      <c r="DB163" s="93"/>
      <c r="DC163" s="10"/>
      <c r="DD163" s="93"/>
      <c r="DE163" s="88"/>
      <c r="DF163" s="88"/>
    </row>
    <row r="164" spans="1:110" s="11" customFormat="1" ht="12.75">
      <c r="A164" s="7" t="s">
        <v>50</v>
      </c>
      <c r="B164" s="10">
        <f>SUM(B79:B81)</f>
        <v>14170.78</v>
      </c>
      <c r="C164" s="24">
        <f>B164/B159-1</f>
        <v>-0.68410967411587342</v>
      </c>
      <c r="D164" s="24"/>
      <c r="E164" s="10">
        <f>SUM(E79:E81)</f>
        <v>13955.509999999998</v>
      </c>
      <c r="F164" s="24">
        <f>E164/E159-1</f>
        <v>-0.56688691366607291</v>
      </c>
      <c r="G164" s="24"/>
      <c r="H164" s="10">
        <f>SUM(H79:H81)</f>
        <v>215.28</v>
      </c>
      <c r="I164" s="24">
        <f>H164/H159-1</f>
        <v>-0.98269381035220127</v>
      </c>
      <c r="J164" s="24"/>
      <c r="K164" s="10">
        <f>SUM(K79:K81)</f>
        <v>0</v>
      </c>
      <c r="L164" s="24">
        <f>K164/K159-1</f>
        <v>-1</v>
      </c>
      <c r="M164" s="24"/>
      <c r="N164" s="10">
        <f>SUM(N79:N81)</f>
        <v>10049.43</v>
      </c>
      <c r="O164" s="24">
        <f>N164/N159-1</f>
        <v>-0.72955654445696716</v>
      </c>
      <c r="P164" s="24"/>
      <c r="Q164" s="10">
        <f>SUM(Q79:Q81)</f>
        <v>9957.66</v>
      </c>
      <c r="R164" s="24">
        <f>Q164/Q159-1</f>
        <v>-0.64634520557286357</v>
      </c>
      <c r="S164" s="24"/>
      <c r="T164" s="10">
        <f>SUM(T79:T81)</f>
        <v>91.759999999999991</v>
      </c>
      <c r="U164" s="24">
        <f>T164/T159-1</f>
        <v>-0.98963326663947693</v>
      </c>
      <c r="V164" s="24"/>
      <c r="W164" s="10">
        <f>SUM(W79:W81)</f>
        <v>0</v>
      </c>
      <c r="X164" s="24">
        <f>W164/W159-1</f>
        <v>-1</v>
      </c>
      <c r="Y164" s="24"/>
      <c r="Z164" s="10">
        <f>SUM(Z79:Z81)</f>
        <v>6766.38</v>
      </c>
      <c r="AA164" s="24">
        <f>Z164/Z159-1</f>
        <v>-0.67461473874944811</v>
      </c>
      <c r="AB164" s="24"/>
      <c r="AC164" s="10">
        <f>SUM(AC79:AC81)</f>
        <v>6755.23</v>
      </c>
      <c r="AD164" s="24">
        <f>AC164/AC159-1</f>
        <v>-0.65006568491546957</v>
      </c>
      <c r="AE164" s="24"/>
      <c r="AF164" s="10">
        <f>SUM(AF79:AF81)</f>
        <v>11.16</v>
      </c>
      <c r="AG164" s="24">
        <f>AF164/AF159-1</f>
        <v>-0.9920244697272883</v>
      </c>
      <c r="AH164" s="24"/>
      <c r="AI164" s="10">
        <f>SUM(AI79:AI81)</f>
        <v>0</v>
      </c>
      <c r="AJ164" s="24">
        <f>AI164/AI159-1</f>
        <v>-1</v>
      </c>
      <c r="AK164" s="24"/>
      <c r="AL164" s="10">
        <f>AVERAGE(AL79:AL81)</f>
        <v>70.33</v>
      </c>
      <c r="AM164" s="10">
        <f>AL164-AL159</f>
        <v>-12.506666666666661</v>
      </c>
      <c r="AN164" s="10"/>
      <c r="AO164" s="10">
        <f>AVERAGE(AO79:AO81)</f>
        <v>70.793333333333337</v>
      </c>
      <c r="AP164" s="10">
        <f>AO164-AO159</f>
        <v>-16.593333333333334</v>
      </c>
      <c r="AQ164" s="10"/>
      <c r="AR164" s="10">
        <f>AVERAGE(AR79:AR81)</f>
        <v>41.376666666666665</v>
      </c>
      <c r="AS164" s="10">
        <f>AR164-AR159</f>
        <v>-29.740000000000009</v>
      </c>
      <c r="AT164" s="10"/>
      <c r="AU164" s="10">
        <f>AVERAGE(AU79:AU81)</f>
        <v>0</v>
      </c>
      <c r="AV164" s="10"/>
      <c r="AW164" s="10"/>
      <c r="AX164" s="10"/>
      <c r="AY164" s="10"/>
      <c r="AZ164" s="24"/>
      <c r="BA164" s="10"/>
      <c r="BB164" s="93"/>
      <c r="BC164" s="10"/>
      <c r="BD164" s="93"/>
      <c r="BE164" s="10"/>
      <c r="BF164" s="93"/>
      <c r="BG164" s="10"/>
      <c r="BH164" s="93"/>
      <c r="BI164" s="10"/>
      <c r="BJ164" s="93"/>
      <c r="BK164" s="10"/>
      <c r="BL164" s="93"/>
      <c r="BM164" s="10"/>
      <c r="BN164" s="93"/>
      <c r="BO164" s="10"/>
      <c r="BP164" s="10"/>
      <c r="BQ164" s="93"/>
      <c r="BR164" s="10"/>
      <c r="BS164" s="93"/>
      <c r="BT164" s="10"/>
      <c r="BU164" s="93"/>
      <c r="BV164" s="10"/>
      <c r="BW164" s="93"/>
      <c r="BX164" s="10"/>
      <c r="BY164" s="93"/>
      <c r="BZ164" s="10"/>
      <c r="CA164" s="93"/>
      <c r="CB164" s="10"/>
      <c r="CC164" s="93"/>
      <c r="CD164" s="10"/>
      <c r="CE164" s="93"/>
      <c r="CF164" s="10"/>
      <c r="CG164" s="10"/>
      <c r="CH164" s="10"/>
      <c r="CI164" s="10"/>
      <c r="CJ164" s="10"/>
      <c r="CK164" s="10"/>
      <c r="CL164" s="10"/>
      <c r="CM164" s="10"/>
      <c r="CN164" s="10"/>
      <c r="CW164" s="10"/>
      <c r="CX164" s="93"/>
      <c r="CY164" s="10"/>
      <c r="CZ164" s="93"/>
      <c r="DA164" s="10"/>
      <c r="DB164" s="93"/>
      <c r="DC164" s="10"/>
      <c r="DD164" s="93"/>
      <c r="DE164" s="88"/>
      <c r="DF164" s="88"/>
    </row>
    <row r="165" spans="1:110" s="11" customFormat="1" ht="12.75">
      <c r="A165" s="7" t="s">
        <v>51</v>
      </c>
      <c r="B165" s="10">
        <f>SUM(B82:B84)</f>
        <v>21007.48</v>
      </c>
      <c r="C165" s="24">
        <f>B165/B160-1</f>
        <v>-0.55494145220893953</v>
      </c>
      <c r="D165" s="24"/>
      <c r="E165" s="10">
        <f>SUM(E82:E84)</f>
        <v>20552.53</v>
      </c>
      <c r="F165" s="24">
        <f>E165/E160-1</f>
        <v>-0.39410243862173067</v>
      </c>
      <c r="G165" s="24"/>
      <c r="H165" s="10">
        <f>SUM(H82:H84)</f>
        <v>454.94000000000005</v>
      </c>
      <c r="I165" s="24">
        <f>H165/H160-1</f>
        <v>-0.96524753511416739</v>
      </c>
      <c r="J165" s="24"/>
      <c r="K165" s="10">
        <f>SUM(K82:K84)</f>
        <v>0</v>
      </c>
      <c r="L165" s="24">
        <f>K165/K160-1</f>
        <v>-1</v>
      </c>
      <c r="M165" s="24"/>
      <c r="N165" s="10">
        <f>SUM(N82:N84)</f>
        <v>16498</v>
      </c>
      <c r="O165" s="24">
        <f>N165/N160-1</f>
        <v>-0.58856203453555112</v>
      </c>
      <c r="P165" s="24"/>
      <c r="Q165" s="10">
        <f>SUM(Q82:Q84)</f>
        <v>16261.58</v>
      </c>
      <c r="R165" s="24">
        <f>Q165/Q160-1</f>
        <v>-0.45727525919597101</v>
      </c>
      <c r="S165" s="24"/>
      <c r="T165" s="10">
        <f>SUM(T82:T84)</f>
        <v>236.44</v>
      </c>
      <c r="U165" s="24">
        <f>T165/T160-1</f>
        <v>-0.97634772170259587</v>
      </c>
      <c r="V165" s="24"/>
      <c r="W165" s="10">
        <f>SUM(W82:W84)</f>
        <v>0</v>
      </c>
      <c r="X165" s="24">
        <f>W165/W160-1</f>
        <v>-1</v>
      </c>
      <c r="Y165" s="24"/>
      <c r="Z165" s="10">
        <f>SUM(Z82:Z84)</f>
        <v>11345.53</v>
      </c>
      <c r="AA165" s="24">
        <f>Z165/Z160-1</f>
        <v>-0.49282387125614657</v>
      </c>
      <c r="AB165" s="24"/>
      <c r="AC165" s="10">
        <f>SUM(AC82:AC84)</f>
        <v>11340.3</v>
      </c>
      <c r="AD165" s="24">
        <f>AC165/AC160-1</f>
        <v>-0.4522615589556731</v>
      </c>
      <c r="AE165" s="24"/>
      <c r="AF165" s="10">
        <f>SUM(AF82:AF84)</f>
        <v>25.77</v>
      </c>
      <c r="AG165" s="24">
        <f>AF165/AF160-1</f>
        <v>-0.98369224733108473</v>
      </c>
      <c r="AH165" s="24"/>
      <c r="AI165" s="10">
        <f>SUM(AI82:AI84)</f>
        <v>0</v>
      </c>
      <c r="AJ165" s="24">
        <f>AI165/AI160-1</f>
        <v>-1</v>
      </c>
      <c r="AK165" s="24"/>
      <c r="AL165" s="10">
        <f>AVERAGE(AL82:AL84)</f>
        <v>78.52</v>
      </c>
      <c r="AM165" s="10">
        <f>AL165-AL160</f>
        <v>-6.3900000000000148</v>
      </c>
      <c r="AN165" s="10"/>
      <c r="AO165" s="10">
        <f>AVERAGE(AO82:AO84)</f>
        <v>79.11</v>
      </c>
      <c r="AP165" s="10">
        <f>AO165-AO160</f>
        <v>-9.1966666666666725</v>
      </c>
      <c r="AQ165" s="10"/>
      <c r="AR165" s="10">
        <f>AVERAGE(AR82:AR84)</f>
        <v>52.20000000000001</v>
      </c>
      <c r="AS165" s="10">
        <f>AR165-AR160</f>
        <v>-24.063333333333311</v>
      </c>
      <c r="AT165" s="10"/>
      <c r="AU165" s="10">
        <f>AVERAGE(AU82:AU84)</f>
        <v>0</v>
      </c>
      <c r="AV165" s="10"/>
      <c r="AW165" s="10"/>
      <c r="AX165" s="10"/>
      <c r="AY165" s="10"/>
      <c r="AZ165" s="24"/>
      <c r="BA165" s="10"/>
      <c r="BB165" s="93"/>
      <c r="BC165" s="10"/>
      <c r="BD165" s="93"/>
      <c r="BE165" s="10"/>
      <c r="BF165" s="93"/>
      <c r="BG165" s="10"/>
      <c r="BH165" s="93"/>
      <c r="BI165" s="10"/>
      <c r="BJ165" s="93"/>
      <c r="BK165" s="10"/>
      <c r="BL165" s="93"/>
      <c r="BM165" s="10"/>
      <c r="BN165" s="93"/>
      <c r="BO165" s="10"/>
      <c r="BP165" s="10"/>
      <c r="BQ165" s="93"/>
      <c r="BR165" s="10"/>
      <c r="BS165" s="93"/>
      <c r="BT165" s="10"/>
      <c r="BU165" s="93"/>
      <c r="BV165" s="10"/>
      <c r="BW165" s="93"/>
      <c r="BX165" s="10"/>
      <c r="BY165" s="93"/>
      <c r="BZ165" s="10"/>
      <c r="CA165" s="93"/>
      <c r="CB165" s="10"/>
      <c r="CC165" s="93"/>
      <c r="CD165" s="10"/>
      <c r="CE165" s="93"/>
      <c r="CF165" s="10"/>
      <c r="CG165" s="10"/>
      <c r="CH165" s="10"/>
      <c r="CI165" s="10"/>
      <c r="CJ165" s="10"/>
      <c r="CK165" s="10"/>
      <c r="CL165" s="10"/>
      <c r="CM165" s="10"/>
      <c r="CN165" s="10"/>
      <c r="CW165" s="10"/>
      <c r="CX165" s="93"/>
      <c r="CY165" s="10"/>
      <c r="CZ165" s="93"/>
      <c r="DA165" s="10"/>
      <c r="DB165" s="93"/>
      <c r="DC165" s="10"/>
      <c r="DD165" s="93"/>
      <c r="DE165" s="88"/>
      <c r="DF165" s="88"/>
    </row>
    <row r="166" spans="1:110" s="11" customFormat="1" ht="12.75">
      <c r="A166" s="7" t="s">
        <v>52</v>
      </c>
      <c r="B166" s="10">
        <f>SUM(B85:B87)</f>
        <v>24780.87</v>
      </c>
      <c r="C166" s="24">
        <f>B166/B161-1</f>
        <v>-0.34692092459889623</v>
      </c>
      <c r="D166" s="24"/>
      <c r="E166" s="10">
        <f>SUM(E85:E87)</f>
        <v>24329.25</v>
      </c>
      <c r="F166" s="24">
        <f>E166/E161-1</f>
        <v>-0.12267242290151603</v>
      </c>
      <c r="G166" s="24"/>
      <c r="H166" s="10">
        <f>SUM(H85:H87)</f>
        <v>451.62</v>
      </c>
      <c r="I166" s="24">
        <f>H166/H161-1</f>
        <v>-0.95517085639129462</v>
      </c>
      <c r="J166" s="24"/>
      <c r="K166" s="10">
        <f>SUM(K85:K87)</f>
        <v>0</v>
      </c>
      <c r="L166" s="24">
        <f>K166/K161-1</f>
        <v>-1</v>
      </c>
      <c r="M166" s="24"/>
      <c r="N166" s="10">
        <f>SUM(N85:N87)</f>
        <v>19055.68</v>
      </c>
      <c r="O166" s="24">
        <f>N166/N161-1</f>
        <v>-0.37727370319548004</v>
      </c>
      <c r="P166" s="24"/>
      <c r="Q166" s="10">
        <f>SUM(Q85:Q87)</f>
        <v>18847.509999999998</v>
      </c>
      <c r="R166" s="24">
        <f>Q166/Q161-1</f>
        <v>-0.195966846421324</v>
      </c>
      <c r="S166" s="24"/>
      <c r="T166" s="10">
        <f>SUM(T85:T87)</f>
        <v>208.18</v>
      </c>
      <c r="U166" s="24">
        <f>T166/T161-1</f>
        <v>-0.97055745383779868</v>
      </c>
      <c r="V166" s="24"/>
      <c r="W166" s="10">
        <f>SUM(W85:W87)</f>
        <v>0</v>
      </c>
      <c r="X166" s="24">
        <f>W166/W161-1</f>
        <v>-1</v>
      </c>
      <c r="Y166" s="24"/>
      <c r="Z166" s="10">
        <f>SUM(Z85:Z87)</f>
        <v>12634.880000000001</v>
      </c>
      <c r="AA166" s="24">
        <f>Z166/Z161-1</f>
        <v>-0.25746625215239849</v>
      </c>
      <c r="AB166" s="24"/>
      <c r="AC166" s="10">
        <f>SUM(AC85:AC87)</f>
        <v>12612.05</v>
      </c>
      <c r="AD166" s="24">
        <f>AC166/AC161-1</f>
        <v>-0.20279576621250472</v>
      </c>
      <c r="AE166" s="24"/>
      <c r="AF166" s="10">
        <f>SUM(AF85:AF87)</f>
        <v>67.12</v>
      </c>
      <c r="AG166" s="24">
        <f>AF166/AF161-1</f>
        <v>-0.94089936514365713</v>
      </c>
      <c r="AH166" s="24"/>
      <c r="AI166" s="10">
        <f>SUM(AI85:AI87)</f>
        <v>0</v>
      </c>
      <c r="AJ166" s="24">
        <f>AI166/AI161-1</f>
        <v>-1</v>
      </c>
      <c r="AK166" s="24"/>
      <c r="AL166" s="10">
        <f>AVERAGE(AL85:AL87)</f>
        <v>76.963333333333324</v>
      </c>
      <c r="AM166" s="10">
        <f>AL166-AL161</f>
        <v>-3.4966666666666697</v>
      </c>
      <c r="AN166" s="10"/>
      <c r="AO166" s="10">
        <f>AVERAGE(AO85:AO87)</f>
        <v>77.556666666666672</v>
      </c>
      <c r="AP166" s="10">
        <f>AO166-AO161</f>
        <v>-6.6799999999999926</v>
      </c>
      <c r="AQ166" s="10"/>
      <c r="AR166" s="10">
        <f>AVERAGE(AR85:AR87)</f>
        <v>46.330000000000005</v>
      </c>
      <c r="AS166" s="10">
        <f>AR166-AR161</f>
        <v>-23.873333333333328</v>
      </c>
      <c r="AT166" s="10"/>
      <c r="AU166" s="10">
        <f>AVERAGE(AU85:AU87)</f>
        <v>0</v>
      </c>
      <c r="AV166" s="10"/>
      <c r="AW166" s="10"/>
      <c r="AX166" s="10"/>
      <c r="AY166" s="10"/>
      <c r="AZ166" s="24"/>
      <c r="BA166" s="10"/>
      <c r="BB166" s="93"/>
      <c r="BC166" s="10"/>
      <c r="BD166" s="93"/>
      <c r="BE166" s="10"/>
      <c r="BF166" s="93"/>
      <c r="BG166" s="10"/>
      <c r="BH166" s="93"/>
      <c r="BI166" s="10"/>
      <c r="BJ166" s="93"/>
      <c r="BK166" s="10"/>
      <c r="BL166" s="93"/>
      <c r="BM166" s="10"/>
      <c r="BN166" s="93"/>
      <c r="BO166" s="10"/>
      <c r="BP166" s="10"/>
      <c r="BQ166" s="93"/>
      <c r="BR166" s="10"/>
      <c r="BS166" s="93"/>
      <c r="BT166" s="10"/>
      <c r="BU166" s="93"/>
      <c r="BV166" s="10"/>
      <c r="BW166" s="93"/>
      <c r="BX166" s="10"/>
      <c r="BY166" s="93"/>
      <c r="BZ166" s="10"/>
      <c r="CA166" s="93"/>
      <c r="CB166" s="10"/>
      <c r="CC166" s="93"/>
      <c r="CD166" s="10"/>
      <c r="CE166" s="93"/>
      <c r="CF166" s="10"/>
      <c r="CG166" s="10"/>
      <c r="CH166" s="10"/>
      <c r="CI166" s="10"/>
      <c r="CJ166" s="10"/>
      <c r="CK166" s="10"/>
      <c r="CL166" s="10"/>
      <c r="CM166" s="10"/>
      <c r="CN166" s="10"/>
      <c r="CW166" s="10"/>
      <c r="CX166" s="93"/>
      <c r="CY166" s="10"/>
      <c r="CZ166" s="93"/>
      <c r="DA166" s="10"/>
      <c r="DB166" s="93"/>
      <c r="DC166" s="10"/>
      <c r="DD166" s="93"/>
      <c r="DE166" s="88"/>
      <c r="DF166" s="88"/>
    </row>
    <row r="167" spans="1:110" s="11" customFormat="1" ht="12.75">
      <c r="A167" s="7"/>
      <c r="B167" s="10"/>
      <c r="C167" s="9"/>
      <c r="D167" s="9"/>
      <c r="E167" s="10"/>
      <c r="F167" s="9"/>
      <c r="G167" s="9"/>
      <c r="H167" s="10"/>
      <c r="I167" s="9"/>
      <c r="J167" s="9"/>
      <c r="K167" s="10"/>
      <c r="L167" s="9"/>
      <c r="M167" s="9"/>
      <c r="N167" s="10"/>
      <c r="O167" s="9"/>
      <c r="P167" s="9"/>
      <c r="Q167" s="10"/>
      <c r="R167" s="9"/>
      <c r="S167" s="9"/>
      <c r="T167" s="10"/>
      <c r="U167" s="9"/>
      <c r="V167" s="9"/>
      <c r="W167" s="10"/>
      <c r="X167" s="9"/>
      <c r="Y167" s="9"/>
      <c r="Z167" s="10"/>
      <c r="AA167" s="9"/>
      <c r="AB167" s="9"/>
      <c r="AC167" s="10"/>
      <c r="AD167" s="9"/>
      <c r="AE167" s="9"/>
      <c r="AF167" s="10"/>
      <c r="AG167" s="9"/>
      <c r="AH167" s="9"/>
      <c r="AI167" s="10"/>
      <c r="AJ167" s="9"/>
      <c r="AK167" s="9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W167" s="10"/>
      <c r="CX167" s="10"/>
      <c r="CY167" s="10"/>
      <c r="CZ167" s="10"/>
      <c r="DA167" s="10"/>
      <c r="DB167" s="10"/>
      <c r="DC167" s="10"/>
      <c r="DD167" s="10"/>
      <c r="DE167" s="88"/>
      <c r="DF167" s="88"/>
    </row>
    <row r="168" spans="1:110" s="11" customFormat="1" ht="12.75">
      <c r="A168" s="7" t="s">
        <v>53</v>
      </c>
      <c r="B168" s="10">
        <f>SUM(B88:B90)</f>
        <v>21905.77</v>
      </c>
      <c r="C168" s="24">
        <f>B168/B163-1</f>
        <v>0.28828825120061552</v>
      </c>
      <c r="D168" s="24"/>
      <c r="E168" s="10">
        <f>SUM(E88:E90)</f>
        <v>21606.730000000003</v>
      </c>
      <c r="F168" s="24">
        <f>E168/E163-1</f>
        <v>0.66929963016442917</v>
      </c>
      <c r="G168" s="24"/>
      <c r="H168" s="10">
        <f>SUM(H88:H90)</f>
        <v>299.03999999999996</v>
      </c>
      <c r="I168" s="24">
        <f>H168/H163-1</f>
        <v>-0.92546026491716971</v>
      </c>
      <c r="J168" s="24"/>
      <c r="K168" s="10">
        <f>SUM(K88:K90)</f>
        <v>0</v>
      </c>
      <c r="L168" s="24">
        <f>K168/K163-1</f>
        <v>-1</v>
      </c>
      <c r="M168" s="24"/>
      <c r="N168" s="10">
        <f>SUM(N88:N90)</f>
        <v>15689.19</v>
      </c>
      <c r="O168" s="24">
        <f>N168/N163-1</f>
        <v>0.35557460235721461</v>
      </c>
      <c r="P168" s="24"/>
      <c r="Q168" s="10">
        <f>SUM(Q88:Q90)</f>
        <v>15575.21</v>
      </c>
      <c r="R168" s="24">
        <f>Q168/Q163-1</f>
        <v>0.75361752625605716</v>
      </c>
      <c r="S168" s="24"/>
      <c r="T168" s="10">
        <f>SUM(T88:T90)</f>
        <v>113.97999999999999</v>
      </c>
      <c r="U168" s="24">
        <f>T168/T163-1</f>
        <v>-0.9572450476201193</v>
      </c>
      <c r="V168" s="24"/>
      <c r="W168" s="10">
        <f>SUM(W88:W90)</f>
        <v>0</v>
      </c>
      <c r="X168" s="24">
        <f>W168/W163-1</f>
        <v>-1</v>
      </c>
      <c r="Y168" s="24"/>
      <c r="Z168" s="10">
        <f>SUM(Z88:Z90)</f>
        <v>10193.42</v>
      </c>
      <c r="AA168" s="24">
        <f>Z168/Z163-1</f>
        <v>0.62454001418405802</v>
      </c>
      <c r="AB168" s="24"/>
      <c r="AC168" s="10">
        <f>SUM(AC88:AC90)</f>
        <v>10181.92</v>
      </c>
      <c r="AD168" s="24">
        <f>AC168/AC163-1</f>
        <v>0.74429186196310626</v>
      </c>
      <c r="AE168" s="24"/>
      <c r="AF168" s="10">
        <f>SUM(AF88:AF90)</f>
        <v>11.5</v>
      </c>
      <c r="AG168" s="24">
        <f>AF168/AF163-1</f>
        <v>-0.9725438701205682</v>
      </c>
      <c r="AH168" s="24"/>
      <c r="AI168" s="10">
        <f>SUM(AI88:AI90)</f>
        <v>0</v>
      </c>
      <c r="AJ168" s="24">
        <f>AI168/AI163-1</f>
        <v>-1</v>
      </c>
      <c r="AK168" s="24"/>
      <c r="AL168" s="10">
        <f>AVERAGE(AL88:AL90)</f>
        <v>71.203333333333333</v>
      </c>
      <c r="AM168" s="10">
        <f>AL168-AL163</f>
        <v>11.786666666666669</v>
      </c>
      <c r="AN168" s="10"/>
      <c r="AO168" s="10">
        <f>AVERAGE(AO88:AO90)</f>
        <v>71.663333333333341</v>
      </c>
      <c r="AP168" s="10">
        <f>AO168-AO163</f>
        <v>11.816666666666677</v>
      </c>
      <c r="AQ168" s="10"/>
      <c r="AR168" s="10">
        <f>AVERAGE(AR88:AR90)</f>
        <v>38.026666666666671</v>
      </c>
      <c r="AS168" s="10">
        <f>AR168-AR163</f>
        <v>-17.68</v>
      </c>
      <c r="AT168" s="10"/>
      <c r="AU168" s="10">
        <f>AVERAGE(AU88:AU90)</f>
        <v>0</v>
      </c>
      <c r="AV168" s="10"/>
      <c r="AW168" s="10"/>
      <c r="AX168" s="10"/>
      <c r="AY168" s="10"/>
      <c r="AZ168" s="24"/>
      <c r="BA168" s="10"/>
      <c r="BB168" s="93"/>
      <c r="BC168" s="10"/>
      <c r="BD168" s="93"/>
      <c r="BE168" s="10"/>
      <c r="BF168" s="93"/>
      <c r="BG168" s="10"/>
      <c r="BH168" s="93"/>
      <c r="BI168" s="10"/>
      <c r="BJ168" s="93"/>
      <c r="BK168" s="10"/>
      <c r="BL168" s="93"/>
      <c r="BM168" s="10"/>
      <c r="BN168" s="93"/>
      <c r="BO168" s="10"/>
      <c r="BP168" s="10"/>
      <c r="BQ168" s="93"/>
      <c r="BR168" s="10"/>
      <c r="BS168" s="93"/>
      <c r="BT168" s="10"/>
      <c r="BU168" s="93"/>
      <c r="BV168" s="10"/>
      <c r="BW168" s="93"/>
      <c r="BX168" s="10"/>
      <c r="BY168" s="93"/>
      <c r="BZ168" s="10"/>
      <c r="CA168" s="93"/>
      <c r="CB168" s="10"/>
      <c r="CC168" s="93"/>
      <c r="CD168" s="10"/>
      <c r="CE168" s="93"/>
      <c r="CF168" s="10"/>
      <c r="CG168" s="10"/>
      <c r="CH168" s="10"/>
      <c r="CI168" s="10"/>
      <c r="CJ168" s="10"/>
      <c r="CK168" s="10"/>
      <c r="CL168" s="10"/>
      <c r="CM168" s="10"/>
      <c r="CN168" s="10"/>
      <c r="CW168" s="10"/>
      <c r="CX168" s="93"/>
      <c r="CY168" s="10"/>
      <c r="CZ168" s="93"/>
      <c r="DA168" s="10"/>
      <c r="DB168" s="93"/>
      <c r="DC168" s="10"/>
      <c r="DD168" s="93"/>
      <c r="DE168" s="88"/>
      <c r="DF168" s="88"/>
    </row>
    <row r="169" spans="1:110" s="11" customFormat="1" ht="12.75">
      <c r="A169" s="7" t="s">
        <v>54</v>
      </c>
      <c r="B169" s="10">
        <f>SUM(B91:B93)</f>
        <v>24119.279999999999</v>
      </c>
      <c r="C169" s="24">
        <f>B169/B164-1</f>
        <v>0.70204321851020191</v>
      </c>
      <c r="D169" s="24"/>
      <c r="E169" s="10">
        <f>SUM(E91:E93)</f>
        <v>23857.760000000002</v>
      </c>
      <c r="F169" s="24">
        <f>E169/E164-1</f>
        <v>0.70955844680703217</v>
      </c>
      <c r="G169" s="24"/>
      <c r="H169" s="10">
        <f>SUM(H91:H93)</f>
        <v>261.52</v>
      </c>
      <c r="I169" s="24">
        <f>H169/H164-1</f>
        <v>0.21479004087699738</v>
      </c>
      <c r="J169" s="24"/>
      <c r="K169" s="10">
        <f>SUM(K91:K93)</f>
        <v>0</v>
      </c>
      <c r="L169" s="24" t="e">
        <f>K169/K164-1</f>
        <v>#DIV/0!</v>
      </c>
      <c r="M169" s="24"/>
      <c r="N169" s="10">
        <f>SUM(N91:N93)</f>
        <v>19649.93</v>
      </c>
      <c r="O169" s="24">
        <f>N169/N164-1</f>
        <v>0.95532781461237093</v>
      </c>
      <c r="P169" s="24"/>
      <c r="Q169" s="10">
        <f>SUM(Q91:Q93)</f>
        <v>19525.21</v>
      </c>
      <c r="R169" s="24">
        <f>Q169/Q164-1</f>
        <v>0.96082312511172296</v>
      </c>
      <c r="S169" s="24"/>
      <c r="T169" s="10">
        <f>SUM(T91:T93)</f>
        <v>124.72</v>
      </c>
      <c r="U169" s="24">
        <f>T169/T164-1</f>
        <v>0.35919790758500447</v>
      </c>
      <c r="V169" s="24"/>
      <c r="W169" s="10">
        <f>SUM(W91:W93)</f>
        <v>0</v>
      </c>
      <c r="X169" s="24" t="e">
        <f>W169/W164-1</f>
        <v>#DIV/0!</v>
      </c>
      <c r="Y169" s="24"/>
      <c r="Z169" s="10">
        <f>SUM(Z91:Z93)</f>
        <v>13045.809999999998</v>
      </c>
      <c r="AA169" s="24">
        <f>Z169/Z164-1</f>
        <v>0.9280338970025328</v>
      </c>
      <c r="AB169" s="24"/>
      <c r="AC169" s="10">
        <f>SUM(AC91:AC93)</f>
        <v>13032.630000000001</v>
      </c>
      <c r="AD169" s="24">
        <f>AC169/AC164-1</f>
        <v>0.92926517675934073</v>
      </c>
      <c r="AE169" s="24"/>
      <c r="AF169" s="10">
        <f>SUM(AF91:AF93)</f>
        <v>13.17</v>
      </c>
      <c r="AG169" s="24">
        <f>AF169/AF164-1</f>
        <v>0.18010752688172049</v>
      </c>
      <c r="AH169" s="24"/>
      <c r="AI169" s="10">
        <f>SUM(AI91:AI93)</f>
        <v>0</v>
      </c>
      <c r="AJ169" s="24" t="e">
        <f>AI169/AI164-1</f>
        <v>#DIV/0!</v>
      </c>
      <c r="AK169" s="24"/>
      <c r="AL169" s="10">
        <f>AVERAGE(AL91:AL93)</f>
        <v>81.34</v>
      </c>
      <c r="AM169" s="10">
        <f>AL169-AL164</f>
        <v>11.010000000000005</v>
      </c>
      <c r="AN169" s="10"/>
      <c r="AO169" s="10">
        <f>AVERAGE(AO91:AO93)</f>
        <v>81.709999999999994</v>
      </c>
      <c r="AP169" s="10">
        <f>AO169-AO164</f>
        <v>10.916666666666657</v>
      </c>
      <c r="AQ169" s="10"/>
      <c r="AR169" s="10">
        <f>AVERAGE(AR91:AR93)</f>
        <v>46.85</v>
      </c>
      <c r="AS169" s="10">
        <f>AR169-AR164</f>
        <v>5.4733333333333363</v>
      </c>
      <c r="AT169" s="10"/>
      <c r="AU169" s="10">
        <f>AVERAGE(AU91:AU93)</f>
        <v>0</v>
      </c>
      <c r="AV169" s="10"/>
      <c r="AW169" s="10"/>
      <c r="AX169" s="10"/>
      <c r="AY169" s="10"/>
      <c r="AZ169" s="24"/>
      <c r="BA169" s="10"/>
      <c r="BB169" s="93"/>
      <c r="BC169" s="10"/>
      <c r="BD169" s="93"/>
      <c r="BE169" s="10"/>
      <c r="BF169" s="93"/>
      <c r="BG169" s="10"/>
      <c r="BH169" s="93"/>
      <c r="BI169" s="10"/>
      <c r="BJ169" s="93"/>
      <c r="BK169" s="10"/>
      <c r="BL169" s="93"/>
      <c r="BM169" s="10"/>
      <c r="BN169" s="93"/>
      <c r="BO169" s="10"/>
      <c r="BP169" s="10"/>
      <c r="BQ169" s="93"/>
      <c r="BR169" s="10"/>
      <c r="BS169" s="93"/>
      <c r="BT169" s="10"/>
      <c r="BU169" s="93"/>
      <c r="BV169" s="10"/>
      <c r="BW169" s="93"/>
      <c r="BX169" s="10"/>
      <c r="BY169" s="93"/>
      <c r="BZ169" s="10"/>
      <c r="CA169" s="93"/>
      <c r="CB169" s="10"/>
      <c r="CC169" s="93"/>
      <c r="CD169" s="10"/>
      <c r="CE169" s="93"/>
      <c r="CF169" s="10"/>
      <c r="CG169" s="10"/>
      <c r="CH169" s="10"/>
      <c r="CI169" s="10"/>
      <c r="CJ169" s="10"/>
      <c r="CK169" s="10"/>
      <c r="CL169" s="10"/>
      <c r="CM169" s="10"/>
      <c r="CN169" s="10"/>
      <c r="CW169" s="10"/>
      <c r="CX169" s="93"/>
      <c r="CY169" s="10"/>
      <c r="CZ169" s="93"/>
      <c r="DA169" s="10"/>
      <c r="DB169" s="93"/>
      <c r="DC169" s="10"/>
      <c r="DD169" s="93"/>
      <c r="DE169" s="88"/>
      <c r="DF169" s="88"/>
    </row>
    <row r="170" spans="1:110" s="11" customFormat="1" ht="12.75">
      <c r="A170" s="7" t="s">
        <v>55</v>
      </c>
      <c r="B170" s="10">
        <f>SUM(B94:B96)</f>
        <v>20821.190000000002</v>
      </c>
      <c r="C170" s="24">
        <f>B170/B165-1</f>
        <v>-8.8677937572710919E-3</v>
      </c>
      <c r="D170" s="24"/>
      <c r="E170" s="10">
        <f>SUM(E94:E96)</f>
        <v>20629.239999999998</v>
      </c>
      <c r="F170" s="24">
        <f>E170/E165-1</f>
        <v>3.7323872048842244E-3</v>
      </c>
      <c r="G170" s="24"/>
      <c r="H170" s="10">
        <f>SUM(H94:H96)</f>
        <v>191.95</v>
      </c>
      <c r="I170" s="24">
        <f>H170/H165-1</f>
        <v>-0.57807622983250551</v>
      </c>
      <c r="J170" s="24"/>
      <c r="K170" s="10">
        <f>SUM(K94:K96)</f>
        <v>0</v>
      </c>
      <c r="L170" s="24" t="e">
        <f>K170/K165-1</f>
        <v>#DIV/0!</v>
      </c>
      <c r="M170" s="24"/>
      <c r="N170" s="10">
        <f>SUM(N94:N96)</f>
        <v>15419.809999999998</v>
      </c>
      <c r="O170" s="24">
        <f>N170/N165-1</f>
        <v>-6.5352770032731433E-2</v>
      </c>
      <c r="P170" s="24"/>
      <c r="Q170" s="10">
        <f>SUM(Q94:Q96)</f>
        <v>15299.98</v>
      </c>
      <c r="R170" s="24">
        <f>Q170/Q165-1</f>
        <v>-5.9133245355002417E-2</v>
      </c>
      <c r="S170" s="24"/>
      <c r="T170" s="10">
        <f>SUM(T94:T96)</f>
        <v>119.83</v>
      </c>
      <c r="U170" s="24">
        <f>T170/T165-1</f>
        <v>-0.49319066147859925</v>
      </c>
      <c r="V170" s="24"/>
      <c r="W170" s="10">
        <f>SUM(W94:W96)</f>
        <v>0</v>
      </c>
      <c r="X170" s="24" t="e">
        <f>W170/W165-1</f>
        <v>#DIV/0!</v>
      </c>
      <c r="Y170" s="24"/>
      <c r="Z170" s="10">
        <f>SUM(Z94:Z96)</f>
        <v>10209.620000000001</v>
      </c>
      <c r="AA170" s="24">
        <f>Z170/Z165-1</f>
        <v>-0.10011960657633445</v>
      </c>
      <c r="AB170" s="24"/>
      <c r="AC170" s="10">
        <f>SUM(AC94:AC96)</f>
        <v>10196.959999999999</v>
      </c>
      <c r="AD170" s="24">
        <f>AC170/AC165-1</f>
        <v>-0.10082096593564549</v>
      </c>
      <c r="AE170" s="24"/>
      <c r="AF170" s="10">
        <f>SUM(AF94:AF96)</f>
        <v>12.67</v>
      </c>
      <c r="AG170" s="24">
        <f>AF170/AF165-1</f>
        <v>-0.50834303453628249</v>
      </c>
      <c r="AH170" s="24"/>
      <c r="AI170" s="10">
        <f>SUM(AI94:AI96)</f>
        <v>0</v>
      </c>
      <c r="AJ170" s="24" t="e">
        <f>AI170/AI165-1</f>
        <v>#DIV/0!</v>
      </c>
      <c r="AK170" s="24"/>
      <c r="AL170" s="10">
        <f>AVERAGE(AL94:AL96)</f>
        <v>72.36666666666666</v>
      </c>
      <c r="AM170" s="10">
        <f>AL170-AL165</f>
        <v>-6.153333333333336</v>
      </c>
      <c r="AN170" s="10"/>
      <c r="AO170" s="10">
        <f>AVERAGE(AO94:AO96)</f>
        <v>72.443333333333328</v>
      </c>
      <c r="AP170" s="10">
        <f>AO170-AO165</f>
        <v>-6.6666666666666714</v>
      </c>
      <c r="AQ170" s="10"/>
      <c r="AR170" s="10">
        <f>AVERAGE(AR94:AR96)</f>
        <v>61.713333333333331</v>
      </c>
      <c r="AS170" s="10">
        <f>AR170-AR165</f>
        <v>9.5133333333333212</v>
      </c>
      <c r="AT170" s="10"/>
      <c r="AU170" s="10">
        <f>AVERAGE(AU94:AU96)</f>
        <v>0</v>
      </c>
      <c r="AV170" s="10"/>
      <c r="AW170" s="10"/>
      <c r="AX170" s="10"/>
      <c r="AY170" s="10"/>
      <c r="AZ170" s="24"/>
      <c r="BA170" s="10"/>
      <c r="BB170" s="93"/>
      <c r="BC170" s="10"/>
      <c r="BD170" s="93"/>
      <c r="BE170" s="10"/>
      <c r="BF170" s="93"/>
      <c r="BG170" s="10"/>
      <c r="BH170" s="93"/>
      <c r="BI170" s="10"/>
      <c r="BJ170" s="93"/>
      <c r="BK170" s="10"/>
      <c r="BL170" s="93"/>
      <c r="BM170" s="10"/>
      <c r="BN170" s="93"/>
      <c r="BO170" s="10"/>
      <c r="BP170" s="10"/>
      <c r="BQ170" s="93"/>
      <c r="BR170" s="10"/>
      <c r="BS170" s="93"/>
      <c r="BT170" s="10"/>
      <c r="BU170" s="93"/>
      <c r="BV170" s="10"/>
      <c r="BW170" s="93"/>
      <c r="BX170" s="10"/>
      <c r="BY170" s="93"/>
      <c r="BZ170" s="10"/>
      <c r="CA170" s="93"/>
      <c r="CB170" s="10"/>
      <c r="CC170" s="93"/>
      <c r="CD170" s="10"/>
      <c r="CE170" s="93"/>
      <c r="CF170" s="10"/>
      <c r="CG170" s="10"/>
      <c r="CH170" s="10"/>
      <c r="CI170" s="10"/>
      <c r="CJ170" s="10"/>
      <c r="CK170" s="10"/>
      <c r="CL170" s="10"/>
      <c r="CM170" s="10"/>
      <c r="CN170" s="10"/>
      <c r="CW170" s="10"/>
      <c r="CX170" s="93"/>
      <c r="CY170" s="10"/>
      <c r="CZ170" s="93"/>
      <c r="DA170" s="10"/>
      <c r="DB170" s="93"/>
      <c r="DC170" s="10"/>
      <c r="DD170" s="93"/>
      <c r="DE170" s="88"/>
      <c r="DF170" s="88"/>
    </row>
    <row r="171" spans="1:110" s="11" customFormat="1" ht="12.75">
      <c r="A171" s="7" t="s">
        <v>56</v>
      </c>
      <c r="B171" s="10">
        <f>SUM(B97)</f>
        <v>6637.36</v>
      </c>
      <c r="C171" s="93"/>
      <c r="D171" s="93"/>
      <c r="E171" s="10">
        <f>SUM(E97)</f>
        <v>6541.99</v>
      </c>
      <c r="F171" s="93"/>
      <c r="G171" s="93"/>
      <c r="H171" s="10">
        <f>SUM(H97)</f>
        <v>95.37</v>
      </c>
      <c r="I171" s="93"/>
      <c r="J171" s="93"/>
      <c r="K171" s="10">
        <f>SUM(K97)</f>
        <v>0</v>
      </c>
      <c r="L171" s="93"/>
      <c r="M171" s="93"/>
      <c r="N171" s="10">
        <f>SUM(N97)</f>
        <v>5030.9799999999996</v>
      </c>
      <c r="O171" s="93"/>
      <c r="P171" s="93"/>
      <c r="Q171" s="10">
        <f>SUM(Q97)</f>
        <v>4982.3900000000003</v>
      </c>
      <c r="R171" s="93"/>
      <c r="S171" s="93"/>
      <c r="T171" s="10">
        <f>SUM(T97)</f>
        <v>48.59</v>
      </c>
      <c r="U171" s="93"/>
      <c r="V171" s="93"/>
      <c r="W171" s="10">
        <f>SUM(W97)</f>
        <v>0</v>
      </c>
      <c r="X171" s="93"/>
      <c r="Y171" s="93"/>
      <c r="Z171" s="10">
        <f>SUM(Z97:Z99)</f>
        <v>7850.41</v>
      </c>
      <c r="AA171" s="93"/>
      <c r="AB171" s="93"/>
      <c r="AC171" s="10">
        <f>SUM(AC97)</f>
        <v>3373.8</v>
      </c>
      <c r="AD171" s="93"/>
      <c r="AE171" s="93"/>
      <c r="AF171" s="10">
        <f>SUM(AF97)</f>
        <v>5.5</v>
      </c>
      <c r="AG171" s="93"/>
      <c r="AH171" s="93"/>
      <c r="AI171" s="10">
        <f>SUM(AI97)</f>
        <v>0</v>
      </c>
      <c r="AJ171" s="93"/>
      <c r="AK171" s="93"/>
      <c r="AL171" s="10">
        <f>AVERAGE(AL97)</f>
        <v>75.8</v>
      </c>
      <c r="AM171" s="10">
        <f>AL171-AL166</f>
        <v>-1.1633333333333269</v>
      </c>
      <c r="AN171" s="10"/>
      <c r="AO171" s="10">
        <f>AVERAGE(AO97)</f>
        <v>76.16</v>
      </c>
      <c r="AP171" s="10">
        <f>AO171-AO166</f>
        <v>-1.3966666666666754</v>
      </c>
      <c r="AQ171" s="10"/>
      <c r="AR171" s="10">
        <f>AVERAGE(AR97)</f>
        <v>50.95</v>
      </c>
      <c r="AS171" s="10">
        <f>AR171-AR166</f>
        <v>4.6199999999999974</v>
      </c>
      <c r="AT171" s="10"/>
      <c r="AU171" s="10">
        <f>AVERAGE(AU97)</f>
        <v>0</v>
      </c>
      <c r="AV171" s="10"/>
      <c r="AW171" s="10"/>
      <c r="AX171" s="10"/>
      <c r="AY171" s="10"/>
      <c r="AZ171" s="93"/>
      <c r="BA171" s="10"/>
      <c r="BB171" s="93"/>
      <c r="BC171" s="10"/>
      <c r="BD171" s="93"/>
      <c r="BE171" s="10"/>
      <c r="BF171" s="93"/>
      <c r="BG171" s="10"/>
      <c r="BH171" s="93"/>
      <c r="BI171" s="10"/>
      <c r="BJ171" s="93"/>
      <c r="BK171" s="10"/>
      <c r="BL171" s="93"/>
      <c r="BM171" s="10"/>
      <c r="BN171" s="93"/>
      <c r="BO171" s="10"/>
      <c r="BP171" s="10"/>
      <c r="BQ171" s="93"/>
      <c r="BR171" s="10"/>
      <c r="BS171" s="93"/>
      <c r="BT171" s="10"/>
      <c r="BU171" s="93"/>
      <c r="BV171" s="10"/>
      <c r="BW171" s="93"/>
      <c r="BX171" s="10"/>
      <c r="BY171" s="93"/>
      <c r="BZ171" s="10"/>
      <c r="CA171" s="93"/>
      <c r="CB171" s="10"/>
      <c r="CC171" s="93"/>
      <c r="CD171" s="10"/>
      <c r="CE171" s="93"/>
      <c r="CF171" s="10"/>
      <c r="CG171" s="10"/>
      <c r="CH171" s="10"/>
      <c r="CI171" s="10"/>
      <c r="CJ171" s="10"/>
      <c r="CK171" s="10"/>
      <c r="CL171" s="10"/>
      <c r="CM171" s="10"/>
      <c r="CN171" s="10"/>
      <c r="CW171" s="10"/>
      <c r="CX171" s="93"/>
      <c r="CY171" s="10"/>
      <c r="CZ171" s="93"/>
      <c r="DA171" s="10"/>
      <c r="DB171" s="93"/>
      <c r="DC171" s="10"/>
      <c r="DD171" s="93"/>
      <c r="DE171" s="88"/>
      <c r="DF171" s="88"/>
    </row>
    <row r="172" spans="1:110" s="11" customFormat="1" ht="12.75">
      <c r="C172" s="62"/>
      <c r="D172" s="62"/>
      <c r="F172" s="62"/>
      <c r="G172" s="62"/>
      <c r="I172" s="62"/>
      <c r="J172" s="62"/>
      <c r="L172" s="62"/>
      <c r="M172" s="62"/>
      <c r="O172" s="62"/>
      <c r="P172" s="62"/>
      <c r="R172" s="62"/>
      <c r="S172" s="62"/>
      <c r="U172" s="62"/>
      <c r="V172" s="62"/>
      <c r="X172" s="62"/>
      <c r="Y172" s="62"/>
      <c r="AA172" s="62"/>
      <c r="AB172" s="62"/>
      <c r="AD172" s="62"/>
      <c r="AE172" s="62"/>
      <c r="AG172" s="62"/>
      <c r="AH172" s="62"/>
      <c r="AJ172" s="62"/>
      <c r="AK172" s="62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W172" s="10"/>
      <c r="CX172" s="10"/>
      <c r="CY172" s="10"/>
      <c r="CZ172" s="10"/>
      <c r="DA172" s="10"/>
      <c r="DB172" s="10"/>
      <c r="DC172" s="10"/>
      <c r="DD172" s="10"/>
      <c r="DE172" s="88"/>
      <c r="DF172" s="88"/>
    </row>
    <row r="173" spans="1:110" s="11" customFormat="1" ht="12.75">
      <c r="A173" s="7" t="s">
        <v>57</v>
      </c>
      <c r="B173" s="10">
        <f>SUM(B100:B102)</f>
        <v>15464.47</v>
      </c>
      <c r="C173" s="24">
        <f>B173/B168-1</f>
        <v>-0.29404581532628171</v>
      </c>
      <c r="D173" s="24"/>
      <c r="E173" s="10">
        <f>SUM(E100:E102)</f>
        <v>15356.800000000001</v>
      </c>
      <c r="F173" s="24">
        <f>E173/E168-1</f>
        <v>-0.28925848566627166</v>
      </c>
      <c r="G173" s="24"/>
      <c r="H173" s="10">
        <f>SUM(H100:H102)</f>
        <v>107.66</v>
      </c>
      <c r="I173" s="24">
        <f>H173/H168-1</f>
        <v>-0.63998127340823974</v>
      </c>
      <c r="J173" s="24"/>
      <c r="K173" s="10">
        <f>SUM(K100:K102)</f>
        <v>0</v>
      </c>
      <c r="L173" s="24" t="e">
        <f>K173/K168-1</f>
        <v>#DIV/0!</v>
      </c>
      <c r="M173" s="24"/>
      <c r="N173" s="10">
        <f>SUM(N100:N102)</f>
        <v>10782.65</v>
      </c>
      <c r="O173" s="24">
        <f>N173/N168-1</f>
        <v>-0.31273379951418789</v>
      </c>
      <c r="P173" s="24"/>
      <c r="Q173" s="10">
        <f>SUM(Q100:Q102)</f>
        <v>10729.16</v>
      </c>
      <c r="R173" s="24">
        <f>Q173/Q168-1</f>
        <v>-0.31113866201482998</v>
      </c>
      <c r="S173" s="24"/>
      <c r="T173" s="10">
        <f>SUM(T100:T102)</f>
        <v>53.489999999999995</v>
      </c>
      <c r="U173" s="24">
        <f>T173/T168-1</f>
        <v>-0.53070714160379007</v>
      </c>
      <c r="V173" s="24"/>
      <c r="W173" s="10">
        <f>SUM(W100:W102)</f>
        <v>0</v>
      </c>
      <c r="X173" s="24" t="e">
        <f>W173/W168-1</f>
        <v>#DIV/0!</v>
      </c>
      <c r="Y173" s="24"/>
      <c r="Z173" s="10">
        <f>SUM(Z100:Z102)</f>
        <v>6709.29</v>
      </c>
      <c r="AA173" s="24">
        <f>Z173/Z168-1</f>
        <v>-0.34180186826403702</v>
      </c>
      <c r="AB173" s="24"/>
      <c r="AC173" s="10">
        <f>SUM(AC100:AC102)</f>
        <v>6701.6900000000005</v>
      </c>
      <c r="AD173" s="24">
        <f>AC173/AC168-1</f>
        <v>-0.34180488552257327</v>
      </c>
      <c r="AE173" s="24"/>
      <c r="AF173" s="10">
        <f>SUM(AF100:AF102)</f>
        <v>7.61</v>
      </c>
      <c r="AG173" s="24">
        <f>AF173/AF168-1</f>
        <v>-0.33826086956521739</v>
      </c>
      <c r="AH173" s="24"/>
      <c r="AI173" s="10">
        <f>SUM(AI100:AI102)</f>
        <v>0</v>
      </c>
      <c r="AJ173" s="24" t="e">
        <f>AI173/AI168-1</f>
        <v>#DIV/0!</v>
      </c>
      <c r="AK173" s="24"/>
      <c r="AL173" s="10">
        <f>AVERAGE(AL100:AL102)</f>
        <v>68.763333333333335</v>
      </c>
      <c r="AM173" s="10">
        <f>AL173-AL168</f>
        <v>-2.4399999999999977</v>
      </c>
      <c r="AN173" s="10"/>
      <c r="AO173" s="10">
        <f>AVERAGE(AO100:AO102)</f>
        <v>68.893333333333331</v>
      </c>
      <c r="AP173" s="10">
        <f>AO173-AO168</f>
        <v>-2.7700000000000102</v>
      </c>
      <c r="AQ173" s="10"/>
      <c r="AR173" s="10">
        <f>AVERAGE(AR100:AR102)</f>
        <v>48.879999999999995</v>
      </c>
      <c r="AS173" s="10">
        <f>AR173-AR168</f>
        <v>10.853333333333325</v>
      </c>
      <c r="AT173" s="10"/>
      <c r="AU173" s="10">
        <f>AVERAGE(AU100:AU102)</f>
        <v>0</v>
      </c>
      <c r="AV173" s="10"/>
      <c r="AW173" s="10"/>
      <c r="AX173" s="10"/>
      <c r="AY173" s="10"/>
      <c r="AZ173" s="24"/>
      <c r="BA173" s="10"/>
      <c r="BB173" s="93"/>
      <c r="BC173" s="10"/>
      <c r="BD173" s="93"/>
      <c r="BE173" s="10"/>
      <c r="BF173" s="93"/>
      <c r="BG173" s="10"/>
      <c r="BH173" s="93"/>
      <c r="BI173" s="10"/>
      <c r="BJ173" s="93"/>
      <c r="BK173" s="10"/>
      <c r="BL173" s="93"/>
      <c r="BM173" s="10"/>
      <c r="BN173" s="93"/>
      <c r="BO173" s="10"/>
      <c r="BP173" s="10"/>
      <c r="BQ173" s="93"/>
      <c r="BR173" s="10"/>
      <c r="BS173" s="93"/>
      <c r="BT173" s="10"/>
      <c r="BU173" s="93"/>
      <c r="BV173" s="10"/>
      <c r="BW173" s="93"/>
      <c r="BX173" s="10"/>
      <c r="BY173" s="93"/>
      <c r="BZ173" s="10"/>
      <c r="CA173" s="93"/>
      <c r="CB173" s="10"/>
      <c r="CC173" s="93"/>
      <c r="CD173" s="10"/>
      <c r="CE173" s="93"/>
      <c r="CF173" s="10"/>
      <c r="CG173" s="93"/>
      <c r="CH173" s="10"/>
      <c r="CI173" s="93"/>
      <c r="CJ173" s="10"/>
      <c r="CK173" s="93"/>
      <c r="CL173" s="10"/>
      <c r="CM173" s="93"/>
      <c r="CN173" s="10"/>
      <c r="CW173" s="10"/>
      <c r="CX173" s="93"/>
      <c r="CY173" s="10"/>
      <c r="CZ173" s="93"/>
      <c r="DA173" s="10"/>
      <c r="DB173" s="93"/>
      <c r="DC173" s="10"/>
      <c r="DD173" s="93"/>
      <c r="DE173" s="10"/>
      <c r="DF173" s="39"/>
    </row>
    <row r="174" spans="1:110" s="11" customFormat="1" ht="12.75">
      <c r="A174" s="7" t="s">
        <v>58</v>
      </c>
      <c r="B174" s="10">
        <f>SUM(B103:B105)</f>
        <v>9303.0400000000009</v>
      </c>
      <c r="C174" s="24">
        <f>B174/B169-1</f>
        <v>-0.614290310490197</v>
      </c>
      <c r="D174" s="24"/>
      <c r="E174" s="10">
        <f>SUM(E103:E105)</f>
        <v>9095</v>
      </c>
      <c r="F174" s="24">
        <f>E174/E169-1</f>
        <v>-0.61878231652929694</v>
      </c>
      <c r="G174" s="24"/>
      <c r="H174" s="10">
        <f>SUM(H103:H105)</f>
        <v>208.06</v>
      </c>
      <c r="I174" s="24">
        <f>H174/H169-1</f>
        <v>-0.20442031202202504</v>
      </c>
      <c r="J174" s="24"/>
      <c r="K174" s="10">
        <f>SUM(K103:K105)</f>
        <v>0</v>
      </c>
      <c r="L174" s="24" t="e">
        <f>K174/K169-1</f>
        <v>#DIV/0!</v>
      </c>
      <c r="M174" s="24"/>
      <c r="N174" s="10">
        <f>SUM(N103:N105)</f>
        <v>5817.16</v>
      </c>
      <c r="O174" s="24">
        <f>N174/N169-1</f>
        <v>-0.70396026856075311</v>
      </c>
      <c r="P174" s="24"/>
      <c r="Q174" s="10">
        <f>SUM(Q103:Q105)</f>
        <v>5708.34</v>
      </c>
      <c r="R174" s="24">
        <f>Q174/Q169-1</f>
        <v>-0.70764258105290545</v>
      </c>
      <c r="S174" s="24"/>
      <c r="T174" s="10">
        <f>SUM(T103:T105)</f>
        <v>108.83000000000001</v>
      </c>
      <c r="U174" s="24">
        <f>T174/T169-1</f>
        <v>-0.12740538806927504</v>
      </c>
      <c r="V174" s="24"/>
      <c r="W174" s="10">
        <f>SUM(W103:W105)</f>
        <v>0</v>
      </c>
      <c r="X174" s="24" t="e">
        <f>W174/W169-1</f>
        <v>#DIV/0!</v>
      </c>
      <c r="Y174" s="24"/>
      <c r="Z174" s="10">
        <f>SUM(Z103:Z105)</f>
        <v>3679.71</v>
      </c>
      <c r="AA174" s="24">
        <f>Z174/Z169-1</f>
        <v>-0.71793932304701658</v>
      </c>
      <c r="AB174" s="24"/>
      <c r="AC174" s="10">
        <f>SUM(AC103:AC105)</f>
        <v>3667.24</v>
      </c>
      <c r="AD174" s="24">
        <f>AC174/AC169-1</f>
        <v>-0.71861090202054378</v>
      </c>
      <c r="AE174" s="24"/>
      <c r="AF174" s="10">
        <f>SUM(AF103:AF105)</f>
        <v>12.469999999999999</v>
      </c>
      <c r="AG174" s="24">
        <f>AF174/AF169-1</f>
        <v>-5.315110098709197E-2</v>
      </c>
      <c r="AH174" s="24"/>
      <c r="AI174" s="10">
        <f>SUM(AI103:AI105)</f>
        <v>0</v>
      </c>
      <c r="AJ174" s="24" t="e">
        <f>AI174/AI169-1</f>
        <v>#DIV/0!</v>
      </c>
      <c r="AK174" s="24"/>
      <c r="AL174" s="10">
        <f>AVERAGE(AL103:AL105)</f>
        <v>60.266666666666673</v>
      </c>
      <c r="AM174" s="10">
        <f>AL174-AL169</f>
        <v>-21.073333333333331</v>
      </c>
      <c r="AN174" s="10"/>
      <c r="AO174" s="10">
        <f>AVERAGE(AO103:AO105)</f>
        <v>60.46</v>
      </c>
      <c r="AP174" s="10">
        <f>AO174-AO169</f>
        <v>-21.249999999999993</v>
      </c>
      <c r="AQ174" s="10"/>
      <c r="AR174" s="10">
        <f>AVERAGE(AR103:AR105)</f>
        <v>52.32</v>
      </c>
      <c r="AS174" s="10">
        <f>AR174-AR169</f>
        <v>5.4699999999999989</v>
      </c>
      <c r="AT174" s="10"/>
      <c r="AU174" s="10">
        <f>AVERAGE(AU103:AU105)</f>
        <v>0</v>
      </c>
      <c r="AV174" s="10"/>
      <c r="AW174" s="10"/>
      <c r="AX174" s="10"/>
      <c r="AY174" s="10"/>
      <c r="AZ174" s="24"/>
      <c r="BA174" s="10"/>
      <c r="BB174" s="93"/>
      <c r="BC174" s="10"/>
      <c r="BD174" s="93"/>
      <c r="BE174" s="10"/>
      <c r="BF174" s="93"/>
      <c r="BG174" s="10"/>
      <c r="BH174" s="93"/>
      <c r="BI174" s="10"/>
      <c r="BJ174" s="93"/>
      <c r="BK174" s="10"/>
      <c r="BL174" s="93"/>
      <c r="BM174" s="10"/>
      <c r="BN174" s="93"/>
      <c r="BO174" s="10"/>
      <c r="BP174" s="10"/>
      <c r="BQ174" s="93"/>
      <c r="BR174" s="10"/>
      <c r="BS174" s="93"/>
      <c r="BT174" s="10"/>
      <c r="BU174" s="93"/>
      <c r="BV174" s="10"/>
      <c r="BW174" s="93"/>
      <c r="BX174" s="10"/>
      <c r="BY174" s="93"/>
      <c r="BZ174" s="10"/>
      <c r="CA174" s="93"/>
      <c r="CB174" s="10"/>
      <c r="CC174" s="93"/>
      <c r="CD174" s="10"/>
      <c r="CE174" s="93"/>
      <c r="CF174" s="10"/>
      <c r="CG174" s="93"/>
      <c r="CH174" s="10"/>
      <c r="CI174" s="93"/>
      <c r="CJ174" s="10"/>
      <c r="CK174" s="93"/>
      <c r="CL174" s="10"/>
      <c r="CM174" s="93"/>
      <c r="CN174" s="10"/>
      <c r="CW174" s="10"/>
      <c r="CX174" s="93"/>
      <c r="CY174" s="10"/>
      <c r="CZ174" s="93"/>
      <c r="DA174" s="10"/>
      <c r="DB174" s="93"/>
      <c r="DC174" s="10"/>
      <c r="DD174" s="93"/>
      <c r="DE174" s="10"/>
      <c r="DF174" s="39"/>
    </row>
    <row r="175" spans="1:110" s="11" customFormat="1" ht="12.75">
      <c r="A175" s="7" t="s">
        <v>59</v>
      </c>
      <c r="B175" s="10">
        <f>SUM(B106:B108)</f>
        <v>15267.019999999999</v>
      </c>
      <c r="C175" s="24">
        <f>B175/B170-1</f>
        <v>-0.26675564653125028</v>
      </c>
      <c r="D175" s="24"/>
      <c r="E175" s="10">
        <f>SUM(E106:E108)</f>
        <v>14791.990000000002</v>
      </c>
      <c r="F175" s="24">
        <f>E175/E170-1</f>
        <v>-0.28296001209933075</v>
      </c>
      <c r="G175" s="24"/>
      <c r="H175" s="10">
        <f>SUM(H106:H108)</f>
        <v>475.04</v>
      </c>
      <c r="I175" s="24">
        <f>H175/H170-1</f>
        <v>1.4748111487366504</v>
      </c>
      <c r="J175" s="24"/>
      <c r="K175" s="10">
        <f>SUM(K106:K108)</f>
        <v>0</v>
      </c>
      <c r="L175" s="24" t="e">
        <f>K175/K170-1</f>
        <v>#DIV/0!</v>
      </c>
      <c r="M175" s="24"/>
      <c r="N175" s="10">
        <f>SUM(N106:N108)</f>
        <v>10762.71</v>
      </c>
      <c r="O175" s="24">
        <f>N175/N170-1</f>
        <v>-0.30202058261418263</v>
      </c>
      <c r="P175" s="24"/>
      <c r="Q175" s="10">
        <f>SUM(Q106:Q108)</f>
        <v>10506.189999999999</v>
      </c>
      <c r="R175" s="24">
        <f>Q175/Q170-1</f>
        <v>-0.3133200174117875</v>
      </c>
      <c r="S175" s="24"/>
      <c r="T175" s="10">
        <f>SUM(T106:T108)</f>
        <v>256.5</v>
      </c>
      <c r="U175" s="24">
        <f>T175/T170-1</f>
        <v>1.1405324209296506</v>
      </c>
      <c r="V175" s="24"/>
      <c r="W175" s="10">
        <f>SUM(W106:W108)</f>
        <v>0</v>
      </c>
      <c r="X175" s="24" t="e">
        <f>W175/W170-1</f>
        <v>#DIV/0!</v>
      </c>
      <c r="Y175" s="24"/>
      <c r="Z175" s="10">
        <f>SUM(Z106:Z108)</f>
        <v>6892.5599999999995</v>
      </c>
      <c r="AA175" s="24">
        <f>Z175/Z170-1</f>
        <v>-0.32489553969687424</v>
      </c>
      <c r="AB175" s="24"/>
      <c r="AC175" s="10">
        <f>SUM(AC106:AC108)</f>
        <v>6860.5300000000007</v>
      </c>
      <c r="AD175" s="24">
        <f>AC175/AC170-1</f>
        <v>-0.32719849837598647</v>
      </c>
      <c r="AE175" s="24"/>
      <c r="AF175" s="10">
        <f>SUM(AF106:AF108)</f>
        <v>32.049999999999997</v>
      </c>
      <c r="AG175" s="24">
        <f>AF175/AF170-1</f>
        <v>1.5295974743488552</v>
      </c>
      <c r="AH175" s="24"/>
      <c r="AI175" s="10">
        <f>SUM(AI106:AI108)</f>
        <v>0</v>
      </c>
      <c r="AJ175" s="24" t="e">
        <f>AI175/AI170-1</f>
        <v>#DIV/0!</v>
      </c>
      <c r="AK175" s="24"/>
      <c r="AL175" s="10">
        <f>AVERAGE(AL106:AL108)</f>
        <v>69.466666666666669</v>
      </c>
      <c r="AM175" s="10">
        <f>AL175-AL170</f>
        <v>-2.8999999999999915</v>
      </c>
      <c r="AN175" s="10"/>
      <c r="AO175" s="10">
        <f>AVERAGE(AO106:AO108)</f>
        <v>70.036666666666676</v>
      </c>
      <c r="AP175" s="10">
        <f>AO175-AO170</f>
        <v>-2.4066666666666521</v>
      </c>
      <c r="AQ175" s="10"/>
      <c r="AR175" s="10">
        <f>AVERAGE(AR106:AR108)</f>
        <v>54.313333333333333</v>
      </c>
      <c r="AS175" s="10">
        <f>AR175-AR170</f>
        <v>-7.3999999999999986</v>
      </c>
      <c r="AT175" s="10"/>
      <c r="AU175" s="10">
        <f>AVERAGE(AU106:AU108)</f>
        <v>0</v>
      </c>
      <c r="AV175" s="10"/>
      <c r="AW175" s="10"/>
      <c r="AX175" s="10"/>
      <c r="AY175" s="10"/>
      <c r="AZ175" s="24"/>
      <c r="BA175" s="10"/>
      <c r="BB175" s="93"/>
      <c r="BC175" s="10"/>
      <c r="BD175" s="93"/>
      <c r="BE175" s="10"/>
      <c r="BF175" s="93"/>
      <c r="BG175" s="10"/>
      <c r="BH175" s="93"/>
      <c r="BI175" s="10"/>
      <c r="BJ175" s="93"/>
      <c r="BK175" s="10"/>
      <c r="BL175" s="93"/>
      <c r="BM175" s="10"/>
      <c r="BN175" s="93"/>
      <c r="BO175" s="10"/>
      <c r="BP175" s="10"/>
      <c r="BQ175" s="93"/>
      <c r="BR175" s="10"/>
      <c r="BS175" s="93"/>
      <c r="BT175" s="10"/>
      <c r="BU175" s="93"/>
      <c r="BV175" s="10"/>
      <c r="BW175" s="93"/>
      <c r="BX175" s="10"/>
      <c r="BY175" s="93"/>
      <c r="BZ175" s="10"/>
      <c r="CA175" s="93"/>
      <c r="CB175" s="10"/>
      <c r="CC175" s="93"/>
      <c r="CD175" s="10"/>
      <c r="CE175" s="93"/>
      <c r="CF175" s="10"/>
      <c r="CG175" s="93"/>
      <c r="CH175" s="10"/>
      <c r="CI175" s="93"/>
      <c r="CJ175" s="10"/>
      <c r="CK175" s="93"/>
      <c r="CL175" s="10"/>
      <c r="CM175" s="93"/>
      <c r="CN175" s="10"/>
      <c r="CW175" s="10"/>
      <c r="CX175" s="93"/>
      <c r="CY175" s="10"/>
      <c r="CZ175" s="93"/>
      <c r="DA175" s="10"/>
      <c r="DB175" s="93"/>
      <c r="DC175" s="10"/>
      <c r="DD175" s="93"/>
      <c r="DE175" s="10"/>
      <c r="DF175" s="39"/>
    </row>
    <row r="176" spans="1:110" s="11" customFormat="1" ht="12.75">
      <c r="A176" s="7" t="s">
        <v>60</v>
      </c>
      <c r="B176" s="10">
        <f>SUM(B109:B111)</f>
        <v>9491.64</v>
      </c>
      <c r="C176" s="24">
        <f>B176/B171-1</f>
        <v>0.43003242252943941</v>
      </c>
      <c r="D176" s="24"/>
      <c r="E176" s="10">
        <f>SUM(E109:E111)</f>
        <v>8785.82</v>
      </c>
      <c r="F176" s="24">
        <f>E176/E171-1</f>
        <v>0.34298890704510399</v>
      </c>
      <c r="G176" s="24"/>
      <c r="H176" s="10">
        <f>SUM(H109:H111)</f>
        <v>703.57</v>
      </c>
      <c r="I176" s="24">
        <f>H176/H171-1</f>
        <v>6.3772674845339203</v>
      </c>
      <c r="J176" s="24"/>
      <c r="K176" s="10">
        <f>SUM(K109:K111)</f>
        <v>2.2599999999999998</v>
      </c>
      <c r="L176" s="24" t="e">
        <f>K176/K171-1</f>
        <v>#DIV/0!</v>
      </c>
      <c r="M176" s="24"/>
      <c r="N176" s="10">
        <f>SUM(N109:N111)</f>
        <v>6158.1399999999994</v>
      </c>
      <c r="O176" s="24">
        <f>N176/N171-1</f>
        <v>0.22404382446362336</v>
      </c>
      <c r="P176" s="24"/>
      <c r="Q176" s="10">
        <f>SUM(Q109:Q111)</f>
        <v>5860.74</v>
      </c>
      <c r="R176" s="24">
        <f>Q176/Q171-1</f>
        <v>0.17629089653760532</v>
      </c>
      <c r="S176" s="24"/>
      <c r="T176" s="10">
        <f>SUM(T109:T111)</f>
        <v>296.29000000000002</v>
      </c>
      <c r="U176" s="24">
        <f>T176/T171-1</f>
        <v>5.0977567400699728</v>
      </c>
      <c r="V176" s="24"/>
      <c r="W176" s="10">
        <f>SUM(W109:W111)</f>
        <v>1.1199999999999999</v>
      </c>
      <c r="X176" s="24" t="e">
        <f>W176/W171-1</f>
        <v>#DIV/0!</v>
      </c>
      <c r="Y176" s="24"/>
      <c r="Z176" s="10">
        <f>SUM(Z109:Z111)</f>
        <v>3798.3199999999997</v>
      </c>
      <c r="AA176" s="24">
        <f>Z176/Z171-1</f>
        <v>-0.51616285009317986</v>
      </c>
      <c r="AB176" s="24"/>
      <c r="AC176" s="10">
        <f>SUM(AC109:AC111)</f>
        <v>3757.1500000000005</v>
      </c>
      <c r="AD176" s="24">
        <f>AC176/AC171-1</f>
        <v>0.11362558539332523</v>
      </c>
      <c r="AE176" s="24"/>
      <c r="AF176" s="10">
        <f>SUM(AF109:AF111)</f>
        <v>39.43</v>
      </c>
      <c r="AG176" s="24">
        <f>AF176/AF171-1</f>
        <v>6.169090909090909</v>
      </c>
      <c r="AH176" s="24"/>
      <c r="AI176" s="10">
        <f>SUM(AI109:AI111)</f>
        <v>1.73</v>
      </c>
      <c r="AJ176" s="24" t="e">
        <f>AI176/AI171-1</f>
        <v>#DIV/0!</v>
      </c>
      <c r="AK176" s="24"/>
      <c r="AL176" s="10">
        <f>AVERAGE(AL109:AL111)</f>
        <v>64.076666666666668</v>
      </c>
      <c r="AM176" s="10">
        <f>AL176-AL171</f>
        <v>-11.723333333333329</v>
      </c>
      <c r="AN176" s="10"/>
      <c r="AO176" s="10">
        <f>AVERAGE(AO109:AO111)</f>
        <v>65.99666666666667</v>
      </c>
      <c r="AP176" s="10">
        <f>AO176-AO171</f>
        <v>-10.163333333333327</v>
      </c>
      <c r="AQ176" s="10"/>
      <c r="AR176" s="10">
        <f>AVERAGE(AR109:AR111)</f>
        <v>41.706666666666671</v>
      </c>
      <c r="AS176" s="10">
        <f>AR176-AR171</f>
        <v>-9.2433333333333323</v>
      </c>
      <c r="AT176" s="10"/>
      <c r="AU176" s="10">
        <f>AVERAGE(AU109:AU111)</f>
        <v>34.413333333333334</v>
      </c>
      <c r="AV176" s="10"/>
      <c r="AW176" s="10"/>
      <c r="AX176" s="10"/>
      <c r="AY176" s="10"/>
      <c r="AZ176" s="24"/>
      <c r="BA176" s="10"/>
      <c r="BB176" s="93"/>
      <c r="BC176" s="10"/>
      <c r="BD176" s="93"/>
      <c r="BE176" s="10"/>
      <c r="BF176" s="93"/>
      <c r="BG176" s="10"/>
      <c r="BH176" s="93"/>
      <c r="BI176" s="10"/>
      <c r="BJ176" s="93"/>
      <c r="BK176" s="10"/>
      <c r="BL176" s="93"/>
      <c r="BM176" s="10"/>
      <c r="BN176" s="93"/>
      <c r="BO176" s="10"/>
      <c r="BP176" s="10"/>
      <c r="BQ176" s="93"/>
      <c r="BR176" s="10"/>
      <c r="BS176" s="93"/>
      <c r="BT176" s="10"/>
      <c r="BU176" s="93"/>
      <c r="BV176" s="10"/>
      <c r="BW176" s="93"/>
      <c r="BX176" s="10"/>
      <c r="BY176" s="93"/>
      <c r="BZ176" s="10"/>
      <c r="CA176" s="93"/>
      <c r="CB176" s="10"/>
      <c r="CC176" s="93"/>
      <c r="CD176" s="10"/>
      <c r="CE176" s="93"/>
      <c r="CF176" s="10"/>
      <c r="CG176" s="93"/>
      <c r="CH176" s="10"/>
      <c r="CI176" s="93"/>
      <c r="CJ176" s="10"/>
      <c r="CK176" s="93"/>
      <c r="CL176" s="10"/>
      <c r="CM176" s="93"/>
      <c r="CN176" s="10"/>
      <c r="CW176" s="10"/>
      <c r="CX176" s="93"/>
      <c r="CY176" s="10"/>
      <c r="CZ176" s="93"/>
      <c r="DA176" s="10"/>
      <c r="DB176" s="93"/>
      <c r="DC176" s="10"/>
      <c r="DD176" s="93"/>
      <c r="DE176" s="10"/>
      <c r="DF176" s="39"/>
    </row>
    <row r="177" spans="1:110" s="11" customFormat="1" ht="12.75">
      <c r="C177" s="62"/>
      <c r="D177" s="62"/>
      <c r="F177" s="62"/>
      <c r="G177" s="62"/>
      <c r="I177" s="62"/>
      <c r="J177" s="62"/>
      <c r="L177" s="62"/>
      <c r="M177" s="62"/>
      <c r="O177" s="62"/>
      <c r="P177" s="62"/>
      <c r="R177" s="62"/>
      <c r="S177" s="62"/>
      <c r="U177" s="62"/>
      <c r="V177" s="62"/>
      <c r="X177" s="62"/>
      <c r="Y177" s="62"/>
      <c r="AA177" s="62"/>
      <c r="AB177" s="62"/>
      <c r="AD177" s="62"/>
      <c r="AE177" s="62"/>
      <c r="AG177" s="62"/>
      <c r="AH177" s="62"/>
      <c r="AJ177" s="62"/>
      <c r="AK177" s="62"/>
      <c r="AP177" s="10"/>
      <c r="AQ177" s="10"/>
      <c r="AS177" s="10"/>
      <c r="AT177" s="10"/>
      <c r="AV177" s="10"/>
      <c r="AW177" s="10"/>
      <c r="AY177" s="10"/>
      <c r="AZ177" s="24"/>
      <c r="BA177" s="10"/>
      <c r="BB177" s="93"/>
      <c r="BC177" s="10"/>
      <c r="BD177" s="24"/>
      <c r="BE177" s="10"/>
      <c r="BF177" s="24"/>
      <c r="BG177" s="10"/>
      <c r="BH177" s="24"/>
      <c r="BI177" s="10"/>
      <c r="BJ177" s="24"/>
      <c r="BK177" s="10"/>
      <c r="BL177" s="24"/>
      <c r="BM177" s="10"/>
      <c r="BN177" s="24"/>
      <c r="BO177" s="10"/>
      <c r="BP177" s="10"/>
      <c r="BQ177" s="24"/>
      <c r="BR177" s="10"/>
      <c r="BS177" s="24"/>
      <c r="BT177" s="10"/>
      <c r="BU177" s="24"/>
      <c r="BV177" s="10"/>
      <c r="BW177" s="24"/>
      <c r="BX177" s="10"/>
      <c r="BY177" s="24"/>
      <c r="BZ177" s="10"/>
      <c r="CA177" s="24"/>
      <c r="CB177" s="10"/>
      <c r="CC177" s="24"/>
      <c r="CD177" s="10"/>
      <c r="CE177" s="24"/>
      <c r="CF177" s="10"/>
      <c r="CG177" s="24"/>
      <c r="CH177" s="10"/>
      <c r="CI177" s="24"/>
      <c r="CJ177" s="10"/>
      <c r="CK177" s="24"/>
      <c r="CL177" s="10"/>
      <c r="CM177" s="24"/>
      <c r="CN177" s="10"/>
      <c r="CW177" s="10"/>
      <c r="CX177" s="24"/>
      <c r="CY177" s="10"/>
      <c r="CZ177" s="24"/>
      <c r="DA177" s="10"/>
      <c r="DB177" s="24"/>
      <c r="DC177" s="10"/>
      <c r="DD177" s="24"/>
      <c r="DE177" s="10"/>
      <c r="DF177" s="39"/>
    </row>
    <row r="178" spans="1:110" s="11" customFormat="1" ht="12.75">
      <c r="A178" s="7" t="s">
        <v>61</v>
      </c>
      <c r="B178" s="10">
        <f>SUM(B112:B114)</f>
        <v>27770.519999999997</v>
      </c>
      <c r="C178" s="24">
        <f>B178/B173-1</f>
        <v>0.79576280338091099</v>
      </c>
      <c r="D178" s="24">
        <f>B178/B158-1</f>
        <v>-0.3740077182478857</v>
      </c>
      <c r="E178" s="10">
        <f>SUM(E112:E114)</f>
        <v>26575.980000000003</v>
      </c>
      <c r="F178" s="24">
        <f>E178/E173-1</f>
        <v>0.73056756615961671</v>
      </c>
      <c r="G178" s="24">
        <f>E178/E158-1</f>
        <v>-0.20916989856025114</v>
      </c>
      <c r="H178" s="10">
        <f>SUM(H112:H114)</f>
        <v>1178.56</v>
      </c>
      <c r="I178" s="24">
        <f>H178/H173-1</f>
        <v>9.9470555452349991</v>
      </c>
      <c r="J178" s="24">
        <f>H178/H158-1</f>
        <v>-0.88870968351155244</v>
      </c>
      <c r="K178" s="10">
        <f>SUM(K112:K114)</f>
        <v>15.99</v>
      </c>
      <c r="L178" s="24" t="e">
        <f>K178/K173-1</f>
        <v>#DIV/0!</v>
      </c>
      <c r="M178" s="24">
        <f>K178/K158-1</f>
        <v>-0.90440033480808324</v>
      </c>
      <c r="N178" s="10">
        <f>SUM(N112:N114)</f>
        <v>22326.699999999997</v>
      </c>
      <c r="O178" s="24">
        <f>N178/N173-1</f>
        <v>1.0706134391823898</v>
      </c>
      <c r="P178" s="24">
        <f>N178/N158-1</f>
        <v>-0.4051028034643962</v>
      </c>
      <c r="Q178" s="10">
        <f>SUM(Q112:Q114)</f>
        <v>21519.86</v>
      </c>
      <c r="R178" s="24">
        <f>Q178/Q173-1</f>
        <v>1.0057357705542653</v>
      </c>
      <c r="S178" s="24">
        <f>Q178/Q158-1</f>
        <v>-0.28045633809409964</v>
      </c>
      <c r="T178" s="10">
        <f>SUM(T112:T114)</f>
        <v>798.79</v>
      </c>
      <c r="U178" s="24">
        <f>T178/T173-1</f>
        <v>13.933445503832493</v>
      </c>
      <c r="V178" s="24">
        <f>T178/T158-1</f>
        <v>-0.89331230182792454</v>
      </c>
      <c r="W178" s="10">
        <f>SUM(W112:W114)</f>
        <v>8.08</v>
      </c>
      <c r="X178" s="24" t="e">
        <f>W178/W173-1</f>
        <v>#DIV/0!</v>
      </c>
      <c r="Y178" s="24">
        <f>W178/W158-1</f>
        <v>-0.94038220320224308</v>
      </c>
      <c r="Z178" s="10">
        <f>SUM(Z112:Z114)</f>
        <v>13429.400000000001</v>
      </c>
      <c r="AA178" s="24">
        <f>Z178/Z173-1</f>
        <v>1.0016126892711452</v>
      </c>
      <c r="AB178" s="24">
        <f>Z178/Z158-1</f>
        <v>-0.37566858282523741</v>
      </c>
      <c r="AC178" s="10">
        <f>SUM(AC112:AC114)</f>
        <v>13276.5</v>
      </c>
      <c r="AD178" s="24">
        <f>AC178/AC173-1</f>
        <v>0.98106746208792095</v>
      </c>
      <c r="AE178" s="24">
        <f>AC178/AC158-1</f>
        <v>-0.34089485196507807</v>
      </c>
      <c r="AF178" s="10">
        <f>SUM(AF112:AF114)</f>
        <v>142.47</v>
      </c>
      <c r="AG178" s="24">
        <f>AF178/AF173-1</f>
        <v>17.721419185282521</v>
      </c>
      <c r="AH178" s="24">
        <f>AF178/AF158-1</f>
        <v>-0.88876830829767961</v>
      </c>
      <c r="AI178" s="10">
        <f>SUM(AI112:AI114)</f>
        <v>10.419999999999998</v>
      </c>
      <c r="AJ178" s="24" t="e">
        <f>AI178/AI173-1</f>
        <v>#DIV/0!</v>
      </c>
      <c r="AK178" s="24">
        <f>AI178/AI158-1</f>
        <v>-0.87882311896732179</v>
      </c>
      <c r="AL178" s="10">
        <f>AVERAGE(AL112:AL114)</f>
        <v>80.436666666666667</v>
      </c>
      <c r="AM178" s="47">
        <f>AL178-AL173</f>
        <v>11.673333333333332</v>
      </c>
      <c r="AN178" s="167">
        <f>AL178-AL158</f>
        <v>-4.1633333333333411</v>
      </c>
      <c r="AO178" s="10">
        <f>AVERAGE(AO112:AO114)</f>
        <v>81.00333333333333</v>
      </c>
      <c r="AP178" s="10">
        <f>AO178-AO173</f>
        <v>12.11</v>
      </c>
      <c r="AQ178" s="167">
        <f>AO178-AO158</f>
        <v>-7.9833333333333343</v>
      </c>
      <c r="AR178" s="10">
        <f>AVERAGE(AR112:AR114)</f>
        <v>67.813333333333333</v>
      </c>
      <c r="AS178" s="10">
        <f>AR178-AR173</f>
        <v>18.933333333333337</v>
      </c>
      <c r="AT178" s="167">
        <f>AR178-AR158</f>
        <v>-2.9933333333333394</v>
      </c>
      <c r="AU178" s="10">
        <f>AVERAGE(AU112:AU114)</f>
        <v>52.580000000000005</v>
      </c>
      <c r="AV178" s="10">
        <f>AU178-AU173</f>
        <v>52.580000000000005</v>
      </c>
      <c r="AW178" s="167">
        <f>AU178-AU158</f>
        <v>-28.43</v>
      </c>
      <c r="AX178" s="10"/>
      <c r="AY178" s="10"/>
      <c r="AZ178" s="24"/>
      <c r="BA178" s="10"/>
      <c r="BB178" s="93"/>
      <c r="BC178" s="10"/>
      <c r="BD178" s="24"/>
      <c r="BE178" s="10"/>
      <c r="BF178" s="24"/>
      <c r="BG178" s="10"/>
      <c r="BH178" s="24"/>
      <c r="BI178" s="10"/>
      <c r="BJ178" s="24"/>
      <c r="BK178" s="10"/>
      <c r="BL178" s="24"/>
      <c r="BM178" s="10"/>
      <c r="BN178" s="24"/>
      <c r="BO178" s="10"/>
      <c r="BP178" s="10"/>
      <c r="BQ178" s="24"/>
      <c r="BR178" s="10"/>
      <c r="BS178" s="24"/>
      <c r="BT178" s="10"/>
      <c r="BU178" s="24"/>
      <c r="BV178" s="10"/>
      <c r="BW178" s="24"/>
      <c r="BX178" s="10"/>
      <c r="BY178" s="24"/>
      <c r="BZ178" s="10"/>
      <c r="CA178" s="24"/>
      <c r="CB178" s="10"/>
      <c r="CC178" s="24"/>
      <c r="CD178" s="10"/>
      <c r="CE178" s="24"/>
      <c r="CF178" s="10"/>
      <c r="CG178" s="24"/>
      <c r="CH178" s="10"/>
      <c r="CI178" s="24"/>
      <c r="CJ178" s="10"/>
      <c r="CK178" s="24"/>
      <c r="CL178" s="10"/>
      <c r="CM178" s="24"/>
      <c r="CN178" s="10"/>
      <c r="CW178" s="10"/>
      <c r="CX178" s="24"/>
      <c r="CY178" s="10"/>
      <c r="CZ178" s="24"/>
      <c r="DA178" s="10"/>
      <c r="DB178" s="24"/>
      <c r="DC178" s="10"/>
      <c r="DD178" s="24"/>
      <c r="DE178" s="10"/>
      <c r="DF178" s="39"/>
    </row>
    <row r="179" spans="1:110" s="11" customFormat="1" ht="12.75">
      <c r="A179" s="7" t="s">
        <v>62</v>
      </c>
      <c r="B179" s="10">
        <f>SUM(B115:B117)</f>
        <v>31844.280000000002</v>
      </c>
      <c r="C179" s="24">
        <f>B179/B174-1</f>
        <v>2.422997213813979</v>
      </c>
      <c r="D179" s="24">
        <f t="shared" ref="D179:D181" si="299">B179/B159-1</f>
        <v>-0.29013787619697895</v>
      </c>
      <c r="E179" s="10">
        <f>SUM(E115:E117)</f>
        <v>28819.410000000003</v>
      </c>
      <c r="F179" s="24">
        <f>E179/E174-1</f>
        <v>2.1687091808686096</v>
      </c>
      <c r="G179" s="24">
        <f t="shared" ref="G179:G181" si="300">E179/E159-1</f>
        <v>-0.10558169415357488</v>
      </c>
      <c r="H179" s="10">
        <f>SUM(H115:H117)</f>
        <v>2927.29</v>
      </c>
      <c r="I179" s="24">
        <f>H179/H174-1</f>
        <v>13.069451119869267</v>
      </c>
      <c r="J179" s="24">
        <f t="shared" ref="J179:J181" si="301">H179/H159-1</f>
        <v>-0.76467746240196532</v>
      </c>
      <c r="K179" s="10">
        <f>SUM(K115:K117)</f>
        <v>97.59</v>
      </c>
      <c r="L179" s="24" t="e">
        <f>K179/K174-1</f>
        <v>#DIV/0!</v>
      </c>
      <c r="M179" s="24">
        <f t="shared" ref="M179:M181" si="302">K179/K159-1</f>
        <v>-0.50945008545290027</v>
      </c>
      <c r="N179" s="10">
        <f>SUM(N115:N117)</f>
        <v>25683.230000000003</v>
      </c>
      <c r="O179" s="24">
        <f>N179/N174-1</f>
        <v>3.415080554772433</v>
      </c>
      <c r="P179" s="24">
        <f t="shared" ref="P179:P181" si="303">N179/N159-1</f>
        <v>-0.30883030473305573</v>
      </c>
      <c r="Q179" s="10">
        <f>SUM(Q115:Q117)</f>
        <v>23868.73</v>
      </c>
      <c r="R179" s="24">
        <f>Q179/Q174-1</f>
        <v>3.1813784743025115</v>
      </c>
      <c r="S179" s="24">
        <f t="shared" ref="S179:S181" si="304">Q179/Q159-1</f>
        <v>-0.15228168049654012</v>
      </c>
      <c r="T179" s="10">
        <f>SUM(T115:T117)</f>
        <v>1757.76</v>
      </c>
      <c r="U179" s="24">
        <f>T179/T174-1</f>
        <v>15.151428833961223</v>
      </c>
      <c r="V179" s="24">
        <f t="shared" ref="V179:V181" si="305">T179/T159-1</f>
        <v>-0.80141424115308446</v>
      </c>
      <c r="W179" s="10">
        <f>SUM(W115:W117)</f>
        <v>56.74</v>
      </c>
      <c r="X179" s="24" t="e">
        <f>W179/W174-1</f>
        <v>#DIV/0!</v>
      </c>
      <c r="Y179" s="24">
        <f t="shared" ref="Y179:Y181" si="306">W179/W159-1</f>
        <v>-0.62485950413223135</v>
      </c>
      <c r="Z179" s="10">
        <f>SUM(Z115:Z117)</f>
        <v>15025.240000000002</v>
      </c>
      <c r="AA179" s="24">
        <f>Z179/Z174-1</f>
        <v>3.0832674314008441</v>
      </c>
      <c r="AB179" s="24">
        <f t="shared" ref="AB179:AB181" si="307">Z179/Z159-1</f>
        <v>-0.27745830964973273</v>
      </c>
      <c r="AC179" s="10">
        <f>SUM(AC115:AC117)</f>
        <v>14644.66</v>
      </c>
      <c r="AD179" s="24">
        <f>AC179/AC174-1</f>
        <v>2.9933737633751814</v>
      </c>
      <c r="AE179" s="24">
        <f t="shared" ref="AE179:AE181" si="308">AC179/AC159-1</f>
        <v>-0.24137755979502984</v>
      </c>
      <c r="AF179" s="10">
        <f>SUM(AF115:AF117)</f>
        <v>335.43</v>
      </c>
      <c r="AG179" s="24">
        <f>AF179/AF174-1</f>
        <v>25.898957497995191</v>
      </c>
      <c r="AH179" s="24">
        <f t="shared" ref="AH179:AH181" si="309">AF179/AF159-1</f>
        <v>-0.76028386027099648</v>
      </c>
      <c r="AI179" s="10">
        <f>SUM(AI115:AI117)</f>
        <v>45.14</v>
      </c>
      <c r="AJ179" s="24" t="e">
        <f>AI179/AI174-1</f>
        <v>#DIV/0!</v>
      </c>
      <c r="AK179" s="24">
        <f t="shared" ref="AK179:AK181" si="310">AI179/AI159-1</f>
        <v>-0.50618094300404759</v>
      </c>
      <c r="AL179" s="10">
        <f>AVERAGE(AL115:AL117)</f>
        <v>80.646666666666661</v>
      </c>
      <c r="AM179" s="47">
        <f>AL179-AL174</f>
        <v>20.379999999999988</v>
      </c>
      <c r="AN179" s="167">
        <f t="shared" ref="AN179:AN181" si="311">AL179-AL159</f>
        <v>-2.1899999999999977</v>
      </c>
      <c r="AO179" s="10">
        <f>AVERAGE(AO115:AO117)</f>
        <v>82.833333333333329</v>
      </c>
      <c r="AP179" s="10">
        <f>AO179-AO174</f>
        <v>22.373333333333328</v>
      </c>
      <c r="AQ179" s="167">
        <f t="shared" ref="AQ179:AQ181" si="312">AO179-AO159</f>
        <v>-4.5533333333333417</v>
      </c>
      <c r="AR179" s="10">
        <f>AVERAGE(AR115:AR117)</f>
        <v>59.766666666666673</v>
      </c>
      <c r="AS179" s="10">
        <f>AR179-AR174</f>
        <v>7.4466666666666725</v>
      </c>
      <c r="AT179" s="167">
        <f t="shared" ref="AT179:AT181" si="313">AR179-AR159</f>
        <v>-11.350000000000001</v>
      </c>
      <c r="AU179" s="10">
        <f>AVERAGE(AU115:AU117)</f>
        <v>56.756666666666661</v>
      </c>
      <c r="AV179" s="10">
        <f>AU179-AU174</f>
        <v>56.756666666666661</v>
      </c>
      <c r="AW179" s="167">
        <f t="shared" ref="AW179:AW181" si="314">AU179-AU159</f>
        <v>-19.280000000000015</v>
      </c>
      <c r="AX179" s="10"/>
      <c r="BN179" s="24"/>
      <c r="BO179" s="10"/>
      <c r="BP179" s="10"/>
      <c r="BQ179" s="24"/>
      <c r="BR179" s="10"/>
      <c r="BS179" s="24"/>
      <c r="BT179" s="10"/>
      <c r="BU179" s="24"/>
      <c r="BV179" s="10"/>
      <c r="BW179" s="24"/>
      <c r="BX179" s="10"/>
      <c r="BY179" s="24"/>
      <c r="BZ179" s="10"/>
      <c r="CA179" s="24"/>
      <c r="CB179" s="10"/>
      <c r="CC179" s="24"/>
      <c r="CD179" s="10"/>
      <c r="CE179" s="24"/>
      <c r="CF179" s="10"/>
      <c r="CG179" s="24"/>
      <c r="CH179" s="10"/>
      <c r="CI179" s="24"/>
      <c r="CJ179" s="10"/>
      <c r="CK179" s="24"/>
      <c r="CL179" s="10"/>
      <c r="CM179" s="24"/>
      <c r="CN179" s="10"/>
      <c r="CW179" s="10"/>
      <c r="CX179" s="24"/>
      <c r="CY179" s="10"/>
      <c r="CZ179" s="24"/>
      <c r="DA179" s="10"/>
      <c r="DB179" s="24"/>
      <c r="DC179" s="10"/>
      <c r="DD179" s="24"/>
      <c r="DE179" s="10"/>
      <c r="DF179" s="39"/>
    </row>
    <row r="180" spans="1:110" s="11" customFormat="1" ht="12.75">
      <c r="A180" s="7" t="s">
        <v>63</v>
      </c>
      <c r="B180" s="10">
        <f>SUM(B118:B120)</f>
        <v>36756.399999999994</v>
      </c>
      <c r="C180" s="24">
        <f>B180/B175-1</f>
        <v>1.4075687331253905</v>
      </c>
      <c r="D180" s="24">
        <f t="shared" si="299"/>
        <v>-0.22128927381926178</v>
      </c>
      <c r="E180" s="10">
        <f>SUM(E118:E120)</f>
        <v>32540.44</v>
      </c>
      <c r="F180" s="24">
        <f>E180/E175-1</f>
        <v>1.1998689831456075</v>
      </c>
      <c r="G180" s="24">
        <f t="shared" si="300"/>
        <v>-4.0693615716610565E-2</v>
      </c>
      <c r="H180" s="10">
        <f>SUM(H118:H120)</f>
        <v>4086.2499999999995</v>
      </c>
      <c r="I180" s="24">
        <f>H180/H175-1</f>
        <v>7.6019072078140777</v>
      </c>
      <c r="J180" s="24">
        <f t="shared" si="301"/>
        <v>-0.68785497067803747</v>
      </c>
      <c r="K180" s="10">
        <f>SUM(K118:K120)</f>
        <v>129.68</v>
      </c>
      <c r="L180" s="24" t="e">
        <f>K180/K175-1</f>
        <v>#DIV/0!</v>
      </c>
      <c r="M180" s="24">
        <f t="shared" si="302"/>
        <v>-0.31725808149942081</v>
      </c>
      <c r="N180" s="10">
        <f>SUM(N118:N120)</f>
        <v>31357.050000000003</v>
      </c>
      <c r="O180" s="24">
        <f>N180/N175-1</f>
        <v>1.9134901897384586</v>
      </c>
      <c r="P180" s="24">
        <f t="shared" si="303"/>
        <v>-0.21799728118759876</v>
      </c>
      <c r="Q180" s="10">
        <f>SUM(Q118:Q120)</f>
        <v>28396.309999999998</v>
      </c>
      <c r="R180" s="24">
        <f>Q180/Q175-1</f>
        <v>1.7028171011565565</v>
      </c>
      <c r="S180" s="24">
        <f t="shared" si="304"/>
        <v>-5.2282743463989756E-2</v>
      </c>
      <c r="T180" s="10">
        <f>SUM(T118:T120)</f>
        <v>2869.19</v>
      </c>
      <c r="U180" s="24">
        <f>T180/T175-1</f>
        <v>10.185925925925925</v>
      </c>
      <c r="V180" s="24">
        <f t="shared" si="305"/>
        <v>-0.71298054319011661</v>
      </c>
      <c r="W180" s="10">
        <f>SUM(W118:W120)</f>
        <v>91.55</v>
      </c>
      <c r="X180" s="24" t="e">
        <f>W180/W175-1</f>
        <v>#DIV/0!</v>
      </c>
      <c r="Y180" s="24">
        <f t="shared" si="306"/>
        <v>-0.34155638665132337</v>
      </c>
      <c r="Z180" s="10">
        <f>SUM(Z118:Z120)</f>
        <v>17837.78</v>
      </c>
      <c r="AA180" s="24">
        <f>Z180/Z175-1</f>
        <v>1.5879760205206774</v>
      </c>
      <c r="AB180" s="24">
        <f t="shared" si="307"/>
        <v>-0.20260259275815828</v>
      </c>
      <c r="AC180" s="10">
        <f>SUM(AC118:AC120)</f>
        <v>17333.16</v>
      </c>
      <c r="AD180" s="24">
        <f>AC180/AC175-1</f>
        <v>1.5265045120420724</v>
      </c>
      <c r="AE180" s="24">
        <f t="shared" si="308"/>
        <v>-0.16280538991279891</v>
      </c>
      <c r="AF180" s="10">
        <f>SUM(AF118:AF120)</f>
        <v>439.4</v>
      </c>
      <c r="AG180" s="24">
        <f>AF180/AF175-1</f>
        <v>12.709828393135727</v>
      </c>
      <c r="AH180" s="24">
        <f t="shared" si="309"/>
        <v>-0.72193921138062178</v>
      </c>
      <c r="AI180" s="10">
        <f>SUM(AI118:AI120)</f>
        <v>65.200000000000017</v>
      </c>
      <c r="AJ180" s="24" t="e">
        <f>AI180/AI175-1</f>
        <v>#DIV/0!</v>
      </c>
      <c r="AK180" s="24">
        <f t="shared" si="310"/>
        <v>-0.24106623210336386</v>
      </c>
      <c r="AL180" s="10">
        <f>AVERAGE(AL118:AL120)</f>
        <v>85.236666666666665</v>
      </c>
      <c r="AM180" s="47">
        <f>AL180-AL175</f>
        <v>15.769999999999996</v>
      </c>
      <c r="AN180" s="167">
        <f t="shared" si="311"/>
        <v>0.32666666666665378</v>
      </c>
      <c r="AO180" s="10">
        <f>AVERAGE(AO118:AO120)</f>
        <v>87.196666666666658</v>
      </c>
      <c r="AP180" s="10">
        <f>AO180-AO175</f>
        <v>17.159999999999982</v>
      </c>
      <c r="AQ180" s="167">
        <f t="shared" si="312"/>
        <v>-1.1100000000000136</v>
      </c>
      <c r="AR180" s="10">
        <f>AVERAGE(AR118:AR120)</f>
        <v>70.223333333333343</v>
      </c>
      <c r="AS180" s="10">
        <f>AR180-AR175</f>
        <v>15.910000000000011</v>
      </c>
      <c r="AT180" s="167">
        <f t="shared" si="313"/>
        <v>-6.0399999999999778</v>
      </c>
      <c r="AU180" s="10">
        <f>AVERAGE(AU118:AU120)</f>
        <v>70.489999999999995</v>
      </c>
      <c r="AV180" s="10">
        <f>AU180-AU175</f>
        <v>70.489999999999995</v>
      </c>
      <c r="AW180" s="167">
        <f t="shared" si="314"/>
        <v>-2.2866666666666617</v>
      </c>
      <c r="AX180" s="10"/>
      <c r="AY180" s="10"/>
      <c r="AZ180" s="24"/>
      <c r="BA180" s="10"/>
      <c r="BB180" s="93"/>
      <c r="BC180" s="10"/>
      <c r="BD180" s="24"/>
      <c r="BE180" s="10"/>
      <c r="BF180" s="24"/>
      <c r="BG180" s="10"/>
      <c r="BH180" s="24"/>
      <c r="BI180" s="10"/>
      <c r="BJ180" s="24"/>
      <c r="BK180" s="10"/>
      <c r="BL180" s="24"/>
      <c r="BM180" s="10"/>
      <c r="BN180" s="24"/>
      <c r="BO180" s="10"/>
      <c r="BP180" s="10"/>
      <c r="BQ180" s="24"/>
      <c r="BR180" s="10"/>
      <c r="BS180" s="24"/>
      <c r="BT180" s="10"/>
      <c r="BU180" s="24"/>
      <c r="BV180" s="10"/>
      <c r="BW180" s="24"/>
      <c r="BX180" s="10"/>
      <c r="BY180" s="24"/>
      <c r="BZ180" s="10"/>
      <c r="CA180" s="24"/>
      <c r="CB180" s="10"/>
      <c r="CC180" s="24"/>
      <c r="CD180" s="10"/>
      <c r="CE180" s="24"/>
      <c r="CF180" s="10"/>
      <c r="CG180" s="24"/>
      <c r="CH180" s="10"/>
      <c r="CI180" s="24"/>
      <c r="CJ180" s="10"/>
      <c r="CK180" s="24"/>
      <c r="CL180" s="10"/>
      <c r="CM180" s="24"/>
      <c r="CN180" s="10"/>
      <c r="CW180" s="10"/>
      <c r="CX180" s="24"/>
      <c r="CY180" s="10"/>
      <c r="CZ180" s="24"/>
      <c r="DA180" s="10"/>
      <c r="DB180" s="24"/>
      <c r="DC180" s="10"/>
      <c r="DD180" s="24"/>
      <c r="DE180" s="10"/>
      <c r="DF180" s="39"/>
    </row>
    <row r="181" spans="1:110" s="64" customFormat="1" ht="12.75">
      <c r="A181" s="91" t="s">
        <v>64</v>
      </c>
      <c r="B181" s="77">
        <f>SUM(B121:B123)</f>
        <v>29174.83</v>
      </c>
      <c r="C181" s="24">
        <f>B181/B176-1</f>
        <v>2.0737396277144944</v>
      </c>
      <c r="D181" s="24">
        <f t="shared" si="299"/>
        <v>-0.2311217886464686</v>
      </c>
      <c r="E181" s="77">
        <f>SUM(E121:E123)</f>
        <v>25094.53</v>
      </c>
      <c r="F181" s="24">
        <f>E181/E176-1</f>
        <v>1.8562535995501843</v>
      </c>
      <c r="G181" s="24">
        <f t="shared" si="300"/>
        <v>-9.507595987031181E-2</v>
      </c>
      <c r="H181" s="77">
        <f>SUM(H121:H123)</f>
        <v>4000.33</v>
      </c>
      <c r="I181" s="24">
        <f>H181/H176-1</f>
        <v>4.6857597680401373</v>
      </c>
      <c r="J181" s="24">
        <f t="shared" si="301"/>
        <v>-0.6029153535002606</v>
      </c>
      <c r="K181" s="77">
        <f>SUM(K121:K123)</f>
        <v>79.960000000000008</v>
      </c>
      <c r="L181" s="24">
        <f>K181/K176-1</f>
        <v>34.380530973451336</v>
      </c>
      <c r="M181" s="24">
        <f t="shared" si="302"/>
        <v>-0.42615185876273853</v>
      </c>
      <c r="N181" s="77">
        <f>SUM(N121:N123)</f>
        <v>22856.73</v>
      </c>
      <c r="O181" s="24">
        <f>N181/N176-1</f>
        <v>2.7116288359796954</v>
      </c>
      <c r="P181" s="24">
        <f t="shared" si="303"/>
        <v>-0.25305804726145831</v>
      </c>
      <c r="Q181" s="77">
        <f>SUM(Q121:Q123)</f>
        <v>20636.91</v>
      </c>
      <c r="R181" s="24">
        <f>Q181/Q176-1</f>
        <v>2.5212123383736524</v>
      </c>
      <c r="S181" s="24">
        <f t="shared" si="304"/>
        <v>-0.11963119651246679</v>
      </c>
      <c r="T181" s="77">
        <f>SUM(T121:T123)</f>
        <v>2173.4699999999998</v>
      </c>
      <c r="U181" s="24">
        <f>T181/T176-1</f>
        <v>6.3356171318640513</v>
      </c>
      <c r="V181" s="24">
        <f t="shared" si="305"/>
        <v>-0.69260980494207103</v>
      </c>
      <c r="W181" s="77">
        <f>SUM(W121:W123)</f>
        <v>46.339999999999996</v>
      </c>
      <c r="X181" s="24">
        <f>W181/W176-1</f>
        <v>40.375</v>
      </c>
      <c r="Y181" s="24">
        <f t="shared" si="306"/>
        <v>-0.47626582278481022</v>
      </c>
      <c r="Z181" s="77">
        <f>SUM(Z121:Z123)</f>
        <v>13191.789999999999</v>
      </c>
      <c r="AA181" s="24">
        <f>Z181/Z176-1</f>
        <v>2.4730591419364352</v>
      </c>
      <c r="AB181" s="24">
        <f t="shared" si="307"/>
        <v>-0.22473745144247437</v>
      </c>
      <c r="AC181" s="77">
        <f>SUM(AC121:AC123)</f>
        <v>12795.7</v>
      </c>
      <c r="AD181" s="24">
        <f>AC181/AC176-1</f>
        <v>2.405693145070066</v>
      </c>
      <c r="AE181" s="24">
        <f t="shared" si="308"/>
        <v>-0.1911872999017088</v>
      </c>
      <c r="AF181" s="77">
        <f>SUM(AF121:AF123)</f>
        <v>352.83000000000004</v>
      </c>
      <c r="AG181" s="24">
        <f>AF181/AF176-1</f>
        <v>7.9482627441034754</v>
      </c>
      <c r="AH181" s="24">
        <f t="shared" si="309"/>
        <v>-0.68932543211615838</v>
      </c>
      <c r="AI181" s="77">
        <f>SUM(AI121:AI123)</f>
        <v>43.28</v>
      </c>
      <c r="AJ181" s="24">
        <f>AI181/AI176-1</f>
        <v>24.01734104046243</v>
      </c>
      <c r="AK181" s="24">
        <f t="shared" si="310"/>
        <v>-0.27685881370091892</v>
      </c>
      <c r="AL181" s="77">
        <f>AVERAGE(AL121:AL123)</f>
        <v>78.063333333333333</v>
      </c>
      <c r="AM181" s="47">
        <f>AL181-AL176</f>
        <v>13.986666666666665</v>
      </c>
      <c r="AN181" s="167">
        <f t="shared" si="311"/>
        <v>-2.3966666666666612</v>
      </c>
      <c r="AO181" s="77">
        <f>AVERAGE(AO121:AO123)</f>
        <v>81.936666666666667</v>
      </c>
      <c r="AP181" s="77">
        <f>AO181-AO176</f>
        <v>15.939999999999998</v>
      </c>
      <c r="AQ181" s="167">
        <f t="shared" si="312"/>
        <v>-2.2999999999999972</v>
      </c>
      <c r="AR181" s="77">
        <f>AVERAGE(AR121:AR123)</f>
        <v>54.656666666666666</v>
      </c>
      <c r="AS181" s="77">
        <f>AR181-AR176</f>
        <v>12.949999999999996</v>
      </c>
      <c r="AT181" s="167">
        <f t="shared" si="313"/>
        <v>-15.546666666666667</v>
      </c>
      <c r="AU181" s="77">
        <f>AVERAGE(AU121:AU123)</f>
        <v>55.863333333333337</v>
      </c>
      <c r="AV181" s="77">
        <f>AU181-AU176</f>
        <v>21.450000000000003</v>
      </c>
      <c r="AW181" s="167">
        <f t="shared" si="314"/>
        <v>-7.8433333333333337</v>
      </c>
      <c r="AX181" s="77"/>
      <c r="AY181" s="95"/>
      <c r="AZ181" s="61"/>
      <c r="BA181" s="95"/>
      <c r="BB181" s="94"/>
      <c r="BC181" s="95"/>
      <c r="BD181" s="61"/>
      <c r="BE181" s="95"/>
      <c r="BF181" s="61"/>
      <c r="BG181" s="95"/>
      <c r="BH181" s="61"/>
      <c r="BI181" s="95"/>
      <c r="BJ181" s="61"/>
      <c r="BK181" s="95"/>
      <c r="BL181" s="61"/>
      <c r="BM181" s="95"/>
      <c r="BN181" s="95"/>
      <c r="BO181" s="95"/>
      <c r="BP181" s="95"/>
      <c r="BQ181" s="95"/>
      <c r="BR181" s="95"/>
      <c r="BS181" s="95"/>
      <c r="BT181" s="95"/>
      <c r="BU181" s="95"/>
      <c r="BV181" s="95"/>
      <c r="BW181" s="95"/>
      <c r="BX181" s="95"/>
      <c r="BY181" s="95"/>
      <c r="BZ181" s="95"/>
      <c r="CA181" s="95"/>
      <c r="CB181" s="95"/>
      <c r="CC181" s="95"/>
      <c r="CD181" s="95"/>
      <c r="CE181" s="95"/>
      <c r="CF181" s="95"/>
      <c r="CG181" s="95"/>
      <c r="CH181" s="95"/>
      <c r="CI181" s="95"/>
      <c r="CJ181" s="95"/>
      <c r="CK181" s="95"/>
      <c r="CL181" s="95"/>
      <c r="CM181" s="95"/>
      <c r="CN181" s="95"/>
      <c r="CO181" s="95"/>
      <c r="CP181" s="95"/>
      <c r="CQ181" s="95"/>
      <c r="CR181" s="95"/>
      <c r="CS181" s="95"/>
      <c r="CT181" s="95"/>
      <c r="CU181" s="95"/>
      <c r="CV181" s="95"/>
      <c r="CW181" s="95"/>
      <c r="CX181" s="95"/>
      <c r="CY181" s="95"/>
      <c r="CZ181" s="95"/>
      <c r="DA181" s="95"/>
      <c r="DB181" s="95"/>
      <c r="DC181" s="95"/>
      <c r="DD181" s="95"/>
      <c r="DE181" s="100"/>
      <c r="DF181" s="100"/>
    </row>
    <row r="182" spans="1:110" s="64" customFormat="1" ht="12.75">
      <c r="A182" s="91"/>
      <c r="B182" s="77"/>
      <c r="C182" s="24"/>
      <c r="D182" s="24"/>
      <c r="E182" s="77"/>
      <c r="F182" s="24"/>
      <c r="G182" s="24"/>
      <c r="H182" s="77"/>
      <c r="I182" s="24"/>
      <c r="J182" s="24"/>
      <c r="K182" s="77"/>
      <c r="L182" s="24"/>
      <c r="M182" s="24"/>
      <c r="N182" s="77"/>
      <c r="O182" s="24"/>
      <c r="P182" s="24"/>
      <c r="Q182" s="77"/>
      <c r="R182" s="24"/>
      <c r="S182" s="24"/>
      <c r="T182" s="77"/>
      <c r="U182" s="24"/>
      <c r="V182" s="24"/>
      <c r="W182" s="77"/>
      <c r="X182" s="24"/>
      <c r="Y182" s="24"/>
      <c r="Z182" s="77"/>
      <c r="AA182" s="24"/>
      <c r="AB182" s="24"/>
      <c r="AC182" s="77"/>
      <c r="AD182" s="24"/>
      <c r="AE182" s="24"/>
      <c r="AF182" s="77"/>
      <c r="AG182" s="24"/>
      <c r="AH182" s="24"/>
      <c r="AI182" s="77"/>
      <c r="AJ182" s="24"/>
      <c r="AK182" s="24"/>
      <c r="AL182" s="77"/>
      <c r="AM182" s="47"/>
      <c r="AN182" s="24"/>
      <c r="AO182" s="77"/>
      <c r="AP182" s="77"/>
      <c r="AQ182" s="24"/>
      <c r="AR182" s="77"/>
      <c r="AS182" s="77"/>
      <c r="AT182" s="24"/>
      <c r="AU182" s="77"/>
      <c r="AV182" s="77"/>
      <c r="AW182" s="24"/>
      <c r="AX182" s="77"/>
      <c r="AY182" s="95"/>
      <c r="AZ182" s="61"/>
      <c r="BA182" s="95"/>
      <c r="BB182" s="94"/>
      <c r="BC182" s="95"/>
      <c r="BD182" s="61"/>
      <c r="BE182" s="95"/>
      <c r="BF182" s="61"/>
      <c r="BG182" s="95"/>
      <c r="BH182" s="61"/>
      <c r="BI182" s="95"/>
      <c r="BJ182" s="61"/>
      <c r="BK182" s="95"/>
      <c r="BL182" s="61"/>
      <c r="BM182" s="95"/>
      <c r="BN182" s="95"/>
      <c r="BO182" s="95"/>
      <c r="BP182" s="95"/>
      <c r="BQ182" s="95"/>
      <c r="BR182" s="95"/>
      <c r="BS182" s="95"/>
      <c r="BT182" s="95"/>
      <c r="BU182" s="95"/>
      <c r="BV182" s="95"/>
      <c r="BW182" s="95"/>
      <c r="BX182" s="95"/>
      <c r="BY182" s="95"/>
      <c r="BZ182" s="95"/>
      <c r="CA182" s="95"/>
      <c r="CB182" s="95"/>
      <c r="CC182" s="95"/>
      <c r="CD182" s="95"/>
      <c r="CE182" s="95"/>
      <c r="CF182" s="95"/>
      <c r="CG182" s="95"/>
      <c r="CH182" s="95"/>
      <c r="CI182" s="95"/>
      <c r="CJ182" s="95"/>
      <c r="CK182" s="95"/>
      <c r="CL182" s="95"/>
      <c r="CM182" s="95"/>
      <c r="CN182" s="95"/>
      <c r="CO182" s="95"/>
      <c r="CP182" s="95"/>
      <c r="CQ182" s="95"/>
      <c r="CR182" s="95"/>
      <c r="CS182" s="95"/>
      <c r="CT182" s="95"/>
      <c r="CU182" s="95"/>
      <c r="CV182" s="95"/>
      <c r="CW182" s="95"/>
      <c r="CX182" s="95"/>
      <c r="CY182" s="95"/>
      <c r="CZ182" s="95"/>
      <c r="DA182" s="95"/>
      <c r="DB182" s="95"/>
      <c r="DC182" s="95"/>
      <c r="DD182" s="95"/>
      <c r="DE182" s="100"/>
      <c r="DF182" s="100"/>
    </row>
    <row r="183" spans="1:110" s="64" customFormat="1" ht="12.75">
      <c r="A183" s="91" t="s">
        <v>65</v>
      </c>
      <c r="B183" s="77">
        <f>SUM(B124:B126)</f>
        <v>35612.28</v>
      </c>
      <c r="C183" s="92">
        <f>B183/B178-1</f>
        <v>0.28237713949900844</v>
      </c>
      <c r="D183" s="92">
        <f>B183/B158-1</f>
        <v>-0.19724180837826633</v>
      </c>
      <c r="E183" s="77">
        <f>SUM(E124:E126)</f>
        <v>30668.61</v>
      </c>
      <c r="F183" s="92">
        <f>E183/E178-1</f>
        <v>0.15399733142484284</v>
      </c>
      <c r="G183" s="92">
        <f>E183/E158-1</f>
        <v>-8.7384173328092007E-2</v>
      </c>
      <c r="H183" s="77">
        <f>SUM(H124:H126)</f>
        <v>4884.53</v>
      </c>
      <c r="I183" s="92">
        <f>H183/H178-1</f>
        <v>3.1444898859625301</v>
      </c>
      <c r="J183" s="92">
        <f>H183/H158-1</f>
        <v>-0.53875840890806015</v>
      </c>
      <c r="K183" s="77">
        <f>SUM(K124:K126)</f>
        <v>59.14</v>
      </c>
      <c r="L183" s="92">
        <f>K183/K178-1</f>
        <v>2.6985616010006255</v>
      </c>
      <c r="M183" s="92">
        <f>K183/K158-1</f>
        <v>-0.64641874925266052</v>
      </c>
      <c r="N183" s="77">
        <f>SUM(N124:N126)</f>
        <v>29283.660000000003</v>
      </c>
      <c r="O183" s="92">
        <f>N183/N178-1</f>
        <v>0.31159822096413747</v>
      </c>
      <c r="P183" s="92">
        <f>N183/N158-1</f>
        <v>-0.21973389536734922</v>
      </c>
      <c r="Q183" s="77">
        <f>SUM(Q124:Q126)</f>
        <v>26111.710000000003</v>
      </c>
      <c r="R183" s="92">
        <f>Q183/Q178-1</f>
        <v>0.2133773175104301</v>
      </c>
      <c r="S183" s="92">
        <f>Q183/Q158-1</f>
        <v>-0.12692204168498689</v>
      </c>
      <c r="T183" s="77">
        <f>SUM(T124:T126)</f>
        <v>3138.26</v>
      </c>
      <c r="U183" s="92">
        <f>T183/T178-1</f>
        <v>2.9287672604814787</v>
      </c>
      <c r="V183" s="92">
        <f>T183/T158-1</f>
        <v>-0.58084886432542016</v>
      </c>
      <c r="W183" s="77">
        <f>SUM(W124:W126)</f>
        <v>33.68</v>
      </c>
      <c r="X183" s="92">
        <f>W183/W178-1</f>
        <v>3.1683168316831685</v>
      </c>
      <c r="Y183" s="92">
        <f>W183/W158-1</f>
        <v>-0.75149413414004274</v>
      </c>
      <c r="Z183" s="77">
        <f>SUM(Z124:Z126)</f>
        <v>16678.68</v>
      </c>
      <c r="AA183" s="92">
        <f>Z183/Z178-1</f>
        <v>0.24195273057619837</v>
      </c>
      <c r="AB183" s="92">
        <f>Z183/Z158-1</f>
        <v>-0.22460989165529599</v>
      </c>
      <c r="AC183" s="77">
        <f>SUM(AC124:AC126)</f>
        <v>16120.43</v>
      </c>
      <c r="AD183" s="92">
        <f>AC183/AC178-1</f>
        <v>0.21420781079350726</v>
      </c>
      <c r="AE183" s="92">
        <f>AC183/AC158-1</f>
        <v>-0.19970938112178693</v>
      </c>
      <c r="AF183" s="77">
        <f>SUM(AF124:AF126)</f>
        <v>518.44999999999993</v>
      </c>
      <c r="AG183" s="92">
        <f>AF183/AF178-1</f>
        <v>2.6390117217659852</v>
      </c>
      <c r="AH183" s="92">
        <f>AF183/AF158-1</f>
        <v>-0.59522657006339608</v>
      </c>
      <c r="AI183" s="77">
        <f>SUM(AI124:AI126)</f>
        <v>39.819999999999993</v>
      </c>
      <c r="AJ183" s="92">
        <f>AI183/AI178-1</f>
        <v>2.8214971209213053</v>
      </c>
      <c r="AK183" s="92">
        <f>AI183/AI158-1</f>
        <v>-0.5369228980113967</v>
      </c>
      <c r="AL183" s="77">
        <f>AVERAGE(AL124:AL126)</f>
        <v>82.206666666666663</v>
      </c>
      <c r="AM183" s="77">
        <f>AL183-AL178</f>
        <v>1.769999999999996</v>
      </c>
      <c r="AN183" s="169">
        <f>AL183-AL158</f>
        <v>-2.3933333333333451</v>
      </c>
      <c r="AO183" s="77">
        <f>AVERAGE(AO124:AO126)</f>
        <v>85.089999999999989</v>
      </c>
      <c r="AP183" s="77">
        <f>AO183-AO178</f>
        <v>4.0866666666666589</v>
      </c>
      <c r="AQ183" s="169">
        <f>AO183-AO158</f>
        <v>-3.8966666666666754</v>
      </c>
      <c r="AR183" s="77">
        <f>AVERAGE(AR124:AR126)</f>
        <v>64.456666666666663</v>
      </c>
      <c r="AS183" s="77">
        <f>AR183-AR178</f>
        <v>-3.3566666666666691</v>
      </c>
      <c r="AT183" s="169">
        <f>AR183-AR158</f>
        <v>-6.3500000000000085</v>
      </c>
      <c r="AU183" s="77">
        <f>AVERAGE(AU124:AU126)</f>
        <v>57.053333333333335</v>
      </c>
      <c r="AV183" s="77">
        <f>AU183-AU178</f>
        <v>4.4733333333333292</v>
      </c>
      <c r="AW183" s="169">
        <f>AU183-AU158</f>
        <v>-23.956666666666671</v>
      </c>
      <c r="AX183" s="77"/>
      <c r="AY183" s="95"/>
      <c r="AZ183" s="61"/>
      <c r="BA183" s="95"/>
      <c r="BB183" s="94"/>
      <c r="BC183" s="95"/>
      <c r="BD183" s="61"/>
      <c r="BE183" s="95"/>
      <c r="BF183" s="61"/>
      <c r="BG183" s="95"/>
      <c r="BH183" s="61"/>
      <c r="BI183" s="95"/>
      <c r="BJ183" s="61"/>
      <c r="BK183" s="95"/>
      <c r="BL183" s="61"/>
      <c r="BM183" s="95"/>
      <c r="BN183" s="95"/>
      <c r="BO183" s="95"/>
      <c r="BP183" s="95"/>
      <c r="BQ183" s="95"/>
      <c r="BR183" s="95"/>
      <c r="BS183" s="95"/>
      <c r="BT183" s="95"/>
      <c r="BU183" s="95"/>
      <c r="BV183" s="95"/>
      <c r="BW183" s="95"/>
      <c r="BX183" s="95"/>
      <c r="BY183" s="95"/>
      <c r="BZ183" s="95"/>
      <c r="CA183" s="95"/>
      <c r="CB183" s="95"/>
      <c r="CC183" s="95"/>
      <c r="CD183" s="95"/>
      <c r="CE183" s="95"/>
      <c r="CF183" s="95"/>
      <c r="CG183" s="95"/>
      <c r="CH183" s="95"/>
      <c r="CI183" s="95"/>
      <c r="CJ183" s="95"/>
      <c r="CK183" s="95"/>
      <c r="CL183" s="95"/>
      <c r="CM183" s="95"/>
      <c r="CN183" s="95"/>
      <c r="CO183" s="95"/>
      <c r="CP183" s="95"/>
      <c r="CQ183" s="95"/>
      <c r="CR183" s="95"/>
      <c r="CS183" s="95"/>
      <c r="CT183" s="95"/>
      <c r="CU183" s="95"/>
      <c r="CV183" s="95"/>
      <c r="CW183" s="95"/>
      <c r="CX183" s="95"/>
      <c r="CY183" s="95"/>
      <c r="CZ183" s="95"/>
      <c r="DA183" s="95"/>
      <c r="DB183" s="95"/>
      <c r="DC183" s="95"/>
      <c r="DD183" s="95"/>
      <c r="DE183" s="100"/>
      <c r="DF183" s="100"/>
    </row>
    <row r="184" spans="1:110" s="64" customFormat="1" ht="12.75">
      <c r="A184" s="123" t="s">
        <v>78</v>
      </c>
      <c r="B184" s="77">
        <f>SUM(B127:B129)</f>
        <v>34129.409999999996</v>
      </c>
      <c r="C184" s="92">
        <f>B184/B179-1</f>
        <v>7.1759512226371447E-2</v>
      </c>
      <c r="D184" s="92">
        <f>B184/B159-1</f>
        <v>-0.23919851644489809</v>
      </c>
      <c r="E184" s="77">
        <f>SUM(E127:E129)</f>
        <v>28045.899999999998</v>
      </c>
      <c r="F184" s="92">
        <f>E184/E179-1</f>
        <v>-2.6839897138768776E-2</v>
      </c>
      <c r="G184" s="92">
        <f>E184/E159-1</f>
        <v>-0.12958778948152483</v>
      </c>
      <c r="H184" s="77">
        <f>SUM(H127:H129)</f>
        <v>5998.88</v>
      </c>
      <c r="I184" s="92">
        <f>H184/H179-1</f>
        <v>1.0492947401863155</v>
      </c>
      <c r="J184" s="92">
        <f>H184/H159-1</f>
        <v>-0.5177547614530511</v>
      </c>
      <c r="K184" s="77">
        <f>SUM(K127:K129)</f>
        <v>84.64</v>
      </c>
      <c r="L184" s="92">
        <f>K184/K179-1</f>
        <v>-0.13269802233835437</v>
      </c>
      <c r="M184" s="92">
        <f>K184/K159-1</f>
        <v>-0.5745450889715491</v>
      </c>
      <c r="N184" s="77">
        <f>SUM(N127:N129)</f>
        <v>28260.350000000002</v>
      </c>
      <c r="O184" s="92">
        <f>N184/N179-1</f>
        <v>0.10034251922363335</v>
      </c>
      <c r="P184" s="92">
        <f>N184/N159-1</f>
        <v>-0.23947659629893958</v>
      </c>
      <c r="Q184" s="77">
        <f>SUM(Q127:Q129)</f>
        <v>23907.07</v>
      </c>
      <c r="R184" s="92">
        <f>Q184/Q179-1</f>
        <v>1.606285713567468E-3</v>
      </c>
      <c r="S184" s="92">
        <f>Q184/Q159-1</f>
        <v>-0.15092000267079231</v>
      </c>
      <c r="T184" s="77">
        <f>SUM(T127:T129)</f>
        <v>4299.04</v>
      </c>
      <c r="U184" s="92">
        <f>T184/T179-1</f>
        <v>1.4457491352630623</v>
      </c>
      <c r="V184" s="92">
        <f>T184/T159-1</f>
        <v>-0.5143090520245972</v>
      </c>
      <c r="W184" s="77">
        <f>SUM(W127:W129)</f>
        <v>54.239999999999995</v>
      </c>
      <c r="X184" s="92">
        <f>W184/W179-1</f>
        <v>-4.4060627423334608E-2</v>
      </c>
      <c r="Y184" s="92">
        <f>W184/W159-1</f>
        <v>-0.64138842975206622</v>
      </c>
      <c r="Z184" s="77">
        <f>SUM(Z127:Z129)</f>
        <v>15676.36</v>
      </c>
      <c r="AA184" s="92">
        <f>Z184/Z179-1</f>
        <v>4.3335081502857697E-2</v>
      </c>
      <c r="AB184" s="92">
        <f>Z184/Z159-1</f>
        <v>-0.24614690660919125</v>
      </c>
      <c r="AC184" s="77">
        <f>SUM(AC127:AC129)</f>
        <v>14992.630000000001</v>
      </c>
      <c r="AD184" s="92">
        <f>AC184/AC179-1</f>
        <v>2.3760879392215495E-2</v>
      </c>
      <c r="AE184" s="92">
        <f>AC184/AC159-1</f>
        <v>-0.22335202348909144</v>
      </c>
      <c r="AF184" s="77">
        <f>SUM(AF127:AF129)</f>
        <v>639.83000000000004</v>
      </c>
      <c r="AG184" s="92">
        <f>AF184/AF179-1</f>
        <v>0.90749187609933535</v>
      </c>
      <c r="AH184" s="92">
        <f>AF184/AF159-1</f>
        <v>-0.54274341089703271</v>
      </c>
      <c r="AI184" s="77">
        <f>SUM(AI127:AI129)</f>
        <v>43.89</v>
      </c>
      <c r="AJ184" s="92">
        <f>AI184/AI179-1</f>
        <v>-2.7691626052281815E-2</v>
      </c>
      <c r="AK184" s="92">
        <f>AI184/AI159-1</f>
        <v>-0.51985559566786999</v>
      </c>
      <c r="AL184" s="77">
        <f>AVERAGE(AL127:AL129)</f>
        <v>82.793333333333337</v>
      </c>
      <c r="AM184" s="77">
        <f>AL184-AL179</f>
        <v>2.1466666666666754</v>
      </c>
      <c r="AN184" s="169">
        <f>AL184-AL159</f>
        <v>-4.3333333333322344E-2</v>
      </c>
      <c r="AO184" s="77">
        <f>AVERAGE(AO127:AO129)</f>
        <v>85.243333333333325</v>
      </c>
      <c r="AP184" s="77">
        <f>AO184-AO179</f>
        <v>2.4099999999999966</v>
      </c>
      <c r="AQ184" s="169">
        <f>AO184-AO159</f>
        <v>-2.1433333333333451</v>
      </c>
      <c r="AR184" s="77">
        <f>AVERAGE(AR127:AR129)</f>
        <v>71.61</v>
      </c>
      <c r="AS184" s="77">
        <f>AR184-AR179</f>
        <v>11.843333333333327</v>
      </c>
      <c r="AT184" s="169">
        <f>AR184-AR159</f>
        <v>0.49333333333332519</v>
      </c>
      <c r="AU184" s="77">
        <f>AVERAGE(AU127:AU129)</f>
        <v>63.593333333333327</v>
      </c>
      <c r="AV184" s="77">
        <f>AU184-AU179</f>
        <v>6.836666666666666</v>
      </c>
      <c r="AW184" s="169">
        <f>AU184-AU159</f>
        <v>-12.443333333333349</v>
      </c>
      <c r="AX184" s="77"/>
      <c r="AY184" s="95"/>
      <c r="AZ184" s="61"/>
      <c r="BA184" s="95"/>
      <c r="BB184" s="94"/>
      <c r="BC184" s="95"/>
      <c r="BD184" s="61"/>
      <c r="BE184" s="95"/>
      <c r="BF184" s="61"/>
      <c r="BG184" s="95"/>
      <c r="BH184" s="61"/>
      <c r="BI184" s="95"/>
      <c r="BJ184" s="61"/>
      <c r="BK184" s="95"/>
      <c r="BL184" s="61"/>
      <c r="BM184" s="95"/>
      <c r="BN184" s="95"/>
      <c r="BO184" s="95"/>
      <c r="BP184" s="95"/>
      <c r="BQ184" s="95"/>
      <c r="BR184" s="95"/>
      <c r="BS184" s="95"/>
      <c r="BT184" s="95"/>
      <c r="BU184" s="95"/>
      <c r="BV184" s="95"/>
      <c r="BW184" s="95"/>
      <c r="BX184" s="95"/>
      <c r="BY184" s="95"/>
      <c r="BZ184" s="95"/>
      <c r="CA184" s="95"/>
      <c r="CB184" s="95"/>
      <c r="CC184" s="95"/>
      <c r="CD184" s="95"/>
      <c r="CE184" s="95"/>
      <c r="CF184" s="95"/>
      <c r="CG184" s="95"/>
      <c r="CH184" s="95"/>
      <c r="CI184" s="95"/>
      <c r="CJ184" s="95"/>
      <c r="CK184" s="95"/>
      <c r="CL184" s="95"/>
      <c r="CM184" s="95"/>
      <c r="CN184" s="95"/>
      <c r="CO184" s="95"/>
      <c r="CP184" s="95"/>
      <c r="CQ184" s="95"/>
      <c r="CR184" s="95"/>
      <c r="CS184" s="95"/>
      <c r="CT184" s="95"/>
      <c r="CU184" s="95"/>
      <c r="CV184" s="95"/>
      <c r="CW184" s="95"/>
      <c r="CX184" s="95"/>
      <c r="CY184" s="95"/>
      <c r="CZ184" s="95"/>
      <c r="DA184" s="95"/>
      <c r="DB184" s="95"/>
      <c r="DC184" s="95"/>
      <c r="DD184" s="95"/>
      <c r="DE184" s="100"/>
      <c r="DF184" s="100"/>
    </row>
    <row r="185" spans="1:110" s="64" customFormat="1" ht="12.75">
      <c r="A185" s="91" t="s">
        <v>179</v>
      </c>
      <c r="B185" s="77">
        <f>SUM(B130:B132)</f>
        <v>42092.29</v>
      </c>
      <c r="C185" s="92">
        <f>B185/B180-1</f>
        <v>0.14516900458151527</v>
      </c>
      <c r="D185" s="92">
        <f>B185/B160-1</f>
        <v>-0.10824461284265519</v>
      </c>
      <c r="E185" s="77">
        <f>SUM(E130:E132)</f>
        <v>34336.46</v>
      </c>
      <c r="F185" s="92">
        <f>E185/E180-1</f>
        <v>5.5193476179178802E-2</v>
      </c>
      <c r="G185" s="92">
        <f>E185/E160-1</f>
        <v>1.2253838352868973E-2</v>
      </c>
      <c r="H185" s="77">
        <f>SUM(H130:H132)</f>
        <v>7658.12</v>
      </c>
      <c r="I185" s="92">
        <f>H185/H180-1</f>
        <v>0.87411930253900283</v>
      </c>
      <c r="J185" s="92">
        <f>H185/H160-1</f>
        <v>-0.41500297535610697</v>
      </c>
      <c r="K185" s="77">
        <f>SUM(K130:K132)</f>
        <v>97.69</v>
      </c>
      <c r="L185" s="92">
        <f>K185/K180-1</f>
        <v>-0.24668414558914253</v>
      </c>
      <c r="M185" s="92">
        <f>K185/K160-1</f>
        <v>-0.4856796883226282</v>
      </c>
      <c r="N185" s="77">
        <f>SUM(N130:N132)</f>
        <v>36159.129999999997</v>
      </c>
      <c r="O185" s="92">
        <f>N185/N180-1</f>
        <v>0.15314195691240062</v>
      </c>
      <c r="P185" s="92">
        <f>N185/N160-1</f>
        <v>-9.8239854517849778E-2</v>
      </c>
      <c r="Q185" s="77">
        <f>SUM(Q130:Q132)</f>
        <v>30155.62</v>
      </c>
      <c r="R185" s="92">
        <f>Q185/Q180-1</f>
        <v>6.1955585074257913E-2</v>
      </c>
      <c r="S185" s="92">
        <f>Q185/Q160-1</f>
        <v>6.4336336496693125E-3</v>
      </c>
      <c r="T185" s="77">
        <f>SUM(T130:T132)</f>
        <v>5929.0599999999995</v>
      </c>
      <c r="U185" s="92">
        <f>T185/T180-1</f>
        <v>1.0664577807673941</v>
      </c>
      <c r="V185" s="92">
        <f>T185/T160-1</f>
        <v>-0.40688641024358529</v>
      </c>
      <c r="W185" s="77">
        <f>SUM(W130:W132)</f>
        <v>74.45</v>
      </c>
      <c r="X185" s="92">
        <f>W185/W180-1</f>
        <v>-0.18678317859093385</v>
      </c>
      <c r="Y185" s="92">
        <f>W185/W160-1</f>
        <v>-0.46454257767548901</v>
      </c>
      <c r="Z185" s="77">
        <f>SUM(Z130:Z132)</f>
        <v>19457.93</v>
      </c>
      <c r="AA185" s="92">
        <f>Z185/Z180-1</f>
        <v>9.0826885408386016E-2</v>
      </c>
      <c r="AB185" s="92">
        <f>Z185/Z160-1</f>
        <v>-0.13017746982565936</v>
      </c>
      <c r="AC185" s="77">
        <f>SUM(AC130:AC132)</f>
        <v>18501.149999999998</v>
      </c>
      <c r="AD185" s="92">
        <f>AC185/AC180-1</f>
        <v>6.7384712308661499E-2</v>
      </c>
      <c r="AE185" s="92">
        <f>AC185/AC160-1</f>
        <v>-0.10639127196571085</v>
      </c>
      <c r="AF185" s="77">
        <f>SUM(AF130:AF132)</f>
        <v>892.94999999999993</v>
      </c>
      <c r="AG185" s="92">
        <f>AF185/AF180-1</f>
        <v>1.0322030040964951</v>
      </c>
      <c r="AH185" s="92">
        <f>AF185/AF160-1</f>
        <v>-0.43492403004625912</v>
      </c>
      <c r="AI185" s="77">
        <f>SUM(AI130:AI132)</f>
        <v>63.830000000000005</v>
      </c>
      <c r="AJ185" s="92">
        <f>AI185/AI180-1</f>
        <v>-2.1012269938650463E-2</v>
      </c>
      <c r="AK185" s="92">
        <f>AI185/AI160-1</f>
        <v>-0.2570131532999651</v>
      </c>
      <c r="AL185" s="77">
        <f>AVERAGE(AL130:AL132)</f>
        <v>85.796666666666667</v>
      </c>
      <c r="AM185" s="77">
        <f>AL185-AL180</f>
        <v>0.56000000000000227</v>
      </c>
      <c r="AN185" s="169">
        <f>AL185-AL160</f>
        <v>0.88666666666665606</v>
      </c>
      <c r="AO185" s="77">
        <f>AVERAGE(AO130:AO132)</f>
        <v>87.780000000000015</v>
      </c>
      <c r="AP185" s="77">
        <f>AO185-AO180</f>
        <v>0.58333333333335702</v>
      </c>
      <c r="AQ185" s="169">
        <f>AO185-AO160</f>
        <v>-0.52666666666665662</v>
      </c>
      <c r="AR185" s="77">
        <f>AVERAGE(AR130:AR132)</f>
        <v>77.443333333333328</v>
      </c>
      <c r="AS185" s="77">
        <f>AR185-AR180</f>
        <v>7.2199999999999847</v>
      </c>
      <c r="AT185" s="169">
        <f>AR185-AR160</f>
        <v>1.1800000000000068</v>
      </c>
      <c r="AU185" s="77">
        <f>AVERAGE(AU130:AU132)</f>
        <v>76.149999999999991</v>
      </c>
      <c r="AV185" s="77">
        <f>AU185-AU180</f>
        <v>5.6599999999999966</v>
      </c>
      <c r="AW185" s="169">
        <f>AU185-AU160</f>
        <v>3.3733333333333348</v>
      </c>
      <c r="AX185" s="157"/>
      <c r="AY185" s="95"/>
      <c r="AZ185" s="61"/>
      <c r="BA185" s="95"/>
      <c r="BB185" s="94"/>
      <c r="BC185" s="95"/>
      <c r="BD185" s="61"/>
      <c r="BE185" s="95"/>
      <c r="BF185" s="61"/>
      <c r="BG185" s="95"/>
      <c r="BH185" s="61"/>
      <c r="BI185" s="95"/>
      <c r="BJ185" s="61"/>
      <c r="BK185" s="95"/>
      <c r="BL185" s="61"/>
      <c r="BM185" s="95"/>
      <c r="BN185" s="95"/>
      <c r="BO185" s="95"/>
      <c r="BP185" s="95"/>
      <c r="BQ185" s="95"/>
      <c r="BR185" s="95"/>
      <c r="BS185" s="95"/>
      <c r="BT185" s="95"/>
      <c r="BU185" s="95"/>
      <c r="BV185" s="95"/>
      <c r="BW185" s="95"/>
      <c r="BX185" s="95"/>
      <c r="BY185" s="95"/>
      <c r="BZ185" s="95"/>
      <c r="CA185" s="95"/>
      <c r="CB185" s="95"/>
      <c r="CC185" s="95"/>
      <c r="CD185" s="95"/>
      <c r="CE185" s="95"/>
      <c r="CF185" s="95"/>
      <c r="CG185" s="95"/>
      <c r="CH185" s="95"/>
      <c r="CI185" s="95"/>
      <c r="CJ185" s="95"/>
      <c r="CK185" s="95"/>
      <c r="CL185" s="95"/>
      <c r="CM185" s="95"/>
      <c r="CN185" s="95"/>
      <c r="CO185" s="95"/>
      <c r="CP185" s="95"/>
      <c r="CQ185" s="95"/>
      <c r="CR185" s="95"/>
      <c r="CS185" s="95"/>
      <c r="CT185" s="95"/>
      <c r="CU185" s="95"/>
      <c r="CV185" s="95"/>
      <c r="CW185" s="95"/>
      <c r="CX185" s="95"/>
      <c r="CY185" s="95"/>
      <c r="CZ185" s="95"/>
      <c r="DA185" s="95"/>
      <c r="DB185" s="95"/>
      <c r="DC185" s="95"/>
      <c r="DD185" s="95"/>
      <c r="DE185" s="100"/>
      <c r="DF185" s="100"/>
    </row>
    <row r="186" spans="1:110" s="64" customFormat="1" ht="12.75">
      <c r="A186" s="91" t="s">
        <v>252</v>
      </c>
      <c r="B186" s="77">
        <f>SUM(B133:B135)</f>
        <v>36505</v>
      </c>
      <c r="C186" s="92">
        <f>B186/B181-1</f>
        <v>0.25124979305792006</v>
      </c>
      <c r="D186" s="92">
        <f>B186/B161-1</f>
        <v>-3.7941297157150111E-2</v>
      </c>
      <c r="E186" s="77">
        <f t="shared" ref="E186" si="315">SUM(E133:E135)</f>
        <v>28569.590000000004</v>
      </c>
      <c r="F186" s="92">
        <f t="shared" ref="F186" si="316">E186/E181-1</f>
        <v>0.13847878402185665</v>
      </c>
      <c r="G186" s="92">
        <f t="shared" ref="G186" si="317">E186/E161-1</f>
        <v>3.0236820838993372E-2</v>
      </c>
      <c r="H186" s="77">
        <f t="shared" ref="H186" si="318">SUM(H133:H135)</f>
        <v>7839.2400000000007</v>
      </c>
      <c r="I186" s="92">
        <f t="shared" ref="I186" si="319">H186/H181-1</f>
        <v>0.95964832901285657</v>
      </c>
      <c r="J186" s="92">
        <f t="shared" ref="J186" si="320">H186/H161-1</f>
        <v>-0.2218537360101247</v>
      </c>
      <c r="K186" s="77">
        <f t="shared" ref="K186" si="321">SUM(K133:K135)</f>
        <v>96.16</v>
      </c>
      <c r="L186" s="92">
        <f t="shared" ref="L186" si="322">K186/K181-1</f>
        <v>0.20260130065032511</v>
      </c>
      <c r="M186" s="92">
        <f t="shared" ref="M186" si="323">K186/K161-1</f>
        <v>-0.30988947897229802</v>
      </c>
      <c r="N186" s="77">
        <f t="shared" ref="N186" si="324">SUM(N133:N135)</f>
        <v>30146.86</v>
      </c>
      <c r="O186" s="92">
        <f t="shared" ref="O186" si="325">N186/N181-1</f>
        <v>0.31894894851538269</v>
      </c>
      <c r="P186" s="92">
        <f t="shared" ref="P186" si="326">N186/N161-1</f>
        <v>-1.4821696833473785E-2</v>
      </c>
      <c r="Q186" s="77">
        <f t="shared" ref="Q186" si="327">SUM(Q133:Q135)</f>
        <v>24531.96</v>
      </c>
      <c r="R186" s="92">
        <f t="shared" ref="R186" si="328">Q186/Q181-1</f>
        <v>0.18874191921174233</v>
      </c>
      <c r="S186" s="92">
        <f t="shared" ref="S186" si="329">Q186/Q161-1</f>
        <v>4.6531301071915498E-2</v>
      </c>
      <c r="T186" s="77">
        <f t="shared" ref="T186" si="330">SUM(T133:T135)</f>
        <v>5553.97</v>
      </c>
      <c r="U186" s="92">
        <f t="shared" ref="U186" si="331">T186/T181-1</f>
        <v>1.5553469797144661</v>
      </c>
      <c r="V186" s="92">
        <f t="shared" ref="V186" si="332">T186/T161-1</f>
        <v>-0.21451139346488046</v>
      </c>
      <c r="W186" s="77">
        <f t="shared" ref="W186" si="333">SUM(W133:W135)</f>
        <v>60.93</v>
      </c>
      <c r="X186" s="92">
        <f t="shared" ref="X186" si="334">W186/W181-1</f>
        <v>0.31484678463530447</v>
      </c>
      <c r="Y186" s="92">
        <f t="shared" ref="Y186" si="335">W186/W161-1</f>
        <v>-0.31136980108499102</v>
      </c>
      <c r="Z186" s="77">
        <f t="shared" ref="Z186" si="336">SUM(Z133:Z135)</f>
        <v>16213.66</v>
      </c>
      <c r="AA186" s="92">
        <f t="shared" ref="AA186" si="337">Z186/Z181-1</f>
        <v>0.22907202131022419</v>
      </c>
      <c r="AB186" s="92">
        <f t="shared" ref="AB186" si="338">Z186/Z161-1</f>
        <v>-4.7146492398286166E-2</v>
      </c>
      <c r="AC186" s="77">
        <f t="shared" ref="AC186" si="339">SUM(AC133:AC135)</f>
        <v>15247.470000000001</v>
      </c>
      <c r="AD186" s="92">
        <f t="shared" ref="AD186" si="340">AC186/AC181-1</f>
        <v>0.19160889986479845</v>
      </c>
      <c r="AE186" s="92">
        <f t="shared" ref="AE186" si="341">AC186/AC161-1</f>
        <v>-3.6211588239198123E-2</v>
      </c>
      <c r="AF186" s="77">
        <f t="shared" ref="AF186" si="342">SUM(AF133:AF135)</f>
        <v>904.11999999999989</v>
      </c>
      <c r="AG186" s="92">
        <f t="shared" ref="AG186" si="343">AF186/AF181-1</f>
        <v>1.5624805146954617</v>
      </c>
      <c r="AH186" s="92">
        <f t="shared" ref="AH186" si="344">AF186/AF161-1</f>
        <v>-0.20390247338622347</v>
      </c>
      <c r="AI186" s="77">
        <f t="shared" ref="AI186" si="345">SUM(AI133:AI135)</f>
        <v>62.070000000000007</v>
      </c>
      <c r="AJ186" s="92">
        <f t="shared" ref="AJ186" si="346">AI186/AI181-1</f>
        <v>0.43414972273567476</v>
      </c>
      <c r="AK186" s="92">
        <f t="shared" ref="AK186" si="347">AI186/AI161-1</f>
        <v>3.7092731829574177E-2</v>
      </c>
      <c r="AL186" s="77">
        <f>AVERAGE(AL133:AL135)</f>
        <v>82.556666666666672</v>
      </c>
      <c r="AM186" s="77">
        <f>AL186-AL181</f>
        <v>4.4933333333333394</v>
      </c>
      <c r="AN186" s="169">
        <f>AL186-AL161</f>
        <v>2.0966666666666782</v>
      </c>
      <c r="AO186" s="77">
        <f t="shared" ref="AO186" si="348">AVERAGE(AO133:AO135)</f>
        <v>85.806666666666672</v>
      </c>
      <c r="AP186" s="77">
        <f t="shared" ref="AP186" si="349">AO186-AO181</f>
        <v>3.8700000000000045</v>
      </c>
      <c r="AQ186" s="169">
        <f t="shared" ref="AQ186" si="350">AO186-AO161</f>
        <v>1.5700000000000074</v>
      </c>
      <c r="AR186" s="77">
        <f t="shared" ref="AR186" si="351">AVERAGE(AR133:AR135)</f>
        <v>71.040000000000006</v>
      </c>
      <c r="AS186" s="77">
        <f t="shared" ref="AS186" si="352">AR186-AR181</f>
        <v>16.38333333333334</v>
      </c>
      <c r="AT186" s="169">
        <f t="shared" ref="AT186" si="353">AR186-AR161</f>
        <v>0.83666666666667311</v>
      </c>
      <c r="AU186" s="77">
        <f t="shared" ref="AU186" si="354">AVERAGE(AU133:AU135)</f>
        <v>63.203333333333326</v>
      </c>
      <c r="AV186" s="77">
        <f t="shared" ref="AV186" si="355">AU186-AU181</f>
        <v>7.3399999999999892</v>
      </c>
      <c r="AW186" s="169">
        <f t="shared" ref="AW186" si="356">AU186-AU161</f>
        <v>-0.50333333333334451</v>
      </c>
      <c r="AX186" s="157"/>
      <c r="AY186" s="95"/>
      <c r="AZ186" s="61"/>
      <c r="BA186" s="95"/>
      <c r="BB186" s="94"/>
      <c r="BC186" s="95"/>
      <c r="BD186" s="61"/>
      <c r="BE186" s="95"/>
      <c r="BF186" s="61"/>
      <c r="BG186" s="95"/>
      <c r="BH186" s="61"/>
      <c r="BI186" s="95"/>
      <c r="BJ186" s="61"/>
      <c r="BK186" s="95"/>
      <c r="BL186" s="61"/>
      <c r="BM186" s="95"/>
      <c r="BN186" s="95"/>
      <c r="BO186" s="95"/>
      <c r="BP186" s="95"/>
      <c r="BQ186" s="95"/>
      <c r="BR186" s="95"/>
      <c r="BS186" s="95"/>
      <c r="BT186" s="95"/>
      <c r="BU186" s="95"/>
      <c r="BV186" s="95"/>
      <c r="BW186" s="95"/>
      <c r="BX186" s="95"/>
      <c r="BY186" s="95"/>
      <c r="BZ186" s="95"/>
      <c r="CA186" s="95"/>
      <c r="CB186" s="95"/>
      <c r="CC186" s="95"/>
      <c r="CD186" s="95"/>
      <c r="CE186" s="95"/>
      <c r="CF186" s="95"/>
      <c r="CG186" s="95"/>
      <c r="CH186" s="95"/>
      <c r="CI186" s="95"/>
      <c r="CJ186" s="95"/>
      <c r="CK186" s="95"/>
      <c r="CL186" s="95"/>
      <c r="CM186" s="95"/>
      <c r="CN186" s="95"/>
      <c r="CO186" s="95"/>
      <c r="CP186" s="95"/>
      <c r="CQ186" s="95"/>
      <c r="CR186" s="95"/>
      <c r="CS186" s="95"/>
      <c r="CT186" s="95"/>
      <c r="CU186" s="95"/>
      <c r="CV186" s="95"/>
      <c r="CW186" s="95"/>
      <c r="CX186" s="95"/>
      <c r="CY186" s="95"/>
      <c r="CZ186" s="95"/>
      <c r="DA186" s="95"/>
      <c r="DB186" s="95"/>
      <c r="DC186" s="95"/>
      <c r="DD186" s="95"/>
      <c r="DE186" s="100"/>
      <c r="DF186" s="100"/>
    </row>
    <row r="187" spans="1:110" s="64" customFormat="1" ht="12.75">
      <c r="A187" s="123"/>
      <c r="B187" s="77"/>
      <c r="C187" s="92"/>
      <c r="D187" s="92"/>
      <c r="E187" s="77"/>
      <c r="F187" s="92"/>
      <c r="G187" s="92"/>
      <c r="H187" s="77"/>
      <c r="I187" s="92"/>
      <c r="J187" s="92"/>
      <c r="K187" s="77"/>
      <c r="L187" s="92"/>
      <c r="M187" s="92"/>
      <c r="N187" s="77"/>
      <c r="O187" s="92"/>
      <c r="P187" s="92"/>
      <c r="Q187" s="77"/>
      <c r="R187" s="92"/>
      <c r="S187" s="92"/>
      <c r="T187" s="77"/>
      <c r="U187" s="92"/>
      <c r="V187" s="92"/>
      <c r="W187" s="77"/>
      <c r="X187" s="92"/>
      <c r="Y187" s="92"/>
      <c r="Z187" s="77"/>
      <c r="AA187" s="92"/>
      <c r="AB187" s="92"/>
      <c r="AC187" s="77"/>
      <c r="AD187" s="92"/>
      <c r="AE187" s="92"/>
      <c r="AF187" s="77"/>
      <c r="AG187" s="92"/>
      <c r="AH187" s="92"/>
      <c r="AI187" s="77"/>
      <c r="AJ187" s="92"/>
      <c r="AK187" s="92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77"/>
      <c r="AY187" s="95"/>
      <c r="AZ187" s="61"/>
      <c r="BA187" s="95"/>
      <c r="BB187" s="94"/>
      <c r="BC187" s="95"/>
      <c r="BD187" s="61"/>
      <c r="BE187" s="95"/>
      <c r="BF187" s="61"/>
      <c r="BG187" s="95"/>
      <c r="BH187" s="61"/>
      <c r="BI187" s="95"/>
      <c r="BJ187" s="61"/>
      <c r="BK187" s="95"/>
      <c r="BL187" s="61"/>
      <c r="BM187" s="95"/>
      <c r="BN187" s="95"/>
      <c r="BO187" s="95"/>
      <c r="BP187" s="95"/>
      <c r="BQ187" s="95"/>
      <c r="BR187" s="95"/>
      <c r="BS187" s="95"/>
      <c r="BT187" s="95"/>
      <c r="BU187" s="95"/>
      <c r="BV187" s="95"/>
      <c r="BW187" s="95"/>
      <c r="BX187" s="95"/>
      <c r="BY187" s="95"/>
      <c r="BZ187" s="95"/>
      <c r="CA187" s="95"/>
      <c r="CB187" s="95"/>
      <c r="CC187" s="95"/>
      <c r="CD187" s="95"/>
      <c r="CE187" s="95"/>
      <c r="CF187" s="95"/>
      <c r="CG187" s="95"/>
      <c r="CH187" s="95"/>
      <c r="CI187" s="95"/>
      <c r="CJ187" s="95"/>
      <c r="CK187" s="95"/>
      <c r="CL187" s="95"/>
      <c r="CM187" s="95"/>
      <c r="CN187" s="95"/>
      <c r="CO187" s="95"/>
      <c r="CP187" s="95"/>
      <c r="CQ187" s="95"/>
      <c r="CR187" s="95"/>
      <c r="CS187" s="95"/>
      <c r="CT187" s="95"/>
      <c r="CU187" s="95"/>
      <c r="CV187" s="95"/>
      <c r="CW187" s="95"/>
      <c r="CX187" s="95"/>
      <c r="CY187" s="95"/>
      <c r="CZ187" s="95"/>
      <c r="DA187" s="95"/>
      <c r="DB187" s="95"/>
      <c r="DC187" s="95"/>
      <c r="DD187" s="95"/>
      <c r="DE187" s="100"/>
      <c r="DF187" s="100"/>
    </row>
    <row r="188" spans="1:110" s="64" customFormat="1" ht="12.75">
      <c r="A188" s="91" t="s">
        <v>254</v>
      </c>
      <c r="B188" s="77">
        <f>SUM(B136:B138)</f>
        <v>39903.449999999997</v>
      </c>
      <c r="C188" s="92">
        <f>B188/B183-1</f>
        <v>0.12049691847868194</v>
      </c>
      <c r="D188" s="92">
        <f>B188/B158-1</f>
        <v>-0.10051192000432807</v>
      </c>
      <c r="E188" s="77">
        <f>SUM(E136:E138)</f>
        <v>31523.020000000004</v>
      </c>
      <c r="F188" s="92">
        <f>E188/E183-1</f>
        <v>2.7859430212194169E-2</v>
      </c>
      <c r="G188" s="92">
        <f>E188/E158-1</f>
        <v>-6.1959216394381955E-2</v>
      </c>
      <c r="H188" s="77">
        <f>SUM(H136:H138)</f>
        <v>8282.26</v>
      </c>
      <c r="I188" s="92">
        <f>H188/H183-1</f>
        <v>0.69561042720589294</v>
      </c>
      <c r="J188" s="92">
        <f>H188/H158-1</f>
        <v>-0.21791394868347003</v>
      </c>
      <c r="K188" s="77">
        <f>SUM(K136:K138)</f>
        <v>98.16</v>
      </c>
      <c r="L188" s="92">
        <f>K188/K183-1</f>
        <v>0.65979032803517068</v>
      </c>
      <c r="M188" s="92">
        <f>K188/K158-1</f>
        <v>-0.41312925983498738</v>
      </c>
      <c r="N188" s="77">
        <f>SUM(N136:N138)</f>
        <v>33150.080000000002</v>
      </c>
      <c r="O188" s="92">
        <f>N188/N183-1</f>
        <v>0.1320333592180758</v>
      </c>
      <c r="P188" s="92">
        <f>N188/N158-1</f>
        <v>-0.11671274048869773</v>
      </c>
      <c r="Q188" s="77">
        <f>SUM(Q136:Q138)</f>
        <v>27101.77</v>
      </c>
      <c r="R188" s="92">
        <f>Q188/Q183-1</f>
        <v>3.7916321834150279E-2</v>
      </c>
      <c r="S188" s="92">
        <f>Q188/Q158-1</f>
        <v>-9.3818136831212096E-2</v>
      </c>
      <c r="T188" s="77">
        <f>SUM(T136:T138)</f>
        <v>5987.5999999999995</v>
      </c>
      <c r="U188" s="92">
        <f>T188/T183-1</f>
        <v>0.90793624492553171</v>
      </c>
      <c r="V188" s="92">
        <f>T188/T158-1</f>
        <v>-0.20028635614477008</v>
      </c>
      <c r="W188" s="77">
        <f>SUM(W136:W138)</f>
        <v>60.71</v>
      </c>
      <c r="X188" s="92">
        <f>W188/W183-1</f>
        <v>0.80255344418052266</v>
      </c>
      <c r="Y188" s="92">
        <f>W188/W158-1</f>
        <v>-0.55205489559507126</v>
      </c>
      <c r="Z188" s="77">
        <f>SUM(Z136:Z138)</f>
        <v>17595.82</v>
      </c>
      <c r="AA188" s="92">
        <f>Z188/Z183-1</f>
        <v>5.4988764098837573E-2</v>
      </c>
      <c r="AB188" s="92">
        <f>Z188/Z158-1</f>
        <v>-0.18197214790295702</v>
      </c>
      <c r="AC188" s="77">
        <f>SUM(AC136:AC138)</f>
        <v>16581.510000000002</v>
      </c>
      <c r="AD188" s="92">
        <f>AC188/AC183-1</f>
        <v>2.8602214705190976E-2</v>
      </c>
      <c r="AE188" s="92">
        <f>AC188/AC158-1</f>
        <v>-0.17681929701408206</v>
      </c>
      <c r="AF188" s="77">
        <f>SUM(AF136:AF138)</f>
        <v>951.90000000000009</v>
      </c>
      <c r="AG188" s="92">
        <f>AF188/AF183-1</f>
        <v>0.83604976371877759</v>
      </c>
      <c r="AH188" s="92">
        <f>AF188/AF158-1</f>
        <v>-0.25681583960525911</v>
      </c>
      <c r="AI188" s="77">
        <f>SUM(AI136:AI138)</f>
        <v>62.399999999999991</v>
      </c>
      <c r="AJ188" s="92">
        <f>AI188/AI183-1</f>
        <v>0.56705173279758925</v>
      </c>
      <c r="AK188" s="92">
        <f>AI188/AI158-1</f>
        <v>-0.27433422490987325</v>
      </c>
      <c r="AL188" s="77">
        <f>AVERAGE(AL136:AL138)</f>
        <v>83.126666666666665</v>
      </c>
      <c r="AM188" s="77">
        <f>AL188-AL183</f>
        <v>0.92000000000000171</v>
      </c>
      <c r="AN188" s="169">
        <f>AL188-AL158</f>
        <v>-1.4733333333333434</v>
      </c>
      <c r="AO188" s="77">
        <f>AVERAGE(AO136:AO138)</f>
        <v>86</v>
      </c>
      <c r="AP188" s="77">
        <f>AO188-AO183</f>
        <v>0.9100000000000108</v>
      </c>
      <c r="AQ188" s="169">
        <f>AO188-AO158</f>
        <v>-2.9866666666666646</v>
      </c>
      <c r="AR188" s="77">
        <f>AVERAGE(AR136:AR138)</f>
        <v>72.38333333333334</v>
      </c>
      <c r="AS188" s="77">
        <f>AR188-AR183</f>
        <v>7.9266666666666765</v>
      </c>
      <c r="AT188" s="169">
        <f>AR188-AR158</f>
        <v>1.576666666666668</v>
      </c>
      <c r="AU188" s="77">
        <f>AVERAGE(AU136:AU138)</f>
        <v>61.943333333333335</v>
      </c>
      <c r="AV188" s="77">
        <f>AU188-AU183</f>
        <v>4.8900000000000006</v>
      </c>
      <c r="AW188" s="169">
        <f>AU188-AU158</f>
        <v>-19.06666666666667</v>
      </c>
      <c r="AX188" s="77"/>
      <c r="AY188" s="95"/>
      <c r="AZ188" s="61"/>
      <c r="BA188" s="95"/>
      <c r="BB188" s="94"/>
      <c r="BC188" s="95"/>
      <c r="BD188" s="61"/>
      <c r="BE188" s="95"/>
      <c r="BF188" s="61"/>
      <c r="BG188" s="95"/>
      <c r="BH188" s="61"/>
      <c r="BI188" s="95"/>
      <c r="BJ188" s="61"/>
      <c r="BK188" s="95"/>
      <c r="BL188" s="61"/>
      <c r="BM188" s="95"/>
      <c r="BN188" s="95"/>
      <c r="BO188" s="95"/>
      <c r="BP188" s="95"/>
      <c r="BQ188" s="95"/>
      <c r="BR188" s="95"/>
      <c r="BS188" s="95"/>
      <c r="BT188" s="95"/>
      <c r="BU188" s="95"/>
      <c r="BV188" s="95"/>
      <c r="BW188" s="95"/>
      <c r="BX188" s="95"/>
      <c r="BY188" s="95"/>
      <c r="BZ188" s="95"/>
      <c r="CA188" s="95"/>
      <c r="CB188" s="95"/>
      <c r="CC188" s="95"/>
      <c r="CD188" s="95"/>
      <c r="CE188" s="95"/>
      <c r="CF188" s="95"/>
      <c r="CG188" s="95"/>
      <c r="CH188" s="95"/>
      <c r="CI188" s="95"/>
      <c r="CJ188" s="95"/>
      <c r="CK188" s="95"/>
      <c r="CL188" s="95"/>
      <c r="CM188" s="95"/>
      <c r="CN188" s="95"/>
      <c r="CO188" s="95"/>
      <c r="CP188" s="95"/>
      <c r="CQ188" s="95"/>
      <c r="CR188" s="95"/>
      <c r="CS188" s="95"/>
      <c r="CT188" s="95"/>
      <c r="CU188" s="95"/>
      <c r="CV188" s="95"/>
      <c r="CW188" s="95"/>
      <c r="CX188" s="95"/>
      <c r="CY188" s="95"/>
      <c r="CZ188" s="95"/>
      <c r="DA188" s="95"/>
      <c r="DB188" s="95"/>
      <c r="DC188" s="95"/>
      <c r="DD188" s="95"/>
      <c r="DE188" s="100"/>
      <c r="DF188" s="100"/>
    </row>
    <row r="189" spans="1:110" s="64" customFormat="1" ht="12.75">
      <c r="A189" s="91" t="s">
        <v>257</v>
      </c>
      <c r="B189" s="77">
        <f>SUM(B139:B141)</f>
        <v>38018.11</v>
      </c>
      <c r="C189" s="92">
        <f>B189/B184-1</f>
        <v>0.11393985421957198</v>
      </c>
      <c r="D189" s="92">
        <f>B189/B159-1</f>
        <v>-0.1525129063185956</v>
      </c>
      <c r="E189" s="77">
        <f>SUM(E139:E141)</f>
        <v>28764.37</v>
      </c>
      <c r="F189" s="92">
        <f>E189/E184-1</f>
        <v>2.561764821239465E-2</v>
      </c>
      <c r="G189" s="92">
        <f>E189/E159-1</f>
        <v>-0.10728987567268966</v>
      </c>
      <c r="H189" s="77">
        <f>SUM(H139:H141)</f>
        <v>9141.59</v>
      </c>
      <c r="I189" s="92">
        <f>H189/H184-1</f>
        <v>0.52388279145440486</v>
      </c>
      <c r="J189" s="92">
        <f>H189/H159-1</f>
        <v>-0.2651147797174801</v>
      </c>
      <c r="K189" s="77">
        <f>SUM(K139:K141)</f>
        <v>112.15</v>
      </c>
      <c r="L189" s="92">
        <f>K189/K184-1</f>
        <v>0.32502362948960317</v>
      </c>
      <c r="M189" s="92">
        <f>K189/K159-1</f>
        <v>-0.43626218960490593</v>
      </c>
      <c r="N189" s="77">
        <f>SUM(N139:N141)</f>
        <v>31330.71</v>
      </c>
      <c r="O189" s="92">
        <f>N189/N184-1</f>
        <v>0.10864550509813209</v>
      </c>
      <c r="P189" s="92">
        <f>N189/N159-1</f>
        <v>-0.15684914696488728</v>
      </c>
      <c r="Q189" s="77">
        <f>SUM(Q139:Q141)</f>
        <v>24692.36</v>
      </c>
      <c r="R189" s="92">
        <f>Q189/Q184-1</f>
        <v>3.2847605331811858E-2</v>
      </c>
      <c r="S189" s="92">
        <f>Q189/Q159-1</f>
        <v>-0.12302975802338656</v>
      </c>
      <c r="T189" s="77">
        <f>SUM(T139:T141)</f>
        <v>6558.32</v>
      </c>
      <c r="U189" s="92">
        <f>T189/T184-1</f>
        <v>0.52553128140235961</v>
      </c>
      <c r="V189" s="92">
        <f>T189/T159-1</f>
        <v>-0.25906326576955707</v>
      </c>
      <c r="W189" s="77">
        <f>SUM(W139:W141)</f>
        <v>80.03</v>
      </c>
      <c r="X189" s="92">
        <f>W189/W184-1</f>
        <v>0.47547935103244843</v>
      </c>
      <c r="Y189" s="92">
        <f>W189/W159-1</f>
        <v>-0.4708760330578512</v>
      </c>
      <c r="Z189" s="77">
        <f>SUM(Z139:Z141)</f>
        <v>16492.77</v>
      </c>
      <c r="AA189" s="92">
        <f>Z189/Z184-1</f>
        <v>5.2079054066122454E-2</v>
      </c>
      <c r="AB189" s="92">
        <f>Z189/Z159-1</f>
        <v>-0.2068869506005776</v>
      </c>
      <c r="AC189" s="77">
        <f>SUM(AC139:AC141)</f>
        <v>15438.47</v>
      </c>
      <c r="AD189" s="92">
        <f>AC189/AC184-1</f>
        <v>2.9737277582385424E-2</v>
      </c>
      <c r="AE189" s="92">
        <f>AC189/AC159-1</f>
        <v>-0.20025662702778868</v>
      </c>
      <c r="AF189" s="77">
        <f>SUM(AF139:AF141)</f>
        <v>989.57999999999993</v>
      </c>
      <c r="AG189" s="92">
        <f>AF189/AF184-1</f>
        <v>0.5466295734804556</v>
      </c>
      <c r="AH189" s="92">
        <f>AF189/AF159-1</f>
        <v>-0.29279343662454982</v>
      </c>
      <c r="AI189" s="77">
        <f>SUM(AI139:AI141)</f>
        <v>64.72</v>
      </c>
      <c r="AJ189" s="92">
        <f>AI189/AI184-1</f>
        <v>0.47459557985873779</v>
      </c>
      <c r="AK189" s="92">
        <f>AI189/AI159-1</f>
        <v>-0.29198118367793457</v>
      </c>
      <c r="AL189" s="77">
        <f>AVERAGE(AL139:AL141)</f>
        <v>82.413333333333341</v>
      </c>
      <c r="AM189" s="77">
        <f>AL189-AL184</f>
        <v>-0.37999999999999545</v>
      </c>
      <c r="AN189" s="169">
        <f>AL189-AL159</f>
        <v>-0.4233333333333178</v>
      </c>
      <c r="AO189" s="77">
        <f>AVERAGE(AO139:AO141)</f>
        <v>85.84333333333332</v>
      </c>
      <c r="AP189" s="77">
        <f>AO189-AO184</f>
        <v>0.59999999999999432</v>
      </c>
      <c r="AQ189" s="169">
        <f>AO189-AO159</f>
        <v>-1.5433333333333508</v>
      </c>
      <c r="AR189" s="77">
        <f>AVERAGE(AR139:AR141)</f>
        <v>71.75333333333333</v>
      </c>
      <c r="AS189" s="77">
        <f>AR189-AR184</f>
        <v>0.14333333333333087</v>
      </c>
      <c r="AT189" s="169">
        <f>AR189-AR159</f>
        <v>0.63666666666665606</v>
      </c>
      <c r="AU189" s="77">
        <f>AVERAGE(AU139:AU141)</f>
        <v>71.343333333333348</v>
      </c>
      <c r="AV189" s="77">
        <f>AU189-AU184</f>
        <v>7.7500000000000213</v>
      </c>
      <c r="AW189" s="169">
        <f>AU189-AU159</f>
        <v>-4.693333333333328</v>
      </c>
      <c r="AX189" s="77"/>
      <c r="AY189" s="95"/>
      <c r="AZ189" s="61"/>
      <c r="BA189" s="95"/>
      <c r="BB189" s="94"/>
      <c r="BC189" s="95"/>
      <c r="BD189" s="61"/>
      <c r="BE189" s="95"/>
      <c r="BF189" s="61"/>
      <c r="BG189" s="95"/>
      <c r="BH189" s="61"/>
      <c r="BI189" s="95"/>
      <c r="BJ189" s="61"/>
      <c r="BK189" s="95"/>
      <c r="BL189" s="61"/>
      <c r="BM189" s="95"/>
      <c r="BN189" s="95"/>
      <c r="BO189" s="95"/>
      <c r="BP189" s="95"/>
      <c r="BQ189" s="95"/>
      <c r="BR189" s="95"/>
      <c r="BS189" s="95"/>
      <c r="BT189" s="95"/>
      <c r="BU189" s="95"/>
      <c r="BV189" s="95"/>
      <c r="BW189" s="95"/>
      <c r="BX189" s="95"/>
      <c r="BY189" s="95"/>
      <c r="BZ189" s="95"/>
      <c r="CA189" s="95"/>
      <c r="CB189" s="95"/>
      <c r="CC189" s="95"/>
      <c r="CD189" s="95"/>
      <c r="CE189" s="95"/>
      <c r="CF189" s="95"/>
      <c r="CG189" s="95"/>
      <c r="CH189" s="95"/>
      <c r="CI189" s="95"/>
      <c r="CJ189" s="95"/>
      <c r="CK189" s="95"/>
      <c r="CL189" s="95"/>
      <c r="CM189" s="95"/>
      <c r="CN189" s="95"/>
      <c r="CO189" s="95"/>
      <c r="CP189" s="95"/>
      <c r="CQ189" s="95"/>
      <c r="CR189" s="95"/>
      <c r="CS189" s="95"/>
      <c r="CT189" s="95"/>
      <c r="CU189" s="95"/>
      <c r="CV189" s="95"/>
      <c r="CW189" s="95"/>
      <c r="CX189" s="95"/>
      <c r="CY189" s="95"/>
      <c r="CZ189" s="95"/>
      <c r="DA189" s="95"/>
      <c r="DB189" s="95"/>
      <c r="DC189" s="95"/>
      <c r="DD189" s="95"/>
      <c r="DE189" s="100"/>
      <c r="DF189" s="100"/>
    </row>
    <row r="190" spans="1:110" s="64" customFormat="1" ht="12.75">
      <c r="A190" s="91" t="s">
        <v>258</v>
      </c>
      <c r="B190" s="77">
        <f>SUM(B142:B144)</f>
        <v>43923.8</v>
      </c>
      <c r="C190" s="92">
        <f>B190/B185-1</f>
        <v>4.3511769019932256E-2</v>
      </c>
      <c r="D190" s="92">
        <f>B190/B160-1</f>
        <v>-6.944275841438452E-2</v>
      </c>
      <c r="E190" s="77">
        <f>SUM(E142:E144)</f>
        <v>34283.82</v>
      </c>
      <c r="F190" s="92">
        <f>E190/E185-1</f>
        <v>-1.5330642704576292E-3</v>
      </c>
      <c r="G190" s="92">
        <f>E190/E160-1</f>
        <v>1.0701988160656484E-2</v>
      </c>
      <c r="H190" s="77">
        <f>SUM(H142:H144)</f>
        <v>9530.1299999999992</v>
      </c>
      <c r="I190" s="92">
        <f>H190/H185-1</f>
        <v>0.24444772346215515</v>
      </c>
      <c r="J190" s="92">
        <f>H190/H160-1</f>
        <v>-0.27200178444977297</v>
      </c>
      <c r="K190" s="77">
        <f>SUM(K142:K144)</f>
        <v>109.85000000000001</v>
      </c>
      <c r="L190" s="92">
        <f>K190/K185-1</f>
        <v>0.12447538130822</v>
      </c>
      <c r="M190" s="92">
        <f>K190/K160-1</f>
        <v>-0.42165947141202476</v>
      </c>
      <c r="N190" s="77">
        <f>SUM(N142:N144)</f>
        <v>37690.39</v>
      </c>
      <c r="O190" s="92">
        <f>N190/N185-1</f>
        <v>4.2347810912485961E-2</v>
      </c>
      <c r="P190" s="92">
        <f>N190/N160-1</f>
        <v>-6.0052286388555753E-2</v>
      </c>
      <c r="Q190" s="77">
        <f>SUM(Q142:Q144)</f>
        <v>30397.07</v>
      </c>
      <c r="R190" s="92">
        <f>Q190/Q185-1</f>
        <v>8.0067993959336281E-3</v>
      </c>
      <c r="S190" s="92">
        <f>Q190/Q160-1</f>
        <v>1.4491945859622657E-2</v>
      </c>
      <c r="T190" s="77">
        <f>SUM(T142:T144)</f>
        <v>7209.17</v>
      </c>
      <c r="U190" s="92">
        <f>T190/T185-1</f>
        <v>0.21590437607310453</v>
      </c>
      <c r="V190" s="92">
        <f>T190/T160-1</f>
        <v>-0.27883059070674732</v>
      </c>
      <c r="W190" s="77">
        <f>SUM(W142:W144)</f>
        <v>84.14</v>
      </c>
      <c r="X190" s="92">
        <f>W190/W185-1</f>
        <v>0.13015446608462056</v>
      </c>
      <c r="Y190" s="92">
        <f>W190/W160-1</f>
        <v>-0.39485040276179517</v>
      </c>
      <c r="Z190" s="77">
        <f>SUM(Z142:Z144)</f>
        <v>19660.13</v>
      </c>
      <c r="AA190" s="92">
        <f>Z190/Z185-1</f>
        <v>1.0391650088164672E-2</v>
      </c>
      <c r="AB190" s="92">
        <f>Z190/Z160-1</f>
        <v>-0.12113857845328557</v>
      </c>
      <c r="AC190" s="77">
        <f>SUM(AC142:AC144)</f>
        <v>18521.509999999998</v>
      </c>
      <c r="AD190" s="92">
        <f>AC190/AC185-1</f>
        <v>1.1004721328133904E-3</v>
      </c>
      <c r="AE190" s="92">
        <f>AC190/AC160-1</f>
        <v>-0.10540788046287031</v>
      </c>
      <c r="AF190" s="77">
        <f>SUM(AF142:AF144)</f>
        <v>1070.33</v>
      </c>
      <c r="AG190" s="92">
        <f>AF190/AF185-1</f>
        <v>0.19864494092614371</v>
      </c>
      <c r="AH190" s="92">
        <f>AF190/AF160-1</f>
        <v>-0.32267454737601498</v>
      </c>
      <c r="AI190" s="77">
        <f>SUM(AI142:AI144)</f>
        <v>68.3</v>
      </c>
      <c r="AJ190" s="92">
        <f>AI190/AI185-1</f>
        <v>7.0029766567444529E-2</v>
      </c>
      <c r="AK190" s="92">
        <f>AI190/AI160-1</f>
        <v>-0.20498195786287987</v>
      </c>
      <c r="AL190" s="77">
        <f>AVERAGE(AL142:AL144)</f>
        <v>85.766666666666666</v>
      </c>
      <c r="AM190" s="77">
        <f>AL190-AL185</f>
        <v>-3.0000000000001137E-2</v>
      </c>
      <c r="AN190" s="169">
        <f>AL190-AL160</f>
        <v>0.85666666666665492</v>
      </c>
      <c r="AO190" s="77">
        <f>AVERAGE(AO142:AO144)</f>
        <v>88.643333333333331</v>
      </c>
      <c r="AP190" s="77">
        <f>AO190-AO185</f>
        <v>0.86333333333331552</v>
      </c>
      <c r="AQ190" s="169">
        <f>AO190-AO160</f>
        <v>0.3366666666666589</v>
      </c>
      <c r="AR190" s="77">
        <f>AVERAGE(AR142:AR144)</f>
        <v>75.626666666666679</v>
      </c>
      <c r="AS190" s="77">
        <f>AR190-AR185</f>
        <v>-1.8166666666666487</v>
      </c>
      <c r="AT190" s="169">
        <f>AR190-AR160</f>
        <v>-0.63666666666664185</v>
      </c>
      <c r="AU190" s="77">
        <f>AVERAGE(AU142:AU144)</f>
        <v>76.486666666666665</v>
      </c>
      <c r="AV190" s="77">
        <f>AU190-AU185</f>
        <v>0.33666666666667311</v>
      </c>
      <c r="AW190" s="169">
        <f>AU190-AU160</f>
        <v>3.710000000000008</v>
      </c>
      <c r="AX190" s="77"/>
      <c r="AY190" s="95"/>
      <c r="AZ190" s="61"/>
      <c r="BA190" s="95"/>
      <c r="BB190" s="94"/>
      <c r="BC190" s="95"/>
      <c r="BD190" s="61"/>
      <c r="BE190" s="95"/>
      <c r="BF190" s="61"/>
      <c r="BG190" s="95"/>
      <c r="BH190" s="61"/>
      <c r="BI190" s="95"/>
      <c r="BJ190" s="61"/>
      <c r="BK190" s="95"/>
      <c r="BL190" s="61"/>
      <c r="BM190" s="95"/>
      <c r="BN190" s="95"/>
      <c r="BO190" s="95"/>
      <c r="BP190" s="95"/>
      <c r="BQ190" s="95"/>
      <c r="BR190" s="95"/>
      <c r="BS190" s="95"/>
      <c r="BT190" s="95"/>
      <c r="BU190" s="95"/>
      <c r="BV190" s="95"/>
      <c r="BW190" s="95"/>
      <c r="BX190" s="95"/>
      <c r="BY190" s="95"/>
      <c r="BZ190" s="95"/>
      <c r="CA190" s="95"/>
      <c r="CB190" s="95"/>
      <c r="CC190" s="95"/>
      <c r="CD190" s="95"/>
      <c r="CE190" s="95"/>
      <c r="CF190" s="95"/>
      <c r="CG190" s="95"/>
      <c r="CH190" s="95"/>
      <c r="CI190" s="95"/>
      <c r="CJ190" s="95"/>
      <c r="CK190" s="95"/>
      <c r="CL190" s="95"/>
      <c r="CM190" s="95"/>
      <c r="CN190" s="95"/>
      <c r="CO190" s="95"/>
      <c r="CP190" s="95"/>
      <c r="CQ190" s="95"/>
      <c r="CR190" s="95"/>
      <c r="CS190" s="95"/>
      <c r="CT190" s="95"/>
      <c r="CU190" s="95"/>
      <c r="CV190" s="95"/>
      <c r="CW190" s="95"/>
      <c r="CX190" s="95"/>
      <c r="CY190" s="95"/>
      <c r="CZ190" s="95"/>
      <c r="DA190" s="95"/>
      <c r="DB190" s="95"/>
      <c r="DC190" s="95"/>
      <c r="DD190" s="95"/>
      <c r="DE190" s="100"/>
      <c r="DF190" s="100"/>
    </row>
    <row r="191" spans="1:110" s="64" customFormat="1" ht="12.75">
      <c r="A191" s="91" t="s">
        <v>259</v>
      </c>
      <c r="B191" s="77">
        <f>SUM(B145:B147)</f>
        <v>38658.660000000003</v>
      </c>
      <c r="C191" s="92">
        <f>B191/B186-1</f>
        <v>5.8996301876455437E-2</v>
      </c>
      <c r="D191" s="92">
        <f>B191/B161-1</f>
        <v>1.8816608498637866E-2</v>
      </c>
      <c r="E191" s="77">
        <f>SUM(E145:E147)</f>
        <v>28903.13</v>
      </c>
      <c r="F191" s="92">
        <f>E191/E186-1</f>
        <v>1.1674651263808622E-2</v>
      </c>
      <c r="G191" s="92">
        <f>E191/E161-1</f>
        <v>4.2264476441423504E-2</v>
      </c>
      <c r="H191" s="77">
        <f>SUM(H145:H147)</f>
        <v>9670.6299999999992</v>
      </c>
      <c r="I191" s="92">
        <f>H191/H186-1</f>
        <v>0.23361830993820809</v>
      </c>
      <c r="J191" s="92">
        <f>H191/H161-1</f>
        <v>-4.0064520932079351E-2</v>
      </c>
      <c r="K191" s="77">
        <f>SUM(K145:K147)</f>
        <v>84.9</v>
      </c>
      <c r="L191" s="92">
        <f>K191/K186-1</f>
        <v>-0.11709650582362718</v>
      </c>
      <c r="M191" s="92">
        <f>K191/K161-1</f>
        <v>-0.39069900961676474</v>
      </c>
      <c r="N191" s="77">
        <f>SUM(N145:N147)</f>
        <v>32313.81</v>
      </c>
      <c r="O191" s="92">
        <f>N191/N186-1</f>
        <v>7.1879791129159099E-2</v>
      </c>
      <c r="P191" s="92">
        <f>N191/N161-1</f>
        <v>5.5992713823115547E-2</v>
      </c>
      <c r="Q191" s="77">
        <f>SUM(Q145:Q147)</f>
        <v>25264.71</v>
      </c>
      <c r="R191" s="92">
        <f>Q191/Q186-1</f>
        <v>2.9869199199737739E-2</v>
      </c>
      <c r="S191" s="92">
        <f>Q191/Q161-1</f>
        <v>7.779035297239334E-2</v>
      </c>
      <c r="T191" s="77">
        <f>SUM(T145:T147)</f>
        <v>6984.6299999999992</v>
      </c>
      <c r="U191" s="92">
        <f>T191/T186-1</f>
        <v>0.25759231684722805</v>
      </c>
      <c r="V191" s="92">
        <f>T191/T161-1</f>
        <v>-1.2175563450398275E-2</v>
      </c>
      <c r="W191" s="77">
        <f>SUM(W145:W147)</f>
        <v>64.47</v>
      </c>
      <c r="X191" s="92">
        <f>W191/W186-1</f>
        <v>5.8099458394879289E-2</v>
      </c>
      <c r="Y191" s="92">
        <f>W191/W161-1</f>
        <v>-0.27136075949367089</v>
      </c>
      <c r="Z191" s="77">
        <f>SUM(Z145:Z147)</f>
        <v>16829.419999999998</v>
      </c>
      <c r="AA191" s="92">
        <f>Z191/Z186-1</f>
        <v>3.797785324226588E-2</v>
      </c>
      <c r="AB191" s="92">
        <f>Z191/Z161-1</f>
        <v>-1.0959161725209943E-2</v>
      </c>
      <c r="AC191" s="77">
        <f>SUM(AC145:AC147)</f>
        <v>15685.16</v>
      </c>
      <c r="AD191" s="92">
        <f>AC191/AC186-1</f>
        <v>2.8705745936866922E-2</v>
      </c>
      <c r="AE191" s="92">
        <f>AC191/AC161-1</f>
        <v>-8.5453229542961084E-3</v>
      </c>
      <c r="AF191" s="77">
        <f>SUM(AF145:AF147)</f>
        <v>1076.9499999999998</v>
      </c>
      <c r="AG191" s="92">
        <f>AF191/AF186-1</f>
        <v>0.191158253329204</v>
      </c>
      <c r="AH191" s="92">
        <f>AF191/AF161-1</f>
        <v>-5.1721860719034396E-2</v>
      </c>
      <c r="AI191" s="77">
        <f>SUM(AI145:AI147)</f>
        <v>67.31</v>
      </c>
      <c r="AJ191" s="92">
        <f>AI191/AI186-1</f>
        <v>8.4420815208635425E-2</v>
      </c>
      <c r="AK191" s="92">
        <f>AI191/AI161-1</f>
        <v>0.12464494569757734</v>
      </c>
      <c r="AL191" s="77">
        <f>AVERAGE(AL145:AL147)</f>
        <v>83.543333333333322</v>
      </c>
      <c r="AM191" s="77">
        <f>AL191-AL186</f>
        <v>0.98666666666665037</v>
      </c>
      <c r="AN191" s="169">
        <f>AL191-AL161</f>
        <v>3.0833333333333286</v>
      </c>
      <c r="AO191" s="77">
        <f>AVERAGE(AO145:AO147)</f>
        <v>87.34333333333332</v>
      </c>
      <c r="AP191" s="77">
        <f>AO191-AO186</f>
        <v>1.5366666666666475</v>
      </c>
      <c r="AQ191" s="169">
        <f>AO191-AO161</f>
        <v>3.1066666666666549</v>
      </c>
      <c r="AR191" s="77">
        <f>AVERAGE(AR145:AR147)</f>
        <v>72.36999999999999</v>
      </c>
      <c r="AS191" s="77">
        <f>AR191-AR186</f>
        <v>1.3299999999999841</v>
      </c>
      <c r="AT191" s="169">
        <f>AR191-AR161</f>
        <v>2.1666666666666572</v>
      </c>
      <c r="AU191" s="77">
        <f>AVERAGE(AU145:AU147)</f>
        <v>75.946666666666673</v>
      </c>
      <c r="AV191" s="77">
        <f>AU191-AU186</f>
        <v>12.743333333333347</v>
      </c>
      <c r="AW191" s="169">
        <f>AU191-AU161</f>
        <v>12.240000000000002</v>
      </c>
      <c r="AX191" s="77"/>
      <c r="AY191" s="95"/>
      <c r="AZ191" s="61"/>
      <c r="BA191" s="95"/>
      <c r="BB191" s="94"/>
      <c r="BC191" s="95"/>
      <c r="BD191" s="61"/>
      <c r="BE191" s="95"/>
      <c r="BF191" s="61"/>
      <c r="BG191" s="95"/>
      <c r="BH191" s="61"/>
      <c r="BI191" s="95"/>
      <c r="BJ191" s="61"/>
      <c r="BK191" s="95"/>
      <c r="BL191" s="61"/>
      <c r="BM191" s="95"/>
      <c r="BN191" s="95"/>
      <c r="BO191" s="95"/>
      <c r="BP191" s="95"/>
      <c r="BQ191" s="95"/>
      <c r="BR191" s="95"/>
      <c r="BS191" s="95"/>
      <c r="BT191" s="95"/>
      <c r="BU191" s="95"/>
      <c r="BV191" s="95"/>
      <c r="BW191" s="95"/>
      <c r="BX191" s="95"/>
      <c r="BY191" s="95"/>
      <c r="BZ191" s="95"/>
      <c r="CA191" s="95"/>
      <c r="CB191" s="95"/>
      <c r="CC191" s="95"/>
      <c r="CD191" s="95"/>
      <c r="CE191" s="95"/>
      <c r="CF191" s="95"/>
      <c r="CG191" s="95"/>
      <c r="CH191" s="95"/>
      <c r="CI191" s="95"/>
      <c r="CJ191" s="95"/>
      <c r="CK191" s="95"/>
      <c r="CL191" s="95"/>
      <c r="CM191" s="95"/>
      <c r="CN191" s="95"/>
      <c r="CO191" s="95"/>
      <c r="CP191" s="95"/>
      <c r="CQ191" s="95"/>
      <c r="CR191" s="95"/>
      <c r="CS191" s="95"/>
      <c r="CT191" s="95"/>
      <c r="CU191" s="95"/>
      <c r="CV191" s="95"/>
      <c r="CW191" s="95"/>
      <c r="CX191" s="95"/>
      <c r="CY191" s="95"/>
      <c r="CZ191" s="95"/>
      <c r="DA191" s="95"/>
      <c r="DB191" s="95"/>
      <c r="DC191" s="95"/>
      <c r="DD191" s="95"/>
      <c r="DE191" s="100"/>
      <c r="DF191" s="100"/>
    </row>
    <row r="192" spans="1:110" s="64" customFormat="1" ht="12.75">
      <c r="A192" s="91"/>
      <c r="B192" s="77"/>
      <c r="C192" s="92"/>
      <c r="D192" s="92"/>
      <c r="E192" s="77"/>
      <c r="F192" s="92"/>
      <c r="G192" s="92"/>
      <c r="H192" s="77"/>
      <c r="I192" s="92"/>
      <c r="J192" s="92"/>
      <c r="K192" s="77"/>
      <c r="L192" s="92"/>
      <c r="M192" s="92"/>
      <c r="N192" s="77"/>
      <c r="O192" s="92"/>
      <c r="P192" s="92"/>
      <c r="Q192" s="77"/>
      <c r="R192" s="92"/>
      <c r="S192" s="92"/>
      <c r="T192" s="77"/>
      <c r="U192" s="92"/>
      <c r="V192" s="92"/>
      <c r="W192" s="77"/>
      <c r="X192" s="92"/>
      <c r="Y192" s="92"/>
      <c r="Z192" s="77"/>
      <c r="AA192" s="92"/>
      <c r="AB192" s="92"/>
      <c r="AC192" s="77"/>
      <c r="AD192" s="92"/>
      <c r="AE192" s="92"/>
      <c r="AF192" s="77"/>
      <c r="AG192" s="92"/>
      <c r="AH192" s="92"/>
      <c r="AI192" s="77"/>
      <c r="AJ192" s="92"/>
      <c r="AK192" s="92"/>
      <c r="AL192" s="77"/>
      <c r="AM192" s="77"/>
      <c r="AN192" s="169"/>
      <c r="AO192" s="77"/>
      <c r="AP192" s="77"/>
      <c r="AQ192" s="169"/>
      <c r="AR192" s="77"/>
      <c r="AS192" s="77"/>
      <c r="AT192" s="169"/>
      <c r="AU192" s="77"/>
      <c r="AV192" s="77"/>
      <c r="AW192" s="169"/>
      <c r="AX192" s="77"/>
      <c r="AY192" s="95"/>
      <c r="AZ192" s="61"/>
      <c r="BA192" s="95"/>
      <c r="BB192" s="94"/>
      <c r="BC192" s="95"/>
      <c r="BD192" s="61"/>
      <c r="BE192" s="95"/>
      <c r="BF192" s="61"/>
      <c r="BG192" s="95"/>
      <c r="BH192" s="61"/>
      <c r="BI192" s="95"/>
      <c r="BJ192" s="61"/>
      <c r="BK192" s="95"/>
      <c r="BL192" s="61"/>
      <c r="BM192" s="95"/>
      <c r="BN192" s="95"/>
      <c r="BO192" s="95"/>
      <c r="BP192" s="95"/>
      <c r="BQ192" s="95"/>
      <c r="BR192" s="95"/>
      <c r="BS192" s="95"/>
      <c r="BT192" s="95"/>
      <c r="BU192" s="95"/>
      <c r="BV192" s="95"/>
      <c r="BW192" s="95"/>
      <c r="BX192" s="95"/>
      <c r="BY192" s="95"/>
      <c r="BZ192" s="95"/>
      <c r="CA192" s="95"/>
      <c r="CB192" s="95"/>
      <c r="CC192" s="95"/>
      <c r="CD192" s="95"/>
      <c r="CE192" s="95"/>
      <c r="CF192" s="95"/>
      <c r="CG192" s="95"/>
      <c r="CH192" s="95"/>
      <c r="CI192" s="95"/>
      <c r="CJ192" s="95"/>
      <c r="CK192" s="95"/>
      <c r="CL192" s="95"/>
      <c r="CM192" s="95"/>
      <c r="CN192" s="95"/>
      <c r="CO192" s="95"/>
      <c r="CP192" s="95"/>
      <c r="CQ192" s="95"/>
      <c r="CR192" s="95"/>
      <c r="CS192" s="95"/>
      <c r="CT192" s="95"/>
      <c r="CU192" s="95"/>
      <c r="CV192" s="95"/>
      <c r="CW192" s="95"/>
      <c r="CX192" s="95"/>
      <c r="CY192" s="95"/>
      <c r="CZ192" s="95"/>
      <c r="DA192" s="95"/>
      <c r="DB192" s="95"/>
      <c r="DC192" s="95"/>
      <c r="DD192" s="95"/>
      <c r="DE192" s="100"/>
      <c r="DF192" s="100"/>
    </row>
    <row r="193" spans="1:110" s="64" customFormat="1" ht="12.75">
      <c r="A193" s="91" t="s">
        <v>262</v>
      </c>
      <c r="B193" s="77"/>
      <c r="C193" s="92"/>
      <c r="D193" s="92"/>
      <c r="E193" s="77"/>
      <c r="F193" s="92"/>
      <c r="G193" s="92"/>
      <c r="H193" s="77"/>
      <c r="I193" s="92"/>
      <c r="J193" s="92"/>
      <c r="K193" s="77"/>
      <c r="L193" s="92"/>
      <c r="M193" s="92"/>
      <c r="N193" s="77"/>
      <c r="O193" s="92"/>
      <c r="P193" s="92"/>
      <c r="Q193" s="77"/>
      <c r="R193" s="92"/>
      <c r="S193" s="92"/>
      <c r="T193" s="77"/>
      <c r="U193" s="92"/>
      <c r="V193" s="92"/>
      <c r="W193" s="77"/>
      <c r="X193" s="92"/>
      <c r="Y193" s="92"/>
      <c r="Z193" s="77"/>
      <c r="AA193" s="92"/>
      <c r="AB193" s="92"/>
      <c r="AC193" s="77"/>
      <c r="AD193" s="92"/>
      <c r="AE193" s="92"/>
      <c r="AF193" s="77"/>
      <c r="AG193" s="92"/>
      <c r="AH193" s="92"/>
      <c r="AI193" s="77"/>
      <c r="AJ193" s="92"/>
      <c r="AK193" s="92"/>
      <c r="AL193" s="77"/>
      <c r="AM193" s="77"/>
      <c r="AN193" s="169"/>
      <c r="AO193" s="77"/>
      <c r="AP193" s="77"/>
      <c r="AQ193" s="169"/>
      <c r="AR193" s="77"/>
      <c r="AS193" s="77"/>
      <c r="AT193" s="169"/>
      <c r="AU193" s="77"/>
      <c r="AV193" s="77"/>
      <c r="AW193" s="169"/>
      <c r="AX193" s="77"/>
      <c r="AY193" s="95"/>
      <c r="AZ193" s="61"/>
      <c r="BA193" s="95"/>
      <c r="BB193" s="94"/>
      <c r="BC193" s="95"/>
      <c r="BD193" s="61"/>
      <c r="BE193" s="95"/>
      <c r="BF193" s="61"/>
      <c r="BG193" s="95"/>
      <c r="BH193" s="61"/>
      <c r="BI193" s="95"/>
      <c r="BJ193" s="61"/>
      <c r="BK193" s="95"/>
      <c r="BL193" s="61"/>
      <c r="BM193" s="95"/>
      <c r="BN193" s="95"/>
      <c r="BO193" s="95"/>
      <c r="BP193" s="95"/>
      <c r="BQ193" s="95"/>
      <c r="BR193" s="95"/>
      <c r="BS193" s="95"/>
      <c r="BT193" s="95"/>
      <c r="BU193" s="95"/>
      <c r="BV193" s="95"/>
      <c r="BW193" s="95"/>
      <c r="BX193" s="95"/>
      <c r="BY193" s="95"/>
      <c r="BZ193" s="95"/>
      <c r="CA193" s="95"/>
      <c r="CB193" s="95"/>
      <c r="CC193" s="95"/>
      <c r="CD193" s="95"/>
      <c r="CE193" s="95"/>
      <c r="CF193" s="95"/>
      <c r="CG193" s="95"/>
      <c r="CH193" s="95"/>
      <c r="CI193" s="95"/>
      <c r="CJ193" s="95"/>
      <c r="CK193" s="95"/>
      <c r="CL193" s="95"/>
      <c r="CM193" s="95"/>
      <c r="CN193" s="95"/>
      <c r="CO193" s="95"/>
      <c r="CP193" s="95"/>
      <c r="CQ193" s="95"/>
      <c r="CR193" s="95"/>
      <c r="CS193" s="95"/>
      <c r="CT193" s="95"/>
      <c r="CU193" s="95"/>
      <c r="CV193" s="95"/>
      <c r="CW193" s="95"/>
      <c r="CX193" s="95"/>
      <c r="CY193" s="95"/>
      <c r="CZ193" s="95"/>
      <c r="DA193" s="95"/>
      <c r="DB193" s="95"/>
      <c r="DC193" s="95"/>
      <c r="DD193" s="95"/>
      <c r="DE193" s="100"/>
      <c r="DF193" s="100"/>
    </row>
    <row r="194" spans="1:110" s="64" customFormat="1" ht="12.75">
      <c r="A194" s="123"/>
      <c r="B194" s="77"/>
      <c r="C194" s="92"/>
      <c r="D194" s="92"/>
      <c r="E194" s="77"/>
      <c r="F194" s="92"/>
      <c r="G194" s="92"/>
      <c r="H194" s="77"/>
      <c r="I194" s="92"/>
      <c r="J194" s="92"/>
      <c r="K194" s="77"/>
      <c r="L194" s="92"/>
      <c r="M194" s="92"/>
      <c r="N194" s="77"/>
      <c r="O194" s="92"/>
      <c r="P194" s="92"/>
      <c r="Q194" s="77"/>
      <c r="R194" s="92"/>
      <c r="S194" s="92"/>
      <c r="T194" s="77"/>
      <c r="U194" s="92"/>
      <c r="V194" s="92"/>
      <c r="W194" s="77"/>
      <c r="X194" s="92"/>
      <c r="Y194" s="92"/>
      <c r="Z194" s="77"/>
      <c r="AA194" s="92"/>
      <c r="AB194" s="92"/>
      <c r="AC194" s="77"/>
      <c r="AD194" s="92"/>
      <c r="AE194" s="92"/>
      <c r="AF194" s="77"/>
      <c r="AG194" s="92"/>
      <c r="AH194" s="92"/>
      <c r="AI194" s="77"/>
      <c r="AJ194" s="92"/>
      <c r="AK194" s="92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77"/>
      <c r="AY194" s="95"/>
      <c r="AZ194" s="61"/>
      <c r="BA194" s="95"/>
      <c r="BB194" s="94"/>
      <c r="BC194" s="95"/>
      <c r="BD194" s="61"/>
      <c r="BE194" s="95"/>
      <c r="BF194" s="61"/>
      <c r="BG194" s="95"/>
      <c r="BH194" s="61"/>
      <c r="BI194" s="95"/>
      <c r="BJ194" s="61"/>
      <c r="BK194" s="95"/>
      <c r="BL194" s="61"/>
      <c r="BM194" s="95"/>
      <c r="BN194" s="95"/>
      <c r="BO194" s="95"/>
      <c r="BP194" s="95"/>
      <c r="BQ194" s="95"/>
      <c r="BR194" s="95"/>
      <c r="BS194" s="95"/>
      <c r="BT194" s="95"/>
      <c r="BU194" s="95"/>
      <c r="BV194" s="95"/>
      <c r="BW194" s="95"/>
      <c r="BX194" s="95"/>
      <c r="BY194" s="95"/>
      <c r="BZ194" s="95"/>
      <c r="CA194" s="95"/>
      <c r="CB194" s="95"/>
      <c r="CC194" s="95"/>
      <c r="CD194" s="95"/>
      <c r="CE194" s="95"/>
      <c r="CF194" s="95"/>
      <c r="CG194" s="95"/>
      <c r="CH194" s="95"/>
      <c r="CI194" s="95"/>
      <c r="CJ194" s="95"/>
      <c r="CK194" s="95"/>
      <c r="CL194" s="95"/>
      <c r="CM194" s="95"/>
      <c r="CN194" s="95"/>
      <c r="CO194" s="95"/>
      <c r="CP194" s="95"/>
      <c r="CQ194" s="95"/>
      <c r="CR194" s="95"/>
      <c r="CS194" s="95"/>
      <c r="CT194" s="95"/>
      <c r="CU194" s="95"/>
      <c r="CV194" s="95"/>
      <c r="CW194" s="95"/>
      <c r="CX194" s="95"/>
      <c r="CY194" s="95"/>
      <c r="CZ194" s="95"/>
      <c r="DA194" s="95"/>
      <c r="DB194" s="95"/>
      <c r="DC194" s="95"/>
      <c r="DD194" s="95"/>
      <c r="DE194" s="100"/>
      <c r="DF194" s="100"/>
    </row>
    <row r="195" spans="1:110" s="11" customFormat="1" ht="12.75">
      <c r="A195" s="23" t="s">
        <v>66</v>
      </c>
      <c r="B195" s="10"/>
      <c r="C195" s="9"/>
      <c r="D195" s="9"/>
      <c r="E195" s="10"/>
      <c r="F195" s="9"/>
      <c r="G195" s="9"/>
      <c r="H195" s="10"/>
      <c r="I195" s="9"/>
      <c r="J195" s="9"/>
      <c r="K195" s="10"/>
      <c r="L195" s="9"/>
      <c r="M195" s="9"/>
      <c r="N195" s="10"/>
      <c r="O195" s="9"/>
      <c r="P195" s="9"/>
      <c r="Q195" s="10"/>
      <c r="R195" s="9"/>
      <c r="S195" s="9"/>
      <c r="T195" s="10"/>
      <c r="U195" s="9"/>
      <c r="V195" s="9"/>
      <c r="W195" s="10"/>
      <c r="X195" s="9"/>
      <c r="Y195" s="9"/>
      <c r="Z195" s="10"/>
      <c r="AA195" s="9"/>
      <c r="AB195" s="9"/>
      <c r="AC195" s="10"/>
      <c r="AD195" s="9"/>
      <c r="AE195" s="9"/>
      <c r="AF195" s="10"/>
      <c r="AG195" s="9"/>
      <c r="AH195" s="9"/>
      <c r="AI195" s="10"/>
      <c r="AJ195" s="9"/>
      <c r="AK195" s="9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43"/>
      <c r="CQ195" s="10"/>
      <c r="CR195" s="43"/>
      <c r="CS195" s="10"/>
      <c r="CT195" s="43"/>
      <c r="CU195" s="10"/>
      <c r="CV195" s="43"/>
      <c r="CW195" s="10"/>
      <c r="CX195" s="10"/>
      <c r="CY195" s="10"/>
      <c r="CZ195" s="10"/>
      <c r="DA195" s="10"/>
      <c r="DB195" s="10"/>
      <c r="DC195" s="10"/>
      <c r="DD195" s="10"/>
      <c r="DE195" s="88"/>
      <c r="DF195" s="88"/>
    </row>
    <row r="196" spans="1:110" s="11" customFormat="1" ht="12.75">
      <c r="A196" s="11" t="s">
        <v>67</v>
      </c>
      <c r="B196" s="10"/>
      <c r="C196" s="9"/>
      <c r="D196" s="9"/>
      <c r="E196" s="10"/>
      <c r="F196" s="9"/>
      <c r="G196" s="9"/>
      <c r="H196" s="10"/>
      <c r="I196" s="9"/>
      <c r="J196" s="9"/>
      <c r="K196" s="10"/>
      <c r="L196" s="9"/>
      <c r="M196" s="9"/>
      <c r="N196" s="10"/>
      <c r="O196" s="9"/>
      <c r="P196" s="9"/>
      <c r="Q196" s="10"/>
      <c r="R196" s="9"/>
      <c r="S196" s="9"/>
      <c r="T196" s="10"/>
      <c r="U196" s="9"/>
      <c r="V196" s="9"/>
      <c r="W196" s="10"/>
      <c r="X196" s="9"/>
      <c r="Y196" s="9"/>
      <c r="Z196" s="10"/>
      <c r="AA196" s="9"/>
      <c r="AB196" s="9"/>
      <c r="AC196" s="10"/>
      <c r="AD196" s="9"/>
      <c r="AE196" s="9"/>
      <c r="AF196" s="10"/>
      <c r="AG196" s="9"/>
      <c r="AH196" s="9"/>
      <c r="AI196" s="10"/>
      <c r="AJ196" s="9"/>
      <c r="AK196" s="9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43"/>
      <c r="CQ196" s="10"/>
      <c r="CR196" s="43"/>
      <c r="CS196" s="10"/>
      <c r="CT196" s="43"/>
      <c r="CU196" s="10"/>
      <c r="CV196" s="43"/>
      <c r="CW196" s="10"/>
      <c r="CX196" s="10"/>
      <c r="CY196" s="10"/>
      <c r="CZ196" s="10"/>
      <c r="DA196" s="10"/>
      <c r="DB196" s="10"/>
      <c r="DC196" s="10"/>
      <c r="DD196" s="10"/>
      <c r="DE196" s="88"/>
      <c r="DF196" s="88"/>
    </row>
    <row r="197" spans="1:110" s="11" customFormat="1" ht="12.75">
      <c r="A197" s="172">
        <v>12</v>
      </c>
      <c r="B197" s="10"/>
      <c r="C197" s="9"/>
      <c r="D197" s="9"/>
      <c r="E197" s="10"/>
      <c r="F197" s="9"/>
      <c r="G197" s="9"/>
      <c r="H197" s="10"/>
      <c r="I197" s="9"/>
      <c r="J197" s="9"/>
      <c r="K197" s="10"/>
      <c r="L197" s="9"/>
      <c r="M197" s="9"/>
      <c r="N197" s="10"/>
      <c r="O197" s="9"/>
      <c r="P197" s="9"/>
      <c r="Q197" s="10"/>
      <c r="R197" s="9"/>
      <c r="S197" s="9"/>
      <c r="T197" s="10"/>
      <c r="U197" s="9"/>
      <c r="V197" s="9"/>
      <c r="W197" s="10"/>
      <c r="X197" s="9"/>
      <c r="Y197" s="9"/>
      <c r="Z197" s="10"/>
      <c r="AA197" s="9"/>
      <c r="AB197" s="9"/>
      <c r="AC197" s="10"/>
      <c r="AD197" s="9"/>
      <c r="AE197" s="9"/>
      <c r="AF197" s="10"/>
      <c r="AG197" s="9"/>
      <c r="AH197" s="9"/>
      <c r="AI197" s="10"/>
      <c r="AJ197" s="9"/>
      <c r="AK197" s="9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43"/>
      <c r="CQ197" s="10"/>
      <c r="CR197" s="43"/>
      <c r="CS197" s="10"/>
      <c r="CT197" s="43"/>
      <c r="CU197" s="10"/>
      <c r="CV197" s="43"/>
      <c r="CW197" s="10"/>
      <c r="CX197" s="10"/>
      <c r="CY197" s="10"/>
      <c r="CZ197" s="10"/>
      <c r="DA197" s="10"/>
      <c r="DB197" s="10"/>
      <c r="DC197" s="10"/>
      <c r="DD197" s="10"/>
      <c r="DE197" s="88"/>
      <c r="DF197" s="88"/>
    </row>
    <row r="198" spans="1:110" s="11" customFormat="1" ht="12.75">
      <c r="A198" s="12" t="s">
        <v>68</v>
      </c>
      <c r="B198" s="10">
        <f>SUM(B52:INDEX(B:B,52+$A197-1))</f>
        <v>164137.26999999996</v>
      </c>
      <c r="C198" s="25"/>
      <c r="D198" s="25"/>
      <c r="E198" s="10">
        <f>SUM(E52:INDEX(E:E,52+$A197-1))</f>
        <v>122397.56</v>
      </c>
      <c r="F198" s="25"/>
      <c r="G198" s="25"/>
      <c r="H198" s="10">
        <f>SUM(H52:INDEX(H:H,52+$A197-1))</f>
        <v>41054.800000000003</v>
      </c>
      <c r="I198" s="25"/>
      <c r="J198" s="25"/>
      <c r="K198" s="10">
        <f>SUM(K52:INDEX(K:K,52+$A197-1))</f>
        <v>684.91</v>
      </c>
      <c r="L198" s="25"/>
      <c r="M198" s="25"/>
      <c r="N198" s="10">
        <f>SUM(N52:INDEX(N:N,52+$A197-1))</f>
        <v>138742.29</v>
      </c>
      <c r="O198" s="25"/>
      <c r="P198" s="25"/>
      <c r="Q198" s="10">
        <f>SUM(Q52:INDEX(Q:Q,52+$A197-1))</f>
        <v>108120.3</v>
      </c>
      <c r="R198" s="25"/>
      <c r="S198" s="25"/>
      <c r="T198" s="10">
        <f>SUM(T52:INDEX(T:T,52+$A197-1))</f>
        <v>30106.370000000003</v>
      </c>
      <c r="U198" s="25"/>
      <c r="V198" s="25"/>
      <c r="W198" s="10">
        <f>SUM(W52:INDEX(W:W,52+$A197-1))</f>
        <v>515.6</v>
      </c>
      <c r="X198" s="25"/>
      <c r="Y198" s="25"/>
      <c r="Z198" s="10">
        <f>SUM(Z52:INDEX(Z:Z,52+$A197-1))</f>
        <v>79876.559999999983</v>
      </c>
      <c r="AA198" s="25"/>
      <c r="AB198" s="25"/>
      <c r="AC198" s="10">
        <f>SUM(AC52:INDEX(AC:AC,52+$A197-1))</f>
        <v>74950.319999999992</v>
      </c>
      <c r="AD198" s="25"/>
      <c r="AE198" s="25"/>
      <c r="AF198" s="10">
        <f>SUM(AF52:INDEX(AF:AF,52+$A197-1))</f>
        <v>4623.08</v>
      </c>
      <c r="AG198" s="25"/>
      <c r="AH198" s="25"/>
      <c r="AI198" s="10">
        <f>SUM(AI52:INDEX(AI:AI,52+$A197-1))</f>
        <v>303.13</v>
      </c>
      <c r="AJ198" s="25"/>
      <c r="AK198" s="25"/>
      <c r="AL198" s="10">
        <f>AVERAGE(AL52:INDEX(AL:AL,52+$A197-1))</f>
        <v>84.538333333333327</v>
      </c>
      <c r="AM198" s="170"/>
      <c r="AN198" s="25"/>
      <c r="AO198" s="10">
        <f>AVERAGE(AO52:INDEX(AO:AO,52+$A197-1))</f>
        <v>88.339166666666657</v>
      </c>
      <c r="AP198" s="170"/>
      <c r="AQ198" s="25"/>
      <c r="AR198" s="10">
        <f>AVERAGE(AR52:INDEX(AR:AR,52+$A197-1))</f>
        <v>73.31</v>
      </c>
      <c r="AS198" s="170"/>
      <c r="AT198" s="25"/>
      <c r="AU198" s="10">
        <f>AVERAGE(AU52:INDEX(AU:AU,52+$A197-1))</f>
        <v>75.25333333333333</v>
      </c>
      <c r="AV198" s="170"/>
      <c r="AW198" s="25"/>
      <c r="AX198" s="10"/>
      <c r="AY198" s="10"/>
      <c r="AZ198" s="25"/>
      <c r="BA198" s="10"/>
      <c r="BB198" s="96"/>
      <c r="BC198" s="10"/>
      <c r="BD198" s="25"/>
      <c r="BE198" s="10"/>
      <c r="BF198" s="25"/>
      <c r="BG198" s="10"/>
      <c r="BH198" s="25"/>
      <c r="BI198" s="10"/>
      <c r="BJ198" s="25"/>
      <c r="BK198" s="10"/>
      <c r="BL198" s="25"/>
      <c r="BM198" s="10"/>
      <c r="BN198" s="25"/>
      <c r="BO198" s="10"/>
      <c r="BP198" s="10"/>
      <c r="BQ198" s="25"/>
      <c r="BR198" s="10"/>
      <c r="BS198" s="25"/>
      <c r="BT198" s="10"/>
      <c r="BU198" s="25"/>
      <c r="BV198" s="10"/>
      <c r="BW198" s="25"/>
      <c r="BX198" s="10"/>
      <c r="BY198" s="25"/>
      <c r="BZ198" s="10"/>
      <c r="CA198" s="25"/>
      <c r="CB198" s="10"/>
      <c r="CC198" s="25"/>
      <c r="CD198" s="10"/>
      <c r="CE198" s="25"/>
      <c r="CF198" s="10"/>
      <c r="CG198" s="25"/>
      <c r="CH198" s="10"/>
      <c r="CI198" s="25"/>
      <c r="CJ198" s="10"/>
      <c r="CK198" s="25"/>
      <c r="CL198" s="10"/>
      <c r="CM198" s="25"/>
      <c r="CN198" s="10"/>
      <c r="CO198" s="25"/>
      <c r="CP198" s="10"/>
      <c r="CQ198" s="25"/>
      <c r="CR198" s="10"/>
      <c r="CS198" s="25"/>
      <c r="CT198" s="10"/>
      <c r="CU198" s="25"/>
      <c r="CV198" s="98"/>
      <c r="CW198" s="10"/>
      <c r="CX198" s="25"/>
      <c r="CY198" s="10"/>
      <c r="CZ198" s="25"/>
      <c r="DA198" s="10"/>
      <c r="DB198" s="25"/>
      <c r="DC198" s="10"/>
      <c r="DD198" s="25"/>
      <c r="DE198" s="88"/>
      <c r="DF198" s="88"/>
    </row>
    <row r="199" spans="1:110" s="11" customFormat="1" ht="12.75">
      <c r="A199" s="1"/>
      <c r="B199" s="10"/>
      <c r="C199" s="24"/>
      <c r="D199" s="24"/>
      <c r="E199" s="10"/>
      <c r="F199" s="24"/>
      <c r="G199" s="24"/>
      <c r="H199" s="10"/>
      <c r="I199" s="24"/>
      <c r="J199" s="24"/>
      <c r="K199" s="10"/>
      <c r="L199" s="24"/>
      <c r="M199" s="24"/>
      <c r="N199" s="10"/>
      <c r="O199" s="24"/>
      <c r="P199" s="24"/>
      <c r="Q199" s="10"/>
      <c r="R199" s="24"/>
      <c r="S199" s="24"/>
      <c r="T199" s="10"/>
      <c r="U199" s="24"/>
      <c r="V199" s="24"/>
      <c r="W199" s="10"/>
      <c r="X199" s="24"/>
      <c r="Y199" s="24"/>
      <c r="Z199" s="10"/>
      <c r="AA199" s="24"/>
      <c r="AB199" s="24"/>
      <c r="AC199" s="10"/>
      <c r="AD199" s="24"/>
      <c r="AE199" s="24"/>
      <c r="AF199" s="10"/>
      <c r="AG199" s="24"/>
      <c r="AH199" s="24"/>
      <c r="AI199" s="10"/>
      <c r="AJ199" s="24"/>
      <c r="AK199" s="24"/>
      <c r="AL199" s="10"/>
      <c r="AM199" s="30"/>
      <c r="AN199" s="10"/>
      <c r="AO199" s="10"/>
      <c r="AP199" s="30"/>
      <c r="AQ199" s="10"/>
      <c r="AR199" s="10"/>
      <c r="AS199" s="30"/>
      <c r="AT199" s="10"/>
      <c r="AU199" s="10"/>
      <c r="AV199" s="30"/>
      <c r="AW199" s="10"/>
      <c r="AX199" s="10"/>
      <c r="AY199" s="10"/>
      <c r="AZ199" s="24"/>
      <c r="BA199" s="10"/>
      <c r="BB199" s="93"/>
      <c r="BC199" s="10"/>
      <c r="BD199" s="24"/>
      <c r="BE199" s="10"/>
      <c r="BF199" s="24"/>
      <c r="BG199" s="10"/>
      <c r="BH199" s="24"/>
      <c r="BI199" s="10"/>
      <c r="BJ199" s="24"/>
      <c r="BK199" s="10"/>
      <c r="BL199" s="24"/>
      <c r="BM199" s="10"/>
      <c r="BN199" s="24"/>
      <c r="BO199" s="10"/>
      <c r="BP199" s="10"/>
      <c r="BQ199" s="24"/>
      <c r="BR199" s="10"/>
      <c r="BS199" s="24"/>
      <c r="BT199" s="10"/>
      <c r="BU199" s="24"/>
      <c r="BV199" s="10"/>
      <c r="BW199" s="24"/>
      <c r="BX199" s="10"/>
      <c r="BY199" s="24"/>
      <c r="BZ199" s="10"/>
      <c r="CA199" s="24"/>
      <c r="CB199" s="10"/>
      <c r="CC199" s="24"/>
      <c r="CD199" s="10"/>
      <c r="CE199" s="24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43"/>
      <c r="CW199" s="10"/>
      <c r="CX199" s="24"/>
      <c r="CY199" s="10"/>
      <c r="CZ199" s="24"/>
      <c r="DA199" s="10"/>
      <c r="DB199" s="24"/>
      <c r="DC199" s="10"/>
      <c r="DD199" s="24"/>
      <c r="DE199" s="88"/>
      <c r="DF199" s="88"/>
    </row>
    <row r="200" spans="1:110" s="11" customFormat="1" ht="12.75">
      <c r="A200" s="12" t="s">
        <v>69</v>
      </c>
      <c r="B200" s="10">
        <f>SUM(B64:INDEX(B:B,64+$A197-1))</f>
        <v>174368.49000000002</v>
      </c>
      <c r="C200" s="24">
        <f>B200/B198-1</f>
        <v>6.2333314060847078E-2</v>
      </c>
      <c r="D200" s="24"/>
      <c r="E200" s="10">
        <f>SUM(E64:INDEX(E:E,64+$A197-1))</f>
        <v>127478.46</v>
      </c>
      <c r="F200" s="24">
        <f>E200/E198-1</f>
        <v>4.1511448430834763E-2</v>
      </c>
      <c r="G200" s="24"/>
      <c r="H200" s="10">
        <f>SUM(H64:INDEX(H:H,64+$A197-1))</f>
        <v>46194.559999999998</v>
      </c>
      <c r="I200" s="24">
        <f>H200/H198-1</f>
        <v>0.12519266931028761</v>
      </c>
      <c r="J200" s="24"/>
      <c r="K200" s="10">
        <f>SUM(K64:INDEX(K:K,64+$A197-1))</f>
        <v>695.4799999999999</v>
      </c>
      <c r="L200" s="24">
        <f>K200/K198-1</f>
        <v>1.5432684586295986E-2</v>
      </c>
      <c r="M200" s="24"/>
      <c r="N200" s="10">
        <f>SUM(N64:INDEX(N:N,64+$A197-1))</f>
        <v>145388.23000000001</v>
      </c>
      <c r="O200" s="24">
        <f>N200/N198-1</f>
        <v>4.7901328426970702E-2</v>
      </c>
      <c r="P200" s="24"/>
      <c r="Q200" s="10">
        <f>SUM(Q64:INDEX(Q:Q,64+$A197-1))</f>
        <v>111468.15000000002</v>
      </c>
      <c r="R200" s="24">
        <f>Q200/Q198-1</f>
        <v>3.096412052130848E-2</v>
      </c>
      <c r="S200" s="24"/>
      <c r="T200" s="10">
        <f>SUM(T64:INDEX(T:T,64+$A197-1))</f>
        <v>33405.79</v>
      </c>
      <c r="U200" s="24">
        <f>T200/T198-1</f>
        <v>0.10959208964747313</v>
      </c>
      <c r="V200" s="24"/>
      <c r="W200" s="10">
        <f>SUM(W64:INDEX(W:W,64+$A197-1))</f>
        <v>514.29999999999995</v>
      </c>
      <c r="X200" s="24">
        <f>W200/W198-1</f>
        <v>-2.5213343677270572E-3</v>
      </c>
      <c r="Y200" s="24"/>
      <c r="Z200" s="10">
        <f>SUM(Z64:INDEX(Z:Z,64+$A197-1))</f>
        <v>81690.930000000008</v>
      </c>
      <c r="AA200" s="24">
        <f>Z200/Z198-1</f>
        <v>2.2714673741583535E-2</v>
      </c>
      <c r="AB200" s="24"/>
      <c r="AC200" s="10">
        <f>SUM(AC64:INDEX(AC:AC,64+$A197-1))</f>
        <v>75971.710000000006</v>
      </c>
      <c r="AD200" s="24">
        <f>AC200/AC198-1</f>
        <v>1.3627560229229285E-2</v>
      </c>
      <c r="AE200" s="24"/>
      <c r="AF200" s="10">
        <f>SUM(AF64:INDEX(AF:AF,64+$A197-1))</f>
        <v>5396.0400000000009</v>
      </c>
      <c r="AG200" s="24">
        <f>AF200/AF198-1</f>
        <v>0.16719589537710822</v>
      </c>
      <c r="AH200" s="24"/>
      <c r="AI200" s="10">
        <f>SUM(AI64:INDEX(AI:AI,64+$A197-1))</f>
        <v>323.15999999999997</v>
      </c>
      <c r="AJ200" s="24">
        <f>AI200/AI198-1</f>
        <v>6.6077260581268726E-2</v>
      </c>
      <c r="AK200" s="24"/>
      <c r="AL200" s="10">
        <f>AVERAGE(AL64:INDEX(AL:AL,64+$A197-1))</f>
        <v>83.201666666666668</v>
      </c>
      <c r="AM200" s="168">
        <f>AL200-AL198</f>
        <v>-1.3366666666666589</v>
      </c>
      <c r="AN200" s="24"/>
      <c r="AO200" s="10">
        <f>AVERAGE(AO64:INDEX(AO:AO,64+$A197-1))</f>
        <v>87.229166666666671</v>
      </c>
      <c r="AP200" s="168">
        <f>AO200-AO198</f>
        <v>-1.1099999999999852</v>
      </c>
      <c r="AQ200" s="24"/>
      <c r="AR200" s="10">
        <f>AVERAGE(AR64:INDEX(AR:AR,64+$A197-1))</f>
        <v>72.097500000000011</v>
      </c>
      <c r="AS200" s="168">
        <f>AR200-AR198</f>
        <v>-1.2124999999999915</v>
      </c>
      <c r="AT200" s="24"/>
      <c r="AU200" s="10">
        <f>AVERAGE(AU64:INDEX(AU:AU,64+$A197-1))</f>
        <v>73.382500000000007</v>
      </c>
      <c r="AV200" s="168">
        <f>AU200-AU198</f>
        <v>-1.8708333333333229</v>
      </c>
      <c r="AW200" s="24"/>
      <c r="AX200" s="10"/>
      <c r="AY200" s="10"/>
      <c r="AZ200" s="24"/>
      <c r="BA200" s="10"/>
      <c r="BB200" s="93"/>
      <c r="BC200" s="10"/>
      <c r="BD200" s="24"/>
      <c r="BE200" s="10"/>
      <c r="BF200" s="24"/>
      <c r="BG200" s="10"/>
      <c r="BH200" s="24"/>
      <c r="BI200" s="10"/>
      <c r="BJ200" s="24"/>
      <c r="BK200" s="10"/>
      <c r="BL200" s="24"/>
      <c r="BM200" s="10"/>
      <c r="BN200" s="24"/>
      <c r="BO200" s="10"/>
      <c r="BP200" s="10"/>
      <c r="BQ200" s="24"/>
      <c r="BR200" s="10"/>
      <c r="BS200" s="24"/>
      <c r="BT200" s="10"/>
      <c r="BU200" s="24"/>
      <c r="BV200" s="10"/>
      <c r="BW200" s="24"/>
      <c r="BX200" s="10"/>
      <c r="BY200" s="24"/>
      <c r="BZ200" s="10"/>
      <c r="CA200" s="24"/>
      <c r="CB200" s="10"/>
      <c r="CC200" s="24"/>
      <c r="CD200" s="10"/>
      <c r="CE200" s="24"/>
      <c r="CF200" s="10"/>
      <c r="CG200" s="24"/>
      <c r="CH200" s="10"/>
      <c r="CI200" s="24"/>
      <c r="CJ200" s="10"/>
      <c r="CK200" s="24"/>
      <c r="CL200" s="10"/>
      <c r="CM200" s="24"/>
      <c r="CN200" s="10"/>
      <c r="CO200" s="24"/>
      <c r="CP200" s="10"/>
      <c r="CQ200" s="24"/>
      <c r="CR200" s="10"/>
      <c r="CS200" s="24"/>
      <c r="CT200" s="10"/>
      <c r="CU200" s="24"/>
      <c r="CV200" s="43"/>
      <c r="CW200" s="10"/>
      <c r="CX200" s="24"/>
      <c r="CY200" s="10"/>
      <c r="CZ200" s="24"/>
      <c r="DA200" s="10"/>
      <c r="DB200" s="24"/>
      <c r="DC200" s="10"/>
      <c r="DD200" s="24"/>
      <c r="DE200" s="88"/>
      <c r="DF200" s="88"/>
    </row>
    <row r="201" spans="1:110" s="11" customFormat="1" ht="12.75">
      <c r="A201" s="1"/>
      <c r="B201" s="10"/>
      <c r="C201" s="24"/>
      <c r="D201" s="24"/>
      <c r="E201" s="10"/>
      <c r="F201" s="24"/>
      <c r="G201" s="24"/>
      <c r="H201" s="10"/>
      <c r="I201" s="24"/>
      <c r="J201" s="24"/>
      <c r="K201" s="10"/>
      <c r="L201" s="24"/>
      <c r="M201" s="24"/>
      <c r="N201" s="10"/>
      <c r="O201" s="24"/>
      <c r="P201" s="24"/>
      <c r="Q201" s="10"/>
      <c r="R201" s="24"/>
      <c r="S201" s="24"/>
      <c r="T201" s="10"/>
      <c r="U201" s="24"/>
      <c r="V201" s="24"/>
      <c r="W201" s="10"/>
      <c r="X201" s="24"/>
      <c r="Y201" s="24"/>
      <c r="Z201" s="10"/>
      <c r="AA201" s="24"/>
      <c r="AB201" s="24"/>
      <c r="AC201" s="10"/>
      <c r="AD201" s="24"/>
      <c r="AE201" s="24"/>
      <c r="AF201" s="10"/>
      <c r="AG201" s="24"/>
      <c r="AH201" s="24"/>
      <c r="AI201" s="10"/>
      <c r="AJ201" s="24"/>
      <c r="AK201" s="24"/>
      <c r="AL201" s="10"/>
      <c r="AM201" s="168"/>
      <c r="AN201" s="24"/>
      <c r="AO201" s="10"/>
      <c r="AP201" s="168"/>
      <c r="AQ201" s="24"/>
      <c r="AR201" s="10"/>
      <c r="AS201" s="168"/>
      <c r="AT201" s="24"/>
      <c r="AU201" s="10"/>
      <c r="AV201" s="168"/>
      <c r="AW201" s="24"/>
      <c r="AX201" s="10"/>
      <c r="AY201" s="10"/>
      <c r="AZ201" s="24"/>
      <c r="BA201" s="10"/>
      <c r="BB201" s="93"/>
      <c r="BC201" s="10"/>
      <c r="BD201" s="24"/>
      <c r="BE201" s="10"/>
      <c r="BF201" s="24"/>
      <c r="BG201" s="10"/>
      <c r="BH201" s="24"/>
      <c r="BI201" s="10"/>
      <c r="BJ201" s="24"/>
      <c r="BK201" s="10"/>
      <c r="BL201" s="24"/>
      <c r="BM201" s="10"/>
      <c r="BN201" s="24"/>
      <c r="BO201" s="10"/>
      <c r="BP201" s="10"/>
      <c r="BQ201" s="24"/>
      <c r="BR201" s="10"/>
      <c r="BS201" s="24"/>
      <c r="BT201" s="10"/>
      <c r="BU201" s="24"/>
      <c r="BV201" s="10"/>
      <c r="BW201" s="24"/>
      <c r="BX201" s="10"/>
      <c r="BY201" s="24"/>
      <c r="BZ201" s="10"/>
      <c r="CA201" s="24"/>
      <c r="CB201" s="10"/>
      <c r="CC201" s="24"/>
      <c r="CD201" s="10"/>
      <c r="CE201" s="24"/>
      <c r="CF201" s="10"/>
      <c r="CG201" s="24"/>
      <c r="CH201" s="10"/>
      <c r="CI201" s="24"/>
      <c r="CJ201" s="10"/>
      <c r="CK201" s="24"/>
      <c r="CL201" s="10"/>
      <c r="CM201" s="24"/>
      <c r="CN201" s="10"/>
      <c r="CO201" s="24"/>
      <c r="CP201" s="10"/>
      <c r="CQ201" s="24"/>
      <c r="CR201" s="10"/>
      <c r="CS201" s="24"/>
      <c r="CT201" s="10"/>
      <c r="CU201" s="24"/>
      <c r="CV201" s="43"/>
      <c r="CW201" s="10"/>
      <c r="CX201" s="24"/>
      <c r="CY201" s="10"/>
      <c r="CZ201" s="24"/>
      <c r="DA201" s="10"/>
      <c r="DB201" s="24"/>
      <c r="DC201" s="10"/>
      <c r="DD201" s="24"/>
      <c r="DE201" s="88"/>
      <c r="DF201" s="88"/>
    </row>
    <row r="202" spans="1:110" s="11" customFormat="1" ht="12.75">
      <c r="A202" s="12" t="s">
        <v>70</v>
      </c>
      <c r="B202" s="10">
        <f>SUM(B76:INDEX(B:B,76+$A197-1))</f>
        <v>76962.91</v>
      </c>
      <c r="C202" s="24">
        <f>B202/B200-1</f>
        <v>-0.55861916335915973</v>
      </c>
      <c r="D202" s="24"/>
      <c r="E202" s="10">
        <f>SUM(E76:INDEX(E:E,76+$A197-1))</f>
        <v>71780.88</v>
      </c>
      <c r="F202" s="24">
        <f>E202/E200-1</f>
        <v>-0.4369175780755431</v>
      </c>
      <c r="G202" s="24"/>
      <c r="H202" s="10">
        <f>SUM(H76:INDEX(H:H,76+$A197-1))</f>
        <v>5133.66</v>
      </c>
      <c r="I202" s="24">
        <f>H202/H200-1</f>
        <v>-0.88886873259535326</v>
      </c>
      <c r="J202" s="24"/>
      <c r="K202" s="10">
        <f>SUM(K76:INDEX(K:K,76+$A197-1))</f>
        <v>48.370000000000005</v>
      </c>
      <c r="L202" s="24">
        <f>K202/K200-1</f>
        <v>-0.9304509116006211</v>
      </c>
      <c r="M202" s="24"/>
      <c r="N202" s="10">
        <f>SUM(N76:INDEX(N:N,76+$A197-1))</f>
        <v>57176.939999999995</v>
      </c>
      <c r="O202" s="24">
        <f>N202/N200-1</f>
        <v>-0.60672923798577094</v>
      </c>
      <c r="P202" s="24"/>
      <c r="Q202" s="10">
        <f>SUM(Q76:INDEX(Q:Q,76+$A197-1))</f>
        <v>53948.51</v>
      </c>
      <c r="R202" s="24">
        <f>Q202/Q200-1</f>
        <v>-0.51601861159443319</v>
      </c>
      <c r="S202" s="24"/>
      <c r="T202" s="10">
        <f>SUM(T76:INDEX(T:T,76+$A197-1))</f>
        <v>3202.27</v>
      </c>
      <c r="U202" s="24">
        <f>T202/T200-1</f>
        <v>-0.90414027029446098</v>
      </c>
      <c r="V202" s="24"/>
      <c r="W202" s="10">
        <f>SUM(W76:INDEX(W:W,76+$A197-1))</f>
        <v>26.18</v>
      </c>
      <c r="X202" s="24">
        <f>W202/W200-1</f>
        <v>-0.94909585844837641</v>
      </c>
      <c r="Y202" s="24"/>
      <c r="Z202" s="10">
        <f>SUM(Z76:INDEX(Z:Z,76+$A197-1))</f>
        <v>37021.440000000002</v>
      </c>
      <c r="AA202" s="24">
        <f>Z202/Z200-1</f>
        <v>-0.54681088830791857</v>
      </c>
      <c r="AB202" s="24"/>
      <c r="AC202" s="10">
        <f>SUM(AC76:INDEX(AC:AC,76+$A197-1))</f>
        <v>36544.859999999993</v>
      </c>
      <c r="AD202" s="24">
        <f>AC202/AC200-1</f>
        <v>-0.51896752093641185</v>
      </c>
      <c r="AE202" s="24"/>
      <c r="AF202" s="10">
        <f>SUM(AF76:INDEX(AF:AF,76+$A197-1))</f>
        <v>522.9</v>
      </c>
      <c r="AG202" s="24">
        <f>AF202/AF200-1</f>
        <v>-0.9030956034425246</v>
      </c>
      <c r="AH202" s="24"/>
      <c r="AI202" s="10">
        <f>SUM(AI76:INDEX(AI:AI,76+$A197-1))</f>
        <v>18.509999999999998</v>
      </c>
      <c r="AJ202" s="24">
        <f>AI202/AI200-1</f>
        <v>-0.94272187151875231</v>
      </c>
      <c r="AK202" s="24"/>
      <c r="AL202" s="10">
        <f>AVERAGE(AL76:INDEX(AL:AL,76+$A197-1))</f>
        <v>71.307500000000005</v>
      </c>
      <c r="AM202" s="168">
        <f>AL202-AL200</f>
        <v>-11.894166666666663</v>
      </c>
      <c r="AN202" s="24"/>
      <c r="AO202" s="10">
        <f>AVERAGE(AO76:INDEX(AO:AO,76+$A197-1))</f>
        <v>71.826666666666654</v>
      </c>
      <c r="AP202" s="168">
        <f>AO202-AO200</f>
        <v>-15.402500000000018</v>
      </c>
      <c r="AQ202" s="24"/>
      <c r="AR202" s="10">
        <f>AVERAGE(AR76:INDEX(AR:AR,76+$A197-1))</f>
        <v>48.903333333333336</v>
      </c>
      <c r="AS202" s="168">
        <f>AR202-AR200</f>
        <v>-23.194166666666675</v>
      </c>
      <c r="AT202" s="24"/>
      <c r="AU202" s="10">
        <f>AVERAGE(AU76:INDEX(AU:AU,76+$A197-1))</f>
        <v>7.21</v>
      </c>
      <c r="AV202" s="168">
        <f>AU202-AU200</f>
        <v>-66.172500000000014</v>
      </c>
      <c r="AW202" s="24"/>
      <c r="AX202" s="10"/>
      <c r="AY202" s="10"/>
      <c r="AZ202" s="24"/>
      <c r="BA202" s="10"/>
      <c r="BB202" s="93"/>
      <c r="BC202" s="10"/>
      <c r="BD202" s="24"/>
      <c r="BE202" s="10"/>
      <c r="BF202" s="24"/>
      <c r="BG202" s="10"/>
      <c r="BH202" s="24"/>
      <c r="BI202" s="10"/>
      <c r="BJ202" s="24"/>
      <c r="BK202" s="10"/>
      <c r="BL202" s="24"/>
      <c r="BM202" s="10"/>
      <c r="BN202" s="24"/>
      <c r="BO202" s="10"/>
      <c r="BP202" s="10"/>
      <c r="BQ202" s="24"/>
      <c r="BR202" s="10"/>
      <c r="BS202" s="24"/>
      <c r="BT202" s="10"/>
      <c r="BU202" s="24"/>
      <c r="BV202" s="10"/>
      <c r="BW202" s="24"/>
      <c r="BX202" s="10"/>
      <c r="BY202" s="24"/>
      <c r="BZ202" s="10"/>
      <c r="CA202" s="24"/>
      <c r="CB202" s="10"/>
      <c r="CC202" s="24"/>
      <c r="CD202" s="10"/>
      <c r="CE202" s="24"/>
      <c r="CF202" s="10"/>
      <c r="CG202" s="24"/>
      <c r="CH202" s="10"/>
      <c r="CI202" s="24"/>
      <c r="CJ202" s="10"/>
      <c r="CK202" s="24"/>
      <c r="CL202" s="10"/>
      <c r="CM202" s="24"/>
      <c r="CN202" s="10"/>
      <c r="CO202" s="24"/>
      <c r="CP202" s="10"/>
      <c r="CQ202" s="24"/>
      <c r="CR202" s="10"/>
      <c r="CS202" s="24"/>
      <c r="CT202" s="10"/>
      <c r="CU202" s="24"/>
      <c r="CV202" s="43"/>
      <c r="CW202" s="10"/>
      <c r="CX202" s="24"/>
      <c r="CY202" s="10"/>
      <c r="CZ202" s="24"/>
      <c r="DA202" s="10"/>
      <c r="DB202" s="24"/>
      <c r="DC202" s="10"/>
      <c r="DD202" s="24"/>
      <c r="DE202" s="88"/>
      <c r="DF202" s="88"/>
    </row>
    <row r="203" spans="1:110" s="11" customFormat="1" ht="12.75">
      <c r="A203" s="1"/>
      <c r="B203" s="10"/>
      <c r="C203" s="24"/>
      <c r="D203" s="24"/>
      <c r="E203" s="10"/>
      <c r="F203" s="24"/>
      <c r="G203" s="24"/>
      <c r="H203" s="10"/>
      <c r="I203" s="24"/>
      <c r="J203" s="24"/>
      <c r="K203" s="10"/>
      <c r="L203" s="24"/>
      <c r="M203" s="24"/>
      <c r="N203" s="10"/>
      <c r="O203" s="24"/>
      <c r="P203" s="24"/>
      <c r="Q203" s="10"/>
      <c r="R203" s="24"/>
      <c r="S203" s="24"/>
      <c r="T203" s="10"/>
      <c r="U203" s="24"/>
      <c r="V203" s="24"/>
      <c r="W203" s="10"/>
      <c r="X203" s="24"/>
      <c r="Y203" s="24"/>
      <c r="Z203" s="10"/>
      <c r="AA203" s="24"/>
      <c r="AB203" s="24"/>
      <c r="AC203" s="10"/>
      <c r="AD203" s="24"/>
      <c r="AE203" s="24"/>
      <c r="AF203" s="10"/>
      <c r="AG203" s="24"/>
      <c r="AH203" s="24"/>
      <c r="AI203" s="10"/>
      <c r="AJ203" s="24"/>
      <c r="AK203" s="24"/>
      <c r="AL203" s="10"/>
      <c r="AM203" s="168"/>
      <c r="AN203" s="24"/>
      <c r="AO203" s="10"/>
      <c r="AP203" s="168"/>
      <c r="AQ203" s="24"/>
      <c r="AR203" s="10"/>
      <c r="AS203" s="168"/>
      <c r="AT203" s="24"/>
      <c r="AU203" s="10"/>
      <c r="AV203" s="168"/>
      <c r="AW203" s="24"/>
      <c r="AX203" s="10"/>
      <c r="AY203" s="10"/>
      <c r="AZ203" s="24"/>
      <c r="BA203" s="10"/>
      <c r="BB203" s="93"/>
      <c r="BC203" s="10"/>
      <c r="BD203" s="24"/>
      <c r="BE203" s="10"/>
      <c r="BF203" s="24"/>
      <c r="BG203" s="10"/>
      <c r="BH203" s="24"/>
      <c r="BI203" s="10"/>
      <c r="BJ203" s="24"/>
      <c r="BK203" s="10"/>
      <c r="BL203" s="24"/>
      <c r="BM203" s="10"/>
      <c r="BN203" s="24"/>
      <c r="BO203" s="10"/>
      <c r="BP203" s="10"/>
      <c r="BQ203" s="24"/>
      <c r="BR203" s="10"/>
      <c r="BS203" s="24"/>
      <c r="BT203" s="10"/>
      <c r="BU203" s="24"/>
      <c r="BV203" s="10"/>
      <c r="BW203" s="24"/>
      <c r="BX203" s="10"/>
      <c r="BY203" s="24"/>
      <c r="BZ203" s="10"/>
      <c r="CA203" s="24"/>
      <c r="CB203" s="10"/>
      <c r="CC203" s="24"/>
      <c r="CD203" s="10"/>
      <c r="CE203" s="24"/>
      <c r="CF203" s="10"/>
      <c r="CG203" s="24"/>
      <c r="CH203" s="10"/>
      <c r="CI203" s="24"/>
      <c r="CJ203" s="10"/>
      <c r="CK203" s="24"/>
      <c r="CL203" s="10"/>
      <c r="CM203" s="24"/>
      <c r="CN203" s="10"/>
      <c r="CO203" s="24"/>
      <c r="CP203" s="10"/>
      <c r="CQ203" s="24"/>
      <c r="CR203" s="10"/>
      <c r="CS203" s="24"/>
      <c r="CT203" s="10"/>
      <c r="CU203" s="24"/>
      <c r="CV203" s="43"/>
      <c r="CW203" s="10"/>
      <c r="CX203" s="24"/>
      <c r="CY203" s="10"/>
      <c r="CZ203" s="24"/>
      <c r="DA203" s="10"/>
      <c r="DB203" s="24"/>
      <c r="DC203" s="10"/>
      <c r="DD203" s="24"/>
      <c r="DE203" s="88"/>
      <c r="DF203" s="88"/>
    </row>
    <row r="204" spans="1:110" s="11" customFormat="1" ht="12.75">
      <c r="A204" s="12" t="s">
        <v>71</v>
      </c>
      <c r="B204" s="10">
        <f>SUM(B88:INDEX(B:B,88+$A197-1))</f>
        <v>83835.66</v>
      </c>
      <c r="C204" s="24">
        <f>B204/B202-1</f>
        <v>8.9299508035753927E-2</v>
      </c>
      <c r="D204" s="24"/>
      <c r="E204" s="10">
        <f>SUM(E88:INDEX(E:E,88+$A197-1))</f>
        <v>82847.670000000013</v>
      </c>
      <c r="F204" s="24">
        <f>E204/E202-1</f>
        <v>0.15417462143122251</v>
      </c>
      <c r="G204" s="24"/>
      <c r="H204" s="10">
        <f>SUM(H88:INDEX(H:H,88+$A197-1))</f>
        <v>987.9899999999999</v>
      </c>
      <c r="I204" s="24">
        <f>H204/H202-1</f>
        <v>-0.80754666261497643</v>
      </c>
      <c r="J204" s="24"/>
      <c r="K204" s="10">
        <f>SUM(K88:INDEX(K:K,88+$A197-1))</f>
        <v>0</v>
      </c>
      <c r="L204" s="24">
        <f>K204/K202-1</f>
        <v>-1</v>
      </c>
      <c r="M204" s="24"/>
      <c r="N204" s="10">
        <f>SUM(N88:INDEX(N:N,88+$A197-1))</f>
        <v>62611.06</v>
      </c>
      <c r="O204" s="24">
        <f>N204/N202-1</f>
        <v>9.5040413145579317E-2</v>
      </c>
      <c r="P204" s="24"/>
      <c r="Q204" s="10">
        <f>SUM(Q88:INDEX(Q:Q,88+$A197-1))</f>
        <v>62142.289999999994</v>
      </c>
      <c r="R204" s="24">
        <f>Q204/Q202-1</f>
        <v>0.15188148847855087</v>
      </c>
      <c r="S204" s="24"/>
      <c r="T204" s="10">
        <f>SUM(T88:INDEX(T:T,88+$A197-1))</f>
        <v>468.77</v>
      </c>
      <c r="U204" s="24">
        <f>T204/T202-1</f>
        <v>-0.85361321812339375</v>
      </c>
      <c r="V204" s="24"/>
      <c r="W204" s="10">
        <f>SUM(W88:INDEX(W:W,88+$A197-1))</f>
        <v>0</v>
      </c>
      <c r="X204" s="24">
        <f>W204/W202-1</f>
        <v>-1</v>
      </c>
      <c r="Y204" s="24"/>
      <c r="Z204" s="10">
        <f>SUM(Z88:INDEX(Z:Z,88+$A197-1))</f>
        <v>41299.260000000009</v>
      </c>
      <c r="AA204" s="24">
        <f>Z204/Z202-1</f>
        <v>0.11554980033191597</v>
      </c>
      <c r="AB204" s="24"/>
      <c r="AC204" s="10">
        <f>SUM(AC88:INDEX(AC:AC,88+$A197-1))</f>
        <v>41249.78</v>
      </c>
      <c r="AD204" s="24">
        <f>AC204/AC202-1</f>
        <v>0.12874368652664159</v>
      </c>
      <c r="AE204" s="24"/>
      <c r="AF204" s="10">
        <f>SUM(AF88:INDEX(AF:AF,88+$A197-1))</f>
        <v>49.480000000000004</v>
      </c>
      <c r="AG204" s="24">
        <f>AF204/AF202-1</f>
        <v>-0.90537387645821377</v>
      </c>
      <c r="AH204" s="24"/>
      <c r="AI204" s="10">
        <f>SUM(AI88:INDEX(AI:AI,88+$A197-1))</f>
        <v>0</v>
      </c>
      <c r="AJ204" s="24">
        <f>AI204/AI202-1</f>
        <v>-1</v>
      </c>
      <c r="AK204" s="24"/>
      <c r="AL204" s="10">
        <f>AVERAGE(AL88:INDEX(AL:AL,88+$A197-1))</f>
        <v>73.499999999999986</v>
      </c>
      <c r="AM204" s="168">
        <f>AL204-AL202</f>
        <v>2.1924999999999812</v>
      </c>
      <c r="AN204" s="24"/>
      <c r="AO204" s="10">
        <f>AVERAGE(AO88:INDEX(AO:AO,88+$A197-1))</f>
        <v>73.804999999999993</v>
      </c>
      <c r="AP204" s="168">
        <f>AO204-AO202</f>
        <v>1.9783333333333388</v>
      </c>
      <c r="AQ204" s="24"/>
      <c r="AR204" s="10">
        <f>AVERAGE(AR88:INDEX(AR:AR,88+$A197-1))</f>
        <v>48.248333333333335</v>
      </c>
      <c r="AS204" s="168">
        <f>AR204-AR202</f>
        <v>-0.65500000000000114</v>
      </c>
      <c r="AT204" s="24"/>
      <c r="AU204" s="10">
        <f>AVERAGE(AU88:INDEX(AU:AU,88+$A197-1))</f>
        <v>0</v>
      </c>
      <c r="AV204" s="168">
        <f>AU204-AU202</f>
        <v>-7.21</v>
      </c>
      <c r="AW204" s="24"/>
      <c r="AX204" s="10"/>
      <c r="AY204" s="10"/>
      <c r="AZ204" s="24"/>
      <c r="BA204" s="10"/>
      <c r="BB204" s="93"/>
      <c r="BC204" s="10"/>
      <c r="BD204" s="24"/>
      <c r="BE204" s="10"/>
      <c r="BF204" s="24"/>
      <c r="BG204" s="10"/>
      <c r="BH204" s="24"/>
      <c r="BI204" s="10"/>
      <c r="BJ204" s="24"/>
      <c r="BK204" s="10"/>
      <c r="BL204" s="24"/>
      <c r="BM204" s="10"/>
      <c r="BN204" s="24"/>
      <c r="BO204" s="10"/>
      <c r="BP204" s="10"/>
      <c r="BQ204" s="24"/>
      <c r="BR204" s="10"/>
      <c r="BS204" s="24"/>
      <c r="BT204" s="10"/>
      <c r="BU204" s="24"/>
      <c r="BV204" s="10"/>
      <c r="BW204" s="24"/>
      <c r="BX204" s="10"/>
      <c r="BY204" s="24"/>
      <c r="BZ204" s="10"/>
      <c r="CA204" s="24"/>
      <c r="CB204" s="10"/>
      <c r="CC204" s="24"/>
      <c r="CD204" s="10"/>
      <c r="CE204" s="24"/>
      <c r="CF204" s="10"/>
      <c r="CG204" s="24"/>
      <c r="CH204" s="10"/>
      <c r="CI204" s="24"/>
      <c r="CJ204" s="10"/>
      <c r="CK204" s="24"/>
      <c r="CL204" s="10"/>
      <c r="CM204" s="24"/>
      <c r="CN204" s="10"/>
      <c r="CO204" s="24"/>
      <c r="CP204" s="10"/>
      <c r="CQ204" s="24"/>
      <c r="CR204" s="10"/>
      <c r="CS204" s="24"/>
      <c r="CT204" s="10"/>
      <c r="CU204" s="24"/>
      <c r="CV204" s="43"/>
      <c r="CW204" s="10"/>
      <c r="CX204" s="24"/>
      <c r="CY204" s="10"/>
      <c r="CZ204" s="24"/>
      <c r="DA204" s="10"/>
      <c r="DB204" s="24"/>
      <c r="DC204" s="10"/>
      <c r="DD204" s="24"/>
      <c r="DE204" s="88"/>
      <c r="DF204" s="88"/>
    </row>
    <row r="205" spans="1:110" s="11" customFormat="1" ht="12.75">
      <c r="A205" s="12"/>
      <c r="B205" s="10"/>
      <c r="C205" s="24"/>
      <c r="D205" s="24"/>
      <c r="E205" s="10"/>
      <c r="F205" s="24"/>
      <c r="G205" s="24"/>
      <c r="H205" s="10"/>
      <c r="I205" s="24"/>
      <c r="J205" s="24"/>
      <c r="K205" s="10"/>
      <c r="L205" s="24"/>
      <c r="M205" s="24"/>
      <c r="N205" s="10"/>
      <c r="O205" s="24"/>
      <c r="P205" s="24"/>
      <c r="Q205" s="10"/>
      <c r="R205" s="24"/>
      <c r="S205" s="24"/>
      <c r="T205" s="10"/>
      <c r="U205" s="24"/>
      <c r="V205" s="24"/>
      <c r="W205" s="10"/>
      <c r="X205" s="24"/>
      <c r="Y205" s="24"/>
      <c r="Z205" s="10"/>
      <c r="AA205" s="24"/>
      <c r="AB205" s="24"/>
      <c r="AC205" s="10"/>
      <c r="AD205" s="24"/>
      <c r="AE205" s="24"/>
      <c r="AF205" s="10"/>
      <c r="AG205" s="24"/>
      <c r="AH205" s="24"/>
      <c r="AI205" s="10"/>
      <c r="AJ205" s="24"/>
      <c r="AK205" s="24"/>
      <c r="AL205" s="10"/>
      <c r="AM205" s="168"/>
      <c r="AN205" s="24"/>
      <c r="AO205" s="10"/>
      <c r="AP205" s="168"/>
      <c r="AQ205" s="24"/>
      <c r="AR205" s="10"/>
      <c r="AS205" s="168"/>
      <c r="AT205" s="24"/>
      <c r="AU205" s="10"/>
      <c r="AV205" s="168"/>
      <c r="AW205" s="24"/>
      <c r="AX205" s="10"/>
      <c r="AY205" s="10"/>
      <c r="AZ205" s="24"/>
      <c r="BA205" s="10"/>
      <c r="BB205" s="93"/>
      <c r="BC205" s="10"/>
      <c r="BD205" s="24"/>
      <c r="BE205" s="10"/>
      <c r="BF205" s="24"/>
      <c r="BG205" s="10"/>
      <c r="BH205" s="24"/>
      <c r="BI205" s="10"/>
      <c r="BJ205" s="24"/>
      <c r="BK205" s="10"/>
      <c r="BL205" s="24"/>
      <c r="BM205" s="10"/>
      <c r="BN205" s="24"/>
      <c r="BO205" s="10"/>
      <c r="BP205" s="10"/>
      <c r="BQ205" s="24"/>
      <c r="BR205" s="10"/>
      <c r="BS205" s="24"/>
      <c r="BT205" s="10"/>
      <c r="BU205" s="24"/>
      <c r="BV205" s="10"/>
      <c r="BW205" s="24"/>
      <c r="BX205" s="10"/>
      <c r="BY205" s="24"/>
      <c r="BZ205" s="10"/>
      <c r="CA205" s="24"/>
      <c r="CB205" s="10"/>
      <c r="CC205" s="24"/>
      <c r="CD205" s="10"/>
      <c r="CE205" s="24"/>
      <c r="CF205" s="10"/>
      <c r="CG205" s="24"/>
      <c r="CH205" s="10"/>
      <c r="CI205" s="24"/>
      <c r="CJ205" s="10"/>
      <c r="CK205" s="24"/>
      <c r="CL205" s="10"/>
      <c r="CM205" s="24"/>
      <c r="CN205" s="10"/>
      <c r="CO205" s="24"/>
      <c r="CP205" s="10"/>
      <c r="CQ205" s="24"/>
      <c r="CR205" s="10"/>
      <c r="CS205" s="24"/>
      <c r="CT205" s="10"/>
      <c r="CU205" s="24"/>
      <c r="CV205" s="43"/>
      <c r="CW205" s="10"/>
      <c r="CX205" s="24"/>
      <c r="CY205" s="10"/>
      <c r="CZ205" s="24"/>
      <c r="DA205" s="10"/>
      <c r="DB205" s="24"/>
      <c r="DC205" s="10"/>
      <c r="DD205" s="24"/>
      <c r="DE205" s="88"/>
      <c r="DF205" s="88"/>
    </row>
    <row r="206" spans="1:110" s="11" customFormat="1">
      <c r="A206" s="12" t="s">
        <v>72</v>
      </c>
      <c r="B206" s="10">
        <f>SUM(B100:INDEX(B:B,100+$A197-1))</f>
        <v>49526.17</v>
      </c>
      <c r="C206" s="24">
        <f>B206/B204-1</f>
        <v>-0.40924697199258653</v>
      </c>
      <c r="D206" s="24"/>
      <c r="E206" s="10">
        <f>SUM(E100:INDEX(E:E,100+$A197-1))</f>
        <v>48029.61</v>
      </c>
      <c r="F206" s="24">
        <f>E206/E204-1</f>
        <v>-0.42026601351613158</v>
      </c>
      <c r="G206" s="24"/>
      <c r="H206" s="10">
        <f>SUM(H100:INDEX(H:H,100+$A197-1))</f>
        <v>1494.33</v>
      </c>
      <c r="I206" s="24">
        <f>H206/H204-1</f>
        <v>0.51249506573953196</v>
      </c>
      <c r="J206" s="24"/>
      <c r="K206" s="10">
        <f>SUM(K100:INDEX(K:K,100+$A197-1))</f>
        <v>2.2599999999999998</v>
      </c>
      <c r="L206" s="24" t="e">
        <f>K206/K204-1</f>
        <v>#DIV/0!</v>
      </c>
      <c r="M206" s="24"/>
      <c r="N206" s="10">
        <f>SUM(N100:INDEX(N:N,100+$A197-1))</f>
        <v>33520.660000000003</v>
      </c>
      <c r="O206" s="24">
        <f>N206/N204-1</f>
        <v>-0.46462078744554069</v>
      </c>
      <c r="P206" s="24"/>
      <c r="Q206" s="10">
        <f>SUM(Q100:INDEX(Q:Q,100+$A197-1))</f>
        <v>32804.429999999993</v>
      </c>
      <c r="R206" s="24">
        <f>Q206/Q204-1</f>
        <v>-0.47210780291489107</v>
      </c>
      <c r="S206" s="24"/>
      <c r="T206" s="10">
        <f>SUM(T100:INDEX(T:T,100+$A197-1))</f>
        <v>715.11</v>
      </c>
      <c r="U206" s="24">
        <f>T206/T204-1</f>
        <v>0.52550291187576015</v>
      </c>
      <c r="V206" s="24"/>
      <c r="W206" s="10">
        <f>SUM(W100:INDEX(W:W,100+$A197-1))</f>
        <v>1.1199999999999999</v>
      </c>
      <c r="X206" s="24" t="e">
        <f>W206/W204-1</f>
        <v>#DIV/0!</v>
      </c>
      <c r="Y206" s="24"/>
      <c r="Z206" s="10">
        <f>SUM(Z100:INDEX(Z:Z,100+$A197-1))</f>
        <v>21079.880000000005</v>
      </c>
      <c r="AA206" s="24">
        <f>Z206/Z204-1</f>
        <v>-0.48958213779133086</v>
      </c>
      <c r="AB206" s="24"/>
      <c r="AC206" s="10">
        <f>SUM(AC100:INDEX(AC:AC,100+$A197-1))</f>
        <v>20986.609999999997</v>
      </c>
      <c r="AD206" s="24">
        <f>AC206/AC204-1</f>
        <v>-0.49123098353494254</v>
      </c>
      <c r="AE206" s="24"/>
      <c r="AF206" s="10">
        <f>SUM(AF100:INDEX(AF:AF,100+$A197-1))</f>
        <v>91.56</v>
      </c>
      <c r="AG206" s="24">
        <f>AF206/AF204-1</f>
        <v>0.85044462409054145</v>
      </c>
      <c r="AH206" s="24"/>
      <c r="AI206" s="10">
        <f>SUM(AI100:INDEX(AI:AI,100+$A197-1))</f>
        <v>1.73</v>
      </c>
      <c r="AJ206" s="24" t="e">
        <f>AI206/AI204-1</f>
        <v>#DIV/0!</v>
      </c>
      <c r="AK206" s="24"/>
      <c r="AL206" s="10">
        <f>AVERAGE(AL100:INDEX(AL:AL,100+$A197-1))</f>
        <v>65.643333333333331</v>
      </c>
      <c r="AM206" s="168">
        <f>AL206-AL204</f>
        <v>-7.8566666666666549</v>
      </c>
      <c r="AN206" s="24"/>
      <c r="AO206" s="10">
        <f>AVERAGE(AO100:INDEX(AO:AO,100+$A197-1))</f>
        <v>66.346666666666678</v>
      </c>
      <c r="AP206" s="168">
        <f>AO206-AO204</f>
        <v>-7.4583333333333144</v>
      </c>
      <c r="AQ206" s="24"/>
      <c r="AR206" s="10">
        <f>AVERAGE(AR100:INDEX(AR:AR,100+$A197-1))</f>
        <v>49.304999999999986</v>
      </c>
      <c r="AS206" s="168">
        <f>AR206-AR204</f>
        <v>1.0566666666666507</v>
      </c>
      <c r="AT206" s="24"/>
      <c r="AU206" s="10">
        <f>AVERAGE(AU100:INDEX(AU:AU,100+$A197-1))</f>
        <v>8.6033333333333335</v>
      </c>
      <c r="AV206" s="168">
        <f>AU206-AU204</f>
        <v>8.6033333333333335</v>
      </c>
      <c r="AW206" s="24"/>
      <c r="AX206" s="10"/>
      <c r="AY206" s="10"/>
      <c r="AZ206" s="24"/>
      <c r="BA206" s="10"/>
      <c r="BB206" s="24"/>
      <c r="BC206" s="10"/>
      <c r="BD206" s="24"/>
      <c r="BE206" s="10"/>
      <c r="BF206" s="24"/>
      <c r="BG206" s="10"/>
      <c r="BH206" s="24"/>
      <c r="BI206" s="10"/>
      <c r="BJ206" s="24"/>
      <c r="BK206" s="10"/>
      <c r="BL206" s="24"/>
      <c r="BM206" s="10"/>
      <c r="BN206" s="24"/>
      <c r="BO206" s="10"/>
      <c r="BP206" s="46"/>
      <c r="BQ206" s="24"/>
      <c r="BR206" s="10"/>
      <c r="BS206" s="24"/>
      <c r="BT206" s="10"/>
      <c r="BU206" s="24"/>
      <c r="BV206" s="10"/>
      <c r="BW206" s="24"/>
      <c r="BX206" s="10"/>
      <c r="BY206" s="24"/>
      <c r="BZ206" s="10"/>
      <c r="CA206" s="24"/>
      <c r="CB206" s="10"/>
      <c r="CC206" s="24"/>
      <c r="CD206" s="10"/>
      <c r="CE206" s="24"/>
      <c r="CF206" s="10"/>
      <c r="CG206" s="24"/>
      <c r="CH206" s="10"/>
      <c r="CI206" s="24"/>
      <c r="CJ206" s="10"/>
      <c r="CK206" s="24"/>
      <c r="CL206" s="10"/>
      <c r="CM206" s="24"/>
      <c r="CN206" s="10"/>
      <c r="CO206" s="24"/>
      <c r="CP206" s="10"/>
      <c r="CQ206" s="24"/>
      <c r="CR206" s="10"/>
      <c r="CS206" s="24"/>
      <c r="CT206" s="10"/>
      <c r="CU206" s="24"/>
      <c r="CV206" s="24"/>
      <c r="CW206" s="45"/>
      <c r="CX206" s="24"/>
      <c r="CY206" s="45"/>
      <c r="CZ206" s="24"/>
      <c r="DA206" s="45"/>
      <c r="DB206" s="24"/>
      <c r="DC206"/>
      <c r="DD206" s="24"/>
      <c r="DE206" s="48"/>
      <c r="DF206" s="48"/>
    </row>
    <row r="207" spans="1:110" s="11" customFormat="1">
      <c r="A207" s="12"/>
      <c r="B207" s="10"/>
      <c r="C207" s="24"/>
      <c r="D207" s="24"/>
      <c r="E207" s="10"/>
      <c r="F207" s="24"/>
      <c r="G207" s="24"/>
      <c r="H207" s="10"/>
      <c r="I207" s="24"/>
      <c r="J207" s="24"/>
      <c r="K207" s="10"/>
      <c r="L207" s="24"/>
      <c r="M207" s="24"/>
      <c r="N207" s="10"/>
      <c r="O207" s="24"/>
      <c r="P207" s="24"/>
      <c r="Q207" s="10"/>
      <c r="R207" s="24"/>
      <c r="S207" s="24"/>
      <c r="T207" s="10"/>
      <c r="U207" s="24"/>
      <c r="V207" s="24"/>
      <c r="W207" s="10"/>
      <c r="X207" s="24"/>
      <c r="Y207" s="24"/>
      <c r="Z207" s="10"/>
      <c r="AA207" s="24"/>
      <c r="AB207" s="24"/>
      <c r="AC207" s="10"/>
      <c r="AD207" s="24"/>
      <c r="AE207" s="24"/>
      <c r="AF207" s="10"/>
      <c r="AG207" s="24"/>
      <c r="AH207" s="24"/>
      <c r="AI207" s="10"/>
      <c r="AJ207" s="24"/>
      <c r="AK207" s="24"/>
      <c r="AL207" s="10"/>
      <c r="AM207" s="168"/>
      <c r="AN207" s="24"/>
      <c r="AO207" s="10"/>
      <c r="AP207" s="168"/>
      <c r="AQ207" s="24"/>
      <c r="AR207" s="10"/>
      <c r="AS207" s="168"/>
      <c r="AT207" s="24"/>
      <c r="AU207" s="10"/>
      <c r="AV207" s="168"/>
      <c r="AW207" s="24"/>
      <c r="AX207" s="10"/>
      <c r="AY207" s="10"/>
      <c r="AZ207" s="24"/>
      <c r="BA207" s="10"/>
      <c r="BB207" s="24"/>
      <c r="BC207" s="10"/>
      <c r="BD207" s="24"/>
      <c r="BE207" s="10"/>
      <c r="BF207" s="24"/>
      <c r="BG207" s="10"/>
      <c r="BH207" s="24"/>
      <c r="BI207" s="10"/>
      <c r="BJ207" s="24"/>
      <c r="BK207" s="10"/>
      <c r="BL207" s="24"/>
      <c r="BM207" s="10"/>
      <c r="BN207" s="24"/>
      <c r="BO207" s="10"/>
      <c r="BP207" s="46"/>
      <c r="BQ207" s="24"/>
      <c r="BR207" s="10"/>
      <c r="BS207" s="24"/>
      <c r="BT207" s="10"/>
      <c r="BU207" s="24"/>
      <c r="BV207" s="10"/>
      <c r="BW207" s="24"/>
      <c r="BX207" s="10"/>
      <c r="BY207" s="24"/>
      <c r="BZ207" s="10"/>
      <c r="CA207" s="24"/>
      <c r="CB207" s="10"/>
      <c r="CC207" s="24"/>
      <c r="CD207" s="10"/>
      <c r="CE207" s="24"/>
      <c r="CF207" s="10"/>
      <c r="CG207" s="24"/>
      <c r="CH207" s="10"/>
      <c r="CI207" s="24"/>
      <c r="CJ207" s="10"/>
      <c r="CK207" s="24"/>
      <c r="CL207" s="10"/>
      <c r="CM207" s="24"/>
      <c r="CN207" s="10"/>
      <c r="CO207" s="24"/>
      <c r="CP207" s="10"/>
      <c r="CQ207" s="24"/>
      <c r="CR207" s="10"/>
      <c r="CS207" s="24"/>
      <c r="CT207" s="10"/>
      <c r="CU207" s="24"/>
      <c r="CV207" s="24"/>
      <c r="CW207" s="45"/>
      <c r="CX207" s="24"/>
      <c r="CY207" s="45"/>
      <c r="CZ207" s="24"/>
      <c r="DA207" s="45"/>
      <c r="DB207" s="24"/>
      <c r="DC207"/>
      <c r="DD207" s="24"/>
      <c r="DE207" s="48"/>
      <c r="DF207" s="48"/>
    </row>
    <row r="208" spans="1:110" s="63" customFormat="1">
      <c r="A208" s="160" t="s">
        <v>73</v>
      </c>
      <c r="B208" s="77">
        <f>SUM(B112:INDEX(B:B,112+$A197-1))</f>
        <v>125546.03</v>
      </c>
      <c r="C208" s="24">
        <f>B208/B206-1</f>
        <v>1.5349432431379211</v>
      </c>
      <c r="D208" s="24">
        <f>B208/B200-1</f>
        <v>-0.27999588687153287</v>
      </c>
      <c r="E208" s="77">
        <f>SUM(E112:INDEX(E:E,112+$A197-1))</f>
        <v>113030.36000000002</v>
      </c>
      <c r="F208" s="24">
        <f>E208/E206-1</f>
        <v>1.3533474454612482</v>
      </c>
      <c r="G208" s="24">
        <f>E208/E200-1</f>
        <v>-0.11333757875644235</v>
      </c>
      <c r="H208" s="77">
        <f>SUM(H112:INDEX(H:H,112+$A197-1))</f>
        <v>12192.43</v>
      </c>
      <c r="I208" s="24">
        <f>H208/H206-1</f>
        <v>7.1591281711536272</v>
      </c>
      <c r="J208" s="24">
        <f>H208/H200-1</f>
        <v>-0.73606351050859664</v>
      </c>
      <c r="K208" s="77">
        <f>SUM(K112:INDEX(K:K,112+$A197-1))</f>
        <v>323.22000000000003</v>
      </c>
      <c r="L208" s="24">
        <f>K208/K206-1</f>
        <v>142.01769911504428</v>
      </c>
      <c r="M208" s="24">
        <f>K208/K200-1</f>
        <v>-0.53525622591591415</v>
      </c>
      <c r="N208" s="77">
        <f>SUM(N112:INDEX(N:N,112+$A197-1))</f>
        <v>102223.71</v>
      </c>
      <c r="O208" s="24">
        <f>N208/N206-1</f>
        <v>2.0495733079241281</v>
      </c>
      <c r="P208" s="24">
        <f>N208/N200-1</f>
        <v>-0.29689143337118828</v>
      </c>
      <c r="Q208" s="77">
        <f>SUM(Q112:INDEX(Q:Q,112+$A197-1))</f>
        <v>94421.81</v>
      </c>
      <c r="R208" s="24">
        <f>Q208/Q206-1</f>
        <v>1.8783249701336073</v>
      </c>
      <c r="S208" s="24">
        <f>Q208/Q200-1</f>
        <v>-0.15292565634219302</v>
      </c>
      <c r="T208" s="77">
        <f>SUM(T112:INDEX(T:T,112+$A197-1))</f>
        <v>7599.21</v>
      </c>
      <c r="U208" s="24">
        <f>T208/T206-1</f>
        <v>9.6266308679783528</v>
      </c>
      <c r="V208" s="24">
        <f>T208/T200-1</f>
        <v>-0.77251817723813743</v>
      </c>
      <c r="W208" s="77">
        <f>SUM(W112:INDEX(W:W,112+$A197-1))</f>
        <v>202.71</v>
      </c>
      <c r="X208" s="24">
        <f>W208/W206-1</f>
        <v>179.99107142857144</v>
      </c>
      <c r="Y208" s="24">
        <f>W208/W200-1</f>
        <v>-0.60585261520513312</v>
      </c>
      <c r="Z208" s="77">
        <f>SUM(Z112:INDEX(Z:Z,112+$A197-1))</f>
        <v>59484.21</v>
      </c>
      <c r="AA208" s="24">
        <f>Z208/Z206-1</f>
        <v>1.8218476575767979</v>
      </c>
      <c r="AB208" s="24">
        <f>Z208/Z200-1</f>
        <v>-0.27183825670732364</v>
      </c>
      <c r="AC208" s="77">
        <f>SUM(AC112:INDEX(AC:AC,112+$A197-1))</f>
        <v>58050.020000000004</v>
      </c>
      <c r="AD208" s="24">
        <f>AC208/AC206-1</f>
        <v>1.7660503530584508</v>
      </c>
      <c r="AE208" s="24">
        <f>AC208/AC200-1</f>
        <v>-0.23589952101907408</v>
      </c>
      <c r="AF208" s="77">
        <f>SUM(AF112:INDEX(AF:AF,112+$A197-1))</f>
        <v>1270.1299999999999</v>
      </c>
      <c r="AG208" s="24">
        <f>AF208/AF206-1</f>
        <v>12.872105723023152</v>
      </c>
      <c r="AH208" s="24">
        <f>AF208/AF200-1</f>
        <v>-0.76461812736747692</v>
      </c>
      <c r="AI208" s="77">
        <f>SUM(AI112:INDEX(AI:AI,112+$A197-1))</f>
        <v>164.03999999999996</v>
      </c>
      <c r="AJ208" s="24">
        <f>AI208/AI206-1</f>
        <v>93.820809248554895</v>
      </c>
      <c r="AK208" s="24">
        <f>AI208/AI200-1</f>
        <v>-0.49238767174155218</v>
      </c>
      <c r="AL208" s="77">
        <f>AVERAGE(AL112:INDEX(AL:AL,112+$A197-1))</f>
        <v>81.095833333333331</v>
      </c>
      <c r="AM208" s="168">
        <f>AL208-AL206</f>
        <v>15.452500000000001</v>
      </c>
      <c r="AN208" s="168">
        <f>AL208-AL200</f>
        <v>-2.1058333333333366</v>
      </c>
      <c r="AO208" s="77">
        <f>AVERAGE(AO112:INDEX(AO:AO,112+$A197-1))</f>
        <v>83.242499999999993</v>
      </c>
      <c r="AP208" s="168">
        <f>AO208-AO206</f>
        <v>16.895833333333314</v>
      </c>
      <c r="AQ208" s="168">
        <f>AO208-AO200</f>
        <v>-3.9866666666666788</v>
      </c>
      <c r="AR208" s="77">
        <f>AVERAGE(AR112:INDEX(AR:AR,112+$A197-1))</f>
        <v>63.114999999999988</v>
      </c>
      <c r="AS208" s="168">
        <f>AR208-AR206</f>
        <v>13.810000000000002</v>
      </c>
      <c r="AT208" s="168">
        <f>AR208-AR200</f>
        <v>-8.982500000000023</v>
      </c>
      <c r="AU208" s="77">
        <f>AVERAGE(AU112:INDEX(AU:AU,112+$A197-1))</f>
        <v>58.922500000000007</v>
      </c>
      <c r="AV208" s="168">
        <f>AU208-AU206</f>
        <v>50.319166666666675</v>
      </c>
      <c r="AW208" s="168">
        <f>AU208-AU200</f>
        <v>-14.46</v>
      </c>
      <c r="AX208" s="77"/>
      <c r="AY208" s="77"/>
      <c r="AZ208" s="24"/>
      <c r="BA208" s="77"/>
      <c r="BB208" s="24"/>
      <c r="BC208" s="77"/>
      <c r="BD208" s="24"/>
      <c r="BE208" s="77"/>
      <c r="BF208" s="24"/>
      <c r="BG208" s="77"/>
      <c r="BH208" s="24"/>
      <c r="BI208" s="77"/>
      <c r="BJ208" s="24"/>
      <c r="BK208" s="77"/>
      <c r="BL208" s="24"/>
      <c r="BM208" s="77"/>
      <c r="BN208" s="24"/>
      <c r="BO208" s="77"/>
      <c r="BP208" s="97"/>
      <c r="BQ208" s="24"/>
      <c r="BR208" s="77"/>
      <c r="BS208" s="24"/>
      <c r="BT208" s="77"/>
      <c r="BU208" s="24"/>
      <c r="BV208" s="77"/>
      <c r="BW208" s="24"/>
      <c r="BX208" s="77"/>
      <c r="BY208" s="24"/>
      <c r="BZ208" s="77"/>
      <c r="CA208" s="24"/>
      <c r="CB208" s="77"/>
      <c r="CC208" s="24"/>
      <c r="CD208" s="77"/>
      <c r="CE208" s="24"/>
      <c r="CF208" s="77"/>
      <c r="CG208" s="24"/>
      <c r="CH208" s="77"/>
      <c r="CI208" s="24"/>
      <c r="CJ208" s="77"/>
      <c r="CK208" s="24"/>
      <c r="CL208" s="77"/>
      <c r="CM208" s="24"/>
      <c r="CN208" s="77"/>
      <c r="CO208" s="24"/>
      <c r="CP208" s="77"/>
      <c r="CQ208" s="24"/>
      <c r="CR208" s="77"/>
      <c r="CS208" s="24"/>
      <c r="CT208" s="77"/>
      <c r="CU208" s="24"/>
      <c r="CV208" s="24"/>
      <c r="CW208" s="99"/>
      <c r="CX208" s="24"/>
      <c r="CY208" s="99"/>
      <c r="CZ208" s="24"/>
      <c r="DA208" s="99"/>
      <c r="DB208" s="24"/>
      <c r="DC208" s="101"/>
      <c r="DD208" s="24"/>
      <c r="DE208" s="102"/>
      <c r="DF208" s="102"/>
    </row>
    <row r="209" spans="1:110" s="63" customFormat="1">
      <c r="A209" s="160"/>
      <c r="B209" s="77"/>
      <c r="C209" s="24"/>
      <c r="D209" s="24"/>
      <c r="E209" s="77"/>
      <c r="F209" s="24"/>
      <c r="G209" s="24"/>
      <c r="H209" s="77"/>
      <c r="I209" s="24"/>
      <c r="J209" s="24"/>
      <c r="K209" s="77"/>
      <c r="L209" s="24"/>
      <c r="M209" s="24"/>
      <c r="N209" s="77"/>
      <c r="O209" s="24"/>
      <c r="P209" s="24"/>
      <c r="Q209" s="77"/>
      <c r="R209" s="24"/>
      <c r="S209" s="24"/>
      <c r="T209" s="77"/>
      <c r="U209" s="24"/>
      <c r="V209" s="24"/>
      <c r="W209" s="77"/>
      <c r="X209" s="24"/>
      <c r="Y209" s="24"/>
      <c r="Z209" s="77"/>
      <c r="AA209" s="24"/>
      <c r="AB209" s="24"/>
      <c r="AC209" s="77"/>
      <c r="AD209" s="24"/>
      <c r="AE209" s="24"/>
      <c r="AF209" s="77"/>
      <c r="AG209" s="24"/>
      <c r="AH209" s="24"/>
      <c r="AI209" s="77"/>
      <c r="AJ209" s="24"/>
      <c r="AK209" s="24"/>
      <c r="AL209" s="77"/>
      <c r="AM209" s="168"/>
      <c r="AN209" s="168"/>
      <c r="AO209" s="77"/>
      <c r="AP209" s="168"/>
      <c r="AQ209" s="168"/>
      <c r="AR209" s="77"/>
      <c r="AS209" s="168"/>
      <c r="AT209" s="168"/>
      <c r="AU209" s="77"/>
      <c r="AV209" s="168"/>
      <c r="AW209" s="168"/>
      <c r="AX209" s="77"/>
      <c r="AY209" s="77"/>
      <c r="AZ209" s="24"/>
      <c r="BA209" s="77"/>
      <c r="BB209" s="24"/>
      <c r="BC209" s="77"/>
      <c r="BD209" s="24"/>
      <c r="BE209" s="77"/>
      <c r="BF209" s="24"/>
      <c r="BG209" s="77"/>
      <c r="BH209" s="24"/>
      <c r="BI209" s="77"/>
      <c r="BJ209" s="24"/>
      <c r="BK209" s="77"/>
      <c r="BL209" s="24"/>
      <c r="BM209" s="77"/>
      <c r="BN209" s="24"/>
      <c r="BO209" s="77"/>
      <c r="BP209" s="97"/>
      <c r="BQ209" s="24"/>
      <c r="BR209" s="77"/>
      <c r="BS209" s="24"/>
      <c r="BT209" s="77"/>
      <c r="BU209" s="24"/>
      <c r="BV209" s="77"/>
      <c r="BW209" s="24"/>
      <c r="BX209" s="77"/>
      <c r="BY209" s="24"/>
      <c r="BZ209" s="77"/>
      <c r="CA209" s="24"/>
      <c r="CB209" s="77"/>
      <c r="CC209" s="24"/>
      <c r="CD209" s="77"/>
      <c r="CE209" s="24"/>
      <c r="CF209" s="77"/>
      <c r="CG209" s="24"/>
      <c r="CH209" s="77"/>
      <c r="CI209" s="24"/>
      <c r="CJ209" s="77"/>
      <c r="CK209" s="24"/>
      <c r="CL209" s="77"/>
      <c r="CM209" s="24"/>
      <c r="CN209" s="77"/>
      <c r="CO209" s="24"/>
      <c r="CP209" s="77"/>
      <c r="CQ209" s="24"/>
      <c r="CR209" s="77"/>
      <c r="CS209" s="24"/>
      <c r="CT209" s="77"/>
      <c r="CU209" s="24"/>
      <c r="CV209" s="24"/>
      <c r="CW209" s="99"/>
      <c r="CX209" s="24"/>
      <c r="CY209" s="99"/>
      <c r="CZ209" s="24"/>
      <c r="DA209" s="99"/>
      <c r="DB209" s="24"/>
      <c r="DC209" s="101"/>
      <c r="DD209" s="24"/>
      <c r="DE209" s="102"/>
      <c r="DF209" s="102"/>
    </row>
    <row r="210" spans="1:110" s="63" customFormat="1">
      <c r="A210" s="160" t="s">
        <v>114</v>
      </c>
      <c r="B210" s="77">
        <f>SUM(B124:INDEX(B:B,124+$A197-1))</f>
        <v>148338.97999999998</v>
      </c>
      <c r="C210" s="24">
        <f>B210/B208-1</f>
        <v>0.18155054365319234</v>
      </c>
      <c r="D210" s="24">
        <f>B210/B200-1</f>
        <v>-0.14927874870052515</v>
      </c>
      <c r="E210" s="77">
        <f>SUM(E124:INDEX(E:E,124+$A197-1))</f>
        <v>121620.56</v>
      </c>
      <c r="F210" s="24">
        <f>E210/E208-1</f>
        <v>7.5999050166698501E-2</v>
      </c>
      <c r="G210" s="24">
        <f>E210/E200-1</f>
        <v>-4.5952076923426954E-2</v>
      </c>
      <c r="H210" s="77">
        <f>SUM(H124:INDEX(H:H,124+$A197-1))</f>
        <v>26380.77</v>
      </c>
      <c r="I210" s="24">
        <f>H210/H208-1</f>
        <v>1.1637007553047258</v>
      </c>
      <c r="J210" s="24">
        <f>H210/H200-1</f>
        <v>-0.42892041833497274</v>
      </c>
      <c r="K210" s="77">
        <f>SUM(K124:INDEX(K:K,124+$A197-1))</f>
        <v>337.63</v>
      </c>
      <c r="L210" s="24">
        <f>K210/K208-1</f>
        <v>4.4582637213043563E-2</v>
      </c>
      <c r="M210" s="24">
        <f>K210/K200-1</f>
        <v>-0.51453672283890262</v>
      </c>
      <c r="N210" s="77">
        <f>SUM(N124:INDEX(N:N,124+$A197-1))</f>
        <v>123850</v>
      </c>
      <c r="O210" s="24">
        <f>N210/N208-1</f>
        <v>0.21155845351337765</v>
      </c>
      <c r="P210" s="24">
        <f>N210/N200-1</f>
        <v>-0.14814287236318935</v>
      </c>
      <c r="Q210" s="77">
        <f>SUM(Q124:INDEX(Q:Q,124+$A197-1))</f>
        <v>104706.36</v>
      </c>
      <c r="R210" s="24">
        <f>Q210/Q208-1</f>
        <v>0.1089213392541406</v>
      </c>
      <c r="S210" s="24">
        <f>Q210/Q200-1</f>
        <v>-6.0661184383162592E-2</v>
      </c>
      <c r="T210" s="77">
        <f>SUM(T124:INDEX(T:T,124+$A197-1))</f>
        <v>18920.330000000002</v>
      </c>
      <c r="U210" s="24">
        <f>T210/T208-1</f>
        <v>1.4897759109170559</v>
      </c>
      <c r="V210" s="24">
        <f>T210/T200-1</f>
        <v>-0.43362123751601145</v>
      </c>
      <c r="W210" s="77">
        <f>SUM(W124:INDEX(W:W,124+$A197-1))</f>
        <v>223.30000000000004</v>
      </c>
      <c r="X210" s="24">
        <f>W210/W208-1</f>
        <v>0.10157367668097295</v>
      </c>
      <c r="Y210" s="24">
        <f>W210/W200-1</f>
        <v>-0.56581761617732829</v>
      </c>
      <c r="Z210" s="77">
        <f>SUM(Z124:INDEX(Z:Z,124+$A197-1))</f>
        <v>68026.63</v>
      </c>
      <c r="AA210" s="24">
        <f>Z210/Z208-1</f>
        <v>0.14360819451077877</v>
      </c>
      <c r="AB210" s="24">
        <f>Z210/Z200-1</f>
        <v>-0.16726826344124124</v>
      </c>
      <c r="AC210" s="77">
        <f>SUM(AC124:INDEX(AC:AC,124+$A197-1))</f>
        <v>64861.68</v>
      </c>
      <c r="AD210" s="24">
        <f>AC210/AC208-1</f>
        <v>0.11734121710896894</v>
      </c>
      <c r="AE210" s="24">
        <f>AC210/AC200-1</f>
        <v>-0.14623904082190597</v>
      </c>
      <c r="AF210" s="77">
        <f>SUM(AF124:INDEX(AF:AF,124+$A197-1))</f>
        <v>2955.35</v>
      </c>
      <c r="AG210" s="24">
        <f>AF210/AF208-1</f>
        <v>1.3268090667884391</v>
      </c>
      <c r="AH210" s="24">
        <f>AF210/AF200-1</f>
        <v>-0.45231132460100376</v>
      </c>
      <c r="AI210" s="77">
        <f>SUM(AI124:INDEX(AI:AI,124+$A197-1))</f>
        <v>209.60999999999999</v>
      </c>
      <c r="AJ210" s="24">
        <f>AI210/AI208-1</f>
        <v>0.27779809802487221</v>
      </c>
      <c r="AK210" s="24">
        <f>AI210/AI200-1</f>
        <v>-0.35137393241737835</v>
      </c>
      <c r="AL210" s="77">
        <f>AVERAGE(AL124:INDEX(AL:AL,124+$A197-1))</f>
        <v>83.338333333333324</v>
      </c>
      <c r="AM210" s="168">
        <f>AL210-AL208</f>
        <v>2.2424999999999926</v>
      </c>
      <c r="AN210" s="168">
        <f>AL210-AL200</f>
        <v>0.13666666666665606</v>
      </c>
      <c r="AO210" s="77">
        <f>AVERAGE(AO124:INDEX(AO:AO,124+$A197-1))</f>
        <v>85.98</v>
      </c>
      <c r="AP210" s="168">
        <f>AO210-AO208</f>
        <v>2.7375000000000114</v>
      </c>
      <c r="AQ210" s="168">
        <f>AO210-AO200</f>
        <v>-1.2491666666666674</v>
      </c>
      <c r="AR210" s="77">
        <f>AVERAGE(AR124:INDEX(AR:AR,124+$A197-1))</f>
        <v>71.137500000000003</v>
      </c>
      <c r="AS210" s="168">
        <f>AR210-AR208</f>
        <v>8.0225000000000151</v>
      </c>
      <c r="AT210" s="168">
        <f>AR210-AR200</f>
        <v>-0.96000000000000796</v>
      </c>
      <c r="AU210" s="77">
        <f>AVERAGE(AU124:INDEX(AU:AU,124+$A197-1))</f>
        <v>65</v>
      </c>
      <c r="AV210" s="168">
        <f>AU210-AU208</f>
        <v>6.0774999999999935</v>
      </c>
      <c r="AW210" s="168">
        <f>AU210-AU200</f>
        <v>-8.3825000000000074</v>
      </c>
      <c r="AX210" s="77"/>
      <c r="AY210" s="77"/>
      <c r="AZ210" s="24"/>
      <c r="BA210" s="77"/>
      <c r="BB210" s="24"/>
      <c r="BC210" s="77"/>
      <c r="BD210" s="24"/>
      <c r="BE210" s="77"/>
      <c r="BF210" s="24"/>
      <c r="BG210" s="77"/>
      <c r="BH210" s="24"/>
      <c r="BI210" s="77"/>
      <c r="BJ210" s="24"/>
      <c r="BK210" s="77"/>
      <c r="BL210" s="24"/>
      <c r="BM210" s="77"/>
      <c r="BN210" s="24"/>
      <c r="BO210" s="77"/>
      <c r="BP210" s="97"/>
      <c r="BQ210" s="24"/>
      <c r="BR210" s="77"/>
      <c r="BS210" s="24"/>
      <c r="BT210" s="77"/>
      <c r="BU210" s="24"/>
      <c r="BV210" s="77"/>
      <c r="BW210" s="24"/>
      <c r="BX210" s="77"/>
      <c r="BY210" s="24"/>
      <c r="BZ210" s="77"/>
      <c r="CA210" s="24"/>
      <c r="CB210" s="77"/>
      <c r="CC210" s="24"/>
      <c r="CD210" s="77"/>
      <c r="CE210" s="24"/>
      <c r="CF210" s="77"/>
      <c r="CG210" s="24"/>
      <c r="CH210" s="77"/>
      <c r="CI210" s="24"/>
      <c r="CJ210" s="77"/>
      <c r="CK210" s="24"/>
      <c r="CL210" s="77"/>
      <c r="CM210" s="24"/>
      <c r="CN210" s="77"/>
      <c r="CO210" s="24"/>
      <c r="CP210" s="77"/>
      <c r="CQ210" s="24"/>
      <c r="CR210" s="77"/>
      <c r="CS210" s="24"/>
      <c r="CT210" s="77"/>
      <c r="CU210" s="24"/>
      <c r="CV210" s="24"/>
      <c r="CW210" s="99"/>
      <c r="CX210" s="24"/>
      <c r="CY210" s="99"/>
      <c r="CZ210" s="24"/>
      <c r="DA210" s="99"/>
      <c r="DB210" s="24"/>
      <c r="DC210" s="101"/>
      <c r="DD210" s="24"/>
      <c r="DE210" s="102"/>
      <c r="DF210" s="102"/>
    </row>
    <row r="211" spans="1:110" s="11" customFormat="1" ht="12.75">
      <c r="A211" s="7"/>
      <c r="B211" s="10"/>
      <c r="C211" s="24"/>
      <c r="D211" s="24"/>
      <c r="E211" s="10"/>
      <c r="F211" s="24"/>
      <c r="G211" s="24"/>
      <c r="H211" s="10"/>
      <c r="I211" s="24"/>
      <c r="J211" s="24"/>
      <c r="K211" s="10"/>
      <c r="L211" s="24"/>
      <c r="M211" s="24"/>
      <c r="N211" s="10"/>
      <c r="O211" s="24"/>
      <c r="P211" s="24"/>
      <c r="Q211" s="10"/>
      <c r="R211" s="24"/>
      <c r="S211" s="24"/>
      <c r="T211" s="10"/>
      <c r="U211" s="24"/>
      <c r="V211" s="24"/>
      <c r="W211" s="10"/>
      <c r="X211" s="24"/>
      <c r="Y211" s="24"/>
      <c r="Z211" s="10"/>
      <c r="AA211" s="24"/>
      <c r="AB211" s="24"/>
      <c r="AC211" s="10"/>
      <c r="AD211" s="24"/>
      <c r="AE211" s="24"/>
      <c r="AF211" s="10"/>
      <c r="AG211" s="24"/>
      <c r="AH211" s="24"/>
      <c r="AI211" s="10"/>
      <c r="AJ211" s="24"/>
      <c r="AK211" s="24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24"/>
      <c r="BA211" s="10"/>
      <c r="BB211" s="93"/>
      <c r="BC211" s="10"/>
      <c r="BD211" s="24"/>
      <c r="BE211" s="10"/>
      <c r="BF211" s="24"/>
      <c r="BG211" s="10"/>
      <c r="BH211" s="24"/>
      <c r="BI211" s="10"/>
      <c r="BJ211" s="24"/>
      <c r="BK211" s="10"/>
      <c r="BL211" s="24"/>
      <c r="BM211" s="10"/>
      <c r="BN211" s="24"/>
      <c r="BO211" s="10"/>
      <c r="BP211" s="10"/>
      <c r="BQ211" s="24"/>
      <c r="BR211" s="10"/>
      <c r="BS211" s="24"/>
      <c r="BT211" s="10"/>
      <c r="BU211" s="24"/>
      <c r="BV211" s="10"/>
      <c r="BW211" s="24"/>
      <c r="BX211" s="10"/>
      <c r="BY211" s="24"/>
      <c r="BZ211" s="10"/>
      <c r="CA211" s="24"/>
      <c r="CB211" s="10"/>
      <c r="CC211" s="24"/>
      <c r="CD211" s="10"/>
      <c r="CE211" s="24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43"/>
      <c r="CQ211" s="10"/>
      <c r="CR211" s="43"/>
      <c r="CS211" s="10"/>
      <c r="CT211" s="43"/>
      <c r="CU211" s="10"/>
      <c r="CV211" s="43"/>
      <c r="CW211" s="10"/>
      <c r="CX211" s="24"/>
      <c r="CY211" s="10"/>
      <c r="CZ211" s="24"/>
      <c r="DA211" s="10"/>
      <c r="DB211" s="24"/>
      <c r="DC211" s="10"/>
      <c r="DD211" s="24"/>
      <c r="DE211" s="88"/>
      <c r="DF211" s="88"/>
    </row>
    <row r="212" spans="1:110" s="11" customFormat="1" ht="12.75">
      <c r="A212" s="23" t="s">
        <v>74</v>
      </c>
      <c r="B212" s="10"/>
      <c r="C212" s="9"/>
      <c r="D212" s="9"/>
      <c r="E212" s="10"/>
      <c r="F212" s="9"/>
      <c r="G212" s="9"/>
      <c r="H212" s="10"/>
      <c r="I212" s="9"/>
      <c r="J212" s="9"/>
      <c r="K212" s="10"/>
      <c r="L212" s="9"/>
      <c r="M212" s="9"/>
      <c r="N212" s="10"/>
      <c r="O212" s="9"/>
      <c r="P212" s="9"/>
      <c r="Q212" s="10"/>
      <c r="R212" s="9"/>
      <c r="S212" s="9"/>
      <c r="T212" s="10"/>
      <c r="U212" s="9"/>
      <c r="V212" s="9"/>
      <c r="W212" s="10"/>
      <c r="X212" s="9"/>
      <c r="Y212" s="9"/>
      <c r="Z212" s="10"/>
      <c r="AA212" s="9"/>
      <c r="AB212" s="9"/>
      <c r="AC212" s="10"/>
      <c r="AD212" s="9"/>
      <c r="AE212" s="9"/>
      <c r="AF212" s="10"/>
      <c r="AG212" s="9"/>
      <c r="AH212" s="9"/>
      <c r="AI212" s="10"/>
      <c r="AJ212" s="9"/>
      <c r="AK212" s="9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43"/>
      <c r="CQ212" s="10"/>
      <c r="CR212" s="43"/>
      <c r="CS212" s="10"/>
      <c r="CT212" s="43"/>
      <c r="CU212" s="10"/>
      <c r="CV212" s="43"/>
      <c r="CW212" s="10"/>
      <c r="CX212" s="10"/>
      <c r="CY212" s="10"/>
      <c r="CZ212" s="10"/>
      <c r="DA212" s="10"/>
      <c r="DB212" s="10"/>
      <c r="DC212" s="10"/>
      <c r="DD212" s="10"/>
      <c r="DE212" s="88"/>
      <c r="DF212" s="88"/>
    </row>
    <row r="213" spans="1:110" s="11" customFormat="1" ht="12.75">
      <c r="A213" s="7" t="s">
        <v>75</v>
      </c>
      <c r="B213" s="10">
        <f>SUM(B16:B27)</f>
        <v>75201.262100000007</v>
      </c>
      <c r="C213" s="9"/>
      <c r="D213" s="9"/>
      <c r="E213" s="10">
        <f>SUM(E16:E27)</f>
        <v>61865.2359</v>
      </c>
      <c r="F213" s="9"/>
      <c r="G213" s="9"/>
      <c r="H213" s="10">
        <f>SUM(H16:H27)</f>
        <v>12557.9915</v>
      </c>
      <c r="I213" s="9"/>
      <c r="J213" s="9"/>
      <c r="K213" s="10">
        <f>SUM(K16:K27)</f>
        <v>778.03459999999984</v>
      </c>
      <c r="L213" s="9"/>
      <c r="M213" s="9"/>
      <c r="N213" s="10">
        <f>SUM(N16:N27)</f>
        <v>66349.882599999997</v>
      </c>
      <c r="O213" s="9"/>
      <c r="P213" s="9"/>
      <c r="Q213" s="10">
        <f>SUM(Q16:Q27)</f>
        <v>55517.886200000008</v>
      </c>
      <c r="R213" s="9"/>
      <c r="S213" s="9"/>
      <c r="T213" s="10">
        <f>SUM(T16:T27)</f>
        <v>10188.216</v>
      </c>
      <c r="U213" s="9"/>
      <c r="V213" s="9"/>
      <c r="W213" s="10">
        <f>SUM(W16:W27)</f>
        <v>643.78060000000005</v>
      </c>
      <c r="X213" s="9"/>
      <c r="Y213" s="9"/>
      <c r="Z213" s="10">
        <f>SUM(Z16:Z27)</f>
        <v>38677.652000000002</v>
      </c>
      <c r="AA213" s="9"/>
      <c r="AB213" s="9"/>
      <c r="AC213" s="10">
        <f>SUM(AC16:AC27)</f>
        <v>37019.585000000006</v>
      </c>
      <c r="AD213" s="9"/>
      <c r="AE213" s="9"/>
      <c r="AF213" s="10">
        <f>SUM(AF16:AF27)</f>
        <v>1379.711</v>
      </c>
      <c r="AG213" s="9"/>
      <c r="AH213" s="9"/>
      <c r="AI213" s="10">
        <f>SUM(AI16:AI27)</f>
        <v>278.35600000000005</v>
      </c>
      <c r="AJ213" s="9"/>
      <c r="AK213" s="9"/>
      <c r="AL213" s="10">
        <f>AVERAGE(AL16:AL27)</f>
        <v>88.251666666666665</v>
      </c>
      <c r="AM213" s="10"/>
      <c r="AN213" s="10"/>
      <c r="AO213" s="10">
        <f>AVERAGE(AO16:AO27)</f>
        <v>89.739166666666677</v>
      </c>
      <c r="AP213" s="10"/>
      <c r="AQ213" s="10"/>
      <c r="AR213" s="10">
        <f>AVERAGE(AR16:AR27)</f>
        <v>80.972500000000011</v>
      </c>
      <c r="AS213" s="10"/>
      <c r="AT213" s="10"/>
      <c r="AU213" s="10">
        <f>AVERAGE(AU16:AU27)</f>
        <v>82.711666666666673</v>
      </c>
      <c r="AV213" s="24"/>
      <c r="AW213" s="24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43"/>
      <c r="CW213" s="10"/>
      <c r="CX213" s="10"/>
      <c r="CY213" s="10"/>
      <c r="CZ213" s="10"/>
      <c r="DA213" s="10"/>
      <c r="DB213" s="10"/>
      <c r="DC213" s="10"/>
      <c r="DD213" s="10"/>
      <c r="DE213" s="88"/>
      <c r="DF213" s="88"/>
    </row>
    <row r="214" spans="1:110" s="11" customFormat="1" ht="12.75">
      <c r="A214" s="7" t="s">
        <v>76</v>
      </c>
      <c r="B214" s="10">
        <f>SUM(B28:B39)</f>
        <v>94523.380900000004</v>
      </c>
      <c r="C214" s="9"/>
      <c r="D214" s="9"/>
      <c r="E214" s="10">
        <f>SUM(E28:E39)</f>
        <v>74037.049599999998</v>
      </c>
      <c r="F214" s="9"/>
      <c r="G214" s="9"/>
      <c r="H214" s="10">
        <f>SUM(H28:H39)</f>
        <v>19765.542000000001</v>
      </c>
      <c r="I214" s="9"/>
      <c r="J214" s="9"/>
      <c r="K214" s="10">
        <f>SUM(K28:K39)</f>
        <v>720.78940000000011</v>
      </c>
      <c r="L214" s="9"/>
      <c r="M214" s="9"/>
      <c r="N214" s="10">
        <f>SUM(N28:N39)</f>
        <v>83024.92240000001</v>
      </c>
      <c r="O214" s="9"/>
      <c r="P214" s="9"/>
      <c r="Q214" s="10">
        <f>SUM(Q28:Q39)</f>
        <v>66638.128800000006</v>
      </c>
      <c r="R214" s="9"/>
      <c r="S214" s="9"/>
      <c r="T214" s="10">
        <f>SUM(T28:T39)</f>
        <v>15813.9228</v>
      </c>
      <c r="U214" s="9"/>
      <c r="V214" s="9"/>
      <c r="W214" s="10">
        <f>SUM(W28:W39)</f>
        <v>572.87069999999994</v>
      </c>
      <c r="X214" s="9"/>
      <c r="Y214" s="9"/>
      <c r="Z214" s="10">
        <f>SUM(Z28:Z39)</f>
        <v>47086.904000000002</v>
      </c>
      <c r="AA214" s="9"/>
      <c r="AB214" s="9"/>
      <c r="AC214" s="10">
        <f>SUM(AC28:AC39)</f>
        <v>44513.985999999997</v>
      </c>
      <c r="AD214" s="9"/>
      <c r="AE214" s="9"/>
      <c r="AF214" s="10">
        <f>SUM(AF28:AF39)</f>
        <v>2278.56</v>
      </c>
      <c r="AG214" s="9"/>
      <c r="AH214" s="9"/>
      <c r="AI214" s="10">
        <f>SUM(AI28:AI39)</f>
        <v>294.358</v>
      </c>
      <c r="AJ214" s="9"/>
      <c r="AK214" s="9"/>
      <c r="AL214" s="10">
        <f>AVERAGE(AL28:AL39)</f>
        <v>87.846666666666678</v>
      </c>
      <c r="AM214" s="10"/>
      <c r="AN214" s="10"/>
      <c r="AO214" s="10">
        <f>AVERAGE(AO28:AO39)</f>
        <v>89.972500000000011</v>
      </c>
      <c r="AP214" s="10"/>
      <c r="AQ214" s="10"/>
      <c r="AR214" s="10">
        <f>AVERAGE(AR28:AR39)</f>
        <v>80.150833333333338</v>
      </c>
      <c r="AS214" s="10"/>
      <c r="AT214" s="10"/>
      <c r="AU214" s="10">
        <f>AVERAGE(AU28:AU39)</f>
        <v>79.233333333333334</v>
      </c>
      <c r="AV214" s="24"/>
      <c r="AW214" s="24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43"/>
      <c r="CW214" s="10"/>
      <c r="CX214" s="10"/>
      <c r="CY214" s="10"/>
      <c r="CZ214" s="10"/>
      <c r="DA214" s="10"/>
      <c r="DB214" s="10"/>
      <c r="DC214" s="10"/>
      <c r="DD214" s="10"/>
      <c r="DE214" s="88"/>
      <c r="DF214" s="88"/>
    </row>
    <row r="215" spans="1:110" s="11" customFormat="1" ht="12.75">
      <c r="A215" s="7" t="s">
        <v>77</v>
      </c>
      <c r="B215" s="10">
        <f>SUM(B40:B51)</f>
        <v>140838.38</v>
      </c>
      <c r="C215" s="9"/>
      <c r="D215" s="9"/>
      <c r="E215" s="10">
        <f>SUM(E40:E51)</f>
        <v>107364.42999999998</v>
      </c>
      <c r="F215" s="9"/>
      <c r="G215" s="9"/>
      <c r="H215" s="10">
        <f>SUM(H40:H51)</f>
        <v>32771.14</v>
      </c>
      <c r="I215" s="9"/>
      <c r="J215" s="9"/>
      <c r="K215" s="10">
        <f>SUM(K40:K51)</f>
        <v>702.8</v>
      </c>
      <c r="L215" s="9"/>
      <c r="M215" s="9"/>
      <c r="N215" s="10">
        <f>SUM(N40:N51)</f>
        <v>121220.65000000001</v>
      </c>
      <c r="O215" s="9"/>
      <c r="P215" s="9"/>
      <c r="Q215" s="10">
        <f>SUM(Q40:Q51)</f>
        <v>96084.57</v>
      </c>
      <c r="R215" s="9"/>
      <c r="S215" s="9"/>
      <c r="T215" s="10">
        <f>SUM(T40:T51)</f>
        <v>24614.690000000002</v>
      </c>
      <c r="U215" s="9"/>
      <c r="V215" s="9"/>
      <c r="W215" s="10">
        <f>SUM(W40:W51)</f>
        <v>521.39</v>
      </c>
      <c r="X215" s="9"/>
      <c r="Y215" s="9"/>
      <c r="Z215" s="10">
        <f>SUM(Z40:Z51)</f>
        <v>71660.84</v>
      </c>
      <c r="AA215" s="9"/>
      <c r="AB215" s="9"/>
      <c r="AC215" s="10">
        <f>SUM(AC40:AC51)</f>
        <v>67378.009999999995</v>
      </c>
      <c r="AD215" s="9"/>
      <c r="AE215" s="9"/>
      <c r="AF215" s="10">
        <f>SUM(AF40:AF51)</f>
        <v>3993.1699999999996</v>
      </c>
      <c r="AG215" s="9"/>
      <c r="AH215" s="9"/>
      <c r="AI215" s="10">
        <f>SUM(AI40:AI51)</f>
        <v>289.69</v>
      </c>
      <c r="AJ215" s="9"/>
      <c r="AK215" s="9"/>
      <c r="AL215" s="10">
        <f>AVERAGE(AL40:AL51)</f>
        <v>86.100833333333341</v>
      </c>
      <c r="AM215" s="10"/>
      <c r="AN215" s="10"/>
      <c r="AO215" s="10">
        <f>AVERAGE(AO40:AO51)</f>
        <v>89.526666666666657</v>
      </c>
      <c r="AP215" s="10"/>
      <c r="AQ215" s="10"/>
      <c r="AR215" s="10">
        <f>AVERAGE(AR40:AR51)</f>
        <v>74.989999999999995</v>
      </c>
      <c r="AS215" s="10"/>
      <c r="AT215" s="10"/>
      <c r="AU215" s="10">
        <f>AVERAGE(AU40:AU51)</f>
        <v>74.336666666666659</v>
      </c>
      <c r="AV215" s="24"/>
      <c r="AW215" s="24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43"/>
      <c r="CW215" s="10"/>
      <c r="CX215" s="10"/>
      <c r="CY215" s="10"/>
      <c r="CZ215" s="10"/>
      <c r="DA215" s="10"/>
      <c r="DB215" s="10"/>
      <c r="DC215" s="10"/>
      <c r="DD215" s="10"/>
      <c r="DE215" s="88"/>
      <c r="DF215" s="88"/>
    </row>
    <row r="216" spans="1:110" s="11" customFormat="1" ht="12.75">
      <c r="A216" s="7" t="s">
        <v>68</v>
      </c>
      <c r="B216" s="10">
        <f>SUM(B52:B63)</f>
        <v>164137.26999999996</v>
      </c>
      <c r="C216" s="24">
        <f>B216/SUM(B40:B51)-1</f>
        <v>0.16542997725477915</v>
      </c>
      <c r="D216" s="24"/>
      <c r="E216" s="10">
        <f>SUM(E52:E63)</f>
        <v>122397.56</v>
      </c>
      <c r="F216" s="24">
        <f>E216/SUM(E40:E51)-1</f>
        <v>0.14001965082849144</v>
      </c>
      <c r="G216" s="24"/>
      <c r="H216" s="10">
        <f>SUM(H52:H63)</f>
        <v>41054.800000000003</v>
      </c>
      <c r="I216" s="24">
        <f>H216/SUM(H40:H51)-1</f>
        <v>0.25277301918700434</v>
      </c>
      <c r="J216" s="24"/>
      <c r="K216" s="10">
        <f>SUM(K52:K63)</f>
        <v>684.91</v>
      </c>
      <c r="L216" s="24">
        <f>K216/SUM(K40:K51)-1</f>
        <v>-2.5455321570859391E-2</v>
      </c>
      <c r="M216" s="24"/>
      <c r="N216" s="10">
        <f>SUM(N52:N63)</f>
        <v>138742.29</v>
      </c>
      <c r="O216" s="24">
        <f>N216/SUM(N40:N51)-1</f>
        <v>0.14454335956786246</v>
      </c>
      <c r="P216" s="24"/>
      <c r="Q216" s="10">
        <f>SUM(Q52:Q63)</f>
        <v>108120.3</v>
      </c>
      <c r="R216" s="24">
        <f>Q216/SUM(Q40:Q51)-1</f>
        <v>0.12526183964813487</v>
      </c>
      <c r="S216" s="24"/>
      <c r="T216" s="10">
        <f>SUM(T52:T63)</f>
        <v>30106.370000000003</v>
      </c>
      <c r="U216" s="24">
        <f>T216/SUM(T40:T51)-1</f>
        <v>0.22310579576667422</v>
      </c>
      <c r="V216" s="24"/>
      <c r="W216" s="10">
        <f>SUM(W52:W63)</f>
        <v>515.6</v>
      </c>
      <c r="X216" s="24">
        <f>W216/SUM(W40:W51)-1</f>
        <v>-1.1104931049694011E-2</v>
      </c>
      <c r="Y216" s="24"/>
      <c r="Z216" s="10">
        <f>SUM(Z52:Z63)</f>
        <v>79876.559999999983</v>
      </c>
      <c r="AA216" s="24">
        <f>Z216/SUM(Z40:Z51)-1</f>
        <v>0.11464727457841661</v>
      </c>
      <c r="AB216" s="24"/>
      <c r="AC216" s="10">
        <f>SUM(AC52:AC63)</f>
        <v>74950.319999999992</v>
      </c>
      <c r="AD216" s="24">
        <f>AC216/SUM(AC40:AC51)-1</f>
        <v>0.11238548006983295</v>
      </c>
      <c r="AE216" s="24"/>
      <c r="AF216" s="10">
        <f>SUM(AF52:AF63)</f>
        <v>4623.08</v>
      </c>
      <c r="AG216" s="24">
        <f>AF216/SUM(AF40:AF51)-1</f>
        <v>0.15774685275107259</v>
      </c>
      <c r="AH216" s="24"/>
      <c r="AI216" s="10">
        <f>SUM(AI52:AI63)</f>
        <v>303.13</v>
      </c>
      <c r="AJ216" s="24">
        <f>AI216/SUM(AI40:AI51)-1</f>
        <v>4.6394421623114246E-2</v>
      </c>
      <c r="AK216" s="24"/>
      <c r="AL216" s="10">
        <f>AVERAGE(AL52:AL63)</f>
        <v>84.538333333333327</v>
      </c>
      <c r="AM216" s="24">
        <f>AL216/SUM(AL40:AL51)-1</f>
        <v>-0.9181789439384701</v>
      </c>
      <c r="AN216" s="24"/>
      <c r="AO216" s="10">
        <f>AVERAGE(AO52:AO63)</f>
        <v>88.339166666666657</v>
      </c>
      <c r="AP216" s="24">
        <f>AO216/SUM(AO40:AO51)-1</f>
        <v>-0.9177720170278254</v>
      </c>
      <c r="AQ216" s="24"/>
      <c r="AR216" s="10">
        <f>AVERAGE(AR52:AR63)</f>
        <v>73.31</v>
      </c>
      <c r="AS216" s="24">
        <f>AR216/SUM(AR40:AR51)-1</f>
        <v>-0.91853358225541182</v>
      </c>
      <c r="AT216" s="24"/>
      <c r="AU216" s="10">
        <f>AVERAGE(AU52:AU63)</f>
        <v>75.25333333333333</v>
      </c>
      <c r="AV216" s="24">
        <f>AU216/SUM(AU40:AU51)-1</f>
        <v>-0.91563905953395208</v>
      </c>
      <c r="AW216" s="24"/>
      <c r="AX216" s="10"/>
      <c r="AY216" s="10"/>
      <c r="AZ216" s="24"/>
      <c r="BA216" s="10"/>
      <c r="BB216" s="93"/>
      <c r="BC216" s="10"/>
      <c r="BD216" s="24"/>
      <c r="BE216" s="10"/>
      <c r="BF216" s="24"/>
      <c r="BG216" s="10"/>
      <c r="BH216" s="24"/>
      <c r="BI216" s="10"/>
      <c r="BJ216" s="24"/>
      <c r="BK216" s="10"/>
      <c r="BL216" s="24"/>
      <c r="BM216" s="10"/>
      <c r="BN216" s="24"/>
      <c r="BO216" s="10"/>
      <c r="BP216" s="10"/>
      <c r="BQ216" s="24"/>
      <c r="BR216" s="10"/>
      <c r="BS216" s="24"/>
      <c r="BT216" s="10"/>
      <c r="BU216" s="24"/>
      <c r="BV216" s="10"/>
      <c r="BW216" s="24"/>
      <c r="BX216" s="10"/>
      <c r="BY216" s="24"/>
      <c r="BZ216" s="10"/>
      <c r="CA216" s="24"/>
      <c r="CB216" s="10"/>
      <c r="CC216" s="24"/>
      <c r="CD216" s="10"/>
      <c r="CE216" s="24"/>
      <c r="CF216" s="10"/>
      <c r="CG216" s="24"/>
      <c r="CH216" s="10"/>
      <c r="CI216" s="24"/>
      <c r="CJ216" s="10"/>
      <c r="CK216" s="24"/>
      <c r="CL216" s="10"/>
      <c r="CM216" s="24"/>
      <c r="CN216" s="10"/>
      <c r="CO216" s="24"/>
      <c r="CP216" s="10"/>
      <c r="CQ216" s="24"/>
      <c r="CR216" s="10"/>
      <c r="CS216" s="24"/>
      <c r="CT216" s="10"/>
      <c r="CU216" s="24"/>
      <c r="CV216" s="43"/>
      <c r="CW216" s="10"/>
      <c r="CX216" s="24"/>
      <c r="CY216" s="10"/>
      <c r="CZ216" s="24"/>
      <c r="DA216" s="10"/>
      <c r="DB216" s="24"/>
      <c r="DC216" s="10"/>
      <c r="DD216" s="24"/>
      <c r="DE216" s="88"/>
      <c r="DF216" s="88"/>
    </row>
    <row r="217" spans="1:110" s="11" customFormat="1" ht="12.75">
      <c r="A217" s="7" t="s">
        <v>69</v>
      </c>
      <c r="B217" s="10">
        <f>SUM(B64:B75)</f>
        <v>174368.49000000002</v>
      </c>
      <c r="C217" s="24">
        <f t="shared" ref="C217:C223" si="357">B217/B216-1</f>
        <v>6.2333314060847078E-2</v>
      </c>
      <c r="D217" s="24"/>
      <c r="E217" s="10">
        <f>SUM(E64:E75)</f>
        <v>127478.46</v>
      </c>
      <c r="F217" s="24">
        <f t="shared" ref="F217:F223" si="358">E217/E216-1</f>
        <v>4.1511448430834763E-2</v>
      </c>
      <c r="G217" s="24"/>
      <c r="H217" s="10">
        <f>SUM(H64:H75)</f>
        <v>46194.559999999998</v>
      </c>
      <c r="I217" s="24">
        <f t="shared" ref="I217:I223" si="359">H217/H216-1</f>
        <v>0.12519266931028761</v>
      </c>
      <c r="J217" s="24"/>
      <c r="K217" s="10">
        <f>SUM(K64:K75)</f>
        <v>695.4799999999999</v>
      </c>
      <c r="L217" s="24">
        <f>K217/K216-1</f>
        <v>1.5432684586295986E-2</v>
      </c>
      <c r="M217" s="24"/>
      <c r="N217" s="10">
        <f>SUM(N64:N75)</f>
        <v>145388.23000000001</v>
      </c>
      <c r="O217" s="24">
        <f t="shared" ref="O217:O223" si="360">N217/N216-1</f>
        <v>4.7901328426970702E-2</v>
      </c>
      <c r="P217" s="24"/>
      <c r="Q217" s="10">
        <f>SUM(Q64:Q75)</f>
        <v>111468.15000000002</v>
      </c>
      <c r="R217" s="24">
        <f t="shared" ref="R217:R223" si="361">Q217/Q216-1</f>
        <v>3.096412052130848E-2</v>
      </c>
      <c r="S217" s="24"/>
      <c r="T217" s="10">
        <f>SUM(T64:T75)</f>
        <v>33405.79</v>
      </c>
      <c r="U217" s="24">
        <f t="shared" ref="U217:U223" si="362">T217/T216-1</f>
        <v>0.10959208964747313</v>
      </c>
      <c r="V217" s="24"/>
      <c r="W217" s="10">
        <f>SUM(W64:W75)</f>
        <v>514.29999999999995</v>
      </c>
      <c r="X217" s="24">
        <f>W217/W216-1</f>
        <v>-2.5213343677270572E-3</v>
      </c>
      <c r="Y217" s="24"/>
      <c r="Z217" s="10">
        <f>SUM(Z64:Z75)</f>
        <v>81690.930000000008</v>
      </c>
      <c r="AA217" s="24">
        <f t="shared" ref="AA217:AA223" si="363">Z217/Z216-1</f>
        <v>2.2714673741583535E-2</v>
      </c>
      <c r="AB217" s="24"/>
      <c r="AC217" s="10">
        <f>SUM(AC64:AC75)</f>
        <v>75971.710000000006</v>
      </c>
      <c r="AD217" s="24">
        <f t="shared" ref="AD217:AD223" si="364">AC217/AC216-1</f>
        <v>1.3627560229229285E-2</v>
      </c>
      <c r="AE217" s="24"/>
      <c r="AF217" s="10">
        <f>SUM(AF64:AF75)</f>
        <v>5396.0400000000009</v>
      </c>
      <c r="AG217" s="24">
        <f t="shared" ref="AG217:AG223" si="365">AF217/AF216-1</f>
        <v>0.16719589537710822</v>
      </c>
      <c r="AH217" s="24"/>
      <c r="AI217" s="10">
        <f>SUM(AI64:AI75)</f>
        <v>323.15999999999997</v>
      </c>
      <c r="AJ217" s="24">
        <f>AI217/AI216-1</f>
        <v>6.6077260581268726E-2</v>
      </c>
      <c r="AK217" s="24"/>
      <c r="AL217" s="10">
        <f>AVERAGE(AL64:AL75)</f>
        <v>83.201666666666668</v>
      </c>
      <c r="AM217" s="24">
        <f t="shared" ref="AM217:AM223" si="366">AL217/AL216-1</f>
        <v>-1.5811367624154582E-2</v>
      </c>
      <c r="AN217" s="24"/>
      <c r="AO217" s="10">
        <f>AVERAGE(AO64:AO75)</f>
        <v>87.229166666666671</v>
      </c>
      <c r="AP217" s="24">
        <f t="shared" ref="AP217:AP223" si="367">AO217/AO216-1</f>
        <v>-1.2565207957964897E-2</v>
      </c>
      <c r="AQ217" s="24"/>
      <c r="AR217" s="10">
        <f>AVERAGE(AR64:AR75)</f>
        <v>72.097500000000011</v>
      </c>
      <c r="AS217" s="24">
        <f t="shared" ref="AS217:AS223" si="368">AR217/AR216-1</f>
        <v>-1.6539353430636949E-2</v>
      </c>
      <c r="AT217" s="24"/>
      <c r="AU217" s="10">
        <f>AVERAGE(AU64:AU75)</f>
        <v>73.382500000000007</v>
      </c>
      <c r="AV217" s="24">
        <f>AU217/AU216-1</f>
        <v>-2.4860471296952347E-2</v>
      </c>
      <c r="AW217" s="24"/>
      <c r="AX217" s="10"/>
      <c r="AY217" s="10"/>
      <c r="AZ217" s="24"/>
      <c r="BA217" s="10"/>
      <c r="BB217" s="93"/>
      <c r="BC217" s="10"/>
      <c r="BD217" s="24"/>
      <c r="BE217" s="10"/>
      <c r="BF217" s="24"/>
      <c r="BG217" s="10"/>
      <c r="BH217" s="24"/>
      <c r="BI217" s="10"/>
      <c r="BJ217" s="24"/>
      <c r="BK217" s="10"/>
      <c r="BL217" s="24"/>
      <c r="BM217" s="10"/>
      <c r="BN217" s="24"/>
      <c r="BO217" s="10"/>
      <c r="BP217" s="10"/>
      <c r="BQ217" s="24"/>
      <c r="BR217" s="10"/>
      <c r="BS217" s="24"/>
      <c r="BT217" s="10"/>
      <c r="BU217" s="24"/>
      <c r="BV217" s="10"/>
      <c r="BW217" s="24"/>
      <c r="BX217" s="10"/>
      <c r="BY217" s="24"/>
      <c r="BZ217" s="10"/>
      <c r="CA217" s="24"/>
      <c r="CB217" s="10"/>
      <c r="CC217" s="24"/>
      <c r="CD217" s="10"/>
      <c r="CE217" s="24"/>
      <c r="CF217" s="10"/>
      <c r="CG217" s="24"/>
      <c r="CH217" s="10"/>
      <c r="CI217" s="24"/>
      <c r="CJ217" s="10"/>
      <c r="CK217" s="24"/>
      <c r="CL217" s="10"/>
      <c r="CM217" s="24"/>
      <c r="CN217" s="10"/>
      <c r="CO217" s="24"/>
      <c r="CP217" s="10"/>
      <c r="CQ217" s="24"/>
      <c r="CR217" s="10"/>
      <c r="CS217" s="24"/>
      <c r="CT217" s="10"/>
      <c r="CU217" s="24"/>
      <c r="CV217" s="43"/>
      <c r="CW217" s="10"/>
      <c r="CX217" s="24"/>
      <c r="CY217" s="10"/>
      <c r="CZ217" s="24"/>
      <c r="DA217" s="10"/>
      <c r="DB217" s="24"/>
      <c r="DC217" s="10"/>
      <c r="DD217" s="24"/>
      <c r="DE217" s="88"/>
      <c r="DF217" s="88"/>
    </row>
    <row r="218" spans="1:110" s="11" customFormat="1" ht="12.75">
      <c r="A218" s="7" t="s">
        <v>70</v>
      </c>
      <c r="B218" s="10">
        <f>SUM(B76:B87)</f>
        <v>76962.91</v>
      </c>
      <c r="C218" s="93">
        <f t="shared" si="357"/>
        <v>-0.55861916335915973</v>
      </c>
      <c r="D218" s="93"/>
      <c r="E218" s="10">
        <f>SUM(E76:E87)</f>
        <v>71780.88</v>
      </c>
      <c r="F218" s="93">
        <f t="shared" si="358"/>
        <v>-0.4369175780755431</v>
      </c>
      <c r="G218" s="93"/>
      <c r="H218" s="10">
        <f>SUM(H76:H87)</f>
        <v>5133.66</v>
      </c>
      <c r="I218" s="93">
        <f t="shared" si="359"/>
        <v>-0.88886873259535326</v>
      </c>
      <c r="J218" s="93"/>
      <c r="K218" s="10">
        <f>SUM(K76:K87)</f>
        <v>48.370000000000005</v>
      </c>
      <c r="L218" s="93">
        <f>K218/K217-1</f>
        <v>-0.9304509116006211</v>
      </c>
      <c r="M218" s="93"/>
      <c r="N218" s="10">
        <f>SUM(N76:N87)</f>
        <v>57176.939999999995</v>
      </c>
      <c r="O218" s="93">
        <f t="shared" si="360"/>
        <v>-0.60672923798577094</v>
      </c>
      <c r="P218" s="93"/>
      <c r="Q218" s="10">
        <f>SUM(Q76:Q87)</f>
        <v>53948.51</v>
      </c>
      <c r="R218" s="93">
        <f t="shared" si="361"/>
        <v>-0.51601861159443319</v>
      </c>
      <c r="S218" s="93"/>
      <c r="T218" s="10">
        <f>SUM(T76:T87)</f>
        <v>3202.27</v>
      </c>
      <c r="U218" s="93">
        <f t="shared" si="362"/>
        <v>-0.90414027029446098</v>
      </c>
      <c r="V218" s="93"/>
      <c r="W218" s="10">
        <f>SUM(W76:W87)</f>
        <v>26.18</v>
      </c>
      <c r="X218" s="93">
        <f>W218/W217-1</f>
        <v>-0.94909585844837641</v>
      </c>
      <c r="Y218" s="93"/>
      <c r="Z218" s="10">
        <f>SUM(Z76:Z87)</f>
        <v>37021.440000000002</v>
      </c>
      <c r="AA218" s="93">
        <f t="shared" si="363"/>
        <v>-0.54681088830791857</v>
      </c>
      <c r="AB218" s="93"/>
      <c r="AC218" s="10">
        <f>SUM(AC76:AC87)</f>
        <v>36544.859999999993</v>
      </c>
      <c r="AD218" s="93">
        <f t="shared" si="364"/>
        <v>-0.51896752093641185</v>
      </c>
      <c r="AE218" s="93"/>
      <c r="AF218" s="10">
        <f>SUM(AF76:AF87)</f>
        <v>522.9</v>
      </c>
      <c r="AG218" s="93">
        <f t="shared" si="365"/>
        <v>-0.9030956034425246</v>
      </c>
      <c r="AH218" s="93"/>
      <c r="AI218" s="10">
        <f>SUM(AI76:AI87)</f>
        <v>18.509999999999998</v>
      </c>
      <c r="AJ218" s="93">
        <f>AI218/AI217-1</f>
        <v>-0.94272187151875231</v>
      </c>
      <c r="AK218" s="93"/>
      <c r="AL218" s="10">
        <f>AVERAGE(AL76:AL87)</f>
        <v>71.307500000000005</v>
      </c>
      <c r="AM218" s="93">
        <f t="shared" si="366"/>
        <v>-0.14295587027503454</v>
      </c>
      <c r="AN218" s="93"/>
      <c r="AO218" s="10">
        <f>AVERAGE(AO76:AO87)</f>
        <v>71.826666666666654</v>
      </c>
      <c r="AP218" s="93">
        <f t="shared" si="367"/>
        <v>-0.17657511344638188</v>
      </c>
      <c r="AQ218" s="93"/>
      <c r="AR218" s="10">
        <f>AVERAGE(AR76:AR87)</f>
        <v>48.903333333333336</v>
      </c>
      <c r="AS218" s="93">
        <f t="shared" si="368"/>
        <v>-0.32170556075684553</v>
      </c>
      <c r="AT218" s="93"/>
      <c r="AU218" s="10">
        <f>AVERAGE(AU76:AU87)</f>
        <v>7.21</v>
      </c>
      <c r="AV218" s="93">
        <f>AU218/AU217-1</f>
        <v>-0.90174769188839299</v>
      </c>
      <c r="AW218" s="93"/>
      <c r="AX218" s="10"/>
      <c r="AY218" s="10"/>
      <c r="AZ218" s="93"/>
      <c r="BA218" s="10"/>
      <c r="BB218" s="93"/>
      <c r="BC218" s="10"/>
      <c r="BD218" s="93"/>
      <c r="BE218" s="10"/>
      <c r="BF218" s="93"/>
      <c r="BG218" s="10"/>
      <c r="BH218" s="93"/>
      <c r="BI218" s="10"/>
      <c r="BJ218" s="93"/>
      <c r="BK218" s="10"/>
      <c r="BL218" s="93"/>
      <c r="BM218" s="10"/>
      <c r="BN218" s="93"/>
      <c r="BO218" s="10"/>
      <c r="BP218" s="10"/>
      <c r="BQ218" s="93"/>
      <c r="BR218" s="10"/>
      <c r="BS218" s="93"/>
      <c r="BT218" s="10"/>
      <c r="BU218" s="93"/>
      <c r="BV218" s="10"/>
      <c r="BW218" s="93"/>
      <c r="BX218" s="10"/>
      <c r="BY218" s="93"/>
      <c r="BZ218" s="10"/>
      <c r="CA218" s="93"/>
      <c r="CB218" s="10"/>
      <c r="CC218" s="93"/>
      <c r="CD218" s="10"/>
      <c r="CE218" s="93"/>
      <c r="CF218" s="10"/>
      <c r="CG218" s="93"/>
      <c r="CH218" s="10"/>
      <c r="CI218" s="93"/>
      <c r="CJ218" s="10"/>
      <c r="CK218" s="93"/>
      <c r="CL218" s="10"/>
      <c r="CM218" s="93"/>
      <c r="CN218" s="10"/>
      <c r="CO218" s="93"/>
      <c r="CP218" s="10"/>
      <c r="CQ218" s="93"/>
      <c r="CR218" s="10"/>
      <c r="CS218" s="93"/>
      <c r="CT218" s="10"/>
      <c r="CU218" s="93"/>
      <c r="CV218" s="171"/>
      <c r="CW218" s="10"/>
      <c r="CX218" s="93"/>
      <c r="CY218" s="10"/>
      <c r="CZ218" s="93"/>
      <c r="DA218" s="10"/>
      <c r="DB218" s="93"/>
      <c r="DC218" s="10"/>
      <c r="DD218" s="93"/>
      <c r="DE218" s="88"/>
      <c r="DF218" s="88"/>
    </row>
    <row r="219" spans="1:110" s="11" customFormat="1" ht="12.75">
      <c r="A219" s="7" t="s">
        <v>71</v>
      </c>
      <c r="B219" s="10">
        <f>SUM(B88:B99)</f>
        <v>83835.66</v>
      </c>
      <c r="C219" s="93">
        <f t="shared" si="357"/>
        <v>8.9299508035753927E-2</v>
      </c>
      <c r="D219" s="93"/>
      <c r="E219" s="10">
        <f>SUM(E88:E99)</f>
        <v>82847.670000000013</v>
      </c>
      <c r="F219" s="93">
        <f t="shared" si="358"/>
        <v>0.15417462143122251</v>
      </c>
      <c r="G219" s="93"/>
      <c r="H219" s="10">
        <f>SUM(H88:H99)</f>
        <v>987.9899999999999</v>
      </c>
      <c r="I219" s="93">
        <f t="shared" si="359"/>
        <v>-0.80754666261497643</v>
      </c>
      <c r="J219" s="93"/>
      <c r="K219" s="10">
        <f>SUM(K88:K99)</f>
        <v>0</v>
      </c>
      <c r="L219" s="93">
        <f>K219/K218-1</f>
        <v>-1</v>
      </c>
      <c r="M219" s="93"/>
      <c r="N219" s="10">
        <f>SUM(N88:N99)</f>
        <v>62611.06</v>
      </c>
      <c r="O219" s="93">
        <f t="shared" si="360"/>
        <v>9.5040413145579317E-2</v>
      </c>
      <c r="P219" s="93"/>
      <c r="Q219" s="10">
        <f>SUM(Q88:Q99)</f>
        <v>62142.289999999994</v>
      </c>
      <c r="R219" s="93">
        <f t="shared" si="361"/>
        <v>0.15188148847855087</v>
      </c>
      <c r="S219" s="93"/>
      <c r="T219" s="10">
        <f>SUM(T88:T99)</f>
        <v>468.77</v>
      </c>
      <c r="U219" s="93">
        <f t="shared" si="362"/>
        <v>-0.85361321812339375</v>
      </c>
      <c r="V219" s="93"/>
      <c r="W219" s="10">
        <f>SUM(W88:W99)</f>
        <v>0</v>
      </c>
      <c r="X219" s="93">
        <f>W219/W218-1</f>
        <v>-1</v>
      </c>
      <c r="Y219" s="93"/>
      <c r="Z219" s="10">
        <f>SUM(Z88:Z99)</f>
        <v>41299.260000000009</v>
      </c>
      <c r="AA219" s="93">
        <f t="shared" si="363"/>
        <v>0.11554980033191597</v>
      </c>
      <c r="AB219" s="93"/>
      <c r="AC219" s="10">
        <f>SUM(AC88:AC99)</f>
        <v>41249.78</v>
      </c>
      <c r="AD219" s="93">
        <f t="shared" si="364"/>
        <v>0.12874368652664159</v>
      </c>
      <c r="AE219" s="93"/>
      <c r="AF219" s="10">
        <f>SUM(AF88:AF99)</f>
        <v>49.480000000000004</v>
      </c>
      <c r="AG219" s="93">
        <f t="shared" si="365"/>
        <v>-0.90537387645821377</v>
      </c>
      <c r="AH219" s="93"/>
      <c r="AI219" s="10">
        <f>SUM(AI88:AI99)</f>
        <v>0</v>
      </c>
      <c r="AJ219" s="93">
        <f>AI219/AI218-1</f>
        <v>-1</v>
      </c>
      <c r="AK219" s="93"/>
      <c r="AL219" s="10">
        <f>AVERAGE(AL88:AL99)</f>
        <v>73.499999999999986</v>
      </c>
      <c r="AM219" s="93">
        <f t="shared" si="366"/>
        <v>3.0747116362233706E-2</v>
      </c>
      <c r="AN219" s="93"/>
      <c r="AO219" s="10">
        <f>AVERAGE(AO88:AO99)</f>
        <v>73.804999999999993</v>
      </c>
      <c r="AP219" s="93">
        <f t="shared" si="367"/>
        <v>2.7543159457954491E-2</v>
      </c>
      <c r="AQ219" s="93"/>
      <c r="AR219" s="10">
        <f>AVERAGE(AR88:AR99)</f>
        <v>48.248333333333335</v>
      </c>
      <c r="AS219" s="93">
        <f t="shared" si="368"/>
        <v>-1.3393770022493423E-2</v>
      </c>
      <c r="AT219" s="93"/>
      <c r="AU219" s="10">
        <f>AVERAGE(AU88:AU99)</f>
        <v>0</v>
      </c>
      <c r="AV219" s="93">
        <f>AU219/AU218-1</f>
        <v>-1</v>
      </c>
      <c r="AW219" s="93"/>
      <c r="AX219" s="10"/>
      <c r="AY219" s="10"/>
      <c r="AZ219" s="93"/>
      <c r="BA219" s="10"/>
      <c r="BB219" s="93"/>
      <c r="BC219" s="10"/>
      <c r="BD219" s="93"/>
      <c r="BE219" s="10"/>
      <c r="BF219" s="93"/>
      <c r="BG219" s="10"/>
      <c r="BH219" s="93"/>
      <c r="BI219" s="10"/>
      <c r="BJ219" s="93"/>
      <c r="BK219" s="10"/>
      <c r="BL219" s="93"/>
      <c r="BM219" s="10"/>
      <c r="BN219" s="93"/>
      <c r="BO219" s="10"/>
      <c r="BP219" s="10"/>
      <c r="BQ219" s="93"/>
      <c r="BR219" s="10"/>
      <c r="BS219" s="93"/>
      <c r="BT219" s="10"/>
      <c r="BU219" s="93"/>
      <c r="BV219" s="10"/>
      <c r="BW219" s="93"/>
      <c r="BX219" s="10"/>
      <c r="BY219" s="93"/>
      <c r="BZ219" s="10"/>
      <c r="CA219" s="93"/>
      <c r="CB219" s="10"/>
      <c r="CC219" s="93"/>
      <c r="CD219" s="10"/>
      <c r="CE219" s="93"/>
      <c r="CF219" s="10"/>
      <c r="CG219" s="93"/>
      <c r="CH219" s="10"/>
      <c r="CI219" s="93"/>
      <c r="CJ219" s="10"/>
      <c r="CK219" s="93"/>
      <c r="CL219" s="10"/>
      <c r="CM219" s="93"/>
      <c r="CN219" s="10"/>
      <c r="CO219" s="93"/>
      <c r="CP219" s="10"/>
      <c r="CQ219" s="93"/>
      <c r="CR219" s="10"/>
      <c r="CS219" s="93"/>
      <c r="CT219" s="10"/>
      <c r="CU219" s="93"/>
      <c r="CV219" s="171"/>
      <c r="CW219" s="10"/>
      <c r="CX219" s="93"/>
      <c r="CY219" s="10"/>
      <c r="CZ219" s="93"/>
      <c r="DA219" s="10"/>
      <c r="DB219" s="93"/>
      <c r="DC219" s="10"/>
      <c r="DD219" s="93"/>
      <c r="DE219" s="88"/>
      <c r="DF219" s="88"/>
    </row>
    <row r="220" spans="1:110" s="11" customFormat="1" ht="12.75">
      <c r="A220" s="7" t="s">
        <v>72</v>
      </c>
      <c r="B220" s="10">
        <f>SUM(B100:B111)</f>
        <v>49526.17</v>
      </c>
      <c r="C220" s="93">
        <f t="shared" si="357"/>
        <v>-0.40924697199258653</v>
      </c>
      <c r="D220" s="93"/>
      <c r="E220" s="10">
        <f>SUM(E100:E111)</f>
        <v>48029.61</v>
      </c>
      <c r="F220" s="93">
        <f t="shared" si="358"/>
        <v>-0.42026601351613158</v>
      </c>
      <c r="G220" s="93"/>
      <c r="H220" s="10">
        <f>SUM(H100:H111)</f>
        <v>1494.33</v>
      </c>
      <c r="I220" s="93">
        <f t="shared" si="359"/>
        <v>0.51249506573953196</v>
      </c>
      <c r="J220" s="93"/>
      <c r="K220" s="10">
        <f>SUM(K100:K111)</f>
        <v>2.2599999999999998</v>
      </c>
      <c r="L220" s="93"/>
      <c r="M220" s="93"/>
      <c r="N220" s="10">
        <f>SUM(N100:N111)</f>
        <v>33520.660000000003</v>
      </c>
      <c r="O220" s="93">
        <f t="shared" si="360"/>
        <v>-0.46462078744554069</v>
      </c>
      <c r="P220" s="93"/>
      <c r="Q220" s="10">
        <f>SUM(Q100:Q111)</f>
        <v>32804.429999999993</v>
      </c>
      <c r="R220" s="93">
        <f t="shared" si="361"/>
        <v>-0.47210780291489107</v>
      </c>
      <c r="S220" s="93"/>
      <c r="T220" s="10">
        <f>SUM(T100:T111)</f>
        <v>715.11</v>
      </c>
      <c r="U220" s="93">
        <f t="shared" si="362"/>
        <v>0.52550291187576015</v>
      </c>
      <c r="V220" s="93"/>
      <c r="W220" s="10">
        <f>SUM(W100:W111)</f>
        <v>1.1199999999999999</v>
      </c>
      <c r="X220" s="93"/>
      <c r="Y220" s="93"/>
      <c r="Z220" s="10">
        <f>SUM(Z100:Z111)</f>
        <v>21079.880000000005</v>
      </c>
      <c r="AA220" s="93">
        <f t="shared" si="363"/>
        <v>-0.48958213779133086</v>
      </c>
      <c r="AB220" s="93"/>
      <c r="AC220" s="10">
        <f>SUM(AC100:AC111)</f>
        <v>20986.609999999997</v>
      </c>
      <c r="AD220" s="93">
        <f t="shared" si="364"/>
        <v>-0.49123098353494254</v>
      </c>
      <c r="AE220" s="93"/>
      <c r="AF220" s="10">
        <f>SUM(AF100:AF111)</f>
        <v>91.56</v>
      </c>
      <c r="AG220" s="93">
        <f t="shared" si="365"/>
        <v>0.85044462409054145</v>
      </c>
      <c r="AH220" s="93"/>
      <c r="AI220" s="10">
        <f>SUM(AI100:AI111)</f>
        <v>1.73</v>
      </c>
      <c r="AJ220" s="93"/>
      <c r="AK220" s="93"/>
      <c r="AL220" s="10">
        <f>AVERAGE(AL100:AL111)</f>
        <v>65.643333333333331</v>
      </c>
      <c r="AM220" s="93">
        <f t="shared" si="366"/>
        <v>-0.10689342403628099</v>
      </c>
      <c r="AN220" s="93"/>
      <c r="AO220" s="10">
        <f>AVERAGE(AO100:AO111)</f>
        <v>66.346666666666678</v>
      </c>
      <c r="AP220" s="93">
        <f t="shared" si="367"/>
        <v>-0.10105458076462726</v>
      </c>
      <c r="AQ220" s="93"/>
      <c r="AR220" s="10">
        <f>AVERAGE(AR100:AR111)</f>
        <v>49.304999999999986</v>
      </c>
      <c r="AS220" s="93">
        <f t="shared" si="368"/>
        <v>2.1900583785277261E-2</v>
      </c>
      <c r="AT220" s="93"/>
      <c r="AU220" s="10">
        <f>AVERAGE(AU100:AU111)</f>
        <v>8.6033333333333335</v>
      </c>
      <c r="AV220" s="93"/>
      <c r="AW220" s="93"/>
      <c r="AX220" s="10"/>
      <c r="AY220" s="10"/>
      <c r="AZ220" s="93"/>
      <c r="BA220" s="10"/>
      <c r="BB220" s="93"/>
      <c r="BC220" s="10"/>
      <c r="BD220" s="93"/>
      <c r="BE220" s="10"/>
      <c r="BF220" s="93"/>
      <c r="BG220" s="10"/>
      <c r="BH220" s="93"/>
      <c r="BI220" s="10"/>
      <c r="BJ220" s="93"/>
      <c r="BK220" s="10"/>
      <c r="BL220" s="93"/>
      <c r="BM220" s="10"/>
      <c r="BN220" s="93"/>
      <c r="BO220" s="10"/>
      <c r="BP220" s="10"/>
      <c r="BQ220" s="93"/>
      <c r="BR220" s="10"/>
      <c r="BS220" s="93"/>
      <c r="BT220" s="10"/>
      <c r="BU220" s="93"/>
      <c r="BV220" s="10"/>
      <c r="BW220" s="93"/>
      <c r="BX220" s="10"/>
      <c r="BY220" s="93"/>
      <c r="BZ220" s="10"/>
      <c r="CA220" s="93"/>
      <c r="CB220" s="10"/>
      <c r="CC220" s="93"/>
      <c r="CD220" s="10"/>
      <c r="CE220" s="93"/>
      <c r="CF220" s="10"/>
      <c r="CG220" s="93"/>
      <c r="CH220" s="10"/>
      <c r="CI220" s="93"/>
      <c r="CJ220" s="10"/>
      <c r="CK220" s="93"/>
      <c r="CL220" s="10"/>
      <c r="CM220" s="93"/>
      <c r="CN220" s="10"/>
      <c r="CO220" s="93"/>
      <c r="CP220" s="10"/>
      <c r="CQ220" s="93"/>
      <c r="CR220" s="10"/>
      <c r="CS220" s="93"/>
      <c r="CT220" s="10"/>
      <c r="CU220" s="93"/>
      <c r="CV220" s="171"/>
      <c r="CW220" s="10"/>
      <c r="CX220" s="93"/>
      <c r="CY220" s="10"/>
      <c r="CZ220" s="93"/>
      <c r="DA220" s="10"/>
      <c r="DB220" s="93"/>
      <c r="DC220" s="10"/>
      <c r="DD220" s="93"/>
      <c r="DE220" s="88"/>
      <c r="DF220" s="88"/>
    </row>
    <row r="221" spans="1:110" s="63" customFormat="1" ht="12.75">
      <c r="A221" s="91" t="s">
        <v>73</v>
      </c>
      <c r="B221" s="77">
        <f>SUM(B112:B123)</f>
        <v>125546.03</v>
      </c>
      <c r="C221" s="93">
        <f t="shared" si="357"/>
        <v>1.5349432431379211</v>
      </c>
      <c r="D221" s="93">
        <f>B221/B217-1</f>
        <v>-0.27999588687153287</v>
      </c>
      <c r="E221" s="77">
        <f>SUM(E112:E123)</f>
        <v>113030.36000000002</v>
      </c>
      <c r="F221" s="93">
        <f t="shared" si="358"/>
        <v>1.3533474454612482</v>
      </c>
      <c r="G221" s="93">
        <f>E221/E217-1</f>
        <v>-0.11333757875644235</v>
      </c>
      <c r="H221" s="77">
        <f>SUM(H112:H123)</f>
        <v>12192.43</v>
      </c>
      <c r="I221" s="93">
        <f t="shared" si="359"/>
        <v>7.1591281711536272</v>
      </c>
      <c r="J221" s="93">
        <f>H221/H217-1</f>
        <v>-0.73606351050859664</v>
      </c>
      <c r="K221" s="77">
        <f>SUM(K112:K123)</f>
        <v>323.22000000000003</v>
      </c>
      <c r="L221" s="93">
        <f>K221/K220-1</f>
        <v>142.01769911504428</v>
      </c>
      <c r="M221" s="93">
        <f>K221/K217-1</f>
        <v>-0.53525622591591415</v>
      </c>
      <c r="N221" s="77">
        <f>SUM(N112:N123)</f>
        <v>102223.71</v>
      </c>
      <c r="O221" s="93">
        <f t="shared" si="360"/>
        <v>2.0495733079241281</v>
      </c>
      <c r="P221" s="93">
        <f>N221/N217-1</f>
        <v>-0.29689143337118828</v>
      </c>
      <c r="Q221" s="77">
        <f>SUM(Q112:Q123)</f>
        <v>94421.81</v>
      </c>
      <c r="R221" s="93">
        <f t="shared" si="361"/>
        <v>1.8783249701336073</v>
      </c>
      <c r="S221" s="93">
        <f>Q221/Q217-1</f>
        <v>-0.15292565634219302</v>
      </c>
      <c r="T221" s="77">
        <f>SUM(T112:T123)</f>
        <v>7599.21</v>
      </c>
      <c r="U221" s="93">
        <f t="shared" si="362"/>
        <v>9.6266308679783528</v>
      </c>
      <c r="V221" s="93">
        <f>T221/T217-1</f>
        <v>-0.77251817723813743</v>
      </c>
      <c r="W221" s="77">
        <f>SUM(W112:W123)</f>
        <v>202.71</v>
      </c>
      <c r="X221" s="93">
        <f>W221/W220-1</f>
        <v>179.99107142857144</v>
      </c>
      <c r="Y221" s="93">
        <f>W221/W217-1</f>
        <v>-0.60585261520513312</v>
      </c>
      <c r="Z221" s="77">
        <f>SUM(Z112:Z123)</f>
        <v>59484.21</v>
      </c>
      <c r="AA221" s="93">
        <f t="shared" si="363"/>
        <v>1.8218476575767979</v>
      </c>
      <c r="AB221" s="93">
        <f>Z221/Z217-1</f>
        <v>-0.27183825670732364</v>
      </c>
      <c r="AC221" s="77">
        <f>SUM(AC112:AC123)</f>
        <v>58050.020000000004</v>
      </c>
      <c r="AD221" s="93">
        <f t="shared" si="364"/>
        <v>1.7660503530584508</v>
      </c>
      <c r="AE221" s="93">
        <f>AC221/AC217-1</f>
        <v>-0.23589952101907408</v>
      </c>
      <c r="AF221" s="77">
        <f>SUM(AF112:AF123)</f>
        <v>1270.1299999999999</v>
      </c>
      <c r="AG221" s="93">
        <f t="shared" si="365"/>
        <v>12.872105723023152</v>
      </c>
      <c r="AH221" s="93">
        <f>AF221/AF217-1</f>
        <v>-0.76461812736747692</v>
      </c>
      <c r="AI221" s="77">
        <f>SUM(AI112:AI123)</f>
        <v>164.03999999999996</v>
      </c>
      <c r="AJ221" s="93">
        <f>AI221/AI220-1</f>
        <v>93.820809248554895</v>
      </c>
      <c r="AK221" s="93">
        <f>AI221/AI217-1</f>
        <v>-0.49238767174155218</v>
      </c>
      <c r="AL221" s="77">
        <f>AVERAGE(AL112:AL123)</f>
        <v>81.095833333333331</v>
      </c>
      <c r="AM221" s="93">
        <f t="shared" si="366"/>
        <v>0.2354009038744731</v>
      </c>
      <c r="AN221" s="93">
        <f>AL221/AL217-1</f>
        <v>-2.5309989783858566E-2</v>
      </c>
      <c r="AO221" s="77">
        <f>AVERAGE(AO112:AO123)</f>
        <v>83.242499999999993</v>
      </c>
      <c r="AP221" s="93">
        <f t="shared" si="367"/>
        <v>0.25465986736334378</v>
      </c>
      <c r="AQ221" s="93">
        <f>AO221/AO217-1</f>
        <v>-4.5703367566276687E-2</v>
      </c>
      <c r="AR221" s="77">
        <f>AVERAGE(AR112:AR123)</f>
        <v>63.114999999999988</v>
      </c>
      <c r="AS221" s="93">
        <f t="shared" si="368"/>
        <v>0.2800932968258798</v>
      </c>
      <c r="AT221" s="93">
        <f>AR221/AR217-1</f>
        <v>-0.12458823121467488</v>
      </c>
      <c r="AU221" s="77">
        <f>AVERAGE(AU112:AU123)</f>
        <v>58.922500000000007</v>
      </c>
      <c r="AV221" s="93">
        <f>AU221/AU220-1</f>
        <v>5.8487989151491675</v>
      </c>
      <c r="AW221" s="93">
        <f>AU221/AU217-1</f>
        <v>-0.1970497053112118</v>
      </c>
      <c r="AX221" s="77"/>
      <c r="AY221" s="77"/>
      <c r="AZ221" s="93"/>
      <c r="BA221" s="77"/>
      <c r="BB221" s="93"/>
      <c r="BC221" s="77"/>
      <c r="BD221" s="93"/>
      <c r="BE221" s="77"/>
      <c r="BF221" s="93"/>
      <c r="BG221" s="77"/>
      <c r="BH221" s="93"/>
      <c r="BI221" s="77"/>
      <c r="BJ221" s="93"/>
      <c r="BK221" s="77"/>
      <c r="BL221" s="93"/>
      <c r="BM221" s="77"/>
      <c r="BN221" s="93"/>
      <c r="BO221" s="77"/>
      <c r="BP221" s="77"/>
      <c r="BQ221" s="93"/>
      <c r="BR221" s="77"/>
      <c r="BS221" s="93"/>
      <c r="BT221" s="77"/>
      <c r="BU221" s="93"/>
      <c r="BV221" s="77"/>
      <c r="BW221" s="93"/>
      <c r="BX221" s="77"/>
      <c r="BY221" s="93"/>
      <c r="BZ221" s="77"/>
      <c r="CA221" s="93"/>
      <c r="CB221" s="77"/>
      <c r="CC221" s="93"/>
      <c r="CD221" s="77"/>
      <c r="CE221" s="93"/>
      <c r="CF221" s="77"/>
      <c r="CG221" s="93"/>
      <c r="CH221" s="77"/>
      <c r="CI221" s="93"/>
      <c r="CJ221" s="77"/>
      <c r="CK221" s="93"/>
      <c r="CL221" s="77"/>
      <c r="CM221" s="93"/>
      <c r="CN221" s="77"/>
      <c r="CO221" s="93"/>
      <c r="CP221" s="77"/>
      <c r="CQ221" s="93"/>
      <c r="CR221" s="77"/>
      <c r="CS221" s="93"/>
      <c r="CT221" s="77"/>
      <c r="CU221" s="93"/>
      <c r="CV221" s="171"/>
      <c r="CW221" s="77"/>
      <c r="CX221" s="93"/>
      <c r="CY221" s="77"/>
      <c r="CZ221" s="93"/>
      <c r="DA221" s="77"/>
      <c r="DB221" s="93"/>
      <c r="DC221" s="77"/>
      <c r="DD221" s="93"/>
      <c r="DE221" s="89"/>
      <c r="DF221" s="89"/>
    </row>
    <row r="222" spans="1:110" s="11" customFormat="1" ht="12.75">
      <c r="A222" s="7" t="s">
        <v>260</v>
      </c>
      <c r="B222" s="10">
        <f>SUM(B124:B135)</f>
        <v>148338.97999999998</v>
      </c>
      <c r="C222" s="93">
        <f t="shared" si="357"/>
        <v>0.18155054365319234</v>
      </c>
      <c r="D222" s="93"/>
      <c r="E222" s="10">
        <f>SUM(E124:E135)</f>
        <v>121620.56</v>
      </c>
      <c r="F222" s="93">
        <f t="shared" si="358"/>
        <v>7.5999050166698501E-2</v>
      </c>
      <c r="G222" s="93"/>
      <c r="H222" s="10">
        <f>SUM(H124:H135)</f>
        <v>26380.77</v>
      </c>
      <c r="I222" s="93">
        <f t="shared" si="359"/>
        <v>1.1637007553047258</v>
      </c>
      <c r="J222" s="93"/>
      <c r="K222" s="10">
        <f>SUM(K124:K135)</f>
        <v>337.63</v>
      </c>
      <c r="L222" s="93">
        <f>K222/K221-1</f>
        <v>4.4582637213043563E-2</v>
      </c>
      <c r="M222" s="93"/>
      <c r="N222" s="10">
        <f>SUM(N124:N135)</f>
        <v>123850</v>
      </c>
      <c r="O222" s="93">
        <f t="shared" si="360"/>
        <v>0.21155845351337765</v>
      </c>
      <c r="P222" s="93"/>
      <c r="Q222" s="10">
        <f>SUM(Q124:Q135)</f>
        <v>104706.36</v>
      </c>
      <c r="R222" s="93">
        <f t="shared" si="361"/>
        <v>0.1089213392541406</v>
      </c>
      <c r="S222" s="93"/>
      <c r="T222" s="10">
        <f>SUM(T124:T135)</f>
        <v>18920.330000000002</v>
      </c>
      <c r="U222" s="93">
        <f t="shared" si="362"/>
        <v>1.4897759109170559</v>
      </c>
      <c r="V222" s="93"/>
      <c r="W222" s="10">
        <f>SUM(W124:W135)</f>
        <v>223.30000000000004</v>
      </c>
      <c r="X222" s="93">
        <f>W222/W221-1</f>
        <v>0.10157367668097295</v>
      </c>
      <c r="Y222" s="93"/>
      <c r="Z222" s="10">
        <f>SUM(Z124:Z135)</f>
        <v>68026.63</v>
      </c>
      <c r="AA222" s="93">
        <f t="shared" si="363"/>
        <v>0.14360819451077877</v>
      </c>
      <c r="AB222" s="93"/>
      <c r="AC222" s="10">
        <f>SUM(AC124:AC135)</f>
        <v>64861.68</v>
      </c>
      <c r="AD222" s="93">
        <f t="shared" si="364"/>
        <v>0.11734121710896894</v>
      </c>
      <c r="AE222" s="93"/>
      <c r="AF222" s="10">
        <f>SUM(AF124:AF135)</f>
        <v>2955.35</v>
      </c>
      <c r="AG222" s="93">
        <f t="shared" si="365"/>
        <v>1.3268090667884391</v>
      </c>
      <c r="AH222" s="93"/>
      <c r="AI222" s="10">
        <f>SUM(AI124:AI135)</f>
        <v>209.60999999999999</v>
      </c>
      <c r="AJ222" s="93">
        <f>AI222/AI221-1</f>
        <v>0.27779809802487221</v>
      </c>
      <c r="AK222" s="93"/>
      <c r="AL222" s="10">
        <f>AVERAGE(AL124:AL135)</f>
        <v>83.338333333333324</v>
      </c>
      <c r="AM222" s="93">
        <f t="shared" si="366"/>
        <v>2.7652468786929063E-2</v>
      </c>
      <c r="AN222" s="93"/>
      <c r="AO222" s="10">
        <f>AVERAGE(AO124:AO135)</f>
        <v>85.98</v>
      </c>
      <c r="AP222" s="93">
        <f t="shared" si="367"/>
        <v>3.2885845571673178E-2</v>
      </c>
      <c r="AQ222" s="93"/>
      <c r="AR222" s="10">
        <f>AVERAGE(AR124:AR135)</f>
        <v>71.137500000000003</v>
      </c>
      <c r="AS222" s="93">
        <f t="shared" si="368"/>
        <v>0.12710924502891574</v>
      </c>
      <c r="AT222" s="93"/>
      <c r="AU222" s="10">
        <f>AVERAGE(AU124:AU135)</f>
        <v>65</v>
      </c>
      <c r="AV222" s="93">
        <f>AU222/AU221-1</f>
        <v>0.10314396028681738</v>
      </c>
      <c r="AW222" s="93"/>
      <c r="AX222" s="10"/>
      <c r="AY222" s="10"/>
      <c r="AZ222" s="93"/>
      <c r="BA222" s="10"/>
      <c r="BB222" s="93"/>
      <c r="BC222" s="10"/>
      <c r="BD222" s="93"/>
      <c r="BE222" s="10"/>
      <c r="BF222" s="93"/>
      <c r="BG222" s="10"/>
      <c r="BH222" s="93"/>
      <c r="BI222" s="10"/>
      <c r="BJ222" s="93"/>
      <c r="BK222" s="10"/>
      <c r="BL222" s="93"/>
      <c r="BM222" s="10"/>
      <c r="BN222" s="93"/>
      <c r="BO222" s="10"/>
      <c r="BP222" s="10"/>
      <c r="BQ222" s="93"/>
      <c r="BR222" s="10"/>
      <c r="BS222" s="93"/>
      <c r="BT222" s="10"/>
      <c r="BU222" s="93"/>
      <c r="BV222" s="10"/>
      <c r="BW222" s="93"/>
      <c r="BX222" s="10"/>
      <c r="BY222" s="93"/>
      <c r="BZ222" s="10"/>
      <c r="CA222" s="93"/>
      <c r="CB222" s="10"/>
      <c r="CC222" s="93"/>
      <c r="CD222" s="10"/>
      <c r="CE222" s="93"/>
      <c r="CF222" s="10"/>
      <c r="CG222" s="93"/>
      <c r="CH222" s="10"/>
      <c r="CI222" s="93"/>
      <c r="CJ222" s="10"/>
      <c r="CK222" s="93"/>
      <c r="CL222" s="10"/>
      <c r="CM222" s="93"/>
      <c r="CN222" s="10"/>
      <c r="CO222" s="93"/>
      <c r="CP222" s="10"/>
      <c r="CQ222" s="93"/>
      <c r="CR222" s="10"/>
      <c r="CS222" s="93"/>
      <c r="CT222" s="10"/>
      <c r="CU222" s="93"/>
      <c r="CV222" s="171"/>
      <c r="CW222" s="10"/>
      <c r="CX222" s="93"/>
      <c r="CY222" s="10"/>
      <c r="CZ222" s="93"/>
      <c r="DA222" s="10"/>
      <c r="DB222" s="93"/>
      <c r="DC222" s="10"/>
      <c r="DD222" s="93"/>
      <c r="DE222" s="88"/>
      <c r="DF222" s="88"/>
    </row>
    <row r="223" spans="1:110" s="6" customFormat="1" ht="12.75">
      <c r="A223" s="91" t="s">
        <v>261</v>
      </c>
      <c r="B223" s="77">
        <f>SUM(B136:B147)</f>
        <v>160504.01999999999</v>
      </c>
      <c r="C223" s="93">
        <f t="shared" si="357"/>
        <v>8.2008383770739268E-2</v>
      </c>
      <c r="D223" s="93">
        <f>B223/B217-1</f>
        <v>-7.9512473842034304E-2</v>
      </c>
      <c r="E223" s="77">
        <f>SUM(E136:E147)</f>
        <v>123474.34</v>
      </c>
      <c r="F223" s="93">
        <f t="shared" si="358"/>
        <v>1.5242324159665088E-2</v>
      </c>
      <c r="G223" s="93">
        <f>E223/E217-1</f>
        <v>-3.1410169216038564E-2</v>
      </c>
      <c r="H223" s="77">
        <f>SUM(H136:H147)</f>
        <v>36624.61</v>
      </c>
      <c r="I223" s="93">
        <f t="shared" si="359"/>
        <v>0.38830708883781639</v>
      </c>
      <c r="J223" s="93">
        <f>H223/H217-1</f>
        <v>-0.20716616848390801</v>
      </c>
      <c r="K223" s="77">
        <f>SUM(K136:K147)</f>
        <v>405.06</v>
      </c>
      <c r="L223" s="93">
        <f>K223/K222-1</f>
        <v>0.19971566507715544</v>
      </c>
      <c r="M223" s="93">
        <f>K223/K217-1</f>
        <v>-0.41758210157013853</v>
      </c>
      <c r="N223" s="77">
        <f>SUM(N136:N147)</f>
        <v>134484.99</v>
      </c>
      <c r="O223" s="93">
        <f t="shared" si="360"/>
        <v>8.5869923294307648E-2</v>
      </c>
      <c r="P223" s="93">
        <f>N223/N217-1</f>
        <v>-7.4993966155307179E-2</v>
      </c>
      <c r="Q223" s="77">
        <f>SUM(Q136:Q147)</f>
        <v>107455.90999999999</v>
      </c>
      <c r="R223" s="93">
        <f t="shared" si="361"/>
        <v>2.6259627399901841E-2</v>
      </c>
      <c r="S223" s="93">
        <f>Q223/Q217-1</f>
        <v>-3.5994497082799337E-2</v>
      </c>
      <c r="T223" s="77">
        <f>SUM(T136:T147)</f>
        <v>26739.72</v>
      </c>
      <c r="U223" s="93">
        <f t="shared" si="362"/>
        <v>0.41327978951741318</v>
      </c>
      <c r="V223" s="93">
        <f>T223/T217-1</f>
        <v>-0.19954834176949565</v>
      </c>
      <c r="W223" s="77">
        <f>SUM(W136:W147)</f>
        <v>289.35000000000002</v>
      </c>
      <c r="X223" s="93">
        <f>W223/W222-1</f>
        <v>0.29579041648007154</v>
      </c>
      <c r="Y223" s="93">
        <f>W223/W217-1</f>
        <v>-0.43739062803810991</v>
      </c>
      <c r="Z223" s="77">
        <f>SUM(Z136:Z147)</f>
        <v>70578.14</v>
      </c>
      <c r="AA223" s="93">
        <f t="shared" si="363"/>
        <v>3.7507517276689883E-2</v>
      </c>
      <c r="AB223" s="93">
        <f>Z223/Z217-1</f>
        <v>-0.13603456344541565</v>
      </c>
      <c r="AC223" s="77">
        <f>SUM(AC136:AC147)</f>
        <v>66226.650000000009</v>
      </c>
      <c r="AD223" s="93">
        <f t="shared" si="364"/>
        <v>2.1044320776150149E-2</v>
      </c>
      <c r="AE223" s="93">
        <f>AC223/AC217-1</f>
        <v>-0.12827222133080851</v>
      </c>
      <c r="AF223" s="77">
        <f>SUM(AF136:AF147)</f>
        <v>4088.76</v>
      </c>
      <c r="AG223" s="93">
        <f t="shared" si="365"/>
        <v>0.38351125924171425</v>
      </c>
      <c r="AH223" s="93">
        <f>AF223/AF217-1</f>
        <v>-0.24226655102630823</v>
      </c>
      <c r="AI223" s="77">
        <f>SUM(AI136:AI147)</f>
        <v>262.72999999999996</v>
      </c>
      <c r="AJ223" s="93">
        <f>AI223/AI222-1</f>
        <v>0.25342302371070069</v>
      </c>
      <c r="AK223" s="93">
        <f>AI223/AI217-1</f>
        <v>-0.18699715311300913</v>
      </c>
      <c r="AL223" s="77">
        <f>AVERAGE(AL136:AL147)</f>
        <v>83.712500000000006</v>
      </c>
      <c r="AM223" s="93">
        <f t="shared" si="366"/>
        <v>4.4897306161633121E-3</v>
      </c>
      <c r="AN223" s="93">
        <f>AL223/AL217-1</f>
        <v>6.1397007271488668E-3</v>
      </c>
      <c r="AO223" s="77">
        <f>AVERAGE(AO136:AO147)</f>
        <v>86.957499999999996</v>
      </c>
      <c r="AP223" s="93">
        <f t="shared" si="367"/>
        <v>1.1368923005349973E-2</v>
      </c>
      <c r="AQ223" s="93">
        <f>AO223/AO217-1</f>
        <v>-3.1144017196084173E-3</v>
      </c>
      <c r="AR223" s="77">
        <f>AVERAGE(AR136:AR147)</f>
        <v>73.033333333333346</v>
      </c>
      <c r="AS223" s="93">
        <f t="shared" si="368"/>
        <v>2.665026650266511E-2</v>
      </c>
      <c r="AT223" s="93">
        <f>AR223/AR217-1</f>
        <v>1.2980107955661957E-2</v>
      </c>
      <c r="AU223" s="77">
        <f>AVERAGE(AU136:AU147)</f>
        <v>71.429999999999993</v>
      </c>
      <c r="AV223" s="93">
        <f>AU223/AU222-1</f>
        <v>9.8923076923076891E-2</v>
      </c>
      <c r="AW223" s="93">
        <f>AU223/AU217-1</f>
        <v>-2.660716110789374E-2</v>
      </c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</row>
    <row r="224" spans="1:110" s="6" customFormat="1" ht="12.75">
      <c r="A224" s="26"/>
      <c r="B224" s="29"/>
      <c r="C224" s="93"/>
      <c r="D224" s="93"/>
      <c r="E224" s="29"/>
      <c r="F224" s="93"/>
      <c r="G224" s="93"/>
      <c r="H224" s="29"/>
      <c r="I224" s="93"/>
      <c r="J224" s="93"/>
      <c r="K224" s="29"/>
      <c r="L224" s="93"/>
      <c r="M224" s="93"/>
      <c r="N224" s="29"/>
      <c r="O224" s="93"/>
      <c r="P224" s="93"/>
      <c r="Q224" s="29"/>
      <c r="R224" s="93"/>
      <c r="S224" s="93"/>
      <c r="T224" s="29"/>
      <c r="U224" s="93"/>
      <c r="V224" s="93"/>
      <c r="W224" s="29"/>
      <c r="X224" s="93"/>
      <c r="Y224" s="93"/>
      <c r="Z224" s="29"/>
      <c r="AA224" s="93"/>
      <c r="AB224" s="93"/>
      <c r="AC224" s="29"/>
      <c r="AD224" s="93"/>
      <c r="AE224" s="93"/>
      <c r="AF224" s="29"/>
      <c r="AG224" s="93"/>
      <c r="AH224" s="93"/>
      <c r="AI224" s="29"/>
      <c r="AJ224" s="93"/>
      <c r="AK224" s="93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</row>
    <row r="225" spans="1:126" s="11" customFormat="1" ht="12.75">
      <c r="A225" s="7"/>
      <c r="B225" s="10"/>
      <c r="C225" s="9"/>
      <c r="D225" s="9"/>
      <c r="E225" s="10"/>
      <c r="F225" s="9"/>
      <c r="G225" s="9"/>
      <c r="H225" s="10"/>
      <c r="I225" s="9"/>
      <c r="J225" s="9"/>
      <c r="K225" s="10"/>
      <c r="L225" s="9"/>
      <c r="M225" s="9"/>
      <c r="N225" s="10"/>
      <c r="O225" s="9"/>
      <c r="P225" s="9"/>
      <c r="Q225" s="10"/>
      <c r="R225" s="9"/>
      <c r="S225" s="9"/>
      <c r="T225" s="10"/>
      <c r="U225" s="9"/>
      <c r="V225" s="9"/>
      <c r="W225" s="10"/>
      <c r="X225" s="9"/>
      <c r="Y225" s="9"/>
      <c r="Z225" s="10"/>
      <c r="AA225" s="9"/>
      <c r="AB225" s="9"/>
      <c r="AC225" s="10"/>
      <c r="AD225" s="9"/>
      <c r="AE225" s="9"/>
      <c r="AF225" s="10"/>
      <c r="AG225" s="9"/>
      <c r="AH225" s="9"/>
      <c r="AI225" s="10"/>
      <c r="AJ225" s="9"/>
      <c r="AK225" s="9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8"/>
      <c r="AW225" s="8"/>
      <c r="AX225" s="10"/>
      <c r="AY225" s="10"/>
      <c r="AZ225" s="9"/>
      <c r="BA225" s="10"/>
      <c r="BB225" s="9"/>
      <c r="BC225" s="10"/>
      <c r="BD225" s="9"/>
      <c r="BE225" s="10"/>
      <c r="BF225" s="9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9"/>
      <c r="BR225" s="10"/>
      <c r="BS225" s="9"/>
      <c r="BT225" s="10"/>
      <c r="BU225" s="9"/>
      <c r="BV225" s="10"/>
      <c r="BW225" s="9"/>
      <c r="BX225" s="10"/>
      <c r="BY225" s="9"/>
      <c r="BZ225" s="10"/>
      <c r="CA225" s="9"/>
      <c r="CB225" s="10"/>
      <c r="CC225" s="9"/>
      <c r="CD225" s="10"/>
      <c r="CE225" s="9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9"/>
      <c r="CQ225" s="10"/>
      <c r="CR225" s="9"/>
      <c r="CS225" s="10"/>
      <c r="CT225" s="9"/>
      <c r="CU225" s="10"/>
      <c r="CV225" s="9"/>
      <c r="CW225" s="10"/>
      <c r="CX225" s="9"/>
      <c r="CY225" s="10"/>
      <c r="CZ225" s="9"/>
      <c r="DA225" s="10"/>
      <c r="DB225" s="9"/>
      <c r="DC225" s="10"/>
      <c r="DD225" s="9"/>
      <c r="DE225" s="10"/>
      <c r="DF225" s="10"/>
    </row>
    <row r="226" spans="1:126" s="6" customFormat="1" ht="12.75">
      <c r="A226" s="26"/>
      <c r="B226" s="29"/>
      <c r="C226" s="28"/>
      <c r="D226" s="28"/>
      <c r="E226" s="29"/>
      <c r="F226" s="28"/>
      <c r="G226" s="28"/>
      <c r="H226" s="29"/>
      <c r="I226" s="28"/>
      <c r="J226" s="28"/>
      <c r="K226" s="29"/>
      <c r="L226" s="28"/>
      <c r="M226" s="28"/>
      <c r="N226" s="29"/>
      <c r="O226" s="28"/>
      <c r="P226" s="28"/>
      <c r="Q226" s="29"/>
      <c r="R226" s="28"/>
      <c r="S226" s="28"/>
      <c r="T226" s="29"/>
      <c r="U226" s="28"/>
      <c r="V226" s="28"/>
      <c r="W226" s="29"/>
      <c r="X226" s="28"/>
      <c r="Y226" s="28"/>
      <c r="Z226" s="29"/>
      <c r="AA226" s="28"/>
      <c r="AB226" s="28"/>
      <c r="AC226" s="29"/>
      <c r="AD226" s="28"/>
      <c r="AE226" s="28"/>
      <c r="AF226" s="29"/>
      <c r="AG226" s="28"/>
      <c r="AH226" s="28"/>
      <c r="AI226" s="29"/>
      <c r="AJ226" s="28"/>
      <c r="AK226" s="28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</row>
    <row r="227" spans="1:126" s="6" customFormat="1" ht="12.75">
      <c r="A227" s="26"/>
      <c r="B227" s="29"/>
      <c r="C227" s="28"/>
      <c r="D227" s="28"/>
      <c r="E227" s="29"/>
      <c r="F227" s="28"/>
      <c r="G227" s="28"/>
      <c r="H227" s="29"/>
      <c r="I227" s="28"/>
      <c r="J227" s="28"/>
      <c r="K227" s="29"/>
      <c r="L227" s="28"/>
      <c r="M227" s="28"/>
      <c r="N227" s="29"/>
      <c r="O227" s="28"/>
      <c r="P227" s="28"/>
      <c r="Q227" s="29"/>
      <c r="R227" s="28"/>
      <c r="S227" s="28"/>
      <c r="T227" s="29"/>
      <c r="U227" s="28"/>
      <c r="V227" s="28"/>
      <c r="W227" s="29"/>
      <c r="X227" s="28"/>
      <c r="Y227" s="28"/>
      <c r="Z227" s="29"/>
      <c r="AA227" s="28"/>
      <c r="AB227" s="28"/>
      <c r="AC227" s="29"/>
      <c r="AD227" s="28"/>
      <c r="AE227" s="28"/>
      <c r="AF227" s="29"/>
      <c r="AG227" s="28"/>
      <c r="AH227" s="28"/>
      <c r="AI227" s="29"/>
      <c r="AJ227" s="28"/>
      <c r="AK227" s="28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</row>
    <row r="228" spans="1:126" s="6" customFormat="1" ht="12.75">
      <c r="A228" s="26"/>
      <c r="B228" s="29"/>
      <c r="C228" s="28"/>
      <c r="D228" s="28"/>
      <c r="E228" s="29"/>
      <c r="F228" s="28"/>
      <c r="G228" s="28"/>
      <c r="H228" s="29"/>
      <c r="I228" s="28"/>
      <c r="J228" s="28"/>
      <c r="K228" s="29"/>
      <c r="L228" s="28"/>
      <c r="M228" s="28"/>
      <c r="N228" s="29"/>
      <c r="O228" s="28"/>
      <c r="P228" s="28"/>
      <c r="Q228" s="29"/>
      <c r="R228" s="28"/>
      <c r="S228" s="28"/>
      <c r="T228" s="29"/>
      <c r="U228" s="28"/>
      <c r="V228" s="28"/>
      <c r="W228" s="29"/>
      <c r="X228" s="28"/>
      <c r="Y228" s="28"/>
      <c r="Z228" s="29"/>
      <c r="AA228" s="28"/>
      <c r="AB228" s="28"/>
      <c r="AC228" s="29"/>
      <c r="AD228" s="28"/>
      <c r="AE228" s="28"/>
      <c r="AF228" s="29"/>
      <c r="AG228" s="28"/>
      <c r="AH228" s="28"/>
      <c r="AI228" s="29"/>
      <c r="AJ228" s="28"/>
      <c r="AK228" s="28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7"/>
      <c r="AW228" s="27"/>
      <c r="AX228" s="29"/>
      <c r="AY228" s="29"/>
      <c r="AZ228" s="28"/>
      <c r="BA228" s="29"/>
      <c r="BB228" s="28"/>
      <c r="BC228" s="29"/>
      <c r="BD228" s="28"/>
      <c r="BE228" s="29"/>
      <c r="BF228" s="28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8"/>
      <c r="BR228" s="29"/>
      <c r="BS228" s="28"/>
      <c r="BT228" s="29"/>
      <c r="BU228" s="28"/>
      <c r="BV228" s="29"/>
      <c r="BW228" s="28"/>
      <c r="BX228" s="29"/>
      <c r="BY228" s="28"/>
      <c r="BZ228" s="29"/>
      <c r="CA228" s="28"/>
      <c r="CB228" s="29"/>
      <c r="CC228" s="28"/>
      <c r="CD228" s="29"/>
      <c r="CE228" s="28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  <c r="CP228" s="28"/>
      <c r="CQ228" s="29"/>
      <c r="CR228" s="28"/>
      <c r="CS228" s="29"/>
      <c r="CT228" s="28"/>
      <c r="CU228" s="29"/>
      <c r="CV228" s="28"/>
      <c r="CW228" s="29"/>
      <c r="CX228" s="28"/>
      <c r="CY228" s="29"/>
      <c r="CZ228" s="28"/>
      <c r="DA228" s="29"/>
      <c r="DB228" s="28"/>
      <c r="DC228" s="29"/>
      <c r="DD228" s="28"/>
      <c r="DE228" s="29"/>
      <c r="DF228" s="29"/>
    </row>
    <row r="229" spans="1:126" s="6" customFormat="1" ht="12.75">
      <c r="A229" s="26"/>
      <c r="B229" s="29"/>
      <c r="C229" s="28"/>
      <c r="D229" s="28"/>
      <c r="E229" s="29"/>
      <c r="F229" s="28"/>
      <c r="G229" s="28"/>
      <c r="H229" s="29"/>
      <c r="I229" s="28"/>
      <c r="J229" s="28"/>
      <c r="K229" s="29"/>
      <c r="L229" s="28"/>
      <c r="M229" s="28"/>
      <c r="N229" s="29"/>
      <c r="O229" s="28"/>
      <c r="P229" s="28"/>
      <c r="Q229" s="29"/>
      <c r="R229" s="28"/>
      <c r="S229" s="28"/>
      <c r="T229" s="29"/>
      <c r="U229" s="28"/>
      <c r="V229" s="28"/>
      <c r="W229" s="29"/>
      <c r="X229" s="28"/>
      <c r="Y229" s="28"/>
      <c r="Z229" s="29"/>
      <c r="AA229" s="28"/>
      <c r="AB229" s="28"/>
      <c r="AC229" s="29"/>
      <c r="AD229" s="28"/>
      <c r="AE229" s="28"/>
      <c r="AF229" s="29"/>
      <c r="AG229" s="28"/>
      <c r="AH229" s="28"/>
      <c r="AI229" s="29"/>
      <c r="AJ229" s="28"/>
      <c r="AK229" s="28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7"/>
      <c r="AW229" s="27"/>
      <c r="AX229" s="29"/>
      <c r="AY229" s="29"/>
      <c r="AZ229" s="28"/>
      <c r="BA229" s="29"/>
      <c r="BB229" s="28"/>
      <c r="BC229" s="29"/>
      <c r="BD229" s="28"/>
      <c r="BE229" s="29"/>
      <c r="BF229" s="28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8"/>
      <c r="BR229" s="29"/>
      <c r="BS229" s="28"/>
      <c r="BT229" s="29"/>
      <c r="BU229" s="28"/>
      <c r="BV229" s="29"/>
      <c r="BW229" s="28"/>
      <c r="BX229" s="29"/>
      <c r="BY229" s="28"/>
      <c r="BZ229" s="29"/>
      <c r="CA229" s="28"/>
      <c r="CB229" s="29"/>
      <c r="CC229" s="28"/>
      <c r="CD229" s="29"/>
      <c r="CE229" s="28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  <c r="CP229" s="28"/>
      <c r="CQ229" s="29"/>
      <c r="CR229" s="28"/>
      <c r="CS229" s="29"/>
      <c r="CT229" s="28"/>
      <c r="CU229" s="29"/>
      <c r="CV229" s="28"/>
      <c r="CW229" s="29"/>
      <c r="CX229" s="28"/>
      <c r="CY229" s="29"/>
      <c r="CZ229" s="28"/>
      <c r="DA229" s="29"/>
      <c r="DB229" s="28"/>
      <c r="DC229" s="29"/>
      <c r="DD229" s="28"/>
      <c r="DE229" s="29"/>
      <c r="DF229" s="29"/>
    </row>
    <row r="230" spans="1:126" s="6" customFormat="1" ht="12.75">
      <c r="A230" s="26"/>
      <c r="B230" s="29"/>
      <c r="C230" s="28"/>
      <c r="D230" s="28"/>
      <c r="E230" s="29"/>
      <c r="F230" s="28"/>
      <c r="G230" s="28"/>
      <c r="H230" s="29"/>
      <c r="I230" s="28"/>
      <c r="J230" s="28"/>
      <c r="K230" s="29"/>
      <c r="L230" s="28"/>
      <c r="M230" s="28"/>
      <c r="N230" s="29"/>
      <c r="O230" s="28"/>
      <c r="P230" s="28"/>
      <c r="Q230" s="29"/>
      <c r="R230" s="28"/>
      <c r="S230" s="28"/>
      <c r="T230" s="29"/>
      <c r="U230" s="28"/>
      <c r="V230" s="28"/>
      <c r="W230" s="29"/>
      <c r="X230" s="28"/>
      <c r="Y230" s="28"/>
      <c r="Z230" s="29"/>
      <c r="AA230" s="28"/>
      <c r="AB230" s="28"/>
      <c r="AC230" s="29"/>
      <c r="AD230" s="28"/>
      <c r="AE230" s="28"/>
      <c r="AF230" s="29"/>
      <c r="AG230" s="28"/>
      <c r="AH230" s="28"/>
      <c r="AI230" s="29"/>
      <c r="AJ230" s="28"/>
      <c r="AK230" s="28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  <c r="DJ230" s="29"/>
      <c r="DK230" s="29"/>
      <c r="DL230" s="29"/>
      <c r="DM230" s="29"/>
      <c r="DN230" s="29"/>
      <c r="DO230" s="29"/>
      <c r="DP230" s="29"/>
      <c r="DQ230" s="29"/>
      <c r="DR230" s="29"/>
      <c r="DS230" s="29"/>
      <c r="DT230" s="29"/>
      <c r="DU230" s="29"/>
      <c r="DV230" s="29"/>
    </row>
    <row r="231" spans="1:126" s="6" customFormat="1" ht="12.75">
      <c r="A231" s="26"/>
      <c r="B231" s="29"/>
      <c r="C231" s="28"/>
      <c r="D231" s="28"/>
      <c r="E231" s="29"/>
      <c r="F231" s="28"/>
      <c r="G231" s="28"/>
      <c r="H231" s="29"/>
      <c r="I231" s="28"/>
      <c r="J231" s="28"/>
      <c r="K231" s="29"/>
      <c r="L231" s="28"/>
      <c r="M231" s="28"/>
      <c r="N231" s="29"/>
      <c r="O231" s="28"/>
      <c r="P231" s="28"/>
      <c r="Q231" s="29"/>
      <c r="R231" s="28"/>
      <c r="S231" s="28"/>
      <c r="T231" s="29"/>
      <c r="U231" s="28"/>
      <c r="V231" s="28"/>
      <c r="W231" s="29"/>
      <c r="X231" s="28"/>
      <c r="Y231" s="28"/>
      <c r="Z231" s="29"/>
      <c r="AA231" s="28"/>
      <c r="AB231" s="28"/>
      <c r="AC231" s="29"/>
      <c r="AD231" s="28"/>
      <c r="AE231" s="28"/>
      <c r="AF231" s="29"/>
      <c r="AG231" s="28"/>
      <c r="AH231" s="28"/>
      <c r="AI231" s="29"/>
      <c r="AJ231" s="28"/>
      <c r="AK231" s="28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  <c r="DL231" s="29"/>
      <c r="DM231" s="29"/>
      <c r="DN231" s="29"/>
      <c r="DO231" s="29"/>
      <c r="DP231" s="29"/>
      <c r="DQ231" s="29"/>
      <c r="DR231" s="29"/>
      <c r="DS231" s="29"/>
      <c r="DT231" s="29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1AF0-59B8-44E1-A01E-53E6BF39A27F}">
  <sheetPr>
    <tabColor rgb="FF92D050"/>
  </sheetPr>
  <dimension ref="A1:AK231"/>
  <sheetViews>
    <sheetView zoomScale="80" zoomScaleNormal="80" workbookViewId="0">
      <pane xSplit="1" ySplit="3" topLeftCell="B130" activePane="bottomRight" state="frozen"/>
      <selection pane="topRight" activeCell="B1" sqref="B1"/>
      <selection pane="bottomLeft" activeCell="A4" sqref="A4"/>
      <selection pane="bottomRight" activeCell="AL154" sqref="AL154"/>
    </sheetView>
  </sheetViews>
  <sheetFormatPr defaultRowHeight="14.25"/>
  <cols>
    <col min="2" max="2" width="16.75" customWidth="1"/>
    <col min="3" max="3" width="9.75" style="41" bestFit="1" customWidth="1"/>
    <col min="4" max="4" width="8" style="41" bestFit="1" customWidth="1"/>
    <col min="5" max="5" width="16.75" customWidth="1"/>
    <col min="6" max="6" width="9.75" style="41" bestFit="1" customWidth="1"/>
    <col min="7" max="7" width="8" style="41" bestFit="1" customWidth="1"/>
    <col min="8" max="8" width="16.75" customWidth="1"/>
    <col min="9" max="9" width="9.75" style="41" bestFit="1" customWidth="1"/>
    <col min="10" max="10" width="8" style="41" bestFit="1" customWidth="1"/>
    <col min="11" max="11" width="16.75" customWidth="1"/>
    <col min="12" max="12" width="9.75" style="41" bestFit="1" customWidth="1"/>
    <col min="13" max="13" width="8" style="41" bestFit="1" customWidth="1"/>
    <col min="14" max="14" width="16.75" customWidth="1"/>
    <col min="15" max="15" width="9.75" style="41" bestFit="1" customWidth="1"/>
    <col min="16" max="16" width="8" style="41" bestFit="1" customWidth="1"/>
    <col min="17" max="17" width="16.75" customWidth="1"/>
    <col min="18" max="18" width="9.75" style="41" bestFit="1" customWidth="1"/>
    <col min="19" max="19" width="8" style="41" bestFit="1" customWidth="1"/>
    <col min="20" max="20" width="16.75" customWidth="1"/>
    <col min="21" max="21" width="9.75" style="41" bestFit="1" customWidth="1"/>
    <col min="22" max="22" width="8" style="41" bestFit="1" customWidth="1"/>
    <col min="23" max="23" width="16.75" customWidth="1"/>
    <col min="24" max="24" width="9.75" style="41" bestFit="1" customWidth="1"/>
    <col min="25" max="25" width="8" style="41" bestFit="1" customWidth="1"/>
    <col min="26" max="26" width="16.75" customWidth="1"/>
    <col min="27" max="27" width="9.75" style="41" bestFit="1" customWidth="1"/>
    <col min="28" max="28" width="8" style="41" bestFit="1" customWidth="1"/>
    <col min="29" max="29" width="16.75" customWidth="1"/>
    <col min="30" max="30" width="9.75" style="41" bestFit="1" customWidth="1"/>
    <col min="31" max="31" width="8" style="41" bestFit="1" customWidth="1"/>
    <col min="32" max="32" width="16.75" customWidth="1"/>
    <col min="33" max="33" width="9.75" bestFit="1" customWidth="1"/>
    <col min="34" max="34" width="10" bestFit="1" customWidth="1"/>
    <col min="35" max="35" width="16.75" customWidth="1"/>
    <col min="36" max="36" width="9.75" bestFit="1" customWidth="1"/>
    <col min="37" max="37" width="7.875" bestFit="1" customWidth="1"/>
  </cols>
  <sheetData>
    <row r="1" spans="1:37">
      <c r="A1" s="161" t="s">
        <v>14</v>
      </c>
      <c r="B1" s="161" t="s">
        <v>15</v>
      </c>
      <c r="C1" s="162" t="s">
        <v>113</v>
      </c>
      <c r="D1" s="162" t="s">
        <v>112</v>
      </c>
      <c r="E1" s="161" t="s">
        <v>214</v>
      </c>
      <c r="F1" s="162" t="s">
        <v>113</v>
      </c>
      <c r="G1" s="162" t="s">
        <v>112</v>
      </c>
      <c r="H1" s="161" t="s">
        <v>215</v>
      </c>
      <c r="I1" s="162" t="s">
        <v>113</v>
      </c>
      <c r="J1" s="162" t="s">
        <v>112</v>
      </c>
      <c r="K1" s="161" t="s">
        <v>19</v>
      </c>
      <c r="L1" s="162" t="s">
        <v>113</v>
      </c>
      <c r="M1" s="162" t="s">
        <v>112</v>
      </c>
      <c r="N1" s="161" t="s">
        <v>216</v>
      </c>
      <c r="O1" s="162" t="s">
        <v>113</v>
      </c>
      <c r="P1" s="162" t="s">
        <v>112</v>
      </c>
      <c r="Q1" s="161" t="s">
        <v>217</v>
      </c>
      <c r="R1" s="162" t="s">
        <v>113</v>
      </c>
      <c r="S1" s="162" t="s">
        <v>112</v>
      </c>
      <c r="T1" s="161" t="s">
        <v>218</v>
      </c>
      <c r="U1" s="162" t="s">
        <v>113</v>
      </c>
      <c r="V1" s="162" t="s">
        <v>112</v>
      </c>
      <c r="W1" s="161" t="s">
        <v>220</v>
      </c>
      <c r="X1" s="162" t="s">
        <v>113</v>
      </c>
      <c r="Y1" s="162" t="s">
        <v>112</v>
      </c>
      <c r="Z1" s="161" t="s">
        <v>23</v>
      </c>
      <c r="AA1" s="162" t="s">
        <v>113</v>
      </c>
      <c r="AB1" s="162" t="s">
        <v>112</v>
      </c>
      <c r="AC1" s="161" t="s">
        <v>222</v>
      </c>
      <c r="AD1" s="162" t="s">
        <v>113</v>
      </c>
      <c r="AE1" s="162" t="s">
        <v>112</v>
      </c>
      <c r="AF1" s="161" t="s">
        <v>27</v>
      </c>
      <c r="AG1" s="162" t="s">
        <v>113</v>
      </c>
      <c r="AH1" s="162" t="s">
        <v>112</v>
      </c>
      <c r="AI1" s="161" t="s">
        <v>228</v>
      </c>
      <c r="AJ1" s="162" t="s">
        <v>113</v>
      </c>
      <c r="AK1" s="162" t="s">
        <v>112</v>
      </c>
    </row>
    <row r="2" spans="1:37">
      <c r="A2" s="31" t="s">
        <v>31</v>
      </c>
      <c r="B2" s="35" t="s">
        <v>32</v>
      </c>
      <c r="C2" s="13"/>
      <c r="D2" s="13"/>
      <c r="E2" s="35" t="s">
        <v>32</v>
      </c>
      <c r="F2" s="13"/>
      <c r="G2" s="13"/>
      <c r="H2" s="35" t="s">
        <v>32</v>
      </c>
      <c r="I2" s="13"/>
      <c r="J2" s="13"/>
      <c r="K2" s="35" t="s">
        <v>32</v>
      </c>
      <c r="L2" s="13"/>
      <c r="M2" s="13"/>
      <c r="N2" s="35" t="s">
        <v>32</v>
      </c>
      <c r="O2" s="13"/>
      <c r="P2" s="13"/>
      <c r="Q2" s="35" t="s">
        <v>32</v>
      </c>
      <c r="R2" s="13"/>
      <c r="S2" s="13"/>
      <c r="T2" s="35" t="s">
        <v>32</v>
      </c>
      <c r="U2" s="13"/>
      <c r="V2" s="13"/>
      <c r="W2" s="35" t="s">
        <v>32</v>
      </c>
      <c r="X2" s="13"/>
      <c r="Y2" s="13"/>
      <c r="Z2" s="35" t="s">
        <v>32</v>
      </c>
      <c r="AA2" s="13"/>
      <c r="AB2" s="13"/>
      <c r="AC2" s="35" t="s">
        <v>32</v>
      </c>
      <c r="AD2" s="13"/>
      <c r="AE2" s="13"/>
      <c r="AF2" s="35" t="s">
        <v>32</v>
      </c>
      <c r="AG2" s="142"/>
      <c r="AH2" s="142"/>
      <c r="AI2" s="35" t="s">
        <v>32</v>
      </c>
      <c r="AJ2" s="142"/>
      <c r="AK2" s="142"/>
    </row>
    <row r="3" spans="1:37">
      <c r="A3" s="32"/>
      <c r="B3" s="33" t="s">
        <v>33</v>
      </c>
      <c r="C3" s="14"/>
      <c r="D3" s="14"/>
      <c r="E3" s="33" t="s">
        <v>34</v>
      </c>
      <c r="F3" s="14"/>
      <c r="G3" s="14"/>
      <c r="H3" s="33" t="s">
        <v>35</v>
      </c>
      <c r="I3" s="14"/>
      <c r="J3" s="14"/>
      <c r="K3" s="33" t="s">
        <v>37</v>
      </c>
      <c r="L3" s="14"/>
      <c r="M3" s="14"/>
      <c r="N3" s="33" t="s">
        <v>34</v>
      </c>
      <c r="O3" s="14"/>
      <c r="P3" s="14"/>
      <c r="Q3" s="33" t="s">
        <v>35</v>
      </c>
      <c r="R3" s="14"/>
      <c r="S3" s="14"/>
      <c r="T3" s="33" t="s">
        <v>219</v>
      </c>
      <c r="U3" s="14"/>
      <c r="V3" s="14"/>
      <c r="W3" s="33" t="s">
        <v>221</v>
      </c>
      <c r="X3" s="14"/>
      <c r="Y3" s="14"/>
      <c r="Z3" s="33" t="s">
        <v>38</v>
      </c>
      <c r="AA3" s="14"/>
      <c r="AB3" s="14"/>
      <c r="AC3" s="33" t="s">
        <v>223</v>
      </c>
      <c r="AD3" s="14"/>
      <c r="AE3" s="14"/>
      <c r="AF3" s="33" t="s">
        <v>39</v>
      </c>
      <c r="AG3" s="143"/>
      <c r="AH3" s="143"/>
      <c r="AI3" s="33" t="s">
        <v>229</v>
      </c>
      <c r="AJ3" s="143"/>
      <c r="AK3" s="143"/>
    </row>
    <row r="4" spans="1:37">
      <c r="A4" s="34">
        <v>41670</v>
      </c>
      <c r="B4" s="15">
        <f>国泰航空自动更新!B4</f>
        <v>11070.054</v>
      </c>
      <c r="C4" s="138"/>
      <c r="D4" s="138"/>
      <c r="E4" s="15">
        <f>国泰航空自动更新!C4</f>
        <v>979.74099999999999</v>
      </c>
      <c r="F4" s="138"/>
      <c r="G4" s="138"/>
      <c r="H4" s="15">
        <f>B4-E4</f>
        <v>10090.313</v>
      </c>
      <c r="I4" s="138"/>
      <c r="J4" s="138"/>
      <c r="K4" s="15">
        <f>国泰航空自动更新!D4</f>
        <v>9232.6190000000006</v>
      </c>
      <c r="L4" s="138"/>
      <c r="M4" s="138"/>
      <c r="N4" s="15">
        <f>国泰航空自动更新!E4</f>
        <v>706.19200000000001</v>
      </c>
      <c r="O4" s="138"/>
      <c r="P4" s="138"/>
      <c r="Q4" s="15">
        <f>K4-N4</f>
        <v>8526.4269999999997</v>
      </c>
      <c r="R4" s="138"/>
      <c r="S4" s="138"/>
      <c r="T4" s="15">
        <f>国泰航空自动更新!F4</f>
        <v>1243.3710000000001</v>
      </c>
      <c r="U4" s="138"/>
      <c r="V4" s="138"/>
      <c r="W4" s="15">
        <f>国泰航空自动更新!G4</f>
        <v>752.76700000000005</v>
      </c>
      <c r="X4" s="138"/>
      <c r="Y4" s="138"/>
      <c r="Z4" s="15">
        <f>国泰航空自动更新!J4*10</f>
        <v>2544.259</v>
      </c>
      <c r="AA4" s="138"/>
      <c r="AB4" s="138"/>
      <c r="AC4" s="15">
        <f>国泰航空自动更新!K4*10</f>
        <v>130.95499999999998</v>
      </c>
      <c r="AD4" s="138"/>
      <c r="AE4" s="138"/>
      <c r="AF4" s="15">
        <f>国泰航空自动更新!H4</f>
        <v>83.4</v>
      </c>
      <c r="AG4" s="138"/>
      <c r="AH4" s="138"/>
      <c r="AI4" s="15">
        <f>国泰航空自动更新!I4</f>
        <v>60.5</v>
      </c>
      <c r="AJ4" s="138"/>
      <c r="AK4" s="138"/>
    </row>
    <row r="5" spans="1:37">
      <c r="A5" s="49">
        <v>41698</v>
      </c>
      <c r="B5" s="50">
        <f>国泰航空自动更新!B5</f>
        <v>10021.120999999999</v>
      </c>
      <c r="C5" s="139"/>
      <c r="D5" s="139"/>
      <c r="E5" s="50">
        <f>国泰航空自动更新!C5</f>
        <v>881.13199999999995</v>
      </c>
      <c r="F5" s="139"/>
      <c r="G5" s="139"/>
      <c r="H5" s="50">
        <f t="shared" ref="H5:H68" si="0">B5-E5</f>
        <v>9139.9889999999996</v>
      </c>
      <c r="I5" s="139"/>
      <c r="J5" s="139"/>
      <c r="K5" s="50">
        <f>国泰航空自动更新!D5</f>
        <v>8211.41</v>
      </c>
      <c r="L5" s="139"/>
      <c r="M5" s="139"/>
      <c r="N5" s="50">
        <f>国泰航空自动更新!E5</f>
        <v>670.62400000000002</v>
      </c>
      <c r="O5" s="139"/>
      <c r="P5" s="139"/>
      <c r="Q5" s="50">
        <f t="shared" ref="Q5:Q68" si="1">K5-N5</f>
        <v>7540.7860000000001</v>
      </c>
      <c r="R5" s="139"/>
      <c r="S5" s="139"/>
      <c r="T5" s="50">
        <f>国泰航空自动更新!F5</f>
        <v>925.40800000000002</v>
      </c>
      <c r="U5" s="139"/>
      <c r="V5" s="139"/>
      <c r="W5" s="50">
        <f>国泰航空自动更新!G5</f>
        <v>548.57500000000005</v>
      </c>
      <c r="X5" s="139"/>
      <c r="Y5" s="139"/>
      <c r="Z5" s="50">
        <f>国泰航空自动更新!J5*10</f>
        <v>2381.02</v>
      </c>
      <c r="AA5" s="139"/>
      <c r="AB5" s="139"/>
      <c r="AC5" s="50">
        <f>国泰航空自动更新!K5*10</f>
        <v>101.295</v>
      </c>
      <c r="AD5" s="139"/>
      <c r="AE5" s="139"/>
      <c r="AF5" s="50">
        <f>国泰航空自动更新!H5</f>
        <v>81.900000000000006</v>
      </c>
      <c r="AG5" s="144"/>
      <c r="AH5" s="144"/>
      <c r="AI5" s="50">
        <f>国泰航空自动更新!I5</f>
        <v>59.3</v>
      </c>
      <c r="AJ5" s="144"/>
      <c r="AK5" s="144"/>
    </row>
    <row r="6" spans="1:37">
      <c r="A6" s="49">
        <v>41729</v>
      </c>
      <c r="B6" s="50">
        <f>国泰航空自动更新!B6</f>
        <v>11046.51</v>
      </c>
      <c r="C6" s="139"/>
      <c r="D6" s="139"/>
      <c r="E6" s="50">
        <f>国泰航空自动更新!C6</f>
        <v>943.03099999999995</v>
      </c>
      <c r="F6" s="139"/>
      <c r="G6" s="139"/>
      <c r="H6" s="50">
        <f t="shared" si="0"/>
        <v>10103.478999999999</v>
      </c>
      <c r="I6" s="139"/>
      <c r="J6" s="139"/>
      <c r="K6" s="50">
        <f>国泰航空自动更新!D6</f>
        <v>9087.3670000000002</v>
      </c>
      <c r="L6" s="139"/>
      <c r="M6" s="139"/>
      <c r="N6" s="50">
        <f>国泰航空自动更新!E6</f>
        <v>707.13699999999994</v>
      </c>
      <c r="O6" s="139"/>
      <c r="P6" s="139"/>
      <c r="Q6" s="50">
        <f t="shared" si="1"/>
        <v>8380.23</v>
      </c>
      <c r="R6" s="139"/>
      <c r="S6" s="139"/>
      <c r="T6" s="50">
        <f>国泰航空自动更新!F6</f>
        <v>1360.194</v>
      </c>
      <c r="U6" s="139"/>
      <c r="V6" s="139"/>
      <c r="W6" s="50">
        <f>国泰航空自动更新!G6</f>
        <v>907.83600000000001</v>
      </c>
      <c r="X6" s="139"/>
      <c r="Y6" s="139"/>
      <c r="Z6" s="50">
        <f>国泰航空自动更新!J6*10</f>
        <v>2600.59</v>
      </c>
      <c r="AA6" s="139"/>
      <c r="AB6" s="139"/>
      <c r="AC6" s="50">
        <f>国泰航空自动更新!K6*10</f>
        <v>155.352</v>
      </c>
      <c r="AD6" s="139"/>
      <c r="AE6" s="139"/>
      <c r="AF6" s="50">
        <f>国泰航空自动更新!H6</f>
        <v>82.3</v>
      </c>
      <c r="AG6" s="144"/>
      <c r="AH6" s="144"/>
      <c r="AI6" s="50">
        <f>国泰航空自动更新!I6</f>
        <v>66.7</v>
      </c>
      <c r="AJ6" s="144"/>
      <c r="AK6" s="144"/>
    </row>
    <row r="7" spans="1:37">
      <c r="A7" s="49">
        <v>41759</v>
      </c>
      <c r="B7" s="50">
        <f>国泰航空自动更新!B7</f>
        <v>11045.451999999999</v>
      </c>
      <c r="C7" s="139"/>
      <c r="D7" s="139"/>
      <c r="E7" s="50">
        <f>国泰航空自动更新!C7</f>
        <v>925.18700000000001</v>
      </c>
      <c r="F7" s="139"/>
      <c r="G7" s="139"/>
      <c r="H7" s="50">
        <f t="shared" si="0"/>
        <v>10120.264999999999</v>
      </c>
      <c r="I7" s="139"/>
      <c r="J7" s="139"/>
      <c r="K7" s="50">
        <f>国泰航空自动更新!D7</f>
        <v>9359.1440000000002</v>
      </c>
      <c r="L7" s="139"/>
      <c r="M7" s="139"/>
      <c r="N7" s="50">
        <f>国泰航空自动更新!E7</f>
        <v>715.26099999999997</v>
      </c>
      <c r="O7" s="139"/>
      <c r="P7" s="139"/>
      <c r="Q7" s="50">
        <f t="shared" si="1"/>
        <v>8643.8829999999998</v>
      </c>
      <c r="R7" s="139"/>
      <c r="S7" s="139"/>
      <c r="T7" s="50">
        <f>国泰航空自动更新!F7</f>
        <v>1264.5429999999999</v>
      </c>
      <c r="U7" s="139"/>
      <c r="V7" s="139"/>
      <c r="W7" s="50">
        <f>国泰航空自动更新!G7</f>
        <v>798.35</v>
      </c>
      <c r="X7" s="139"/>
      <c r="Y7" s="139"/>
      <c r="Z7" s="50">
        <f>国泰航空自动更新!J7*10</f>
        <v>2704.741</v>
      </c>
      <c r="AA7" s="139"/>
      <c r="AB7" s="139"/>
      <c r="AC7" s="50">
        <f>国泰航空自动更新!K7*10</f>
        <v>137.44400000000002</v>
      </c>
      <c r="AD7" s="139"/>
      <c r="AE7" s="139"/>
      <c r="AF7" s="50">
        <f>国泰航空自动更新!H7</f>
        <v>84.7</v>
      </c>
      <c r="AG7" s="144"/>
      <c r="AH7" s="144"/>
      <c r="AI7" s="50">
        <f>国泰航空自动更新!I7</f>
        <v>63.1</v>
      </c>
      <c r="AJ7" s="144"/>
      <c r="AK7" s="144"/>
    </row>
    <row r="8" spans="1:37">
      <c r="A8" s="49">
        <v>41790</v>
      </c>
      <c r="B8" s="50">
        <f>国泰航空自动更新!B8</f>
        <v>11218.579</v>
      </c>
      <c r="C8" s="139"/>
      <c r="D8" s="139"/>
      <c r="E8" s="50">
        <f>国泰航空自动更新!C8</f>
        <v>931.85599999999999</v>
      </c>
      <c r="F8" s="139"/>
      <c r="G8" s="139"/>
      <c r="H8" s="50">
        <f t="shared" si="0"/>
        <v>10286.723</v>
      </c>
      <c r="I8" s="139"/>
      <c r="J8" s="139"/>
      <c r="K8" s="50">
        <f>国泰航空自动更新!D8</f>
        <v>9315.3259999999991</v>
      </c>
      <c r="L8" s="139"/>
      <c r="M8" s="139"/>
      <c r="N8" s="50">
        <f>国泰航空自动更新!E8</f>
        <v>683.62199999999996</v>
      </c>
      <c r="O8" s="139"/>
      <c r="P8" s="139"/>
      <c r="Q8" s="50">
        <f t="shared" si="1"/>
        <v>8631.7039999999997</v>
      </c>
      <c r="R8" s="139"/>
      <c r="S8" s="139"/>
      <c r="T8" s="50">
        <f>国泰航空自动更新!F8</f>
        <v>1265.644</v>
      </c>
      <c r="U8" s="139"/>
      <c r="V8" s="139"/>
      <c r="W8" s="50">
        <f>国泰航空自动更新!G8</f>
        <v>797.39300000000003</v>
      </c>
      <c r="X8" s="139"/>
      <c r="Y8" s="139"/>
      <c r="Z8" s="50">
        <f>国泰航空自动更新!J8*10</f>
        <v>2594.4589999999998</v>
      </c>
      <c r="AA8" s="139"/>
      <c r="AB8" s="139"/>
      <c r="AC8" s="50">
        <f>国泰航空自动更新!K8*10</f>
        <v>138.44799999999998</v>
      </c>
      <c r="AD8" s="139"/>
      <c r="AE8" s="139"/>
      <c r="AF8" s="50">
        <f>国泰航空自动更新!H8</f>
        <v>83</v>
      </c>
      <c r="AG8" s="144"/>
      <c r="AH8" s="144"/>
      <c r="AI8" s="50">
        <f>国泰航空自动更新!I8</f>
        <v>63</v>
      </c>
      <c r="AJ8" s="144"/>
      <c r="AK8" s="144"/>
    </row>
    <row r="9" spans="1:37">
      <c r="A9" s="49">
        <v>41820</v>
      </c>
      <c r="B9" s="50">
        <f>国泰航空自动更新!B9</f>
        <v>11072.7</v>
      </c>
      <c r="C9" s="139"/>
      <c r="D9" s="139"/>
      <c r="E9" s="50">
        <f>国泰航空自动更新!C9</f>
        <v>899.63499999999999</v>
      </c>
      <c r="F9" s="139"/>
      <c r="G9" s="139"/>
      <c r="H9" s="50">
        <f t="shared" si="0"/>
        <v>10173.065000000001</v>
      </c>
      <c r="I9" s="139"/>
      <c r="J9" s="139"/>
      <c r="K9" s="50">
        <f>国泰航空自动更新!D9</f>
        <v>9507.2340000000004</v>
      </c>
      <c r="L9" s="139"/>
      <c r="M9" s="139"/>
      <c r="N9" s="50">
        <f>国泰航空自动更新!E9</f>
        <v>681.49800000000005</v>
      </c>
      <c r="O9" s="139"/>
      <c r="P9" s="139"/>
      <c r="Q9" s="50">
        <f t="shared" si="1"/>
        <v>8825.7360000000008</v>
      </c>
      <c r="R9" s="139"/>
      <c r="S9" s="139"/>
      <c r="T9" s="50">
        <f>国泰航空自动更新!F9</f>
        <v>1259.1199999999999</v>
      </c>
      <c r="U9" s="139"/>
      <c r="V9" s="139"/>
      <c r="W9" s="50">
        <f>国泰航空自动更新!G9</f>
        <v>817.47500000000002</v>
      </c>
      <c r="X9" s="139"/>
      <c r="Y9" s="139"/>
      <c r="Z9" s="50">
        <f>国泰航空自动更新!J9*10</f>
        <v>2611.8679999999999</v>
      </c>
      <c r="AA9" s="139"/>
      <c r="AB9" s="139"/>
      <c r="AC9" s="50">
        <f>国泰航空自动更新!K9*10</f>
        <v>140.44399999999999</v>
      </c>
      <c r="AD9" s="139"/>
      <c r="AE9" s="139"/>
      <c r="AF9" s="50">
        <f>国泰航空自动更新!H9</f>
        <v>85.9</v>
      </c>
      <c r="AG9" s="144"/>
      <c r="AH9" s="144"/>
      <c r="AI9" s="50">
        <f>国泰航空自动更新!I9</f>
        <v>64.900000000000006</v>
      </c>
      <c r="AJ9" s="144"/>
      <c r="AK9" s="144"/>
    </row>
    <row r="10" spans="1:37">
      <c r="A10" s="49">
        <v>41851</v>
      </c>
      <c r="B10" s="50">
        <f>国泰航空自动更新!B10</f>
        <v>11680.468000000001</v>
      </c>
      <c r="C10" s="139"/>
      <c r="D10" s="139"/>
      <c r="E10" s="50">
        <f>国泰航空自动更新!C10</f>
        <v>937.71900000000005</v>
      </c>
      <c r="F10" s="139"/>
      <c r="G10" s="139"/>
      <c r="H10" s="50">
        <f t="shared" si="0"/>
        <v>10742.749</v>
      </c>
      <c r="I10" s="139"/>
      <c r="J10" s="139"/>
      <c r="K10" s="50">
        <f>国泰航空自动更新!D10</f>
        <v>9997.2659999999996</v>
      </c>
      <c r="L10" s="139"/>
      <c r="M10" s="139"/>
      <c r="N10" s="50">
        <f>国泰航空自动更新!E10</f>
        <v>745.51400000000001</v>
      </c>
      <c r="O10" s="139"/>
      <c r="P10" s="139"/>
      <c r="Q10" s="50">
        <f t="shared" si="1"/>
        <v>9251.7520000000004</v>
      </c>
      <c r="R10" s="139"/>
      <c r="S10" s="139"/>
      <c r="T10" s="50">
        <f>国泰航空自动更新!F10</f>
        <v>1335.8589999999999</v>
      </c>
      <c r="U10" s="139"/>
      <c r="V10" s="139"/>
      <c r="W10" s="50">
        <f>国泰航空自动更新!G10</f>
        <v>864.72500000000002</v>
      </c>
      <c r="X10" s="139"/>
      <c r="Y10" s="139"/>
      <c r="Z10" s="50">
        <f>国泰航空自动更新!J10*10</f>
        <v>2792.1710000000003</v>
      </c>
      <c r="AA10" s="139"/>
      <c r="AB10" s="139"/>
      <c r="AC10" s="50">
        <f>国泰航空自动更新!K10*10</f>
        <v>146.745</v>
      </c>
      <c r="AD10" s="139"/>
      <c r="AE10" s="139"/>
      <c r="AF10" s="50">
        <f>国泰航空自动更新!H10</f>
        <v>85.6</v>
      </c>
      <c r="AG10" s="144"/>
      <c r="AH10" s="144"/>
      <c r="AI10" s="50">
        <f>国泰航空自动更新!I10</f>
        <v>64.7</v>
      </c>
      <c r="AJ10" s="144"/>
      <c r="AK10" s="144"/>
    </row>
    <row r="11" spans="1:37">
      <c r="A11" s="49">
        <v>41882</v>
      </c>
      <c r="B11" s="50">
        <f>国泰航空自动更新!B11</f>
        <v>11833.962</v>
      </c>
      <c r="C11" s="139"/>
      <c r="D11" s="139"/>
      <c r="E11" s="50">
        <f>国泰航空自动更新!C11</f>
        <v>945.11800000000005</v>
      </c>
      <c r="F11" s="139"/>
      <c r="G11" s="139"/>
      <c r="H11" s="50">
        <f t="shared" si="0"/>
        <v>10888.843999999999</v>
      </c>
      <c r="I11" s="139"/>
      <c r="J11" s="139"/>
      <c r="K11" s="50">
        <f>国泰航空自动更新!D11</f>
        <v>10314.163</v>
      </c>
      <c r="L11" s="139"/>
      <c r="M11" s="139"/>
      <c r="N11" s="50">
        <f>国泰航空自动更新!E11</f>
        <v>753.01199999999994</v>
      </c>
      <c r="O11" s="139"/>
      <c r="P11" s="139"/>
      <c r="Q11" s="50">
        <f t="shared" si="1"/>
        <v>9561.1509999999998</v>
      </c>
      <c r="R11" s="139"/>
      <c r="S11" s="139"/>
      <c r="T11" s="50">
        <f>国泰航空自动更新!F11</f>
        <v>1372.905</v>
      </c>
      <c r="U11" s="139"/>
      <c r="V11" s="139"/>
      <c r="W11" s="50">
        <f>国泰航空自动更新!G11</f>
        <v>857.95500000000004</v>
      </c>
      <c r="X11" s="139"/>
      <c r="Y11" s="139"/>
      <c r="Z11" s="50">
        <f>国泰航空自动更新!J11*10</f>
        <v>2849.3589999999999</v>
      </c>
      <c r="AA11" s="139"/>
      <c r="AB11" s="139"/>
      <c r="AC11" s="50">
        <f>国泰航空自动更新!K11*10</f>
        <v>146.95499999999998</v>
      </c>
      <c r="AD11" s="139"/>
      <c r="AE11" s="139"/>
      <c r="AF11" s="50">
        <f>国泰航空自动更新!H11</f>
        <v>87.2</v>
      </c>
      <c r="AG11" s="144"/>
      <c r="AH11" s="144"/>
      <c r="AI11" s="50">
        <f>国泰航空自动更新!I11</f>
        <v>62.5</v>
      </c>
      <c r="AJ11" s="144"/>
      <c r="AK11" s="144"/>
    </row>
    <row r="12" spans="1:37">
      <c r="A12" s="49">
        <v>41912</v>
      </c>
      <c r="B12" s="50">
        <f>国泰航空自动更新!B12</f>
        <v>11210.123</v>
      </c>
      <c r="C12" s="139"/>
      <c r="D12" s="139"/>
      <c r="E12" s="50">
        <f>国泰航空自动更新!C12</f>
        <v>930.851</v>
      </c>
      <c r="F12" s="139"/>
      <c r="G12" s="139"/>
      <c r="H12" s="50">
        <f t="shared" si="0"/>
        <v>10279.271999999999</v>
      </c>
      <c r="I12" s="139"/>
      <c r="J12" s="139"/>
      <c r="K12" s="50">
        <f>国泰航空自动更新!D12</f>
        <v>9082.9660000000003</v>
      </c>
      <c r="L12" s="139"/>
      <c r="M12" s="139"/>
      <c r="N12" s="50">
        <f>国泰航空自动更新!E12</f>
        <v>697.18899999999996</v>
      </c>
      <c r="O12" s="139"/>
      <c r="P12" s="139"/>
      <c r="Q12" s="50">
        <f t="shared" si="1"/>
        <v>8385.777</v>
      </c>
      <c r="R12" s="139"/>
      <c r="S12" s="139"/>
      <c r="T12" s="50">
        <f>国泰航空自动更新!F12</f>
        <v>1348.665</v>
      </c>
      <c r="U12" s="139"/>
      <c r="V12" s="139"/>
      <c r="W12" s="50">
        <f>国泰航空自动更新!G12</f>
        <v>839.41</v>
      </c>
      <c r="X12" s="139"/>
      <c r="Y12" s="139"/>
      <c r="Z12" s="50">
        <f>国泰航空自动更新!J12*10</f>
        <v>2489.4450000000002</v>
      </c>
      <c r="AA12" s="139"/>
      <c r="AB12" s="139"/>
      <c r="AC12" s="50">
        <f>国泰航空自动更新!K12*10</f>
        <v>147.30700000000002</v>
      </c>
      <c r="AD12" s="139"/>
      <c r="AE12" s="139"/>
      <c r="AF12" s="50">
        <f>国泰航空自动更新!H12</f>
        <v>81</v>
      </c>
      <c r="AG12" s="144"/>
      <c r="AH12" s="144"/>
      <c r="AI12" s="50">
        <f>国泰航空自动更新!I12</f>
        <v>62.2</v>
      </c>
      <c r="AJ12" s="144"/>
      <c r="AK12" s="144"/>
    </row>
    <row r="13" spans="1:37">
      <c r="A13" s="49">
        <v>41943</v>
      </c>
      <c r="B13" s="50">
        <f>国泰航空自动更新!B13</f>
        <v>11605.864</v>
      </c>
      <c r="C13" s="139"/>
      <c r="D13" s="139"/>
      <c r="E13" s="50">
        <f>国泰航空自动更新!C13</f>
        <v>983.05700000000002</v>
      </c>
      <c r="F13" s="139"/>
      <c r="G13" s="139"/>
      <c r="H13" s="50">
        <f t="shared" si="0"/>
        <v>10622.806999999999</v>
      </c>
      <c r="I13" s="139"/>
      <c r="J13" s="139"/>
      <c r="K13" s="50">
        <f>国泰航空自动更新!D13</f>
        <v>9365.2469999999994</v>
      </c>
      <c r="L13" s="139"/>
      <c r="M13" s="139"/>
      <c r="N13" s="50">
        <f>国泰航空自动更新!E13</f>
        <v>722.32799999999997</v>
      </c>
      <c r="O13" s="139"/>
      <c r="P13" s="139"/>
      <c r="Q13" s="50">
        <f t="shared" si="1"/>
        <v>8642.9189999999999</v>
      </c>
      <c r="R13" s="139"/>
      <c r="S13" s="139"/>
      <c r="T13" s="50">
        <f>国泰航空自动更新!F13</f>
        <v>1424.7249999999999</v>
      </c>
      <c r="U13" s="139"/>
      <c r="V13" s="139"/>
      <c r="W13" s="50">
        <f>国泰航空自动更新!G13</f>
        <v>927.36900000000003</v>
      </c>
      <c r="X13" s="139"/>
      <c r="Y13" s="139"/>
      <c r="Z13" s="50">
        <f>国泰航空自动更新!J13*10</f>
        <v>2659.71</v>
      </c>
      <c r="AA13" s="139"/>
      <c r="AB13" s="139"/>
      <c r="AC13" s="50">
        <f>国泰航空自动更新!K13*10</f>
        <v>156.59</v>
      </c>
      <c r="AD13" s="139"/>
      <c r="AE13" s="139"/>
      <c r="AF13" s="50">
        <f>国泰航空自动更新!H13</f>
        <v>80.7</v>
      </c>
      <c r="AG13" s="144"/>
      <c r="AH13" s="144"/>
      <c r="AI13" s="50">
        <f>国泰航空自动更新!I13</f>
        <v>65.099999999999994</v>
      </c>
      <c r="AJ13" s="144"/>
      <c r="AK13" s="144"/>
    </row>
    <row r="14" spans="1:37">
      <c r="A14" s="49">
        <v>41973</v>
      </c>
      <c r="B14" s="50">
        <f>国泰航空自动更新!B14</f>
        <v>11085.313</v>
      </c>
      <c r="C14" s="139"/>
      <c r="D14" s="139"/>
      <c r="E14" s="50">
        <f>国泰航空自动更新!C14</f>
        <v>946.91499999999996</v>
      </c>
      <c r="F14" s="139"/>
      <c r="G14" s="139"/>
      <c r="H14" s="50">
        <f t="shared" si="0"/>
        <v>10138.398000000001</v>
      </c>
      <c r="I14" s="139"/>
      <c r="J14" s="139"/>
      <c r="K14" s="50">
        <f>国泰航空自动更新!D14</f>
        <v>8908.8610000000008</v>
      </c>
      <c r="L14" s="139"/>
      <c r="M14" s="139"/>
      <c r="N14" s="50">
        <f>国泰航空自动更新!E14</f>
        <v>687.452</v>
      </c>
      <c r="O14" s="139"/>
      <c r="P14" s="139"/>
      <c r="Q14" s="50">
        <f t="shared" si="1"/>
        <v>8221.4090000000015</v>
      </c>
      <c r="R14" s="139"/>
      <c r="S14" s="139"/>
      <c r="T14" s="50">
        <f>国泰航空自动更新!F14</f>
        <v>1459.9449999999999</v>
      </c>
      <c r="U14" s="139"/>
      <c r="V14" s="139"/>
      <c r="W14" s="50">
        <f>国泰航空自动更新!G14</f>
        <v>998.14700000000005</v>
      </c>
      <c r="X14" s="139"/>
      <c r="Y14" s="139"/>
      <c r="Z14" s="50">
        <f>国泰航空自动更新!J14*10</f>
        <v>2569.5080000000003</v>
      </c>
      <c r="AA14" s="139"/>
      <c r="AB14" s="139"/>
      <c r="AC14" s="50">
        <f>国泰航空自动更新!K14*10</f>
        <v>165.102</v>
      </c>
      <c r="AD14" s="139"/>
      <c r="AE14" s="139"/>
      <c r="AF14" s="50">
        <f>国泰航空自动更新!H14</f>
        <v>80.400000000000006</v>
      </c>
      <c r="AG14" s="144"/>
      <c r="AH14" s="144"/>
      <c r="AI14" s="50">
        <f>国泰航空自动更新!I14</f>
        <v>68.400000000000006</v>
      </c>
      <c r="AJ14" s="144"/>
      <c r="AK14" s="144"/>
    </row>
    <row r="15" spans="1:37">
      <c r="A15" s="49">
        <v>42004</v>
      </c>
      <c r="B15" s="50">
        <f>国泰航空自动更新!B15</f>
        <v>11820.975</v>
      </c>
      <c r="C15" s="139"/>
      <c r="D15" s="139"/>
      <c r="E15" s="50">
        <f>国泰航空自动更新!C15</f>
        <v>946.14499999999998</v>
      </c>
      <c r="F15" s="139"/>
      <c r="G15" s="139"/>
      <c r="H15" s="50">
        <f t="shared" si="0"/>
        <v>10874.83</v>
      </c>
      <c r="I15" s="139"/>
      <c r="J15" s="139"/>
      <c r="K15" s="50">
        <f>国泰航空自动更新!D15</f>
        <v>9874.982</v>
      </c>
      <c r="L15" s="139"/>
      <c r="M15" s="139"/>
      <c r="N15" s="50">
        <f>国泰航空自动更新!E15</f>
        <v>647.846</v>
      </c>
      <c r="O15" s="139"/>
      <c r="P15" s="139"/>
      <c r="Q15" s="50">
        <f t="shared" si="1"/>
        <v>9227.1360000000004</v>
      </c>
      <c r="R15" s="139"/>
      <c r="S15" s="139"/>
      <c r="T15" s="50">
        <f>国泰航空自动更新!F15</f>
        <v>1369.37</v>
      </c>
      <c r="U15" s="139"/>
      <c r="V15" s="139"/>
      <c r="W15" s="50">
        <f>国泰航空自动更新!G15</f>
        <v>934.23099999999999</v>
      </c>
      <c r="X15" s="139"/>
      <c r="Y15" s="139"/>
      <c r="Z15" s="50">
        <f>国泰航空自动更新!J15*10</f>
        <v>2773.0940000000001</v>
      </c>
      <c r="AA15" s="139"/>
      <c r="AB15" s="139"/>
      <c r="AC15" s="50">
        <f>国泰航空自动更新!K15*10</f>
        <v>156.60300000000001</v>
      </c>
      <c r="AD15" s="139"/>
      <c r="AE15" s="139"/>
      <c r="AF15" s="50">
        <f>国泰航空自动更新!H15</f>
        <v>83.5</v>
      </c>
      <c r="AG15" s="144"/>
      <c r="AH15" s="144"/>
      <c r="AI15" s="50">
        <f>国泰航空自动更新!I15</f>
        <v>68.2</v>
      </c>
      <c r="AJ15" s="144"/>
      <c r="AK15" s="144"/>
    </row>
    <row r="16" spans="1:37">
      <c r="A16" s="34">
        <v>42035</v>
      </c>
      <c r="B16" s="15">
        <f>国泰航空自动更新!B16</f>
        <v>11876.449000000001</v>
      </c>
      <c r="C16" s="138">
        <f>B16/B4-1</f>
        <v>7.2844721443996674E-2</v>
      </c>
      <c r="D16" s="138"/>
      <c r="E16" s="15">
        <f>国泰航空自动更新!C16</f>
        <v>942.74099999999999</v>
      </c>
      <c r="F16" s="138">
        <f>E16/E4-1</f>
        <v>-3.7765082812702522E-2</v>
      </c>
      <c r="G16" s="138"/>
      <c r="H16" s="15">
        <f t="shared" si="0"/>
        <v>10933.708000000001</v>
      </c>
      <c r="I16" s="138">
        <f>H16/H4-1</f>
        <v>8.3584622201511527E-2</v>
      </c>
      <c r="J16" s="138"/>
      <c r="K16" s="15">
        <f>国泰航空自动更新!D16</f>
        <v>9816.6839999999993</v>
      </c>
      <c r="L16" s="138">
        <f>K16/K4-1</f>
        <v>6.3261031349825858E-2</v>
      </c>
      <c r="M16" s="138"/>
      <c r="N16" s="15">
        <f>国泰航空自动更新!E16</f>
        <v>630.60500000000002</v>
      </c>
      <c r="O16" s="138">
        <f>N16/N4-1</f>
        <v>-0.10703463080861864</v>
      </c>
      <c r="P16" s="138"/>
      <c r="Q16" s="15">
        <f t="shared" si="1"/>
        <v>9186.0789999999997</v>
      </c>
      <c r="R16" s="138">
        <f>Q16/Q4-1</f>
        <v>7.7365583497049917E-2</v>
      </c>
      <c r="S16" s="138"/>
      <c r="T16" s="15">
        <f>国泰航空自动更新!F16</f>
        <v>1354.2909999999999</v>
      </c>
      <c r="U16" s="138">
        <f>T16/T4-1</f>
        <v>8.9209093665526984E-2</v>
      </c>
      <c r="V16" s="138"/>
      <c r="W16" s="15">
        <f>国泰航空自动更新!G16</f>
        <v>858.88</v>
      </c>
      <c r="X16" s="138">
        <f>W16/W4-1</f>
        <v>0.14096393704824983</v>
      </c>
      <c r="Y16" s="138"/>
      <c r="Z16" s="15">
        <f>国泰航空自动更新!J16*10</f>
        <v>2612.9639999999999</v>
      </c>
      <c r="AA16" s="138">
        <f>Z16/Z4-1</f>
        <v>2.7003933168753713E-2</v>
      </c>
      <c r="AB16" s="138"/>
      <c r="AC16" s="15">
        <f>国泰航空自动更新!K16*10</f>
        <v>147.27499999999998</v>
      </c>
      <c r="AD16" s="138">
        <f>AC16/AC4-1</f>
        <v>0.12462296208621271</v>
      </c>
      <c r="AE16" s="138"/>
      <c r="AF16" s="15">
        <f>国泰航空自动更新!H16</f>
        <v>82.7</v>
      </c>
      <c r="AG16" s="174">
        <f t="shared" ref="AG16:AG36" si="2">AF16-AF4</f>
        <v>-0.70000000000000284</v>
      </c>
      <c r="AH16" s="138"/>
      <c r="AI16" s="15">
        <f>国泰航空自动更新!I16</f>
        <v>63.4</v>
      </c>
      <c r="AJ16" s="174">
        <f t="shared" ref="AJ16:AJ36" si="3">AI16-AI4</f>
        <v>2.8999999999999986</v>
      </c>
      <c r="AK16" s="138"/>
    </row>
    <row r="17" spans="1:37">
      <c r="A17" s="49">
        <v>42063</v>
      </c>
      <c r="B17" s="50">
        <f>国泰航空自动更新!B17</f>
        <v>10801.044</v>
      </c>
      <c r="C17" s="138">
        <f t="shared" ref="C17:C80" si="4">B17/B5-1</f>
        <v>7.7827919650905297E-2</v>
      </c>
      <c r="D17" s="138"/>
      <c r="E17" s="50">
        <f>国泰航空自动更新!C17</f>
        <v>880.04300000000001</v>
      </c>
      <c r="F17" s="138">
        <f t="shared" ref="F17:F80" si="5">E17/E5-1</f>
        <v>-1.2359101700992747E-3</v>
      </c>
      <c r="G17" s="138"/>
      <c r="H17" s="50">
        <f t="shared" si="0"/>
        <v>9921.0010000000002</v>
      </c>
      <c r="I17" s="138">
        <f t="shared" ref="I17:I80" si="6">H17/H5-1</f>
        <v>8.5449993429970394E-2</v>
      </c>
      <c r="J17" s="138"/>
      <c r="K17" s="50">
        <f>国泰航空自动更新!D17</f>
        <v>9169.8690000000006</v>
      </c>
      <c r="L17" s="138">
        <f t="shared" ref="L17:L80" si="7">K17/K5-1</f>
        <v>0.11672282835712755</v>
      </c>
      <c r="M17" s="138"/>
      <c r="N17" s="50">
        <f>国泰航空自动更新!E17</f>
        <v>745.46500000000003</v>
      </c>
      <c r="O17" s="138">
        <f t="shared" ref="O17:O80" si="8">N17/N5-1</f>
        <v>0.1115990480507707</v>
      </c>
      <c r="P17" s="138"/>
      <c r="Q17" s="50">
        <f t="shared" si="1"/>
        <v>8424.4040000000005</v>
      </c>
      <c r="R17" s="138">
        <f t="shared" ref="R17:R80" si="9">Q17/Q5-1</f>
        <v>0.11717850102098115</v>
      </c>
      <c r="S17" s="138"/>
      <c r="T17" s="50">
        <f>国泰航空自动更新!F17</f>
        <v>1161.9860000000001</v>
      </c>
      <c r="U17" s="138">
        <f t="shared" ref="U17:U80" si="10">T17/T5-1</f>
        <v>0.25564723883951745</v>
      </c>
      <c r="V17" s="138"/>
      <c r="W17" s="50">
        <f>国泰航空自动更新!G17</f>
        <v>761.11699999999996</v>
      </c>
      <c r="X17" s="138">
        <f t="shared" ref="X17:X80" si="11">W17/W5-1</f>
        <v>0.38744383174588681</v>
      </c>
      <c r="Y17" s="138"/>
      <c r="Z17" s="50">
        <f>国泰航空自动更新!J17*10</f>
        <v>2675.549</v>
      </c>
      <c r="AA17" s="138">
        <f t="shared" ref="AA17:AA80" si="12">Z17/Z5-1</f>
        <v>0.12369866695785836</v>
      </c>
      <c r="AB17" s="138"/>
      <c r="AC17" s="50">
        <f>国泰航空自动更新!K17*10</f>
        <v>130.46699999999998</v>
      </c>
      <c r="AD17" s="138">
        <f t="shared" ref="AD17:AD80" si="13">AC17/AC5-1</f>
        <v>0.28799052273063808</v>
      </c>
      <c r="AE17" s="138"/>
      <c r="AF17" s="50">
        <f>国泰航空自动更新!H17</f>
        <v>84.9</v>
      </c>
      <c r="AG17" s="174">
        <f t="shared" si="2"/>
        <v>3</v>
      </c>
      <c r="AH17" s="138"/>
      <c r="AI17" s="50">
        <f>国泰航空自动更新!I17</f>
        <v>65.599999999999994</v>
      </c>
      <c r="AJ17" s="174">
        <f t="shared" si="3"/>
        <v>6.2999999999999972</v>
      </c>
      <c r="AK17" s="138"/>
    </row>
    <row r="18" spans="1:37">
      <c r="A18" s="49">
        <v>42094</v>
      </c>
      <c r="B18" s="50">
        <f>国泰航空自动更新!B18</f>
        <v>11680.68</v>
      </c>
      <c r="C18" s="138">
        <f t="shared" si="4"/>
        <v>5.7409082144496359E-2</v>
      </c>
      <c r="D18" s="138"/>
      <c r="E18" s="50">
        <f>国泰航空自动更新!C18</f>
        <v>966.67600000000004</v>
      </c>
      <c r="F18" s="138">
        <f t="shared" si="5"/>
        <v>2.5073406918754593E-2</v>
      </c>
      <c r="G18" s="138"/>
      <c r="H18" s="50">
        <f t="shared" si="0"/>
        <v>10714.004000000001</v>
      </c>
      <c r="I18" s="138">
        <f t="shared" si="6"/>
        <v>6.0427205322048039E-2</v>
      </c>
      <c r="J18" s="138"/>
      <c r="K18" s="50">
        <f>国泰航空自动更新!D18</f>
        <v>10192.125</v>
      </c>
      <c r="L18" s="138">
        <f t="shared" si="7"/>
        <v>0.12157074761039133</v>
      </c>
      <c r="M18" s="138"/>
      <c r="N18" s="50">
        <f>国泰航空自动更新!E18</f>
        <v>756.60400000000004</v>
      </c>
      <c r="O18" s="138">
        <f t="shared" si="8"/>
        <v>6.9953912749580516E-2</v>
      </c>
      <c r="P18" s="138"/>
      <c r="Q18" s="50">
        <f t="shared" si="1"/>
        <v>9435.5210000000006</v>
      </c>
      <c r="R18" s="138">
        <f t="shared" si="9"/>
        <v>0.12592625739389018</v>
      </c>
      <c r="S18" s="138"/>
      <c r="T18" s="50">
        <f>国泰航空自动更新!F18</f>
        <v>1358.248</v>
      </c>
      <c r="U18" s="138">
        <f t="shared" si="10"/>
        <v>-1.4306782708936039E-3</v>
      </c>
      <c r="V18" s="138"/>
      <c r="W18" s="50">
        <f>国泰航空自动更新!G18</f>
        <v>929.25800000000004</v>
      </c>
      <c r="X18" s="138">
        <f t="shared" si="11"/>
        <v>2.3596772985429171E-2</v>
      </c>
      <c r="Y18" s="138"/>
      <c r="Z18" s="50">
        <f>国泰航空自动更新!J18*10</f>
        <v>2887.1059999999998</v>
      </c>
      <c r="AA18" s="138">
        <f t="shared" si="12"/>
        <v>0.11017346063777822</v>
      </c>
      <c r="AB18" s="138"/>
      <c r="AC18" s="50">
        <f>国泰航空自动更新!K18*10</f>
        <v>157.68800000000002</v>
      </c>
      <c r="AD18" s="138">
        <f t="shared" si="13"/>
        <v>1.5036819609660634E-2</v>
      </c>
      <c r="AE18" s="138"/>
      <c r="AF18" s="50">
        <f>国泰航空自动更新!H18</f>
        <v>87.3</v>
      </c>
      <c r="AG18" s="174">
        <f t="shared" si="2"/>
        <v>5</v>
      </c>
      <c r="AH18" s="138"/>
      <c r="AI18" s="50">
        <f>国泰航空自动更新!I18</f>
        <v>68.400000000000006</v>
      </c>
      <c r="AJ18" s="174">
        <f t="shared" si="3"/>
        <v>1.7000000000000028</v>
      </c>
      <c r="AK18" s="138"/>
    </row>
    <row r="19" spans="1:37">
      <c r="A19" s="49">
        <v>42124</v>
      </c>
      <c r="B19" s="50">
        <f>国泰航空自动更新!B19</f>
        <v>11522.897000000001</v>
      </c>
      <c r="C19" s="138">
        <f t="shared" si="4"/>
        <v>4.3225483212457227E-2</v>
      </c>
      <c r="D19" s="138"/>
      <c r="E19" s="50">
        <f>国泰航空自动更新!C19</f>
        <v>942.50199999999995</v>
      </c>
      <c r="F19" s="138">
        <f t="shared" si="5"/>
        <v>1.8715135426675911E-2</v>
      </c>
      <c r="G19" s="138"/>
      <c r="H19" s="50">
        <f t="shared" si="0"/>
        <v>10580.395</v>
      </c>
      <c r="I19" s="138">
        <f t="shared" si="6"/>
        <v>4.5466200736838491E-2</v>
      </c>
      <c r="J19" s="138"/>
      <c r="K19" s="50">
        <f>国泰航空自动更新!D19</f>
        <v>10050.866</v>
      </c>
      <c r="L19" s="138">
        <f t="shared" si="7"/>
        <v>7.3908682247008972E-2</v>
      </c>
      <c r="M19" s="138"/>
      <c r="N19" s="50">
        <f>国泰航空自动更新!E19</f>
        <v>766.70399999999995</v>
      </c>
      <c r="O19" s="138">
        <f t="shared" si="8"/>
        <v>7.1921997704334384E-2</v>
      </c>
      <c r="P19" s="138"/>
      <c r="Q19" s="50">
        <f t="shared" si="1"/>
        <v>9284.1620000000003</v>
      </c>
      <c r="R19" s="138">
        <f t="shared" si="9"/>
        <v>7.4073075723028792E-2</v>
      </c>
      <c r="S19" s="138"/>
      <c r="T19" s="50">
        <f>国泰航空自动更新!F19</f>
        <v>1357.125</v>
      </c>
      <c r="U19" s="138">
        <f t="shared" si="10"/>
        <v>7.3213801349578445E-2</v>
      </c>
      <c r="V19" s="138"/>
      <c r="W19" s="50">
        <f>国泰航空自动更新!G19</f>
        <v>848.90700000000004</v>
      </c>
      <c r="X19" s="138">
        <f t="shared" si="11"/>
        <v>6.3326861652157618E-2</v>
      </c>
      <c r="Y19" s="138"/>
      <c r="Z19" s="50">
        <f>国泰航空自动更新!J19*10</f>
        <v>2912.5619999999999</v>
      </c>
      <c r="AA19" s="138">
        <f t="shared" si="12"/>
        <v>7.6835822727573611E-2</v>
      </c>
      <c r="AB19" s="138"/>
      <c r="AC19" s="50">
        <f>国泰航空自动更新!K19*10</f>
        <v>144.57900000000001</v>
      </c>
      <c r="AD19" s="138">
        <f t="shared" si="13"/>
        <v>5.1912051453682828E-2</v>
      </c>
      <c r="AE19" s="138"/>
      <c r="AF19" s="50">
        <f>国泰航空自动更新!H19</f>
        <v>87.2</v>
      </c>
      <c r="AG19" s="174">
        <f t="shared" si="2"/>
        <v>2.5</v>
      </c>
      <c r="AH19" s="138"/>
      <c r="AI19" s="50">
        <f>国泰航空自动更新!I19</f>
        <v>62.6</v>
      </c>
      <c r="AJ19" s="174">
        <f t="shared" si="3"/>
        <v>-0.5</v>
      </c>
      <c r="AK19" s="138"/>
    </row>
    <row r="20" spans="1:37">
      <c r="A20" s="49">
        <v>42155</v>
      </c>
      <c r="B20" s="50">
        <f>国泰航空自动更新!B20</f>
        <v>12056.387000000001</v>
      </c>
      <c r="C20" s="138">
        <f t="shared" si="4"/>
        <v>7.4680402928035905E-2</v>
      </c>
      <c r="D20" s="138"/>
      <c r="E20" s="50">
        <f>国泰航空自动更新!C20</f>
        <v>964.33299999999997</v>
      </c>
      <c r="F20" s="138">
        <f t="shared" si="5"/>
        <v>3.4851951374461176E-2</v>
      </c>
      <c r="G20" s="138"/>
      <c r="H20" s="50">
        <f t="shared" si="0"/>
        <v>11092.054</v>
      </c>
      <c r="I20" s="138">
        <f t="shared" si="6"/>
        <v>7.828839174535962E-2</v>
      </c>
      <c r="J20" s="138"/>
      <c r="K20" s="50">
        <f>国泰航空自动更新!D20</f>
        <v>10359.105</v>
      </c>
      <c r="L20" s="138">
        <f t="shared" si="7"/>
        <v>0.11204964807458162</v>
      </c>
      <c r="M20" s="138"/>
      <c r="N20" s="50">
        <f>国泰航空自动更新!E20</f>
        <v>772.26</v>
      </c>
      <c r="O20" s="138">
        <f t="shared" si="8"/>
        <v>0.12965937316236165</v>
      </c>
      <c r="P20" s="138"/>
      <c r="Q20" s="50">
        <f t="shared" si="1"/>
        <v>9586.8449999999993</v>
      </c>
      <c r="R20" s="138">
        <f t="shared" si="9"/>
        <v>0.11065497612058972</v>
      </c>
      <c r="S20" s="138"/>
      <c r="T20" s="50">
        <f>国泰航空自动更新!F20</f>
        <v>1406.3610000000001</v>
      </c>
      <c r="U20" s="138">
        <f t="shared" si="10"/>
        <v>0.11118213336451643</v>
      </c>
      <c r="V20" s="138"/>
      <c r="W20" s="50">
        <f>国泰航空自动更新!G20</f>
        <v>872.84900000000005</v>
      </c>
      <c r="X20" s="138">
        <f t="shared" si="11"/>
        <v>9.4628370201393919E-2</v>
      </c>
      <c r="Y20" s="138"/>
      <c r="Z20" s="50">
        <f>国泰航空自动更新!J20*10</f>
        <v>2901.558</v>
      </c>
      <c r="AA20" s="138">
        <f t="shared" si="12"/>
        <v>0.11836725883893329</v>
      </c>
      <c r="AB20" s="138"/>
      <c r="AC20" s="50">
        <f>国泰航空自动更新!K20*10</f>
        <v>147.03399999999999</v>
      </c>
      <c r="AD20" s="138">
        <f t="shared" si="13"/>
        <v>6.2016063792904363E-2</v>
      </c>
      <c r="AE20" s="138"/>
      <c r="AF20" s="50">
        <f>国泰航空自动更新!H20</f>
        <v>85.9</v>
      </c>
      <c r="AG20" s="174">
        <f t="shared" si="2"/>
        <v>2.9000000000000057</v>
      </c>
      <c r="AH20" s="138"/>
      <c r="AI20" s="50">
        <f>国泰航空自动更新!I20</f>
        <v>62.1</v>
      </c>
      <c r="AJ20" s="174">
        <f t="shared" si="3"/>
        <v>-0.89999999999999858</v>
      </c>
      <c r="AK20" s="138"/>
    </row>
    <row r="21" spans="1:37">
      <c r="A21" s="49">
        <v>42185</v>
      </c>
      <c r="B21" s="50">
        <f>国泰航空自动更新!B21</f>
        <v>11751.688</v>
      </c>
      <c r="C21" s="138">
        <f t="shared" si="4"/>
        <v>6.1320906373332651E-2</v>
      </c>
      <c r="D21" s="138"/>
      <c r="E21" s="50">
        <f>国泰航空自动更新!C21</f>
        <v>916.02700000000004</v>
      </c>
      <c r="F21" s="138">
        <f t="shared" si="5"/>
        <v>1.8220722848711013E-2</v>
      </c>
      <c r="G21" s="138"/>
      <c r="H21" s="50">
        <f t="shared" si="0"/>
        <v>10835.661</v>
      </c>
      <c r="I21" s="138">
        <f t="shared" si="6"/>
        <v>6.5132386355537752E-2</v>
      </c>
      <c r="J21" s="138"/>
      <c r="K21" s="50">
        <f>国泰航空自动更新!D21</f>
        <v>10246.771000000001</v>
      </c>
      <c r="L21" s="138">
        <f t="shared" si="7"/>
        <v>7.7786767423627223E-2</v>
      </c>
      <c r="M21" s="138"/>
      <c r="N21" s="50">
        <f>国泰航空自动更新!E21</f>
        <v>745.67600000000004</v>
      </c>
      <c r="O21" s="138">
        <f t="shared" si="8"/>
        <v>9.4171956484098152E-2</v>
      </c>
      <c r="P21" s="138"/>
      <c r="Q21" s="50">
        <f t="shared" si="1"/>
        <v>9501.0950000000012</v>
      </c>
      <c r="R21" s="138">
        <f t="shared" si="9"/>
        <v>7.6521550157403251E-2</v>
      </c>
      <c r="S21" s="138"/>
      <c r="T21" s="50">
        <f>国泰航空自动更新!F21</f>
        <v>1333.3810000000001</v>
      </c>
      <c r="U21" s="138">
        <f t="shared" si="10"/>
        <v>5.8978492915687353E-2</v>
      </c>
      <c r="V21" s="138"/>
      <c r="W21" s="50">
        <f>国泰航空自动更新!G21</f>
        <v>835.61599999999999</v>
      </c>
      <c r="X21" s="138">
        <f t="shared" si="11"/>
        <v>2.2191504327349509E-2</v>
      </c>
      <c r="Y21" s="138"/>
      <c r="Z21" s="50">
        <f>国泰航空自动更新!J21*10</f>
        <v>2810.5919999999996</v>
      </c>
      <c r="AA21" s="138">
        <f t="shared" si="12"/>
        <v>7.6085008890188766E-2</v>
      </c>
      <c r="AB21" s="138"/>
      <c r="AC21" s="50">
        <f>国泰航空自动更新!K21*10</f>
        <v>141.136</v>
      </c>
      <c r="AD21" s="138">
        <f t="shared" si="13"/>
        <v>4.927230782376002E-3</v>
      </c>
      <c r="AE21" s="138"/>
      <c r="AF21" s="50">
        <f>国泰航空自动更新!H21</f>
        <v>87.2</v>
      </c>
      <c r="AG21" s="174">
        <f t="shared" si="2"/>
        <v>1.2999999999999972</v>
      </c>
      <c r="AH21" s="138"/>
      <c r="AI21" s="50">
        <f>国泰航空自动更新!I21</f>
        <v>62.7</v>
      </c>
      <c r="AJ21" s="174">
        <f t="shared" si="3"/>
        <v>-2.2000000000000028</v>
      </c>
      <c r="AK21" s="138"/>
    </row>
    <row r="22" spans="1:37">
      <c r="A22" s="49">
        <v>42216</v>
      </c>
      <c r="B22" s="50">
        <f>国泰航空自动更新!B22</f>
        <v>12399.24</v>
      </c>
      <c r="C22" s="138">
        <f t="shared" si="4"/>
        <v>6.1536232966007853E-2</v>
      </c>
      <c r="D22" s="138"/>
      <c r="E22" s="50">
        <f>国泰航空自动更新!C22</f>
        <v>956.77499999999998</v>
      </c>
      <c r="F22" s="138">
        <f t="shared" si="5"/>
        <v>2.032165286189147E-2</v>
      </c>
      <c r="G22" s="138"/>
      <c r="H22" s="50">
        <f t="shared" si="0"/>
        <v>11442.465</v>
      </c>
      <c r="I22" s="138">
        <f t="shared" si="6"/>
        <v>6.5133793966516418E-2</v>
      </c>
      <c r="J22" s="138"/>
      <c r="K22" s="50">
        <f>国泰航空自动更新!D22</f>
        <v>10789.397000000001</v>
      </c>
      <c r="L22" s="138">
        <f t="shared" si="7"/>
        <v>7.9234762784145207E-2</v>
      </c>
      <c r="M22" s="138"/>
      <c r="N22" s="50">
        <f>国泰航空自动更新!E22</f>
        <v>799.62900000000002</v>
      </c>
      <c r="O22" s="138">
        <f t="shared" si="8"/>
        <v>7.258750338692499E-2</v>
      </c>
      <c r="P22" s="138"/>
      <c r="Q22" s="50">
        <f t="shared" si="1"/>
        <v>9989.768</v>
      </c>
      <c r="R22" s="138">
        <f t="shared" si="9"/>
        <v>7.9770404567697017E-2</v>
      </c>
      <c r="S22" s="138"/>
      <c r="T22" s="50">
        <f>国泰航空自动更新!F22</f>
        <v>1418.4970000000001</v>
      </c>
      <c r="U22" s="138">
        <f t="shared" si="10"/>
        <v>6.1861319196112818E-2</v>
      </c>
      <c r="V22" s="138"/>
      <c r="W22" s="50">
        <f>国泰航空自动更新!G22</f>
        <v>877.06600000000003</v>
      </c>
      <c r="X22" s="138">
        <f t="shared" si="11"/>
        <v>1.4271589233571413E-2</v>
      </c>
      <c r="Y22" s="138"/>
      <c r="Z22" s="50">
        <f>国泰航空自动更新!J22*10</f>
        <v>2984.7949999999996</v>
      </c>
      <c r="AA22" s="138">
        <f t="shared" si="12"/>
        <v>6.8987178793848747E-2</v>
      </c>
      <c r="AB22" s="138"/>
      <c r="AC22" s="50">
        <f>国泰航空自动更新!K22*10</f>
        <v>147.54500000000002</v>
      </c>
      <c r="AD22" s="138">
        <f t="shared" si="13"/>
        <v>5.4516337865004871E-3</v>
      </c>
      <c r="AE22" s="138"/>
      <c r="AF22" s="50">
        <f>国泰航空自动更新!H22</f>
        <v>87</v>
      </c>
      <c r="AG22" s="174">
        <f t="shared" si="2"/>
        <v>1.4000000000000057</v>
      </c>
      <c r="AH22" s="138"/>
      <c r="AI22" s="50">
        <f>国泰航空自动更新!I22</f>
        <v>61.8</v>
      </c>
      <c r="AJ22" s="174">
        <f t="shared" si="3"/>
        <v>-2.9000000000000057</v>
      </c>
      <c r="AK22" s="138"/>
    </row>
    <row r="23" spans="1:37">
      <c r="A23" s="49">
        <v>42247</v>
      </c>
      <c r="B23" s="50">
        <f>国泰航空自动更新!B23</f>
        <v>12558.154</v>
      </c>
      <c r="C23" s="138">
        <f t="shared" si="4"/>
        <v>6.1196072794555301E-2</v>
      </c>
      <c r="D23" s="138"/>
      <c r="E23" s="50">
        <f>国泰航空自动更新!C23</f>
        <v>976.87800000000004</v>
      </c>
      <c r="F23" s="138">
        <f t="shared" si="5"/>
        <v>3.3604269519784902E-2</v>
      </c>
      <c r="G23" s="138"/>
      <c r="H23" s="50">
        <f t="shared" si="0"/>
        <v>11581.276</v>
      </c>
      <c r="I23" s="138">
        <f t="shared" si="6"/>
        <v>6.3590956028022783E-2</v>
      </c>
      <c r="J23" s="138"/>
      <c r="K23" s="50">
        <f>国泰航空自动更新!D23</f>
        <v>11130.977000000001</v>
      </c>
      <c r="L23" s="138">
        <f t="shared" si="7"/>
        <v>7.9193435279236946E-2</v>
      </c>
      <c r="M23" s="138"/>
      <c r="N23" s="50">
        <f>国泰航空自动更新!E23</f>
        <v>851.84</v>
      </c>
      <c r="O23" s="138">
        <f t="shared" si="8"/>
        <v>0.13124359239959005</v>
      </c>
      <c r="P23" s="138"/>
      <c r="Q23" s="50">
        <f t="shared" si="1"/>
        <v>10279.137000000001</v>
      </c>
      <c r="R23" s="138">
        <f t="shared" si="9"/>
        <v>7.5094096934563703E-2</v>
      </c>
      <c r="S23" s="138"/>
      <c r="T23" s="50">
        <f>国泰航空自动更新!F23</f>
        <v>1420.9880000000001</v>
      </c>
      <c r="U23" s="138">
        <f t="shared" si="10"/>
        <v>3.5022816582356509E-2</v>
      </c>
      <c r="V23" s="138"/>
      <c r="W23" s="50">
        <f>国泰航空自动更新!G23</f>
        <v>861.41300000000001</v>
      </c>
      <c r="X23" s="138">
        <f t="shared" si="11"/>
        <v>4.0305144209193955E-3</v>
      </c>
      <c r="Y23" s="138"/>
      <c r="Z23" s="50">
        <f>国泰航空自动更新!J23*10</f>
        <v>3091.4780000000001</v>
      </c>
      <c r="AA23" s="138">
        <f t="shared" si="12"/>
        <v>8.4973146591917681E-2</v>
      </c>
      <c r="AB23" s="138"/>
      <c r="AC23" s="50">
        <f>国泰航空自动更新!K23*10</f>
        <v>148.10900000000001</v>
      </c>
      <c r="AD23" s="138">
        <f t="shared" si="13"/>
        <v>7.8527440372904156E-3</v>
      </c>
      <c r="AE23" s="138"/>
      <c r="AF23" s="50">
        <f>国泰航空自动更新!H23</f>
        <v>88.6</v>
      </c>
      <c r="AG23" s="174">
        <f t="shared" si="2"/>
        <v>1.3999999999999915</v>
      </c>
      <c r="AH23" s="138"/>
      <c r="AI23" s="50">
        <f>国泰航空自动更新!I23</f>
        <v>60.6</v>
      </c>
      <c r="AJ23" s="174">
        <f t="shared" si="3"/>
        <v>-1.8999999999999986</v>
      </c>
      <c r="AK23" s="138"/>
    </row>
    <row r="24" spans="1:37">
      <c r="A24" s="49">
        <v>42277</v>
      </c>
      <c r="B24" s="50">
        <f>国泰航空自动更新!B24</f>
        <v>11594.776</v>
      </c>
      <c r="C24" s="138">
        <f t="shared" si="4"/>
        <v>3.4313004415741144E-2</v>
      </c>
      <c r="D24" s="138"/>
      <c r="E24" s="50">
        <f>国泰航空自动更新!C24</f>
        <v>949.43299999999999</v>
      </c>
      <c r="F24" s="138">
        <f t="shared" si="5"/>
        <v>1.9962378511706014E-2</v>
      </c>
      <c r="G24" s="138"/>
      <c r="H24" s="50">
        <f t="shared" si="0"/>
        <v>10645.343000000001</v>
      </c>
      <c r="I24" s="138">
        <f t="shared" si="6"/>
        <v>3.5612541432895384E-2</v>
      </c>
      <c r="J24" s="138"/>
      <c r="K24" s="50">
        <f>国泰航空自动更新!D24</f>
        <v>9729.6110000000008</v>
      </c>
      <c r="L24" s="138">
        <f t="shared" si="7"/>
        <v>7.1193154306643969E-2</v>
      </c>
      <c r="M24" s="138"/>
      <c r="N24" s="50">
        <f>国泰航空自动更新!E24</f>
        <v>738.64599999999996</v>
      </c>
      <c r="O24" s="138">
        <f t="shared" si="8"/>
        <v>5.9463072423689978E-2</v>
      </c>
      <c r="P24" s="138"/>
      <c r="Q24" s="50">
        <f t="shared" si="1"/>
        <v>8990.9650000000001</v>
      </c>
      <c r="R24" s="138">
        <f t="shared" si="9"/>
        <v>7.216838702006978E-2</v>
      </c>
      <c r="S24" s="138"/>
      <c r="T24" s="50">
        <f>国泰航空自动更新!F24</f>
        <v>1389.3140000000001</v>
      </c>
      <c r="U24" s="138">
        <f t="shared" si="10"/>
        <v>3.014017565518512E-2</v>
      </c>
      <c r="V24" s="138"/>
      <c r="W24" s="50">
        <f>国泰航空自动更新!G24</f>
        <v>867.59199999999998</v>
      </c>
      <c r="X24" s="138">
        <f t="shared" si="11"/>
        <v>3.3573581444109601E-2</v>
      </c>
      <c r="Y24" s="138"/>
      <c r="Z24" s="50">
        <f>国泰航空自动更新!J24*10</f>
        <v>2632.8449999999998</v>
      </c>
      <c r="AA24" s="138">
        <f t="shared" si="12"/>
        <v>5.7603200713411962E-2</v>
      </c>
      <c r="AB24" s="138"/>
      <c r="AC24" s="50">
        <f>国泰航空自动更新!K24*10</f>
        <v>151.358</v>
      </c>
      <c r="AD24" s="138">
        <f t="shared" si="13"/>
        <v>2.7500390341260061E-2</v>
      </c>
      <c r="AE24" s="138"/>
      <c r="AF24" s="50">
        <f>国泰航空自动更新!H24</f>
        <v>83.9</v>
      </c>
      <c r="AG24" s="174">
        <f t="shared" si="2"/>
        <v>2.9000000000000057</v>
      </c>
      <c r="AH24" s="138"/>
      <c r="AI24" s="50">
        <f>国泰航空自动更新!I24</f>
        <v>62.4</v>
      </c>
      <c r="AJ24" s="174">
        <f t="shared" si="3"/>
        <v>0.19999999999999574</v>
      </c>
      <c r="AK24" s="138"/>
    </row>
    <row r="25" spans="1:37">
      <c r="A25" s="49">
        <v>42308</v>
      </c>
      <c r="B25" s="50">
        <f>国泰航空自动更新!B25</f>
        <v>12307.735000000001</v>
      </c>
      <c r="C25" s="138">
        <f t="shared" si="4"/>
        <v>6.0475549256824079E-2</v>
      </c>
      <c r="D25" s="138"/>
      <c r="E25" s="50">
        <f>国泰航空自动更新!C25</f>
        <v>970.38099999999997</v>
      </c>
      <c r="F25" s="138">
        <f t="shared" si="5"/>
        <v>-1.2894471022534826E-2</v>
      </c>
      <c r="G25" s="138"/>
      <c r="H25" s="50">
        <f t="shared" si="0"/>
        <v>11337.354000000001</v>
      </c>
      <c r="I25" s="138">
        <f t="shared" si="6"/>
        <v>6.726536592446819E-2</v>
      </c>
      <c r="J25" s="138"/>
      <c r="K25" s="50">
        <f>国泰航空自动更新!D25</f>
        <v>10352.018</v>
      </c>
      <c r="L25" s="138">
        <f t="shared" si="7"/>
        <v>0.10536518684451157</v>
      </c>
      <c r="M25" s="138"/>
      <c r="N25" s="50">
        <f>国泰航空自动更新!E25</f>
        <v>765.76300000000003</v>
      </c>
      <c r="O25" s="138">
        <f t="shared" si="8"/>
        <v>6.0131962211073198E-2</v>
      </c>
      <c r="P25" s="138"/>
      <c r="Q25" s="50">
        <f t="shared" si="1"/>
        <v>9586.2549999999992</v>
      </c>
      <c r="R25" s="138">
        <f t="shared" si="9"/>
        <v>0.10914553289230167</v>
      </c>
      <c r="S25" s="138"/>
      <c r="T25" s="50">
        <f>国泰航空自动更新!F25</f>
        <v>1436.0029999999999</v>
      </c>
      <c r="U25" s="138">
        <f t="shared" si="10"/>
        <v>7.9159135973609907E-3</v>
      </c>
      <c r="V25" s="138"/>
      <c r="W25" s="50">
        <f>国泰航空自动更新!G25</f>
        <v>954.38599999999997</v>
      </c>
      <c r="X25" s="138">
        <f t="shared" si="11"/>
        <v>2.9132955705873265E-2</v>
      </c>
      <c r="Y25" s="138"/>
      <c r="Z25" s="50">
        <f>国泰航空自动更新!J25*10</f>
        <v>2843.442</v>
      </c>
      <c r="AA25" s="138">
        <f t="shared" si="12"/>
        <v>6.9079711697891844E-2</v>
      </c>
      <c r="AB25" s="138"/>
      <c r="AC25" s="50">
        <f>国泰航空自动更新!K25*10</f>
        <v>163.733</v>
      </c>
      <c r="AD25" s="138">
        <f t="shared" si="13"/>
        <v>4.5615939715179854E-2</v>
      </c>
      <c r="AE25" s="138"/>
      <c r="AF25" s="50">
        <f>国泰航空自动更新!H25</f>
        <v>84.1</v>
      </c>
      <c r="AG25" s="174">
        <f t="shared" si="2"/>
        <v>3.3999999999999915</v>
      </c>
      <c r="AH25" s="138"/>
      <c r="AI25" s="50">
        <f>国泰航空自动更新!I25</f>
        <v>66.5</v>
      </c>
      <c r="AJ25" s="174">
        <f t="shared" si="3"/>
        <v>1.4000000000000057</v>
      </c>
      <c r="AK25" s="138"/>
    </row>
    <row r="26" spans="1:37">
      <c r="A26" s="49">
        <v>42338</v>
      </c>
      <c r="B26" s="50">
        <f>国泰航空自动更新!B26</f>
        <v>11599.726000000001</v>
      </c>
      <c r="C26" s="138">
        <f t="shared" si="4"/>
        <v>4.6404914322220714E-2</v>
      </c>
      <c r="D26" s="138"/>
      <c r="E26" s="50">
        <f>国泰航空自动更新!C26</f>
        <v>934.31200000000001</v>
      </c>
      <c r="F26" s="138">
        <f t="shared" si="5"/>
        <v>-1.3309536758843166E-2</v>
      </c>
      <c r="G26" s="138"/>
      <c r="H26" s="50">
        <f t="shared" si="0"/>
        <v>10665.414000000001</v>
      </c>
      <c r="I26" s="138">
        <f t="shared" si="6"/>
        <v>5.1982177065844182E-2</v>
      </c>
      <c r="J26" s="138"/>
      <c r="K26" s="50">
        <f>国泰航空自动更新!D26</f>
        <v>9844.9130000000005</v>
      </c>
      <c r="L26" s="138">
        <f t="shared" si="7"/>
        <v>0.10506977266790885</v>
      </c>
      <c r="M26" s="138"/>
      <c r="N26" s="50">
        <f>国泰航空自动更新!E26</f>
        <v>732.86699999999996</v>
      </c>
      <c r="O26" s="138">
        <f t="shared" si="8"/>
        <v>6.6062794202358832E-2</v>
      </c>
      <c r="P26" s="138"/>
      <c r="Q26" s="50">
        <f t="shared" si="1"/>
        <v>9112.0460000000003</v>
      </c>
      <c r="R26" s="138">
        <f t="shared" si="9"/>
        <v>0.10833143078029561</v>
      </c>
      <c r="S26" s="138"/>
      <c r="T26" s="50">
        <f>国泰航空自动更新!F26</f>
        <v>1442.174</v>
      </c>
      <c r="U26" s="138">
        <f t="shared" si="10"/>
        <v>-1.2172376356643588E-2</v>
      </c>
      <c r="V26" s="138"/>
      <c r="W26" s="50">
        <f>国泰航空自动更新!G26</f>
        <v>966.65599999999995</v>
      </c>
      <c r="X26" s="138">
        <f t="shared" si="11"/>
        <v>-3.1549461151513802E-2</v>
      </c>
      <c r="Y26" s="138"/>
      <c r="Z26" s="50">
        <f>国泰航空自动更新!J26*10</f>
        <v>2778.5899999999997</v>
      </c>
      <c r="AA26" s="138">
        <f t="shared" si="12"/>
        <v>8.1370441345191225E-2</v>
      </c>
      <c r="AB26" s="138"/>
      <c r="AC26" s="50">
        <f>国泰航空自动更新!K26*10</f>
        <v>160.12</v>
      </c>
      <c r="AD26" s="138">
        <f t="shared" si="13"/>
        <v>-3.0175285581034772E-2</v>
      </c>
      <c r="AE26" s="138"/>
      <c r="AF26" s="50">
        <f>国泰航空自动更新!H26</f>
        <v>84.9</v>
      </c>
      <c r="AG26" s="174">
        <f t="shared" si="2"/>
        <v>4.5</v>
      </c>
      <c r="AH26" s="138"/>
      <c r="AI26" s="50">
        <f>国泰航空自动更新!I26</f>
        <v>67</v>
      </c>
      <c r="AJ26" s="174">
        <f t="shared" si="3"/>
        <v>-1.4000000000000057</v>
      </c>
      <c r="AK26" s="138"/>
    </row>
    <row r="27" spans="1:37">
      <c r="A27" s="49">
        <v>42369</v>
      </c>
      <c r="B27" s="50">
        <f>国泰航空自动更新!B27</f>
        <v>12531.8</v>
      </c>
      <c r="C27" s="138">
        <f t="shared" si="4"/>
        <v>6.0132518679719693E-2</v>
      </c>
      <c r="D27" s="138"/>
      <c r="E27" s="50">
        <f>国泰航空自动更新!C27</f>
        <v>960.29600000000005</v>
      </c>
      <c r="F27" s="138">
        <f t="shared" si="5"/>
        <v>1.4956481300435032E-2</v>
      </c>
      <c r="G27" s="138"/>
      <c r="H27" s="50">
        <f t="shared" si="0"/>
        <v>11571.503999999999</v>
      </c>
      <c r="I27" s="138">
        <f t="shared" si="6"/>
        <v>6.4062978455755148E-2</v>
      </c>
      <c r="J27" s="138"/>
      <c r="K27" s="50">
        <f>国泰航空自动更新!D27</f>
        <v>10647.697</v>
      </c>
      <c r="L27" s="138">
        <f t="shared" si="7"/>
        <v>7.8249762885643781E-2</v>
      </c>
      <c r="M27" s="138"/>
      <c r="N27" s="50">
        <f>国泰航空自动更新!E27</f>
        <v>690.70799999999997</v>
      </c>
      <c r="O27" s="138">
        <f t="shared" si="8"/>
        <v>6.6160785124859789E-2</v>
      </c>
      <c r="P27" s="138"/>
      <c r="Q27" s="50">
        <f t="shared" si="1"/>
        <v>9956.9889999999996</v>
      </c>
      <c r="R27" s="138">
        <f t="shared" si="9"/>
        <v>7.9098541519275312E-2</v>
      </c>
      <c r="S27" s="138"/>
      <c r="T27" s="50">
        <f>国泰航空自动更新!F27</f>
        <v>1402.654</v>
      </c>
      <c r="U27" s="138">
        <f t="shared" si="10"/>
        <v>2.4306067753784744E-2</v>
      </c>
      <c r="V27" s="138"/>
      <c r="W27" s="50">
        <f>国泰航空自动更新!G27</f>
        <v>952.471</v>
      </c>
      <c r="X27" s="138">
        <f t="shared" si="11"/>
        <v>1.9524079162434038E-2</v>
      </c>
      <c r="Y27" s="138"/>
      <c r="Z27" s="50">
        <f>国泰航空自动更新!J27*10</f>
        <v>2933.3819999999996</v>
      </c>
      <c r="AA27" s="138">
        <f t="shared" si="12"/>
        <v>5.7801141973550019E-2</v>
      </c>
      <c r="AB27" s="138"/>
      <c r="AC27" s="50">
        <f>国泰航空自动更新!K27*10</f>
        <v>158.74100000000001</v>
      </c>
      <c r="AD27" s="138">
        <f t="shared" si="13"/>
        <v>1.3652356595978299E-2</v>
      </c>
      <c r="AE27" s="138"/>
      <c r="AF27" s="50">
        <f>国泰航空自动更新!H27</f>
        <v>85</v>
      </c>
      <c r="AG27" s="174">
        <f t="shared" si="2"/>
        <v>1.5</v>
      </c>
      <c r="AH27" s="138"/>
      <c r="AI27" s="50">
        <f>国泰航空自动更新!I27</f>
        <v>67.900000000000006</v>
      </c>
      <c r="AJ27" s="174">
        <f t="shared" si="3"/>
        <v>-0.29999999999999716</v>
      </c>
      <c r="AK27" s="138"/>
    </row>
    <row r="28" spans="1:37">
      <c r="A28" s="34">
        <v>42400</v>
      </c>
      <c r="B28" s="18">
        <f>国泰航空自动更新!B28</f>
        <v>12574.463</v>
      </c>
      <c r="C28" s="138">
        <f t="shared" si="4"/>
        <v>5.8772954777981168E-2</v>
      </c>
      <c r="D28" s="138"/>
      <c r="E28" s="18">
        <f>国泰航空自动更新!C28</f>
        <v>973.29100000000005</v>
      </c>
      <c r="F28" s="138">
        <f t="shared" si="5"/>
        <v>3.2405506920776928E-2</v>
      </c>
      <c r="G28" s="138"/>
      <c r="H28" s="18">
        <f t="shared" si="0"/>
        <v>11601.172</v>
      </c>
      <c r="I28" s="138">
        <f t="shared" si="6"/>
        <v>6.1046444627934182E-2</v>
      </c>
      <c r="J28" s="138"/>
      <c r="K28" s="18">
        <f>国泰航空自动更新!D28</f>
        <v>10811.995000000001</v>
      </c>
      <c r="L28" s="138">
        <f t="shared" si="7"/>
        <v>0.10138973608603497</v>
      </c>
      <c r="M28" s="138"/>
      <c r="N28" s="18">
        <f>国泰航空自动更新!E28</f>
        <v>734.38900000000001</v>
      </c>
      <c r="O28" s="138">
        <f t="shared" si="8"/>
        <v>0.16457846036742496</v>
      </c>
      <c r="P28" s="138"/>
      <c r="Q28" s="18">
        <f t="shared" si="1"/>
        <v>10077.606000000002</v>
      </c>
      <c r="R28" s="138">
        <f t="shared" si="9"/>
        <v>9.7051963084576309E-2</v>
      </c>
      <c r="S28" s="138"/>
      <c r="T28" s="18">
        <f>国泰航空自动更新!F28</f>
        <v>1386.2909999999999</v>
      </c>
      <c r="U28" s="138">
        <f t="shared" si="10"/>
        <v>2.3628599761794211E-2</v>
      </c>
      <c r="V28" s="138"/>
      <c r="W28" s="18">
        <f>国泰航空自动更新!G28</f>
        <v>854.21799999999996</v>
      </c>
      <c r="X28" s="138">
        <f t="shared" si="11"/>
        <v>-5.4279992548436073E-3</v>
      </c>
      <c r="Y28" s="138"/>
      <c r="Z28" s="18">
        <f>国泰航空自动更新!J28*10</f>
        <v>2897.89</v>
      </c>
      <c r="AA28" s="138">
        <f t="shared" si="12"/>
        <v>0.10904321682196927</v>
      </c>
      <c r="AB28" s="138"/>
      <c r="AC28" s="18">
        <f>国泰航空自动更新!K28*10</f>
        <v>147.69</v>
      </c>
      <c r="AD28" s="138">
        <f t="shared" si="13"/>
        <v>2.8178577491089207E-3</v>
      </c>
      <c r="AE28" s="138"/>
      <c r="AF28" s="18">
        <f>国泰航空自动更新!H28</f>
        <v>86</v>
      </c>
      <c r="AG28" s="174">
        <f t="shared" si="2"/>
        <v>3.2999999999999972</v>
      </c>
      <c r="AH28" s="138"/>
      <c r="AI28" s="18">
        <f>国泰航空自动更新!I28</f>
        <v>61.6</v>
      </c>
      <c r="AJ28" s="174">
        <f t="shared" si="3"/>
        <v>-1.7999999999999972</v>
      </c>
      <c r="AK28" s="138"/>
    </row>
    <row r="29" spans="1:37">
      <c r="A29" s="49">
        <v>42429</v>
      </c>
      <c r="B29" s="50">
        <f>国泰航空自动更新!B29</f>
        <v>11728.128000000001</v>
      </c>
      <c r="C29" s="138">
        <f t="shared" si="4"/>
        <v>8.5832813939097141E-2</v>
      </c>
      <c r="D29" s="138"/>
      <c r="E29" s="50">
        <f>国泰航空自动更新!C29</f>
        <v>913.404</v>
      </c>
      <c r="F29" s="138">
        <f t="shared" si="5"/>
        <v>3.7908374931679534E-2</v>
      </c>
      <c r="G29" s="138"/>
      <c r="H29" s="50">
        <f t="shared" si="0"/>
        <v>10814.724</v>
      </c>
      <c r="I29" s="138">
        <f t="shared" si="6"/>
        <v>9.0083954230021801E-2</v>
      </c>
      <c r="J29" s="138"/>
      <c r="K29" s="50">
        <f>国泰航空自动更新!D29</f>
        <v>9660.5210000000006</v>
      </c>
      <c r="L29" s="138">
        <f t="shared" si="7"/>
        <v>5.3506980306916141E-2</v>
      </c>
      <c r="M29" s="138"/>
      <c r="N29" s="50">
        <f>国泰航空自动更新!E29</f>
        <v>723.42</v>
      </c>
      <c r="O29" s="138">
        <f t="shared" si="8"/>
        <v>-2.9572146244290609E-2</v>
      </c>
      <c r="P29" s="138"/>
      <c r="Q29" s="50">
        <f t="shared" si="1"/>
        <v>8937.1010000000006</v>
      </c>
      <c r="R29" s="138">
        <f t="shared" si="9"/>
        <v>6.0858548569133308E-2</v>
      </c>
      <c r="S29" s="138"/>
      <c r="T29" s="50">
        <f>国泰航空自动更新!F29</f>
        <v>1174.771</v>
      </c>
      <c r="U29" s="138">
        <f t="shared" si="10"/>
        <v>1.1002714318416817E-2</v>
      </c>
      <c r="V29" s="138"/>
      <c r="W29" s="50">
        <f>国泰航空自动更新!G29</f>
        <v>681.86900000000003</v>
      </c>
      <c r="X29" s="138">
        <f t="shared" si="11"/>
        <v>-0.10412065424895245</v>
      </c>
      <c r="Y29" s="138"/>
      <c r="Z29" s="50">
        <f>国泰航空自动更新!J29*10</f>
        <v>2746.6289999999999</v>
      </c>
      <c r="AA29" s="138">
        <f t="shared" si="12"/>
        <v>2.6566510275087385E-2</v>
      </c>
      <c r="AB29" s="138"/>
      <c r="AC29" s="50">
        <f>国泰航空自动更新!K29*10</f>
        <v>117.29900000000001</v>
      </c>
      <c r="AD29" s="138">
        <f t="shared" si="13"/>
        <v>-0.10092973702162222</v>
      </c>
      <c r="AE29" s="138"/>
      <c r="AF29" s="50">
        <f>国泰航空自动更新!H29</f>
        <v>82.4</v>
      </c>
      <c r="AG29" s="174">
        <f t="shared" si="2"/>
        <v>-2.5</v>
      </c>
      <c r="AH29" s="138"/>
      <c r="AI29" s="50">
        <f>国泰航空自动更新!I29</f>
        <v>58</v>
      </c>
      <c r="AJ29" s="174">
        <f t="shared" si="3"/>
        <v>-7.5999999999999943</v>
      </c>
      <c r="AK29" s="138"/>
    </row>
    <row r="30" spans="1:37">
      <c r="A30" s="49">
        <v>42460</v>
      </c>
      <c r="B30" s="50">
        <f>国泰航空自动更新!B30</f>
        <v>12291.864</v>
      </c>
      <c r="C30" s="138">
        <f t="shared" si="4"/>
        <v>5.2324350979566114E-2</v>
      </c>
      <c r="D30" s="138"/>
      <c r="E30" s="50">
        <f>国泰航空自动更新!C30</f>
        <v>958.25699999999995</v>
      </c>
      <c r="F30" s="138">
        <f t="shared" si="5"/>
        <v>-8.7092262557465494E-3</v>
      </c>
      <c r="G30" s="138"/>
      <c r="H30" s="50">
        <f t="shared" si="0"/>
        <v>11333.607</v>
      </c>
      <c r="I30" s="138">
        <f t="shared" si="6"/>
        <v>5.7831133906614207E-2</v>
      </c>
      <c r="J30" s="138"/>
      <c r="K30" s="50">
        <f>国泰航空自动更新!D30</f>
        <v>10318.339</v>
      </c>
      <c r="L30" s="138">
        <f t="shared" si="7"/>
        <v>1.238348234543829E-2</v>
      </c>
      <c r="M30" s="138"/>
      <c r="N30" s="50">
        <f>国泰航空自动更新!E30</f>
        <v>760.06299999999999</v>
      </c>
      <c r="O30" s="138">
        <f t="shared" si="8"/>
        <v>4.571744267807043E-3</v>
      </c>
      <c r="P30" s="138"/>
      <c r="Q30" s="50">
        <f t="shared" si="1"/>
        <v>9558.2759999999998</v>
      </c>
      <c r="R30" s="138">
        <f t="shared" si="9"/>
        <v>1.3009880429496024E-2</v>
      </c>
      <c r="S30" s="138"/>
      <c r="T30" s="50">
        <f>国泰航空自动更新!F30</f>
        <v>1414.529</v>
      </c>
      <c r="U30" s="138">
        <f t="shared" si="10"/>
        <v>4.1436468156036188E-2</v>
      </c>
      <c r="V30" s="138"/>
      <c r="W30" s="50">
        <f>国泰航空自动更新!G30</f>
        <v>891.34400000000005</v>
      </c>
      <c r="X30" s="138">
        <f t="shared" si="11"/>
        <v>-4.0800294428458006E-2</v>
      </c>
      <c r="Y30" s="138"/>
      <c r="Z30" s="50">
        <f>国泰航空自动更新!J30*10</f>
        <v>2960.915</v>
      </c>
      <c r="AA30" s="138">
        <f t="shared" si="12"/>
        <v>2.5565046797727531E-2</v>
      </c>
      <c r="AB30" s="138"/>
      <c r="AC30" s="50">
        <f>国泰航空自动更新!K30*10</f>
        <v>157.006</v>
      </c>
      <c r="AD30" s="138">
        <f t="shared" si="13"/>
        <v>-4.3249961950181381E-3</v>
      </c>
      <c r="AE30" s="138"/>
      <c r="AF30" s="50">
        <f>国泰航空自动更新!H30</f>
        <v>83.9</v>
      </c>
      <c r="AG30" s="174">
        <f t="shared" si="2"/>
        <v>-3.3999999999999915</v>
      </c>
      <c r="AH30" s="138"/>
      <c r="AI30" s="50">
        <f>国泰航空自动更新!I30</f>
        <v>63</v>
      </c>
      <c r="AJ30" s="174">
        <f t="shared" si="3"/>
        <v>-5.4000000000000057</v>
      </c>
      <c r="AK30" s="138"/>
    </row>
    <row r="31" spans="1:37">
      <c r="A31" s="49">
        <v>42490</v>
      </c>
      <c r="B31" s="50">
        <f>国泰航空自动更新!B31</f>
        <v>11796.619000000001</v>
      </c>
      <c r="C31" s="138">
        <f t="shared" si="4"/>
        <v>2.3754616569079845E-2</v>
      </c>
      <c r="D31" s="138"/>
      <c r="E31" s="50">
        <f>国泰航空自动更新!C31</f>
        <v>962.05100000000004</v>
      </c>
      <c r="F31" s="138">
        <f t="shared" si="5"/>
        <v>2.0741600548327854E-2</v>
      </c>
      <c r="G31" s="138"/>
      <c r="H31" s="50">
        <f t="shared" si="0"/>
        <v>10834.568000000001</v>
      </c>
      <c r="I31" s="138">
        <f t="shared" si="6"/>
        <v>2.4023016153933874E-2</v>
      </c>
      <c r="J31" s="138"/>
      <c r="K31" s="50">
        <f>国泰航空自动更新!D31</f>
        <v>10017.300999999999</v>
      </c>
      <c r="L31" s="138">
        <f t="shared" si="7"/>
        <v>-3.3395132319942178E-3</v>
      </c>
      <c r="M31" s="138"/>
      <c r="N31" s="50">
        <f>国泰航空自动更新!E31</f>
        <v>789.50099999999998</v>
      </c>
      <c r="O31" s="138">
        <f t="shared" si="8"/>
        <v>2.9733769486007589E-2</v>
      </c>
      <c r="P31" s="138"/>
      <c r="Q31" s="50">
        <f t="shared" si="1"/>
        <v>9227.7999999999993</v>
      </c>
      <c r="R31" s="138">
        <f t="shared" si="9"/>
        <v>-6.0707686918863857E-3</v>
      </c>
      <c r="S31" s="138"/>
      <c r="T31" s="50">
        <f>国泰航空自动更新!F31</f>
        <v>1345.6849999999999</v>
      </c>
      <c r="U31" s="138">
        <f t="shared" si="10"/>
        <v>-8.4295845997973684E-3</v>
      </c>
      <c r="V31" s="138"/>
      <c r="W31" s="50">
        <f>国泰航空自动更新!G31</f>
        <v>853.995</v>
      </c>
      <c r="X31" s="138">
        <f t="shared" si="11"/>
        <v>5.993589403786137E-3</v>
      </c>
      <c r="Y31" s="138"/>
      <c r="Z31" s="50">
        <f>国泰航空自动更新!J31*10</f>
        <v>2909.5339999999997</v>
      </c>
      <c r="AA31" s="138">
        <f t="shared" si="12"/>
        <v>-1.0396345210849089E-3</v>
      </c>
      <c r="AB31" s="138"/>
      <c r="AC31" s="50">
        <f>国泰航空自动更新!K31*10</f>
        <v>147.643</v>
      </c>
      <c r="AD31" s="138">
        <f t="shared" si="13"/>
        <v>2.1192566001978053E-2</v>
      </c>
      <c r="AE31" s="138"/>
      <c r="AF31" s="50">
        <f>国泰航空自动更新!H31</f>
        <v>84.9</v>
      </c>
      <c r="AG31" s="174">
        <f t="shared" si="2"/>
        <v>-2.2999999999999972</v>
      </c>
      <c r="AH31" s="138"/>
      <c r="AI31" s="50">
        <f>国泰航空自动更新!I31</f>
        <v>63.5</v>
      </c>
      <c r="AJ31" s="174">
        <f t="shared" si="3"/>
        <v>0.89999999999999858</v>
      </c>
      <c r="AK31" s="138"/>
    </row>
    <row r="32" spans="1:37">
      <c r="A32" s="49">
        <v>42521</v>
      </c>
      <c r="B32" s="50">
        <f>国泰航空自动更新!B32</f>
        <v>12118.716</v>
      </c>
      <c r="C32" s="138">
        <f t="shared" si="4"/>
        <v>5.1697909166319445E-3</v>
      </c>
      <c r="D32" s="138"/>
      <c r="E32" s="50">
        <f>国泰航空自动更新!C32</f>
        <v>985.39099999999996</v>
      </c>
      <c r="F32" s="138">
        <f t="shared" si="5"/>
        <v>2.1836855111253106E-2</v>
      </c>
      <c r="G32" s="138"/>
      <c r="H32" s="50">
        <f t="shared" si="0"/>
        <v>11133.325000000001</v>
      </c>
      <c r="I32" s="138">
        <f t="shared" si="6"/>
        <v>3.7207716442779759E-3</v>
      </c>
      <c r="J32" s="138"/>
      <c r="K32" s="50">
        <f>国泰航空自动更新!D32</f>
        <v>10177.766</v>
      </c>
      <c r="L32" s="138">
        <f t="shared" si="7"/>
        <v>-1.7505276758947752E-2</v>
      </c>
      <c r="M32" s="138"/>
      <c r="N32" s="50">
        <f>国泰航空自动更新!E32</f>
        <v>770.62599999999998</v>
      </c>
      <c r="O32" s="138">
        <f t="shared" si="8"/>
        <v>-2.1158677129464731E-3</v>
      </c>
      <c r="P32" s="138"/>
      <c r="Q32" s="50">
        <f t="shared" si="1"/>
        <v>9407.14</v>
      </c>
      <c r="R32" s="138">
        <f t="shared" si="9"/>
        <v>-1.8744957282609609E-2</v>
      </c>
      <c r="S32" s="138"/>
      <c r="T32" s="50">
        <f>国泰航空自动更新!F32</f>
        <v>1338.9760000000001</v>
      </c>
      <c r="U32" s="138">
        <f t="shared" si="10"/>
        <v>-4.7914440175744311E-2</v>
      </c>
      <c r="V32" s="138"/>
      <c r="W32" s="50">
        <f>国泰航空自动更新!G32</f>
        <v>832.71600000000001</v>
      </c>
      <c r="X32" s="138">
        <f t="shared" si="11"/>
        <v>-4.5979316009985727E-2</v>
      </c>
      <c r="Y32" s="138"/>
      <c r="Z32" s="50">
        <f>国泰航空自动更新!J32*10</f>
        <v>2862.68</v>
      </c>
      <c r="AA32" s="138">
        <f t="shared" si="12"/>
        <v>-1.3399008394800349E-2</v>
      </c>
      <c r="AB32" s="138"/>
      <c r="AC32" s="50">
        <f>国泰航空自动更新!K32*10</f>
        <v>145.102</v>
      </c>
      <c r="AD32" s="138">
        <f t="shared" si="13"/>
        <v>-1.3139818001278503E-2</v>
      </c>
      <c r="AE32" s="138"/>
      <c r="AF32" s="50">
        <f>国泰航空自动更新!H32</f>
        <v>84</v>
      </c>
      <c r="AG32" s="174">
        <f t="shared" si="2"/>
        <v>-1.9000000000000057</v>
      </c>
      <c r="AH32" s="138"/>
      <c r="AI32" s="50">
        <f>国泰航空自动更新!I32</f>
        <v>62.2</v>
      </c>
      <c r="AJ32" s="174">
        <f t="shared" si="3"/>
        <v>0.10000000000000142</v>
      </c>
      <c r="AK32" s="138"/>
    </row>
    <row r="33" spans="1:37">
      <c r="A33" s="49">
        <v>42551</v>
      </c>
      <c r="B33" s="50">
        <f>国泰航空自动更新!B33</f>
        <v>12136.72</v>
      </c>
      <c r="C33" s="138">
        <f t="shared" si="4"/>
        <v>3.2763973992502082E-2</v>
      </c>
      <c r="D33" s="138"/>
      <c r="E33" s="50">
        <f>国泰航空自动更新!C33</f>
        <v>938.16899999999998</v>
      </c>
      <c r="F33" s="138">
        <f t="shared" si="5"/>
        <v>2.4171776596104699E-2</v>
      </c>
      <c r="G33" s="138"/>
      <c r="H33" s="50">
        <f t="shared" si="0"/>
        <v>11198.550999999999</v>
      </c>
      <c r="I33" s="138">
        <f t="shared" si="6"/>
        <v>3.3490342674987739E-2</v>
      </c>
      <c r="J33" s="138"/>
      <c r="K33" s="50">
        <f>国泰航空自动更新!D33</f>
        <v>10381.627</v>
      </c>
      <c r="L33" s="138">
        <f t="shared" si="7"/>
        <v>1.3160828908931332E-2</v>
      </c>
      <c r="M33" s="138"/>
      <c r="N33" s="50">
        <f>国泰航空自动更新!E33</f>
        <v>740.327</v>
      </c>
      <c r="O33" s="138">
        <f t="shared" si="8"/>
        <v>-7.1733567930307718E-3</v>
      </c>
      <c r="P33" s="138"/>
      <c r="Q33" s="50">
        <f t="shared" si="1"/>
        <v>9641.3000000000011</v>
      </c>
      <c r="R33" s="138">
        <f t="shared" si="9"/>
        <v>1.4756720146467339E-2</v>
      </c>
      <c r="S33" s="138"/>
      <c r="T33" s="50">
        <f>国泰航空自动更新!F33</f>
        <v>1360.8879999999999</v>
      </c>
      <c r="U33" s="138">
        <f t="shared" si="10"/>
        <v>2.0629512494928282E-2</v>
      </c>
      <c r="V33" s="138"/>
      <c r="W33" s="50">
        <f>国泰航空自动更新!G33</f>
        <v>875.654</v>
      </c>
      <c r="X33" s="138">
        <f t="shared" si="11"/>
        <v>4.7914353004250732E-2</v>
      </c>
      <c r="Y33" s="138"/>
      <c r="Z33" s="50">
        <f>国泰航空自动更新!J33*10</f>
        <v>2870.9429999999998</v>
      </c>
      <c r="AA33" s="138">
        <f t="shared" si="12"/>
        <v>2.1472700413293744E-2</v>
      </c>
      <c r="AB33" s="138"/>
      <c r="AC33" s="50">
        <f>国泰航空自动更新!K33*10</f>
        <v>151.13</v>
      </c>
      <c r="AD33" s="138">
        <f t="shared" si="13"/>
        <v>7.0811132524656983E-2</v>
      </c>
      <c r="AE33" s="138"/>
      <c r="AF33" s="50">
        <f>国泰航空自动更新!H33</f>
        <v>85.5</v>
      </c>
      <c r="AG33" s="174">
        <f t="shared" si="2"/>
        <v>-1.7000000000000028</v>
      </c>
      <c r="AH33" s="138"/>
      <c r="AI33" s="50">
        <f>国泰航空自动更新!I33</f>
        <v>64.3</v>
      </c>
      <c r="AJ33" s="174">
        <f t="shared" si="3"/>
        <v>1.5999999999999943</v>
      </c>
      <c r="AK33" s="138"/>
    </row>
    <row r="34" spans="1:37">
      <c r="A34" s="49">
        <v>42582</v>
      </c>
      <c r="B34" s="50">
        <f>国泰航空自动更新!B34</f>
        <v>12723.458000000001</v>
      </c>
      <c r="C34" s="138">
        <f t="shared" si="4"/>
        <v>2.6148215535791053E-2</v>
      </c>
      <c r="D34" s="138"/>
      <c r="E34" s="50">
        <f>国泰航空自动更新!C34</f>
        <v>996.50699999999995</v>
      </c>
      <c r="F34" s="138">
        <f t="shared" si="5"/>
        <v>4.152700478168847E-2</v>
      </c>
      <c r="G34" s="138"/>
      <c r="H34" s="50">
        <f t="shared" si="0"/>
        <v>11726.951000000001</v>
      </c>
      <c r="I34" s="138">
        <f t="shared" si="6"/>
        <v>2.4862300212410648E-2</v>
      </c>
      <c r="J34" s="138"/>
      <c r="K34" s="50">
        <f>国泰航空自动更新!D34</f>
        <v>11067.866</v>
      </c>
      <c r="L34" s="138">
        <f t="shared" si="7"/>
        <v>2.5809505387557774E-2</v>
      </c>
      <c r="M34" s="138"/>
      <c r="N34" s="50">
        <f>国泰航空自动更新!E34</f>
        <v>811.08199999999999</v>
      </c>
      <c r="O34" s="138">
        <f t="shared" si="8"/>
        <v>1.4322892241276808E-2</v>
      </c>
      <c r="P34" s="138"/>
      <c r="Q34" s="50">
        <f t="shared" si="1"/>
        <v>10256.784</v>
      </c>
      <c r="R34" s="138">
        <f t="shared" si="9"/>
        <v>2.6728949060678797E-2</v>
      </c>
      <c r="S34" s="138"/>
      <c r="T34" s="50">
        <f>国泰航空自动更新!F34</f>
        <v>1435.009</v>
      </c>
      <c r="U34" s="138">
        <f t="shared" si="10"/>
        <v>1.1640489898815387E-2</v>
      </c>
      <c r="V34" s="138"/>
      <c r="W34" s="50">
        <f>国泰航空自动更新!G34</f>
        <v>928.32899999999995</v>
      </c>
      <c r="X34" s="138">
        <f t="shared" si="11"/>
        <v>5.8448280973153688E-2</v>
      </c>
      <c r="Y34" s="138"/>
      <c r="Z34" s="50">
        <f>国泰航空自动更新!J34*10</f>
        <v>3070.8150000000001</v>
      </c>
      <c r="AA34" s="138">
        <f t="shared" si="12"/>
        <v>2.881939965726299E-2</v>
      </c>
      <c r="AB34" s="138"/>
      <c r="AC34" s="50">
        <f>国泰航空自动更新!K34*10</f>
        <v>158.02199999999999</v>
      </c>
      <c r="AD34" s="138">
        <f t="shared" si="13"/>
        <v>7.1008844759225864E-2</v>
      </c>
      <c r="AE34" s="138"/>
      <c r="AF34" s="50">
        <f>国泰航空自动更新!H34</f>
        <v>87</v>
      </c>
      <c r="AG34" s="174">
        <f t="shared" si="2"/>
        <v>0</v>
      </c>
      <c r="AH34" s="138"/>
      <c r="AI34" s="50">
        <f>国泰航空自动更新!I34</f>
        <v>64.7</v>
      </c>
      <c r="AJ34" s="174">
        <f t="shared" si="3"/>
        <v>2.9000000000000057</v>
      </c>
      <c r="AK34" s="138"/>
    </row>
    <row r="35" spans="1:37">
      <c r="A35" s="49">
        <v>42613</v>
      </c>
      <c r="B35" s="50">
        <f>国泰航空自动更新!B35</f>
        <v>12457.876</v>
      </c>
      <c r="C35" s="138">
        <f t="shared" si="4"/>
        <v>-7.9850908023584299E-3</v>
      </c>
      <c r="D35" s="138"/>
      <c r="E35" s="50">
        <f>国泰航空自动更新!C35</f>
        <v>991.952</v>
      </c>
      <c r="F35" s="138">
        <f t="shared" si="5"/>
        <v>1.5430790743572897E-2</v>
      </c>
      <c r="G35" s="138"/>
      <c r="H35" s="50">
        <f t="shared" si="0"/>
        <v>11465.924000000001</v>
      </c>
      <c r="I35" s="138">
        <f t="shared" si="6"/>
        <v>-9.9602150920157229E-3</v>
      </c>
      <c r="J35" s="138"/>
      <c r="K35" s="50">
        <f>国泰航空自动更新!D35</f>
        <v>10817.156000000001</v>
      </c>
      <c r="L35" s="138">
        <f t="shared" si="7"/>
        <v>-2.8193482027678241E-2</v>
      </c>
      <c r="M35" s="138"/>
      <c r="N35" s="50">
        <f>国泰航空自动更新!E35</f>
        <v>803.79</v>
      </c>
      <c r="O35" s="138">
        <f t="shared" si="8"/>
        <v>-5.6407306536438884E-2</v>
      </c>
      <c r="P35" s="138"/>
      <c r="Q35" s="50">
        <f t="shared" si="1"/>
        <v>10013.366000000002</v>
      </c>
      <c r="R35" s="138">
        <f t="shared" si="9"/>
        <v>-2.5855380660847138E-2</v>
      </c>
      <c r="S35" s="138"/>
      <c r="T35" s="50">
        <f>国泰航空自动更新!F35</f>
        <v>1383.4970000000001</v>
      </c>
      <c r="U35" s="138">
        <f t="shared" si="10"/>
        <v>-2.6383755527843999E-2</v>
      </c>
      <c r="V35" s="138"/>
      <c r="W35" s="50">
        <f>国泰航空自动更新!G35</f>
        <v>875.65499999999997</v>
      </c>
      <c r="X35" s="138">
        <f t="shared" si="11"/>
        <v>1.6533300519030902E-2</v>
      </c>
      <c r="Y35" s="138"/>
      <c r="Z35" s="50">
        <f>国泰航空自动更新!J35*10</f>
        <v>2975.1610000000001</v>
      </c>
      <c r="AA35" s="138">
        <f t="shared" si="12"/>
        <v>-3.7625045366649901E-2</v>
      </c>
      <c r="AB35" s="138"/>
      <c r="AC35" s="50">
        <f>国泰航空自动更新!K35*10</f>
        <v>153.733</v>
      </c>
      <c r="AD35" s="138">
        <f t="shared" si="13"/>
        <v>3.7972034110013597E-2</v>
      </c>
      <c r="AE35" s="138"/>
      <c r="AF35" s="50">
        <f>国泰航空自动更新!H35</f>
        <v>86.8</v>
      </c>
      <c r="AG35" s="174">
        <f t="shared" si="2"/>
        <v>-1.7999999999999972</v>
      </c>
      <c r="AH35" s="138"/>
      <c r="AI35" s="50">
        <f>国泰航空自动更新!I35</f>
        <v>63.3</v>
      </c>
      <c r="AJ35" s="174">
        <f t="shared" si="3"/>
        <v>2.6999999999999957</v>
      </c>
      <c r="AK35" s="138"/>
    </row>
    <row r="36" spans="1:37">
      <c r="A36" s="49">
        <v>42643</v>
      </c>
      <c r="B36" s="50">
        <f>国泰航空自动更新!B36</f>
        <v>11900.705</v>
      </c>
      <c r="C36" s="138">
        <f t="shared" si="4"/>
        <v>2.6385072035889356E-2</v>
      </c>
      <c r="D36" s="138"/>
      <c r="E36" s="50">
        <f>国泰航空自动更新!C36</f>
        <v>984.26400000000001</v>
      </c>
      <c r="F36" s="138">
        <f t="shared" si="5"/>
        <v>3.6686106339257174E-2</v>
      </c>
      <c r="G36" s="138"/>
      <c r="H36" s="50">
        <f t="shared" si="0"/>
        <v>10916.441000000001</v>
      </c>
      <c r="I36" s="138">
        <f t="shared" si="6"/>
        <v>2.546634711535356E-2</v>
      </c>
      <c r="J36" s="138"/>
      <c r="K36" s="50">
        <f>国泰航空自动更新!D36</f>
        <v>9915</v>
      </c>
      <c r="L36" s="138">
        <f t="shared" si="7"/>
        <v>1.9054101957416414E-2</v>
      </c>
      <c r="M36" s="138"/>
      <c r="N36" s="50">
        <f>国泰航空自动更新!E36</f>
        <v>728.721</v>
      </c>
      <c r="O36" s="138">
        <f t="shared" si="8"/>
        <v>-1.3436747779044245E-2</v>
      </c>
      <c r="P36" s="138"/>
      <c r="Q36" s="50">
        <f t="shared" si="1"/>
        <v>9186.2790000000005</v>
      </c>
      <c r="R36" s="138">
        <f t="shared" si="9"/>
        <v>2.1723363398700846E-2</v>
      </c>
      <c r="S36" s="138"/>
      <c r="T36" s="50">
        <f>国泰航空自动更新!F36</f>
        <v>1419.4690000000001</v>
      </c>
      <c r="U36" s="138">
        <f t="shared" si="10"/>
        <v>2.1704956546900078E-2</v>
      </c>
      <c r="V36" s="138"/>
      <c r="W36" s="50">
        <f>国泰航空自动更新!G36</f>
        <v>922.40899999999999</v>
      </c>
      <c r="X36" s="138">
        <f t="shared" si="11"/>
        <v>6.3182924692712694E-2</v>
      </c>
      <c r="Y36" s="138"/>
      <c r="Z36" s="50">
        <f>国泰航空自动更新!J36*10</f>
        <v>2672.6940000000004</v>
      </c>
      <c r="AA36" s="138">
        <f t="shared" si="12"/>
        <v>1.5135338388701403E-2</v>
      </c>
      <c r="AB36" s="138"/>
      <c r="AC36" s="50">
        <f>国泰航空自动更新!K36*10</f>
        <v>162.11600000000001</v>
      </c>
      <c r="AD36" s="138">
        <f t="shared" si="13"/>
        <v>7.1076520567132206E-2</v>
      </c>
      <c r="AE36" s="138"/>
      <c r="AF36" s="50">
        <f>国泰航空自动更新!H36</f>
        <v>83.3</v>
      </c>
      <c r="AG36" s="174">
        <f t="shared" si="2"/>
        <v>-0.60000000000000853</v>
      </c>
      <c r="AH36" s="138"/>
      <c r="AI36" s="50">
        <f>国泰航空自动更新!I36</f>
        <v>65</v>
      </c>
      <c r="AJ36" s="174">
        <f t="shared" si="3"/>
        <v>2.6000000000000014</v>
      </c>
      <c r="AK36" s="138"/>
    </row>
    <row r="37" spans="1:37">
      <c r="A37" s="49">
        <v>42674</v>
      </c>
      <c r="B37" s="50">
        <f>国泰航空自动更新!B37</f>
        <v>12334.584999999999</v>
      </c>
      <c r="C37" s="138">
        <f t="shared" si="4"/>
        <v>2.1815549327313111E-3</v>
      </c>
      <c r="D37" s="138"/>
      <c r="E37" s="50">
        <f>国泰航空自动更新!C37</f>
        <v>990.85500000000002</v>
      </c>
      <c r="F37" s="138">
        <f t="shared" si="5"/>
        <v>2.1098929183485771E-2</v>
      </c>
      <c r="G37" s="138"/>
      <c r="H37" s="50">
        <f t="shared" si="0"/>
        <v>11343.73</v>
      </c>
      <c r="I37" s="138">
        <f t="shared" si="6"/>
        <v>5.6238871962532855E-4</v>
      </c>
      <c r="J37" s="138"/>
      <c r="K37" s="50">
        <f>国泰航空自动更新!D37</f>
        <v>10056.907999999999</v>
      </c>
      <c r="L37" s="138">
        <f t="shared" si="7"/>
        <v>-2.8507485207232119E-2</v>
      </c>
      <c r="M37" s="138"/>
      <c r="N37" s="50">
        <f>国泰航空自动更新!E37</f>
        <v>720.95</v>
      </c>
      <c r="O37" s="138">
        <f t="shared" si="8"/>
        <v>-5.8520717245414078E-2</v>
      </c>
      <c r="P37" s="138"/>
      <c r="Q37" s="50">
        <f t="shared" si="1"/>
        <v>9335.9579999999987</v>
      </c>
      <c r="R37" s="138">
        <f t="shared" si="9"/>
        <v>-2.6109987685493552E-2</v>
      </c>
      <c r="S37" s="138"/>
      <c r="T37" s="50">
        <f>国泰航空自动更新!F37</f>
        <v>1444.7249999999999</v>
      </c>
      <c r="U37" s="138">
        <f t="shared" si="10"/>
        <v>6.0738034669844954E-3</v>
      </c>
      <c r="V37" s="138"/>
      <c r="W37" s="50">
        <f>国泰航空自动更新!G37</f>
        <v>984.50099999999998</v>
      </c>
      <c r="X37" s="138">
        <f t="shared" si="11"/>
        <v>3.1554318692855965E-2</v>
      </c>
      <c r="Y37" s="138"/>
      <c r="Z37" s="50">
        <f>国泰航空自动更新!J37*10</f>
        <v>2759.982</v>
      </c>
      <c r="AA37" s="138">
        <f t="shared" si="12"/>
        <v>-2.9351750448927794E-2</v>
      </c>
      <c r="AB37" s="138"/>
      <c r="AC37" s="50">
        <f>国泰航空自动更新!K37*10</f>
        <v>172.38499999999999</v>
      </c>
      <c r="AD37" s="138">
        <f t="shared" si="13"/>
        <v>5.2842127121594196E-2</v>
      </c>
      <c r="AE37" s="138"/>
      <c r="AF37" s="50">
        <f>国泰航空自动更新!H37</f>
        <v>81.5</v>
      </c>
      <c r="AG37" s="174">
        <f>AF37-AF25</f>
        <v>-2.5999999999999943</v>
      </c>
      <c r="AH37" s="138"/>
      <c r="AI37" s="50">
        <f>国泰航空自动更新!I37</f>
        <v>68.099999999999994</v>
      </c>
      <c r="AJ37" s="174">
        <f>AI37-AI25</f>
        <v>1.5999999999999943</v>
      </c>
      <c r="AK37" s="138"/>
    </row>
    <row r="38" spans="1:37">
      <c r="A38" s="49">
        <v>42704</v>
      </c>
      <c r="B38" s="50">
        <f>国泰航空自动更新!B38</f>
        <v>11328.962</v>
      </c>
      <c r="C38" s="138">
        <f t="shared" si="4"/>
        <v>-2.3342275498576481E-2</v>
      </c>
      <c r="D38" s="138"/>
      <c r="E38" s="50">
        <f>国泰航空自动更新!C38</f>
        <v>899.31500000000005</v>
      </c>
      <c r="F38" s="138">
        <f t="shared" si="5"/>
        <v>-3.7457508840729847E-2</v>
      </c>
      <c r="G38" s="138"/>
      <c r="H38" s="50">
        <f t="shared" si="0"/>
        <v>10429.646999999999</v>
      </c>
      <c r="I38" s="138">
        <f t="shared" si="6"/>
        <v>-2.2105752294285241E-2</v>
      </c>
      <c r="J38" s="138"/>
      <c r="K38" s="50">
        <f>国泰航空自动更新!D38</f>
        <v>9459.4490000000005</v>
      </c>
      <c r="L38" s="138">
        <f t="shared" si="7"/>
        <v>-3.9153621774006497E-2</v>
      </c>
      <c r="M38" s="138"/>
      <c r="N38" s="50">
        <f>国泰航空自动更新!E38</f>
        <v>670.625</v>
      </c>
      <c r="O38" s="138">
        <f t="shared" si="8"/>
        <v>-8.4929461962402364E-2</v>
      </c>
      <c r="P38" s="138"/>
      <c r="Q38" s="50">
        <f t="shared" si="1"/>
        <v>8788.8240000000005</v>
      </c>
      <c r="R38" s="138">
        <f t="shared" si="9"/>
        <v>-3.5471945598167465E-2</v>
      </c>
      <c r="S38" s="138"/>
      <c r="T38" s="50">
        <f>国泰航空自动更新!F38</f>
        <v>1415.1479999999999</v>
      </c>
      <c r="U38" s="138">
        <f t="shared" si="10"/>
        <v>-1.8739763717831592E-2</v>
      </c>
      <c r="V38" s="138"/>
      <c r="W38" s="50">
        <f>国泰航空自动更新!G38</f>
        <v>964.39300000000003</v>
      </c>
      <c r="X38" s="138">
        <f t="shared" si="11"/>
        <v>-2.3410603151482468E-3</v>
      </c>
      <c r="Y38" s="138"/>
      <c r="Z38" s="50">
        <f>国泰航空自动更新!J38*10</f>
        <v>2636.5249999999996</v>
      </c>
      <c r="AA38" s="138">
        <f t="shared" si="12"/>
        <v>-5.1128450041208029E-2</v>
      </c>
      <c r="AB38" s="138"/>
      <c r="AC38" s="50">
        <f>国泰航空自动更新!K38*10</f>
        <v>167.51999999999998</v>
      </c>
      <c r="AD38" s="138">
        <f t="shared" si="13"/>
        <v>4.6215338496127689E-2</v>
      </c>
      <c r="AE38" s="138"/>
      <c r="AF38" s="50">
        <f>国泰航空自动更新!H38</f>
        <v>83.5</v>
      </c>
      <c r="AG38" s="174">
        <f t="shared" ref="AG38:AG101" si="14">AF38-AF26</f>
        <v>-1.4000000000000057</v>
      </c>
      <c r="AH38" s="138"/>
      <c r="AI38" s="50">
        <f>国泰航空自动更新!I38</f>
        <v>68.099999999999994</v>
      </c>
      <c r="AJ38" s="174">
        <f t="shared" ref="AJ38:AJ101" si="15">AI38-AI26</f>
        <v>1.0999999999999943</v>
      </c>
      <c r="AK38" s="138"/>
    </row>
    <row r="39" spans="1:37">
      <c r="A39" s="49">
        <v>42735</v>
      </c>
      <c r="B39" s="50">
        <f>国泰航空自动更新!B39</f>
        <v>12693.382</v>
      </c>
      <c r="C39" s="138">
        <f t="shared" si="4"/>
        <v>1.289375827893835E-2</v>
      </c>
      <c r="D39" s="138"/>
      <c r="E39" s="50">
        <f>国泰航空自动更新!C39</f>
        <v>951.51700000000005</v>
      </c>
      <c r="F39" s="138">
        <f t="shared" si="5"/>
        <v>-9.1419728916917187E-3</v>
      </c>
      <c r="G39" s="138"/>
      <c r="H39" s="50">
        <f t="shared" si="0"/>
        <v>11741.865</v>
      </c>
      <c r="I39" s="138">
        <f t="shared" si="6"/>
        <v>1.4722459586930192E-2</v>
      </c>
      <c r="J39" s="138"/>
      <c r="K39" s="50">
        <f>国泰航空自动更新!D39</f>
        <v>10793.824000000001</v>
      </c>
      <c r="L39" s="138">
        <f t="shared" si="7"/>
        <v>1.3723812764394161E-2</v>
      </c>
      <c r="M39" s="138"/>
      <c r="N39" s="50">
        <f>国泰航空自动更新!E39</f>
        <v>694.29300000000001</v>
      </c>
      <c r="O39" s="138">
        <f t="shared" si="8"/>
        <v>5.190326447645166E-3</v>
      </c>
      <c r="P39" s="138"/>
      <c r="Q39" s="50">
        <f t="shared" si="1"/>
        <v>10099.531000000001</v>
      </c>
      <c r="R39" s="138">
        <f t="shared" si="9"/>
        <v>1.4315773573718049E-2</v>
      </c>
      <c r="S39" s="138"/>
      <c r="T39" s="50">
        <f>国泰航空自动更新!F39</f>
        <v>1452.9</v>
      </c>
      <c r="U39" s="138">
        <f t="shared" si="10"/>
        <v>3.5822091549305934E-2</v>
      </c>
      <c r="V39" s="138"/>
      <c r="W39" s="50">
        <f>国泰航空自动更新!G39</f>
        <v>1010.258</v>
      </c>
      <c r="X39" s="138">
        <f t="shared" si="11"/>
        <v>6.067061359348469E-2</v>
      </c>
      <c r="Y39" s="138"/>
      <c r="Z39" s="50">
        <f>国泰航空自动更新!J39*10</f>
        <v>2958.9249999999997</v>
      </c>
      <c r="AA39" s="138">
        <f t="shared" si="12"/>
        <v>8.707696440490853E-3</v>
      </c>
      <c r="AB39" s="138"/>
      <c r="AC39" s="50">
        <f>国泰航空自动更新!K39*10</f>
        <v>174.41500000000002</v>
      </c>
      <c r="AD39" s="138">
        <f t="shared" si="13"/>
        <v>9.873945609514867E-2</v>
      </c>
      <c r="AE39" s="138"/>
      <c r="AF39" s="50">
        <f>国泰航空自动更新!H39</f>
        <v>85</v>
      </c>
      <c r="AG39" s="174">
        <f t="shared" si="14"/>
        <v>0</v>
      </c>
      <c r="AH39" s="138"/>
      <c r="AI39" s="50">
        <f>国泰航空自动更新!I39</f>
        <v>69.5</v>
      </c>
      <c r="AJ39" s="174">
        <f t="shared" si="15"/>
        <v>1.5999999999999943</v>
      </c>
      <c r="AK39" s="138"/>
    </row>
    <row r="40" spans="1:37">
      <c r="A40" s="34">
        <v>42766</v>
      </c>
      <c r="B40" s="18">
        <f>国泰航空自动更新!B40</f>
        <v>12741.323</v>
      </c>
      <c r="C40" s="138">
        <f t="shared" si="4"/>
        <v>1.3269751559171983E-2</v>
      </c>
      <c r="D40" s="138"/>
      <c r="E40" s="18">
        <f>国泰航空自动更新!C40</f>
        <v>1013.663</v>
      </c>
      <c r="F40" s="138">
        <f t="shared" si="5"/>
        <v>4.1479886282725253E-2</v>
      </c>
      <c r="G40" s="138"/>
      <c r="H40" s="18">
        <f t="shared" si="0"/>
        <v>11727.66</v>
      </c>
      <c r="I40" s="138">
        <f t="shared" si="6"/>
        <v>1.09030363483964E-2</v>
      </c>
      <c r="J40" s="138"/>
      <c r="K40" s="18">
        <f>国泰航空自动更新!D40</f>
        <v>11018.892</v>
      </c>
      <c r="L40" s="138">
        <f t="shared" si="7"/>
        <v>1.9135876403938212E-2</v>
      </c>
      <c r="M40" s="138"/>
      <c r="N40" s="18">
        <f>国泰航空自动更新!E40</f>
        <v>769.33</v>
      </c>
      <c r="O40" s="138">
        <f t="shared" si="8"/>
        <v>4.7578327017425481E-2</v>
      </c>
      <c r="P40" s="138"/>
      <c r="Q40" s="18">
        <f t="shared" si="1"/>
        <v>10249.562</v>
      </c>
      <c r="R40" s="138">
        <f t="shared" si="9"/>
        <v>1.7063179489255509E-2</v>
      </c>
      <c r="S40" s="138"/>
      <c r="T40" s="18">
        <f>国泰航空自动更新!F40</f>
        <v>1393.5940000000001</v>
      </c>
      <c r="U40" s="138">
        <f t="shared" si="10"/>
        <v>5.2680137142924188E-3</v>
      </c>
      <c r="V40" s="138"/>
      <c r="W40" s="18">
        <f>国泰航空自动更新!G40</f>
        <v>862.95299999999997</v>
      </c>
      <c r="X40" s="138">
        <f t="shared" si="11"/>
        <v>1.02257269221675E-2</v>
      </c>
      <c r="Y40" s="138"/>
      <c r="Z40" s="18">
        <f>国泰航空自动更新!J40*10</f>
        <v>2966.8450000000003</v>
      </c>
      <c r="AA40" s="138">
        <f t="shared" si="12"/>
        <v>2.3794899047237861E-2</v>
      </c>
      <c r="AB40" s="138"/>
      <c r="AC40" s="18">
        <f>国泰航空自动更新!K40*10</f>
        <v>151.13300000000001</v>
      </c>
      <c r="AD40" s="138">
        <f t="shared" si="13"/>
        <v>2.3312343422032811E-2</v>
      </c>
      <c r="AE40" s="138"/>
      <c r="AF40" s="18">
        <f>国泰航空自动更新!H40</f>
        <v>86.5</v>
      </c>
      <c r="AG40" s="174">
        <f t="shared" si="14"/>
        <v>0.5</v>
      </c>
      <c r="AH40" s="138"/>
      <c r="AI40" s="18">
        <f>国泰航空自动更新!I40</f>
        <v>61.9</v>
      </c>
      <c r="AJ40" s="174">
        <f t="shared" si="15"/>
        <v>0.29999999999999716</v>
      </c>
      <c r="AK40" s="138"/>
    </row>
    <row r="41" spans="1:37">
      <c r="A41" s="49">
        <v>42794</v>
      </c>
      <c r="B41" s="50">
        <f>国泰航空自动更新!B41</f>
        <v>11374.142</v>
      </c>
      <c r="C41" s="138">
        <f t="shared" si="4"/>
        <v>-3.0182651485386347E-2</v>
      </c>
      <c r="D41" s="138"/>
      <c r="E41" s="50">
        <f>国泰航空自动更新!C41</f>
        <v>923.75699999999995</v>
      </c>
      <c r="F41" s="138">
        <f t="shared" si="5"/>
        <v>1.1334524482047303E-2</v>
      </c>
      <c r="G41" s="138"/>
      <c r="H41" s="50">
        <f t="shared" si="0"/>
        <v>10450.385</v>
      </c>
      <c r="I41" s="138">
        <f t="shared" si="6"/>
        <v>-3.3689163033656655E-2</v>
      </c>
      <c r="J41" s="138"/>
      <c r="K41" s="50">
        <f>国泰航空自动更新!D41</f>
        <v>9481.241</v>
      </c>
      <c r="L41" s="138">
        <f t="shared" si="7"/>
        <v>-1.8558005308409453E-2</v>
      </c>
      <c r="M41" s="138"/>
      <c r="N41" s="50">
        <f>国泰航空自动更新!E41</f>
        <v>720.59500000000003</v>
      </c>
      <c r="O41" s="138">
        <f t="shared" si="8"/>
        <v>-3.9050620662961499E-3</v>
      </c>
      <c r="P41" s="138"/>
      <c r="Q41" s="50">
        <f t="shared" si="1"/>
        <v>8760.6460000000006</v>
      </c>
      <c r="R41" s="138">
        <f t="shared" si="9"/>
        <v>-1.9744098226035511E-2</v>
      </c>
      <c r="S41" s="138"/>
      <c r="T41" s="50">
        <f>国泰航空自动更新!F41</f>
        <v>1189.317</v>
      </c>
      <c r="U41" s="138">
        <f t="shared" si="10"/>
        <v>1.2381987638441894E-2</v>
      </c>
      <c r="V41" s="138"/>
      <c r="W41" s="50">
        <f>国泰航空自动更新!G41</f>
        <v>763.54499999999996</v>
      </c>
      <c r="X41" s="138">
        <f t="shared" si="11"/>
        <v>0.11978253887476908</v>
      </c>
      <c r="Y41" s="138"/>
      <c r="Z41" s="50">
        <f>国泰航空自动更新!J41*10</f>
        <v>2681.05</v>
      </c>
      <c r="AA41" s="138">
        <f t="shared" si="12"/>
        <v>-2.3876176942717708E-2</v>
      </c>
      <c r="AB41" s="138"/>
      <c r="AC41" s="50">
        <f>国泰航空自动更新!K41*10</f>
        <v>137.67400000000001</v>
      </c>
      <c r="AD41" s="138">
        <f t="shared" si="13"/>
        <v>0.17370139557882003</v>
      </c>
      <c r="AE41" s="138"/>
      <c r="AF41" s="50">
        <f>国泰航空自动更新!H41</f>
        <v>83.4</v>
      </c>
      <c r="AG41" s="174">
        <f t="shared" si="14"/>
        <v>1</v>
      </c>
      <c r="AH41" s="138"/>
      <c r="AI41" s="50">
        <f>国泰航空自动更新!I41</f>
        <v>64.2</v>
      </c>
      <c r="AJ41" s="174">
        <f t="shared" si="15"/>
        <v>6.2000000000000028</v>
      </c>
      <c r="AK41" s="138"/>
    </row>
    <row r="42" spans="1:37">
      <c r="A42" s="49">
        <v>42825</v>
      </c>
      <c r="B42" s="50">
        <f>国泰航空自动更新!B42</f>
        <v>12330.894</v>
      </c>
      <c r="C42" s="138">
        <f t="shared" si="4"/>
        <v>3.1752710573433873E-3</v>
      </c>
      <c r="D42" s="138"/>
      <c r="E42" s="50">
        <f>国泰航空自动更新!C42</f>
        <v>997.04700000000003</v>
      </c>
      <c r="F42" s="138">
        <f t="shared" si="5"/>
        <v>4.047974603890192E-2</v>
      </c>
      <c r="G42" s="138"/>
      <c r="H42" s="50">
        <f t="shared" si="0"/>
        <v>11333.847</v>
      </c>
      <c r="I42" s="138">
        <f t="shared" si="6"/>
        <v>2.1175959250996357E-5</v>
      </c>
      <c r="J42" s="138"/>
      <c r="K42" s="50">
        <f>国泰航空自动更新!D42</f>
        <v>10214.609</v>
      </c>
      <c r="L42" s="138">
        <f t="shared" si="7"/>
        <v>-1.0052974611514442E-2</v>
      </c>
      <c r="M42" s="138"/>
      <c r="N42" s="50">
        <f>国泰航空自动更新!E42</f>
        <v>715.03499999999997</v>
      </c>
      <c r="O42" s="138">
        <f t="shared" si="8"/>
        <v>-5.9242457533125625E-2</v>
      </c>
      <c r="P42" s="138"/>
      <c r="Q42" s="50">
        <f t="shared" si="1"/>
        <v>9499.5740000000005</v>
      </c>
      <c r="R42" s="138">
        <f t="shared" si="9"/>
        <v>-6.1414840919010727E-3</v>
      </c>
      <c r="S42" s="138"/>
      <c r="T42" s="50">
        <f>国泰航空自动更新!F42</f>
        <v>1461.6289999999999</v>
      </c>
      <c r="U42" s="138">
        <f t="shared" si="10"/>
        <v>3.3297302494328385E-2</v>
      </c>
      <c r="V42" s="138"/>
      <c r="W42" s="50">
        <f>国泰航空自动更新!G42</f>
        <v>1028.2139999999999</v>
      </c>
      <c r="X42" s="138">
        <f t="shared" si="11"/>
        <v>0.15355463210612275</v>
      </c>
      <c r="Y42" s="138"/>
      <c r="Z42" s="50">
        <f>国泰航空自动更新!J42*10</f>
        <v>2851.6609999999996</v>
      </c>
      <c r="AA42" s="138">
        <f t="shared" si="12"/>
        <v>-3.6898728940209513E-2</v>
      </c>
      <c r="AB42" s="138"/>
      <c r="AC42" s="50">
        <f>国泰航空自动更新!K42*10</f>
        <v>181.18899999999999</v>
      </c>
      <c r="AD42" s="138">
        <f t="shared" si="13"/>
        <v>0.15402596079130726</v>
      </c>
      <c r="AE42" s="138"/>
      <c r="AF42" s="50">
        <f>国泰航空自动更新!H42</f>
        <v>82.8</v>
      </c>
      <c r="AG42" s="174">
        <f t="shared" si="14"/>
        <v>-1.1000000000000085</v>
      </c>
      <c r="AH42" s="138"/>
      <c r="AI42" s="50">
        <f>国泰航空自动更新!I42</f>
        <v>70.3</v>
      </c>
      <c r="AJ42" s="174">
        <f t="shared" si="15"/>
        <v>7.2999999999999972</v>
      </c>
      <c r="AK42" s="138"/>
    </row>
    <row r="43" spans="1:37">
      <c r="A43" s="49">
        <v>42855</v>
      </c>
      <c r="B43" s="50">
        <f>国泰航空自动更新!B43</f>
        <v>12368.278</v>
      </c>
      <c r="C43" s="138">
        <f t="shared" si="4"/>
        <v>4.8459562862884553E-2</v>
      </c>
      <c r="D43" s="138"/>
      <c r="E43" s="50">
        <f>国泰航空自动更新!C43</f>
        <v>990.524</v>
      </c>
      <c r="F43" s="138">
        <f t="shared" si="5"/>
        <v>2.9596144071364128E-2</v>
      </c>
      <c r="G43" s="138"/>
      <c r="H43" s="50">
        <f t="shared" si="0"/>
        <v>11377.754000000001</v>
      </c>
      <c r="I43" s="138">
        <f t="shared" si="6"/>
        <v>5.0134532359758177E-2</v>
      </c>
      <c r="J43" s="138"/>
      <c r="K43" s="50">
        <f>国泰航空自动更新!D43</f>
        <v>10683.371999999999</v>
      </c>
      <c r="L43" s="138">
        <f t="shared" si="7"/>
        <v>6.6492062083389536E-2</v>
      </c>
      <c r="M43" s="138"/>
      <c r="N43" s="50">
        <f>国泰航空自动更新!E43</f>
        <v>762.27200000000005</v>
      </c>
      <c r="O43" s="138">
        <f t="shared" si="8"/>
        <v>-3.448887335164863E-2</v>
      </c>
      <c r="P43" s="138"/>
      <c r="Q43" s="50">
        <f t="shared" si="1"/>
        <v>9921.0999999999985</v>
      </c>
      <c r="R43" s="138">
        <f t="shared" si="9"/>
        <v>7.5131667352998477E-2</v>
      </c>
      <c r="S43" s="138"/>
      <c r="T43" s="50">
        <f>国泰航空自动更新!F43</f>
        <v>1380.1769999999999</v>
      </c>
      <c r="U43" s="138">
        <f t="shared" si="10"/>
        <v>2.5631555676105533E-2</v>
      </c>
      <c r="V43" s="138"/>
      <c r="W43" s="50">
        <f>国泰航空自动更新!G43</f>
        <v>907.29100000000005</v>
      </c>
      <c r="X43" s="138">
        <f t="shared" si="11"/>
        <v>6.240785953079353E-2</v>
      </c>
      <c r="Y43" s="138"/>
      <c r="Z43" s="50">
        <f>国泰航空自动更新!J43*10</f>
        <v>3003.9719999999998</v>
      </c>
      <c r="AA43" s="138">
        <f t="shared" si="12"/>
        <v>3.245811872279214E-2</v>
      </c>
      <c r="AB43" s="138"/>
      <c r="AC43" s="50">
        <f>国泰航空自动更新!K43*10</f>
        <v>163.47300000000001</v>
      </c>
      <c r="AD43" s="138">
        <f t="shared" si="13"/>
        <v>0.10721808687171097</v>
      </c>
      <c r="AE43" s="138"/>
      <c r="AF43" s="50">
        <f>国泰航空自动更新!H43</f>
        <v>86.4</v>
      </c>
      <c r="AG43" s="174">
        <f t="shared" si="14"/>
        <v>1.5</v>
      </c>
      <c r="AH43" s="138"/>
      <c r="AI43" s="50">
        <f>国泰航空自动更新!I43</f>
        <v>65.7</v>
      </c>
      <c r="AJ43" s="174">
        <f t="shared" si="15"/>
        <v>2.2000000000000028</v>
      </c>
      <c r="AK43" s="138"/>
    </row>
    <row r="44" spans="1:37">
      <c r="A44" s="49">
        <v>42886</v>
      </c>
      <c r="B44" s="50">
        <f>国泰航空自动更新!B44</f>
        <v>12302.168</v>
      </c>
      <c r="C44" s="138">
        <f t="shared" si="4"/>
        <v>1.5137907349260349E-2</v>
      </c>
      <c r="D44" s="138"/>
      <c r="E44" s="50">
        <f>国泰航空自动更新!C44</f>
        <v>1002.41</v>
      </c>
      <c r="F44" s="138">
        <f t="shared" si="5"/>
        <v>1.727131666516124E-2</v>
      </c>
      <c r="G44" s="138"/>
      <c r="H44" s="50">
        <f t="shared" si="0"/>
        <v>11299.758</v>
      </c>
      <c r="I44" s="138">
        <f t="shared" si="6"/>
        <v>1.4949083045720846E-2</v>
      </c>
      <c r="J44" s="138"/>
      <c r="K44" s="50">
        <f>国泰航空自动更新!D44</f>
        <v>10356.584999999999</v>
      </c>
      <c r="L44" s="138">
        <f t="shared" si="7"/>
        <v>1.7569572733348249E-2</v>
      </c>
      <c r="M44" s="138"/>
      <c r="N44" s="50">
        <f>国泰航空自动更新!E44</f>
        <v>757.50800000000004</v>
      </c>
      <c r="O44" s="138">
        <f t="shared" si="8"/>
        <v>-1.7022524544980211E-2</v>
      </c>
      <c r="P44" s="138"/>
      <c r="Q44" s="50">
        <f t="shared" si="1"/>
        <v>9599.0769999999993</v>
      </c>
      <c r="R44" s="138">
        <f t="shared" si="9"/>
        <v>2.040333193723054E-2</v>
      </c>
      <c r="S44" s="138"/>
      <c r="T44" s="50">
        <f>国泰航空自动更新!F44</f>
        <v>1355.0740000000001</v>
      </c>
      <c r="U44" s="138">
        <f t="shared" si="10"/>
        <v>1.2022620271012974E-2</v>
      </c>
      <c r="V44" s="138"/>
      <c r="W44" s="50">
        <f>国泰航空自动更新!G44</f>
        <v>899.077</v>
      </c>
      <c r="X44" s="138">
        <f t="shared" si="11"/>
        <v>7.9692236008435113E-2</v>
      </c>
      <c r="Y44" s="138"/>
      <c r="Z44" s="50">
        <f>国泰航空自动更新!J44*10</f>
        <v>2849.4749999999999</v>
      </c>
      <c r="AA44" s="138">
        <f t="shared" si="12"/>
        <v>-4.6128103734961456E-3</v>
      </c>
      <c r="AB44" s="138"/>
      <c r="AC44" s="50">
        <f>国泰航空自动更新!K44*10</f>
        <v>161.74299999999999</v>
      </c>
      <c r="AD44" s="138">
        <f t="shared" si="13"/>
        <v>0.11468484238673482</v>
      </c>
      <c r="AE44" s="138"/>
      <c r="AF44" s="50">
        <f>国泰航空自动更新!H44</f>
        <v>84.2</v>
      </c>
      <c r="AG44" s="174">
        <f t="shared" si="14"/>
        <v>0.20000000000000284</v>
      </c>
      <c r="AH44" s="138"/>
      <c r="AI44" s="50">
        <f>国泰航空自动更新!I44</f>
        <v>66.3</v>
      </c>
      <c r="AJ44" s="174">
        <f t="shared" si="15"/>
        <v>4.0999999999999943</v>
      </c>
      <c r="AK44" s="138"/>
    </row>
    <row r="45" spans="1:37">
      <c r="A45" s="49">
        <v>42916</v>
      </c>
      <c r="B45" s="50">
        <f>国泰航空自动更新!B45</f>
        <v>12327.267</v>
      </c>
      <c r="C45" s="138">
        <f t="shared" si="4"/>
        <v>1.5700040867713927E-2</v>
      </c>
      <c r="D45" s="138"/>
      <c r="E45" s="50">
        <f>国泰航空自动更新!C45</f>
        <v>934.14099999999996</v>
      </c>
      <c r="F45" s="138">
        <f t="shared" si="5"/>
        <v>-4.2934695134885237E-3</v>
      </c>
      <c r="G45" s="138"/>
      <c r="H45" s="50">
        <f t="shared" si="0"/>
        <v>11393.126</v>
      </c>
      <c r="I45" s="138">
        <f t="shared" si="6"/>
        <v>1.73750157498056E-2</v>
      </c>
      <c r="J45" s="138"/>
      <c r="K45" s="50">
        <f>国泰航空自动更新!D45</f>
        <v>10487.156000000001</v>
      </c>
      <c r="L45" s="138">
        <f t="shared" si="7"/>
        <v>1.016497703105701E-2</v>
      </c>
      <c r="M45" s="138"/>
      <c r="N45" s="50">
        <f>国泰航空自动更新!E45</f>
        <v>723.74099999999999</v>
      </c>
      <c r="O45" s="138">
        <f t="shared" si="8"/>
        <v>-2.240361353834186E-2</v>
      </c>
      <c r="P45" s="138"/>
      <c r="Q45" s="50">
        <f t="shared" si="1"/>
        <v>9763.4150000000009</v>
      </c>
      <c r="R45" s="138">
        <f t="shared" si="9"/>
        <v>1.2665823073651827E-2</v>
      </c>
      <c r="S45" s="138"/>
      <c r="T45" s="50">
        <f>国泰航空自动更新!F45</f>
        <v>1426.4870000000001</v>
      </c>
      <c r="U45" s="138">
        <f t="shared" si="10"/>
        <v>4.8203085044471017E-2</v>
      </c>
      <c r="V45" s="138"/>
      <c r="W45" s="50">
        <f>国泰航空自动更新!G45</f>
        <v>974.35299999999995</v>
      </c>
      <c r="X45" s="138">
        <f t="shared" si="11"/>
        <v>0.11271461102216174</v>
      </c>
      <c r="Y45" s="138"/>
      <c r="Z45" s="50">
        <f>国泰航空自动更新!J45*10</f>
        <v>2809.9919999999997</v>
      </c>
      <c r="AA45" s="138">
        <f t="shared" si="12"/>
        <v>-2.1230306557810441E-2</v>
      </c>
      <c r="AB45" s="138"/>
      <c r="AC45" s="50">
        <f>国泰航空自动更新!K45*10</f>
        <v>170.476</v>
      </c>
      <c r="AD45" s="138">
        <f t="shared" si="13"/>
        <v>0.12800899887514072</v>
      </c>
      <c r="AE45" s="138"/>
      <c r="AF45" s="50">
        <f>国泰航空自动更新!H45</f>
        <v>85.1</v>
      </c>
      <c r="AG45" s="174">
        <f t="shared" si="14"/>
        <v>-0.40000000000000568</v>
      </c>
      <c r="AH45" s="138"/>
      <c r="AI45" s="50">
        <f>国泰航空自动更新!I45</f>
        <v>68.3</v>
      </c>
      <c r="AJ45" s="174">
        <f t="shared" si="15"/>
        <v>4</v>
      </c>
      <c r="AK45" s="138"/>
    </row>
    <row r="46" spans="1:37">
      <c r="A46" s="49">
        <v>42947</v>
      </c>
      <c r="B46" s="50">
        <f>国泰航空自动更新!B46</f>
        <v>13287.379000000001</v>
      </c>
      <c r="C46" s="138">
        <f t="shared" si="4"/>
        <v>4.4321362950229481E-2</v>
      </c>
      <c r="D46" s="138"/>
      <c r="E46" s="50">
        <f>国泰航空自动更新!C46</f>
        <v>988.54100000000005</v>
      </c>
      <c r="F46" s="138">
        <f t="shared" si="5"/>
        <v>-7.9939227722433115E-3</v>
      </c>
      <c r="G46" s="138"/>
      <c r="H46" s="50">
        <f t="shared" si="0"/>
        <v>12298.838000000002</v>
      </c>
      <c r="I46" s="138">
        <f t="shared" si="6"/>
        <v>4.8766896015852712E-2</v>
      </c>
      <c r="J46" s="138"/>
      <c r="K46" s="50">
        <f>国泰航空自动更新!D46</f>
        <v>11536.787</v>
      </c>
      <c r="L46" s="138">
        <f t="shared" si="7"/>
        <v>4.2367787972857673E-2</v>
      </c>
      <c r="M46" s="138"/>
      <c r="N46" s="50">
        <f>国泰航空自动更新!E46</f>
        <v>846.11500000000001</v>
      </c>
      <c r="O46" s="138">
        <f t="shared" si="8"/>
        <v>4.3192920074665686E-2</v>
      </c>
      <c r="P46" s="138"/>
      <c r="Q46" s="50">
        <f t="shared" si="1"/>
        <v>10690.672</v>
      </c>
      <c r="R46" s="138">
        <f t="shared" si="9"/>
        <v>4.2302538495497366E-2</v>
      </c>
      <c r="S46" s="138"/>
      <c r="T46" s="50">
        <f>国泰航空自动更新!F46</f>
        <v>1500.2280000000001</v>
      </c>
      <c r="U46" s="138">
        <f t="shared" si="10"/>
        <v>4.5448495444976311E-2</v>
      </c>
      <c r="V46" s="138"/>
      <c r="W46" s="50">
        <f>国泰航空自动更新!G46</f>
        <v>1030.049</v>
      </c>
      <c r="X46" s="138">
        <f t="shared" si="11"/>
        <v>0.1095732224243775</v>
      </c>
      <c r="Y46" s="138"/>
      <c r="Z46" s="50">
        <f>国泰航空自动更新!J46*10</f>
        <v>3117.1489999999999</v>
      </c>
      <c r="AA46" s="138">
        <f t="shared" si="12"/>
        <v>1.5088502563651573E-2</v>
      </c>
      <c r="AB46" s="138"/>
      <c r="AC46" s="50">
        <f>国泰航空自动更新!K46*10</f>
        <v>179.691</v>
      </c>
      <c r="AD46" s="138">
        <f t="shared" si="13"/>
        <v>0.13712647606029549</v>
      </c>
      <c r="AE46" s="138"/>
      <c r="AF46" s="50">
        <f>国泰航空自动更新!H46</f>
        <v>86.8</v>
      </c>
      <c r="AG46" s="174">
        <f t="shared" si="14"/>
        <v>-0.20000000000000284</v>
      </c>
      <c r="AH46" s="138"/>
      <c r="AI46" s="50">
        <f>国泰航空自动更新!I46</f>
        <v>68.7</v>
      </c>
      <c r="AJ46" s="174">
        <f t="shared" si="15"/>
        <v>4</v>
      </c>
      <c r="AK46" s="138"/>
    </row>
    <row r="47" spans="1:37">
      <c r="A47" s="49">
        <v>42978</v>
      </c>
      <c r="B47" s="50">
        <f>国泰航空自动更新!B47</f>
        <v>13056.61</v>
      </c>
      <c r="C47" s="138">
        <f t="shared" si="4"/>
        <v>4.8060680648932541E-2</v>
      </c>
      <c r="D47" s="138"/>
      <c r="E47" s="50">
        <f>国泰航空自动更新!C47</f>
        <v>971.50400000000002</v>
      </c>
      <c r="F47" s="138">
        <f t="shared" si="5"/>
        <v>-2.061390067261315E-2</v>
      </c>
      <c r="G47" s="138"/>
      <c r="H47" s="50">
        <f t="shared" si="0"/>
        <v>12085.106</v>
      </c>
      <c r="I47" s="138">
        <f t="shared" si="6"/>
        <v>5.400192779927715E-2</v>
      </c>
      <c r="J47" s="138"/>
      <c r="K47" s="50">
        <f>国泰航空自动更新!D47</f>
        <v>11264.977999999999</v>
      </c>
      <c r="L47" s="138">
        <f t="shared" si="7"/>
        <v>4.1399236546093787E-2</v>
      </c>
      <c r="M47" s="138"/>
      <c r="N47" s="50">
        <f>国泰航空自动更新!E47</f>
        <v>835.23500000000001</v>
      </c>
      <c r="O47" s="138">
        <f t="shared" si="8"/>
        <v>3.9120914666766149E-2</v>
      </c>
      <c r="P47" s="138"/>
      <c r="Q47" s="50">
        <f t="shared" si="1"/>
        <v>10429.742999999999</v>
      </c>
      <c r="R47" s="138">
        <f t="shared" si="9"/>
        <v>4.1582121336621203E-2</v>
      </c>
      <c r="S47" s="138"/>
      <c r="T47" s="50">
        <f>国泰航空自动更新!F47</f>
        <v>1487.172</v>
      </c>
      <c r="U47" s="138">
        <f t="shared" si="10"/>
        <v>7.4936917102097045E-2</v>
      </c>
      <c r="V47" s="138"/>
      <c r="W47" s="50">
        <f>国泰航空自动更新!G47</f>
        <v>974.471</v>
      </c>
      <c r="X47" s="138">
        <f t="shared" si="11"/>
        <v>0.11284809656771211</v>
      </c>
      <c r="Y47" s="138"/>
      <c r="Z47" s="50">
        <f>国泰航空自动更新!J47*10</f>
        <v>3079.9489999999996</v>
      </c>
      <c r="AA47" s="138">
        <f t="shared" si="12"/>
        <v>3.5220951067858053E-2</v>
      </c>
      <c r="AB47" s="138"/>
      <c r="AC47" s="50">
        <f>国泰航空自动更新!K47*10</f>
        <v>172.25300000000001</v>
      </c>
      <c r="AD47" s="138">
        <f t="shared" si="13"/>
        <v>0.12046860465872666</v>
      </c>
      <c r="AE47" s="138"/>
      <c r="AF47" s="50">
        <f>国泰航空自动更新!H47</f>
        <v>86.3</v>
      </c>
      <c r="AG47" s="174">
        <f t="shared" si="14"/>
        <v>-0.5</v>
      </c>
      <c r="AH47" s="138"/>
      <c r="AI47" s="50">
        <f>国泰航空自动更新!I47</f>
        <v>65.5</v>
      </c>
      <c r="AJ47" s="174">
        <f t="shared" si="15"/>
        <v>2.2000000000000028</v>
      </c>
      <c r="AK47" s="138"/>
    </row>
    <row r="48" spans="1:37">
      <c r="A48" s="49">
        <v>43008</v>
      </c>
      <c r="B48" s="50">
        <f>国泰航空自动更新!B48</f>
        <v>12183.036</v>
      </c>
      <c r="C48" s="138">
        <f t="shared" si="4"/>
        <v>2.3723888626766332E-2</v>
      </c>
      <c r="D48" s="138"/>
      <c r="E48" s="50">
        <f>国泰航空自动更新!C48</f>
        <v>990.82100000000003</v>
      </c>
      <c r="F48" s="138">
        <f t="shared" si="5"/>
        <v>6.6618305657832888E-3</v>
      </c>
      <c r="G48" s="138"/>
      <c r="H48" s="50">
        <f t="shared" si="0"/>
        <v>11192.215</v>
      </c>
      <c r="I48" s="138">
        <f t="shared" si="6"/>
        <v>2.5262262673338309E-2</v>
      </c>
      <c r="J48" s="138"/>
      <c r="K48" s="50">
        <f>国泰航空自动更新!D48</f>
        <v>9870.9670000000006</v>
      </c>
      <c r="L48" s="138">
        <f t="shared" si="7"/>
        <v>-4.4410489157841182E-3</v>
      </c>
      <c r="M48" s="138"/>
      <c r="N48" s="50">
        <f>国泰航空自动更新!E48</f>
        <v>716.07799999999997</v>
      </c>
      <c r="O48" s="138">
        <f t="shared" si="8"/>
        <v>-1.7349575489110425E-2</v>
      </c>
      <c r="P48" s="138"/>
      <c r="Q48" s="50">
        <f t="shared" si="1"/>
        <v>9154.889000000001</v>
      </c>
      <c r="R48" s="138">
        <f t="shared" si="9"/>
        <v>-3.4170527587937816E-3</v>
      </c>
      <c r="S48" s="138"/>
      <c r="T48" s="50">
        <f>国泰航空自动更新!F48</f>
        <v>1455.981</v>
      </c>
      <c r="U48" s="138">
        <f t="shared" si="10"/>
        <v>2.5722294745429419E-2</v>
      </c>
      <c r="V48" s="138"/>
      <c r="W48" s="50">
        <f>国泰航空自动更新!G48</f>
        <v>991.73400000000004</v>
      </c>
      <c r="X48" s="138">
        <f t="shared" si="11"/>
        <v>7.5156465299015984E-2</v>
      </c>
      <c r="Y48" s="138"/>
      <c r="Z48" s="50">
        <f>国泰航空自动更新!J48*10</f>
        <v>2639.5589999999997</v>
      </c>
      <c r="AA48" s="138">
        <f t="shared" si="12"/>
        <v>-1.2397603317102823E-2</v>
      </c>
      <c r="AB48" s="138"/>
      <c r="AC48" s="50">
        <f>国泰航空自动更新!K48*10</f>
        <v>177.69100000000003</v>
      </c>
      <c r="AD48" s="138">
        <f t="shared" si="13"/>
        <v>9.6073182165856696E-2</v>
      </c>
      <c r="AE48" s="138"/>
      <c r="AF48" s="50">
        <f>国泰航空自动更新!H48</f>
        <v>81</v>
      </c>
      <c r="AG48" s="174">
        <f t="shared" si="14"/>
        <v>-2.2999999999999972</v>
      </c>
      <c r="AH48" s="138"/>
      <c r="AI48" s="50">
        <f>国泰航空自动更新!I48</f>
        <v>68.099999999999994</v>
      </c>
      <c r="AJ48" s="174">
        <f t="shared" si="15"/>
        <v>3.0999999999999943</v>
      </c>
      <c r="AK48" s="138"/>
    </row>
    <row r="49" spans="1:37">
      <c r="A49" s="49">
        <v>43039</v>
      </c>
      <c r="B49" s="50">
        <f>国泰航空自动更新!B49</f>
        <v>12905.27</v>
      </c>
      <c r="C49" s="138">
        <f t="shared" si="4"/>
        <v>4.6267061275268029E-2</v>
      </c>
      <c r="D49" s="138"/>
      <c r="E49" s="50">
        <f>国泰航空自动更新!C49</f>
        <v>1021.01</v>
      </c>
      <c r="F49" s="138">
        <f t="shared" si="5"/>
        <v>3.0433312644130517E-2</v>
      </c>
      <c r="G49" s="138"/>
      <c r="H49" s="50">
        <f t="shared" si="0"/>
        <v>11884.26</v>
      </c>
      <c r="I49" s="138">
        <f t="shared" si="6"/>
        <v>4.7650111559425445E-2</v>
      </c>
      <c r="J49" s="138"/>
      <c r="K49" s="50">
        <f>国泰航空自动更新!D49</f>
        <v>10491.166999999999</v>
      </c>
      <c r="L49" s="138">
        <f t="shared" si="7"/>
        <v>4.3180170286931219E-2</v>
      </c>
      <c r="M49" s="138"/>
      <c r="N49" s="50">
        <f>国泰航空自动更新!E49</f>
        <v>762.92899999999997</v>
      </c>
      <c r="O49" s="138">
        <f t="shared" si="8"/>
        <v>5.8227338927803407E-2</v>
      </c>
      <c r="P49" s="138"/>
      <c r="Q49" s="50">
        <f t="shared" si="1"/>
        <v>9728.2379999999994</v>
      </c>
      <c r="R49" s="138">
        <f t="shared" si="9"/>
        <v>4.2018183886431526E-2</v>
      </c>
      <c r="S49" s="138"/>
      <c r="T49" s="50">
        <f>国泰航空自动更新!F49</f>
        <v>1479.42</v>
      </c>
      <c r="U49" s="138">
        <f t="shared" si="10"/>
        <v>2.4014950942220947E-2</v>
      </c>
      <c r="V49" s="138"/>
      <c r="W49" s="50">
        <f>国泰航空自动更新!G49</f>
        <v>1025.6020000000001</v>
      </c>
      <c r="X49" s="138">
        <f t="shared" si="11"/>
        <v>4.1748053074603497E-2</v>
      </c>
      <c r="Y49" s="138"/>
      <c r="Z49" s="50">
        <f>国泰航空自动更新!J49*10</f>
        <v>2924.7620000000002</v>
      </c>
      <c r="AA49" s="138">
        <f t="shared" si="12"/>
        <v>5.9703287919993686E-2</v>
      </c>
      <c r="AB49" s="138"/>
      <c r="AC49" s="50">
        <f>国泰航空自动更新!K49*10</f>
        <v>180.70599999999999</v>
      </c>
      <c r="AD49" s="138">
        <f t="shared" si="13"/>
        <v>4.8269861066798203E-2</v>
      </c>
      <c r="AE49" s="138"/>
      <c r="AF49" s="50">
        <f>国泰航空自动更新!H49</f>
        <v>81.3</v>
      </c>
      <c r="AG49" s="174">
        <f t="shared" si="14"/>
        <v>-0.20000000000000284</v>
      </c>
      <c r="AH49" s="138"/>
      <c r="AI49" s="50">
        <f>国泰航空自动更新!I49</f>
        <v>69.3</v>
      </c>
      <c r="AJ49" s="174">
        <f t="shared" si="15"/>
        <v>1.2000000000000028</v>
      </c>
      <c r="AK49" s="138"/>
    </row>
    <row r="50" spans="1:37">
      <c r="A50" s="49">
        <v>43069</v>
      </c>
      <c r="B50" s="50">
        <f>国泰航空自动更新!B50</f>
        <v>12052.163</v>
      </c>
      <c r="C50" s="138">
        <f t="shared" si="4"/>
        <v>6.3836475045110141E-2</v>
      </c>
      <c r="D50" s="138"/>
      <c r="E50" s="50">
        <f>国泰航空自动更新!C50</f>
        <v>975.05899999999997</v>
      </c>
      <c r="F50" s="138">
        <f t="shared" si="5"/>
        <v>8.4224103901302527E-2</v>
      </c>
      <c r="G50" s="138"/>
      <c r="H50" s="50">
        <f t="shared" si="0"/>
        <v>11077.104000000001</v>
      </c>
      <c r="I50" s="138">
        <f t="shared" si="6"/>
        <v>6.2078515217245833E-2</v>
      </c>
      <c r="J50" s="138"/>
      <c r="K50" s="50">
        <f>国泰航空自动更新!D50</f>
        <v>10080.888999999999</v>
      </c>
      <c r="L50" s="138">
        <f t="shared" si="7"/>
        <v>6.5695158354360572E-2</v>
      </c>
      <c r="M50" s="138"/>
      <c r="N50" s="50">
        <f>国泰航空自动更新!E50</f>
        <v>720.80799999999999</v>
      </c>
      <c r="O50" s="138">
        <f t="shared" si="8"/>
        <v>7.4830195712954239E-2</v>
      </c>
      <c r="P50" s="138"/>
      <c r="Q50" s="50">
        <f t="shared" si="1"/>
        <v>9360.0809999999983</v>
      </c>
      <c r="R50" s="138">
        <f t="shared" si="9"/>
        <v>6.4998115788869715E-2</v>
      </c>
      <c r="S50" s="138"/>
      <c r="T50" s="50">
        <f>国泰航空自动更新!F50</f>
        <v>1498.241</v>
      </c>
      <c r="U50" s="138">
        <f t="shared" si="10"/>
        <v>5.8716826791261445E-2</v>
      </c>
      <c r="V50" s="138"/>
      <c r="W50" s="50">
        <f>国泰航空自动更新!G50</f>
        <v>1072.557</v>
      </c>
      <c r="X50" s="138">
        <f t="shared" si="11"/>
        <v>0.11215759550307802</v>
      </c>
      <c r="Y50" s="138"/>
      <c r="Z50" s="50">
        <f>国泰航空自动更新!J50*10</f>
        <v>2843.893</v>
      </c>
      <c r="AA50" s="138">
        <f t="shared" si="12"/>
        <v>7.8652013540550625E-2</v>
      </c>
      <c r="AB50" s="138"/>
      <c r="AC50" s="50">
        <f>国泰航空自动更新!K50*10</f>
        <v>187.54500000000002</v>
      </c>
      <c r="AD50" s="138">
        <f t="shared" si="13"/>
        <v>0.11953796561604602</v>
      </c>
      <c r="AE50" s="138"/>
      <c r="AF50" s="50">
        <f>国泰航空自动更新!H50</f>
        <v>83.6</v>
      </c>
      <c r="AG50" s="174">
        <f t="shared" si="14"/>
        <v>9.9999999999994316E-2</v>
      </c>
      <c r="AH50" s="138"/>
      <c r="AI50" s="50">
        <f>国泰航空自动更新!I50</f>
        <v>71.599999999999994</v>
      </c>
      <c r="AJ50" s="174">
        <f t="shared" si="15"/>
        <v>3.5</v>
      </c>
      <c r="AK50" s="138"/>
    </row>
    <row r="51" spans="1:37">
      <c r="A51" s="49">
        <v>43100</v>
      </c>
      <c r="B51" s="50">
        <f>国泰航空自动更新!B51</f>
        <v>13209.584000000001</v>
      </c>
      <c r="C51" s="138">
        <f t="shared" si="4"/>
        <v>4.0667018451032266E-2</v>
      </c>
      <c r="D51" s="138"/>
      <c r="E51" s="50">
        <f>国泰航空自动更新!C51</f>
        <v>1002.131</v>
      </c>
      <c r="F51" s="138">
        <f t="shared" si="5"/>
        <v>5.3192953988210334E-2</v>
      </c>
      <c r="G51" s="138"/>
      <c r="H51" s="50">
        <f t="shared" si="0"/>
        <v>12207.453000000001</v>
      </c>
      <c r="I51" s="138">
        <f t="shared" si="6"/>
        <v>3.9651963295439074E-2</v>
      </c>
      <c r="J51" s="138"/>
      <c r="K51" s="50">
        <f>国泰航空自动更新!D51</f>
        <v>11176.191000000001</v>
      </c>
      <c r="L51" s="138">
        <f t="shared" si="7"/>
        <v>3.5424609480384284E-2</v>
      </c>
      <c r="M51" s="138"/>
      <c r="N51" s="50">
        <f>国泰航空自动更新!E51</f>
        <v>727.18899999999996</v>
      </c>
      <c r="O51" s="138">
        <f t="shared" si="8"/>
        <v>4.7380572755306494E-2</v>
      </c>
      <c r="P51" s="138"/>
      <c r="Q51" s="50">
        <f t="shared" si="1"/>
        <v>10449.002</v>
      </c>
      <c r="R51" s="138">
        <f t="shared" si="9"/>
        <v>3.4602695907364422E-2</v>
      </c>
      <c r="S51" s="138"/>
      <c r="T51" s="50">
        <f>国泰航空自动更新!F51</f>
        <v>1535.346</v>
      </c>
      <c r="U51" s="138">
        <f t="shared" si="10"/>
        <v>5.6745818707412798E-2</v>
      </c>
      <c r="V51" s="138"/>
      <c r="W51" s="50">
        <f>国泰航空自动更新!G51</f>
        <v>1103.297</v>
      </c>
      <c r="X51" s="138">
        <f t="shared" si="11"/>
        <v>9.2094296704406275E-2</v>
      </c>
      <c r="Y51" s="138"/>
      <c r="Z51" s="50">
        <f>国泰航空自动更新!J51*10</f>
        <v>3051.5640000000003</v>
      </c>
      <c r="AA51" s="138">
        <f t="shared" si="12"/>
        <v>3.1308329883319219E-2</v>
      </c>
      <c r="AB51" s="138"/>
      <c r="AC51" s="50">
        <f>国泰航空自动更新!K51*10</f>
        <v>192.19</v>
      </c>
      <c r="AD51" s="138">
        <f t="shared" si="13"/>
        <v>0.10191210618352775</v>
      </c>
      <c r="AE51" s="138"/>
      <c r="AF51" s="50">
        <f>国泰航空自动更新!H51</f>
        <v>84.6</v>
      </c>
      <c r="AG51" s="174">
        <f t="shared" si="14"/>
        <v>-0.40000000000000568</v>
      </c>
      <c r="AH51" s="138"/>
      <c r="AI51" s="50">
        <f>国泰航空自动更新!I51</f>
        <v>71.900000000000006</v>
      </c>
      <c r="AJ51" s="174">
        <f t="shared" si="15"/>
        <v>2.4000000000000057</v>
      </c>
      <c r="AK51" s="138"/>
    </row>
    <row r="52" spans="1:37">
      <c r="A52" s="34">
        <v>43131</v>
      </c>
      <c r="B52" s="18">
        <f>国泰航空自动更新!B52</f>
        <v>13070.796</v>
      </c>
      <c r="C52" s="138">
        <f t="shared" si="4"/>
        <v>2.5858617664743289E-2</v>
      </c>
      <c r="D52" s="138"/>
      <c r="E52" s="18">
        <f>国泰航空自动更新!C52</f>
        <v>1009.386</v>
      </c>
      <c r="F52" s="138">
        <f t="shared" si="5"/>
        <v>-4.2193510071888429E-3</v>
      </c>
      <c r="G52" s="138"/>
      <c r="H52" s="18">
        <f t="shared" si="0"/>
        <v>12061.41</v>
      </c>
      <c r="I52" s="138">
        <f t="shared" si="6"/>
        <v>2.8458362537795212E-2</v>
      </c>
      <c r="J52" s="138"/>
      <c r="K52" s="18">
        <f>国泰航空自动更新!D52</f>
        <v>11007.371999999999</v>
      </c>
      <c r="L52" s="138">
        <f t="shared" si="7"/>
        <v>-1.0454771677588237E-3</v>
      </c>
      <c r="M52" s="138"/>
      <c r="N52" s="18">
        <f>国泰航空自动更新!E52</f>
        <v>718.851</v>
      </c>
      <c r="O52" s="138">
        <f t="shared" si="8"/>
        <v>-6.5614235763586604E-2</v>
      </c>
      <c r="P52" s="138"/>
      <c r="Q52" s="18">
        <f t="shared" si="1"/>
        <v>10288.520999999999</v>
      </c>
      <c r="R52" s="138">
        <f t="shared" si="9"/>
        <v>3.8010404737294223E-3</v>
      </c>
      <c r="S52" s="138"/>
      <c r="T52" s="18">
        <f>国泰航空自动更新!F52</f>
        <v>1457.3910000000001</v>
      </c>
      <c r="U52" s="138">
        <f t="shared" si="10"/>
        <v>4.5778756223118E-2</v>
      </c>
      <c r="V52" s="138"/>
      <c r="W52" s="18">
        <f>国泰航空自动更新!G52</f>
        <v>953.84500000000003</v>
      </c>
      <c r="X52" s="138">
        <f t="shared" si="11"/>
        <v>0.10532670956587453</v>
      </c>
      <c r="Y52" s="138"/>
      <c r="Z52" s="18">
        <f>国泰航空自动更新!J52*10</f>
        <v>2911.3549999999996</v>
      </c>
      <c r="AA52" s="138">
        <f t="shared" si="12"/>
        <v>-1.8703370078315795E-2</v>
      </c>
      <c r="AB52" s="138"/>
      <c r="AC52" s="18">
        <f>国泰航空自动更新!K52*10</f>
        <v>172.62200000000001</v>
      </c>
      <c r="AD52" s="138">
        <f t="shared" si="13"/>
        <v>0.14218602158363836</v>
      </c>
      <c r="AE52" s="138"/>
      <c r="AF52" s="18">
        <f>国泰航空自动更新!H52</f>
        <v>84.2</v>
      </c>
      <c r="AG52" s="174">
        <f t="shared" si="14"/>
        <v>-2.2999999999999972</v>
      </c>
      <c r="AH52" s="138"/>
      <c r="AI52" s="18">
        <f>国泰航空自动更新!I52</f>
        <v>65.400000000000006</v>
      </c>
      <c r="AJ52" s="174">
        <f t="shared" si="15"/>
        <v>3.5000000000000071</v>
      </c>
      <c r="AK52" s="138"/>
    </row>
    <row r="53" spans="1:37">
      <c r="A53" s="49">
        <v>43159</v>
      </c>
      <c r="B53" s="50">
        <f>国泰航空自动更新!B53</f>
        <v>11926.392</v>
      </c>
      <c r="C53" s="138">
        <f t="shared" si="4"/>
        <v>4.8553112841390522E-2</v>
      </c>
      <c r="D53" s="138"/>
      <c r="E53" s="50">
        <f>国泰航空自动更新!C53</f>
        <v>928.21199999999999</v>
      </c>
      <c r="F53" s="138">
        <f t="shared" si="5"/>
        <v>4.8226968780751278E-3</v>
      </c>
      <c r="G53" s="138"/>
      <c r="H53" s="50">
        <f t="shared" si="0"/>
        <v>10998.18</v>
      </c>
      <c r="I53" s="138">
        <f t="shared" si="6"/>
        <v>5.2418642949518146E-2</v>
      </c>
      <c r="J53" s="138"/>
      <c r="K53" s="50">
        <f>国泰航空自动更新!D53</f>
        <v>10026.959999999999</v>
      </c>
      <c r="L53" s="138">
        <f t="shared" si="7"/>
        <v>5.7557760634920907E-2</v>
      </c>
      <c r="M53" s="138"/>
      <c r="N53" s="50">
        <f>国泰航空自动更新!E53</f>
        <v>793.49</v>
      </c>
      <c r="O53" s="138">
        <f t="shared" si="8"/>
        <v>0.10115945850304264</v>
      </c>
      <c r="P53" s="138"/>
      <c r="Q53" s="50">
        <f t="shared" si="1"/>
        <v>9233.4699999999993</v>
      </c>
      <c r="R53" s="138">
        <f t="shared" si="9"/>
        <v>5.397136238583311E-2</v>
      </c>
      <c r="S53" s="138"/>
      <c r="T53" s="50">
        <f>国泰航空自动更新!F53</f>
        <v>1258.078</v>
      </c>
      <c r="U53" s="138">
        <f t="shared" si="10"/>
        <v>5.7815536143853929E-2</v>
      </c>
      <c r="V53" s="138"/>
      <c r="W53" s="50">
        <f>国泰航空自动更新!G53</f>
        <v>826.64</v>
      </c>
      <c r="X53" s="138">
        <f t="shared" si="11"/>
        <v>8.2634291364621637E-2</v>
      </c>
      <c r="Y53" s="138"/>
      <c r="Z53" s="50">
        <f>国泰航空自动更新!J53*10</f>
        <v>2804.7930000000001</v>
      </c>
      <c r="AA53" s="138">
        <f t="shared" si="12"/>
        <v>4.6154678204434862E-2</v>
      </c>
      <c r="AB53" s="138"/>
      <c r="AC53" s="50">
        <f>国泰航空自动更新!K53*10</f>
        <v>145.80000000000001</v>
      </c>
      <c r="AD53" s="138">
        <f t="shared" si="13"/>
        <v>5.9023490274125789E-2</v>
      </c>
      <c r="AE53" s="138"/>
      <c r="AF53" s="50">
        <f>国泰航空自动更新!H53</f>
        <v>84.1</v>
      </c>
      <c r="AG53" s="174">
        <f t="shared" si="14"/>
        <v>0.69999999999998863</v>
      </c>
      <c r="AH53" s="138"/>
      <c r="AI53" s="50">
        <f>国泰航空自动更新!I53</f>
        <v>65.7</v>
      </c>
      <c r="AJ53" s="174">
        <f t="shared" si="15"/>
        <v>1.5</v>
      </c>
      <c r="AK53" s="138"/>
    </row>
    <row r="54" spans="1:37">
      <c r="A54" s="49">
        <v>43190</v>
      </c>
      <c r="B54" s="50">
        <f>国泰航空自动更新!B54</f>
        <v>12832.998</v>
      </c>
      <c r="C54" s="138">
        <f t="shared" si="4"/>
        <v>4.0719188730354849E-2</v>
      </c>
      <c r="D54" s="138"/>
      <c r="E54" s="50">
        <f>国泰航空自动更新!C54</f>
        <v>1008.932</v>
      </c>
      <c r="F54" s="138">
        <f t="shared" si="5"/>
        <v>1.1920200351638321E-2</v>
      </c>
      <c r="G54" s="138"/>
      <c r="H54" s="50">
        <f t="shared" si="0"/>
        <v>11824.065999999999</v>
      </c>
      <c r="I54" s="138">
        <f t="shared" si="6"/>
        <v>4.3252657283974205E-2</v>
      </c>
      <c r="J54" s="138"/>
      <c r="K54" s="50">
        <f>国泰航空自动更新!D54</f>
        <v>10932.831</v>
      </c>
      <c r="L54" s="138">
        <f t="shared" si="7"/>
        <v>7.0313215121596828E-2</v>
      </c>
      <c r="M54" s="138"/>
      <c r="N54" s="50">
        <f>国泰航空自动更新!E54</f>
        <v>783.78700000000003</v>
      </c>
      <c r="O54" s="138">
        <f t="shared" si="8"/>
        <v>9.615193661848731E-2</v>
      </c>
      <c r="P54" s="138"/>
      <c r="Q54" s="50">
        <f t="shared" si="1"/>
        <v>10149.044</v>
      </c>
      <c r="R54" s="138">
        <f t="shared" si="9"/>
        <v>6.8368328937697509E-2</v>
      </c>
      <c r="S54" s="138"/>
      <c r="T54" s="50">
        <f>国泰航空自动更新!F54</f>
        <v>1525.5119999999999</v>
      </c>
      <c r="U54" s="138">
        <f t="shared" si="10"/>
        <v>4.3706713536745712E-2</v>
      </c>
      <c r="V54" s="138"/>
      <c r="W54" s="50">
        <f>国泰航空自动更新!G54</f>
        <v>1078.1869999999999</v>
      </c>
      <c r="X54" s="138">
        <f t="shared" si="11"/>
        <v>4.8601750219312345E-2</v>
      </c>
      <c r="Y54" s="138"/>
      <c r="Z54" s="50">
        <f>国泰航空自动更新!J54*10</f>
        <v>3034.8829999999998</v>
      </c>
      <c r="AA54" s="138">
        <f t="shared" si="12"/>
        <v>6.4250975133439914E-2</v>
      </c>
      <c r="AB54" s="138"/>
      <c r="AC54" s="50">
        <f>国泰航空自动更新!K54*10</f>
        <v>189.911</v>
      </c>
      <c r="AD54" s="138">
        <f t="shared" si="13"/>
        <v>4.8137580095922061E-2</v>
      </c>
      <c r="AE54" s="138"/>
      <c r="AF54" s="50">
        <f>国泰航空自动更新!H54</f>
        <v>85.2</v>
      </c>
      <c r="AG54" s="174">
        <f t="shared" si="14"/>
        <v>2.4000000000000057</v>
      </c>
      <c r="AH54" s="138"/>
      <c r="AI54" s="50">
        <f>国泰航空自动更新!I54</f>
        <v>70.7</v>
      </c>
      <c r="AJ54" s="174">
        <f t="shared" si="15"/>
        <v>0.40000000000000568</v>
      </c>
      <c r="AK54" s="138"/>
    </row>
    <row r="55" spans="1:37">
      <c r="A55" s="49">
        <v>43220</v>
      </c>
      <c r="B55" s="50">
        <f>国泰航空自动更新!B55</f>
        <v>12483.039000000001</v>
      </c>
      <c r="C55" s="138">
        <f t="shared" si="4"/>
        <v>9.278656252713624E-3</v>
      </c>
      <c r="D55" s="138"/>
      <c r="E55" s="50">
        <f>国泰航空自动更新!C55</f>
        <v>981.601</v>
      </c>
      <c r="F55" s="138">
        <f t="shared" si="5"/>
        <v>-9.0083632501585242E-3</v>
      </c>
      <c r="G55" s="138"/>
      <c r="H55" s="50">
        <f t="shared" si="0"/>
        <v>11501.438</v>
      </c>
      <c r="I55" s="138">
        <f t="shared" si="6"/>
        <v>1.087068678053682E-2</v>
      </c>
      <c r="J55" s="138"/>
      <c r="K55" s="50">
        <f>国泰航空自动更新!D55</f>
        <v>10553.806</v>
      </c>
      <c r="L55" s="138">
        <f t="shared" si="7"/>
        <v>-1.212781881975078E-2</v>
      </c>
      <c r="M55" s="138"/>
      <c r="N55" s="50">
        <f>国泰航空自动更新!E55</f>
        <v>781.98199999999997</v>
      </c>
      <c r="O55" s="138">
        <f t="shared" si="8"/>
        <v>2.5856911968431096E-2</v>
      </c>
      <c r="P55" s="138"/>
      <c r="Q55" s="50">
        <f t="shared" si="1"/>
        <v>9771.8240000000005</v>
      </c>
      <c r="R55" s="138">
        <f t="shared" si="9"/>
        <v>-1.5046315428732471E-2</v>
      </c>
      <c r="S55" s="138"/>
      <c r="T55" s="50">
        <f>国泰航空自动更新!F55</f>
        <v>1438.5830000000001</v>
      </c>
      <c r="U55" s="138">
        <f t="shared" si="10"/>
        <v>4.231776069301274E-2</v>
      </c>
      <c r="V55" s="138"/>
      <c r="W55" s="50">
        <f>国泰航空自动更新!G55</f>
        <v>978.92899999999997</v>
      </c>
      <c r="X55" s="138">
        <f t="shared" si="11"/>
        <v>7.8958129200003002E-2</v>
      </c>
      <c r="Y55" s="138"/>
      <c r="Z55" s="50">
        <f>国泰航空自动更新!J55*10</f>
        <v>2980.654</v>
      </c>
      <c r="AA55" s="138">
        <f t="shared" si="12"/>
        <v>-7.762389263281988E-3</v>
      </c>
      <c r="AB55" s="138"/>
      <c r="AC55" s="50">
        <f>国泰航空自动更新!K55*10</f>
        <v>174.48899999999998</v>
      </c>
      <c r="AD55" s="138">
        <f t="shared" si="13"/>
        <v>6.7387274962837695E-2</v>
      </c>
      <c r="AE55" s="138"/>
      <c r="AF55" s="50">
        <f>国泰航空自动更新!H55</f>
        <v>84.5</v>
      </c>
      <c r="AG55" s="174">
        <f t="shared" si="14"/>
        <v>-1.9000000000000057</v>
      </c>
      <c r="AH55" s="138"/>
      <c r="AI55" s="50">
        <f>国泰航空自动更新!I55</f>
        <v>68</v>
      </c>
      <c r="AJ55" s="174">
        <f t="shared" si="15"/>
        <v>2.2999999999999972</v>
      </c>
      <c r="AK55" s="138"/>
    </row>
    <row r="56" spans="1:37">
      <c r="A56" s="49">
        <v>43251</v>
      </c>
      <c r="B56" s="50">
        <f>国泰航空自动更新!B56</f>
        <v>12662.581</v>
      </c>
      <c r="C56" s="138">
        <f t="shared" si="4"/>
        <v>2.9296706076522572E-2</v>
      </c>
      <c r="D56" s="138"/>
      <c r="E56" s="50">
        <f>国泰航空自动更新!C56</f>
        <v>1001.486</v>
      </c>
      <c r="F56" s="138">
        <f t="shared" si="5"/>
        <v>-9.217785137817236E-4</v>
      </c>
      <c r="G56" s="138"/>
      <c r="H56" s="50">
        <f t="shared" si="0"/>
        <v>11661.094999999999</v>
      </c>
      <c r="I56" s="138">
        <f t="shared" si="6"/>
        <v>3.197741048967595E-2</v>
      </c>
      <c r="J56" s="138"/>
      <c r="K56" s="50">
        <f>国泰航空自动更新!D56</f>
        <v>10380.790999999999</v>
      </c>
      <c r="L56" s="138">
        <f t="shared" si="7"/>
        <v>2.3372569239763497E-3</v>
      </c>
      <c r="M56" s="138"/>
      <c r="N56" s="50">
        <f>国泰航空自动更新!E56</f>
        <v>756.423</v>
      </c>
      <c r="O56" s="138">
        <f t="shared" si="8"/>
        <v>-1.4323281074259953E-3</v>
      </c>
      <c r="P56" s="138"/>
      <c r="Q56" s="50">
        <f t="shared" si="1"/>
        <v>9624.3679999999986</v>
      </c>
      <c r="R56" s="138">
        <f t="shared" si="9"/>
        <v>2.6347324852169507E-3</v>
      </c>
      <c r="S56" s="138"/>
      <c r="T56" s="50">
        <f>国泰航空自动更新!F56</f>
        <v>1407.2339999999999</v>
      </c>
      <c r="U56" s="138">
        <f t="shared" si="10"/>
        <v>3.8492362778711708E-2</v>
      </c>
      <c r="V56" s="138"/>
      <c r="W56" s="50">
        <f>国泰航空自动更新!G56</f>
        <v>965.34799999999996</v>
      </c>
      <c r="X56" s="138">
        <f t="shared" si="11"/>
        <v>7.3710038183603777E-2</v>
      </c>
      <c r="Y56" s="138"/>
      <c r="Z56" s="50">
        <f>国泰航空自动更新!J56*10</f>
        <v>2827.634</v>
      </c>
      <c r="AA56" s="138">
        <f t="shared" si="12"/>
        <v>-7.6649207310117706E-3</v>
      </c>
      <c r="AB56" s="138"/>
      <c r="AC56" s="50">
        <f>国泰航空自动更新!K56*10</f>
        <v>175.07400000000001</v>
      </c>
      <c r="AD56" s="138">
        <f t="shared" si="13"/>
        <v>8.242087756502614E-2</v>
      </c>
      <c r="AE56" s="138"/>
      <c r="AF56" s="50">
        <f>国泰航空自动更新!H56</f>
        <v>82</v>
      </c>
      <c r="AG56" s="174">
        <f t="shared" si="14"/>
        <v>-2.2000000000000028</v>
      </c>
      <c r="AH56" s="138"/>
      <c r="AI56" s="50">
        <f>国泰航空自动更新!I56</f>
        <v>69</v>
      </c>
      <c r="AJ56" s="174">
        <f t="shared" si="15"/>
        <v>2.7000000000000028</v>
      </c>
      <c r="AK56" s="138"/>
    </row>
    <row r="57" spans="1:37">
      <c r="A57" s="49">
        <v>43281</v>
      </c>
      <c r="B57" s="50">
        <f>国泰航空自动更新!B57</f>
        <v>12794.574000000001</v>
      </c>
      <c r="C57" s="138">
        <f t="shared" si="4"/>
        <v>3.790840256806316E-2</v>
      </c>
      <c r="D57" s="138"/>
      <c r="E57" s="50">
        <f>国泰航空自动更新!C57</f>
        <v>970.15700000000004</v>
      </c>
      <c r="F57" s="138">
        <f t="shared" si="5"/>
        <v>3.8555207404449732E-2</v>
      </c>
      <c r="G57" s="138"/>
      <c r="H57" s="50">
        <f t="shared" si="0"/>
        <v>11824.417000000001</v>
      </c>
      <c r="I57" s="138">
        <f t="shared" si="6"/>
        <v>3.7855369983619935E-2</v>
      </c>
      <c r="J57" s="138"/>
      <c r="K57" s="50">
        <f>国泰航空自动更新!D57</f>
        <v>10908.153</v>
      </c>
      <c r="L57" s="138">
        <f t="shared" si="7"/>
        <v>4.0144058122144832E-2</v>
      </c>
      <c r="M57" s="138"/>
      <c r="N57" s="50">
        <f>国泰航空自动更新!E57</f>
        <v>755.05799999999999</v>
      </c>
      <c r="O57" s="138">
        <f t="shared" si="8"/>
        <v>4.3271004406272517E-2</v>
      </c>
      <c r="P57" s="138"/>
      <c r="Q57" s="50">
        <f t="shared" si="1"/>
        <v>10153.095000000001</v>
      </c>
      <c r="R57" s="138">
        <f t="shared" si="9"/>
        <v>3.991226430506134E-2</v>
      </c>
      <c r="S57" s="138"/>
      <c r="T57" s="50">
        <f>国泰航空自动更新!F57</f>
        <v>1455.5989999999999</v>
      </c>
      <c r="U57" s="138">
        <f t="shared" si="10"/>
        <v>2.0408177571894948E-2</v>
      </c>
      <c r="V57" s="138"/>
      <c r="W57" s="50">
        <f>国泰航空自动更新!G57</f>
        <v>1027.7260000000001</v>
      </c>
      <c r="X57" s="138">
        <f t="shared" si="11"/>
        <v>5.4777888506527095E-2</v>
      </c>
      <c r="Y57" s="138"/>
      <c r="Z57" s="50">
        <f>国泰航空自动更新!J57*10</f>
        <v>2925.3850000000002</v>
      </c>
      <c r="AA57" s="138">
        <f t="shared" si="12"/>
        <v>4.1065241466879732E-2</v>
      </c>
      <c r="AB57" s="138"/>
      <c r="AC57" s="50">
        <f>国泰航空自动更新!K57*10</f>
        <v>180.35399999999998</v>
      </c>
      <c r="AD57" s="138">
        <f t="shared" si="13"/>
        <v>5.7943640160491805E-2</v>
      </c>
      <c r="AE57" s="138"/>
      <c r="AF57" s="50">
        <f>国泰航空自动更新!H57</f>
        <v>85.3</v>
      </c>
      <c r="AG57" s="174">
        <f t="shared" si="14"/>
        <v>0.20000000000000284</v>
      </c>
      <c r="AH57" s="138"/>
      <c r="AI57" s="50">
        <f>国泰航空自动更新!I57</f>
        <v>70.599999999999994</v>
      </c>
      <c r="AJ57" s="174">
        <f t="shared" si="15"/>
        <v>2.2999999999999972</v>
      </c>
      <c r="AK57" s="138"/>
    </row>
    <row r="58" spans="1:37">
      <c r="A58" s="49">
        <v>43312</v>
      </c>
      <c r="B58" s="50">
        <f>国泰航空自动更新!B58</f>
        <v>13665.105</v>
      </c>
      <c r="C58" s="138">
        <f t="shared" si="4"/>
        <v>2.8427427260108828E-2</v>
      </c>
      <c r="D58" s="138"/>
      <c r="E58" s="50">
        <f>国泰航空自动更新!C58</f>
        <v>1005.077</v>
      </c>
      <c r="F58" s="138">
        <f t="shared" si="5"/>
        <v>1.6727682513927089E-2</v>
      </c>
      <c r="G58" s="138"/>
      <c r="H58" s="50">
        <f t="shared" si="0"/>
        <v>12660.028</v>
      </c>
      <c r="I58" s="138">
        <f t="shared" si="6"/>
        <v>2.936781507326125E-2</v>
      </c>
      <c r="J58" s="138"/>
      <c r="K58" s="50">
        <f>国泰航空自动更新!D58</f>
        <v>11845.091</v>
      </c>
      <c r="L58" s="138">
        <f t="shared" si="7"/>
        <v>2.6723558300937755E-2</v>
      </c>
      <c r="M58" s="138"/>
      <c r="N58" s="50">
        <f>国泰航空自动更新!E58</f>
        <v>842.15700000000004</v>
      </c>
      <c r="O58" s="138">
        <f t="shared" si="8"/>
        <v>-4.6778511195286754E-3</v>
      </c>
      <c r="P58" s="138"/>
      <c r="Q58" s="50">
        <f t="shared" si="1"/>
        <v>11002.934000000001</v>
      </c>
      <c r="R58" s="138">
        <f t="shared" si="9"/>
        <v>2.9208828032512901E-2</v>
      </c>
      <c r="S58" s="138"/>
      <c r="T58" s="50">
        <f>国泰航空自动更新!F58</f>
        <v>1496.162</v>
      </c>
      <c r="U58" s="138">
        <f t="shared" si="10"/>
        <v>-2.7102547079510542E-3</v>
      </c>
      <c r="V58" s="138"/>
      <c r="W58" s="50">
        <f>国泰航空自动更新!G58</f>
        <v>1051.3499999999999</v>
      </c>
      <c r="X58" s="138">
        <f t="shared" si="11"/>
        <v>2.0679598737535665E-2</v>
      </c>
      <c r="Y58" s="138"/>
      <c r="Z58" s="50">
        <f>国泰航空自动更新!J58*10</f>
        <v>3152.973</v>
      </c>
      <c r="AA58" s="138">
        <f t="shared" si="12"/>
        <v>1.1492552970679304E-2</v>
      </c>
      <c r="AB58" s="138"/>
      <c r="AC58" s="50">
        <f>国泰航空自动更新!K58*10</f>
        <v>184.935</v>
      </c>
      <c r="AD58" s="138">
        <f t="shared" si="13"/>
        <v>2.9183431557507022E-2</v>
      </c>
      <c r="AE58" s="138"/>
      <c r="AF58" s="50">
        <f>国泰航空自动更新!H58</f>
        <v>86.7</v>
      </c>
      <c r="AG58" s="174">
        <f t="shared" si="14"/>
        <v>-9.9999999999994316E-2</v>
      </c>
      <c r="AH58" s="138"/>
      <c r="AI58" s="50">
        <f>国泰航空自动更新!I58</f>
        <v>70.3</v>
      </c>
      <c r="AJ58" s="174">
        <f t="shared" si="15"/>
        <v>1.5999999999999943</v>
      </c>
      <c r="AK58" s="138"/>
    </row>
    <row r="59" spans="1:37">
      <c r="A59" s="49">
        <v>43343</v>
      </c>
      <c r="B59" s="50">
        <f>国泰航空自动更新!B59</f>
        <v>13690.681</v>
      </c>
      <c r="C59" s="138">
        <f t="shared" si="4"/>
        <v>4.8563218170719624E-2</v>
      </c>
      <c r="D59" s="138"/>
      <c r="E59" s="50">
        <f>国泰航空自动更新!C59</f>
        <v>1025.4970000000001</v>
      </c>
      <c r="F59" s="138">
        <f t="shared" si="5"/>
        <v>5.5576714043380271E-2</v>
      </c>
      <c r="G59" s="138"/>
      <c r="H59" s="50">
        <f t="shared" si="0"/>
        <v>12665.184000000001</v>
      </c>
      <c r="I59" s="138">
        <f t="shared" si="6"/>
        <v>4.7999413492939347E-2</v>
      </c>
      <c r="J59" s="138"/>
      <c r="K59" s="50">
        <f>国泰航空自动更新!D59</f>
        <v>11924.629000000001</v>
      </c>
      <c r="L59" s="138">
        <f t="shared" si="7"/>
        <v>5.8557682047847948E-2</v>
      </c>
      <c r="M59" s="138"/>
      <c r="N59" s="50">
        <f>国泰航空自动更新!E59</f>
        <v>908.779</v>
      </c>
      <c r="O59" s="138">
        <f t="shared" si="8"/>
        <v>8.8051865642603477E-2</v>
      </c>
      <c r="P59" s="138"/>
      <c r="Q59" s="50">
        <f t="shared" si="1"/>
        <v>11015.85</v>
      </c>
      <c r="R59" s="138">
        <f t="shared" si="9"/>
        <v>5.6195727929250205E-2</v>
      </c>
      <c r="S59" s="138"/>
      <c r="T59" s="50">
        <f>国泰航空自动更新!F59</f>
        <v>1529.492</v>
      </c>
      <c r="U59" s="138">
        <f t="shared" si="10"/>
        <v>2.8456694988878262E-2</v>
      </c>
      <c r="V59" s="138"/>
      <c r="W59" s="50">
        <f>国泰航空自动更新!G59</f>
        <v>1046.684</v>
      </c>
      <c r="X59" s="138">
        <f t="shared" si="11"/>
        <v>7.4104822000859993E-2</v>
      </c>
      <c r="Y59" s="138"/>
      <c r="Z59" s="50">
        <f>国泰航空自动更新!J59*10</f>
        <v>3278.4809999999998</v>
      </c>
      <c r="AA59" s="138">
        <f t="shared" si="12"/>
        <v>6.4459508907452667E-2</v>
      </c>
      <c r="AB59" s="138"/>
      <c r="AC59" s="50">
        <f>国泰航空自动更新!K59*10</f>
        <v>187.64399999999998</v>
      </c>
      <c r="AD59" s="138">
        <f t="shared" si="13"/>
        <v>8.9351128862777296E-2</v>
      </c>
      <c r="AE59" s="138"/>
      <c r="AF59" s="50">
        <f>国泰航空自动更新!H59</f>
        <v>87.1</v>
      </c>
      <c r="AG59" s="174">
        <f t="shared" si="14"/>
        <v>0.79999999999999716</v>
      </c>
      <c r="AH59" s="138"/>
      <c r="AI59" s="50">
        <f>国泰航空自动更新!I59</f>
        <v>68.400000000000006</v>
      </c>
      <c r="AJ59" s="174">
        <f t="shared" si="15"/>
        <v>2.9000000000000057</v>
      </c>
      <c r="AK59" s="138"/>
    </row>
    <row r="60" spans="1:37">
      <c r="A60" s="49">
        <v>43373</v>
      </c>
      <c r="B60" s="50">
        <f>国泰航空自动更新!B60</f>
        <v>12273.949000000001</v>
      </c>
      <c r="C60" s="138">
        <f t="shared" si="4"/>
        <v>7.4622614592947389E-3</v>
      </c>
      <c r="D60" s="138"/>
      <c r="E60" s="50">
        <f>国泰航空自动更新!C60</f>
        <v>924.21299999999997</v>
      </c>
      <c r="F60" s="138">
        <f t="shared" si="5"/>
        <v>-6.7225058814861627E-2</v>
      </c>
      <c r="G60" s="138"/>
      <c r="H60" s="50">
        <f t="shared" si="0"/>
        <v>11349.736000000001</v>
      </c>
      <c r="I60" s="138">
        <f t="shared" si="6"/>
        <v>1.4074157796289732E-2</v>
      </c>
      <c r="J60" s="138"/>
      <c r="K60" s="50">
        <f>国泰航空自动更新!D60</f>
        <v>9919.9920000000002</v>
      </c>
      <c r="L60" s="138">
        <f t="shared" si="7"/>
        <v>4.9665853406255511E-3</v>
      </c>
      <c r="M60" s="138"/>
      <c r="N60" s="50">
        <f>国泰航空自动更新!E60</f>
        <v>694.44600000000003</v>
      </c>
      <c r="O60" s="138">
        <f t="shared" si="8"/>
        <v>-3.0208999578258178E-2</v>
      </c>
      <c r="P60" s="138"/>
      <c r="Q60" s="50">
        <f t="shared" si="1"/>
        <v>9225.5460000000003</v>
      </c>
      <c r="R60" s="138">
        <f t="shared" si="9"/>
        <v>7.7179526698794021E-3</v>
      </c>
      <c r="S60" s="138"/>
      <c r="T60" s="50">
        <f>国泰航空自动更新!F60</f>
        <v>1466.1410000000001</v>
      </c>
      <c r="U60" s="138">
        <f t="shared" si="10"/>
        <v>6.9781130385631052E-3</v>
      </c>
      <c r="V60" s="138"/>
      <c r="W60" s="50">
        <f>国泰航空自动更新!G60</f>
        <v>1014.477</v>
      </c>
      <c r="X60" s="138">
        <f t="shared" si="11"/>
        <v>2.2932560545468883E-2</v>
      </c>
      <c r="Y60" s="138"/>
      <c r="Z60" s="50">
        <f>国泰航空自动更新!J60*10</f>
        <v>2612.643</v>
      </c>
      <c r="AA60" s="138">
        <f t="shared" si="12"/>
        <v>-1.019715793433662E-2</v>
      </c>
      <c r="AB60" s="138"/>
      <c r="AC60" s="50">
        <f>国泰航空自动更新!K60*10</f>
        <v>180.62299999999999</v>
      </c>
      <c r="AD60" s="138">
        <f t="shared" si="13"/>
        <v>1.6500554333083617E-2</v>
      </c>
      <c r="AE60" s="138"/>
      <c r="AF60" s="50">
        <f>国泰航空自动更新!H60</f>
        <v>80.8</v>
      </c>
      <c r="AG60" s="174">
        <f t="shared" si="14"/>
        <v>-0.20000000000000284</v>
      </c>
      <c r="AH60" s="138"/>
      <c r="AI60" s="50">
        <f>国泰航空自动更新!I60</f>
        <v>69.2</v>
      </c>
      <c r="AJ60" s="174">
        <f t="shared" si="15"/>
        <v>1.1000000000000085</v>
      </c>
      <c r="AK60" s="138"/>
    </row>
    <row r="61" spans="1:37">
      <c r="A61" s="49">
        <v>43404</v>
      </c>
      <c r="B61" s="50">
        <f>国泰航空自动更新!B61</f>
        <v>13390.172</v>
      </c>
      <c r="C61" s="138">
        <f t="shared" si="4"/>
        <v>3.7573952346599437E-2</v>
      </c>
      <c r="D61" s="138"/>
      <c r="E61" s="50">
        <f>国泰航空自动更新!C61</f>
        <v>1034.2070000000001</v>
      </c>
      <c r="F61" s="138">
        <f t="shared" si="5"/>
        <v>1.2925436577506666E-2</v>
      </c>
      <c r="G61" s="138"/>
      <c r="H61" s="50">
        <f t="shared" si="0"/>
        <v>12355.965</v>
      </c>
      <c r="I61" s="138">
        <f t="shared" si="6"/>
        <v>3.9691575243220756E-2</v>
      </c>
      <c r="J61" s="138"/>
      <c r="K61" s="50">
        <f>国泰航空自动更新!D61</f>
        <v>10923.474</v>
      </c>
      <c r="L61" s="138">
        <f t="shared" si="7"/>
        <v>4.1206759934333315E-2</v>
      </c>
      <c r="M61" s="138"/>
      <c r="N61" s="50">
        <f>国泰航空自动更新!E61</f>
        <v>756.76900000000001</v>
      </c>
      <c r="O61" s="138">
        <f t="shared" si="8"/>
        <v>-8.0741458248407838E-3</v>
      </c>
      <c r="P61" s="138"/>
      <c r="Q61" s="50">
        <f t="shared" si="1"/>
        <v>10166.705</v>
      </c>
      <c r="R61" s="138">
        <f t="shared" si="9"/>
        <v>4.5071574112393264E-2</v>
      </c>
      <c r="S61" s="138"/>
      <c r="T61" s="50">
        <f>国泰航空自动更新!F61</f>
        <v>1534.925</v>
      </c>
      <c r="U61" s="138">
        <f t="shared" si="10"/>
        <v>3.7518081410282234E-2</v>
      </c>
      <c r="V61" s="138"/>
      <c r="W61" s="50">
        <f>国泰航空自动更新!G61</f>
        <v>1080.578</v>
      </c>
      <c r="X61" s="138">
        <f t="shared" si="11"/>
        <v>5.3603639618487353E-2</v>
      </c>
      <c r="Y61" s="138"/>
      <c r="Z61" s="50">
        <f>国泰航空自动更新!J61*10</f>
        <v>2950.5320000000002</v>
      </c>
      <c r="AA61" s="138">
        <f t="shared" si="12"/>
        <v>8.810973337317618E-3</v>
      </c>
      <c r="AB61" s="138"/>
      <c r="AC61" s="50">
        <f>国泰航空自动更新!K61*10</f>
        <v>192.52199999999999</v>
      </c>
      <c r="AD61" s="138">
        <f t="shared" si="13"/>
        <v>6.5387978263035107E-2</v>
      </c>
      <c r="AE61" s="138"/>
      <c r="AF61" s="50">
        <f>国泰航空自动更新!H61</f>
        <v>81.599999999999994</v>
      </c>
      <c r="AG61" s="174">
        <f t="shared" si="14"/>
        <v>0.29999999999999716</v>
      </c>
      <c r="AH61" s="138"/>
      <c r="AI61" s="50">
        <f>国泰航空自动更新!I61</f>
        <v>70.400000000000006</v>
      </c>
      <c r="AJ61" s="174">
        <f t="shared" si="15"/>
        <v>1.1000000000000085</v>
      </c>
      <c r="AK61" s="138"/>
    </row>
    <row r="62" spans="1:37">
      <c r="A62" s="49">
        <v>43434</v>
      </c>
      <c r="B62" s="50">
        <f>国泰航空自动更新!B62</f>
        <v>12593.062</v>
      </c>
      <c r="C62" s="138">
        <f t="shared" si="4"/>
        <v>4.4879827795226479E-2</v>
      </c>
      <c r="D62" s="138"/>
      <c r="E62" s="50">
        <f>国泰航空自动更新!C62</f>
        <v>977.09799999999996</v>
      </c>
      <c r="F62" s="138">
        <f t="shared" si="5"/>
        <v>2.0911555095639578E-3</v>
      </c>
      <c r="G62" s="138"/>
      <c r="H62" s="50">
        <f t="shared" si="0"/>
        <v>11615.964</v>
      </c>
      <c r="I62" s="138">
        <f t="shared" si="6"/>
        <v>4.8646288777283164E-2</v>
      </c>
      <c r="J62" s="138"/>
      <c r="K62" s="50">
        <f>国泰航空自动更新!D62</f>
        <v>10485.79</v>
      </c>
      <c r="L62" s="138">
        <f t="shared" si="7"/>
        <v>4.0165207651825297E-2</v>
      </c>
      <c r="M62" s="138"/>
      <c r="N62" s="50">
        <f>国泰航空自动更新!E62</f>
        <v>717.27099999999996</v>
      </c>
      <c r="O62" s="138">
        <f t="shared" si="8"/>
        <v>-4.9069932631158331E-3</v>
      </c>
      <c r="P62" s="138"/>
      <c r="Q62" s="50">
        <f t="shared" si="1"/>
        <v>9768.5190000000002</v>
      </c>
      <c r="R62" s="138">
        <f t="shared" si="9"/>
        <v>4.3636160840915927E-2</v>
      </c>
      <c r="S62" s="138"/>
      <c r="T62" s="50">
        <f>国泰航空自动更新!F62</f>
        <v>1512.2049999999999</v>
      </c>
      <c r="U62" s="138">
        <f t="shared" si="10"/>
        <v>9.3202628949546895E-3</v>
      </c>
      <c r="V62" s="138"/>
      <c r="W62" s="50">
        <f>国泰航空自动更新!G62</f>
        <v>1060.413</v>
      </c>
      <c r="X62" s="138">
        <f t="shared" si="11"/>
        <v>-1.1322475169151858E-2</v>
      </c>
      <c r="Y62" s="138"/>
      <c r="Z62" s="50">
        <f>国泰航空自动更新!J62*10</f>
        <v>2883.0560000000005</v>
      </c>
      <c r="AA62" s="138">
        <f t="shared" si="12"/>
        <v>1.3770911915462536E-2</v>
      </c>
      <c r="AB62" s="138"/>
      <c r="AC62" s="50">
        <f>国泰航空自动更新!K62*10</f>
        <v>185.13499999999999</v>
      </c>
      <c r="AD62" s="138">
        <f t="shared" si="13"/>
        <v>-1.2850249273507863E-2</v>
      </c>
      <c r="AE62" s="138"/>
      <c r="AF62" s="50">
        <f>国泰航空自动更新!H62</f>
        <v>83.3</v>
      </c>
      <c r="AG62" s="174">
        <f t="shared" si="14"/>
        <v>-0.29999999999999716</v>
      </c>
      <c r="AH62" s="138"/>
      <c r="AI62" s="50">
        <f>国泰航空自动更新!I62</f>
        <v>70.099999999999994</v>
      </c>
      <c r="AJ62" s="174">
        <f t="shared" si="15"/>
        <v>-1.5</v>
      </c>
      <c r="AK62" s="138"/>
    </row>
    <row r="63" spans="1:37">
      <c r="A63" s="49">
        <v>43465</v>
      </c>
      <c r="B63" s="50">
        <f>国泰航空自动更新!B63</f>
        <v>13978.669</v>
      </c>
      <c r="C63" s="138">
        <f t="shared" si="4"/>
        <v>5.822174263776958E-2</v>
      </c>
      <c r="D63" s="138"/>
      <c r="E63" s="50">
        <f>国泰航空自动更新!C63</f>
        <v>973.04700000000003</v>
      </c>
      <c r="F63" s="138">
        <f t="shared" si="5"/>
        <v>-2.9022153790272842E-2</v>
      </c>
      <c r="G63" s="138"/>
      <c r="H63" s="50">
        <f t="shared" si="0"/>
        <v>13005.621999999999</v>
      </c>
      <c r="I63" s="138">
        <f t="shared" si="6"/>
        <v>6.5383745487285427E-2</v>
      </c>
      <c r="J63" s="138"/>
      <c r="K63" s="50">
        <f>国泰航空自动更新!D63</f>
        <v>11720.855</v>
      </c>
      <c r="L63" s="138">
        <f t="shared" si="7"/>
        <v>4.8734313864177814E-2</v>
      </c>
      <c r="M63" s="138"/>
      <c r="N63" s="50">
        <f>国泰航空自动更新!E63</f>
        <v>708.49</v>
      </c>
      <c r="O63" s="138">
        <f t="shared" si="8"/>
        <v>-2.5714085334074044E-2</v>
      </c>
      <c r="P63" s="138"/>
      <c r="Q63" s="50">
        <f t="shared" si="1"/>
        <v>11012.365</v>
      </c>
      <c r="R63" s="138">
        <f t="shared" si="9"/>
        <v>5.3915483985934598E-2</v>
      </c>
      <c r="S63" s="138"/>
      <c r="T63" s="50">
        <f>国泰航空自动更新!F63</f>
        <v>1534.617</v>
      </c>
      <c r="U63" s="138">
        <f t="shared" si="10"/>
        <v>-4.7481154085138311E-4</v>
      </c>
      <c r="V63" s="138"/>
      <c r="W63" s="50">
        <f>国泰航空自动更新!G63</f>
        <v>1038.623</v>
      </c>
      <c r="X63" s="138">
        <f t="shared" si="11"/>
        <v>-5.8618848777799659E-2</v>
      </c>
      <c r="Y63" s="138"/>
      <c r="Z63" s="50">
        <f>国泰航空自动更新!J63*10</f>
        <v>3105.8289999999997</v>
      </c>
      <c r="AA63" s="138">
        <f t="shared" si="12"/>
        <v>1.7782684551266081E-2</v>
      </c>
      <c r="AB63" s="138"/>
      <c r="AC63" s="50">
        <f>国泰航空自动更新!K63*10</f>
        <v>182.863</v>
      </c>
      <c r="AD63" s="138">
        <f t="shared" si="13"/>
        <v>-4.8530100421457889E-2</v>
      </c>
      <c r="AE63" s="138"/>
      <c r="AF63" s="50">
        <f>国泰航空自动更新!H63</f>
        <v>83.8</v>
      </c>
      <c r="AG63" s="174">
        <f t="shared" si="14"/>
        <v>-0.79999999999999716</v>
      </c>
      <c r="AH63" s="138"/>
      <c r="AI63" s="50">
        <f>国泰航空自动更新!I63</f>
        <v>67.7</v>
      </c>
      <c r="AJ63" s="174">
        <f t="shared" si="15"/>
        <v>-4.2000000000000028</v>
      </c>
      <c r="AK63" s="138"/>
    </row>
    <row r="64" spans="1:37">
      <c r="A64" s="34">
        <v>43496</v>
      </c>
      <c r="B64" s="18">
        <f>国泰航空自动更新!B64</f>
        <v>14004.187</v>
      </c>
      <c r="C64" s="138">
        <f t="shared" si="4"/>
        <v>7.1410417544577998E-2</v>
      </c>
      <c r="D64" s="138"/>
      <c r="E64" s="18">
        <f>国泰航空自动更新!C64</f>
        <v>1015.526</v>
      </c>
      <c r="F64" s="138">
        <f t="shared" si="5"/>
        <v>6.0829058457319007E-3</v>
      </c>
      <c r="G64" s="138"/>
      <c r="H64" s="18">
        <f t="shared" si="0"/>
        <v>12988.661</v>
      </c>
      <c r="I64" s="138">
        <f t="shared" si="6"/>
        <v>7.6877496080474783E-2</v>
      </c>
      <c r="J64" s="138"/>
      <c r="K64" s="18">
        <f>国泰航空自动更新!D64</f>
        <v>12053.451999999999</v>
      </c>
      <c r="L64" s="138">
        <f t="shared" si="7"/>
        <v>9.5034491429925261E-2</v>
      </c>
      <c r="M64" s="138"/>
      <c r="N64" s="18">
        <f>国泰航空自动更新!E64</f>
        <v>769.12099999999998</v>
      </c>
      <c r="O64" s="138">
        <f t="shared" si="8"/>
        <v>6.993104273347317E-2</v>
      </c>
      <c r="P64" s="138"/>
      <c r="Q64" s="18">
        <f t="shared" si="1"/>
        <v>11284.331</v>
      </c>
      <c r="R64" s="138">
        <f t="shared" si="9"/>
        <v>9.6788449962827539E-2</v>
      </c>
      <c r="S64" s="138"/>
      <c r="T64" s="18">
        <f>国泰航空自动更新!F64</f>
        <v>1468.5509999999999</v>
      </c>
      <c r="U64" s="138">
        <f t="shared" si="10"/>
        <v>7.657519498885268E-3</v>
      </c>
      <c r="V64" s="138"/>
      <c r="W64" s="18">
        <f>国泰航空自动更新!G64</f>
        <v>904.00800000000004</v>
      </c>
      <c r="X64" s="138">
        <f t="shared" si="11"/>
        <v>-5.2248530945803506E-2</v>
      </c>
      <c r="Y64" s="138"/>
      <c r="Z64" s="18">
        <f>国泰航空自动更新!J64*10</f>
        <v>3127.4369999999999</v>
      </c>
      <c r="AA64" s="138">
        <f t="shared" si="12"/>
        <v>7.4220423136306168E-2</v>
      </c>
      <c r="AB64" s="138"/>
      <c r="AC64" s="18">
        <f>国泰航空自动更新!K64*10</f>
        <v>166.73500000000001</v>
      </c>
      <c r="AD64" s="138">
        <f t="shared" si="13"/>
        <v>-3.4103416713976209E-2</v>
      </c>
      <c r="AE64" s="138"/>
      <c r="AF64" s="18">
        <f>国泰航空自动更新!H64</f>
        <v>86.1</v>
      </c>
      <c r="AG64" s="174">
        <f t="shared" si="14"/>
        <v>1.8999999999999915</v>
      </c>
      <c r="AH64" s="138"/>
      <c r="AI64" s="18">
        <f>国泰航空自动更新!I64</f>
        <v>61.6</v>
      </c>
      <c r="AJ64" s="174">
        <f t="shared" si="15"/>
        <v>-3.8000000000000043</v>
      </c>
      <c r="AK64" s="138"/>
    </row>
    <row r="65" spans="1:37">
      <c r="A65" s="49">
        <v>43524</v>
      </c>
      <c r="B65" s="50">
        <f>国泰航空自动更新!B65</f>
        <v>12628.434999999999</v>
      </c>
      <c r="C65" s="138">
        <f t="shared" si="4"/>
        <v>5.8864659152575216E-2</v>
      </c>
      <c r="D65" s="138"/>
      <c r="E65" s="50">
        <f>国泰航空自动更新!C65</f>
        <v>905.09900000000005</v>
      </c>
      <c r="F65" s="138">
        <f t="shared" si="5"/>
        <v>-2.4900561509655028E-2</v>
      </c>
      <c r="G65" s="138"/>
      <c r="H65" s="50">
        <f t="shared" si="0"/>
        <v>11723.335999999999</v>
      </c>
      <c r="I65" s="138">
        <f t="shared" si="6"/>
        <v>6.5934181837358441E-2</v>
      </c>
      <c r="J65" s="138"/>
      <c r="K65" s="50">
        <f>国泰航空自动更新!D65</f>
        <v>10314.055</v>
      </c>
      <c r="L65" s="138">
        <f t="shared" si="7"/>
        <v>2.863230729952071E-2</v>
      </c>
      <c r="M65" s="138"/>
      <c r="N65" s="50">
        <f>国泰航空自动更新!E65</f>
        <v>736.36</v>
      </c>
      <c r="O65" s="138">
        <f t="shared" si="8"/>
        <v>-7.1998386873180498E-2</v>
      </c>
      <c r="P65" s="138"/>
      <c r="Q65" s="50">
        <f t="shared" si="1"/>
        <v>9577.6949999999997</v>
      </c>
      <c r="R65" s="138">
        <f t="shared" si="9"/>
        <v>3.7280134120758479E-2</v>
      </c>
      <c r="S65" s="138"/>
      <c r="T65" s="50">
        <f>国泰航空自动更新!F65</f>
        <v>1235.2470000000001</v>
      </c>
      <c r="U65" s="138">
        <f t="shared" si="10"/>
        <v>-1.814752344449222E-2</v>
      </c>
      <c r="V65" s="138"/>
      <c r="W65" s="50">
        <f>国泰航空自动更新!G65</f>
        <v>750.15200000000004</v>
      </c>
      <c r="X65" s="138">
        <f t="shared" si="11"/>
        <v>-9.2528791251330622E-2</v>
      </c>
      <c r="Y65" s="138"/>
      <c r="Z65" s="50">
        <f>国泰航空自动更新!J65*10</f>
        <v>2833.5340000000001</v>
      </c>
      <c r="AA65" s="138">
        <f t="shared" si="12"/>
        <v>1.0247102014302012E-2</v>
      </c>
      <c r="AB65" s="138"/>
      <c r="AC65" s="50">
        <f>国泰航空自动更新!K65*10</f>
        <v>131.32</v>
      </c>
      <c r="AD65" s="138">
        <f t="shared" si="13"/>
        <v>-9.9314128943758684E-2</v>
      </c>
      <c r="AE65" s="138"/>
      <c r="AF65" s="50">
        <f>国泰航空自动更新!H65</f>
        <v>81.7</v>
      </c>
      <c r="AG65" s="174">
        <f t="shared" si="14"/>
        <v>-2.3999999999999915</v>
      </c>
      <c r="AH65" s="138"/>
      <c r="AI65" s="50">
        <f>国泰航空自动更新!I65</f>
        <v>60.7</v>
      </c>
      <c r="AJ65" s="174">
        <f t="shared" si="15"/>
        <v>-5</v>
      </c>
      <c r="AK65" s="138"/>
    </row>
    <row r="66" spans="1:37">
      <c r="A66" s="49">
        <v>43555</v>
      </c>
      <c r="B66" s="50">
        <f>国泰航空自动更新!B66</f>
        <v>13461.313</v>
      </c>
      <c r="C66" s="138">
        <f t="shared" si="4"/>
        <v>4.8960889731300528E-2</v>
      </c>
      <c r="D66" s="138"/>
      <c r="E66" s="50">
        <f>国泰航空自动更新!C66</f>
        <v>988.072</v>
      </c>
      <c r="F66" s="138">
        <f t="shared" si="5"/>
        <v>-2.0675327970566926E-2</v>
      </c>
      <c r="G66" s="138"/>
      <c r="H66" s="50">
        <f t="shared" si="0"/>
        <v>12473.241</v>
      </c>
      <c r="I66" s="138">
        <f t="shared" si="6"/>
        <v>5.4902856597722094E-2</v>
      </c>
      <c r="J66" s="138"/>
      <c r="K66" s="50">
        <f>国泰航空自动更新!D66</f>
        <v>11295.302</v>
      </c>
      <c r="L66" s="138">
        <f t="shared" si="7"/>
        <v>3.3154358646904969E-2</v>
      </c>
      <c r="M66" s="138"/>
      <c r="N66" s="50">
        <f>国泰航空自动更新!E66</f>
        <v>774.33900000000006</v>
      </c>
      <c r="O66" s="138">
        <f t="shared" si="8"/>
        <v>-1.2054295363408629E-2</v>
      </c>
      <c r="P66" s="138"/>
      <c r="Q66" s="50">
        <f t="shared" si="1"/>
        <v>10520.963</v>
      </c>
      <c r="R66" s="138">
        <f t="shared" si="9"/>
        <v>3.6645717567093117E-2</v>
      </c>
      <c r="S66" s="138"/>
      <c r="T66" s="50">
        <f>国泰航空自动更新!F66</f>
        <v>1529.8</v>
      </c>
      <c r="U66" s="138">
        <f t="shared" si="10"/>
        <v>2.8108595671485492E-3</v>
      </c>
      <c r="V66" s="138"/>
      <c r="W66" s="50">
        <f>国泰航空自动更新!G66</f>
        <v>1047.3510000000001</v>
      </c>
      <c r="X66" s="138">
        <f t="shared" si="11"/>
        <v>-2.8599862547034727E-2</v>
      </c>
      <c r="Y66" s="138"/>
      <c r="Z66" s="50">
        <f>国泰航空自动更新!J66*10</f>
        <v>3111.27</v>
      </c>
      <c r="AA66" s="138">
        <f t="shared" si="12"/>
        <v>2.5169668814250867E-2</v>
      </c>
      <c r="AB66" s="138"/>
      <c r="AC66" s="50">
        <f>国泰航空自动更新!K66*10</f>
        <v>185.15600000000001</v>
      </c>
      <c r="AD66" s="138">
        <f t="shared" si="13"/>
        <v>-2.5038044136463933E-2</v>
      </c>
      <c r="AE66" s="138"/>
      <c r="AF66" s="50">
        <f>国泰航空自动更新!H66</f>
        <v>83.9</v>
      </c>
      <c r="AG66" s="174">
        <f t="shared" si="14"/>
        <v>-1.2999999999999972</v>
      </c>
      <c r="AH66" s="138"/>
      <c r="AI66" s="50">
        <f>国泰航空自动更新!I66</f>
        <v>68.5</v>
      </c>
      <c r="AJ66" s="174">
        <f t="shared" si="15"/>
        <v>-2.2000000000000028</v>
      </c>
      <c r="AK66" s="138"/>
    </row>
    <row r="67" spans="1:37">
      <c r="A67" s="49">
        <v>43585</v>
      </c>
      <c r="B67" s="50">
        <f>国泰航空自动更新!B67</f>
        <v>13493.710999999999</v>
      </c>
      <c r="C67" s="138">
        <f t="shared" si="4"/>
        <v>8.0963617913874852E-2</v>
      </c>
      <c r="D67" s="138"/>
      <c r="E67" s="50">
        <f>国泰航空自动更新!C67</f>
        <v>979.64700000000005</v>
      </c>
      <c r="F67" s="138">
        <f t="shared" si="5"/>
        <v>-1.9906255189225952E-3</v>
      </c>
      <c r="G67" s="138"/>
      <c r="H67" s="50">
        <f t="shared" si="0"/>
        <v>12514.063999999998</v>
      </c>
      <c r="I67" s="138">
        <f t="shared" si="6"/>
        <v>8.804342552644262E-2</v>
      </c>
      <c r="J67" s="138"/>
      <c r="K67" s="50">
        <f>国泰航空自动更新!D67</f>
        <v>11324.591</v>
      </c>
      <c r="L67" s="138">
        <f t="shared" si="7"/>
        <v>7.3033842009224026E-2</v>
      </c>
      <c r="M67" s="138"/>
      <c r="N67" s="50">
        <f>国泰航空自动更新!E67</f>
        <v>782.82799999999997</v>
      </c>
      <c r="O67" s="138">
        <f t="shared" si="8"/>
        <v>1.0818663345191215E-3</v>
      </c>
      <c r="P67" s="138"/>
      <c r="Q67" s="50">
        <f t="shared" si="1"/>
        <v>10541.763000000001</v>
      </c>
      <c r="R67" s="138">
        <f t="shared" si="9"/>
        <v>7.8791738369418107E-2</v>
      </c>
      <c r="S67" s="138"/>
      <c r="T67" s="50">
        <f>国泰航空自动更新!F67</f>
        <v>1451.8440000000001</v>
      </c>
      <c r="U67" s="138">
        <f t="shared" si="10"/>
        <v>9.218098642900685E-3</v>
      </c>
      <c r="V67" s="138"/>
      <c r="W67" s="50">
        <f>国泰航空自动更新!G67</f>
        <v>907.89300000000003</v>
      </c>
      <c r="X67" s="138">
        <f t="shared" si="11"/>
        <v>-7.2565017483392502E-2</v>
      </c>
      <c r="Y67" s="138"/>
      <c r="Z67" s="50">
        <f>国泰航空自动更新!J67*10</f>
        <v>3127.1859999999997</v>
      </c>
      <c r="AA67" s="138">
        <f t="shared" si="12"/>
        <v>4.9161023050645847E-2</v>
      </c>
      <c r="AB67" s="138"/>
      <c r="AC67" s="50">
        <f>国泰航空自动更新!K67*10</f>
        <v>163.69399999999999</v>
      </c>
      <c r="AD67" s="138">
        <f t="shared" si="13"/>
        <v>-6.1866364068795088E-2</v>
      </c>
      <c r="AE67" s="138"/>
      <c r="AF67" s="50">
        <f>国泰航空自动更新!H67</f>
        <v>83.9</v>
      </c>
      <c r="AG67" s="174">
        <f t="shared" si="14"/>
        <v>-0.59999999999999432</v>
      </c>
      <c r="AH67" s="138"/>
      <c r="AI67" s="50">
        <f>国泰航空自动更新!I67</f>
        <v>62.5</v>
      </c>
      <c r="AJ67" s="174">
        <f t="shared" si="15"/>
        <v>-5.5</v>
      </c>
      <c r="AK67" s="138"/>
    </row>
    <row r="68" spans="1:37">
      <c r="A68" s="49">
        <v>43616</v>
      </c>
      <c r="B68" s="50">
        <f>国泰航空自动更新!B68</f>
        <v>13495.182000000001</v>
      </c>
      <c r="C68" s="138">
        <f t="shared" si="4"/>
        <v>6.5752866654910314E-2</v>
      </c>
      <c r="D68" s="138"/>
      <c r="E68" s="50">
        <f>国泰航空自动更新!C68</f>
        <v>985.96100000000001</v>
      </c>
      <c r="F68" s="138">
        <f t="shared" si="5"/>
        <v>-1.5501964081375053E-2</v>
      </c>
      <c r="G68" s="138"/>
      <c r="H68" s="50">
        <f t="shared" si="0"/>
        <v>12509.221000000001</v>
      </c>
      <c r="I68" s="138">
        <f t="shared" si="6"/>
        <v>7.2731248652035063E-2</v>
      </c>
      <c r="J68" s="138"/>
      <c r="K68" s="50">
        <f>国泰航空自动更新!D68</f>
        <v>11190.05</v>
      </c>
      <c r="L68" s="138">
        <f t="shared" si="7"/>
        <v>7.7957354116849009E-2</v>
      </c>
      <c r="M68" s="138"/>
      <c r="N68" s="50">
        <f>国泰航空自动更新!E68</f>
        <v>750.93600000000004</v>
      </c>
      <c r="O68" s="138">
        <f t="shared" si="8"/>
        <v>-7.2538777906012708E-3</v>
      </c>
      <c r="P68" s="138"/>
      <c r="Q68" s="50">
        <f t="shared" si="1"/>
        <v>10439.114</v>
      </c>
      <c r="R68" s="138">
        <f t="shared" si="9"/>
        <v>8.4654493676883602E-2</v>
      </c>
      <c r="S68" s="138"/>
      <c r="T68" s="50">
        <f>国泰航空自动更新!F68</f>
        <v>1471.5329999999999</v>
      </c>
      <c r="U68" s="138">
        <f t="shared" si="10"/>
        <v>4.5691761284903487E-2</v>
      </c>
      <c r="V68" s="138"/>
      <c r="W68" s="50">
        <f>国泰航空自动更新!G68</f>
        <v>940.20899999999995</v>
      </c>
      <c r="X68" s="138">
        <f t="shared" si="11"/>
        <v>-2.6041386111536946E-2</v>
      </c>
      <c r="Y68" s="138"/>
      <c r="Z68" s="50">
        <f>国泰航空自动更新!J68*10</f>
        <v>2961.491</v>
      </c>
      <c r="AA68" s="138">
        <f t="shared" si="12"/>
        <v>4.7338870589333615E-2</v>
      </c>
      <c r="AB68" s="138"/>
      <c r="AC68" s="50">
        <f>国泰航空自动更新!K68*10</f>
        <v>168.27</v>
      </c>
      <c r="AD68" s="138">
        <f t="shared" si="13"/>
        <v>-3.8863566263408589E-2</v>
      </c>
      <c r="AE68" s="138"/>
      <c r="AF68" s="50">
        <f>国泰航空自动更新!H68</f>
        <v>82.9</v>
      </c>
      <c r="AG68" s="174">
        <f t="shared" si="14"/>
        <v>0.90000000000000568</v>
      </c>
      <c r="AH68" s="138"/>
      <c r="AI68" s="50">
        <f>国泰航空自动更新!I68</f>
        <v>63.9</v>
      </c>
      <c r="AJ68" s="174">
        <f t="shared" si="15"/>
        <v>-5.1000000000000014</v>
      </c>
      <c r="AK68" s="138"/>
    </row>
    <row r="69" spans="1:37">
      <c r="A69" s="49">
        <v>43646</v>
      </c>
      <c r="B69" s="50">
        <f>国泰航空自动更新!B69</f>
        <v>13731.593000000001</v>
      </c>
      <c r="C69" s="138">
        <f t="shared" si="4"/>
        <v>7.3235654426634378E-2</v>
      </c>
      <c r="D69" s="138"/>
      <c r="E69" s="50">
        <f>国泰航空自动更新!C69</f>
        <v>961.95500000000004</v>
      </c>
      <c r="F69" s="138">
        <f t="shared" si="5"/>
        <v>-8.4543017264215869E-3</v>
      </c>
      <c r="G69" s="138"/>
      <c r="H69" s="50">
        <f t="shared" ref="H69:H132" si="16">B69-E69</f>
        <v>12769.638000000001</v>
      </c>
      <c r="I69" s="138">
        <f t="shared" si="6"/>
        <v>7.9938063754009914E-2</v>
      </c>
      <c r="J69" s="138"/>
      <c r="K69" s="50">
        <f>国泰航空自动更新!D69</f>
        <v>11900.996999999999</v>
      </c>
      <c r="L69" s="138">
        <f t="shared" si="7"/>
        <v>9.1018525317714039E-2</v>
      </c>
      <c r="M69" s="138"/>
      <c r="N69" s="50">
        <f>国泰航空自动更新!E69</f>
        <v>737.64200000000005</v>
      </c>
      <c r="O69" s="138">
        <f t="shared" si="8"/>
        <v>-2.3065777728333403E-2</v>
      </c>
      <c r="P69" s="138"/>
      <c r="Q69" s="50">
        <f t="shared" ref="Q69:Q132" si="17">K69-N69</f>
        <v>11163.355</v>
      </c>
      <c r="R69" s="138">
        <f t="shared" si="9"/>
        <v>9.950266396601215E-2</v>
      </c>
      <c r="S69" s="138"/>
      <c r="T69" s="50">
        <f>国泰航空自动更新!F69</f>
        <v>1477.548</v>
      </c>
      <c r="U69" s="138">
        <f t="shared" si="10"/>
        <v>1.5079015580527377E-2</v>
      </c>
      <c r="V69" s="138"/>
      <c r="W69" s="50">
        <f>国泰航空自动更新!G69</f>
        <v>928.05600000000004</v>
      </c>
      <c r="X69" s="138">
        <f t="shared" si="11"/>
        <v>-9.6981101966866712E-2</v>
      </c>
      <c r="Y69" s="138"/>
      <c r="Z69" s="50">
        <f>国泰航空自动更新!J69*10</f>
        <v>3100.1319999999996</v>
      </c>
      <c r="AA69" s="138">
        <f t="shared" si="12"/>
        <v>5.9734701586286798E-2</v>
      </c>
      <c r="AB69" s="138"/>
      <c r="AC69" s="50">
        <f>国泰航空自动更新!K69*10</f>
        <v>163.977</v>
      </c>
      <c r="AD69" s="138">
        <f t="shared" si="13"/>
        <v>-9.0804750657041078E-2</v>
      </c>
      <c r="AE69" s="138"/>
      <c r="AF69" s="50">
        <f>国泰航空自动更新!H69</f>
        <v>86.7</v>
      </c>
      <c r="AG69" s="174">
        <f t="shared" si="14"/>
        <v>1.4000000000000057</v>
      </c>
      <c r="AH69" s="138"/>
      <c r="AI69" s="50">
        <f>国泰航空自动更新!I69</f>
        <v>62.8</v>
      </c>
      <c r="AJ69" s="174">
        <f t="shared" si="15"/>
        <v>-7.7999999999999972</v>
      </c>
      <c r="AK69" s="138"/>
    </row>
    <row r="70" spans="1:37">
      <c r="A70" s="49">
        <v>43677</v>
      </c>
      <c r="B70" s="50">
        <f>国泰航空自动更新!B70</f>
        <v>14642.473</v>
      </c>
      <c r="C70" s="138">
        <f t="shared" si="4"/>
        <v>7.1522904507502982E-2</v>
      </c>
      <c r="D70" s="138"/>
      <c r="E70" s="50">
        <f>国泰航空自动更新!C70</f>
        <v>1022.567</v>
      </c>
      <c r="F70" s="138">
        <f t="shared" si="5"/>
        <v>1.7401651813741648E-2</v>
      </c>
      <c r="G70" s="138"/>
      <c r="H70" s="50">
        <f t="shared" si="16"/>
        <v>13619.905999999999</v>
      </c>
      <c r="I70" s="138">
        <f t="shared" si="6"/>
        <v>7.581957954595353E-2</v>
      </c>
      <c r="J70" s="138"/>
      <c r="K70" s="50">
        <f>国泰航空自动更新!D70</f>
        <v>12600.59</v>
      </c>
      <c r="L70" s="138">
        <f t="shared" si="7"/>
        <v>6.3781612146331268E-2</v>
      </c>
      <c r="M70" s="138"/>
      <c r="N70" s="50">
        <f>国泰航空自动更新!E70</f>
        <v>818.34199999999998</v>
      </c>
      <c r="O70" s="138">
        <f t="shared" si="8"/>
        <v>-2.8278575135040174E-2</v>
      </c>
      <c r="P70" s="138"/>
      <c r="Q70" s="50">
        <f t="shared" si="17"/>
        <v>11782.248</v>
      </c>
      <c r="R70" s="138">
        <f t="shared" si="9"/>
        <v>7.0827835557315755E-2</v>
      </c>
      <c r="S70" s="138"/>
      <c r="T70" s="50">
        <f>国泰航空自动更新!F70</f>
        <v>1508.183</v>
      </c>
      <c r="U70" s="138">
        <f t="shared" si="10"/>
        <v>8.0345577551093061E-3</v>
      </c>
      <c r="V70" s="138"/>
      <c r="W70" s="50">
        <f>国泰航空自动更新!G70</f>
        <v>952.08799999999997</v>
      </c>
      <c r="X70" s="138">
        <f t="shared" si="11"/>
        <v>-9.4413848860988248E-2</v>
      </c>
      <c r="Y70" s="138"/>
      <c r="Z70" s="50">
        <f>国泰航空自动更新!J70*10</f>
        <v>3278.7419999999997</v>
      </c>
      <c r="AA70" s="138">
        <f t="shared" si="12"/>
        <v>3.988901903061004E-2</v>
      </c>
      <c r="AB70" s="138"/>
      <c r="AC70" s="50">
        <f>国泰航空自动更新!K70*10</f>
        <v>169.72000000000003</v>
      </c>
      <c r="AD70" s="138">
        <f t="shared" si="13"/>
        <v>-8.2272149674209705E-2</v>
      </c>
      <c r="AE70" s="138"/>
      <c r="AF70" s="50">
        <f>国泰航空自动更新!H70</f>
        <v>86.1</v>
      </c>
      <c r="AG70" s="174">
        <f t="shared" si="14"/>
        <v>-0.60000000000000853</v>
      </c>
      <c r="AH70" s="138"/>
      <c r="AI70" s="50">
        <f>国泰航空自动更新!I70</f>
        <v>63.1</v>
      </c>
      <c r="AJ70" s="174">
        <f t="shared" si="15"/>
        <v>-7.1999999999999957</v>
      </c>
      <c r="AK70" s="138"/>
    </row>
    <row r="71" spans="1:37">
      <c r="A71" s="49">
        <v>43708</v>
      </c>
      <c r="B71" s="50">
        <f>国泰航空自动更新!B71</f>
        <v>14392.234</v>
      </c>
      <c r="C71" s="138">
        <f t="shared" si="4"/>
        <v>5.1243104707501486E-2</v>
      </c>
      <c r="D71" s="138"/>
      <c r="E71" s="50">
        <f>国泰航空自动更新!C71</f>
        <v>929.94600000000003</v>
      </c>
      <c r="F71" s="138">
        <f t="shared" si="5"/>
        <v>-9.3175309142786378E-2</v>
      </c>
      <c r="G71" s="138"/>
      <c r="H71" s="50">
        <f t="shared" si="16"/>
        <v>13462.288</v>
      </c>
      <c r="I71" s="138">
        <f t="shared" si="6"/>
        <v>6.2936630056065423E-2</v>
      </c>
      <c r="J71" s="138"/>
      <c r="K71" s="50">
        <f>国泰航空自动更新!D71</f>
        <v>11501.040999999999</v>
      </c>
      <c r="L71" s="138">
        <f t="shared" si="7"/>
        <v>-3.5522111421663616E-2</v>
      </c>
      <c r="M71" s="138"/>
      <c r="N71" s="50">
        <f>国泰航空自动更新!E71</f>
        <v>652.971</v>
      </c>
      <c r="O71" s="138">
        <f t="shared" si="8"/>
        <v>-0.28148537763306591</v>
      </c>
      <c r="P71" s="138"/>
      <c r="Q71" s="50">
        <f t="shared" si="17"/>
        <v>10848.07</v>
      </c>
      <c r="R71" s="138">
        <f t="shared" si="9"/>
        <v>-1.5230781101776114E-2</v>
      </c>
      <c r="S71" s="138"/>
      <c r="T71" s="50">
        <f>国泰航空自动更新!F71</f>
        <v>1520.626</v>
      </c>
      <c r="U71" s="138">
        <f t="shared" si="10"/>
        <v>-5.7966958964152937E-3</v>
      </c>
      <c r="V71" s="138"/>
      <c r="W71" s="50">
        <f>国泰航空自动更新!G71</f>
        <v>925.49699999999996</v>
      </c>
      <c r="X71" s="138">
        <f t="shared" si="11"/>
        <v>-0.11578184055550678</v>
      </c>
      <c r="Y71" s="138"/>
      <c r="Z71" s="50">
        <f>国泰航空自动更新!J71*10</f>
        <v>2906.9540000000002</v>
      </c>
      <c r="AA71" s="138">
        <f t="shared" si="12"/>
        <v>-0.11332290777344745</v>
      </c>
      <c r="AB71" s="138"/>
      <c r="AC71" s="50">
        <f>国泰航空自动更新!K71*10</f>
        <v>161.39399999999998</v>
      </c>
      <c r="AD71" s="138">
        <f t="shared" si="13"/>
        <v>-0.13989256251199078</v>
      </c>
      <c r="AE71" s="138"/>
      <c r="AF71" s="50">
        <f>国泰航空自动更新!H71</f>
        <v>79.900000000000006</v>
      </c>
      <c r="AG71" s="174">
        <f t="shared" si="14"/>
        <v>-7.1999999999999886</v>
      </c>
      <c r="AH71" s="138"/>
      <c r="AI71" s="50">
        <f>国泰航空自动更新!I71</f>
        <v>60.9</v>
      </c>
      <c r="AJ71" s="174">
        <f t="shared" si="15"/>
        <v>-7.5000000000000071</v>
      </c>
      <c r="AK71" s="138"/>
    </row>
    <row r="72" spans="1:37">
      <c r="A72" s="49">
        <v>43738</v>
      </c>
      <c r="B72" s="50">
        <f>国泰航空自动更新!B72</f>
        <v>13480.281999999999</v>
      </c>
      <c r="C72" s="138">
        <f t="shared" si="4"/>
        <v>9.8284016008213682E-2</v>
      </c>
      <c r="D72" s="138"/>
      <c r="E72" s="50">
        <f>国泰航空自动更新!C72</f>
        <v>898.73800000000006</v>
      </c>
      <c r="F72" s="138">
        <f t="shared" si="5"/>
        <v>-2.7563992283164085E-2</v>
      </c>
      <c r="G72" s="138"/>
      <c r="H72" s="50">
        <f t="shared" si="16"/>
        <v>12581.544</v>
      </c>
      <c r="I72" s="138">
        <f t="shared" si="6"/>
        <v>0.10853186364863454</v>
      </c>
      <c r="J72" s="138"/>
      <c r="K72" s="50">
        <f>国泰航空自动更新!D72</f>
        <v>9926.48</v>
      </c>
      <c r="L72" s="138">
        <f t="shared" si="7"/>
        <v>6.5403278551023902E-4</v>
      </c>
      <c r="M72" s="138"/>
      <c r="N72" s="50">
        <f>国泰航空自动更新!E72</f>
        <v>533.48</v>
      </c>
      <c r="O72" s="138">
        <f t="shared" si="8"/>
        <v>-0.23179052078923346</v>
      </c>
      <c r="P72" s="138"/>
      <c r="Q72" s="50">
        <f t="shared" si="17"/>
        <v>9393</v>
      </c>
      <c r="R72" s="138">
        <f t="shared" si="9"/>
        <v>1.815112081171133E-2</v>
      </c>
      <c r="S72" s="138"/>
      <c r="T72" s="50">
        <f>国泰航空自动更新!F72</f>
        <v>1467.1089999999999</v>
      </c>
      <c r="U72" s="138">
        <f t="shared" si="10"/>
        <v>6.6023663481207251E-4</v>
      </c>
      <c r="V72" s="138"/>
      <c r="W72" s="50">
        <f>国泰航空自动更新!G72</f>
        <v>960.548</v>
      </c>
      <c r="X72" s="138">
        <f t="shared" si="11"/>
        <v>-5.3159411203999696E-2</v>
      </c>
      <c r="Y72" s="138"/>
      <c r="Z72" s="50">
        <f>国泰航空自动更新!J72*10</f>
        <v>2426.9610000000002</v>
      </c>
      <c r="AA72" s="138">
        <f t="shared" si="12"/>
        <v>-7.1070559582767201E-2</v>
      </c>
      <c r="AB72" s="138"/>
      <c r="AC72" s="50">
        <f>国泰航空自动更新!K72*10</f>
        <v>172.637</v>
      </c>
      <c r="AD72" s="138">
        <f t="shared" si="13"/>
        <v>-4.4213638351704887E-2</v>
      </c>
      <c r="AE72" s="138"/>
      <c r="AF72" s="50">
        <f>国泰航空自动更新!H72</f>
        <v>73.599999999999994</v>
      </c>
      <c r="AG72" s="174">
        <f t="shared" si="14"/>
        <v>-7.2000000000000028</v>
      </c>
      <c r="AH72" s="138"/>
      <c r="AI72" s="50">
        <f>国泰航空自动更新!I72</f>
        <v>65.5</v>
      </c>
      <c r="AJ72" s="174">
        <f t="shared" si="15"/>
        <v>-3.7000000000000028</v>
      </c>
      <c r="AK72" s="138"/>
    </row>
    <row r="73" spans="1:37">
      <c r="A73" s="49">
        <v>43769</v>
      </c>
      <c r="B73" s="50">
        <f>国泰航空自动更新!B73</f>
        <v>13709.615</v>
      </c>
      <c r="C73" s="138">
        <f t="shared" si="4"/>
        <v>2.3856527011004713E-2</v>
      </c>
      <c r="D73" s="138"/>
      <c r="E73" s="50">
        <f>国泰航空自动更新!C73</f>
        <v>943.726</v>
      </c>
      <c r="F73" s="138">
        <f t="shared" si="5"/>
        <v>-8.7488288128005465E-2</v>
      </c>
      <c r="G73" s="138"/>
      <c r="H73" s="50">
        <f t="shared" si="16"/>
        <v>12765.888999999999</v>
      </c>
      <c r="I73" s="138">
        <f t="shared" si="6"/>
        <v>3.3176202749036543E-2</v>
      </c>
      <c r="J73" s="138"/>
      <c r="K73" s="50">
        <f>国泰航空自动更新!D73</f>
        <v>10633.529</v>
      </c>
      <c r="L73" s="138">
        <f t="shared" si="7"/>
        <v>-2.6543295658505661E-2</v>
      </c>
      <c r="M73" s="138"/>
      <c r="N73" s="50">
        <f>国泰航空自动更新!E73</f>
        <v>591.00400000000002</v>
      </c>
      <c r="O73" s="138">
        <f t="shared" si="8"/>
        <v>-0.21904306333901091</v>
      </c>
      <c r="P73" s="138"/>
      <c r="Q73" s="50">
        <f t="shared" si="17"/>
        <v>10042.525</v>
      </c>
      <c r="R73" s="138">
        <f t="shared" si="9"/>
        <v>-1.2214380175287864E-2</v>
      </c>
      <c r="S73" s="138"/>
      <c r="T73" s="50">
        <f>国泰航空自动更新!F73</f>
        <v>1496.317</v>
      </c>
      <c r="U73" s="138">
        <f t="shared" si="10"/>
        <v>-2.5153020505887858E-2</v>
      </c>
      <c r="V73" s="138"/>
      <c r="W73" s="50">
        <f>国泰航空自动更新!G73</f>
        <v>1017.11</v>
      </c>
      <c r="X73" s="138">
        <f t="shared" si="11"/>
        <v>-5.8735232440416119E-2</v>
      </c>
      <c r="Y73" s="138"/>
      <c r="Z73" s="50">
        <f>国泰航空自动更新!J73*10</f>
        <v>2740.8300000000004</v>
      </c>
      <c r="AA73" s="138">
        <f t="shared" si="12"/>
        <v>-7.1072606567222363E-2</v>
      </c>
      <c r="AB73" s="138"/>
      <c r="AC73" s="50">
        <f>国泰航空自动更新!K73*10</f>
        <v>183.11900000000003</v>
      </c>
      <c r="AD73" s="138">
        <f t="shared" si="13"/>
        <v>-4.8841171398593231E-2</v>
      </c>
      <c r="AE73" s="138"/>
      <c r="AF73" s="50">
        <f>国泰航空自动更新!H73</f>
        <v>77.599999999999994</v>
      </c>
      <c r="AG73" s="174">
        <f t="shared" si="14"/>
        <v>-4</v>
      </c>
      <c r="AH73" s="138"/>
      <c r="AI73" s="50">
        <f>国泰航空自动更新!I73</f>
        <v>68</v>
      </c>
      <c r="AJ73" s="174">
        <f t="shared" si="15"/>
        <v>-2.4000000000000057</v>
      </c>
      <c r="AK73" s="138"/>
    </row>
    <row r="74" spans="1:37">
      <c r="A74" s="49">
        <v>43799</v>
      </c>
      <c r="B74" s="50">
        <f>国泰航空自动更新!B74</f>
        <v>12409.574000000001</v>
      </c>
      <c r="C74" s="138">
        <f t="shared" si="4"/>
        <v>-1.4570562743199345E-2</v>
      </c>
      <c r="D74" s="138"/>
      <c r="E74" s="50">
        <f>国泰航空自动更新!C74</f>
        <v>851.846</v>
      </c>
      <c r="F74" s="138">
        <f t="shared" si="5"/>
        <v>-0.12818775598762866</v>
      </c>
      <c r="G74" s="138"/>
      <c r="H74" s="50">
        <f t="shared" si="16"/>
        <v>11557.728000000001</v>
      </c>
      <c r="I74" s="138">
        <f t="shared" si="6"/>
        <v>-5.0134452896031245E-3</v>
      </c>
      <c r="J74" s="138"/>
      <c r="K74" s="50">
        <f>国泰航空自动更新!D74</f>
        <v>9934.9889999999996</v>
      </c>
      <c r="L74" s="138">
        <f t="shared" si="7"/>
        <v>-5.2528326430340555E-2</v>
      </c>
      <c r="M74" s="138"/>
      <c r="N74" s="50">
        <f>国泰航空自动更新!E74</f>
        <v>529.68799999999999</v>
      </c>
      <c r="O74" s="138">
        <f t="shared" si="8"/>
        <v>-0.2615231899797984</v>
      </c>
      <c r="P74" s="138"/>
      <c r="Q74" s="50">
        <f t="shared" si="17"/>
        <v>9405.3009999999995</v>
      </c>
      <c r="R74" s="138">
        <f t="shared" si="9"/>
        <v>-3.7182504328445387E-2</v>
      </c>
      <c r="S74" s="138"/>
      <c r="T74" s="50">
        <f>国泰航空自动更新!F74</f>
        <v>1455.0509999999999</v>
      </c>
      <c r="U74" s="138">
        <f t="shared" si="10"/>
        <v>-3.7795140209164746E-2</v>
      </c>
      <c r="V74" s="138"/>
      <c r="W74" s="50">
        <f>国泰航空自动更新!G74</f>
        <v>998.64099999999996</v>
      </c>
      <c r="X74" s="138">
        <f t="shared" si="11"/>
        <v>-5.8252775098004306E-2</v>
      </c>
      <c r="Y74" s="138"/>
      <c r="Z74" s="50">
        <f>国泰航空自动更新!J74*10</f>
        <v>2623.7640000000001</v>
      </c>
      <c r="AA74" s="138">
        <f t="shared" si="12"/>
        <v>-8.9936511812465758E-2</v>
      </c>
      <c r="AB74" s="138"/>
      <c r="AC74" s="50">
        <f>国泰航空自动更新!K74*10</f>
        <v>177.964</v>
      </c>
      <c r="AD74" s="138">
        <f t="shared" si="13"/>
        <v>-3.8733896886056107E-2</v>
      </c>
      <c r="AE74" s="138"/>
      <c r="AF74" s="50">
        <f>国泰航空自动更新!H74</f>
        <v>80.099999999999994</v>
      </c>
      <c r="AG74" s="174">
        <f t="shared" si="14"/>
        <v>-3.2000000000000028</v>
      </c>
      <c r="AH74" s="138"/>
      <c r="AI74" s="50">
        <f>国泰航空自动更新!I74</f>
        <v>68.599999999999994</v>
      </c>
      <c r="AJ74" s="174">
        <f t="shared" si="15"/>
        <v>-1.5</v>
      </c>
      <c r="AK74" s="138"/>
    </row>
    <row r="75" spans="1:37">
      <c r="A75" s="49">
        <v>43830</v>
      </c>
      <c r="B75" s="50">
        <f>国泰航空自动更新!B75</f>
        <v>13795.313</v>
      </c>
      <c r="C75" s="138">
        <f t="shared" si="4"/>
        <v>-1.3116842526280537E-2</v>
      </c>
      <c r="D75" s="138"/>
      <c r="E75" s="50">
        <f>国泰航空自动更新!C75</f>
        <v>854.30499999999995</v>
      </c>
      <c r="F75" s="138">
        <f t="shared" si="5"/>
        <v>-0.12203110435569919</v>
      </c>
      <c r="G75" s="138"/>
      <c r="H75" s="50">
        <f t="shared" si="16"/>
        <v>12941.008</v>
      </c>
      <c r="I75" s="138">
        <f t="shared" si="6"/>
        <v>-4.9681591545563952E-3</v>
      </c>
      <c r="J75" s="138"/>
      <c r="K75" s="50">
        <f>国泰航空自动更新!D75</f>
        <v>11721.757</v>
      </c>
      <c r="L75" s="138">
        <f t="shared" si="7"/>
        <v>7.6956843165554289E-5</v>
      </c>
      <c r="M75" s="138"/>
      <c r="N75" s="50">
        <f>国泰航空自动更新!E75</f>
        <v>539.64</v>
      </c>
      <c r="O75" s="138">
        <f t="shared" si="8"/>
        <v>-0.23832375898036673</v>
      </c>
      <c r="P75" s="138"/>
      <c r="Q75" s="50">
        <f t="shared" si="17"/>
        <v>11182.117</v>
      </c>
      <c r="R75" s="138">
        <f t="shared" si="9"/>
        <v>1.5414672506768534E-2</v>
      </c>
      <c r="S75" s="138"/>
      <c r="T75" s="50">
        <f>国泰航空自动更新!F75</f>
        <v>1475.9459999999999</v>
      </c>
      <c r="U75" s="138">
        <f t="shared" si="10"/>
        <v>-3.8231689079425091E-2</v>
      </c>
      <c r="V75" s="138"/>
      <c r="W75" s="50">
        <f>国泰航空自动更新!G75</f>
        <v>979.53700000000003</v>
      </c>
      <c r="X75" s="138">
        <f t="shared" si="11"/>
        <v>-5.6888784477139409E-2</v>
      </c>
      <c r="Y75" s="138"/>
      <c r="Z75" s="50">
        <f>国泰航空自动更新!J75*10</f>
        <v>2994.83</v>
      </c>
      <c r="AA75" s="138">
        <f t="shared" si="12"/>
        <v>-3.573892831833303E-2</v>
      </c>
      <c r="AB75" s="138"/>
      <c r="AC75" s="50">
        <f>国泰航空自动更新!K75*10</f>
        <v>177.56100000000001</v>
      </c>
      <c r="AD75" s="138">
        <f t="shared" si="13"/>
        <v>-2.8994383773644716E-2</v>
      </c>
      <c r="AE75" s="138"/>
      <c r="AF75" s="50">
        <f>国泰航空自动更新!H75</f>
        <v>85</v>
      </c>
      <c r="AG75" s="174">
        <f t="shared" si="14"/>
        <v>1.2000000000000028</v>
      </c>
      <c r="AH75" s="138"/>
      <c r="AI75" s="50">
        <f>国泰航空自动更新!I75</f>
        <v>66.400000000000006</v>
      </c>
      <c r="AJ75" s="174">
        <f t="shared" si="15"/>
        <v>-1.2999999999999972</v>
      </c>
      <c r="AK75" s="138"/>
    </row>
    <row r="76" spans="1:37">
      <c r="A76" s="34">
        <v>43861</v>
      </c>
      <c r="B76" s="18">
        <f>国泰航空自动更新!B76</f>
        <v>13962.739</v>
      </c>
      <c r="C76" s="138">
        <f t="shared" si="4"/>
        <v>-2.9596862709703187E-3</v>
      </c>
      <c r="D76" s="138"/>
      <c r="E76" s="18">
        <f>国泰航空自动更新!C76</f>
        <v>896.69399999999996</v>
      </c>
      <c r="F76" s="138">
        <f t="shared" si="5"/>
        <v>-0.11701522166837675</v>
      </c>
      <c r="G76" s="138"/>
      <c r="H76" s="18">
        <f t="shared" si="16"/>
        <v>13066.045</v>
      </c>
      <c r="I76" s="138">
        <f t="shared" si="6"/>
        <v>5.9578119715342215E-3</v>
      </c>
      <c r="J76" s="138"/>
      <c r="K76" s="18">
        <f>国泰航空自动更新!D76</f>
        <v>11830.575000000001</v>
      </c>
      <c r="L76" s="138">
        <f t="shared" si="7"/>
        <v>-1.8490719505084408E-2</v>
      </c>
      <c r="M76" s="138"/>
      <c r="N76" s="18">
        <f>国泰航空自动更新!E76</f>
        <v>623.62</v>
      </c>
      <c r="O76" s="138">
        <f t="shared" si="8"/>
        <v>-0.18917829574280243</v>
      </c>
      <c r="P76" s="138"/>
      <c r="Q76" s="18">
        <f t="shared" si="17"/>
        <v>11206.955</v>
      </c>
      <c r="R76" s="138">
        <f t="shared" si="9"/>
        <v>-6.8569417185653236E-3</v>
      </c>
      <c r="S76" s="138"/>
      <c r="T76" s="18">
        <f>国泰航空自动更新!F76</f>
        <v>1422.019</v>
      </c>
      <c r="U76" s="138">
        <f t="shared" si="10"/>
        <v>-3.1685654771267724E-2</v>
      </c>
      <c r="V76" s="138"/>
      <c r="W76" s="18">
        <f>国泰航空自动更新!G76</f>
        <v>855.43299999999999</v>
      </c>
      <c r="X76" s="138">
        <f t="shared" si="11"/>
        <v>-5.3732931566977338E-2</v>
      </c>
      <c r="Y76" s="138"/>
      <c r="Z76" s="18">
        <f>国泰航空自动更新!J76*10</f>
        <v>3010.0119999999997</v>
      </c>
      <c r="AA76" s="138">
        <f t="shared" si="12"/>
        <v>-3.7546719566213582E-2</v>
      </c>
      <c r="AB76" s="138"/>
      <c r="AC76" s="18">
        <f>国泰航空自动更新!K76*10</f>
        <v>151.964</v>
      </c>
      <c r="AD76" s="138">
        <f t="shared" si="13"/>
        <v>-8.8589678231924984E-2</v>
      </c>
      <c r="AE76" s="138"/>
      <c r="AF76" s="18">
        <f>国泰航空自动更新!H76</f>
        <v>84.7</v>
      </c>
      <c r="AG76" s="174">
        <f t="shared" si="14"/>
        <v>-1.3999999999999915</v>
      </c>
      <c r="AH76" s="138"/>
      <c r="AI76" s="18">
        <f>国泰航空自动更新!I76</f>
        <v>60.2</v>
      </c>
      <c r="AJ76" s="174">
        <f t="shared" si="15"/>
        <v>-1.3999999999999986</v>
      </c>
      <c r="AK76" s="138"/>
    </row>
    <row r="77" spans="1:37">
      <c r="A77" s="49">
        <v>43890</v>
      </c>
      <c r="B77" s="50">
        <f>国泰航空自动更新!B77</f>
        <v>8924.4279999999999</v>
      </c>
      <c r="C77" s="138">
        <f t="shared" si="4"/>
        <v>-0.29330689036289925</v>
      </c>
      <c r="D77" s="138"/>
      <c r="E77" s="50">
        <f>国泰航空自动更新!C77</f>
        <v>215.97200000000001</v>
      </c>
      <c r="F77" s="138">
        <f t="shared" si="5"/>
        <v>-0.7613830089305148</v>
      </c>
      <c r="G77" s="138"/>
      <c r="H77" s="50">
        <f t="shared" si="16"/>
        <v>8708.4560000000001</v>
      </c>
      <c r="I77" s="138">
        <f t="shared" si="6"/>
        <v>-0.25716911977955759</v>
      </c>
      <c r="J77" s="138"/>
      <c r="K77" s="50">
        <f>国泰航空自动更新!D77</f>
        <v>4735.3010000000004</v>
      </c>
      <c r="L77" s="138">
        <f t="shared" si="7"/>
        <v>-0.54088852541507682</v>
      </c>
      <c r="M77" s="138"/>
      <c r="N77" s="50">
        <f>国泰航空自动更新!E77</f>
        <v>93.363</v>
      </c>
      <c r="O77" s="138">
        <f t="shared" si="8"/>
        <v>-0.87321011461784992</v>
      </c>
      <c r="P77" s="138"/>
      <c r="Q77" s="50">
        <f t="shared" si="17"/>
        <v>4641.9380000000001</v>
      </c>
      <c r="R77" s="138">
        <f t="shared" si="9"/>
        <v>-0.51533871145406063</v>
      </c>
      <c r="S77" s="138"/>
      <c r="T77" s="50">
        <f>国泰航空自动更新!F77</f>
        <v>1048.778</v>
      </c>
      <c r="U77" s="138">
        <f t="shared" si="10"/>
        <v>-0.15095685316378027</v>
      </c>
      <c r="V77" s="138"/>
      <c r="W77" s="50">
        <f>国泰航空自动更新!G77</f>
        <v>698.01900000000001</v>
      </c>
      <c r="X77" s="138">
        <f t="shared" si="11"/>
        <v>-6.9496582026042808E-2</v>
      </c>
      <c r="Y77" s="138"/>
      <c r="Z77" s="50">
        <f>国泰航空自动更新!J77*10</f>
        <v>1008.644</v>
      </c>
      <c r="AA77" s="138">
        <f t="shared" si="12"/>
        <v>-0.64403321082436282</v>
      </c>
      <c r="AB77" s="138"/>
      <c r="AC77" s="50">
        <f>国泰航空自动更新!K77*10</f>
        <v>118.711</v>
      </c>
      <c r="AD77" s="138">
        <f t="shared" si="13"/>
        <v>-9.6017362168748011E-2</v>
      </c>
      <c r="AE77" s="138"/>
      <c r="AF77" s="50">
        <f>国泰航空自动更新!H77</f>
        <v>53.1</v>
      </c>
      <c r="AG77" s="174">
        <f t="shared" si="14"/>
        <v>-28.6</v>
      </c>
      <c r="AH77" s="138"/>
      <c r="AI77" s="50">
        <f>国泰航空自动更新!I77</f>
        <v>66.599999999999994</v>
      </c>
      <c r="AJ77" s="174">
        <f t="shared" si="15"/>
        <v>5.8999999999999915</v>
      </c>
      <c r="AK77" s="138"/>
    </row>
    <row r="78" spans="1:37">
      <c r="A78" s="49">
        <v>43921</v>
      </c>
      <c r="B78" s="50">
        <f>国泰航空自动更新!B78</f>
        <v>3605.2759999999998</v>
      </c>
      <c r="C78" s="138">
        <f t="shared" si="4"/>
        <v>-0.73217501145690611</v>
      </c>
      <c r="D78" s="138"/>
      <c r="E78" s="50">
        <f>国泰航空自动更新!C78</f>
        <v>61.045000000000002</v>
      </c>
      <c r="F78" s="138">
        <f t="shared" si="5"/>
        <v>-0.93821806508027761</v>
      </c>
      <c r="G78" s="138"/>
      <c r="H78" s="50">
        <f t="shared" si="16"/>
        <v>3544.2309999999998</v>
      </c>
      <c r="I78" s="138">
        <f t="shared" si="6"/>
        <v>-0.71585324135082451</v>
      </c>
      <c r="J78" s="138"/>
      <c r="K78" s="50">
        <f>国泰航空自动更新!D78</f>
        <v>1776.537</v>
      </c>
      <c r="L78" s="138">
        <f t="shared" si="7"/>
        <v>-0.8427189463371586</v>
      </c>
      <c r="M78" s="138"/>
      <c r="N78" s="50">
        <f>国泰航空自动更新!E78</f>
        <v>31.672000000000001</v>
      </c>
      <c r="O78" s="138">
        <f t="shared" si="8"/>
        <v>-0.95909801779324044</v>
      </c>
      <c r="P78" s="138"/>
      <c r="Q78" s="50">
        <f t="shared" si="17"/>
        <v>1744.865</v>
      </c>
      <c r="R78" s="138">
        <f t="shared" si="9"/>
        <v>-0.83415348956174451</v>
      </c>
      <c r="S78" s="138"/>
      <c r="T78" s="50">
        <f>国泰航空自动更新!F78</f>
        <v>960.60799999999995</v>
      </c>
      <c r="U78" s="138">
        <f t="shared" si="10"/>
        <v>-0.37206955157536936</v>
      </c>
      <c r="V78" s="138"/>
      <c r="W78" s="50">
        <f>国泰航空自动更新!G78</f>
        <v>743.75699999999995</v>
      </c>
      <c r="X78" s="138">
        <f t="shared" si="11"/>
        <v>-0.28986843952027552</v>
      </c>
      <c r="Y78" s="138"/>
      <c r="Z78" s="50">
        <f>国泰航空自动更新!J78*10</f>
        <v>311.12799999999999</v>
      </c>
      <c r="AA78" s="138">
        <f t="shared" si="12"/>
        <v>-0.89999967858784358</v>
      </c>
      <c r="AB78" s="138"/>
      <c r="AC78" s="50">
        <f>国泰航空自动更新!K78*10</f>
        <v>119.277</v>
      </c>
      <c r="AD78" s="138">
        <f t="shared" si="13"/>
        <v>-0.35580267450150149</v>
      </c>
      <c r="AE78" s="138"/>
      <c r="AF78" s="50">
        <f>国泰航空自动更新!H78</f>
        <v>49.3</v>
      </c>
      <c r="AG78" s="174">
        <f t="shared" si="14"/>
        <v>-34.600000000000009</v>
      </c>
      <c r="AH78" s="138"/>
      <c r="AI78" s="50">
        <f>国泰航空自动更新!I78</f>
        <v>77.400000000000006</v>
      </c>
      <c r="AJ78" s="174">
        <f t="shared" si="15"/>
        <v>8.9000000000000057</v>
      </c>
      <c r="AK78" s="138"/>
    </row>
    <row r="79" spans="1:37">
      <c r="A79" s="49">
        <v>43951</v>
      </c>
      <c r="B79" s="50">
        <f>国泰航空自动更新!B79</f>
        <v>368.34399999999999</v>
      </c>
      <c r="C79" s="138">
        <f t="shared" si="4"/>
        <v>-0.97270254268821976</v>
      </c>
      <c r="D79" s="138"/>
      <c r="E79" s="50">
        <f>国泰航空自动更新!C79</f>
        <v>23.279</v>
      </c>
      <c r="F79" s="138">
        <f t="shared" si="5"/>
        <v>-0.97623735896705655</v>
      </c>
      <c r="G79" s="138"/>
      <c r="H79" s="50">
        <f t="shared" si="16"/>
        <v>345.065</v>
      </c>
      <c r="I79" s="138">
        <f t="shared" si="6"/>
        <v>-0.97242582425661239</v>
      </c>
      <c r="J79" s="138"/>
      <c r="K79" s="50">
        <f>国泰航空自动更新!D79</f>
        <v>79.799000000000007</v>
      </c>
      <c r="L79" s="138">
        <f t="shared" si="7"/>
        <v>-0.99295347620059748</v>
      </c>
      <c r="M79" s="138"/>
      <c r="N79" s="50">
        <f>国泰航空自动更新!E79</f>
        <v>1.8220000000000001</v>
      </c>
      <c r="O79" s="138">
        <f t="shared" si="8"/>
        <v>-0.99767254109459547</v>
      </c>
      <c r="P79" s="138"/>
      <c r="Q79" s="50">
        <f t="shared" si="17"/>
        <v>77.977000000000004</v>
      </c>
      <c r="R79" s="138">
        <f t="shared" si="9"/>
        <v>-0.99260303992795129</v>
      </c>
      <c r="S79" s="138"/>
      <c r="T79" s="50">
        <f>国泰航空自动更新!F79</f>
        <v>811.39300000000003</v>
      </c>
      <c r="U79" s="138">
        <f t="shared" si="10"/>
        <v>-0.4411293499852601</v>
      </c>
      <c r="V79" s="138"/>
      <c r="W79" s="50">
        <f>国泰航空自动更新!G79</f>
        <v>568.98800000000006</v>
      </c>
      <c r="X79" s="138">
        <f t="shared" si="11"/>
        <v>-0.37328738078165591</v>
      </c>
      <c r="Y79" s="138"/>
      <c r="Z79" s="50">
        <f>国泰航空自动更新!J79*10</f>
        <v>13.728999999999999</v>
      </c>
      <c r="AA79" s="138">
        <f t="shared" si="12"/>
        <v>-0.9956097910389724</v>
      </c>
      <c r="AB79" s="138"/>
      <c r="AC79" s="50">
        <f>国泰航空自动更新!K79*10</f>
        <v>84.634</v>
      </c>
      <c r="AD79" s="138">
        <f t="shared" si="13"/>
        <v>-0.48297433015260172</v>
      </c>
      <c r="AE79" s="138"/>
      <c r="AF79" s="50">
        <f>国泰航空自动更新!H79</f>
        <v>21.7</v>
      </c>
      <c r="AG79" s="174">
        <f t="shared" si="14"/>
        <v>-62.2</v>
      </c>
      <c r="AH79" s="138"/>
      <c r="AI79" s="50">
        <f>国泰航空自动更新!I79</f>
        <v>70.099999999999994</v>
      </c>
      <c r="AJ79" s="174">
        <f t="shared" si="15"/>
        <v>7.5999999999999943</v>
      </c>
      <c r="AK79" s="138"/>
    </row>
    <row r="80" spans="1:37">
      <c r="A80" s="49">
        <v>43982</v>
      </c>
      <c r="B80" s="50">
        <f>国泰航空自动更新!B80</f>
        <v>338.02699999999999</v>
      </c>
      <c r="C80" s="138">
        <f t="shared" si="4"/>
        <v>-0.97495202361850331</v>
      </c>
      <c r="D80" s="138"/>
      <c r="E80" s="50">
        <f>国泰航空自动更新!C80</f>
        <v>24.780999999999999</v>
      </c>
      <c r="F80" s="138">
        <f t="shared" si="5"/>
        <v>-0.97486614582118358</v>
      </c>
      <c r="G80" s="138"/>
      <c r="H80" s="50">
        <f t="shared" si="16"/>
        <v>313.24599999999998</v>
      </c>
      <c r="I80" s="138">
        <f t="shared" si="6"/>
        <v>-0.97495879239802385</v>
      </c>
      <c r="J80" s="138"/>
      <c r="K80" s="50">
        <f>国泰航空自动更新!D80</f>
        <v>100.133</v>
      </c>
      <c r="L80" s="138">
        <f t="shared" si="7"/>
        <v>-0.99105160388023283</v>
      </c>
      <c r="M80" s="138"/>
      <c r="N80" s="50">
        <f>国泰航空自动更新!E80</f>
        <v>3.8109999999999999</v>
      </c>
      <c r="O80" s="138">
        <f t="shared" si="8"/>
        <v>-0.99492500026633424</v>
      </c>
      <c r="P80" s="138"/>
      <c r="Q80" s="50">
        <f t="shared" si="17"/>
        <v>96.322000000000003</v>
      </c>
      <c r="R80" s="138">
        <f t="shared" si="9"/>
        <v>-0.99077297172920997</v>
      </c>
      <c r="S80" s="138"/>
      <c r="T80" s="50">
        <f>国泰航空自动更新!F80</f>
        <v>913.77499999999998</v>
      </c>
      <c r="U80" s="138">
        <f t="shared" si="10"/>
        <v>-0.37903193472385599</v>
      </c>
      <c r="V80" s="138"/>
      <c r="W80" s="50">
        <f>国泰航空自动更新!G80</f>
        <v>666.88</v>
      </c>
      <c r="X80" s="138">
        <f t="shared" si="11"/>
        <v>-0.29071089513076342</v>
      </c>
      <c r="Y80" s="138"/>
      <c r="Z80" s="50">
        <f>国泰航空自动更新!J80*10</f>
        <v>18.472999999999999</v>
      </c>
      <c r="AA80" s="138">
        <f t="shared" si="12"/>
        <v>-0.9937622636705632</v>
      </c>
      <c r="AB80" s="138"/>
      <c r="AC80" s="50">
        <f>国泰航空自动更新!K80*10</f>
        <v>98.710000000000008</v>
      </c>
      <c r="AD80" s="138">
        <f t="shared" si="13"/>
        <v>-0.41338325310512869</v>
      </c>
      <c r="AE80" s="138"/>
      <c r="AF80" s="50">
        <f>国泰航空自动更新!H80</f>
        <v>29.6</v>
      </c>
      <c r="AG80" s="174">
        <f t="shared" si="14"/>
        <v>-53.300000000000004</v>
      </c>
      <c r="AH80" s="138"/>
      <c r="AI80" s="50">
        <f>国泰航空自动更新!I80</f>
        <v>73</v>
      </c>
      <c r="AJ80" s="174">
        <f t="shared" si="15"/>
        <v>9.1000000000000014</v>
      </c>
      <c r="AK80" s="138"/>
    </row>
    <row r="81" spans="1:37">
      <c r="A81" s="49">
        <v>44012</v>
      </c>
      <c r="B81" s="50">
        <f>国泰航空自动更新!B81</f>
        <v>533.14700000000005</v>
      </c>
      <c r="C81" s="138">
        <f t="shared" ref="C81:C129" si="18">B81/B69-1</f>
        <v>-0.96117369630748595</v>
      </c>
      <c r="D81" s="138"/>
      <c r="E81" s="50">
        <f>国泰航空自动更新!C81</f>
        <v>22.811</v>
      </c>
      <c r="F81" s="138">
        <f t="shared" ref="F81:F129" si="19">E81/E69-1</f>
        <v>-0.97628683254414184</v>
      </c>
      <c r="G81" s="138"/>
      <c r="H81" s="50">
        <f t="shared" si="16"/>
        <v>510.33600000000007</v>
      </c>
      <c r="I81" s="138">
        <f t="shared" ref="I81:I129" si="20">H81/H69-1</f>
        <v>-0.96003520225083905</v>
      </c>
      <c r="J81" s="138"/>
      <c r="K81" s="50">
        <f>国泰航空自动更新!D81</f>
        <v>145.71299999999999</v>
      </c>
      <c r="L81" s="138">
        <f t="shared" ref="L81:L129" si="21">K81/K69-1</f>
        <v>-0.98775623588511119</v>
      </c>
      <c r="M81" s="138"/>
      <c r="N81" s="50">
        <f>国泰航空自动更新!E81</f>
        <v>3.35</v>
      </c>
      <c r="O81" s="138">
        <f t="shared" ref="O81:O129" si="22">N81/N69-1</f>
        <v>-0.99545850154953219</v>
      </c>
      <c r="P81" s="138"/>
      <c r="Q81" s="50">
        <f t="shared" si="17"/>
        <v>142.363</v>
      </c>
      <c r="R81" s="138">
        <f t="shared" ref="R81:R129" si="23">Q81/Q69-1</f>
        <v>-0.98724729259259425</v>
      </c>
      <c r="S81" s="138"/>
      <c r="T81" s="50">
        <f>国泰航空自动更新!F81</f>
        <v>799.98699999999997</v>
      </c>
      <c r="U81" s="138">
        <f t="shared" ref="U81:U129" si="24">T81/T69-1</f>
        <v>-0.45857122746604517</v>
      </c>
      <c r="V81" s="138"/>
      <c r="W81" s="50">
        <f>国泰航空自动更新!G81</f>
        <v>596.03700000000003</v>
      </c>
      <c r="X81" s="138">
        <f t="shared" ref="X81:X129" si="25">W81/W69-1</f>
        <v>-0.35775750601256817</v>
      </c>
      <c r="Y81" s="138"/>
      <c r="Z81" s="50">
        <f>国泰航空自动更新!J81*10</f>
        <v>27.105999999999998</v>
      </c>
      <c r="AA81" s="138">
        <f t="shared" ref="AA81:AA129" si="26">Z81/Z69-1</f>
        <v>-0.99125650133607213</v>
      </c>
      <c r="AB81" s="138"/>
      <c r="AC81" s="50">
        <f>国泰航空自动更新!K81*10</f>
        <v>93.228000000000009</v>
      </c>
      <c r="AD81" s="138">
        <f t="shared" ref="AD81:AD129" si="27">AC81/AC69-1</f>
        <v>-0.43145685065588468</v>
      </c>
      <c r="AE81" s="138"/>
      <c r="AF81" s="50">
        <f>国泰航空自动更新!H81</f>
        <v>27.3</v>
      </c>
      <c r="AG81" s="174">
        <f t="shared" si="14"/>
        <v>-59.400000000000006</v>
      </c>
      <c r="AH81" s="138"/>
      <c r="AI81" s="50">
        <f>国泰航空自动更新!I81</f>
        <v>74.5</v>
      </c>
      <c r="AJ81" s="174">
        <f t="shared" si="15"/>
        <v>11.700000000000003</v>
      </c>
      <c r="AK81" s="138"/>
    </row>
    <row r="82" spans="1:37">
      <c r="A82" s="49">
        <v>44043</v>
      </c>
      <c r="B82" s="50">
        <f>国泰航空自动更新!B82</f>
        <v>1036.2539999999999</v>
      </c>
      <c r="C82" s="138">
        <f t="shared" si="18"/>
        <v>-0.92922957754472213</v>
      </c>
      <c r="D82" s="138"/>
      <c r="E82" s="50">
        <f>国泰航空自动更新!C82</f>
        <v>32.115000000000002</v>
      </c>
      <c r="F82" s="138">
        <f t="shared" si="19"/>
        <v>-0.96859374495754313</v>
      </c>
      <c r="G82" s="138"/>
      <c r="H82" s="50">
        <f t="shared" si="16"/>
        <v>1004.1389999999999</v>
      </c>
      <c r="I82" s="138">
        <f t="shared" si="20"/>
        <v>-0.92627416077614633</v>
      </c>
      <c r="J82" s="138"/>
      <c r="K82" s="50">
        <f>国泰航空自动更新!D82</f>
        <v>242.92699999999999</v>
      </c>
      <c r="L82" s="138">
        <f t="shared" si="21"/>
        <v>-0.98072098211274239</v>
      </c>
      <c r="M82" s="138"/>
      <c r="N82" s="50">
        <f>国泰航空自动更新!E82</f>
        <v>6.54</v>
      </c>
      <c r="O82" s="138">
        <f t="shared" si="22"/>
        <v>-0.99200823127738769</v>
      </c>
      <c r="P82" s="138"/>
      <c r="Q82" s="50">
        <f t="shared" si="17"/>
        <v>236.387</v>
      </c>
      <c r="R82" s="138">
        <f t="shared" si="23"/>
        <v>-0.97993702050746179</v>
      </c>
      <c r="S82" s="138"/>
      <c r="T82" s="50">
        <f>国泰航空自动更新!F82</f>
        <v>837.08</v>
      </c>
      <c r="U82" s="138">
        <f t="shared" si="24"/>
        <v>-0.44497451569206126</v>
      </c>
      <c r="V82" s="138"/>
      <c r="W82" s="50">
        <f>国泰航空自动更新!G82</f>
        <v>634.779</v>
      </c>
      <c r="X82" s="138">
        <f t="shared" si="25"/>
        <v>-0.33327696599473999</v>
      </c>
      <c r="Y82" s="138"/>
      <c r="Z82" s="50">
        <f>国泰航空自动更新!J82*10</f>
        <v>42.984000000000002</v>
      </c>
      <c r="AA82" s="138">
        <f t="shared" si="26"/>
        <v>-0.98689009382256976</v>
      </c>
      <c r="AB82" s="138"/>
      <c r="AC82" s="50">
        <f>国泰航空自动更新!K82*10</f>
        <v>102.12899999999999</v>
      </c>
      <c r="AD82" s="138">
        <f t="shared" si="27"/>
        <v>-0.39825005892057519</v>
      </c>
      <c r="AE82" s="138"/>
      <c r="AF82" s="50">
        <f>国泰航空自动更新!H82</f>
        <v>23.4</v>
      </c>
      <c r="AG82" s="174">
        <f t="shared" si="14"/>
        <v>-62.699999999999996</v>
      </c>
      <c r="AH82" s="138"/>
      <c r="AI82" s="50">
        <f>国泰航空自动更新!I82</f>
        <v>75.8</v>
      </c>
      <c r="AJ82" s="174">
        <f t="shared" si="15"/>
        <v>12.699999999999996</v>
      </c>
      <c r="AK82" s="138"/>
    </row>
    <row r="83" spans="1:37">
      <c r="A83" s="49">
        <v>44074</v>
      </c>
      <c r="B83" s="50">
        <f>国泰航空自动更新!B83</f>
        <v>1119.7560000000001</v>
      </c>
      <c r="C83" s="138">
        <f t="shared" si="18"/>
        <v>-0.92219720718826559</v>
      </c>
      <c r="D83" s="138"/>
      <c r="E83" s="50">
        <f>国泰航空自动更新!C83</f>
        <v>32.631999999999998</v>
      </c>
      <c r="F83" s="138">
        <f t="shared" si="19"/>
        <v>-0.96490979046095149</v>
      </c>
      <c r="G83" s="138"/>
      <c r="H83" s="50">
        <f t="shared" si="16"/>
        <v>1087.124</v>
      </c>
      <c r="I83" s="138">
        <f t="shared" si="20"/>
        <v>-0.9192467134858503</v>
      </c>
      <c r="J83" s="138"/>
      <c r="K83" s="50">
        <f>国泰航空自动更新!D83</f>
        <v>222.54400000000001</v>
      </c>
      <c r="L83" s="138">
        <f t="shared" si="21"/>
        <v>-0.98065009941274006</v>
      </c>
      <c r="M83" s="138"/>
      <c r="N83" s="50">
        <f>国泰航空自动更新!E83</f>
        <v>5.6529999999999996</v>
      </c>
      <c r="O83" s="138">
        <f t="shared" si="22"/>
        <v>-0.99134264768266889</v>
      </c>
      <c r="P83" s="138"/>
      <c r="Q83" s="50">
        <f t="shared" si="17"/>
        <v>216.89100000000002</v>
      </c>
      <c r="R83" s="138">
        <f t="shared" si="23"/>
        <v>-0.9800064896336399</v>
      </c>
      <c r="S83" s="138"/>
      <c r="T83" s="50">
        <f>国泰航空自动更新!F83</f>
        <v>859.88</v>
      </c>
      <c r="U83" s="138">
        <f t="shared" si="24"/>
        <v>-0.43452236118545917</v>
      </c>
      <c r="V83" s="138"/>
      <c r="W83" s="50">
        <f>国泰航空自动更新!G83</f>
        <v>645.048</v>
      </c>
      <c r="X83" s="138">
        <f t="shared" si="25"/>
        <v>-0.30302529343693174</v>
      </c>
      <c r="Y83" s="138"/>
      <c r="Z83" s="50">
        <f>国泰航空自动更新!J83*10</f>
        <v>35.773000000000003</v>
      </c>
      <c r="AA83" s="138">
        <f t="shared" si="26"/>
        <v>-0.98769399171779115</v>
      </c>
      <c r="AB83" s="138"/>
      <c r="AC83" s="50">
        <f>国泰航空自动更新!K83*10</f>
        <v>102.12199999999999</v>
      </c>
      <c r="AD83" s="138">
        <f t="shared" si="27"/>
        <v>-0.36725033148692021</v>
      </c>
      <c r="AE83" s="138"/>
      <c r="AF83" s="50">
        <f>国泰航空自动更新!H83</f>
        <v>19.899999999999999</v>
      </c>
      <c r="AG83" s="174">
        <f t="shared" si="14"/>
        <v>-60.000000000000007</v>
      </c>
      <c r="AH83" s="138"/>
      <c r="AI83" s="50">
        <f>国泰航空自动更新!I83</f>
        <v>75</v>
      </c>
      <c r="AJ83" s="174">
        <f t="shared" si="15"/>
        <v>14.100000000000001</v>
      </c>
      <c r="AK83" s="138"/>
    </row>
    <row r="84" spans="1:37">
      <c r="A84" s="49">
        <v>44104</v>
      </c>
      <c r="B84" s="50">
        <f>国泰航空自动更新!B84</f>
        <v>1213.9770000000001</v>
      </c>
      <c r="C84" s="138">
        <f t="shared" si="18"/>
        <v>-0.90994424300619225</v>
      </c>
      <c r="D84" s="138"/>
      <c r="E84" s="50">
        <f>国泰航空自动更新!C84</f>
        <v>41.256</v>
      </c>
      <c r="F84" s="138">
        <f t="shared" si="19"/>
        <v>-0.95409563187491797</v>
      </c>
      <c r="G84" s="138"/>
      <c r="H84" s="50">
        <f t="shared" si="16"/>
        <v>1172.721</v>
      </c>
      <c r="I84" s="138">
        <f t="shared" si="20"/>
        <v>-0.90679037485383351</v>
      </c>
      <c r="J84" s="138"/>
      <c r="K84" s="50">
        <f>国泰航空自动更新!D84</f>
        <v>301.69799999999998</v>
      </c>
      <c r="L84" s="138">
        <f t="shared" si="21"/>
        <v>-0.9696067488173048</v>
      </c>
      <c r="M84" s="138"/>
      <c r="N84" s="50">
        <f>国泰航空自动更新!E84</f>
        <v>9.4809999999999999</v>
      </c>
      <c r="O84" s="138">
        <f t="shared" si="22"/>
        <v>-0.98222801229661838</v>
      </c>
      <c r="P84" s="138"/>
      <c r="Q84" s="50">
        <f t="shared" si="17"/>
        <v>292.21699999999998</v>
      </c>
      <c r="R84" s="138">
        <f t="shared" si="23"/>
        <v>-0.96888991802406044</v>
      </c>
      <c r="S84" s="138"/>
      <c r="T84" s="50">
        <f>国泰航空自动更新!F84</f>
        <v>887.471</v>
      </c>
      <c r="U84" s="138">
        <f t="shared" si="24"/>
        <v>-0.39508857215108073</v>
      </c>
      <c r="V84" s="138"/>
      <c r="W84" s="50">
        <f>国泰航空自动更新!G84</f>
        <v>668.27800000000002</v>
      </c>
      <c r="X84" s="138">
        <f t="shared" si="25"/>
        <v>-0.30427422679553751</v>
      </c>
      <c r="Y84" s="138"/>
      <c r="Z84" s="50">
        <f>国泰航空自动更新!J84*10</f>
        <v>47.061</v>
      </c>
      <c r="AA84" s="138">
        <f t="shared" si="26"/>
        <v>-0.98060908271702762</v>
      </c>
      <c r="AB84" s="138"/>
      <c r="AC84" s="50">
        <f>国泰航空自动更新!K84*10</f>
        <v>109.453</v>
      </c>
      <c r="AD84" s="138">
        <f t="shared" si="27"/>
        <v>-0.36599338496382583</v>
      </c>
      <c r="AE84" s="138"/>
      <c r="AF84" s="50">
        <f>国泰航空自动更新!H84</f>
        <v>24.9</v>
      </c>
      <c r="AG84" s="174">
        <f t="shared" si="14"/>
        <v>-48.699999999999996</v>
      </c>
      <c r="AH84" s="138"/>
      <c r="AI84" s="50">
        <f>国泰航空自动更新!I84</f>
        <v>75.3</v>
      </c>
      <c r="AJ84" s="174">
        <f t="shared" si="15"/>
        <v>9.7999999999999972</v>
      </c>
      <c r="AK84" s="138"/>
    </row>
    <row r="85" spans="1:37">
      <c r="A85" s="49">
        <v>44135</v>
      </c>
      <c r="B85" s="50">
        <f>国泰航空自动更新!B85</f>
        <v>1153.9380000000001</v>
      </c>
      <c r="C85" s="138">
        <f t="shared" si="18"/>
        <v>-0.91583002148492132</v>
      </c>
      <c r="D85" s="138"/>
      <c r="E85" s="50">
        <f>国泰航空自动更新!C85</f>
        <v>66.823999999999998</v>
      </c>
      <c r="F85" s="138">
        <f t="shared" si="19"/>
        <v>-0.92919131188501747</v>
      </c>
      <c r="G85" s="138"/>
      <c r="H85" s="50">
        <f t="shared" si="16"/>
        <v>1087.114</v>
      </c>
      <c r="I85" s="138">
        <f t="shared" si="20"/>
        <v>-0.91484228007935831</v>
      </c>
      <c r="J85" s="138"/>
      <c r="K85" s="50">
        <f>国泰航空自动更新!D85</f>
        <v>210.16800000000001</v>
      </c>
      <c r="L85" s="138">
        <f t="shared" si="21"/>
        <v>-0.98023534802039847</v>
      </c>
      <c r="M85" s="138"/>
      <c r="N85" s="50">
        <f>国泰航空自动更新!E85</f>
        <v>11.404</v>
      </c>
      <c r="O85" s="138">
        <f t="shared" si="22"/>
        <v>-0.98070402230780163</v>
      </c>
      <c r="P85" s="138"/>
      <c r="Q85" s="50">
        <f t="shared" si="17"/>
        <v>198.76400000000001</v>
      </c>
      <c r="R85" s="138">
        <f t="shared" si="23"/>
        <v>-0.98020776647307328</v>
      </c>
      <c r="S85" s="138"/>
      <c r="T85" s="50">
        <f>国泰航空自动更新!F85</f>
        <v>906.202</v>
      </c>
      <c r="U85" s="138">
        <f t="shared" si="24"/>
        <v>-0.39437833026023228</v>
      </c>
      <c r="V85" s="138"/>
      <c r="W85" s="50">
        <f>国泰航空自动更新!G85</f>
        <v>709.96400000000006</v>
      </c>
      <c r="X85" s="138">
        <f t="shared" si="25"/>
        <v>-0.30197913696650314</v>
      </c>
      <c r="Y85" s="138"/>
      <c r="Z85" s="50">
        <f>国泰航空自动更新!J85*10</f>
        <v>38.540999999999997</v>
      </c>
      <c r="AA85" s="138">
        <f t="shared" si="26"/>
        <v>-0.98593820120182574</v>
      </c>
      <c r="AB85" s="138"/>
      <c r="AC85" s="50">
        <f>国泰航空自动更新!K85*10</f>
        <v>114.346</v>
      </c>
      <c r="AD85" s="138">
        <f t="shared" si="27"/>
        <v>-0.37556452361579085</v>
      </c>
      <c r="AE85" s="138"/>
      <c r="AF85" s="50">
        <f>国泰航空自动更新!H85</f>
        <v>18.2</v>
      </c>
      <c r="AG85" s="174">
        <f t="shared" si="14"/>
        <v>-59.399999999999991</v>
      </c>
      <c r="AH85" s="138"/>
      <c r="AI85" s="50">
        <f>国泰航空自动更新!I85</f>
        <v>78.3</v>
      </c>
      <c r="AJ85" s="174">
        <f t="shared" si="15"/>
        <v>10.299999999999997</v>
      </c>
      <c r="AK85" s="138"/>
    </row>
    <row r="86" spans="1:37">
      <c r="A86" s="49">
        <v>44165</v>
      </c>
      <c r="B86" s="50">
        <f>国泰航空自动更新!B86</f>
        <v>1133.508</v>
      </c>
      <c r="C86" s="138">
        <f t="shared" si="18"/>
        <v>-0.90865858892497031</v>
      </c>
      <c r="D86" s="138"/>
      <c r="E86" s="50">
        <f>国泰航空自动更新!C86</f>
        <v>48.755000000000003</v>
      </c>
      <c r="F86" s="138">
        <f t="shared" si="19"/>
        <v>-0.94276547638892472</v>
      </c>
      <c r="G86" s="138"/>
      <c r="H86" s="50">
        <f t="shared" si="16"/>
        <v>1084.7529999999999</v>
      </c>
      <c r="I86" s="138">
        <f t="shared" si="20"/>
        <v>-0.90614478901043527</v>
      </c>
      <c r="J86" s="138"/>
      <c r="K86" s="50">
        <f>国泰航空自动更新!D86</f>
        <v>210.10300000000001</v>
      </c>
      <c r="L86" s="138">
        <f t="shared" si="21"/>
        <v>-0.97885221614236306</v>
      </c>
      <c r="M86" s="138"/>
      <c r="N86" s="50">
        <f>国泰航空自动更新!E86</f>
        <v>10.326000000000001</v>
      </c>
      <c r="O86" s="138">
        <f t="shared" si="22"/>
        <v>-0.98050550512754675</v>
      </c>
      <c r="P86" s="138"/>
      <c r="Q86" s="50">
        <f t="shared" si="17"/>
        <v>199.77700000000002</v>
      </c>
      <c r="R86" s="138">
        <f t="shared" si="23"/>
        <v>-0.97875910616789408</v>
      </c>
      <c r="S86" s="138"/>
      <c r="T86" s="50">
        <f>国泰航空自动更新!F86</f>
        <v>949.553</v>
      </c>
      <c r="U86" s="138">
        <f t="shared" si="24"/>
        <v>-0.34740912861473583</v>
      </c>
      <c r="V86" s="138"/>
      <c r="W86" s="50">
        <f>国泰航空自动更新!G86</f>
        <v>737.45399999999995</v>
      </c>
      <c r="X86" s="138">
        <f t="shared" si="25"/>
        <v>-0.26154243617075612</v>
      </c>
      <c r="Y86" s="138"/>
      <c r="Z86" s="50">
        <f>国泰航空自动更新!J86*10</f>
        <v>37.814999999999998</v>
      </c>
      <c r="AA86" s="138">
        <f t="shared" si="26"/>
        <v>-0.98558749948547197</v>
      </c>
      <c r="AB86" s="138"/>
      <c r="AC86" s="50">
        <f>国泰航空自动更新!K86*10</f>
        <v>116.85299999999999</v>
      </c>
      <c r="AD86" s="138">
        <f t="shared" si="27"/>
        <v>-0.34338967431615386</v>
      </c>
      <c r="AE86" s="138"/>
      <c r="AF86" s="50">
        <f>国泰航空自动更新!H86</f>
        <v>18.5</v>
      </c>
      <c r="AG86" s="174">
        <f t="shared" si="14"/>
        <v>-61.599999999999994</v>
      </c>
      <c r="AH86" s="138"/>
      <c r="AI86" s="50">
        <f>国泰航空自动更新!I86</f>
        <v>77.7</v>
      </c>
      <c r="AJ86" s="174">
        <f t="shared" si="15"/>
        <v>9.1000000000000085</v>
      </c>
      <c r="AK86" s="138"/>
    </row>
    <row r="87" spans="1:37">
      <c r="A87" s="49">
        <v>44196</v>
      </c>
      <c r="B87" s="50">
        <f>国泰航空自动更新!B87</f>
        <v>1219.5119999999999</v>
      </c>
      <c r="C87" s="138">
        <f t="shared" si="18"/>
        <v>-0.91159954109051389</v>
      </c>
      <c r="D87" s="138"/>
      <c r="E87" s="50">
        <f>国泰航空自动更新!C87</f>
        <v>45.36</v>
      </c>
      <c r="F87" s="138">
        <f t="shared" si="19"/>
        <v>-0.94690420868425207</v>
      </c>
      <c r="G87" s="138"/>
      <c r="H87" s="50">
        <f t="shared" si="16"/>
        <v>1174.152</v>
      </c>
      <c r="I87" s="138">
        <f t="shared" si="20"/>
        <v>-0.90926889157320667</v>
      </c>
      <c r="J87" s="138"/>
      <c r="K87" s="50">
        <f>国泰航空自动更新!D87</f>
        <v>223.78100000000001</v>
      </c>
      <c r="L87" s="138">
        <f t="shared" si="21"/>
        <v>-0.98090892005353802</v>
      </c>
      <c r="M87" s="138"/>
      <c r="N87" s="50">
        <f>国泰航空自动更新!E87</f>
        <v>11.308999999999999</v>
      </c>
      <c r="O87" s="138">
        <f t="shared" si="22"/>
        <v>-0.97904343636498403</v>
      </c>
      <c r="P87" s="138"/>
      <c r="Q87" s="50">
        <f t="shared" si="17"/>
        <v>212.47200000000001</v>
      </c>
      <c r="R87" s="138">
        <f t="shared" si="23"/>
        <v>-0.98099894680050292</v>
      </c>
      <c r="S87" s="138"/>
      <c r="T87" s="50">
        <f>国泰航空自动更新!F87</f>
        <v>930.81100000000004</v>
      </c>
      <c r="U87" s="138">
        <f t="shared" si="24"/>
        <v>-0.36934616849125912</v>
      </c>
      <c r="V87" s="138"/>
      <c r="W87" s="50">
        <f>国泰航空自动更新!G87</f>
        <v>747.35599999999999</v>
      </c>
      <c r="X87" s="138">
        <f t="shared" si="25"/>
        <v>-0.23703137298540022</v>
      </c>
      <c r="Y87" s="138"/>
      <c r="Z87" s="50">
        <f>国泰航空自动更新!J87*10</f>
        <v>39.988999999999997</v>
      </c>
      <c r="AA87" s="138">
        <f t="shared" si="26"/>
        <v>-0.98664732221862339</v>
      </c>
      <c r="AB87" s="138"/>
      <c r="AC87" s="50">
        <f>国泰航空自动更新!K87*10</f>
        <v>120.218</v>
      </c>
      <c r="AD87" s="138">
        <f t="shared" si="27"/>
        <v>-0.32294816992470199</v>
      </c>
      <c r="AE87" s="138"/>
      <c r="AF87" s="50">
        <f>国泰航空自动更新!H87</f>
        <v>18.399999999999999</v>
      </c>
      <c r="AG87" s="174">
        <f t="shared" si="14"/>
        <v>-66.599999999999994</v>
      </c>
      <c r="AH87" s="138"/>
      <c r="AI87" s="50">
        <f>国泰航空自动更新!I87</f>
        <v>80.3</v>
      </c>
      <c r="AJ87" s="174">
        <f t="shared" si="15"/>
        <v>13.899999999999991</v>
      </c>
      <c r="AK87" s="138"/>
    </row>
    <row r="88" spans="1:37">
      <c r="A88" s="34">
        <v>44227</v>
      </c>
      <c r="B88" s="18">
        <f>国泰航空自动更新!B88</f>
        <v>1144.614</v>
      </c>
      <c r="C88" s="138">
        <f t="shared" si="18"/>
        <v>-0.91802367715961741</v>
      </c>
      <c r="D88" s="138"/>
      <c r="E88" s="18">
        <f>国泰航空自动更新!C88</f>
        <v>46.728000000000002</v>
      </c>
      <c r="F88" s="138">
        <f t="shared" si="19"/>
        <v>-0.94788857737422128</v>
      </c>
      <c r="G88" s="138"/>
      <c r="H88" s="18">
        <f t="shared" si="16"/>
        <v>1097.886</v>
      </c>
      <c r="I88" s="138">
        <f t="shared" si="20"/>
        <v>-0.91597411458478828</v>
      </c>
      <c r="J88" s="138"/>
      <c r="K88" s="18">
        <f>国泰航空自动更新!D88</f>
        <v>152.05500000000001</v>
      </c>
      <c r="L88" s="138">
        <f t="shared" si="21"/>
        <v>-0.98714728574054933</v>
      </c>
      <c r="M88" s="138"/>
      <c r="N88" s="18">
        <f>国泰航空自动更新!E88</f>
        <v>8.6630000000000003</v>
      </c>
      <c r="O88" s="138">
        <f t="shared" si="22"/>
        <v>-0.98610852762900481</v>
      </c>
      <c r="P88" s="138"/>
      <c r="Q88" s="18">
        <f t="shared" si="17"/>
        <v>143.392</v>
      </c>
      <c r="R88" s="138">
        <f t="shared" si="23"/>
        <v>-0.98720508826884734</v>
      </c>
      <c r="S88" s="138"/>
      <c r="T88" s="18">
        <f>国泰航空自动更新!F88</f>
        <v>842.80600000000004</v>
      </c>
      <c r="U88" s="138">
        <f t="shared" si="24"/>
        <v>-0.40731734245463669</v>
      </c>
      <c r="V88" s="138"/>
      <c r="W88" s="18">
        <f>国泰航空自动更新!G88</f>
        <v>669.49599999999998</v>
      </c>
      <c r="X88" s="138">
        <f t="shared" si="25"/>
        <v>-0.21736009716716564</v>
      </c>
      <c r="Y88" s="138"/>
      <c r="Z88" s="18">
        <f>国泰航空自动更新!J88*10</f>
        <v>30.41</v>
      </c>
      <c r="AA88" s="138">
        <f t="shared" si="26"/>
        <v>-0.98989705024431796</v>
      </c>
      <c r="AB88" s="138"/>
      <c r="AC88" s="18">
        <f>国泰航空自动更新!K88*10</f>
        <v>108.93</v>
      </c>
      <c r="AD88" s="138">
        <f t="shared" si="27"/>
        <v>-0.28318549130057113</v>
      </c>
      <c r="AE88" s="138"/>
      <c r="AF88" s="18">
        <f>国泰航空自动更新!H88</f>
        <v>13.3</v>
      </c>
      <c r="AG88" s="174">
        <f t="shared" si="14"/>
        <v>-71.400000000000006</v>
      </c>
      <c r="AH88" s="138"/>
      <c r="AI88" s="18">
        <f>国泰航空自动更新!I88</f>
        <v>79.400000000000006</v>
      </c>
      <c r="AJ88" s="174">
        <f t="shared" si="15"/>
        <v>19.200000000000003</v>
      </c>
      <c r="AK88" s="138"/>
    </row>
    <row r="89" spans="1:37">
      <c r="A89" s="49">
        <v>44255</v>
      </c>
      <c r="B89" s="50">
        <f>国泰航空自动更新!B89</f>
        <v>679.18600000000004</v>
      </c>
      <c r="C89" s="138">
        <f t="shared" si="18"/>
        <v>-0.92389585080410752</v>
      </c>
      <c r="D89" s="138"/>
      <c r="E89" s="50">
        <f>国泰航空自动更新!C89</f>
        <v>36.426000000000002</v>
      </c>
      <c r="F89" s="138">
        <f t="shared" si="19"/>
        <v>-0.8313392476802548</v>
      </c>
      <c r="G89" s="138"/>
      <c r="H89" s="50">
        <f t="shared" si="16"/>
        <v>642.76</v>
      </c>
      <c r="I89" s="138">
        <f t="shared" si="20"/>
        <v>-0.92619127891327691</v>
      </c>
      <c r="J89" s="138"/>
      <c r="K89" s="50">
        <f>国泰航空自动更新!D89</f>
        <v>94.156000000000006</v>
      </c>
      <c r="L89" s="138">
        <f t="shared" si="21"/>
        <v>-0.98011615312310663</v>
      </c>
      <c r="M89" s="138"/>
      <c r="N89" s="50">
        <f>国泰航空自动更新!E89</f>
        <v>6.3979999999999997</v>
      </c>
      <c r="O89" s="138">
        <f t="shared" si="22"/>
        <v>-0.93147178218352022</v>
      </c>
      <c r="P89" s="138"/>
      <c r="Q89" s="50">
        <f t="shared" si="17"/>
        <v>87.75800000000001</v>
      </c>
      <c r="R89" s="138">
        <f t="shared" si="23"/>
        <v>-0.98109453422255966</v>
      </c>
      <c r="S89" s="138"/>
      <c r="T89" s="50">
        <f>国泰航空自动更新!F89</f>
        <v>647.44200000000001</v>
      </c>
      <c r="U89" s="138">
        <f t="shared" si="24"/>
        <v>-0.38267011703144038</v>
      </c>
      <c r="V89" s="138"/>
      <c r="W89" s="50">
        <f>国泰航空自动更新!G89</f>
        <v>514.98699999999997</v>
      </c>
      <c r="X89" s="138">
        <f t="shared" si="25"/>
        <v>-0.2622163580074468</v>
      </c>
      <c r="Y89" s="138"/>
      <c r="Z89" s="50">
        <f>国泰航空自动更新!J89*10</f>
        <v>21.134</v>
      </c>
      <c r="AA89" s="138">
        <f t="shared" si="26"/>
        <v>-0.97904711672304601</v>
      </c>
      <c r="AB89" s="138"/>
      <c r="AC89" s="50">
        <f>国泰航空自动更新!K89*10</f>
        <v>82.296999999999997</v>
      </c>
      <c r="AD89" s="138">
        <f t="shared" si="27"/>
        <v>-0.30674495202634977</v>
      </c>
      <c r="AE89" s="138"/>
      <c r="AF89" s="50">
        <f>国泰航空自动更新!H89</f>
        <v>13.9</v>
      </c>
      <c r="AG89" s="174">
        <f t="shared" si="14"/>
        <v>-39.200000000000003</v>
      </c>
      <c r="AH89" s="138"/>
      <c r="AI89" s="50">
        <f>国泰航空自动更新!I89</f>
        <v>79.5</v>
      </c>
      <c r="AJ89" s="174">
        <f t="shared" si="15"/>
        <v>12.900000000000006</v>
      </c>
      <c r="AK89" s="138"/>
    </row>
    <row r="90" spans="1:37">
      <c r="A90" s="49">
        <v>44286</v>
      </c>
      <c r="B90" s="50">
        <f>国泰航空自动更新!B90</f>
        <v>362.07499999999999</v>
      </c>
      <c r="C90" s="138">
        <f t="shared" si="18"/>
        <v>-0.89957079568942855</v>
      </c>
      <c r="D90" s="138"/>
      <c r="E90" s="50">
        <f>国泰航空自动更新!C90</f>
        <v>36.68</v>
      </c>
      <c r="F90" s="138">
        <f t="shared" si="19"/>
        <v>-0.39913178802522731</v>
      </c>
      <c r="G90" s="138"/>
      <c r="H90" s="50">
        <f t="shared" si="16"/>
        <v>325.39499999999998</v>
      </c>
      <c r="I90" s="138">
        <f t="shared" si="20"/>
        <v>-0.9081902392930935</v>
      </c>
      <c r="J90" s="138"/>
      <c r="K90" s="50">
        <f>国泰航空自动更新!D90</f>
        <v>76.921000000000006</v>
      </c>
      <c r="L90" s="138">
        <f t="shared" si="21"/>
        <v>-0.95670171800531034</v>
      </c>
      <c r="M90" s="138"/>
      <c r="N90" s="50">
        <f>国泰航空自动更新!E90</f>
        <v>9.6489999999999991</v>
      </c>
      <c r="O90" s="138">
        <f t="shared" si="22"/>
        <v>-0.69534604698156111</v>
      </c>
      <c r="P90" s="138"/>
      <c r="Q90" s="50">
        <f t="shared" si="17"/>
        <v>67.272000000000006</v>
      </c>
      <c r="R90" s="138">
        <f t="shared" si="23"/>
        <v>-0.96144572789298888</v>
      </c>
      <c r="S90" s="138"/>
      <c r="T90" s="50">
        <f>国泰航空自动更新!F90</f>
        <v>582.43100000000004</v>
      </c>
      <c r="U90" s="138">
        <f t="shared" si="24"/>
        <v>-0.39368504114061087</v>
      </c>
      <c r="V90" s="138"/>
      <c r="W90" s="50">
        <f>国泰航空自动更新!G90</f>
        <v>503.05700000000002</v>
      </c>
      <c r="X90" s="138">
        <f t="shared" si="25"/>
        <v>-0.32362720619772312</v>
      </c>
      <c r="Y90" s="138"/>
      <c r="Z90" s="50">
        <f>国泰航空自动更新!J90*10</f>
        <v>18.539000000000001</v>
      </c>
      <c r="AA90" s="138">
        <f t="shared" si="26"/>
        <v>-0.94041359183358619</v>
      </c>
      <c r="AB90" s="138"/>
      <c r="AC90" s="50">
        <f>国泰航空自动更新!K90*10</f>
        <v>83.329000000000008</v>
      </c>
      <c r="AD90" s="138">
        <f t="shared" si="27"/>
        <v>-0.30138249620630964</v>
      </c>
      <c r="AE90" s="138"/>
      <c r="AF90" s="50">
        <f>国泰航空自动更新!H90</f>
        <v>21.2</v>
      </c>
      <c r="AG90" s="174">
        <f t="shared" si="14"/>
        <v>-28.099999999999998</v>
      </c>
      <c r="AH90" s="138"/>
      <c r="AI90" s="50">
        <f>国泰航空自动更新!I90</f>
        <v>86.4</v>
      </c>
      <c r="AJ90" s="174">
        <f t="shared" si="15"/>
        <v>9</v>
      </c>
      <c r="AK90" s="138"/>
    </row>
    <row r="91" spans="1:37">
      <c r="A91" s="49">
        <v>44316</v>
      </c>
      <c r="B91" s="50">
        <f>国泰航空自动更新!B91</f>
        <v>437.78</v>
      </c>
      <c r="C91" s="138">
        <f t="shared" si="18"/>
        <v>0.18850856807766658</v>
      </c>
      <c r="D91" s="138"/>
      <c r="E91" s="50">
        <f>国泰航空自动更新!C91</f>
        <v>35.546999999999997</v>
      </c>
      <c r="F91" s="138">
        <f t="shared" si="19"/>
        <v>0.52699858241333386</v>
      </c>
      <c r="G91" s="138"/>
      <c r="H91" s="50">
        <f t="shared" si="16"/>
        <v>402.23299999999995</v>
      </c>
      <c r="I91" s="138">
        <f t="shared" si="20"/>
        <v>0.1656731340472084</v>
      </c>
      <c r="J91" s="138"/>
      <c r="K91" s="50">
        <f>国泰航空自动更新!D91</f>
        <v>105.83</v>
      </c>
      <c r="L91" s="138">
        <f t="shared" si="21"/>
        <v>0.32620709532700909</v>
      </c>
      <c r="M91" s="138"/>
      <c r="N91" s="50">
        <f>国泰航空自动更新!E91</f>
        <v>9.4559999999999995</v>
      </c>
      <c r="O91" s="138">
        <f t="shared" si="22"/>
        <v>4.1899012074643247</v>
      </c>
      <c r="P91" s="138"/>
      <c r="Q91" s="50">
        <f t="shared" si="17"/>
        <v>96.373999999999995</v>
      </c>
      <c r="R91" s="138">
        <f t="shared" si="23"/>
        <v>0.23592854303191957</v>
      </c>
      <c r="S91" s="138"/>
      <c r="T91" s="50">
        <f>国泰航空自动更新!F91</f>
        <v>474.00799999999998</v>
      </c>
      <c r="U91" s="138">
        <f t="shared" si="24"/>
        <v>-0.41580960151246071</v>
      </c>
      <c r="V91" s="138"/>
      <c r="W91" s="50">
        <f>国泰航空自动更新!G91</f>
        <v>393.33300000000003</v>
      </c>
      <c r="X91" s="138">
        <f t="shared" si="25"/>
        <v>-0.30871477078602716</v>
      </c>
      <c r="Y91" s="138"/>
      <c r="Z91" s="50">
        <f>国泰航空自动更新!J91*10</f>
        <v>22.404000000000003</v>
      </c>
      <c r="AA91" s="138">
        <f t="shared" si="26"/>
        <v>0.63187413504261092</v>
      </c>
      <c r="AB91" s="138"/>
      <c r="AC91" s="50">
        <f>国泰航空自动更新!K91*10</f>
        <v>73.113</v>
      </c>
      <c r="AD91" s="138">
        <f t="shared" si="27"/>
        <v>-0.13612732471583522</v>
      </c>
      <c r="AE91" s="138"/>
      <c r="AF91" s="50">
        <f>国泰航空自动更新!H91</f>
        <v>24.2</v>
      </c>
      <c r="AG91" s="174">
        <f t="shared" si="14"/>
        <v>2.5</v>
      </c>
      <c r="AH91" s="138"/>
      <c r="AI91" s="50">
        <f>国泰航空自动更新!I91</f>
        <v>83</v>
      </c>
      <c r="AJ91" s="174">
        <f t="shared" si="15"/>
        <v>12.900000000000006</v>
      </c>
      <c r="AK91" s="138"/>
    </row>
    <row r="92" spans="1:37">
      <c r="A92" s="49">
        <v>44347</v>
      </c>
      <c r="B92" s="50">
        <f>国泰航空自动更新!B92</f>
        <v>466.59899999999999</v>
      </c>
      <c r="C92" s="138">
        <f t="shared" si="18"/>
        <v>0.38036014874551438</v>
      </c>
      <c r="D92" s="138"/>
      <c r="E92" s="50">
        <f>国泰航空自动更新!C92</f>
        <v>40.274000000000001</v>
      </c>
      <c r="F92" s="138">
        <f t="shared" si="19"/>
        <v>0.62519672329607379</v>
      </c>
      <c r="G92" s="138"/>
      <c r="H92" s="50">
        <f t="shared" si="16"/>
        <v>426.32499999999999</v>
      </c>
      <c r="I92" s="138">
        <f t="shared" si="20"/>
        <v>0.36099104218409828</v>
      </c>
      <c r="J92" s="138"/>
      <c r="K92" s="50">
        <f>国泰航空自动更新!D92</f>
        <v>124.64400000000001</v>
      </c>
      <c r="L92" s="138">
        <f t="shared" si="21"/>
        <v>0.24478443669919026</v>
      </c>
      <c r="M92" s="138"/>
      <c r="N92" s="50">
        <f>国泰航空自动更新!E92</f>
        <v>10.11</v>
      </c>
      <c r="O92" s="138">
        <f t="shared" si="22"/>
        <v>1.6528470217790603</v>
      </c>
      <c r="P92" s="138"/>
      <c r="Q92" s="50">
        <f t="shared" si="17"/>
        <v>114.53400000000001</v>
      </c>
      <c r="R92" s="138">
        <f t="shared" si="23"/>
        <v>0.18907414713149651</v>
      </c>
      <c r="S92" s="138"/>
      <c r="T92" s="50">
        <f>国泰航空自动更新!F92</f>
        <v>689.47</v>
      </c>
      <c r="U92" s="138">
        <f t="shared" si="24"/>
        <v>-0.24547071215561811</v>
      </c>
      <c r="V92" s="138"/>
      <c r="W92" s="50">
        <f>国泰航空自动更新!G92</f>
        <v>558.45799999999997</v>
      </c>
      <c r="X92" s="138">
        <f t="shared" si="25"/>
        <v>-0.16258097408829175</v>
      </c>
      <c r="Y92" s="138"/>
      <c r="Z92" s="50">
        <f>国泰航空自动更新!J92*10</f>
        <v>24.006</v>
      </c>
      <c r="AA92" s="138">
        <f t="shared" si="26"/>
        <v>0.29951821577437343</v>
      </c>
      <c r="AB92" s="138"/>
      <c r="AC92" s="50">
        <f>国泰航空自动更新!K92*10</f>
        <v>92.394000000000005</v>
      </c>
      <c r="AD92" s="138">
        <f t="shared" si="27"/>
        <v>-6.3985411812379711E-2</v>
      </c>
      <c r="AE92" s="138"/>
      <c r="AF92" s="50">
        <f>国泰航空自动更新!H92</f>
        <v>26.7</v>
      </c>
      <c r="AG92" s="174">
        <f t="shared" si="14"/>
        <v>-2.9000000000000021</v>
      </c>
      <c r="AH92" s="138"/>
      <c r="AI92" s="50">
        <f>国泰航空自动更新!I92</f>
        <v>81</v>
      </c>
      <c r="AJ92" s="174">
        <f t="shared" si="15"/>
        <v>8</v>
      </c>
      <c r="AK92" s="138"/>
    </row>
    <row r="93" spans="1:37">
      <c r="A93" s="49">
        <v>44377</v>
      </c>
      <c r="B93" s="50">
        <f>国泰航空自动更新!B93</f>
        <v>1076.876</v>
      </c>
      <c r="C93" s="138">
        <f t="shared" si="18"/>
        <v>1.0198481844594451</v>
      </c>
      <c r="D93" s="138"/>
      <c r="E93" s="50">
        <f>国泰航空自动更新!C93</f>
        <v>55.956000000000003</v>
      </c>
      <c r="F93" s="138">
        <f t="shared" si="19"/>
        <v>1.4530270483538645</v>
      </c>
      <c r="G93" s="138"/>
      <c r="H93" s="50">
        <f t="shared" si="16"/>
        <v>1020.92</v>
      </c>
      <c r="I93" s="138">
        <f t="shared" si="20"/>
        <v>1.0004859543516424</v>
      </c>
      <c r="J93" s="138"/>
      <c r="K93" s="50">
        <f>国泰航空自动更新!D93</f>
        <v>233.94</v>
      </c>
      <c r="L93" s="138">
        <f t="shared" si="21"/>
        <v>0.60548475427724369</v>
      </c>
      <c r="M93" s="138"/>
      <c r="N93" s="50">
        <f>国泰航空自动更新!E93</f>
        <v>15.974</v>
      </c>
      <c r="O93" s="138">
        <f t="shared" si="22"/>
        <v>3.7683582089552239</v>
      </c>
      <c r="P93" s="138"/>
      <c r="Q93" s="50">
        <f t="shared" si="17"/>
        <v>217.96600000000001</v>
      </c>
      <c r="R93" s="138">
        <f t="shared" si="23"/>
        <v>0.53105792937771756</v>
      </c>
      <c r="S93" s="138"/>
      <c r="T93" s="50">
        <f>国泰航空自动更新!F93</f>
        <v>821.73</v>
      </c>
      <c r="U93" s="138">
        <f t="shared" si="24"/>
        <v>2.7179191661864666E-2</v>
      </c>
      <c r="V93" s="138"/>
      <c r="W93" s="50">
        <f>国泰航空自动更新!G93</f>
        <v>661.90599999999995</v>
      </c>
      <c r="X93" s="138">
        <f t="shared" si="25"/>
        <v>0.11051159575663916</v>
      </c>
      <c r="Y93" s="138"/>
      <c r="Z93" s="50">
        <f>国泰航空自动更新!J93*10</f>
        <v>40.651000000000003</v>
      </c>
      <c r="AA93" s="138">
        <f t="shared" si="26"/>
        <v>0.49970486239209055</v>
      </c>
      <c r="AB93" s="138"/>
      <c r="AC93" s="50">
        <f>国泰航空自动更新!K93*10</f>
        <v>109.423</v>
      </c>
      <c r="AD93" s="138">
        <f t="shared" si="27"/>
        <v>0.17371390569356837</v>
      </c>
      <c r="AE93" s="138"/>
      <c r="AF93" s="50">
        <f>国泰航空自动更新!H93</f>
        <v>21.7</v>
      </c>
      <c r="AG93" s="174">
        <f t="shared" si="14"/>
        <v>-5.6000000000000014</v>
      </c>
      <c r="AH93" s="138"/>
      <c r="AI93" s="50">
        <f>国泰航空自动更新!I93</f>
        <v>80.599999999999994</v>
      </c>
      <c r="AJ93" s="174">
        <f t="shared" si="15"/>
        <v>6.0999999999999943</v>
      </c>
      <c r="AK93" s="138"/>
    </row>
    <row r="94" spans="1:37">
      <c r="A94" s="49">
        <v>44408</v>
      </c>
      <c r="B94" s="50">
        <f>国泰航空自动更新!B94</f>
        <v>1076.876</v>
      </c>
      <c r="C94" s="138">
        <f t="shared" si="18"/>
        <v>3.9200813700116077E-2</v>
      </c>
      <c r="D94" s="138"/>
      <c r="E94" s="50">
        <f>国泰航空自动更新!C94</f>
        <v>71.367000000000004</v>
      </c>
      <c r="F94" s="138">
        <f t="shared" si="19"/>
        <v>1.2222326015880429</v>
      </c>
      <c r="G94" s="138"/>
      <c r="H94" s="50">
        <f t="shared" si="16"/>
        <v>1005.509</v>
      </c>
      <c r="I94" s="138">
        <f t="shared" si="20"/>
        <v>1.3643529431683898E-3</v>
      </c>
      <c r="J94" s="138"/>
      <c r="K94" s="50">
        <f>国泰航空自动更新!D94</f>
        <v>233.94</v>
      </c>
      <c r="L94" s="138">
        <f t="shared" si="21"/>
        <v>-3.699465271460145E-2</v>
      </c>
      <c r="M94" s="138"/>
      <c r="N94" s="50">
        <f>国泰航空自动更新!E94</f>
        <v>15.974</v>
      </c>
      <c r="O94" s="138">
        <f t="shared" si="22"/>
        <v>1.4425076452599388</v>
      </c>
      <c r="P94" s="138"/>
      <c r="Q94" s="50">
        <f t="shared" si="17"/>
        <v>217.96600000000001</v>
      </c>
      <c r="R94" s="138">
        <f t="shared" si="23"/>
        <v>-7.7927297186393463E-2</v>
      </c>
      <c r="S94" s="138"/>
      <c r="T94" s="50">
        <f>国泰航空自动更新!F94</f>
        <v>821.73</v>
      </c>
      <c r="U94" s="138">
        <f t="shared" si="24"/>
        <v>-1.8337554355617125E-2</v>
      </c>
      <c r="V94" s="138"/>
      <c r="W94" s="50">
        <f>国泰航空自动更新!G94</f>
        <v>661.90599999999995</v>
      </c>
      <c r="X94" s="138">
        <f t="shared" si="25"/>
        <v>4.2734558011528367E-2</v>
      </c>
      <c r="Y94" s="138"/>
      <c r="Z94" s="50">
        <f>国泰航空自动更新!J94*10</f>
        <v>40.651000000000003</v>
      </c>
      <c r="AA94" s="138">
        <f t="shared" si="26"/>
        <v>-5.427600967801971E-2</v>
      </c>
      <c r="AB94" s="138"/>
      <c r="AC94" s="50">
        <f>国泰航空自动更新!K94*10</f>
        <v>109.423</v>
      </c>
      <c r="AD94" s="138">
        <f t="shared" si="27"/>
        <v>7.1419479286001231E-2</v>
      </c>
      <c r="AE94" s="138"/>
      <c r="AF94" s="50">
        <f>国泰航空自动更新!H94</f>
        <v>21.7</v>
      </c>
      <c r="AG94" s="174">
        <f t="shared" si="14"/>
        <v>-1.6999999999999993</v>
      </c>
      <c r="AH94" s="138"/>
      <c r="AI94" s="50">
        <f>国泰航空自动更新!I94</f>
        <v>80.599999999999994</v>
      </c>
      <c r="AJ94" s="174">
        <f t="shared" si="15"/>
        <v>4.7999999999999972</v>
      </c>
      <c r="AK94" s="138"/>
    </row>
    <row r="95" spans="1:37">
      <c r="A95" s="49">
        <v>44439</v>
      </c>
      <c r="B95" s="50">
        <f>国泰航空自动更新!B95</f>
        <v>1891.7639999999999</v>
      </c>
      <c r="C95" s="138">
        <f t="shared" si="18"/>
        <v>0.68944305723746946</v>
      </c>
      <c r="D95" s="138"/>
      <c r="E95" s="50">
        <f>国泰航空自动更新!C95</f>
        <v>127.887</v>
      </c>
      <c r="F95" s="138">
        <f t="shared" si="19"/>
        <v>2.9190671733267961</v>
      </c>
      <c r="G95" s="138"/>
      <c r="H95" s="50">
        <f t="shared" si="16"/>
        <v>1763.877</v>
      </c>
      <c r="I95" s="138">
        <f t="shared" si="20"/>
        <v>0.62251684260489126</v>
      </c>
      <c r="J95" s="138"/>
      <c r="K95" s="50">
        <f>国泰航空自动更新!D95</f>
        <v>877.05700000000002</v>
      </c>
      <c r="L95" s="138">
        <f t="shared" si="21"/>
        <v>2.9410498598030053</v>
      </c>
      <c r="M95" s="138"/>
      <c r="N95" s="50">
        <f>国泰航空自动更新!E95</f>
        <v>72.325000000000003</v>
      </c>
      <c r="O95" s="138">
        <f t="shared" si="22"/>
        <v>11.794091632761367</v>
      </c>
      <c r="P95" s="138"/>
      <c r="Q95" s="50">
        <f t="shared" si="17"/>
        <v>804.73199999999997</v>
      </c>
      <c r="R95" s="138">
        <f t="shared" si="23"/>
        <v>2.7103060984549838</v>
      </c>
      <c r="S95" s="138"/>
      <c r="T95" s="50">
        <f>国泰航空自动更新!F95</f>
        <v>1007.351</v>
      </c>
      <c r="U95" s="138">
        <f t="shared" si="24"/>
        <v>0.17150183746569292</v>
      </c>
      <c r="V95" s="138"/>
      <c r="W95" s="50">
        <f>国泰航空自动更新!G95</f>
        <v>783.03099999999995</v>
      </c>
      <c r="X95" s="138">
        <f t="shared" si="25"/>
        <v>0.21391121280896908</v>
      </c>
      <c r="Y95" s="138"/>
      <c r="Z95" s="50">
        <f>国泰航空自动更新!J95*10</f>
        <v>135.35300000000001</v>
      </c>
      <c r="AA95" s="138">
        <f t="shared" si="26"/>
        <v>2.7836636569479776</v>
      </c>
      <c r="AB95" s="138"/>
      <c r="AC95" s="50">
        <f>国泰航空自动更新!K95*10</f>
        <v>124.27799999999999</v>
      </c>
      <c r="AD95" s="138">
        <f t="shared" si="27"/>
        <v>0.21695618965551011</v>
      </c>
      <c r="AE95" s="138"/>
      <c r="AF95" s="50">
        <f>国泰航空自动更新!H95</f>
        <v>46.4</v>
      </c>
      <c r="AG95" s="174">
        <f t="shared" si="14"/>
        <v>26.5</v>
      </c>
      <c r="AH95" s="138"/>
      <c r="AI95" s="50">
        <f>国泰航空自动更新!I95</f>
        <v>77.7</v>
      </c>
      <c r="AJ95" s="174">
        <f t="shared" si="15"/>
        <v>2.7000000000000028</v>
      </c>
      <c r="AK95" s="138"/>
    </row>
    <row r="96" spans="1:37">
      <c r="A96" s="49">
        <v>44469</v>
      </c>
      <c r="B96" s="50">
        <f>国泰航空自动更新!B96</f>
        <v>1704.768</v>
      </c>
      <c r="C96" s="138">
        <f t="shared" si="18"/>
        <v>0.40428360669106578</v>
      </c>
      <c r="D96" s="138"/>
      <c r="E96" s="50">
        <f>国泰航空自动更新!C96</f>
        <v>107.84</v>
      </c>
      <c r="F96" s="138">
        <f t="shared" si="19"/>
        <v>1.6139228233469072</v>
      </c>
      <c r="G96" s="138"/>
      <c r="H96" s="50">
        <f t="shared" si="16"/>
        <v>1596.9280000000001</v>
      </c>
      <c r="I96" s="138">
        <f t="shared" si="20"/>
        <v>0.36172883405345346</v>
      </c>
      <c r="J96" s="138"/>
      <c r="K96" s="50">
        <f>国泰航空自动更新!D96</f>
        <v>780.46100000000001</v>
      </c>
      <c r="L96" s="138">
        <f t="shared" si="21"/>
        <v>1.5868948418617297</v>
      </c>
      <c r="M96" s="138"/>
      <c r="N96" s="50">
        <f>国泰航空自动更新!E96</f>
        <v>67.924000000000007</v>
      </c>
      <c r="O96" s="138">
        <f t="shared" si="22"/>
        <v>6.1642231832085228</v>
      </c>
      <c r="P96" s="138"/>
      <c r="Q96" s="50">
        <f t="shared" si="17"/>
        <v>712.53700000000003</v>
      </c>
      <c r="R96" s="138">
        <f t="shared" si="23"/>
        <v>1.4383831193941492</v>
      </c>
      <c r="S96" s="138"/>
      <c r="T96" s="50">
        <f>国泰航空自动更新!F96</f>
        <v>1033.3399999999999</v>
      </c>
      <c r="U96" s="138">
        <f t="shared" si="24"/>
        <v>0.16436480741342518</v>
      </c>
      <c r="V96" s="138"/>
      <c r="W96" s="50">
        <f>国泰航空自动更新!G96</f>
        <v>823.08799999999997</v>
      </c>
      <c r="X96" s="138">
        <f t="shared" si="25"/>
        <v>0.23165508964831982</v>
      </c>
      <c r="Y96" s="138"/>
      <c r="Z96" s="50">
        <f>国泰航空自动更新!J96*10</f>
        <v>131.774</v>
      </c>
      <c r="AA96" s="138">
        <f t="shared" si="26"/>
        <v>1.8000679968551454</v>
      </c>
      <c r="AB96" s="138"/>
      <c r="AC96" s="50">
        <f>国泰航空自动更新!K96*10</f>
        <v>130.99700000000001</v>
      </c>
      <c r="AD96" s="138">
        <f t="shared" si="27"/>
        <v>0.1968333439923986</v>
      </c>
      <c r="AE96" s="138"/>
      <c r="AF96" s="50">
        <f>国泰航空自动更新!H96</f>
        <v>45.8</v>
      </c>
      <c r="AG96" s="174">
        <f t="shared" si="14"/>
        <v>20.9</v>
      </c>
      <c r="AH96" s="138"/>
      <c r="AI96" s="50">
        <f>国泰航空自动更新!I96</f>
        <v>79.7</v>
      </c>
      <c r="AJ96" s="174">
        <f t="shared" si="15"/>
        <v>4.4000000000000057</v>
      </c>
      <c r="AK96" s="138"/>
    </row>
    <row r="97" spans="1:37">
      <c r="A97" s="49">
        <v>44500</v>
      </c>
      <c r="B97" s="50">
        <f>国泰航空自动更新!B97</f>
        <v>1383.4480000000001</v>
      </c>
      <c r="C97" s="138">
        <f t="shared" si="18"/>
        <v>0.19889283479701669</v>
      </c>
      <c r="D97" s="138"/>
      <c r="E97" s="50">
        <f>国泰航空自动更新!C97</f>
        <v>78.149000000000001</v>
      </c>
      <c r="F97" s="138">
        <f t="shared" si="19"/>
        <v>0.16947503890817672</v>
      </c>
      <c r="G97" s="138"/>
      <c r="H97" s="50">
        <f t="shared" si="16"/>
        <v>1305.299</v>
      </c>
      <c r="I97" s="138">
        <f t="shared" si="20"/>
        <v>0.20070112242138349</v>
      </c>
      <c r="J97" s="138"/>
      <c r="K97" s="50">
        <f>国泰航空自动更新!D97</f>
        <v>409.79700000000003</v>
      </c>
      <c r="L97" s="138">
        <f t="shared" si="21"/>
        <v>0.9498544021925317</v>
      </c>
      <c r="M97" s="138"/>
      <c r="N97" s="50">
        <f>国泰航空自动更新!E97</f>
        <v>33.423999999999999</v>
      </c>
      <c r="O97" s="138">
        <f t="shared" si="22"/>
        <v>1.9309014380918974</v>
      </c>
      <c r="P97" s="138"/>
      <c r="Q97" s="50">
        <f t="shared" si="17"/>
        <v>376.37300000000005</v>
      </c>
      <c r="R97" s="138">
        <f t="shared" si="23"/>
        <v>0.8935672455776702</v>
      </c>
      <c r="S97" s="138"/>
      <c r="T97" s="50">
        <f>国泰航空自动更新!F97</f>
        <v>1043.5809999999999</v>
      </c>
      <c r="U97" s="138">
        <f t="shared" si="24"/>
        <v>0.1515986501905755</v>
      </c>
      <c r="V97" s="138"/>
      <c r="W97" s="50">
        <f>国泰航空自动更新!G97</f>
        <v>865.226</v>
      </c>
      <c r="X97" s="138">
        <f t="shared" si="25"/>
        <v>0.21868996174453903</v>
      </c>
      <c r="Y97" s="138"/>
      <c r="Z97" s="50">
        <f>国泰航空自动更新!J97*10</f>
        <v>76.429999999999993</v>
      </c>
      <c r="AA97" s="138">
        <f t="shared" si="26"/>
        <v>0.98308295062401085</v>
      </c>
      <c r="AB97" s="138"/>
      <c r="AC97" s="50">
        <f>国泰航空自动更新!K97*10</f>
        <v>136.94900000000001</v>
      </c>
      <c r="AD97" s="138">
        <f t="shared" si="27"/>
        <v>0.19767197803158831</v>
      </c>
      <c r="AE97" s="138"/>
      <c r="AF97" s="50">
        <f>国泰航空自动更新!H97</f>
        <v>29.6</v>
      </c>
      <c r="AG97" s="174">
        <f t="shared" si="14"/>
        <v>11.400000000000002</v>
      </c>
      <c r="AH97" s="138"/>
      <c r="AI97" s="50">
        <f>国泰航空自动更新!I97</f>
        <v>82.9</v>
      </c>
      <c r="AJ97" s="174">
        <f t="shared" si="15"/>
        <v>4.6000000000000085</v>
      </c>
      <c r="AK97" s="138"/>
    </row>
    <row r="98" spans="1:37">
      <c r="A98" s="49">
        <v>44501</v>
      </c>
      <c r="B98" s="50">
        <f>国泰航空自动更新!B98</f>
        <v>1467.9770000000001</v>
      </c>
      <c r="C98" s="138">
        <f t="shared" si="18"/>
        <v>0.29507422973635822</v>
      </c>
      <c r="D98" s="138"/>
      <c r="E98" s="50">
        <f>国泰航空自动更新!C98</f>
        <v>82.284000000000006</v>
      </c>
      <c r="F98" s="138">
        <f t="shared" si="19"/>
        <v>0.68770382524869245</v>
      </c>
      <c r="G98" s="138"/>
      <c r="H98" s="50">
        <f t="shared" si="16"/>
        <v>1385.693</v>
      </c>
      <c r="I98" s="138">
        <f t="shared" si="20"/>
        <v>0.27742721154032313</v>
      </c>
      <c r="J98" s="138"/>
      <c r="K98" s="50">
        <f>国泰航空自动更新!D98</f>
        <v>393.16199999999998</v>
      </c>
      <c r="L98" s="138">
        <f t="shared" si="21"/>
        <v>0.87128218064473129</v>
      </c>
      <c r="M98" s="138"/>
      <c r="N98" s="50">
        <f>国泰航空自动更新!E98</f>
        <v>21.51</v>
      </c>
      <c r="O98" s="138">
        <f t="shared" si="22"/>
        <v>1.0830912260313772</v>
      </c>
      <c r="P98" s="138"/>
      <c r="Q98" s="50">
        <f t="shared" si="17"/>
        <v>371.65199999999999</v>
      </c>
      <c r="R98" s="138">
        <f t="shared" si="23"/>
        <v>0.86033427271407592</v>
      </c>
      <c r="S98" s="138"/>
      <c r="T98" s="50">
        <f>国泰航空自动更新!F98</f>
        <v>1039.4770000000001</v>
      </c>
      <c r="U98" s="138">
        <f t="shared" si="24"/>
        <v>9.4701401606861468E-2</v>
      </c>
      <c r="V98" s="138"/>
      <c r="W98" s="50">
        <f>国泰航空自动更新!G98</f>
        <v>858.51499999999999</v>
      </c>
      <c r="X98" s="138">
        <f t="shared" si="25"/>
        <v>0.16416074765341304</v>
      </c>
      <c r="Y98" s="138"/>
      <c r="Z98" s="50">
        <f>国泰航空自动更新!J98*10</f>
        <v>70.046999999999997</v>
      </c>
      <c r="AA98" s="138">
        <f t="shared" si="26"/>
        <v>0.8523601745339151</v>
      </c>
      <c r="AB98" s="138"/>
      <c r="AC98" s="50">
        <f>国泰航空自动更新!K98*10</f>
        <v>135.35</v>
      </c>
      <c r="AD98" s="138">
        <f t="shared" si="27"/>
        <v>0.15829289791447376</v>
      </c>
      <c r="AE98" s="138"/>
      <c r="AF98" s="50">
        <f>国泰航空自动更新!H98</f>
        <v>26.8</v>
      </c>
      <c r="AG98" s="174">
        <f t="shared" si="14"/>
        <v>8.3000000000000007</v>
      </c>
      <c r="AH98" s="138"/>
      <c r="AI98" s="50">
        <f>国泰航空自动更新!I98</f>
        <v>82.6</v>
      </c>
      <c r="AJ98" s="174">
        <f t="shared" si="15"/>
        <v>4.8999999999999915</v>
      </c>
      <c r="AK98" s="138"/>
    </row>
    <row r="99" spans="1:37">
      <c r="A99" s="49">
        <v>44531</v>
      </c>
      <c r="B99" s="50">
        <f>国泰航空自动更新!B99</f>
        <v>1568.8409999999999</v>
      </c>
      <c r="C99" s="138">
        <f t="shared" si="18"/>
        <v>0.28644982583197209</v>
      </c>
      <c r="D99" s="138"/>
      <c r="E99" s="50">
        <f>国泰航空自动更新!C99</f>
        <v>97.418000000000006</v>
      </c>
      <c r="F99" s="138">
        <f t="shared" si="19"/>
        <v>1.147663139329806</v>
      </c>
      <c r="G99" s="138"/>
      <c r="H99" s="50">
        <f t="shared" si="16"/>
        <v>1471.4229999999998</v>
      </c>
      <c r="I99" s="138">
        <f t="shared" si="20"/>
        <v>0.25317931579556974</v>
      </c>
      <c r="J99" s="138"/>
      <c r="K99" s="50">
        <f>国泰航空自动更新!D99</f>
        <v>574.024</v>
      </c>
      <c r="L99" s="138">
        <f t="shared" si="21"/>
        <v>1.565115000826701</v>
      </c>
      <c r="M99" s="138"/>
      <c r="N99" s="50">
        <f>国泰航空自动更新!E99</f>
        <v>30.466000000000001</v>
      </c>
      <c r="O99" s="138">
        <f t="shared" si="22"/>
        <v>1.6939605623839422</v>
      </c>
      <c r="P99" s="138"/>
      <c r="Q99" s="50">
        <f t="shared" si="17"/>
        <v>543.55799999999999</v>
      </c>
      <c r="R99" s="138">
        <f t="shared" si="23"/>
        <v>1.5582570879927706</v>
      </c>
      <c r="S99" s="138"/>
      <c r="T99" s="50">
        <f>国泰航空自动更新!F99</f>
        <v>990.86300000000006</v>
      </c>
      <c r="U99" s="138">
        <f t="shared" si="24"/>
        <v>6.4515782473563377E-2</v>
      </c>
      <c r="V99" s="138"/>
      <c r="W99" s="50">
        <f>国泰航空自动更新!G99</f>
        <v>835.06799999999998</v>
      </c>
      <c r="X99" s="138">
        <f t="shared" si="25"/>
        <v>0.11736307730184814</v>
      </c>
      <c r="Y99" s="138"/>
      <c r="Z99" s="50">
        <f>国泰航空自动更新!J99*10</f>
        <v>92.218999999999994</v>
      </c>
      <c r="AA99" s="138">
        <f t="shared" si="26"/>
        <v>1.3061091800245066</v>
      </c>
      <c r="AB99" s="138"/>
      <c r="AC99" s="50">
        <f>国泰航空自动更新!K99*10</f>
        <v>134.691</v>
      </c>
      <c r="AD99" s="138">
        <f t="shared" si="27"/>
        <v>0.12038962551365029</v>
      </c>
      <c r="AE99" s="138"/>
      <c r="AF99" s="50">
        <f>国泰航空自动更新!H99</f>
        <v>36.6</v>
      </c>
      <c r="AG99" s="174">
        <f t="shared" si="14"/>
        <v>18.200000000000003</v>
      </c>
      <c r="AH99" s="138"/>
      <c r="AI99" s="50">
        <f>国泰航空自动更新!I99</f>
        <v>84.3</v>
      </c>
      <c r="AJ99" s="174">
        <f t="shared" si="15"/>
        <v>4</v>
      </c>
      <c r="AK99" s="138"/>
    </row>
    <row r="100" spans="1:37">
      <c r="A100" s="34">
        <v>44562</v>
      </c>
      <c r="B100" s="58">
        <f>国泰航空自动更新!B100</f>
        <v>288.52100000000002</v>
      </c>
      <c r="C100" s="138">
        <f t="shared" si="18"/>
        <v>-0.74793161712157985</v>
      </c>
      <c r="D100" s="138"/>
      <c r="E100" s="58">
        <f>国泰航空自动更新!C100</f>
        <v>89.222999999999999</v>
      </c>
      <c r="F100" s="138">
        <f t="shared" si="19"/>
        <v>0.90941191576784797</v>
      </c>
      <c r="G100" s="138"/>
      <c r="H100" s="58">
        <f t="shared" si="16"/>
        <v>199.298</v>
      </c>
      <c r="I100" s="138">
        <f t="shared" si="20"/>
        <v>-0.81847113452580689</v>
      </c>
      <c r="J100" s="138"/>
      <c r="K100" s="58">
        <f>国泰航空自动更新!D100</f>
        <v>116.402</v>
      </c>
      <c r="L100" s="138">
        <f t="shared" si="21"/>
        <v>-0.23447436782743092</v>
      </c>
      <c r="M100" s="138"/>
      <c r="N100" s="58">
        <f>国泰航空自动更新!E100</f>
        <v>14.029</v>
      </c>
      <c r="O100" s="138">
        <f t="shared" si="22"/>
        <v>0.6194159067297702</v>
      </c>
      <c r="P100" s="138"/>
      <c r="Q100" s="58">
        <f t="shared" si="17"/>
        <v>102.373</v>
      </c>
      <c r="R100" s="138">
        <f t="shared" si="23"/>
        <v>-0.28606198393215798</v>
      </c>
      <c r="S100" s="138"/>
      <c r="T100" s="58">
        <f>国泰航空自动更新!F100</f>
        <v>310.964</v>
      </c>
      <c r="U100" s="138">
        <f t="shared" si="24"/>
        <v>-0.63103727310911406</v>
      </c>
      <c r="V100" s="138"/>
      <c r="W100" s="58">
        <f>国泰航空自动更新!G100</f>
        <v>238.24</v>
      </c>
      <c r="X100" s="138">
        <f t="shared" si="25"/>
        <v>-0.64415022643899289</v>
      </c>
      <c r="Y100" s="138"/>
      <c r="Z100" s="58">
        <f>国泰航空自动更新!J100*10</f>
        <v>24.698999999999998</v>
      </c>
      <c r="AA100" s="138">
        <f t="shared" si="26"/>
        <v>-0.18780006576783959</v>
      </c>
      <c r="AB100" s="138"/>
      <c r="AC100" s="58">
        <f>国泰航空自动更新!K100*10</f>
        <v>74.242000000000004</v>
      </c>
      <c r="AD100" s="138">
        <f t="shared" si="27"/>
        <v>-0.31844303681263197</v>
      </c>
      <c r="AE100" s="138"/>
      <c r="AF100" s="58">
        <f>国泰航空自动更新!H100</f>
        <v>40.299999999999997</v>
      </c>
      <c r="AG100" s="174">
        <f t="shared" si="14"/>
        <v>26.999999999999996</v>
      </c>
      <c r="AH100" s="138"/>
      <c r="AI100" s="58">
        <f>国泰航空自动更新!I100</f>
        <v>76.599999999999994</v>
      </c>
      <c r="AJ100" s="174">
        <f t="shared" si="15"/>
        <v>-2.8000000000000114</v>
      </c>
      <c r="AK100" s="138"/>
    </row>
    <row r="101" spans="1:37">
      <c r="A101" s="49">
        <v>44620</v>
      </c>
      <c r="B101" s="50">
        <f>国泰航空自动更新!B101</f>
        <v>207.886</v>
      </c>
      <c r="C101" s="138">
        <f t="shared" si="18"/>
        <v>-0.69391889703262444</v>
      </c>
      <c r="D101" s="138"/>
      <c r="E101" s="50">
        <f>国泰航空自动更新!C101</f>
        <v>87.412000000000006</v>
      </c>
      <c r="F101" s="138">
        <f t="shared" si="19"/>
        <v>1.39971448965025</v>
      </c>
      <c r="G101" s="138"/>
      <c r="H101" s="50">
        <f t="shared" si="16"/>
        <v>120.47399999999999</v>
      </c>
      <c r="I101" s="138">
        <f t="shared" si="20"/>
        <v>-0.81256767689339726</v>
      </c>
      <c r="J101" s="138"/>
      <c r="K101" s="50">
        <f>国泰航空自动更新!D101</f>
        <v>99.027000000000001</v>
      </c>
      <c r="L101" s="138">
        <f t="shared" si="21"/>
        <v>5.1733293682824089E-2</v>
      </c>
      <c r="M101" s="138"/>
      <c r="N101" s="50">
        <f>国泰航空自动更新!E101</f>
        <v>25.302</v>
      </c>
      <c r="O101" s="138">
        <f t="shared" si="22"/>
        <v>2.954673335417318</v>
      </c>
      <c r="P101" s="138"/>
      <c r="Q101" s="50">
        <f t="shared" si="17"/>
        <v>73.724999999999994</v>
      </c>
      <c r="R101" s="138">
        <f t="shared" si="23"/>
        <v>-0.15990564962738452</v>
      </c>
      <c r="S101" s="138"/>
      <c r="T101" s="50">
        <f>国泰航空自动更新!F101</f>
        <v>298.79899999999998</v>
      </c>
      <c r="U101" s="138">
        <f t="shared" si="24"/>
        <v>-0.53849302331328519</v>
      </c>
      <c r="V101" s="138"/>
      <c r="W101" s="50">
        <f>国泰航空自动更新!G101</f>
        <v>240.47800000000001</v>
      </c>
      <c r="X101" s="138">
        <f t="shared" si="25"/>
        <v>-0.53304063986081196</v>
      </c>
      <c r="Y101" s="138"/>
      <c r="Z101" s="50">
        <f>国泰航空自动更新!J101*10</f>
        <v>31.253</v>
      </c>
      <c r="AA101" s="138">
        <f t="shared" si="26"/>
        <v>0.47880193053846876</v>
      </c>
      <c r="AB101" s="138"/>
      <c r="AC101" s="50">
        <f>国泰航空自动更新!K101*10</f>
        <v>65.126000000000005</v>
      </c>
      <c r="AD101" s="138">
        <f t="shared" si="27"/>
        <v>-0.20864673074352635</v>
      </c>
      <c r="AE101" s="138"/>
      <c r="AF101" s="50">
        <f>国泰航空自动更新!H101</f>
        <v>47.6</v>
      </c>
      <c r="AG101" s="174">
        <f t="shared" si="14"/>
        <v>33.700000000000003</v>
      </c>
      <c r="AH101" s="138"/>
      <c r="AI101" s="50">
        <f>国泰航空自动更新!I101</f>
        <v>80.5</v>
      </c>
      <c r="AJ101" s="174">
        <f t="shared" si="15"/>
        <v>1</v>
      </c>
      <c r="AK101" s="138"/>
    </row>
    <row r="102" spans="1:37">
      <c r="A102" s="49">
        <v>44651</v>
      </c>
      <c r="B102" s="50">
        <f>国泰航空自动更新!B102</f>
        <v>244.52699999999999</v>
      </c>
      <c r="C102" s="138">
        <f t="shared" si="18"/>
        <v>-0.32465097010287924</v>
      </c>
      <c r="D102" s="138"/>
      <c r="E102" s="50">
        <f>国泰航空自动更新!C102</f>
        <v>87.412999999999997</v>
      </c>
      <c r="F102" s="138">
        <f t="shared" si="19"/>
        <v>1.3831243184296618</v>
      </c>
      <c r="G102" s="138"/>
      <c r="H102" s="50">
        <f t="shared" si="16"/>
        <v>157.11399999999998</v>
      </c>
      <c r="I102" s="138">
        <f t="shared" si="20"/>
        <v>-0.51715914503910643</v>
      </c>
      <c r="J102" s="138"/>
      <c r="K102" s="50">
        <f>国泰航空自动更新!D102</f>
        <v>111.44799999999999</v>
      </c>
      <c r="L102" s="138">
        <f t="shared" si="21"/>
        <v>0.44886311930422096</v>
      </c>
      <c r="M102" s="138"/>
      <c r="N102" s="50">
        <f>国泰航空自动更新!E102</f>
        <v>21.044</v>
      </c>
      <c r="O102" s="138">
        <f t="shared" si="22"/>
        <v>1.1809513939268319</v>
      </c>
      <c r="P102" s="138"/>
      <c r="Q102" s="50">
        <f t="shared" si="17"/>
        <v>90.403999999999996</v>
      </c>
      <c r="R102" s="138">
        <f t="shared" si="23"/>
        <v>0.34385777143536678</v>
      </c>
      <c r="S102" s="138"/>
      <c r="T102" s="50">
        <f>国泰航空自动更新!F102</f>
        <v>442.161</v>
      </c>
      <c r="U102" s="138">
        <f t="shared" si="24"/>
        <v>-0.2408353950940112</v>
      </c>
      <c r="V102" s="138"/>
      <c r="W102" s="50">
        <f>国泰航空自动更新!G102</f>
        <v>360.41300000000001</v>
      </c>
      <c r="X102" s="138">
        <f t="shared" si="25"/>
        <v>-0.28355434871197494</v>
      </c>
      <c r="Y102" s="138"/>
      <c r="Z102" s="50">
        <f>国泰航空自动更新!J102*10</f>
        <v>30.628</v>
      </c>
      <c r="AA102" s="138">
        <f t="shared" si="26"/>
        <v>0.65208479421759513</v>
      </c>
      <c r="AB102" s="138"/>
      <c r="AC102" s="50">
        <f>国泰航空自动更新!K102*10</f>
        <v>97.165999999999997</v>
      </c>
      <c r="AD102" s="138">
        <f t="shared" si="27"/>
        <v>0.16605263473700616</v>
      </c>
      <c r="AE102" s="138"/>
      <c r="AF102" s="50">
        <f>国泰航空自动更新!H102</f>
        <v>45.6</v>
      </c>
      <c r="AG102" s="174">
        <f t="shared" ref="AG102:AG132" si="28">AF102-AF90</f>
        <v>24.400000000000002</v>
      </c>
      <c r="AH102" s="138"/>
      <c r="AI102" s="50">
        <f>国泰航空自动更新!I102</f>
        <v>81.5</v>
      </c>
      <c r="AJ102" s="174">
        <f t="shared" ref="AJ102:AJ132" si="29">AI102-AI90</f>
        <v>-4.9000000000000057</v>
      </c>
      <c r="AK102" s="138"/>
    </row>
    <row r="103" spans="1:37">
      <c r="A103" s="49">
        <v>44681</v>
      </c>
      <c r="B103" s="50">
        <f>国泰航空自动更新!B103</f>
        <v>305.65100000000001</v>
      </c>
      <c r="C103" s="138">
        <f t="shared" si="18"/>
        <v>-0.30181598062953985</v>
      </c>
      <c r="D103" s="138"/>
      <c r="E103" s="50">
        <f>国泰航空自动更新!C103</f>
        <v>69.242000000000004</v>
      </c>
      <c r="F103" s="138">
        <f t="shared" si="19"/>
        <v>0.94789996342870042</v>
      </c>
      <c r="G103" s="138"/>
      <c r="H103" s="50">
        <f t="shared" si="16"/>
        <v>236.40899999999999</v>
      </c>
      <c r="I103" s="138">
        <f t="shared" si="20"/>
        <v>-0.41225856655222215</v>
      </c>
      <c r="J103" s="138"/>
      <c r="K103" s="50">
        <f>国泰航空自动更新!D103</f>
        <v>170.05500000000001</v>
      </c>
      <c r="L103" s="138">
        <f t="shared" si="21"/>
        <v>0.60686950770102999</v>
      </c>
      <c r="M103" s="138"/>
      <c r="N103" s="50">
        <f>国泰航空自动更新!E103</f>
        <v>20.277999999999999</v>
      </c>
      <c r="O103" s="138">
        <f t="shared" si="22"/>
        <v>1.1444585448392557</v>
      </c>
      <c r="P103" s="138"/>
      <c r="Q103" s="50">
        <f t="shared" si="17"/>
        <v>149.77700000000002</v>
      </c>
      <c r="R103" s="138">
        <f t="shared" si="23"/>
        <v>0.55412248116711993</v>
      </c>
      <c r="S103" s="138"/>
      <c r="T103" s="50">
        <f>国泰航空自动更新!F103</f>
        <v>425.60300000000001</v>
      </c>
      <c r="U103" s="138">
        <f t="shared" si="24"/>
        <v>-0.10211852964506918</v>
      </c>
      <c r="V103" s="138"/>
      <c r="W103" s="50">
        <f>国泰航空自动更新!G103</f>
        <v>341.50799999999998</v>
      </c>
      <c r="X103" s="138">
        <f t="shared" si="25"/>
        <v>-0.13175858623609016</v>
      </c>
      <c r="Y103" s="138"/>
      <c r="Z103" s="50">
        <f>国泰航空自动更新!J103*10</f>
        <v>40.823</v>
      </c>
      <c r="AA103" s="138">
        <f t="shared" si="26"/>
        <v>0.82212997678985866</v>
      </c>
      <c r="AB103" s="138"/>
      <c r="AC103" s="50">
        <f>国泰航空自动更新!K103*10</f>
        <v>92.361000000000004</v>
      </c>
      <c r="AD103" s="138">
        <f t="shared" si="27"/>
        <v>0.26326371507119117</v>
      </c>
      <c r="AE103" s="138"/>
      <c r="AF103" s="50">
        <f>国泰航空自动更新!H103</f>
        <v>55.6</v>
      </c>
      <c r="AG103" s="174">
        <f t="shared" si="28"/>
        <v>31.400000000000002</v>
      </c>
      <c r="AH103" s="138"/>
      <c r="AI103" s="50">
        <f>国泰航空自动更新!I103</f>
        <v>80.2</v>
      </c>
      <c r="AJ103" s="174">
        <f t="shared" si="29"/>
        <v>-2.7999999999999972</v>
      </c>
      <c r="AK103" s="138"/>
    </row>
    <row r="104" spans="1:37">
      <c r="A104" s="49">
        <v>44682</v>
      </c>
      <c r="B104" s="50">
        <f>国泰航空自动更新!B104</f>
        <v>545.197</v>
      </c>
      <c r="C104" s="138">
        <f t="shared" si="18"/>
        <v>0.16844871077734846</v>
      </c>
      <c r="D104" s="138"/>
      <c r="E104" s="50">
        <f>国泰航空自动更新!C104</f>
        <v>71.679000000000002</v>
      </c>
      <c r="F104" s="138">
        <f t="shared" si="19"/>
        <v>0.77978348314048773</v>
      </c>
      <c r="G104" s="138"/>
      <c r="H104" s="50">
        <f t="shared" si="16"/>
        <v>473.51800000000003</v>
      </c>
      <c r="I104" s="138">
        <f t="shared" si="20"/>
        <v>0.11069723802263542</v>
      </c>
      <c r="J104" s="138"/>
      <c r="K104" s="50">
        <f>国泰航空自动更新!D104</f>
        <v>329.59199999999998</v>
      </c>
      <c r="L104" s="138">
        <f t="shared" si="21"/>
        <v>1.6442668720516029</v>
      </c>
      <c r="M104" s="138"/>
      <c r="N104" s="50">
        <f>国泰航空自动更新!E104</f>
        <v>23.788</v>
      </c>
      <c r="O104" s="138">
        <f t="shared" si="22"/>
        <v>1.3529179030662712</v>
      </c>
      <c r="P104" s="138"/>
      <c r="Q104" s="50">
        <f t="shared" si="17"/>
        <v>305.80399999999997</v>
      </c>
      <c r="R104" s="138">
        <f t="shared" si="23"/>
        <v>1.6699844587633361</v>
      </c>
      <c r="S104" s="138"/>
      <c r="T104" s="50">
        <f>国泰航空自动更新!F104</f>
        <v>498.21800000000002</v>
      </c>
      <c r="U104" s="138">
        <f t="shared" si="24"/>
        <v>-0.27738987918256053</v>
      </c>
      <c r="V104" s="138"/>
      <c r="W104" s="50">
        <f>国泰航空自动更新!G104</f>
        <v>377.23700000000002</v>
      </c>
      <c r="X104" s="138">
        <f t="shared" si="25"/>
        <v>-0.32450246929939219</v>
      </c>
      <c r="Y104" s="138"/>
      <c r="Z104" s="50">
        <f>国泰航空自动更新!J104*10</f>
        <v>57.981999999999999</v>
      </c>
      <c r="AA104" s="138">
        <f t="shared" si="26"/>
        <v>1.4153128384570524</v>
      </c>
      <c r="AB104" s="138"/>
      <c r="AC104" s="50">
        <f>国泰航空自动更新!K104*10</f>
        <v>92.425999999999988</v>
      </c>
      <c r="AD104" s="138">
        <f t="shared" si="27"/>
        <v>3.46342836114788E-4</v>
      </c>
      <c r="AE104" s="138"/>
      <c r="AF104" s="50">
        <f>国泰航空自动更新!H104</f>
        <v>60.5</v>
      </c>
      <c r="AG104" s="174">
        <f t="shared" si="28"/>
        <v>33.799999999999997</v>
      </c>
      <c r="AH104" s="138"/>
      <c r="AI104" s="50">
        <f>国泰航空自动更新!I104</f>
        <v>75.7</v>
      </c>
      <c r="AJ104" s="174">
        <f t="shared" si="29"/>
        <v>-5.2999999999999972</v>
      </c>
      <c r="AK104" s="138"/>
    </row>
    <row r="105" spans="1:37">
      <c r="A105" s="49">
        <v>44713</v>
      </c>
      <c r="B105" s="50">
        <f>国泰航空自动更新!B105</f>
        <v>1467.0260000000001</v>
      </c>
      <c r="C105" s="138">
        <f t="shared" si="18"/>
        <v>0.36229798045457429</v>
      </c>
      <c r="D105" s="138"/>
      <c r="E105" s="50">
        <f>国泰航空自动更新!C105</f>
        <v>85.52</v>
      </c>
      <c r="F105" s="138">
        <f t="shared" si="19"/>
        <v>0.52834369862034447</v>
      </c>
      <c r="G105" s="138"/>
      <c r="H105" s="50">
        <f t="shared" si="16"/>
        <v>1381.5060000000001</v>
      </c>
      <c r="I105" s="138">
        <f t="shared" si="20"/>
        <v>0.3531971163264509</v>
      </c>
      <c r="J105" s="138"/>
      <c r="K105" s="50">
        <f>国泰航空自动更新!D105</f>
        <v>983.12</v>
      </c>
      <c r="L105" s="138">
        <f t="shared" si="21"/>
        <v>3.2024450713858252</v>
      </c>
      <c r="M105" s="138"/>
      <c r="N105" s="50">
        <f>国泰航空自动更新!E105</f>
        <v>33.063000000000002</v>
      </c>
      <c r="O105" s="138">
        <f t="shared" si="22"/>
        <v>1.0698009265055717</v>
      </c>
      <c r="P105" s="138"/>
      <c r="Q105" s="50">
        <f t="shared" si="17"/>
        <v>950.05700000000002</v>
      </c>
      <c r="R105" s="138">
        <f t="shared" si="23"/>
        <v>3.3587394364258643</v>
      </c>
      <c r="S105" s="138"/>
      <c r="T105" s="50">
        <f>国泰航空自动更新!F105</f>
        <v>825.47</v>
      </c>
      <c r="U105" s="138">
        <f t="shared" si="24"/>
        <v>4.5513733221373975E-3</v>
      </c>
      <c r="V105" s="138"/>
      <c r="W105" s="50">
        <f>国泰航空自动更新!G105</f>
        <v>564.95500000000004</v>
      </c>
      <c r="X105" s="138">
        <f t="shared" si="25"/>
        <v>-0.14647245983568646</v>
      </c>
      <c r="Y105" s="138"/>
      <c r="Z105" s="50">
        <f>国泰航空自动更新!J105*10</f>
        <v>150.077</v>
      </c>
      <c r="AA105" s="138">
        <f t="shared" si="26"/>
        <v>2.6918402991316324</v>
      </c>
      <c r="AB105" s="138"/>
      <c r="AC105" s="50">
        <f>国泰航空自动更新!K105*10</f>
        <v>104.559</v>
      </c>
      <c r="AD105" s="138">
        <f t="shared" si="27"/>
        <v>-4.4451349350684954E-2</v>
      </c>
      <c r="AE105" s="138"/>
      <c r="AF105" s="50">
        <f>国泰航空自动更新!H105</f>
        <v>67</v>
      </c>
      <c r="AG105" s="174">
        <f t="shared" si="28"/>
        <v>45.3</v>
      </c>
      <c r="AH105" s="138"/>
      <c r="AI105" s="50">
        <f>国泰航空自动更新!I105</f>
        <v>68.400000000000006</v>
      </c>
      <c r="AJ105" s="174">
        <f t="shared" si="29"/>
        <v>-12.199999999999989</v>
      </c>
      <c r="AK105" s="138"/>
    </row>
    <row r="106" spans="1:37">
      <c r="A106" s="49">
        <v>44743</v>
      </c>
      <c r="B106" s="50">
        <f>国泰航空自动更新!B106</f>
        <v>1822.655</v>
      </c>
      <c r="C106" s="138">
        <f t="shared" si="18"/>
        <v>0.69253934529137995</v>
      </c>
      <c r="D106" s="138"/>
      <c r="E106" s="50">
        <f>国泰航空自动更新!C106</f>
        <v>100.575</v>
      </c>
      <c r="F106" s="138">
        <f t="shared" si="19"/>
        <v>0.40926478624574369</v>
      </c>
      <c r="G106" s="138"/>
      <c r="H106" s="50">
        <f t="shared" si="16"/>
        <v>1722.08</v>
      </c>
      <c r="I106" s="138">
        <f t="shared" si="20"/>
        <v>0.71264503848299698</v>
      </c>
      <c r="J106" s="138"/>
      <c r="K106" s="50">
        <f>国泰航空自动更新!D106</f>
        <v>1335.702</v>
      </c>
      <c r="L106" s="138">
        <f t="shared" si="21"/>
        <v>4.7095922031290076</v>
      </c>
      <c r="M106" s="138"/>
      <c r="N106" s="50">
        <f>国泰航空自动更新!E106</f>
        <v>44.604999999999997</v>
      </c>
      <c r="O106" s="138">
        <f t="shared" si="22"/>
        <v>1.7923500688619005</v>
      </c>
      <c r="P106" s="138"/>
      <c r="Q106" s="50">
        <f t="shared" si="17"/>
        <v>1291.097</v>
      </c>
      <c r="R106" s="138">
        <f t="shared" si="23"/>
        <v>4.923387133773157</v>
      </c>
      <c r="S106" s="138"/>
      <c r="T106" s="50">
        <f>国泰航空自动更新!F106</f>
        <v>770.24300000000005</v>
      </c>
      <c r="U106" s="138">
        <f t="shared" si="24"/>
        <v>-6.2656833753179209E-2</v>
      </c>
      <c r="V106" s="138"/>
      <c r="W106" s="50">
        <f>国泰航空自动更新!G106</f>
        <v>546.79600000000005</v>
      </c>
      <c r="X106" s="138">
        <f t="shared" si="25"/>
        <v>-0.17390686895118024</v>
      </c>
      <c r="Y106" s="138"/>
      <c r="Z106" s="50">
        <f>国泰航空自动更新!J106*10</f>
        <v>219.74599999999998</v>
      </c>
      <c r="AA106" s="138">
        <f t="shared" si="26"/>
        <v>4.4056726771789121</v>
      </c>
      <c r="AB106" s="138"/>
      <c r="AC106" s="50">
        <f>国泰航空自动更新!K106*10</f>
        <v>100.714</v>
      </c>
      <c r="AD106" s="138">
        <f t="shared" si="27"/>
        <v>-7.9590214123173353E-2</v>
      </c>
      <c r="AE106" s="138"/>
      <c r="AF106" s="50">
        <f>国泰航空自动更新!H106</f>
        <v>73.3</v>
      </c>
      <c r="AG106" s="174">
        <f t="shared" si="28"/>
        <v>51.599999999999994</v>
      </c>
      <c r="AH106" s="138"/>
      <c r="AI106" s="50">
        <f>国泰航空自动更新!I106</f>
        <v>71</v>
      </c>
      <c r="AJ106" s="174">
        <f t="shared" si="29"/>
        <v>-9.5999999999999943</v>
      </c>
      <c r="AK106" s="138"/>
    </row>
    <row r="107" spans="1:37">
      <c r="A107" s="49">
        <v>44774</v>
      </c>
      <c r="B107" s="50">
        <f>国泰航空自动更新!B107</f>
        <v>2336.8440000000001</v>
      </c>
      <c r="C107" s="138">
        <f t="shared" si="18"/>
        <v>0.23527247584793876</v>
      </c>
      <c r="D107" s="138"/>
      <c r="E107" s="50">
        <f>国泰航空自动更新!C107</f>
        <v>126.196</v>
      </c>
      <c r="F107" s="138">
        <f t="shared" si="19"/>
        <v>-1.3222610585907901E-2</v>
      </c>
      <c r="G107" s="138"/>
      <c r="H107" s="50">
        <f t="shared" si="16"/>
        <v>2210.6480000000001</v>
      </c>
      <c r="I107" s="138">
        <f t="shared" si="20"/>
        <v>0.25328920327211035</v>
      </c>
      <c r="J107" s="138"/>
      <c r="K107" s="50">
        <f>国泰航空自动更新!D107</f>
        <v>1602.511</v>
      </c>
      <c r="L107" s="138">
        <f t="shared" si="21"/>
        <v>0.82714578413945716</v>
      </c>
      <c r="M107" s="138"/>
      <c r="N107" s="50">
        <f>国泰航空自动更新!E107</f>
        <v>72.966999999999999</v>
      </c>
      <c r="O107" s="138">
        <f t="shared" si="22"/>
        <v>8.8765986864844937E-3</v>
      </c>
      <c r="P107" s="138"/>
      <c r="Q107" s="50">
        <f t="shared" si="17"/>
        <v>1529.5439999999999</v>
      </c>
      <c r="R107" s="138">
        <f t="shared" si="23"/>
        <v>0.90068743382890193</v>
      </c>
      <c r="S107" s="138"/>
      <c r="T107" s="50">
        <f>国泰航空自动更新!F107</f>
        <v>895.827</v>
      </c>
      <c r="U107" s="138">
        <f t="shared" si="24"/>
        <v>-0.1107101695436844</v>
      </c>
      <c r="V107" s="138"/>
      <c r="W107" s="50">
        <f>国泰航空自动更新!G107</f>
        <v>600.28300000000002</v>
      </c>
      <c r="X107" s="138">
        <f t="shared" si="25"/>
        <v>-0.23338539598049113</v>
      </c>
      <c r="Y107" s="138"/>
      <c r="Z107" s="50">
        <f>国泰航空自动更新!J107*10</f>
        <v>253.90699999999998</v>
      </c>
      <c r="AA107" s="138">
        <f t="shared" si="26"/>
        <v>0.87588749418187972</v>
      </c>
      <c r="AB107" s="138"/>
      <c r="AC107" s="50">
        <f>国泰航空自动更新!K107*10</f>
        <v>104.851</v>
      </c>
      <c r="AD107" s="138">
        <f t="shared" si="27"/>
        <v>-0.15631889795458564</v>
      </c>
      <c r="AE107" s="138"/>
      <c r="AF107" s="50">
        <f>国泰航空自动更新!H107</f>
        <v>68.599999999999994</v>
      </c>
      <c r="AG107" s="174">
        <f t="shared" si="28"/>
        <v>22.199999999999996</v>
      </c>
      <c r="AH107" s="138"/>
      <c r="AI107" s="50">
        <f>国泰航空自动更新!I107</f>
        <v>67</v>
      </c>
      <c r="AJ107" s="174">
        <f t="shared" si="29"/>
        <v>-10.700000000000003</v>
      </c>
      <c r="AK107" s="138"/>
    </row>
    <row r="108" spans="1:37">
      <c r="A108" s="49">
        <v>44805</v>
      </c>
      <c r="B108" s="50">
        <f>国泰航空自动更新!B108</f>
        <v>2177.9389999999999</v>
      </c>
      <c r="C108" s="138">
        <f t="shared" si="18"/>
        <v>0.27755741543717383</v>
      </c>
      <c r="D108" s="138"/>
      <c r="E108" s="50">
        <f>国泰航空自动更新!C108</f>
        <v>119.646</v>
      </c>
      <c r="F108" s="138">
        <f t="shared" si="19"/>
        <v>0.10947700296735907</v>
      </c>
      <c r="G108" s="138"/>
      <c r="H108" s="50">
        <f t="shared" si="16"/>
        <v>2058.2929999999997</v>
      </c>
      <c r="I108" s="138">
        <f t="shared" si="20"/>
        <v>0.28890782802981696</v>
      </c>
      <c r="J108" s="138"/>
      <c r="K108" s="50">
        <f>国泰航空自动更新!D108</f>
        <v>1578.413</v>
      </c>
      <c r="L108" s="138">
        <f t="shared" si="21"/>
        <v>1.0224111134316769</v>
      </c>
      <c r="M108" s="138"/>
      <c r="N108" s="50">
        <f>国泰航空自动更新!E108</f>
        <v>75.073999999999998</v>
      </c>
      <c r="O108" s="138">
        <f t="shared" si="22"/>
        <v>0.10526470761439244</v>
      </c>
      <c r="P108" s="138"/>
      <c r="Q108" s="50">
        <f t="shared" si="17"/>
        <v>1503.3389999999999</v>
      </c>
      <c r="R108" s="138">
        <f t="shared" si="23"/>
        <v>1.1098399100678278</v>
      </c>
      <c r="S108" s="138"/>
      <c r="T108" s="50">
        <f>国泰航空自动更新!F108</f>
        <v>888.85799999999995</v>
      </c>
      <c r="U108" s="138">
        <f t="shared" si="24"/>
        <v>-0.13982038825555965</v>
      </c>
      <c r="V108" s="138"/>
      <c r="W108" s="50">
        <f>国泰航空自动更新!G108</f>
        <v>590.11500000000001</v>
      </c>
      <c r="X108" s="138">
        <f t="shared" si="25"/>
        <v>-0.28304749917384286</v>
      </c>
      <c r="Y108" s="138"/>
      <c r="Z108" s="50">
        <f>国泰航空自动更新!J108*10</f>
        <v>265.84499999999997</v>
      </c>
      <c r="AA108" s="138">
        <f t="shared" si="26"/>
        <v>1.0174313597523028</v>
      </c>
      <c r="AB108" s="138"/>
      <c r="AC108" s="50">
        <f>国泰航空自动更新!K108*10</f>
        <v>104.05500000000001</v>
      </c>
      <c r="AD108" s="138">
        <f t="shared" si="27"/>
        <v>-0.20566883211065901</v>
      </c>
      <c r="AE108" s="138"/>
      <c r="AF108" s="50">
        <f>国泰航空自动更新!H108</f>
        <v>72.5</v>
      </c>
      <c r="AG108" s="174">
        <f t="shared" si="28"/>
        <v>26.700000000000003</v>
      </c>
      <c r="AH108" s="138"/>
      <c r="AI108" s="50">
        <f>国泰航空自动更新!I108</f>
        <v>66.400000000000006</v>
      </c>
      <c r="AJ108" s="174">
        <f t="shared" si="29"/>
        <v>-13.299999999999997</v>
      </c>
      <c r="AK108" s="138"/>
    </row>
    <row r="109" spans="1:37">
      <c r="A109" s="49">
        <v>44835</v>
      </c>
      <c r="B109" s="50">
        <f>国泰航空自动更新!B109</f>
        <v>2877.154</v>
      </c>
      <c r="C109" s="138">
        <f t="shared" si="18"/>
        <v>1.0796979720235238</v>
      </c>
      <c r="D109" s="138"/>
      <c r="E109" s="50">
        <f>国泰航空自动更新!C109</f>
        <v>121.059</v>
      </c>
      <c r="F109" s="138">
        <f t="shared" si="19"/>
        <v>0.54907932283202587</v>
      </c>
      <c r="G109" s="138"/>
      <c r="H109" s="50">
        <f t="shared" si="16"/>
        <v>2756.0949999999998</v>
      </c>
      <c r="I109" s="138">
        <f t="shared" si="20"/>
        <v>1.1114664149746534</v>
      </c>
      <c r="J109" s="138"/>
      <c r="K109" s="50">
        <f>国泰航空自动更新!D109</f>
        <v>2117.1930000000002</v>
      </c>
      <c r="L109" s="138">
        <f t="shared" si="21"/>
        <v>4.166443385383495</v>
      </c>
      <c r="M109" s="138"/>
      <c r="N109" s="50">
        <f>国泰航空自动更新!E109</f>
        <v>45.555</v>
      </c>
      <c r="O109" s="138">
        <f t="shared" si="22"/>
        <v>0.36294279559597897</v>
      </c>
      <c r="P109" s="138"/>
      <c r="Q109" s="50">
        <f t="shared" si="17"/>
        <v>2071.6380000000004</v>
      </c>
      <c r="R109" s="138">
        <f t="shared" si="23"/>
        <v>4.5042152332925056</v>
      </c>
      <c r="S109" s="138"/>
      <c r="T109" s="50">
        <f>国泰航空自动更新!F109</f>
        <v>940.04399999999998</v>
      </c>
      <c r="U109" s="138">
        <f t="shared" si="24"/>
        <v>-9.9213189968004323E-2</v>
      </c>
      <c r="V109" s="138"/>
      <c r="W109" s="50">
        <f>国泰航空自动更新!G109</f>
        <v>648.53499999999997</v>
      </c>
      <c r="X109" s="138">
        <f t="shared" si="25"/>
        <v>-0.25044439256333029</v>
      </c>
      <c r="Y109" s="138"/>
      <c r="Z109" s="50">
        <f>国泰航空自动更新!J109*10</f>
        <v>400.90899999999999</v>
      </c>
      <c r="AA109" s="138">
        <f t="shared" si="26"/>
        <v>4.245440272144446</v>
      </c>
      <c r="AB109" s="138"/>
      <c r="AC109" s="50">
        <f>国泰航空自动更新!K109*10</f>
        <v>109.42500000000001</v>
      </c>
      <c r="AD109" s="138">
        <f t="shared" si="27"/>
        <v>-0.20097992683407695</v>
      </c>
      <c r="AE109" s="138"/>
      <c r="AF109" s="50">
        <f>国泰航空自动更新!H109</f>
        <v>73.599999999999994</v>
      </c>
      <c r="AG109" s="174">
        <f t="shared" si="28"/>
        <v>43.999999999999993</v>
      </c>
      <c r="AH109" s="138"/>
      <c r="AI109" s="50">
        <f>国泰航空自动更新!I109</f>
        <v>69</v>
      </c>
      <c r="AJ109" s="174">
        <f t="shared" si="29"/>
        <v>-13.900000000000006</v>
      </c>
      <c r="AK109" s="138"/>
    </row>
    <row r="110" spans="1:37">
      <c r="A110" s="49">
        <v>44866</v>
      </c>
      <c r="B110" s="50">
        <f>国泰航空自动更新!B110</f>
        <v>3334.866</v>
      </c>
      <c r="C110" s="138">
        <f t="shared" si="18"/>
        <v>1.2717426771672851</v>
      </c>
      <c r="D110" s="138"/>
      <c r="E110" s="50">
        <f>国泰航空自动更新!C110</f>
        <v>127.91200000000001</v>
      </c>
      <c r="F110" s="138">
        <f t="shared" si="19"/>
        <v>0.55451849691313004</v>
      </c>
      <c r="G110" s="138"/>
      <c r="H110" s="50">
        <f t="shared" si="16"/>
        <v>3206.9540000000002</v>
      </c>
      <c r="I110" s="138">
        <f t="shared" si="20"/>
        <v>1.3143322510830324</v>
      </c>
      <c r="J110" s="138"/>
      <c r="K110" s="50">
        <f>国泰航空自动更新!D110</f>
        <v>2616.4989999999998</v>
      </c>
      <c r="L110" s="138">
        <f t="shared" si="21"/>
        <v>5.6550149811019379</v>
      </c>
      <c r="M110" s="138"/>
      <c r="N110" s="50">
        <f>国泰航空自动更新!E110</f>
        <v>53.816000000000003</v>
      </c>
      <c r="O110" s="138">
        <f t="shared" si="22"/>
        <v>1.5019060901906092</v>
      </c>
      <c r="P110" s="138"/>
      <c r="Q110" s="50">
        <f t="shared" si="17"/>
        <v>2562.683</v>
      </c>
      <c r="R110" s="138">
        <f t="shared" si="23"/>
        <v>5.8953833155747857</v>
      </c>
      <c r="S110" s="138"/>
      <c r="T110" s="50">
        <f>国泰航空自动更新!F110</f>
        <v>925.41600000000005</v>
      </c>
      <c r="U110" s="138">
        <f t="shared" si="24"/>
        <v>-0.10972921959793247</v>
      </c>
      <c r="V110" s="138"/>
      <c r="W110" s="50">
        <f>国泰航空自动更新!G110</f>
        <v>619.55600000000004</v>
      </c>
      <c r="X110" s="138">
        <f t="shared" si="25"/>
        <v>-0.27833992417138886</v>
      </c>
      <c r="Y110" s="138"/>
      <c r="Z110" s="50">
        <f>国泰航空自动更新!J110*10</f>
        <v>526.827</v>
      </c>
      <c r="AA110" s="138">
        <f t="shared" si="26"/>
        <v>6.5210501520407727</v>
      </c>
      <c r="AB110" s="138"/>
      <c r="AC110" s="50">
        <f>国泰航空自动更新!K110*10</f>
        <v>103.09200000000001</v>
      </c>
      <c r="AD110" s="138">
        <f t="shared" si="27"/>
        <v>-0.23833025489471726</v>
      </c>
      <c r="AE110" s="138"/>
      <c r="AF110" s="50">
        <f>国泰航空自动更新!H110</f>
        <v>78.5</v>
      </c>
      <c r="AG110" s="174">
        <f t="shared" si="28"/>
        <v>51.7</v>
      </c>
      <c r="AH110" s="138"/>
      <c r="AI110" s="50">
        <f>国泰航空自动更新!I110</f>
        <v>66.900000000000006</v>
      </c>
      <c r="AJ110" s="174">
        <f t="shared" si="29"/>
        <v>-15.699999999999989</v>
      </c>
      <c r="AK110" s="138"/>
    </row>
    <row r="111" spans="1:37">
      <c r="A111" s="49">
        <v>44896</v>
      </c>
      <c r="B111" s="50">
        <f>国泰航空自动更新!B111</f>
        <v>4447.991</v>
      </c>
      <c r="C111" s="138">
        <f t="shared" si="18"/>
        <v>1.8352082843321917</v>
      </c>
      <c r="D111" s="138"/>
      <c r="E111" s="50">
        <f>国泰航空自动更新!C111</f>
        <v>124.759</v>
      </c>
      <c r="F111" s="138">
        <f t="shared" si="19"/>
        <v>0.28065655217721552</v>
      </c>
      <c r="G111" s="138"/>
      <c r="H111" s="50">
        <f t="shared" si="16"/>
        <v>4323.232</v>
      </c>
      <c r="I111" s="138">
        <f t="shared" si="20"/>
        <v>1.9381299599095572</v>
      </c>
      <c r="J111" s="138"/>
      <c r="K111" s="50">
        <f>国泰航空自动更新!D111</f>
        <v>3703.7820000000002</v>
      </c>
      <c r="L111" s="138">
        <f t="shared" si="21"/>
        <v>5.4523120984488456</v>
      </c>
      <c r="M111" s="138"/>
      <c r="N111" s="50">
        <f>国泰航空自动更新!E111</f>
        <v>67.941000000000003</v>
      </c>
      <c r="O111" s="138">
        <f t="shared" si="22"/>
        <v>1.2300597387251364</v>
      </c>
      <c r="P111" s="138"/>
      <c r="Q111" s="50">
        <f t="shared" si="17"/>
        <v>3635.8410000000003</v>
      </c>
      <c r="R111" s="138">
        <f t="shared" si="23"/>
        <v>5.6889660349033599</v>
      </c>
      <c r="S111" s="138"/>
      <c r="T111" s="50">
        <f>国泰航空自动更新!F111</f>
        <v>959.45399999999995</v>
      </c>
      <c r="U111" s="138">
        <f t="shared" si="24"/>
        <v>-3.1698630385835536E-2</v>
      </c>
      <c r="V111" s="138"/>
      <c r="W111" s="50">
        <f>国泰航空自动更新!G111</f>
        <v>646.05499999999995</v>
      </c>
      <c r="X111" s="138">
        <f t="shared" si="25"/>
        <v>-0.22634444141075938</v>
      </c>
      <c r="Y111" s="138"/>
      <c r="Z111" s="50">
        <f>国泰航空自动更新!J111*10</f>
        <v>801.08799999999997</v>
      </c>
      <c r="AA111" s="138">
        <f t="shared" si="26"/>
        <v>7.6867999002374781</v>
      </c>
      <c r="AB111" s="138"/>
      <c r="AC111" s="50">
        <f>国泰航空自动更新!K111*10</f>
        <v>106.471</v>
      </c>
      <c r="AD111" s="138">
        <f t="shared" si="27"/>
        <v>-0.20951659724851701</v>
      </c>
      <c r="AE111" s="138"/>
      <c r="AF111" s="50">
        <f>国泰航空自动更新!H111</f>
        <v>83.3</v>
      </c>
      <c r="AG111" s="174">
        <f t="shared" si="28"/>
        <v>46.699999999999996</v>
      </c>
      <c r="AH111" s="138"/>
      <c r="AI111" s="50">
        <f>国泰航空自动更新!I111</f>
        <v>67.3</v>
      </c>
      <c r="AJ111" s="174">
        <f t="shared" si="29"/>
        <v>-17</v>
      </c>
      <c r="AK111" s="138"/>
    </row>
    <row r="112" spans="1:37">
      <c r="A112" s="72">
        <v>44927</v>
      </c>
      <c r="B112" s="73">
        <f>国泰航空自动更新!B112</f>
        <v>5242.8100000000004</v>
      </c>
      <c r="C112" s="138">
        <f t="shared" si="18"/>
        <v>17.171328950059095</v>
      </c>
      <c r="D112" s="138">
        <f>B112/B64-1</f>
        <v>-0.62562553613430039</v>
      </c>
      <c r="E112" s="73">
        <f>国泰航空自动更新!C112</f>
        <v>207.59100000000001</v>
      </c>
      <c r="F112" s="138">
        <f t="shared" si="19"/>
        <v>1.3266534413772235</v>
      </c>
      <c r="G112" s="138">
        <f>E112/E64-1</f>
        <v>-0.79558278173084684</v>
      </c>
      <c r="H112" s="73">
        <f t="shared" si="16"/>
        <v>5035.2190000000001</v>
      </c>
      <c r="I112" s="138">
        <f t="shared" si="20"/>
        <v>24.264774357996568</v>
      </c>
      <c r="J112" s="138">
        <f>H112/H64-1</f>
        <v>-0.61233733022980585</v>
      </c>
      <c r="K112" s="73">
        <f>国泰航空自动更新!D112</f>
        <v>4548.192</v>
      </c>
      <c r="L112" s="138">
        <f t="shared" si="21"/>
        <v>38.073143073143072</v>
      </c>
      <c r="M112" s="138">
        <f>K112/K64-1</f>
        <v>-0.62266477686226318</v>
      </c>
      <c r="N112" s="73">
        <f>国泰航空自动更新!E112</f>
        <v>136.976</v>
      </c>
      <c r="O112" s="138">
        <f t="shared" si="22"/>
        <v>8.7637750374224819</v>
      </c>
      <c r="P112" s="138">
        <f>N112/N64-1</f>
        <v>-0.82190578595565589</v>
      </c>
      <c r="Q112" s="73">
        <f t="shared" si="17"/>
        <v>4411.2160000000003</v>
      </c>
      <c r="R112" s="138">
        <f t="shared" si="23"/>
        <v>42.089642776904071</v>
      </c>
      <c r="S112" s="138">
        <f>Q112/Q64-1</f>
        <v>-0.60908484517159234</v>
      </c>
      <c r="T112" s="73">
        <f>国泰航空自动更新!F112</f>
        <v>922.81700000000001</v>
      </c>
      <c r="U112" s="138">
        <f t="shared" si="24"/>
        <v>1.967600751212359</v>
      </c>
      <c r="V112" s="138">
        <f>T112/T64-1</f>
        <v>-0.37161392420147477</v>
      </c>
      <c r="W112" s="73">
        <f>国泰航空自动更新!G112</f>
        <v>573.928</v>
      </c>
      <c r="X112" s="138">
        <f t="shared" si="25"/>
        <v>1.4090329079919406</v>
      </c>
      <c r="Y112" s="138">
        <f>W112/W64-1</f>
        <v>-0.36512951212821132</v>
      </c>
      <c r="Z112" s="73">
        <f>国泰航空自动更新!J112*10</f>
        <v>1031.893</v>
      </c>
      <c r="AA112" s="138">
        <f t="shared" si="26"/>
        <v>40.778735981213821</v>
      </c>
      <c r="AB112" s="138">
        <f>Z112/Z64-1</f>
        <v>-0.6700515470015862</v>
      </c>
      <c r="AC112" s="73">
        <f>国泰航空自动更新!K112*10</f>
        <v>95.138999999999996</v>
      </c>
      <c r="AD112" s="138">
        <f t="shared" si="27"/>
        <v>0.28147140432639195</v>
      </c>
      <c r="AE112" s="138">
        <f>AC112/AC64-1</f>
        <v>-0.42939994602213105</v>
      </c>
      <c r="AF112" s="73">
        <f>国泰航空自动更新!H112</f>
        <v>86.8</v>
      </c>
      <c r="AG112" s="174">
        <f t="shared" si="28"/>
        <v>46.5</v>
      </c>
      <c r="AH112" s="178">
        <f t="shared" ref="AH112:AH122" si="30">AF112-AF64</f>
        <v>0.70000000000000284</v>
      </c>
      <c r="AI112" s="73">
        <f>国泰航空自动更新!I112</f>
        <v>62.2</v>
      </c>
      <c r="AJ112" s="174">
        <f t="shared" si="29"/>
        <v>-14.399999999999991</v>
      </c>
      <c r="AK112" s="178">
        <f t="shared" ref="AK112:AK122" si="31">AI112-AI64</f>
        <v>0.60000000000000142</v>
      </c>
    </row>
    <row r="113" spans="1:37">
      <c r="A113" s="49">
        <v>44958</v>
      </c>
      <c r="B113" s="50">
        <f>国泰航空自动更新!B113</f>
        <v>5534.3029999999999</v>
      </c>
      <c r="C113" s="138">
        <f t="shared" si="18"/>
        <v>25.621816764957718</v>
      </c>
      <c r="D113" s="138">
        <f t="shared" ref="D113:D123" si="32">B113/B65-1</f>
        <v>-0.56175860270888678</v>
      </c>
      <c r="E113" s="50">
        <f>国泰航空自动更新!C113</f>
        <v>306.61599999999999</v>
      </c>
      <c r="F113" s="138">
        <f t="shared" si="19"/>
        <v>2.5077106118153112</v>
      </c>
      <c r="G113" s="138">
        <f t="shared" ref="G113:G123" si="33">E113/E65-1</f>
        <v>-0.66123484834255697</v>
      </c>
      <c r="H113" s="50">
        <f t="shared" si="16"/>
        <v>5227.6869999999999</v>
      </c>
      <c r="I113" s="138">
        <f t="shared" si="20"/>
        <v>42.392657336852771</v>
      </c>
      <c r="J113" s="138">
        <f t="shared" ref="J113:J123" si="34">H113/H65-1</f>
        <v>-0.55407854897274977</v>
      </c>
      <c r="K113" s="50">
        <f>国泰航空自动更新!D113</f>
        <v>4772.9309999999996</v>
      </c>
      <c r="L113" s="138">
        <f t="shared" si="21"/>
        <v>47.198279257172281</v>
      </c>
      <c r="M113" s="138">
        <f t="shared" ref="M113:M123" si="35">K113/K65-1</f>
        <v>-0.53724010585555348</v>
      </c>
      <c r="N113" s="50">
        <f>国泰航空自动更新!E113</f>
        <v>200.53</v>
      </c>
      <c r="O113" s="138">
        <f t="shared" si="22"/>
        <v>6.9254604379100471</v>
      </c>
      <c r="P113" s="138">
        <f t="shared" ref="P113:P123" si="36">N113/N65-1</f>
        <v>-0.72767396382204352</v>
      </c>
      <c r="Q113" s="50">
        <f t="shared" si="17"/>
        <v>4572.4009999999998</v>
      </c>
      <c r="R113" s="138">
        <f t="shared" si="23"/>
        <v>61.019681247880641</v>
      </c>
      <c r="S113" s="138">
        <f t="shared" ref="S113:S123" si="37">Q113/Q65-1</f>
        <v>-0.5225990178221378</v>
      </c>
      <c r="T113" s="50">
        <f>国泰航空自动更新!F113</f>
        <v>914.69100000000003</v>
      </c>
      <c r="U113" s="138">
        <f t="shared" si="24"/>
        <v>2.0612251045016889</v>
      </c>
      <c r="V113" s="138">
        <f t="shared" ref="V113:V123" si="38">T113/T65-1</f>
        <v>-0.25950761264751099</v>
      </c>
      <c r="W113" s="50">
        <f>国泰航空自动更新!G113</f>
        <v>610.45799999999997</v>
      </c>
      <c r="X113" s="138">
        <f t="shared" si="25"/>
        <v>1.5385191160937799</v>
      </c>
      <c r="Y113" s="138">
        <f t="shared" ref="Y113:Y123" si="39">W113/W65-1</f>
        <v>-0.18622092589235262</v>
      </c>
      <c r="Z113" s="50">
        <f>国泰航空自动更新!J113*10</f>
        <v>1114.7270000000001</v>
      </c>
      <c r="AA113" s="138">
        <f t="shared" si="26"/>
        <v>34.667839887370818</v>
      </c>
      <c r="AB113" s="138">
        <f t="shared" ref="AB113:AB123" si="40">Z113/Z65-1</f>
        <v>-0.60659480352097417</v>
      </c>
      <c r="AC113" s="50">
        <f>国泰航空自动更新!K113*10</f>
        <v>103.932</v>
      </c>
      <c r="AD113" s="138">
        <f t="shared" si="27"/>
        <v>0.59586033227896684</v>
      </c>
      <c r="AE113" s="138">
        <f t="shared" ref="AE113:AE123" si="41">AC113/AC65-1</f>
        <v>-0.20855924459335973</v>
      </c>
      <c r="AF113" s="50">
        <f>国泰航空自动更新!H113</f>
        <v>86.2</v>
      </c>
      <c r="AG113" s="174">
        <f t="shared" si="28"/>
        <v>38.6</v>
      </c>
      <c r="AH113" s="178">
        <f t="shared" si="30"/>
        <v>4.5</v>
      </c>
      <c r="AI113" s="50">
        <f>国泰航空自动更新!I113</f>
        <v>66.7</v>
      </c>
      <c r="AJ113" s="174">
        <f t="shared" si="29"/>
        <v>-13.799999999999997</v>
      </c>
      <c r="AK113" s="178">
        <f t="shared" si="31"/>
        <v>6</v>
      </c>
    </row>
    <row r="114" spans="1:37">
      <c r="A114" s="173">
        <v>44986</v>
      </c>
      <c r="B114" s="50">
        <f>国泰航空自动更新!B114</f>
        <v>6074.0839999999998</v>
      </c>
      <c r="C114" s="138">
        <f t="shared" si="18"/>
        <v>23.840136263071155</v>
      </c>
      <c r="D114" s="138">
        <f t="shared" si="32"/>
        <v>-0.54877477405064423</v>
      </c>
      <c r="E114" s="50">
        <f>国泰航空自动更新!C114</f>
        <v>349.99</v>
      </c>
      <c r="F114" s="138">
        <f t="shared" si="19"/>
        <v>3.0038667017491676</v>
      </c>
      <c r="G114" s="138">
        <f t="shared" si="33"/>
        <v>-0.64578492255625097</v>
      </c>
      <c r="H114" s="50">
        <f t="shared" si="16"/>
        <v>5724.0940000000001</v>
      </c>
      <c r="I114" s="138">
        <f t="shared" si="20"/>
        <v>35.4327431037336</v>
      </c>
      <c r="J114" s="138">
        <f t="shared" si="34"/>
        <v>-0.541090082361112</v>
      </c>
      <c r="K114" s="50">
        <f>国泰航空自动更新!D114</f>
        <v>5491.91</v>
      </c>
      <c r="L114" s="138">
        <f t="shared" si="21"/>
        <v>48.277779771732106</v>
      </c>
      <c r="M114" s="138">
        <f t="shared" si="35"/>
        <v>-0.51378812182268341</v>
      </c>
      <c r="N114" s="50">
        <f>国泰航空自动更新!E114</f>
        <v>258.91699999999997</v>
      </c>
      <c r="O114" s="138">
        <f t="shared" si="22"/>
        <v>11.303601976810491</v>
      </c>
      <c r="P114" s="138">
        <f t="shared" si="36"/>
        <v>-0.66562836173820517</v>
      </c>
      <c r="Q114" s="50">
        <f t="shared" si="17"/>
        <v>5232.9929999999995</v>
      </c>
      <c r="R114" s="138">
        <f t="shared" si="23"/>
        <v>56.884529445599746</v>
      </c>
      <c r="S114" s="138">
        <f t="shared" si="37"/>
        <v>-0.50261273611550583</v>
      </c>
      <c r="T114" s="50">
        <f>国泰航空自动更新!F114</f>
        <v>1090.7249999999999</v>
      </c>
      <c r="U114" s="138">
        <f t="shared" si="24"/>
        <v>1.4668050777884072</v>
      </c>
      <c r="V114" s="138">
        <f t="shared" si="38"/>
        <v>-0.28701464243691988</v>
      </c>
      <c r="W114" s="50">
        <f>国泰航空自动更新!G114</f>
        <v>729.86</v>
      </c>
      <c r="X114" s="138">
        <f t="shared" si="25"/>
        <v>1.0250656885295482</v>
      </c>
      <c r="Y114" s="138">
        <f t="shared" si="39"/>
        <v>-0.30313715268329344</v>
      </c>
      <c r="Z114" s="50">
        <f>国泰航空自动更新!J114*10</f>
        <v>1322.1799999999998</v>
      </c>
      <c r="AA114" s="138">
        <f t="shared" si="26"/>
        <v>42.168995690218097</v>
      </c>
      <c r="AB114" s="138">
        <f t="shared" si="40"/>
        <v>-0.57503527498417051</v>
      </c>
      <c r="AC114" s="50">
        <f>国泰航空自动更新!K114*10</f>
        <v>121.776</v>
      </c>
      <c r="AD114" s="138">
        <f t="shared" si="27"/>
        <v>0.25327789556017533</v>
      </c>
      <c r="AE114" s="138">
        <f t="shared" si="41"/>
        <v>-0.34230594741731302</v>
      </c>
      <c r="AF114" s="50">
        <f>国泰航空自动更新!H114</f>
        <v>90.4</v>
      </c>
      <c r="AG114" s="174">
        <f t="shared" si="28"/>
        <v>44.800000000000004</v>
      </c>
      <c r="AH114" s="178">
        <f t="shared" si="30"/>
        <v>6.5</v>
      </c>
      <c r="AI114" s="50">
        <f>国泰航空自动更新!I114</f>
        <v>66.900000000000006</v>
      </c>
      <c r="AJ114" s="174">
        <f t="shared" si="29"/>
        <v>-14.599999999999994</v>
      </c>
      <c r="AK114" s="178">
        <f t="shared" si="31"/>
        <v>-1.5999999999999943</v>
      </c>
    </row>
    <row r="115" spans="1:37">
      <c r="A115" s="49">
        <v>45017</v>
      </c>
      <c r="B115" s="50">
        <f>国泰航空自动更新!B115</f>
        <v>6336.9279999999999</v>
      </c>
      <c r="C115" s="138">
        <f t="shared" si="18"/>
        <v>19.73256099276626</v>
      </c>
      <c r="D115" s="138">
        <f t="shared" si="32"/>
        <v>-0.53037915218430265</v>
      </c>
      <c r="E115" s="50">
        <f>国泰航空自动更新!C115</f>
        <v>359.13299999999998</v>
      </c>
      <c r="F115" s="138">
        <f t="shared" si="19"/>
        <v>4.1866352791658237</v>
      </c>
      <c r="G115" s="138">
        <f t="shared" si="33"/>
        <v>-0.63340570634116178</v>
      </c>
      <c r="H115" s="50">
        <f t="shared" si="16"/>
        <v>5977.7950000000001</v>
      </c>
      <c r="I115" s="138">
        <f t="shared" si="20"/>
        <v>24.285818221810509</v>
      </c>
      <c r="J115" s="138">
        <f t="shared" si="34"/>
        <v>-0.52231385423632148</v>
      </c>
      <c r="K115" s="50">
        <f>国泰航空自动更新!D115</f>
        <v>5508.3829999999998</v>
      </c>
      <c r="L115" s="138">
        <f t="shared" si="21"/>
        <v>31.391773249830933</v>
      </c>
      <c r="M115" s="138">
        <f t="shared" si="35"/>
        <v>-0.51359099856233215</v>
      </c>
      <c r="N115" s="50">
        <f>国泰航空自动更新!E115</f>
        <v>268.21600000000001</v>
      </c>
      <c r="O115" s="138">
        <f t="shared" si="22"/>
        <v>12.226945458131967</v>
      </c>
      <c r="P115" s="138">
        <f t="shared" si="36"/>
        <v>-0.65737556653568852</v>
      </c>
      <c r="Q115" s="50">
        <f t="shared" si="17"/>
        <v>5240.1669999999995</v>
      </c>
      <c r="R115" s="138">
        <f t="shared" si="23"/>
        <v>33.986459870340568</v>
      </c>
      <c r="S115" s="138">
        <f t="shared" si="37"/>
        <v>-0.50291360183301415</v>
      </c>
      <c r="T115" s="50">
        <f>国泰航空自动更新!F115</f>
        <v>1037.376</v>
      </c>
      <c r="U115" s="138">
        <f t="shared" si="24"/>
        <v>1.4374264279152165</v>
      </c>
      <c r="V115" s="138">
        <f t="shared" si="38"/>
        <v>-0.28547695206923063</v>
      </c>
      <c r="W115" s="50">
        <f>国泰航空自动更新!G115</f>
        <v>660.21799999999996</v>
      </c>
      <c r="X115" s="138">
        <f t="shared" si="25"/>
        <v>0.93324314510933859</v>
      </c>
      <c r="Y115" s="138">
        <f t="shared" si="39"/>
        <v>-0.27280197115739413</v>
      </c>
      <c r="Z115" s="50">
        <f>国泰航空自动更新!J115*10</f>
        <v>1381.0730000000001</v>
      </c>
      <c r="AA115" s="138">
        <f t="shared" si="26"/>
        <v>32.830757171202514</v>
      </c>
      <c r="AB115" s="138">
        <f t="shared" si="40"/>
        <v>-0.55836557211499405</v>
      </c>
      <c r="AC115" s="50">
        <f>国泰航空自动更新!K115*10</f>
        <v>109.37200000000001</v>
      </c>
      <c r="AD115" s="138">
        <f t="shared" si="27"/>
        <v>0.18417946968958776</v>
      </c>
      <c r="AE115" s="138">
        <f t="shared" si="41"/>
        <v>-0.33185089251896815</v>
      </c>
      <c r="AF115" s="50">
        <f>国泰航空自动更新!H115</f>
        <v>86.9</v>
      </c>
      <c r="AG115" s="174">
        <f t="shared" si="28"/>
        <v>31.300000000000004</v>
      </c>
      <c r="AH115" s="178">
        <f t="shared" si="30"/>
        <v>3</v>
      </c>
      <c r="AI115" s="50">
        <f>国泰航空自动更新!I115</f>
        <v>63.6</v>
      </c>
      <c r="AJ115" s="174">
        <f t="shared" si="29"/>
        <v>-16.600000000000001</v>
      </c>
      <c r="AK115" s="178">
        <f t="shared" si="31"/>
        <v>1.1000000000000014</v>
      </c>
    </row>
    <row r="116" spans="1:37">
      <c r="A116" s="49">
        <v>45047</v>
      </c>
      <c r="B116" s="50">
        <f>国泰航空自动更新!B116</f>
        <v>6828.143</v>
      </c>
      <c r="C116" s="138">
        <f t="shared" si="18"/>
        <v>11.524175664943131</v>
      </c>
      <c r="D116" s="138">
        <f t="shared" si="32"/>
        <v>-0.49403105493501309</v>
      </c>
      <c r="E116" s="50">
        <f>国泰航空自动更新!C116</f>
        <v>367.52199999999999</v>
      </c>
      <c r="F116" s="138">
        <f t="shared" si="19"/>
        <v>4.12733157549631</v>
      </c>
      <c r="G116" s="138">
        <f t="shared" si="33"/>
        <v>-0.62724489102510139</v>
      </c>
      <c r="H116" s="50">
        <f t="shared" si="16"/>
        <v>6460.6210000000001</v>
      </c>
      <c r="I116" s="138">
        <f t="shared" si="20"/>
        <v>12.643876262359614</v>
      </c>
      <c r="J116" s="138">
        <f t="shared" si="34"/>
        <v>-0.48353130862425409</v>
      </c>
      <c r="K116" s="50">
        <f>国泰航空自动更新!D116</f>
        <v>5814.0590000000002</v>
      </c>
      <c r="L116" s="138">
        <f t="shared" si="21"/>
        <v>16.640170271123086</v>
      </c>
      <c r="M116" s="138">
        <f t="shared" si="35"/>
        <v>-0.48042600345842956</v>
      </c>
      <c r="N116" s="50">
        <f>国泰航空自动更新!E116</f>
        <v>265.947</v>
      </c>
      <c r="O116" s="138">
        <f t="shared" si="22"/>
        <v>10.179880612073314</v>
      </c>
      <c r="P116" s="138">
        <f t="shared" si="36"/>
        <v>-0.64584598421170381</v>
      </c>
      <c r="Q116" s="50">
        <f t="shared" si="17"/>
        <v>5548.1120000000001</v>
      </c>
      <c r="R116" s="138">
        <f t="shared" si="23"/>
        <v>17.142705785405031</v>
      </c>
      <c r="S116" s="138">
        <f t="shared" si="37"/>
        <v>-0.46852654353616596</v>
      </c>
      <c r="T116" s="50">
        <f>国泰航空自动更新!F116</f>
        <v>1063.9469999999999</v>
      </c>
      <c r="U116" s="138">
        <f t="shared" si="24"/>
        <v>1.135504939604751</v>
      </c>
      <c r="V116" s="138">
        <f t="shared" si="38"/>
        <v>-0.27698053662405131</v>
      </c>
      <c r="W116" s="50">
        <f>国泰航空自动更新!G116</f>
        <v>654.02499999999998</v>
      </c>
      <c r="X116" s="138">
        <f t="shared" si="25"/>
        <v>0.73372442257784876</v>
      </c>
      <c r="Y116" s="138">
        <f t="shared" si="39"/>
        <v>-0.30438338709797497</v>
      </c>
      <c r="Z116" s="50">
        <f>国泰航空自动更新!J116*10</f>
        <v>1417.9060000000002</v>
      </c>
      <c r="AA116" s="138">
        <f t="shared" si="26"/>
        <v>23.454244420682283</v>
      </c>
      <c r="AB116" s="138">
        <f t="shared" si="40"/>
        <v>-0.52121887252063226</v>
      </c>
      <c r="AC116" s="50">
        <f>国泰航空自动更新!K116*10</f>
        <v>109.834</v>
      </c>
      <c r="AD116" s="138">
        <f t="shared" si="27"/>
        <v>0.18834527081124386</v>
      </c>
      <c r="AE116" s="138">
        <f t="shared" si="41"/>
        <v>-0.34727521245617166</v>
      </c>
      <c r="AF116" s="50">
        <f>国泰航空自动更新!H116</f>
        <v>85.1</v>
      </c>
      <c r="AG116" s="174">
        <f t="shared" si="28"/>
        <v>24.599999999999994</v>
      </c>
      <c r="AH116" s="178">
        <f t="shared" si="30"/>
        <v>2.1999999999999886</v>
      </c>
      <c r="AI116" s="50">
        <f>国泰航空自动更新!I116</f>
        <v>61.5</v>
      </c>
      <c r="AJ116" s="174">
        <f t="shared" si="29"/>
        <v>-14.200000000000003</v>
      </c>
      <c r="AK116" s="178">
        <f t="shared" si="31"/>
        <v>-2.3999999999999986</v>
      </c>
    </row>
    <row r="117" spans="1:37">
      <c r="A117" s="7">
        <v>45078</v>
      </c>
      <c r="B117" s="50">
        <f>国泰航空自动更新!B117</f>
        <v>7036.299</v>
      </c>
      <c r="C117" s="138">
        <f t="shared" si="18"/>
        <v>3.7963014970423155</v>
      </c>
      <c r="D117" s="138">
        <f t="shared" si="32"/>
        <v>-0.48758319591907506</v>
      </c>
      <c r="E117" s="50">
        <f>国泰航空自动更新!C117</f>
        <v>369.7</v>
      </c>
      <c r="F117" s="138">
        <f t="shared" si="19"/>
        <v>3.3229653882132837</v>
      </c>
      <c r="G117" s="138">
        <f t="shared" si="33"/>
        <v>-0.6156784880789643</v>
      </c>
      <c r="H117" s="50">
        <f t="shared" si="16"/>
        <v>6666.5990000000002</v>
      </c>
      <c r="I117" s="138">
        <f t="shared" si="20"/>
        <v>3.8256026394384097</v>
      </c>
      <c r="J117" s="138">
        <f t="shared" si="34"/>
        <v>-0.4779335952984729</v>
      </c>
      <c r="K117" s="50">
        <f>国泰航空自动更新!D117</f>
        <v>6172.9009999999998</v>
      </c>
      <c r="L117" s="138">
        <f t="shared" si="21"/>
        <v>5.2788886402473754</v>
      </c>
      <c r="M117" s="138">
        <f t="shared" si="35"/>
        <v>-0.48131227997116544</v>
      </c>
      <c r="N117" s="50">
        <f>国泰航空自动更新!E117</f>
        <v>276.60700000000003</v>
      </c>
      <c r="O117" s="138">
        <f t="shared" si="22"/>
        <v>7.366058736351814</v>
      </c>
      <c r="P117" s="138">
        <f t="shared" si="36"/>
        <v>-0.62501186212281845</v>
      </c>
      <c r="Q117" s="50">
        <f t="shared" si="17"/>
        <v>5896.2939999999999</v>
      </c>
      <c r="R117" s="138">
        <f t="shared" si="23"/>
        <v>5.2062528879846157</v>
      </c>
      <c r="S117" s="138">
        <f t="shared" si="37"/>
        <v>-0.47181702991618557</v>
      </c>
      <c r="T117" s="50">
        <f>国泰航空自动更新!F117</f>
        <v>1064.963</v>
      </c>
      <c r="U117" s="138">
        <f t="shared" si="24"/>
        <v>0.29012925969447689</v>
      </c>
      <c r="V117" s="138">
        <f t="shared" si="38"/>
        <v>-0.27923627523437478</v>
      </c>
      <c r="W117" s="50">
        <f>国泰航空自动更新!G117</f>
        <v>657.20799999999997</v>
      </c>
      <c r="X117" s="138">
        <f t="shared" si="25"/>
        <v>0.1632926516271207</v>
      </c>
      <c r="Y117" s="138">
        <f t="shared" si="39"/>
        <v>-0.2918444576620377</v>
      </c>
      <c r="Z117" s="50">
        <f>国泰航空自动更新!J117*10</f>
        <v>1548.5709999999999</v>
      </c>
      <c r="AA117" s="138">
        <f t="shared" si="26"/>
        <v>9.3185098316197674</v>
      </c>
      <c r="AB117" s="138">
        <f t="shared" si="40"/>
        <v>-0.50048223753053089</v>
      </c>
      <c r="AC117" s="50">
        <f>国泰航空自动更新!K117*10</f>
        <v>111.21000000000001</v>
      </c>
      <c r="AD117" s="138">
        <f t="shared" si="27"/>
        <v>6.3610019223596437E-2</v>
      </c>
      <c r="AE117" s="138">
        <f t="shared" si="41"/>
        <v>-0.32179512980478964</v>
      </c>
      <c r="AF117" s="50">
        <f>国泰航空自动更新!H117</f>
        <v>87.7</v>
      </c>
      <c r="AG117" s="174">
        <f t="shared" si="28"/>
        <v>20.700000000000003</v>
      </c>
      <c r="AH117" s="178">
        <f t="shared" si="30"/>
        <v>1</v>
      </c>
      <c r="AI117" s="50">
        <f>国泰航空自动更新!I117</f>
        <v>61.7</v>
      </c>
      <c r="AJ117" s="174">
        <f t="shared" si="29"/>
        <v>-6.7000000000000028</v>
      </c>
      <c r="AK117" s="178">
        <f t="shared" si="31"/>
        <v>-1.0999999999999943</v>
      </c>
    </row>
    <row r="118" spans="1:37">
      <c r="A118" s="7">
        <v>45108</v>
      </c>
      <c r="B118" s="50">
        <f>国泰航空自动更新!B118</f>
        <v>7804.1090000000004</v>
      </c>
      <c r="C118" s="138">
        <f t="shared" si="18"/>
        <v>3.2817258340168607</v>
      </c>
      <c r="D118" s="138">
        <f t="shared" si="32"/>
        <v>-0.46702247632623262</v>
      </c>
      <c r="E118" s="50">
        <f>国泰航空自动更新!C118</f>
        <v>384.43900000000002</v>
      </c>
      <c r="F118" s="138">
        <f t="shared" si="19"/>
        <v>2.8224111359681832</v>
      </c>
      <c r="G118" s="138">
        <f t="shared" si="33"/>
        <v>-0.6240451725901579</v>
      </c>
      <c r="H118" s="50">
        <f t="shared" si="16"/>
        <v>7419.67</v>
      </c>
      <c r="I118" s="138">
        <f t="shared" si="20"/>
        <v>3.3085512868159439</v>
      </c>
      <c r="J118" s="138">
        <f t="shared" si="34"/>
        <v>-0.45523339147861952</v>
      </c>
      <c r="K118" s="50">
        <f>国泰航空自动更新!D118</f>
        <v>6967.424</v>
      </c>
      <c r="L118" s="138">
        <f t="shared" si="21"/>
        <v>4.2163012408456373</v>
      </c>
      <c r="M118" s="138">
        <f t="shared" si="35"/>
        <v>-0.44705573310456104</v>
      </c>
      <c r="N118" s="50">
        <f>国泰航空自动更新!E118</f>
        <v>324.05599999999998</v>
      </c>
      <c r="O118" s="138">
        <f t="shared" si="22"/>
        <v>6.2650151328326418</v>
      </c>
      <c r="P118" s="138">
        <f t="shared" si="36"/>
        <v>-0.60400908177754542</v>
      </c>
      <c r="Q118" s="50">
        <f t="shared" si="17"/>
        <v>6643.3680000000004</v>
      </c>
      <c r="R118" s="138">
        <f t="shared" si="23"/>
        <v>4.1455219863418478</v>
      </c>
      <c r="S118" s="138">
        <f t="shared" si="37"/>
        <v>-0.43615445880955817</v>
      </c>
      <c r="T118" s="50">
        <f>国泰航空自动更新!F118</f>
        <v>1138.895</v>
      </c>
      <c r="U118" s="138">
        <f t="shared" si="24"/>
        <v>0.47861778685427825</v>
      </c>
      <c r="V118" s="138">
        <f t="shared" si="38"/>
        <v>-0.24485622765937554</v>
      </c>
      <c r="W118" s="50">
        <f>国泰航空自动更新!G118</f>
        <v>681.41800000000001</v>
      </c>
      <c r="X118" s="138">
        <f t="shared" si="25"/>
        <v>0.24620150842361666</v>
      </c>
      <c r="Y118" s="138">
        <f t="shared" si="39"/>
        <v>-0.28429094789557263</v>
      </c>
      <c r="Z118" s="50">
        <f>国泰航空自动更新!J118*10</f>
        <v>1744.374</v>
      </c>
      <c r="AA118" s="138">
        <f t="shared" si="26"/>
        <v>6.9381376680349138</v>
      </c>
      <c r="AB118" s="138">
        <f t="shared" si="40"/>
        <v>-0.4679746073341543</v>
      </c>
      <c r="AC118" s="50">
        <f>国泰航空自动更新!K118*10</f>
        <v>115.72900000000001</v>
      </c>
      <c r="AD118" s="138">
        <f t="shared" si="27"/>
        <v>0.14908552932065078</v>
      </c>
      <c r="AE118" s="138">
        <f t="shared" si="41"/>
        <v>-0.31811807683242987</v>
      </c>
      <c r="AF118" s="50">
        <f>国泰航空自动更新!H118</f>
        <v>89.3</v>
      </c>
      <c r="AG118" s="174">
        <f t="shared" si="28"/>
        <v>16</v>
      </c>
      <c r="AH118" s="178">
        <f t="shared" si="30"/>
        <v>3.2000000000000028</v>
      </c>
      <c r="AI118" s="50">
        <f>国泰航空自动更新!I118</f>
        <v>59.8</v>
      </c>
      <c r="AJ118" s="174">
        <f t="shared" si="29"/>
        <v>-11.200000000000003</v>
      </c>
      <c r="AK118" s="178">
        <f t="shared" si="31"/>
        <v>-3.3000000000000043</v>
      </c>
    </row>
    <row r="119" spans="1:37">
      <c r="A119" s="7">
        <v>45139</v>
      </c>
      <c r="B119" s="50">
        <f>国泰航空自动更新!B119</f>
        <v>8060.7209999999995</v>
      </c>
      <c r="C119" s="138">
        <f t="shared" si="18"/>
        <v>2.449404838320401</v>
      </c>
      <c r="D119" s="138">
        <f t="shared" si="32"/>
        <v>-0.4399256571286988</v>
      </c>
      <c r="E119" s="50">
        <f>国泰航空自动更新!C119</f>
        <v>407.428</v>
      </c>
      <c r="F119" s="138">
        <f t="shared" si="19"/>
        <v>2.2285333925005548</v>
      </c>
      <c r="G119" s="138">
        <f t="shared" si="33"/>
        <v>-0.56187993711462814</v>
      </c>
      <c r="H119" s="50">
        <f t="shared" si="16"/>
        <v>7653.2929999999997</v>
      </c>
      <c r="I119" s="138">
        <f t="shared" si="20"/>
        <v>2.4620134005956622</v>
      </c>
      <c r="J119" s="138">
        <f t="shared" si="34"/>
        <v>-0.43150131686381987</v>
      </c>
      <c r="K119" s="50">
        <f>国泰航空自动更新!D119</f>
        <v>7095.2150000000001</v>
      </c>
      <c r="L119" s="138">
        <f t="shared" si="21"/>
        <v>3.4275608716570432</v>
      </c>
      <c r="M119" s="138">
        <f t="shared" si="35"/>
        <v>-0.38308062722322256</v>
      </c>
      <c r="N119" s="50">
        <f>国泰航空自动更新!E119</f>
        <v>347.49</v>
      </c>
      <c r="O119" s="138">
        <f t="shared" si="22"/>
        <v>3.7622898022393683</v>
      </c>
      <c r="P119" s="138">
        <f t="shared" si="36"/>
        <v>-0.46783241522211549</v>
      </c>
      <c r="Q119" s="50">
        <f t="shared" si="17"/>
        <v>6747.7250000000004</v>
      </c>
      <c r="R119" s="138">
        <f t="shared" si="23"/>
        <v>3.4115926053778125</v>
      </c>
      <c r="S119" s="138">
        <f t="shared" si="37"/>
        <v>-0.37797921657953903</v>
      </c>
      <c r="T119" s="50">
        <f>国泰航空自动更新!F119</f>
        <v>1155.502</v>
      </c>
      <c r="U119" s="138">
        <f t="shared" si="24"/>
        <v>0.28987181676819285</v>
      </c>
      <c r="V119" s="138">
        <f t="shared" si="38"/>
        <v>-0.24011426872879982</v>
      </c>
      <c r="W119" s="50">
        <f>国泰航空自动更新!G119</f>
        <v>679.76700000000005</v>
      </c>
      <c r="X119" s="138">
        <f t="shared" si="25"/>
        <v>0.13241087953515263</v>
      </c>
      <c r="Y119" s="138">
        <f t="shared" si="39"/>
        <v>-0.26551139549885083</v>
      </c>
      <c r="Z119" s="50">
        <f>国泰航空自动更新!J119*10</f>
        <v>1784.98</v>
      </c>
      <c r="AA119" s="138">
        <f t="shared" si="26"/>
        <v>6.0300543112241893</v>
      </c>
      <c r="AB119" s="138">
        <f t="shared" si="40"/>
        <v>-0.38596207576728081</v>
      </c>
      <c r="AC119" s="50">
        <f>国泰航空自动更新!K119*10</f>
        <v>116.91900000000001</v>
      </c>
      <c r="AD119" s="138">
        <f t="shared" si="27"/>
        <v>0.11509666097605176</v>
      </c>
      <c r="AE119" s="138">
        <f t="shared" si="41"/>
        <v>-0.27556786497639296</v>
      </c>
      <c r="AF119" s="50">
        <f>国泰航空自动更新!H119</f>
        <v>88</v>
      </c>
      <c r="AG119" s="174">
        <f t="shared" si="28"/>
        <v>19.400000000000006</v>
      </c>
      <c r="AH119" s="178">
        <f t="shared" si="30"/>
        <v>8.0999999999999943</v>
      </c>
      <c r="AI119" s="50">
        <f>国泰航空自动更新!I119</f>
        <v>58.8</v>
      </c>
      <c r="AJ119" s="174">
        <f t="shared" si="29"/>
        <v>-8.2000000000000028</v>
      </c>
      <c r="AK119" s="178">
        <f t="shared" si="31"/>
        <v>-2.1000000000000014</v>
      </c>
    </row>
    <row r="120" spans="1:37">
      <c r="A120" s="7">
        <v>45171</v>
      </c>
      <c r="B120" s="50">
        <f>国泰航空自动更新!B120</f>
        <v>7849.4570000000003</v>
      </c>
      <c r="C120" s="138">
        <f t="shared" si="18"/>
        <v>2.6040756880702358</v>
      </c>
      <c r="D120" s="138">
        <f t="shared" si="32"/>
        <v>-0.41770824972355913</v>
      </c>
      <c r="E120" s="50">
        <f>国泰航空自动更新!C120</f>
        <v>476.149</v>
      </c>
      <c r="F120" s="138">
        <f t="shared" si="19"/>
        <v>2.9796482958059607</v>
      </c>
      <c r="G120" s="138">
        <f t="shared" si="33"/>
        <v>-0.47020266195487448</v>
      </c>
      <c r="H120" s="50">
        <f t="shared" si="16"/>
        <v>7373.308</v>
      </c>
      <c r="I120" s="138">
        <f t="shared" si="20"/>
        <v>2.5822441217066769</v>
      </c>
      <c r="J120" s="138">
        <f t="shared" si="34"/>
        <v>-0.41395841400705669</v>
      </c>
      <c r="K120" s="50">
        <f>国泰航空自动更新!D120</f>
        <v>6566.9719999999998</v>
      </c>
      <c r="L120" s="138">
        <f t="shared" si="21"/>
        <v>3.1604903152723649</v>
      </c>
      <c r="M120" s="138">
        <f t="shared" si="35"/>
        <v>-0.33843900355412992</v>
      </c>
      <c r="N120" s="50">
        <f>国泰航空自动更新!E120</f>
        <v>335.45800000000003</v>
      </c>
      <c r="O120" s="138">
        <f t="shared" si="22"/>
        <v>3.4683645469803128</v>
      </c>
      <c r="P120" s="138">
        <f t="shared" si="36"/>
        <v>-0.37118917297743115</v>
      </c>
      <c r="Q120" s="50">
        <f t="shared" si="17"/>
        <v>6231.5140000000001</v>
      </c>
      <c r="R120" s="138">
        <f t="shared" si="23"/>
        <v>3.1451156392536879</v>
      </c>
      <c r="S120" s="138">
        <f t="shared" si="37"/>
        <v>-0.33657894176514425</v>
      </c>
      <c r="T120" s="50">
        <f>国泰航空自动更新!F120</f>
        <v>1128.1959999999999</v>
      </c>
      <c r="U120" s="138">
        <f t="shared" si="24"/>
        <v>0.26926460694509124</v>
      </c>
      <c r="V120" s="138">
        <f t="shared" si="38"/>
        <v>-0.23100737573009233</v>
      </c>
      <c r="W120" s="50">
        <f>国泰航空自动更新!G120</f>
        <v>689.625</v>
      </c>
      <c r="X120" s="138">
        <f t="shared" si="25"/>
        <v>0.16862814875066712</v>
      </c>
      <c r="Y120" s="138">
        <f t="shared" si="39"/>
        <v>-0.28205045453220456</v>
      </c>
      <c r="Z120" s="50">
        <f>国泰航空自动更新!J120*10</f>
        <v>1542.1440000000002</v>
      </c>
      <c r="AA120" s="138">
        <f t="shared" si="26"/>
        <v>4.8009140664673042</v>
      </c>
      <c r="AB120" s="138">
        <f t="shared" si="40"/>
        <v>-0.364578169982954</v>
      </c>
      <c r="AC120" s="50">
        <f>国泰航空自动更新!K120*10</f>
        <v>119.96299999999999</v>
      </c>
      <c r="AD120" s="138">
        <f t="shared" si="27"/>
        <v>0.15288068809764055</v>
      </c>
      <c r="AE120" s="138">
        <f t="shared" si="41"/>
        <v>-0.30511419915777038</v>
      </c>
      <c r="AF120" s="50">
        <f>国泰航空自动更新!H120</f>
        <v>83.7</v>
      </c>
      <c r="AG120" s="174">
        <f t="shared" si="28"/>
        <v>11.200000000000003</v>
      </c>
      <c r="AH120" s="178">
        <f t="shared" si="30"/>
        <v>10.100000000000009</v>
      </c>
      <c r="AI120" s="50">
        <f>国泰航空自动更新!I120</f>
        <v>61.1</v>
      </c>
      <c r="AJ120" s="174">
        <f t="shared" si="29"/>
        <v>-5.3000000000000043</v>
      </c>
      <c r="AK120" s="178">
        <f t="shared" si="31"/>
        <v>-4.3999999999999986</v>
      </c>
    </row>
    <row r="121" spans="1:37">
      <c r="A121" s="7">
        <v>45203</v>
      </c>
      <c r="B121" s="22">
        <f>国泰航空自动更新!B121</f>
        <v>8144.4790000000003</v>
      </c>
      <c r="C121" s="138">
        <f t="shared" si="18"/>
        <v>1.8307414201672905</v>
      </c>
      <c r="D121" s="138">
        <f t="shared" si="32"/>
        <v>-0.40592941523157289</v>
      </c>
      <c r="E121" s="22">
        <f>国泰航空自动更新!C121</f>
        <v>509.09899999999999</v>
      </c>
      <c r="F121" s="138">
        <f t="shared" si="19"/>
        <v>3.2053791952684225</v>
      </c>
      <c r="G121" s="138">
        <f t="shared" si="33"/>
        <v>-0.46054363236786955</v>
      </c>
      <c r="H121" s="22">
        <f t="shared" si="16"/>
        <v>7635.38</v>
      </c>
      <c r="I121" s="138">
        <f t="shared" si="20"/>
        <v>1.7703616892741363</v>
      </c>
      <c r="J121" s="138">
        <f t="shared" si="34"/>
        <v>-0.40189202647774858</v>
      </c>
      <c r="K121" s="22">
        <f>国泰航空自动更新!D121</f>
        <v>6898.3559999999998</v>
      </c>
      <c r="L121" s="138">
        <f t="shared" si="21"/>
        <v>2.2582556243101122</v>
      </c>
      <c r="M121" s="138">
        <f t="shared" si="35"/>
        <v>-0.35126372439478937</v>
      </c>
      <c r="N121" s="22">
        <f>国泰航空自动更新!E121</f>
        <v>353.79399999999998</v>
      </c>
      <c r="O121" s="138">
        <f t="shared" si="22"/>
        <v>6.7663044671276475</v>
      </c>
      <c r="P121" s="138">
        <f t="shared" si="36"/>
        <v>-0.40136784184201801</v>
      </c>
      <c r="Q121" s="22">
        <f t="shared" si="17"/>
        <v>6544.5619999999999</v>
      </c>
      <c r="R121" s="138">
        <f t="shared" si="23"/>
        <v>2.1591243257750623</v>
      </c>
      <c r="S121" s="138">
        <f t="shared" si="37"/>
        <v>-0.34831509007943717</v>
      </c>
      <c r="T121" s="22">
        <f>国泰航空自动更新!F121</f>
        <v>1182.046</v>
      </c>
      <c r="U121" s="138">
        <f t="shared" si="24"/>
        <v>0.25743688593299896</v>
      </c>
      <c r="V121" s="138">
        <f t="shared" si="38"/>
        <v>-0.21002969290598184</v>
      </c>
      <c r="W121" s="22">
        <f>国泰航空自动更新!G121</f>
        <v>717.54300000000001</v>
      </c>
      <c r="X121" s="138">
        <f t="shared" si="25"/>
        <v>0.10640597654714101</v>
      </c>
      <c r="Y121" s="138">
        <f t="shared" si="39"/>
        <v>-0.29452763221283829</v>
      </c>
      <c r="Z121" s="22">
        <f>国泰航空自动更新!J121*10</f>
        <v>1684.7</v>
      </c>
      <c r="AA121" s="138">
        <f t="shared" si="26"/>
        <v>3.2022004993651931</v>
      </c>
      <c r="AB121" s="138">
        <f t="shared" si="40"/>
        <v>-0.38533218039790873</v>
      </c>
      <c r="AC121" s="22">
        <f>国泰航空自动更新!K121*10</f>
        <v>124.46899999999999</v>
      </c>
      <c r="AD121" s="138">
        <f t="shared" si="27"/>
        <v>0.13748229380854449</v>
      </c>
      <c r="AE121" s="138">
        <f t="shared" si="41"/>
        <v>-0.32028353147406896</v>
      </c>
      <c r="AF121" s="22">
        <f>国泰航空自动更新!H121</f>
        <v>84.7</v>
      </c>
      <c r="AG121" s="174">
        <f t="shared" si="28"/>
        <v>11.100000000000009</v>
      </c>
      <c r="AH121" s="178">
        <f t="shared" si="30"/>
        <v>7.1000000000000085</v>
      </c>
      <c r="AI121" s="22">
        <f>国泰航空自动更新!I121</f>
        <v>60.7</v>
      </c>
      <c r="AJ121" s="174">
        <f t="shared" si="29"/>
        <v>-8.2999999999999972</v>
      </c>
      <c r="AK121" s="178">
        <f t="shared" si="31"/>
        <v>-7.2999999999999972</v>
      </c>
    </row>
    <row r="122" spans="1:37">
      <c r="A122" s="7">
        <v>45231</v>
      </c>
      <c r="B122" s="50">
        <f>国泰航空自动更新!B122</f>
        <v>8067.1970000000001</v>
      </c>
      <c r="C122" s="138">
        <f t="shared" si="18"/>
        <v>1.4190468222711199</v>
      </c>
      <c r="D122" s="138">
        <f t="shared" si="32"/>
        <v>-0.34992152027136469</v>
      </c>
      <c r="E122" s="50">
        <f>国泰航空自动更新!C122</f>
        <v>504.22800000000001</v>
      </c>
      <c r="F122" s="138">
        <f t="shared" si="19"/>
        <v>2.9419913690662329</v>
      </c>
      <c r="G122" s="138">
        <f t="shared" si="33"/>
        <v>-0.4080761076532613</v>
      </c>
      <c r="H122" s="50">
        <f t="shared" si="16"/>
        <v>7562.9690000000001</v>
      </c>
      <c r="I122" s="138">
        <f t="shared" si="20"/>
        <v>1.3583029254551202</v>
      </c>
      <c r="J122" s="138">
        <f t="shared" si="34"/>
        <v>-0.34563531863701935</v>
      </c>
      <c r="K122" s="50">
        <f>国泰航空自动更新!D122</f>
        <v>6495.0739999999996</v>
      </c>
      <c r="L122" s="138">
        <f t="shared" si="21"/>
        <v>1.4823529456728246</v>
      </c>
      <c r="M122" s="138">
        <f t="shared" si="35"/>
        <v>-0.34624245683613741</v>
      </c>
      <c r="N122" s="50">
        <f>国泰航空自动更新!E122</f>
        <v>318.64999999999998</v>
      </c>
      <c r="O122" s="138">
        <f t="shared" si="22"/>
        <v>4.9211015311431536</v>
      </c>
      <c r="P122" s="138">
        <f t="shared" si="36"/>
        <v>-0.39841944691969611</v>
      </c>
      <c r="Q122" s="50">
        <f t="shared" si="17"/>
        <v>6176.424</v>
      </c>
      <c r="R122" s="138">
        <f t="shared" si="23"/>
        <v>1.4101396856341575</v>
      </c>
      <c r="S122" s="138">
        <f t="shared" si="37"/>
        <v>-0.34330395167576244</v>
      </c>
      <c r="T122" s="50">
        <f>国泰航空自动更新!F122</f>
        <v>1157.7260000000001</v>
      </c>
      <c r="U122" s="138">
        <f t="shared" si="24"/>
        <v>0.25103304892070155</v>
      </c>
      <c r="V122" s="138">
        <f t="shared" si="38"/>
        <v>-0.20433991660773387</v>
      </c>
      <c r="W122" s="50">
        <f>国泰航空自动更新!G122</f>
        <v>707.8</v>
      </c>
      <c r="X122" s="138">
        <f t="shared" si="25"/>
        <v>0.14243103125464018</v>
      </c>
      <c r="Y122" s="138">
        <f t="shared" si="39"/>
        <v>-0.29123679079869547</v>
      </c>
      <c r="Z122" s="50">
        <f>国泰航空自动更新!J122*10</f>
        <v>1633.145</v>
      </c>
      <c r="AA122" s="138">
        <f t="shared" si="26"/>
        <v>2.0999645044768016</v>
      </c>
      <c r="AB122" s="138">
        <f t="shared" si="40"/>
        <v>-0.37755644181412662</v>
      </c>
      <c r="AC122" s="50">
        <f>国泰航空自动更新!K122*10</f>
        <v>123.97</v>
      </c>
      <c r="AD122" s="138">
        <f t="shared" si="27"/>
        <v>0.20251813913785721</v>
      </c>
      <c r="AE122" s="138">
        <f t="shared" si="41"/>
        <v>-0.30339844013395967</v>
      </c>
      <c r="AF122" s="50">
        <f>国泰航空自动更新!H122</f>
        <v>80.5</v>
      </c>
      <c r="AG122" s="174">
        <f t="shared" si="28"/>
        <v>2</v>
      </c>
      <c r="AH122" s="178">
        <f t="shared" si="30"/>
        <v>0.40000000000000568</v>
      </c>
      <c r="AI122" s="50">
        <f>国泰航空自动更新!I122</f>
        <v>61.1</v>
      </c>
      <c r="AJ122" s="174">
        <f t="shared" si="29"/>
        <v>-5.8000000000000043</v>
      </c>
      <c r="AK122" s="178">
        <f t="shared" si="31"/>
        <v>-7.4999999999999929</v>
      </c>
    </row>
    <row r="123" spans="1:37">
      <c r="A123" s="7">
        <v>45261</v>
      </c>
      <c r="B123" s="75">
        <f>国泰航空自动更新!B123</f>
        <v>8628.9130000000005</v>
      </c>
      <c r="C123" s="138">
        <f t="shared" si="18"/>
        <v>0.93995738750370683</v>
      </c>
      <c r="D123" s="138">
        <f t="shared" si="32"/>
        <v>-0.37450400726681587</v>
      </c>
      <c r="E123" s="75">
        <f>国泰航空自动更新!C123</f>
        <v>496.46</v>
      </c>
      <c r="F123" s="138">
        <f t="shared" si="19"/>
        <v>2.9793521910242946</v>
      </c>
      <c r="G123" s="138">
        <f t="shared" si="33"/>
        <v>-0.41887265086824965</v>
      </c>
      <c r="H123" s="75">
        <f t="shared" si="16"/>
        <v>8132.4530000000004</v>
      </c>
      <c r="I123" s="138">
        <f t="shared" si="20"/>
        <v>0.88110492335363921</v>
      </c>
      <c r="J123" s="138">
        <f t="shared" si="34"/>
        <v>-0.37157499632177027</v>
      </c>
      <c r="K123" s="75">
        <f>国泰航空自动更新!D123</f>
        <v>7010.2960000000003</v>
      </c>
      <c r="L123" s="138">
        <f t="shared" si="21"/>
        <v>0.89273990747835597</v>
      </c>
      <c r="M123" s="138">
        <f t="shared" si="35"/>
        <v>-0.40194153487399542</v>
      </c>
      <c r="N123" s="75">
        <f>国泰航空自动更新!E123</f>
        <v>323.03300000000002</v>
      </c>
      <c r="O123" s="138">
        <f t="shared" si="22"/>
        <v>3.7546106180362377</v>
      </c>
      <c r="P123" s="138">
        <f t="shared" si="36"/>
        <v>-0.40139166851975383</v>
      </c>
      <c r="Q123" s="75">
        <f t="shared" si="17"/>
        <v>6687.2629999999999</v>
      </c>
      <c r="R123" s="138">
        <f t="shared" si="23"/>
        <v>0.83926167288393505</v>
      </c>
      <c r="S123" s="138">
        <f t="shared" si="37"/>
        <v>-0.40196807098333887</v>
      </c>
      <c r="T123" s="75">
        <f>国泰航空自动更新!F123</f>
        <v>1211.7550000000001</v>
      </c>
      <c r="U123" s="138">
        <f t="shared" si="24"/>
        <v>0.26296310193089001</v>
      </c>
      <c r="V123" s="138">
        <f t="shared" si="38"/>
        <v>-0.17899774110976951</v>
      </c>
      <c r="W123" s="75">
        <f>国泰航空自动更新!G123</f>
        <v>737.25099999999998</v>
      </c>
      <c r="X123" s="138">
        <f t="shared" si="25"/>
        <v>0.14115826051961533</v>
      </c>
      <c r="Y123" s="138">
        <f t="shared" si="39"/>
        <v>-0.24734747130532087</v>
      </c>
      <c r="Z123" s="75">
        <f>国泰航空自动更新!J123*10</f>
        <v>1779.4569999999999</v>
      </c>
      <c r="AA123" s="138">
        <f t="shared" si="26"/>
        <v>1.2213002816170007</v>
      </c>
      <c r="AB123" s="138">
        <f t="shared" si="40"/>
        <v>-0.40582370284790792</v>
      </c>
      <c r="AC123" s="75">
        <f>国泰航空自动更新!K123*10</f>
        <v>128.54599999999999</v>
      </c>
      <c r="AD123" s="138">
        <f t="shared" si="27"/>
        <v>0.20733345230156552</v>
      </c>
      <c r="AE123" s="138">
        <f t="shared" si="41"/>
        <v>-0.27604597856511293</v>
      </c>
      <c r="AF123" s="75">
        <f>国泰航空自动更新!H123</f>
        <v>81.2</v>
      </c>
      <c r="AG123" s="174">
        <f t="shared" si="28"/>
        <v>-2.0999999999999943</v>
      </c>
      <c r="AH123" s="178">
        <f>AF123-AF75</f>
        <v>-3.7999999999999972</v>
      </c>
      <c r="AI123" s="75">
        <f>国泰航空自动更新!I123</f>
        <v>60.8</v>
      </c>
      <c r="AJ123" s="174">
        <f t="shared" si="29"/>
        <v>-6.5</v>
      </c>
      <c r="AK123" s="178">
        <f>AI123-AI75</f>
        <v>-5.6000000000000085</v>
      </c>
    </row>
    <row r="124" spans="1:37">
      <c r="A124" s="34">
        <v>45292</v>
      </c>
      <c r="B124" s="76">
        <f>国泰航空自动更新!B124</f>
        <v>8607.5349999999999</v>
      </c>
      <c r="C124" s="138">
        <f t="shared" si="18"/>
        <v>0.64177893152717713</v>
      </c>
      <c r="D124" s="138">
        <f>B124/B64-1</f>
        <v>-0.3853598927235119</v>
      </c>
      <c r="E124" s="76">
        <f>国泰航空自动更新!C124</f>
        <v>452.25</v>
      </c>
      <c r="F124" s="138">
        <f t="shared" si="19"/>
        <v>1.1785626544503374</v>
      </c>
      <c r="G124" s="138">
        <f>E124/E64-1</f>
        <v>-0.55466428235219967</v>
      </c>
      <c r="H124" s="76">
        <f t="shared" si="16"/>
        <v>8155.2849999999999</v>
      </c>
      <c r="I124" s="138">
        <f t="shared" si="20"/>
        <v>0.6196485197565389</v>
      </c>
      <c r="J124" s="138">
        <f>H124/H64-1</f>
        <v>-0.3721227307418371</v>
      </c>
      <c r="K124" s="76">
        <f>国泰航空自动更新!D124</f>
        <v>7125.4380000000001</v>
      </c>
      <c r="L124" s="138">
        <f t="shared" si="21"/>
        <v>0.56665285898220663</v>
      </c>
      <c r="M124" s="138">
        <f>K124/K64-1</f>
        <v>-0.40884669387657568</v>
      </c>
      <c r="N124" s="76">
        <f>国泰航空自动更新!E124</f>
        <v>321.505</v>
      </c>
      <c r="O124" s="138">
        <f t="shared" si="22"/>
        <v>1.3471630066581008</v>
      </c>
      <c r="P124" s="138">
        <f>N124/N64-1</f>
        <v>-0.5819838490952659</v>
      </c>
      <c r="Q124" s="76">
        <f t="shared" si="17"/>
        <v>6803.933</v>
      </c>
      <c r="R124" s="138">
        <f t="shared" si="23"/>
        <v>0.54241664883333751</v>
      </c>
      <c r="S124" s="138">
        <f>Q124/Q64-1</f>
        <v>-0.39704595691140221</v>
      </c>
      <c r="T124" s="76">
        <f>国泰航空自动更新!F124</f>
        <v>1091.3869999999999</v>
      </c>
      <c r="U124" s="138">
        <f t="shared" si="24"/>
        <v>0.18266893652804406</v>
      </c>
      <c r="V124" s="138">
        <f>T124/T64-1</f>
        <v>-0.25682730800632736</v>
      </c>
      <c r="W124" s="76">
        <f>国泰航空自动更新!G124</f>
        <v>639.52800000000002</v>
      </c>
      <c r="X124" s="138">
        <f t="shared" si="25"/>
        <v>0.11430005157441347</v>
      </c>
      <c r="Y124" s="138">
        <f>W124/W64-1</f>
        <v>-0.29256378262139271</v>
      </c>
      <c r="Z124" s="76">
        <f>国泰航空自动更新!J124*10</f>
        <v>1717.2</v>
      </c>
      <c r="AA124" s="138">
        <f t="shared" si="26"/>
        <v>0.66412602857079173</v>
      </c>
      <c r="AB124" s="138">
        <f>Z124/Z64-1</f>
        <v>-0.45092419127867323</v>
      </c>
      <c r="AC124" s="76">
        <f>国泰航空自动更新!K124*10</f>
        <v>114.78999999999999</v>
      </c>
      <c r="AD124" s="138">
        <f t="shared" si="27"/>
        <v>0.20655041570754373</v>
      </c>
      <c r="AE124" s="138">
        <f>AC124/AC64-1</f>
        <v>-0.31154226767025528</v>
      </c>
      <c r="AF124" s="76">
        <f>国泰航空自动更新!H124</f>
        <v>82.8</v>
      </c>
      <c r="AG124" s="174">
        <f t="shared" si="28"/>
        <v>-4</v>
      </c>
      <c r="AH124" s="148">
        <f t="shared" ref="AH124:AH129" si="42">AF124-AF64</f>
        <v>-3.2999999999999972</v>
      </c>
      <c r="AI124" s="76">
        <f>国泰航空自动更新!I124</f>
        <v>58.6</v>
      </c>
      <c r="AJ124" s="174">
        <f t="shared" si="29"/>
        <v>-3.6000000000000014</v>
      </c>
      <c r="AK124" s="148">
        <f t="shared" ref="AK124:AK129" si="43">AI124-AI64</f>
        <v>-3</v>
      </c>
    </row>
    <row r="125" spans="1:37">
      <c r="A125" s="7">
        <v>45323</v>
      </c>
      <c r="B125" s="22">
        <f>国泰航空自动更新!B125</f>
        <v>8705.8539999999994</v>
      </c>
      <c r="C125" s="138">
        <f t="shared" si="18"/>
        <v>0.57307144187804671</v>
      </c>
      <c r="D125" s="138">
        <f t="shared" ref="D125:D129" si="44">B125/B65-1</f>
        <v>-0.31061497327261856</v>
      </c>
      <c r="E125" s="22">
        <f>国泰航空自动更新!C125</f>
        <v>446.33300000000003</v>
      </c>
      <c r="F125" s="138">
        <f t="shared" si="19"/>
        <v>0.45567419834581391</v>
      </c>
      <c r="G125" s="138">
        <f t="shared" ref="G125:G129" si="45">E125/E65-1</f>
        <v>-0.50686830943355365</v>
      </c>
      <c r="H125" s="22">
        <f t="shared" si="16"/>
        <v>8259.5209999999988</v>
      </c>
      <c r="I125" s="138">
        <f t="shared" si="20"/>
        <v>0.57995706322891927</v>
      </c>
      <c r="J125" s="138">
        <f t="shared" ref="J125:J129" si="46">H125/H65-1</f>
        <v>-0.29546325380420735</v>
      </c>
      <c r="K125" s="22">
        <f>国泰航空自动更新!D125</f>
        <v>7173.058</v>
      </c>
      <c r="L125" s="138">
        <f t="shared" si="21"/>
        <v>0.50286228734502991</v>
      </c>
      <c r="M125" s="138">
        <f t="shared" ref="M125:M129" si="47">K125/K65-1</f>
        <v>-0.30453560699453319</v>
      </c>
      <c r="N125" s="22">
        <f>国泰航空自动更新!E125</f>
        <v>365.988</v>
      </c>
      <c r="O125" s="138">
        <f t="shared" si="22"/>
        <v>0.82510347578915866</v>
      </c>
      <c r="P125" s="138">
        <f t="shared" ref="P125:P129" si="48">N125/N65-1</f>
        <v>-0.50297680482372753</v>
      </c>
      <c r="Q125" s="22">
        <f t="shared" si="17"/>
        <v>6807.07</v>
      </c>
      <c r="R125" s="138">
        <f t="shared" si="23"/>
        <v>0.48872988174046861</v>
      </c>
      <c r="S125" s="138">
        <f t="shared" ref="S125:S129" si="49">Q125/Q65-1</f>
        <v>-0.28927889225956771</v>
      </c>
      <c r="T125" s="22">
        <f>国泰航空自动更新!F125</f>
        <v>1069.4469999999999</v>
      </c>
      <c r="U125" s="138">
        <f t="shared" si="24"/>
        <v>0.16918937652168853</v>
      </c>
      <c r="V125" s="138">
        <f t="shared" ref="V125:V129" si="50">T125/T65-1</f>
        <v>-0.1342241673122867</v>
      </c>
      <c r="W125" s="22">
        <f>国泰航空自动更新!G125</f>
        <v>633.59</v>
      </c>
      <c r="X125" s="138">
        <f t="shared" si="25"/>
        <v>3.7892860770110337E-2</v>
      </c>
      <c r="Y125" s="138">
        <f t="shared" ref="Y125:Y129" si="51">W125/W65-1</f>
        <v>-0.15538450873956211</v>
      </c>
      <c r="Z125" s="22">
        <f>国泰航空自动更新!J125*10</f>
        <v>1801.174</v>
      </c>
      <c r="AA125" s="138">
        <f t="shared" si="26"/>
        <v>0.61579830756768228</v>
      </c>
      <c r="AB125" s="138">
        <f t="shared" ref="AB125:AB129" si="52">Z125/Z65-1</f>
        <v>-0.36433654934085846</v>
      </c>
      <c r="AC125" s="22">
        <f>国泰航空自动更新!K125*10</f>
        <v>107.03900000000002</v>
      </c>
      <c r="AD125" s="138">
        <f t="shared" si="27"/>
        <v>2.9894546434207081E-2</v>
      </c>
      <c r="AE125" s="138">
        <f t="shared" ref="AE125:AE129" si="53">AC125/AC65-1</f>
        <v>-0.18489948218093188</v>
      </c>
      <c r="AF125" s="22">
        <f>国泰航空自动更新!H125</f>
        <v>82.4</v>
      </c>
      <c r="AG125" s="174">
        <f t="shared" si="28"/>
        <v>-3.7999999999999972</v>
      </c>
      <c r="AH125" s="148">
        <f t="shared" si="42"/>
        <v>0.70000000000000284</v>
      </c>
      <c r="AI125" s="22">
        <f>国泰航空自动更新!I125</f>
        <v>59.2</v>
      </c>
      <c r="AJ125" s="174">
        <f t="shared" si="29"/>
        <v>-7.5</v>
      </c>
      <c r="AK125" s="148">
        <f t="shared" si="43"/>
        <v>-1.5</v>
      </c>
    </row>
    <row r="126" spans="1:37">
      <c r="A126" s="7">
        <v>45352</v>
      </c>
      <c r="B126" s="22">
        <f>国泰航空自动更新!B126</f>
        <v>9046.6589999999997</v>
      </c>
      <c r="C126" s="138">
        <f t="shared" si="18"/>
        <v>0.48938654783173896</v>
      </c>
      <c r="D126" s="138">
        <f t="shared" si="44"/>
        <v>-0.32795121842869268</v>
      </c>
      <c r="E126" s="22">
        <f>国泰航空自动更新!C126</f>
        <v>522.71299999999997</v>
      </c>
      <c r="F126" s="138">
        <f t="shared" si="19"/>
        <v>0.49350838595388424</v>
      </c>
      <c r="G126" s="138">
        <f t="shared" si="45"/>
        <v>-0.4709768114064562</v>
      </c>
      <c r="H126" s="22">
        <f t="shared" si="16"/>
        <v>8523.9459999999999</v>
      </c>
      <c r="I126" s="138">
        <f t="shared" si="20"/>
        <v>0.4891345250444874</v>
      </c>
      <c r="J126" s="138">
        <f t="shared" si="46"/>
        <v>-0.31662139775860987</v>
      </c>
      <c r="K126" s="22">
        <f>国泰航空自动更新!D126</f>
        <v>7584.5429999999997</v>
      </c>
      <c r="L126" s="138">
        <f t="shared" si="21"/>
        <v>0.38103920129790914</v>
      </c>
      <c r="M126" s="138">
        <f t="shared" si="47"/>
        <v>-0.32852233610044246</v>
      </c>
      <c r="N126" s="22">
        <f>国泰航空自动更新!E126</f>
        <v>349.17700000000002</v>
      </c>
      <c r="O126" s="138">
        <f t="shared" si="22"/>
        <v>0.34860592390611678</v>
      </c>
      <c r="P126" s="138">
        <f t="shared" si="48"/>
        <v>-0.54906442785395027</v>
      </c>
      <c r="Q126" s="22">
        <f t="shared" si="17"/>
        <v>7235.366</v>
      </c>
      <c r="R126" s="138">
        <f t="shared" si="23"/>
        <v>0.38264392862746055</v>
      </c>
      <c r="S126" s="138">
        <f t="shared" si="49"/>
        <v>-0.31229051941347952</v>
      </c>
      <c r="T126" s="22">
        <f>国泰航空自动更新!F126</f>
        <v>1212.691</v>
      </c>
      <c r="U126" s="138">
        <f t="shared" si="24"/>
        <v>0.1118210364665706</v>
      </c>
      <c r="V126" s="138">
        <f t="shared" si="50"/>
        <v>-0.20728788076872784</v>
      </c>
      <c r="W126" s="22">
        <f>国泰航空自动更新!G126</f>
        <v>759.75800000000004</v>
      </c>
      <c r="X126" s="138">
        <f t="shared" si="25"/>
        <v>4.0964020497081588E-2</v>
      </c>
      <c r="Y126" s="138">
        <f t="shared" si="51"/>
        <v>-0.27459084872215722</v>
      </c>
      <c r="Z126" s="22">
        <f>国泰航空自动更新!J126*10</f>
        <v>1883.404</v>
      </c>
      <c r="AA126" s="138">
        <f t="shared" si="26"/>
        <v>0.4244686805124871</v>
      </c>
      <c r="AB126" s="138">
        <f t="shared" si="52"/>
        <v>-0.39465105889234942</v>
      </c>
      <c r="AC126" s="22">
        <f>国泰航空自动更新!K126*10</f>
        <v>134.55099999999999</v>
      </c>
      <c r="AD126" s="138">
        <f t="shared" si="27"/>
        <v>0.10490572855078173</v>
      </c>
      <c r="AE126" s="138">
        <f t="shared" si="53"/>
        <v>-0.27331007366761007</v>
      </c>
      <c r="AF126" s="22">
        <f>国泰航空自动更新!H126</f>
        <v>83.8</v>
      </c>
      <c r="AG126" s="174">
        <f t="shared" si="28"/>
        <v>-6.6000000000000085</v>
      </c>
      <c r="AH126" s="148">
        <f t="shared" si="42"/>
        <v>-0.10000000000000853</v>
      </c>
      <c r="AI126" s="22">
        <f>国泰航空自动更新!I126</f>
        <v>62.7</v>
      </c>
      <c r="AJ126" s="174">
        <f t="shared" si="29"/>
        <v>-4.2000000000000028</v>
      </c>
      <c r="AK126" s="148">
        <f t="shared" si="43"/>
        <v>-5.7999999999999972</v>
      </c>
    </row>
    <row r="127" spans="1:37">
      <c r="A127" s="7">
        <v>45383</v>
      </c>
      <c r="B127" s="22">
        <f>国泰航空自动更新!B127</f>
        <v>8633.0059999999994</v>
      </c>
      <c r="C127" s="138">
        <f t="shared" si="18"/>
        <v>0.36233297900812511</v>
      </c>
      <c r="D127" s="138">
        <f t="shared" si="44"/>
        <v>-0.36022003139091985</v>
      </c>
      <c r="E127" s="22">
        <f>国泰航空自动更新!C127</f>
        <v>523.71100000000001</v>
      </c>
      <c r="F127" s="138">
        <f t="shared" si="19"/>
        <v>0.45826476542116712</v>
      </c>
      <c r="G127" s="138">
        <f t="shared" si="45"/>
        <v>-0.46540845835285571</v>
      </c>
      <c r="H127" s="22">
        <f t="shared" si="16"/>
        <v>8109.2949999999992</v>
      </c>
      <c r="I127" s="138">
        <f t="shared" si="20"/>
        <v>0.35656960467864818</v>
      </c>
      <c r="J127" s="138">
        <f t="shared" si="46"/>
        <v>-0.35198549408089974</v>
      </c>
      <c r="K127" s="22">
        <f>国泰航空自动更新!D127</f>
        <v>7040.7929999999997</v>
      </c>
      <c r="L127" s="138">
        <f t="shared" si="21"/>
        <v>0.27819597874730206</v>
      </c>
      <c r="M127" s="138">
        <f t="shared" si="47"/>
        <v>-0.37827397033588239</v>
      </c>
      <c r="N127" s="22">
        <f>国泰航空自动更新!E127</f>
        <v>387.56400000000002</v>
      </c>
      <c r="O127" s="138">
        <f t="shared" si="22"/>
        <v>0.44496972589256423</v>
      </c>
      <c r="P127" s="138">
        <f t="shared" si="48"/>
        <v>-0.50491806629297875</v>
      </c>
      <c r="Q127" s="22">
        <f t="shared" si="17"/>
        <v>6653.2289999999994</v>
      </c>
      <c r="R127" s="138">
        <f t="shared" si="23"/>
        <v>0.26965972649344949</v>
      </c>
      <c r="S127" s="138">
        <f t="shared" si="49"/>
        <v>-0.36886941965969078</v>
      </c>
      <c r="T127" s="22">
        <f>国泰航空自动更新!F127</f>
        <v>1105.3699999999999</v>
      </c>
      <c r="U127" s="138">
        <f t="shared" si="24"/>
        <v>6.5544219260904368E-2</v>
      </c>
      <c r="V127" s="138">
        <f t="shared" si="50"/>
        <v>-0.23864409674868658</v>
      </c>
      <c r="W127" s="22">
        <f>国泰航空自动更新!G127</f>
        <v>657.303</v>
      </c>
      <c r="X127" s="138">
        <f t="shared" si="25"/>
        <v>-4.4152083099824324E-3</v>
      </c>
      <c r="Y127" s="138">
        <f t="shared" si="51"/>
        <v>-0.27601270193734284</v>
      </c>
      <c r="Z127" s="22">
        <f>国泰航空自动更新!J127*10</f>
        <v>1741.585</v>
      </c>
      <c r="AA127" s="138">
        <f t="shared" si="26"/>
        <v>0.26103761350775812</v>
      </c>
      <c r="AB127" s="138">
        <f t="shared" si="52"/>
        <v>-0.44308237501702807</v>
      </c>
      <c r="AC127" s="22">
        <f>国泰航空自动更新!K127*10</f>
        <v>117.42800000000001</v>
      </c>
      <c r="AD127" s="138">
        <f t="shared" si="27"/>
        <v>7.365687744578131E-2</v>
      </c>
      <c r="AE127" s="138">
        <f t="shared" si="53"/>
        <v>-0.28263711559372962</v>
      </c>
      <c r="AF127" s="22">
        <f>国泰航空自动更新!H127</f>
        <v>81.599999999999994</v>
      </c>
      <c r="AG127" s="174">
        <f t="shared" si="28"/>
        <v>-5.3000000000000114</v>
      </c>
      <c r="AH127" s="148">
        <f t="shared" si="42"/>
        <v>-2.3000000000000114</v>
      </c>
      <c r="AI127" s="22">
        <f>国泰航空自动更新!I127</f>
        <v>59.5</v>
      </c>
      <c r="AJ127" s="174">
        <f t="shared" si="29"/>
        <v>-4.1000000000000014</v>
      </c>
      <c r="AK127" s="148">
        <f t="shared" si="43"/>
        <v>-3</v>
      </c>
    </row>
    <row r="128" spans="1:37">
      <c r="A128" s="7">
        <v>45413</v>
      </c>
      <c r="B128" s="22">
        <f>国泰航空自动更新!B128</f>
        <v>8742.2340000000004</v>
      </c>
      <c r="C128" s="138">
        <f t="shared" si="18"/>
        <v>0.28032380106860688</v>
      </c>
      <c r="D128" s="138">
        <f t="shared" si="44"/>
        <v>-0.35219591703172293</v>
      </c>
      <c r="E128" s="22">
        <f>国泰航空自动更新!C128</f>
        <v>598.88300000000004</v>
      </c>
      <c r="F128" s="138">
        <f t="shared" si="19"/>
        <v>0.62951605618167084</v>
      </c>
      <c r="G128" s="138">
        <f t="shared" si="45"/>
        <v>-0.39258956490165431</v>
      </c>
      <c r="H128" s="22">
        <f t="shared" si="16"/>
        <v>8143.3510000000006</v>
      </c>
      <c r="I128" s="138">
        <f t="shared" si="20"/>
        <v>0.26045948214575665</v>
      </c>
      <c r="J128" s="138">
        <f t="shared" si="46"/>
        <v>-0.34901214072403075</v>
      </c>
      <c r="K128" s="22">
        <f>国泰航空自动更新!D128</f>
        <v>7021.2560000000003</v>
      </c>
      <c r="L128" s="138">
        <f t="shared" si="21"/>
        <v>0.2076341158560655</v>
      </c>
      <c r="M128" s="138">
        <f t="shared" si="47"/>
        <v>-0.37254471606471817</v>
      </c>
      <c r="N128" s="22">
        <f>国泰航空自动更新!E128</f>
        <v>389.31200000000001</v>
      </c>
      <c r="O128" s="138">
        <f t="shared" si="22"/>
        <v>0.46387062083798658</v>
      </c>
      <c r="P128" s="138">
        <f t="shared" si="48"/>
        <v>-0.48156434103572077</v>
      </c>
      <c r="Q128" s="22">
        <f t="shared" si="17"/>
        <v>6631.9440000000004</v>
      </c>
      <c r="R128" s="138">
        <f t="shared" si="23"/>
        <v>0.1953514997534298</v>
      </c>
      <c r="S128" s="138">
        <f t="shared" si="49"/>
        <v>-0.36470240673681686</v>
      </c>
      <c r="T128" s="22">
        <f>国泰航空自动更新!F128</f>
        <v>1144.1790000000001</v>
      </c>
      <c r="U128" s="138">
        <f t="shared" si="24"/>
        <v>7.5409771351392596E-2</v>
      </c>
      <c r="V128" s="138">
        <f t="shared" si="50"/>
        <v>-0.22245780420826433</v>
      </c>
      <c r="W128" s="22">
        <f>国泰航空自动更新!G128</f>
        <v>679.18100000000004</v>
      </c>
      <c r="X128" s="138">
        <f t="shared" si="25"/>
        <v>3.8463361492297787E-2</v>
      </c>
      <c r="Y128" s="138">
        <f t="shared" si="51"/>
        <v>-0.27762763385587663</v>
      </c>
      <c r="Z128" s="22">
        <f>国泰航空自动更新!J128*10</f>
        <v>1678.5319999999999</v>
      </c>
      <c r="AA128" s="138">
        <f t="shared" si="26"/>
        <v>0.18381049237396541</v>
      </c>
      <c r="AB128" s="138">
        <f t="shared" si="52"/>
        <v>-0.43321387773928743</v>
      </c>
      <c r="AC128" s="22">
        <f>国泰航空自动更新!K128*10</f>
        <v>121.08800000000001</v>
      </c>
      <c r="AD128" s="138">
        <f t="shared" si="27"/>
        <v>0.10246371797439768</v>
      </c>
      <c r="AE128" s="138">
        <f t="shared" si="53"/>
        <v>-0.28039460391038207</v>
      </c>
      <c r="AF128" s="22">
        <f>国泰航空自动更新!H128</f>
        <v>80.3</v>
      </c>
      <c r="AG128" s="174">
        <f t="shared" si="28"/>
        <v>-4.7999999999999972</v>
      </c>
      <c r="AH128" s="148">
        <f t="shared" si="42"/>
        <v>-2.6000000000000085</v>
      </c>
      <c r="AI128" s="22">
        <f>国泰航空自动更新!I128</f>
        <v>59.4</v>
      </c>
      <c r="AJ128" s="174">
        <f t="shared" si="29"/>
        <v>-2.1000000000000014</v>
      </c>
      <c r="AK128" s="148">
        <f t="shared" si="43"/>
        <v>-4.5</v>
      </c>
    </row>
    <row r="129" spans="1:37">
      <c r="A129" s="7">
        <v>45444</v>
      </c>
      <c r="B129" s="22">
        <f>国泰航空自动更新!B129</f>
        <v>9145.7039999999997</v>
      </c>
      <c r="C129" s="138">
        <f t="shared" si="18"/>
        <v>0.29978899418572169</v>
      </c>
      <c r="D129" s="138">
        <f t="shared" si="44"/>
        <v>-0.33396627761979258</v>
      </c>
      <c r="E129" s="22">
        <f>国泰航空自动更新!C129</f>
        <v>490.28199999999998</v>
      </c>
      <c r="F129" s="138">
        <f t="shared" si="19"/>
        <v>0.32616175277251824</v>
      </c>
      <c r="G129" s="138">
        <f t="shared" si="45"/>
        <v>-0.49032751012261488</v>
      </c>
      <c r="H129" s="22">
        <f t="shared" si="16"/>
        <v>8655.4220000000005</v>
      </c>
      <c r="I129" s="138">
        <f t="shared" si="20"/>
        <v>0.29832647801375178</v>
      </c>
      <c r="J129" s="138">
        <f t="shared" si="46"/>
        <v>-0.32218736349456423</v>
      </c>
      <c r="K129" s="22">
        <f>国泰航空自动更新!D129</f>
        <v>7637.8689999999997</v>
      </c>
      <c r="L129" s="138">
        <f t="shared" si="21"/>
        <v>0.23732245179373512</v>
      </c>
      <c r="M129" s="138">
        <f t="shared" si="47"/>
        <v>-0.35821603853861994</v>
      </c>
      <c r="N129" s="22">
        <f>国泰航空自动更新!E129</f>
        <v>373.892</v>
      </c>
      <c r="O129" s="138">
        <f t="shared" si="22"/>
        <v>0.35170838048205555</v>
      </c>
      <c r="P129" s="138">
        <f t="shared" si="48"/>
        <v>-0.49312539145005307</v>
      </c>
      <c r="Q129" s="22">
        <f t="shared" si="17"/>
        <v>7263.9769999999999</v>
      </c>
      <c r="R129" s="138">
        <f t="shared" si="23"/>
        <v>0.23195637802321256</v>
      </c>
      <c r="S129" s="138">
        <f t="shared" si="49"/>
        <v>-0.34930162124200115</v>
      </c>
      <c r="T129" s="22">
        <f>国泰航空自动更新!F129</f>
        <v>1164.55</v>
      </c>
      <c r="U129" s="138">
        <f t="shared" si="24"/>
        <v>9.3512168967372578E-2</v>
      </c>
      <c r="V129" s="138">
        <f t="shared" si="50"/>
        <v>-0.21183609601853881</v>
      </c>
      <c r="W129" s="22">
        <f>国泰航空自动更新!G129</f>
        <v>694.09799999999996</v>
      </c>
      <c r="X129" s="138">
        <f t="shared" si="25"/>
        <v>5.6131392192426022E-2</v>
      </c>
      <c r="Y129" s="138">
        <f t="shared" si="51"/>
        <v>-0.25209470118182531</v>
      </c>
      <c r="Z129" s="22">
        <f>国泰航空自动更新!J129*10</f>
        <v>1837.7060000000001</v>
      </c>
      <c r="AA129" s="138">
        <f t="shared" si="26"/>
        <v>0.18671084503067692</v>
      </c>
      <c r="AB129" s="138">
        <f t="shared" si="52"/>
        <v>-0.40721685399202345</v>
      </c>
      <c r="AC129" s="22">
        <f>国泰航空自动更新!K129*10</f>
        <v>124.568</v>
      </c>
      <c r="AD129" s="138">
        <f t="shared" si="27"/>
        <v>0.12011509756316863</v>
      </c>
      <c r="AE129" s="138">
        <f t="shared" si="53"/>
        <v>-0.24033248565347587</v>
      </c>
      <c r="AF129" s="22">
        <f>国泰航空自动更新!H129</f>
        <v>83.5</v>
      </c>
      <c r="AG129" s="174">
        <f t="shared" si="28"/>
        <v>-4.2000000000000028</v>
      </c>
      <c r="AH129" s="148">
        <f t="shared" si="42"/>
        <v>-3.2000000000000028</v>
      </c>
      <c r="AI129" s="22">
        <f>国泰航空自动更新!I129</f>
        <v>59.6</v>
      </c>
      <c r="AJ129" s="174">
        <f t="shared" si="29"/>
        <v>-2.1000000000000014</v>
      </c>
      <c r="AK129" s="148">
        <f t="shared" si="43"/>
        <v>-3.1999999999999957</v>
      </c>
    </row>
    <row r="130" spans="1:37">
      <c r="A130" s="124">
        <v>45474</v>
      </c>
      <c r="B130" s="22">
        <f>国泰航空自动更新!B130</f>
        <v>9456.2639999999992</v>
      </c>
      <c r="C130" s="138">
        <f t="shared" ref="C130:C136" si="54">B130/B118-1</f>
        <v>0.21170321941941084</v>
      </c>
      <c r="D130" s="138">
        <f t="shared" ref="D130:D135" si="55">B130/B70-1</f>
        <v>-0.35418941868631071</v>
      </c>
      <c r="E130" s="22">
        <f>国泰航空自动更新!C130</f>
        <v>555.71199999999999</v>
      </c>
      <c r="F130" s="138">
        <f t="shared" ref="F130:F136" si="56">E130/E118-1</f>
        <v>0.44551411277211717</v>
      </c>
      <c r="G130" s="138">
        <f t="shared" ref="G130:G135" si="57">E130/E70-1</f>
        <v>-0.45655199121426759</v>
      </c>
      <c r="H130" s="22">
        <f t="shared" si="16"/>
        <v>8900.5519999999997</v>
      </c>
      <c r="I130" s="138">
        <f t="shared" ref="I130:I136" si="58">H130/H118-1</f>
        <v>0.19958866095122829</v>
      </c>
      <c r="J130" s="138">
        <f t="shared" ref="J130:J135" si="59">H130/H70-1</f>
        <v>-0.34650415355289532</v>
      </c>
      <c r="K130" s="22">
        <f>国泰航空自动更新!D130</f>
        <v>8085.9549999999999</v>
      </c>
      <c r="L130" s="138">
        <f t="shared" ref="L130:L136" si="60">K130/K118-1</f>
        <v>0.16053723729171643</v>
      </c>
      <c r="M130" s="138">
        <f t="shared" ref="M130:M135" si="61">K130/K70-1</f>
        <v>-0.35828758812087369</v>
      </c>
      <c r="N130" s="22">
        <f>国泰航空自动更新!E130</f>
        <v>440.23200000000003</v>
      </c>
      <c r="O130" s="138">
        <f t="shared" ref="O130:O136" si="62">N130/N118-1</f>
        <v>0.35850593724541446</v>
      </c>
      <c r="P130" s="138">
        <f t="shared" ref="P130:P135" si="63">N130/N70-1</f>
        <v>-0.46204398649953193</v>
      </c>
      <c r="Q130" s="22">
        <f t="shared" si="17"/>
        <v>7645.723</v>
      </c>
      <c r="R130" s="138">
        <f t="shared" ref="R130:R136" si="64">Q130/Q118-1</f>
        <v>0.15088054733683265</v>
      </c>
      <c r="S130" s="138">
        <f t="shared" ref="S130:S135" si="65">Q130/Q70-1</f>
        <v>-0.35108113494131166</v>
      </c>
      <c r="T130" s="22">
        <f>国泰航空自动更新!F130</f>
        <v>1162.617</v>
      </c>
      <c r="U130" s="138">
        <f t="shared" ref="U130:U136" si="66">T130/T118-1</f>
        <v>2.0828961405572999E-2</v>
      </c>
      <c r="V130" s="138">
        <f t="shared" ref="V130:V135" si="67">T130/T70-1</f>
        <v>-0.229127367169634</v>
      </c>
      <c r="W130" s="22">
        <f>国泰航空自动更新!G130</f>
        <v>677.71</v>
      </c>
      <c r="X130" s="138">
        <f t="shared" ref="X130:X136" si="68">W130/W118-1</f>
        <v>-5.4415938528186159E-3</v>
      </c>
      <c r="Y130" s="138">
        <f t="shared" ref="Y130:Y135" si="69">W130/W70-1</f>
        <v>-0.28818554587391076</v>
      </c>
      <c r="Z130" s="22">
        <f>国泰航空自动更新!J130*10</f>
        <v>2008.2249999999999</v>
      </c>
      <c r="AA130" s="138">
        <f t="shared" ref="AA130:AA136" si="70">Z130/Z118-1</f>
        <v>0.15125827374175493</v>
      </c>
      <c r="AB130" s="138">
        <f t="shared" ref="AB130:AB135" si="71">Z130/Z70-1</f>
        <v>-0.38750136485273923</v>
      </c>
      <c r="AC130" s="22">
        <f>国泰航空自动更新!K130*10</f>
        <v>126.797</v>
      </c>
      <c r="AD130" s="138">
        <f t="shared" ref="AD130:AD136" si="72">AC130/AC118-1</f>
        <v>9.5637221439742737E-2</v>
      </c>
      <c r="AE130" s="138">
        <f t="shared" ref="AE130:AE135" si="73">AC130/AC70-1</f>
        <v>-0.25290478435069541</v>
      </c>
      <c r="AF130" s="22">
        <f>国泰航空自动更新!H130</f>
        <v>85.5</v>
      </c>
      <c r="AG130" s="174">
        <f t="shared" si="28"/>
        <v>-3.7999999999999972</v>
      </c>
      <c r="AH130" s="174">
        <f t="shared" ref="AH130:AH135" si="74">AF130-AF70</f>
        <v>-0.59999999999999432</v>
      </c>
      <c r="AI130" s="22">
        <f>国泰航空自动更新!I130</f>
        <v>58.3</v>
      </c>
      <c r="AJ130" s="174">
        <f t="shared" si="29"/>
        <v>-1.5</v>
      </c>
      <c r="AK130" s="174">
        <f t="shared" ref="AK130:AK135" si="75">AI130-AI70</f>
        <v>-4.8000000000000043</v>
      </c>
    </row>
    <row r="131" spans="1:37">
      <c r="A131" s="7">
        <v>45505</v>
      </c>
      <c r="B131" s="22">
        <f>国泰航空自动更新!B131</f>
        <v>9659.7900000000009</v>
      </c>
      <c r="C131" s="138">
        <f t="shared" si="54"/>
        <v>0.19837791185180609</v>
      </c>
      <c r="D131" s="138">
        <f t="shared" si="55"/>
        <v>-0.32881927850811765</v>
      </c>
      <c r="E131" s="22">
        <f>国泰航空自动更新!C131</f>
        <v>569.11</v>
      </c>
      <c r="F131" s="138">
        <f t="shared" si="56"/>
        <v>0.39683575993795217</v>
      </c>
      <c r="G131" s="138">
        <f t="shared" si="57"/>
        <v>-0.38801822901544825</v>
      </c>
      <c r="H131" s="22">
        <f t="shared" si="16"/>
        <v>9090.68</v>
      </c>
      <c r="I131" s="138">
        <f t="shared" si="58"/>
        <v>0.18781288002432417</v>
      </c>
      <c r="J131" s="138">
        <f t="shared" si="59"/>
        <v>-0.32472994189397819</v>
      </c>
      <c r="K131" s="22">
        <f>国泰航空自动更新!D131</f>
        <v>8225.4</v>
      </c>
      <c r="L131" s="138">
        <f t="shared" si="60"/>
        <v>0.15928833728082936</v>
      </c>
      <c r="M131" s="138">
        <f t="shared" si="61"/>
        <v>-0.28481256609727756</v>
      </c>
      <c r="N131" s="22">
        <f>国泰航空自动更新!E131</f>
        <v>461.60599999999999</v>
      </c>
      <c r="O131" s="138">
        <f t="shared" si="62"/>
        <v>0.32840081728970616</v>
      </c>
      <c r="P131" s="138">
        <f t="shared" si="63"/>
        <v>-0.29306814544596926</v>
      </c>
      <c r="Q131" s="22">
        <f t="shared" si="17"/>
        <v>7763.7939999999999</v>
      </c>
      <c r="R131" s="138">
        <f t="shared" si="64"/>
        <v>0.15057949160643025</v>
      </c>
      <c r="S131" s="138">
        <f t="shared" si="65"/>
        <v>-0.28431564324345249</v>
      </c>
      <c r="T131" s="22">
        <f>国泰航空自动更新!F131</f>
        <v>1179.81</v>
      </c>
      <c r="U131" s="138">
        <f t="shared" si="66"/>
        <v>2.1036744202952429E-2</v>
      </c>
      <c r="V131" s="138">
        <f t="shared" si="67"/>
        <v>-0.22412874697657414</v>
      </c>
      <c r="W131" s="22">
        <f>国泰航空自动更新!G131</f>
        <v>673.36</v>
      </c>
      <c r="X131" s="138">
        <f t="shared" si="68"/>
        <v>-9.4252883708683122E-3</v>
      </c>
      <c r="Y131" s="138">
        <f t="shared" si="69"/>
        <v>-0.27243416240139073</v>
      </c>
      <c r="Z131" s="22">
        <f>国泰航空自动更新!J131*10</f>
        <v>2068.9789999999998</v>
      </c>
      <c r="AA131" s="138">
        <f t="shared" si="70"/>
        <v>0.15910486392004386</v>
      </c>
      <c r="AB131" s="138">
        <f t="shared" si="71"/>
        <v>-0.28826565539048787</v>
      </c>
      <c r="AC131" s="22">
        <f>国泰航空自动更新!K131*10</f>
        <v>124.236</v>
      </c>
      <c r="AD131" s="138">
        <f t="shared" si="72"/>
        <v>6.2581787391270849E-2</v>
      </c>
      <c r="AE131" s="138">
        <f t="shared" si="73"/>
        <v>-0.23023160712294122</v>
      </c>
      <c r="AF131" s="22">
        <f>国泰航空自动更新!H131</f>
        <v>85.2</v>
      </c>
      <c r="AG131" s="174">
        <f t="shared" si="28"/>
        <v>-2.7999999999999972</v>
      </c>
      <c r="AH131" s="174">
        <f t="shared" si="74"/>
        <v>5.2999999999999972</v>
      </c>
      <c r="AI131" s="22">
        <f>国泰航空自动更新!I131</f>
        <v>57.1</v>
      </c>
      <c r="AJ131" s="174">
        <f t="shared" si="29"/>
        <v>-1.6999999999999957</v>
      </c>
      <c r="AK131" s="174">
        <f t="shared" si="75"/>
        <v>-3.7999999999999972</v>
      </c>
    </row>
    <row r="132" spans="1:37">
      <c r="A132" s="7">
        <v>45536</v>
      </c>
      <c r="B132" s="22">
        <f>国泰航空自动更新!B132</f>
        <v>9553.1309999999994</v>
      </c>
      <c r="C132" s="138">
        <f t="shared" si="54"/>
        <v>0.2170435483626445</v>
      </c>
      <c r="D132" s="138">
        <f t="shared" si="55"/>
        <v>-0.29132558206126546</v>
      </c>
      <c r="E132" s="22">
        <f>国泰航空自动更新!C132</f>
        <v>599.54399999999998</v>
      </c>
      <c r="F132" s="138">
        <f t="shared" si="56"/>
        <v>0.25915207214548386</v>
      </c>
      <c r="G132" s="138">
        <f t="shared" si="57"/>
        <v>-0.3329045839833189</v>
      </c>
      <c r="H132" s="22">
        <f t="shared" si="16"/>
        <v>8953.5869999999995</v>
      </c>
      <c r="I132" s="138">
        <f t="shared" si="58"/>
        <v>0.21432428972179096</v>
      </c>
      <c r="J132" s="138">
        <f t="shared" si="59"/>
        <v>-0.28835546734168715</v>
      </c>
      <c r="K132" s="22">
        <f>国泰航空自动更新!D132</f>
        <v>7773.5540000000001</v>
      </c>
      <c r="L132" s="138">
        <f t="shared" si="60"/>
        <v>0.18373490856973351</v>
      </c>
      <c r="M132" s="138">
        <f t="shared" si="61"/>
        <v>-0.2168871543588462</v>
      </c>
      <c r="N132" s="22">
        <f>国泰航空自动更新!E132</f>
        <v>400.70299999999997</v>
      </c>
      <c r="O132" s="138">
        <f t="shared" si="62"/>
        <v>0.1944952870404042</v>
      </c>
      <c r="P132" s="138">
        <f t="shared" si="63"/>
        <v>-0.24888843068156263</v>
      </c>
      <c r="Q132" s="22">
        <f t="shared" si="17"/>
        <v>7372.8510000000006</v>
      </c>
      <c r="R132" s="138">
        <f t="shared" si="64"/>
        <v>0.18315565045669491</v>
      </c>
      <c r="S132" s="138">
        <f t="shared" si="65"/>
        <v>-0.2150696263174704</v>
      </c>
      <c r="T132" s="22">
        <f>国泰航空自动更新!F132</f>
        <v>1232.7139999999999</v>
      </c>
      <c r="U132" s="138">
        <f t="shared" si="66"/>
        <v>9.264170410106054E-2</v>
      </c>
      <c r="V132" s="138">
        <f t="shared" si="67"/>
        <v>-0.15976658857658155</v>
      </c>
      <c r="W132" s="22">
        <f>国泰航空自动更新!G132</f>
        <v>723.32399999999996</v>
      </c>
      <c r="X132" s="138">
        <f t="shared" si="68"/>
        <v>4.8865687873844488E-2</v>
      </c>
      <c r="Y132" s="138">
        <f t="shared" si="69"/>
        <v>-0.24696735613420673</v>
      </c>
      <c r="Z132" s="22">
        <f>国泰航空自动更新!J132*10</f>
        <v>1816.9079999999999</v>
      </c>
      <c r="AA132" s="138">
        <f t="shared" si="70"/>
        <v>0.1781701319721114</v>
      </c>
      <c r="AB132" s="138">
        <f t="shared" si="71"/>
        <v>-0.25136497867085639</v>
      </c>
      <c r="AC132" s="22">
        <f>国泰航空自动更新!K132*10</f>
        <v>133.07900000000001</v>
      </c>
      <c r="AD132" s="138">
        <f t="shared" si="72"/>
        <v>0.10933371122762869</v>
      </c>
      <c r="AE132" s="138">
        <f t="shared" si="73"/>
        <v>-0.2291397556723066</v>
      </c>
      <c r="AF132" s="22">
        <f>国泰航空自动更新!H132</f>
        <v>81.400000000000006</v>
      </c>
      <c r="AG132" s="174">
        <f t="shared" si="28"/>
        <v>-2.2999999999999972</v>
      </c>
      <c r="AH132" s="174">
        <f t="shared" si="74"/>
        <v>7.8000000000000114</v>
      </c>
      <c r="AI132" s="22">
        <f>国泰航空自动更新!I132</f>
        <v>58.7</v>
      </c>
      <c r="AJ132" s="174">
        <f t="shared" si="29"/>
        <v>-2.3999999999999986</v>
      </c>
      <c r="AK132" s="174">
        <f t="shared" si="75"/>
        <v>-6.7999999999999972</v>
      </c>
    </row>
    <row r="133" spans="1:37">
      <c r="A133" s="7">
        <v>45566</v>
      </c>
      <c r="B133" s="22">
        <f>国泰航空自动更新!B133</f>
        <v>9883.1980000000003</v>
      </c>
      <c r="C133" s="138">
        <f t="shared" si="54"/>
        <v>0.21348437389303854</v>
      </c>
      <c r="D133" s="138">
        <f t="shared" si="55"/>
        <v>-0.27910462839401395</v>
      </c>
      <c r="E133" s="22">
        <f>国泰航空自动更新!C133</f>
        <v>648.88499999999999</v>
      </c>
      <c r="F133" s="138">
        <f t="shared" si="56"/>
        <v>0.27457527907145751</v>
      </c>
      <c r="G133" s="138">
        <f t="shared" si="57"/>
        <v>-0.31242224967840238</v>
      </c>
      <c r="H133" s="22">
        <f t="shared" ref="H133" si="76">B133-E133</f>
        <v>9234.3130000000001</v>
      </c>
      <c r="I133" s="138">
        <f t="shared" si="58"/>
        <v>0.20941105747192679</v>
      </c>
      <c r="J133" s="138">
        <f t="shared" si="59"/>
        <v>-0.27664160326006271</v>
      </c>
      <c r="K133" s="22">
        <f>国泰航空自动更新!D133</f>
        <v>8212.8870000000006</v>
      </c>
      <c r="L133" s="138">
        <f t="shared" si="60"/>
        <v>0.19055714144065639</v>
      </c>
      <c r="M133" s="138">
        <f t="shared" si="61"/>
        <v>-0.22764239416660259</v>
      </c>
      <c r="N133" s="22">
        <f>国泰航空自动更新!E133</f>
        <v>440.334</v>
      </c>
      <c r="O133" s="138">
        <f t="shared" si="62"/>
        <v>0.24460561795847302</v>
      </c>
      <c r="P133" s="138">
        <f t="shared" si="63"/>
        <v>-0.25493905286597052</v>
      </c>
      <c r="Q133" s="22">
        <f t="shared" ref="Q133" si="77">K133-N133</f>
        <v>7772.5530000000008</v>
      </c>
      <c r="R133" s="138">
        <f t="shared" si="64"/>
        <v>0.18763532227214008</v>
      </c>
      <c r="S133" s="138">
        <f t="shared" si="65"/>
        <v>-0.22603598198660191</v>
      </c>
      <c r="T133" s="22">
        <f>国泰航空自动更新!F133</f>
        <v>1281.0550000000001</v>
      </c>
      <c r="U133" s="138">
        <f t="shared" si="66"/>
        <v>8.3760699668202321E-2</v>
      </c>
      <c r="V133" s="138">
        <f t="shared" si="67"/>
        <v>-0.14386122726668205</v>
      </c>
      <c r="W133" s="22">
        <f>国泰航空自动更新!G133</f>
        <v>787.601</v>
      </c>
      <c r="X133" s="138">
        <f t="shared" si="68"/>
        <v>9.7635960492959972E-2</v>
      </c>
      <c r="Y133" s="138">
        <f t="shared" si="69"/>
        <v>-0.22564815998269605</v>
      </c>
      <c r="Z133" s="22">
        <f>国泰航空自动更新!J133*10</f>
        <v>2014.105</v>
      </c>
      <c r="AA133" s="138">
        <f t="shared" si="70"/>
        <v>0.19552739360123472</v>
      </c>
      <c r="AB133" s="138">
        <f t="shared" si="71"/>
        <v>-0.26514778370055792</v>
      </c>
      <c r="AC133" s="22">
        <f>国泰航空自动更新!K133*10</f>
        <v>142.32300000000001</v>
      </c>
      <c r="AD133" s="138">
        <f t="shared" si="72"/>
        <v>0.14344133880725329</v>
      </c>
      <c r="AE133" s="138">
        <f t="shared" si="73"/>
        <v>-0.22278409121937104</v>
      </c>
      <c r="AF133" s="22">
        <f>国泰航空自动更新!H133</f>
        <v>83.1</v>
      </c>
      <c r="AG133" s="174">
        <f t="shared" ref="AG133" si="78">AF133-AF121</f>
        <v>-1.6000000000000085</v>
      </c>
      <c r="AH133" s="174">
        <f t="shared" si="74"/>
        <v>5.5</v>
      </c>
      <c r="AI133" s="22">
        <f>国泰航空自动更新!I133</f>
        <v>61.5</v>
      </c>
      <c r="AJ133" s="174">
        <f t="shared" ref="AJ133" si="79">AI133-AI121</f>
        <v>0.79999999999999716</v>
      </c>
      <c r="AK133" s="174">
        <f t="shared" si="75"/>
        <v>-6.5</v>
      </c>
    </row>
    <row r="134" spans="1:37">
      <c r="A134" s="7">
        <v>45597</v>
      </c>
      <c r="B134" s="22">
        <f>国泰航空自动更新!B134</f>
        <v>9785.3989999999994</v>
      </c>
      <c r="C134" s="138">
        <f t="shared" si="54"/>
        <v>0.21298624540841127</v>
      </c>
      <c r="D134" s="138">
        <f t="shared" si="55"/>
        <v>-0.21146374565315462</v>
      </c>
      <c r="E134" s="22">
        <f>国泰航空自动更新!C134</f>
        <v>621.04300000000001</v>
      </c>
      <c r="F134" s="138">
        <f t="shared" si="56"/>
        <v>0.23167099010764969</v>
      </c>
      <c r="G134" s="138">
        <f t="shared" si="57"/>
        <v>-0.27094451344491843</v>
      </c>
      <c r="H134" s="22">
        <f t="shared" ref="H134:H136" si="80">B134-E134</f>
        <v>9164.3559999999998</v>
      </c>
      <c r="I134" s="138">
        <f t="shared" si="58"/>
        <v>0.21174052148038691</v>
      </c>
      <c r="J134" s="138">
        <f t="shared" si="59"/>
        <v>-0.20707979976687474</v>
      </c>
      <c r="K134" s="22">
        <f>国泰航空自动更新!D134</f>
        <v>8168.7340000000004</v>
      </c>
      <c r="L134" s="138">
        <f t="shared" si="60"/>
        <v>0.25768143673189869</v>
      </c>
      <c r="M134" s="138">
        <f t="shared" si="61"/>
        <v>-0.17778127383935693</v>
      </c>
      <c r="N134" s="22">
        <f>国泰航空自动更新!E134</f>
        <v>411.79700000000003</v>
      </c>
      <c r="O134" s="138">
        <f t="shared" si="62"/>
        <v>0.29231758983210443</v>
      </c>
      <c r="P134" s="138">
        <f t="shared" si="63"/>
        <v>-0.22256686955339744</v>
      </c>
      <c r="Q134" s="22">
        <f t="shared" ref="Q134:Q136" si="81">K134-N134</f>
        <v>7756.9369999999999</v>
      </c>
      <c r="R134" s="138">
        <f t="shared" si="64"/>
        <v>0.25589451112812212</v>
      </c>
      <c r="S134" s="138">
        <f t="shared" si="65"/>
        <v>-0.17525903743006199</v>
      </c>
      <c r="T134" s="22">
        <f>国泰航空自动更新!F134</f>
        <v>1271.2149999999999</v>
      </c>
      <c r="U134" s="138">
        <f t="shared" si="66"/>
        <v>9.8027512554784035E-2</v>
      </c>
      <c r="V134" s="138">
        <f t="shared" si="67"/>
        <v>-0.12634333779365814</v>
      </c>
      <c r="W134" s="22">
        <f>国泰航空自动更新!G134</f>
        <v>792.37900000000002</v>
      </c>
      <c r="X134" s="138">
        <f t="shared" si="68"/>
        <v>0.1194956202317039</v>
      </c>
      <c r="Y134" s="138">
        <f t="shared" si="69"/>
        <v>-0.2065426915177726</v>
      </c>
      <c r="Z134" s="22">
        <f>国泰航空自动更新!J134*10</f>
        <v>2010.5060000000001</v>
      </c>
      <c r="AA134" s="138">
        <f t="shared" si="70"/>
        <v>0.23106399003150369</v>
      </c>
      <c r="AB134" s="138">
        <f t="shared" si="71"/>
        <v>-0.23373214969029232</v>
      </c>
      <c r="AC134" s="22">
        <f>国泰航空自动更新!K134*10</f>
        <v>142.601</v>
      </c>
      <c r="AD134" s="138">
        <f t="shared" si="72"/>
        <v>0.15028635960312986</v>
      </c>
      <c r="AE134" s="138">
        <f t="shared" si="73"/>
        <v>-0.19870872760783076</v>
      </c>
      <c r="AF134" s="22">
        <f>国泰航空自动更新!H134</f>
        <v>83.5</v>
      </c>
      <c r="AG134" s="174">
        <f t="shared" ref="AG134:AG136" si="82">AF134-AF122</f>
        <v>3</v>
      </c>
      <c r="AH134" s="174">
        <f t="shared" si="74"/>
        <v>3.4000000000000057</v>
      </c>
      <c r="AI134" s="22">
        <f>国泰航空自动更新!I134</f>
        <v>62.3</v>
      </c>
      <c r="AJ134" s="174">
        <f t="shared" ref="AJ134:AJ136" si="83">AI134-AI122</f>
        <v>1.1999999999999957</v>
      </c>
      <c r="AK134" s="174">
        <f t="shared" si="75"/>
        <v>-6.2999999999999972</v>
      </c>
    </row>
    <row r="135" spans="1:37">
      <c r="A135" s="7">
        <v>45627</v>
      </c>
      <c r="B135" s="22">
        <f>国泰航空自动更新!B135</f>
        <v>10570.519</v>
      </c>
      <c r="C135" s="138">
        <f t="shared" si="54"/>
        <v>0.22501165558164749</v>
      </c>
      <c r="D135" s="138">
        <f t="shared" si="55"/>
        <v>-0.23376011838223609</v>
      </c>
      <c r="E135" s="22">
        <f>国泰航空自动更新!C135</f>
        <v>640.64700000000005</v>
      </c>
      <c r="F135" s="138">
        <f t="shared" si="56"/>
        <v>0.29043024614269042</v>
      </c>
      <c r="G135" s="138">
        <f t="shared" si="57"/>
        <v>-0.25009569181966618</v>
      </c>
      <c r="H135" s="22">
        <f t="shared" si="80"/>
        <v>9929.8719999999994</v>
      </c>
      <c r="I135" s="138">
        <f t="shared" si="58"/>
        <v>0.22101806183202033</v>
      </c>
      <c r="J135" s="138">
        <f t="shared" si="59"/>
        <v>-0.23268172000202769</v>
      </c>
      <c r="K135" s="22">
        <f>国泰航空自动更新!D135</f>
        <v>8966.02</v>
      </c>
      <c r="L135" s="138">
        <f t="shared" si="60"/>
        <v>0.27897880488926585</v>
      </c>
      <c r="M135" s="138">
        <f t="shared" si="61"/>
        <v>-0.235095899019234</v>
      </c>
      <c r="N135" s="22">
        <f>国泰航空自动更新!E135</f>
        <v>444.59199999999998</v>
      </c>
      <c r="O135" s="138">
        <f t="shared" si="62"/>
        <v>0.37630520720793226</v>
      </c>
      <c r="P135" s="138">
        <f t="shared" si="63"/>
        <v>-0.17613223630568531</v>
      </c>
      <c r="Q135" s="22">
        <f t="shared" si="81"/>
        <v>8521.4279999999999</v>
      </c>
      <c r="R135" s="138">
        <f t="shared" si="64"/>
        <v>0.27427738373681421</v>
      </c>
      <c r="S135" s="138">
        <f t="shared" si="65"/>
        <v>-0.23794143810156876</v>
      </c>
      <c r="T135" s="22">
        <f>国泰航空自动更新!F135</f>
        <v>1278.3389999999999</v>
      </c>
      <c r="U135" s="138">
        <f t="shared" si="66"/>
        <v>5.4948401285738413E-2</v>
      </c>
      <c r="V135" s="138">
        <f t="shared" si="67"/>
        <v>-0.13388497953177148</v>
      </c>
      <c r="W135" s="22">
        <f>国泰航空自动更新!G135</f>
        <v>785.04899999999998</v>
      </c>
      <c r="X135" s="138">
        <f t="shared" si="68"/>
        <v>6.4832736747729047E-2</v>
      </c>
      <c r="Y135" s="138">
        <f t="shared" si="69"/>
        <v>-0.19855094804994611</v>
      </c>
      <c r="Z135" s="22">
        <f>国泰航空自动更新!J135*10</f>
        <v>2248.9500000000003</v>
      </c>
      <c r="AA135" s="138">
        <f t="shared" si="70"/>
        <v>0.26384059856461861</v>
      </c>
      <c r="AB135" s="138">
        <f t="shared" si="71"/>
        <v>-0.24905587295439124</v>
      </c>
      <c r="AC135" s="22">
        <f>国泰航空自动更新!K135*10</f>
        <v>143.56400000000002</v>
      </c>
      <c r="AD135" s="138">
        <f t="shared" si="72"/>
        <v>0.11682977299954911</v>
      </c>
      <c r="AE135" s="138">
        <f t="shared" si="73"/>
        <v>-0.19146659457876436</v>
      </c>
      <c r="AF135" s="22">
        <f>国泰航空自动更新!H135</f>
        <v>84.8</v>
      </c>
      <c r="AG135" s="174">
        <f t="shared" si="82"/>
        <v>3.5999999999999943</v>
      </c>
      <c r="AH135" s="174">
        <f t="shared" si="74"/>
        <v>-0.20000000000000284</v>
      </c>
      <c r="AI135" s="22">
        <f>国泰航空自动更新!I135</f>
        <v>61.4</v>
      </c>
      <c r="AJ135" s="174">
        <f t="shared" si="83"/>
        <v>0.60000000000000142</v>
      </c>
      <c r="AK135" s="174">
        <f t="shared" si="75"/>
        <v>-5.0000000000000071</v>
      </c>
    </row>
    <row r="136" spans="1:37">
      <c r="A136" s="34">
        <v>45658</v>
      </c>
      <c r="B136" s="22">
        <f>国泰航空自动更新!B136</f>
        <v>11269.213</v>
      </c>
      <c r="C136" s="138">
        <f t="shared" si="54"/>
        <v>0.30922650909929494</v>
      </c>
      <c r="D136" s="138">
        <f t="shared" ref="D136:D141" si="84">B136/B64-1</f>
        <v>-0.19529687799798734</v>
      </c>
      <c r="E136" s="22">
        <f>国泰航空自动更新!C136</f>
        <v>0</v>
      </c>
      <c r="F136" s="138">
        <f t="shared" si="56"/>
        <v>-1</v>
      </c>
      <c r="G136" s="138">
        <f t="shared" ref="G136:G141" si="85">E136/E64-1</f>
        <v>-1</v>
      </c>
      <c r="H136" s="22">
        <f t="shared" si="80"/>
        <v>11269.213</v>
      </c>
      <c r="I136" s="138">
        <f t="shared" si="58"/>
        <v>0.38182945169911298</v>
      </c>
      <c r="J136" s="138">
        <f t="shared" ref="J136:J141" si="86">H136/H64-1</f>
        <v>-0.13238069728665647</v>
      </c>
      <c r="K136" s="22">
        <f>国泰航空自动更新!D136</f>
        <v>9732.9809999999998</v>
      </c>
      <c r="L136" s="138">
        <f t="shared" si="60"/>
        <v>0.3659484511688964</v>
      </c>
      <c r="M136" s="138">
        <f t="shared" ref="M136:M141" si="87">K136/K64-1</f>
        <v>-0.19251505709733607</v>
      </c>
      <c r="N136" s="22">
        <f>国泰航空自动更新!E136</f>
        <v>0</v>
      </c>
      <c r="O136" s="138">
        <f t="shared" si="62"/>
        <v>-1</v>
      </c>
      <c r="P136" s="138">
        <f t="shared" ref="P136:P141" si="88">N136/N64-1</f>
        <v>-1</v>
      </c>
      <c r="Q136" s="22">
        <f t="shared" si="81"/>
        <v>9732.9809999999998</v>
      </c>
      <c r="R136" s="138">
        <f t="shared" si="64"/>
        <v>0.4304933631768566</v>
      </c>
      <c r="S136" s="138">
        <f t="shared" ref="S136:S141" si="89">Q136/Q64-1</f>
        <v>-0.13747824306110834</v>
      </c>
      <c r="T136" s="22">
        <f>国泰航空自动更新!F136</f>
        <v>1252.0999999999999</v>
      </c>
      <c r="U136" s="138">
        <f t="shared" si="66"/>
        <v>0.14725573971469319</v>
      </c>
      <c r="V136" s="138">
        <f t="shared" ref="V136:V141" si="90">T136/T64-1</f>
        <v>-0.14739086351103914</v>
      </c>
      <c r="W136" s="22">
        <f>国泰航空自动更新!G136</f>
        <v>702.83199999999999</v>
      </c>
      <c r="X136" s="138">
        <f t="shared" si="68"/>
        <v>9.8985501807583143E-2</v>
      </c>
      <c r="Y136" s="138">
        <f t="shared" ref="Y136:Y141" si="91">W136/W64-1</f>
        <v>-0.22253785364731293</v>
      </c>
      <c r="Z136" s="22">
        <f>国泰航空自动更新!J136*10</f>
        <v>2352.2420000000002</v>
      </c>
      <c r="AA136" s="138">
        <f t="shared" si="70"/>
        <v>0.36981248544141643</v>
      </c>
      <c r="AB136" s="138">
        <f t="shared" ref="AB136:AB141" si="92">Z136/Z64-1</f>
        <v>-0.24786910175968369</v>
      </c>
      <c r="AC136" s="22">
        <f>国泰航空自动更新!K136*10</f>
        <v>130.572</v>
      </c>
      <c r="AD136" s="138">
        <f t="shared" si="72"/>
        <v>0.13748584371460937</v>
      </c>
      <c r="AE136" s="138">
        <f t="shared" ref="AE136:AE141" si="93">AC136/AC64-1</f>
        <v>-0.21688907547905367</v>
      </c>
      <c r="AF136" s="22">
        <f>国泰航空自动更新!H136</f>
        <v>86.4</v>
      </c>
      <c r="AG136" s="174">
        <f t="shared" si="82"/>
        <v>3.6000000000000085</v>
      </c>
      <c r="AH136" s="178">
        <f t="shared" ref="AH136:AH141" si="94">AF136-AF64</f>
        <v>0.30000000000001137</v>
      </c>
      <c r="AI136" s="22">
        <f>国泰航空自动更新!I136</f>
        <v>56.1</v>
      </c>
      <c r="AJ136" s="174">
        <f t="shared" si="83"/>
        <v>-2.5</v>
      </c>
      <c r="AK136" s="178">
        <f t="shared" ref="AK136:AK141" si="95">AI136-AI64</f>
        <v>-5.5</v>
      </c>
    </row>
    <row r="137" spans="1:37">
      <c r="A137" s="7">
        <v>45689</v>
      </c>
      <c r="B137" s="22">
        <f>国泰航空自动更新!B137</f>
        <v>10187.24</v>
      </c>
      <c r="C137" s="138">
        <f t="shared" ref="C137:C138" si="96">B137/B125-1</f>
        <v>0.17015975687164064</v>
      </c>
      <c r="D137" s="138">
        <f t="shared" si="84"/>
        <v>-0.19330938473373782</v>
      </c>
      <c r="E137" s="22">
        <f>国泰航空自动更新!C137</f>
        <v>0</v>
      </c>
      <c r="F137" s="138">
        <f t="shared" ref="F137:F138" si="97">E137/E125-1</f>
        <v>-1</v>
      </c>
      <c r="G137" s="138">
        <f t="shared" si="85"/>
        <v>-1</v>
      </c>
      <c r="H137" s="22">
        <f t="shared" ref="H137:H138" si="98">B137-E137</f>
        <v>10187.24</v>
      </c>
      <c r="I137" s="138">
        <f t="shared" ref="I137:I138" si="99">H137/H125-1</f>
        <v>0.23339355877901413</v>
      </c>
      <c r="J137" s="138">
        <f t="shared" si="86"/>
        <v>-0.13102891531898431</v>
      </c>
      <c r="K137" s="22">
        <f>国泰航空自动更新!D137</f>
        <v>8450.2990000000009</v>
      </c>
      <c r="L137" s="138">
        <f t="shared" ref="L137:L138" si="100">K137/K125-1</f>
        <v>0.17806087724370845</v>
      </c>
      <c r="M137" s="138">
        <f t="shared" si="87"/>
        <v>-0.18070060708421654</v>
      </c>
      <c r="N137" s="22">
        <f>国泰航空自动更新!E137</f>
        <v>0</v>
      </c>
      <c r="O137" s="138">
        <f t="shared" ref="O137:O138" si="101">N137/N125-1</f>
        <v>-1</v>
      </c>
      <c r="P137" s="138">
        <f t="shared" si="88"/>
        <v>-1</v>
      </c>
      <c r="Q137" s="22">
        <f t="shared" ref="Q137:Q138" si="102">K137-N137</f>
        <v>8450.2990000000009</v>
      </c>
      <c r="R137" s="138">
        <f t="shared" ref="R137:R138" si="103">Q137/Q125-1</f>
        <v>0.24140033817780648</v>
      </c>
      <c r="S137" s="138">
        <f t="shared" si="89"/>
        <v>-0.11771057650092209</v>
      </c>
      <c r="T137" s="22">
        <f>国泰航空自动更新!F137</f>
        <v>1107.165</v>
      </c>
      <c r="U137" s="138">
        <f t="shared" ref="U137:U138" si="104">T137/T125-1</f>
        <v>3.5268694942339529E-2</v>
      </c>
      <c r="V137" s="138">
        <f t="shared" si="90"/>
        <v>-0.10368938358077384</v>
      </c>
      <c r="W137" s="22">
        <f>国泰航空自动更新!G137</f>
        <v>640.02200000000005</v>
      </c>
      <c r="X137" s="138">
        <f t="shared" ref="X137:X138" si="105">W137/W125-1</f>
        <v>1.0151675373664348E-2</v>
      </c>
      <c r="Y137" s="138">
        <f t="shared" si="91"/>
        <v>-0.14681024645671814</v>
      </c>
      <c r="Z137" s="22">
        <f>国泰航空自动更新!J137*10</f>
        <v>2058.9380000000001</v>
      </c>
      <c r="AA137" s="138">
        <f t="shared" ref="AA137:AA138" si="106">Z137/Z125-1</f>
        <v>0.14310888342825301</v>
      </c>
      <c r="AB137" s="138">
        <f t="shared" si="92"/>
        <v>-0.2733674626808783</v>
      </c>
      <c r="AC137" s="22">
        <f>国泰航空自动更新!K137*10</f>
        <v>119.70700000000001</v>
      </c>
      <c r="AD137" s="138">
        <f t="shared" ref="AD137:AD138" si="107">AC137/AC125-1</f>
        <v>0.11834938667214745</v>
      </c>
      <c r="AE137" s="138">
        <f t="shared" si="93"/>
        <v>-8.843283582089545E-2</v>
      </c>
      <c r="AF137" s="22">
        <f>国泰航空自动更新!H137</f>
        <v>82.9</v>
      </c>
      <c r="AG137" s="174">
        <f t="shared" ref="AG137:AG138" si="108">AF137-AF125</f>
        <v>0.5</v>
      </c>
      <c r="AH137" s="178">
        <f t="shared" si="94"/>
        <v>1.2000000000000028</v>
      </c>
      <c r="AI137" s="22">
        <f>国泰航空自动更新!I137</f>
        <v>57.8</v>
      </c>
      <c r="AJ137" s="174">
        <f t="shared" ref="AJ137:AJ138" si="109">AI137-AI125</f>
        <v>-1.4000000000000057</v>
      </c>
      <c r="AK137" s="178">
        <f t="shared" si="95"/>
        <v>-2.9000000000000057</v>
      </c>
    </row>
    <row r="138" spans="1:37">
      <c r="A138" s="7">
        <v>45717</v>
      </c>
      <c r="B138" s="22">
        <f>国泰航空自动更新!B138</f>
        <v>11357.12</v>
      </c>
      <c r="C138" s="138">
        <f t="shared" si="96"/>
        <v>0.25539384208026417</v>
      </c>
      <c r="D138" s="138">
        <f t="shared" si="84"/>
        <v>-0.15631409803783625</v>
      </c>
      <c r="E138" s="22">
        <f>国泰航空自动更新!C138</f>
        <v>0</v>
      </c>
      <c r="F138" s="138">
        <f t="shared" si="97"/>
        <v>-1</v>
      </c>
      <c r="G138" s="138">
        <f t="shared" si="85"/>
        <v>-1</v>
      </c>
      <c r="H138" s="22">
        <f t="shared" si="98"/>
        <v>11357.12</v>
      </c>
      <c r="I138" s="138">
        <f t="shared" si="99"/>
        <v>0.33237822013419627</v>
      </c>
      <c r="J138" s="138">
        <f t="shared" si="86"/>
        <v>-8.948123426782173E-2</v>
      </c>
      <c r="K138" s="22">
        <f>国泰航空自动更新!D138</f>
        <v>9390.9169999999995</v>
      </c>
      <c r="L138" s="138">
        <f t="shared" si="100"/>
        <v>0.23816517356418188</v>
      </c>
      <c r="M138" s="138">
        <f t="shared" si="87"/>
        <v>-0.16859974173333303</v>
      </c>
      <c r="N138" s="22">
        <f>国泰航空自动更新!E138</f>
        <v>0</v>
      </c>
      <c r="O138" s="138">
        <f t="shared" si="101"/>
        <v>-1</v>
      </c>
      <c r="P138" s="138">
        <f t="shared" si="88"/>
        <v>-1</v>
      </c>
      <c r="Q138" s="22">
        <f t="shared" si="102"/>
        <v>9390.9169999999995</v>
      </c>
      <c r="R138" s="138">
        <f t="shared" si="103"/>
        <v>0.29791872311642553</v>
      </c>
      <c r="S138" s="138">
        <f t="shared" si="89"/>
        <v>-0.10740898908208307</v>
      </c>
      <c r="T138" s="22">
        <f>国泰航空自动更新!F138</f>
        <v>1315.4770000000001</v>
      </c>
      <c r="U138" s="138">
        <f t="shared" si="104"/>
        <v>8.4758607097768612E-2</v>
      </c>
      <c r="V138" s="138">
        <f t="shared" si="90"/>
        <v>-0.14009870571316507</v>
      </c>
      <c r="W138" s="22">
        <f>国泰航空自动更新!G138</f>
        <v>808.43899999999996</v>
      </c>
      <c r="X138" s="138">
        <f t="shared" si="105"/>
        <v>6.4074349990391521E-2</v>
      </c>
      <c r="Y138" s="138">
        <f t="shared" si="91"/>
        <v>-0.22811072887694772</v>
      </c>
      <c r="Z138" s="22">
        <f>国泰航空自动更新!J138*10</f>
        <v>2256.2420000000002</v>
      </c>
      <c r="AA138" s="138">
        <f t="shared" si="106"/>
        <v>0.19795965177943775</v>
      </c>
      <c r="AB138" s="138">
        <f t="shared" si="92"/>
        <v>-0.27481639330562757</v>
      </c>
      <c r="AC138" s="22">
        <f>国泰航空自动更新!K138*10</f>
        <v>148.80699999999999</v>
      </c>
      <c r="AD138" s="138">
        <f t="shared" si="107"/>
        <v>0.1059523898001502</v>
      </c>
      <c r="AE138" s="138">
        <f t="shared" si="93"/>
        <v>-0.19631553932899837</v>
      </c>
      <c r="AF138" s="22">
        <f>国泰航空自动更新!H138</f>
        <v>82.7</v>
      </c>
      <c r="AG138" s="174">
        <f t="shared" si="108"/>
        <v>-1.0999999999999943</v>
      </c>
      <c r="AH138" s="178">
        <f t="shared" si="94"/>
        <v>-1.2000000000000028</v>
      </c>
      <c r="AI138" s="22">
        <f>国泰航空自动更新!I138</f>
        <v>61.5</v>
      </c>
      <c r="AJ138" s="174">
        <f t="shared" si="109"/>
        <v>-1.2000000000000028</v>
      </c>
      <c r="AK138" s="178">
        <f t="shared" si="95"/>
        <v>-7</v>
      </c>
    </row>
    <row r="139" spans="1:37">
      <c r="A139" s="7">
        <v>45748</v>
      </c>
      <c r="B139" s="22">
        <f>国泰航空自动更新!B139</f>
        <v>10973.629000000001</v>
      </c>
      <c r="C139" s="138">
        <f t="shared" ref="C139:C140" si="110">B139/B127-1</f>
        <v>0.27112491292140906</v>
      </c>
      <c r="D139" s="138">
        <f t="shared" si="84"/>
        <v>-0.18675974311292121</v>
      </c>
      <c r="E139" s="22">
        <f>国泰航空自动更新!C139</f>
        <v>0</v>
      </c>
      <c r="F139" s="138">
        <f t="shared" ref="F139:F140" si="111">E139/E127-1</f>
        <v>-1</v>
      </c>
      <c r="G139" s="138">
        <f t="shared" si="85"/>
        <v>-1</v>
      </c>
      <c r="H139" s="22">
        <f t="shared" ref="H139:H140" si="112">B139-E139</f>
        <v>10973.629000000001</v>
      </c>
      <c r="I139" s="138">
        <f t="shared" ref="I139:I140" si="113">H139/H127-1</f>
        <v>0.35321615504183801</v>
      </c>
      <c r="J139" s="138">
        <f t="shared" si="86"/>
        <v>-0.1230963018888187</v>
      </c>
      <c r="K139" s="22">
        <f>国泰航空自动更新!D139</f>
        <v>9483.2000000000007</v>
      </c>
      <c r="L139" s="138">
        <f t="shared" ref="L139:L140" si="114">K139/K127-1</f>
        <v>0.34689373767983245</v>
      </c>
      <c r="M139" s="138">
        <f t="shared" si="87"/>
        <v>-0.16260110409285422</v>
      </c>
      <c r="N139" s="22">
        <f>国泰航空自动更新!E139</f>
        <v>0</v>
      </c>
      <c r="O139" s="138">
        <f t="shared" ref="O139:O140" si="115">N139/N127-1</f>
        <v>-1</v>
      </c>
      <c r="P139" s="138">
        <f t="shared" si="88"/>
        <v>-1</v>
      </c>
      <c r="Q139" s="22">
        <f t="shared" ref="Q139:Q140" si="116">K139-N139</f>
        <v>9483.2000000000007</v>
      </c>
      <c r="R139" s="138">
        <f t="shared" ref="R139:R140" si="117">Q139/Q127-1</f>
        <v>0.42535301280025117</v>
      </c>
      <c r="S139" s="138">
        <f t="shared" si="89"/>
        <v>-0.10041612584156934</v>
      </c>
      <c r="T139" s="22">
        <f>国泰航空自动更新!F139</f>
        <v>1203.682</v>
      </c>
      <c r="U139" s="138">
        <f t="shared" ref="U139:U140" si="118">T139/T127-1</f>
        <v>8.8940354813320521E-2</v>
      </c>
      <c r="V139" s="138">
        <f t="shared" si="90"/>
        <v>-0.17092883257429858</v>
      </c>
      <c r="W139" s="22">
        <f>国泰航空自动更新!G139</f>
        <v>702.27499999999998</v>
      </c>
      <c r="X139" s="138">
        <f t="shared" ref="X139:X140" si="119">W139/W127-1</f>
        <v>6.8418978766261462E-2</v>
      </c>
      <c r="Y139" s="138">
        <f t="shared" si="91"/>
        <v>-0.22647823036415093</v>
      </c>
      <c r="Z139" s="22">
        <f>国泰航空自动更新!J139*10</f>
        <v>2373.5409999999997</v>
      </c>
      <c r="AA139" s="138">
        <f t="shared" ref="AA139:AA140" si="120">Z139/Z127-1</f>
        <v>0.36286256484753809</v>
      </c>
      <c r="AB139" s="138">
        <f t="shared" si="92"/>
        <v>-0.24099781720690749</v>
      </c>
      <c r="AC139" s="22">
        <f>国泰航空自动更新!K139*10</f>
        <v>133.398</v>
      </c>
      <c r="AD139" s="138">
        <f t="shared" ref="AD139:AD140" si="121">AC139/AC127-1</f>
        <v>0.13599822870184264</v>
      </c>
      <c r="AE139" s="138">
        <f t="shared" si="93"/>
        <v>-0.1850770339780321</v>
      </c>
      <c r="AF139" s="22">
        <f>国泰航空自动更新!H139</f>
        <v>86.4</v>
      </c>
      <c r="AG139" s="174">
        <f t="shared" ref="AG139:AG140" si="122">AF139-AF127</f>
        <v>4.8000000000000114</v>
      </c>
      <c r="AH139" s="178">
        <f t="shared" si="94"/>
        <v>2.5</v>
      </c>
      <c r="AI139" s="22">
        <f>国泰航空自动更新!I139</f>
        <v>58.3</v>
      </c>
      <c r="AJ139" s="174">
        <f t="shared" ref="AJ139:AJ140" si="123">AI139-AI127</f>
        <v>-1.2000000000000028</v>
      </c>
      <c r="AK139" s="178">
        <f t="shared" si="95"/>
        <v>-4.2000000000000028</v>
      </c>
    </row>
    <row r="140" spans="1:37">
      <c r="A140" s="7">
        <v>45778</v>
      </c>
      <c r="B140" s="22">
        <f>国泰航空自动更新!B140</f>
        <v>11466.188</v>
      </c>
      <c r="C140" s="138">
        <f t="shared" si="110"/>
        <v>0.31158557412212939</v>
      </c>
      <c r="D140" s="138">
        <f t="shared" si="84"/>
        <v>-0.15034950992139273</v>
      </c>
      <c r="E140" s="22">
        <f>国泰航空自动更新!C140</f>
        <v>0</v>
      </c>
      <c r="F140" s="138">
        <f t="shared" si="111"/>
        <v>-1</v>
      </c>
      <c r="G140" s="138">
        <f t="shared" si="85"/>
        <v>-1</v>
      </c>
      <c r="H140" s="22">
        <f t="shared" si="112"/>
        <v>11466.188</v>
      </c>
      <c r="I140" s="138">
        <f t="shared" si="113"/>
        <v>0.40804295430713955</v>
      </c>
      <c r="J140" s="138">
        <f t="shared" si="86"/>
        <v>-8.3381131406983777E-2</v>
      </c>
      <c r="K140" s="22">
        <f>国泰航空自动更新!D140</f>
        <v>9716.9560000000001</v>
      </c>
      <c r="L140" s="138">
        <f t="shared" si="114"/>
        <v>0.38393415650988927</v>
      </c>
      <c r="M140" s="138">
        <f t="shared" si="87"/>
        <v>-0.13164320087935255</v>
      </c>
      <c r="N140" s="22">
        <f>国泰航空自动更新!E140</f>
        <v>0</v>
      </c>
      <c r="O140" s="138">
        <f t="shared" si="115"/>
        <v>-1</v>
      </c>
      <c r="P140" s="138">
        <f t="shared" si="88"/>
        <v>-1</v>
      </c>
      <c r="Q140" s="22">
        <f t="shared" si="116"/>
        <v>9716.9560000000001</v>
      </c>
      <c r="R140" s="138">
        <f t="shared" si="117"/>
        <v>0.46517461546719918</v>
      </c>
      <c r="S140" s="138">
        <f t="shared" si="89"/>
        <v>-6.9178093083378522E-2</v>
      </c>
      <c r="T140" s="22">
        <f>国泰航空自动更新!F140</f>
        <v>1235.3240000000001</v>
      </c>
      <c r="U140" s="138">
        <f t="shared" si="118"/>
        <v>7.9659738554893833E-2</v>
      </c>
      <c r="V140" s="138">
        <f t="shared" si="90"/>
        <v>-0.16051899617609655</v>
      </c>
      <c r="W140" s="22">
        <f>国泰航空自动更新!G140</f>
        <v>734.101</v>
      </c>
      <c r="X140" s="138">
        <f t="shared" si="119"/>
        <v>8.0862097143471257E-2</v>
      </c>
      <c r="Y140" s="138">
        <f t="shared" si="91"/>
        <v>-0.21921508941097134</v>
      </c>
      <c r="Z140" s="22">
        <f>国泰航空自动更新!J140*10</f>
        <v>2284.8119999999999</v>
      </c>
      <c r="AA140" s="138">
        <f t="shared" si="120"/>
        <v>0.36119656938324685</v>
      </c>
      <c r="AB140" s="138">
        <f t="shared" si="92"/>
        <v>-0.2284926748046846</v>
      </c>
      <c r="AC140" s="22">
        <f>国泰航空自动更新!K140*10</f>
        <v>135.80700000000002</v>
      </c>
      <c r="AD140" s="138">
        <f t="shared" si="121"/>
        <v>0.12155622357293883</v>
      </c>
      <c r="AE140" s="138">
        <f t="shared" si="93"/>
        <v>-0.19292208949901934</v>
      </c>
      <c r="AF140" s="22">
        <f>国泰航空自动更新!H140</f>
        <v>84.7</v>
      </c>
      <c r="AG140" s="174">
        <f t="shared" si="122"/>
        <v>4.4000000000000057</v>
      </c>
      <c r="AH140" s="178">
        <f t="shared" si="94"/>
        <v>1.7999999999999972</v>
      </c>
      <c r="AI140" s="22">
        <f>国泰航空自动更新!I140</f>
        <v>59.4</v>
      </c>
      <c r="AJ140" s="174">
        <f t="shared" si="123"/>
        <v>0</v>
      </c>
      <c r="AK140" s="178">
        <f t="shared" si="95"/>
        <v>-4.5</v>
      </c>
    </row>
    <row r="141" spans="1:37">
      <c r="A141" s="7">
        <v>45809</v>
      </c>
      <c r="B141" s="22">
        <f>国泰航空自动更新!B141</f>
        <v>11539.073</v>
      </c>
      <c r="C141" s="138">
        <f t="shared" ref="C141:C142" si="124">B141/B129-1</f>
        <v>0.26169324963939355</v>
      </c>
      <c r="D141" s="138">
        <f t="shared" si="84"/>
        <v>-0.15966974844069437</v>
      </c>
      <c r="E141" s="22">
        <f>国泰航空自动更新!C141</f>
        <v>0</v>
      </c>
      <c r="F141" s="138">
        <f t="shared" ref="F141:F142" si="125">E141/E129-1</f>
        <v>-1</v>
      </c>
      <c r="G141" s="138">
        <f t="shared" si="85"/>
        <v>-1</v>
      </c>
      <c r="H141" s="22">
        <f t="shared" ref="H141:H142" si="126">B141-E141</f>
        <v>11539.073</v>
      </c>
      <c r="I141" s="138">
        <f t="shared" ref="I141:I142" si="127">H141/H129-1</f>
        <v>0.33316122541454352</v>
      </c>
      <c r="J141" s="138">
        <f t="shared" si="86"/>
        <v>-9.6366474914950651E-2</v>
      </c>
      <c r="K141" s="22">
        <f>国泰航空自动更新!D141</f>
        <v>9876.5380000000005</v>
      </c>
      <c r="L141" s="138">
        <f t="shared" ref="L141:L142" si="128">K141/K129-1</f>
        <v>0.2931012563844706</v>
      </c>
      <c r="M141" s="138">
        <f t="shared" si="87"/>
        <v>-0.17010835310688666</v>
      </c>
      <c r="N141" s="22">
        <f>国泰航空自动更新!E141</f>
        <v>0</v>
      </c>
      <c r="O141" s="138">
        <f t="shared" ref="O141:O142" si="129">N141/N129-1</f>
        <v>-1</v>
      </c>
      <c r="P141" s="138">
        <f t="shared" si="88"/>
        <v>-1</v>
      </c>
      <c r="Q141" s="22">
        <f t="shared" ref="Q141:Q142" si="130">K141-N141</f>
        <v>9876.5380000000005</v>
      </c>
      <c r="R141" s="138">
        <f t="shared" ref="R141:R142" si="131">Q141/Q129-1</f>
        <v>0.35965986676444617</v>
      </c>
      <c r="S141" s="138">
        <f t="shared" si="89"/>
        <v>-0.11527152903405824</v>
      </c>
      <c r="T141" s="22">
        <f>国泰航空自动更新!F141</f>
        <v>1222.569</v>
      </c>
      <c r="U141" s="138">
        <f t="shared" ref="U141:U142" si="132">T141/T129-1</f>
        <v>4.9820960886179266E-2</v>
      </c>
      <c r="V141" s="138">
        <f t="shared" si="90"/>
        <v>-0.17256901298638017</v>
      </c>
      <c r="W141" s="22">
        <f>国泰航空自动更新!G141</f>
        <v>714.65899999999999</v>
      </c>
      <c r="X141" s="138">
        <f t="shared" ref="X141:X142" si="133">W141/W129-1</f>
        <v>2.9622618131733613E-2</v>
      </c>
      <c r="Y141" s="138">
        <f t="shared" si="91"/>
        <v>-0.22993978811623439</v>
      </c>
      <c r="Z141" s="22">
        <f>国泰航空自动更新!J141*10</f>
        <v>2300.8009999999999</v>
      </c>
      <c r="AA141" s="138">
        <f t="shared" ref="AA141:AA142" si="134">Z141/Z129-1</f>
        <v>0.25199623878901178</v>
      </c>
      <c r="AB141" s="138">
        <f t="shared" si="92"/>
        <v>-0.25783773078049577</v>
      </c>
      <c r="AC141" s="22">
        <f>国泰航空自动更新!K141*10</f>
        <v>132.46199999999999</v>
      </c>
      <c r="AD141" s="138">
        <f t="shared" ref="AD141:AD142" si="135">AC141/AC129-1</f>
        <v>6.3371010211290102E-2</v>
      </c>
      <c r="AE141" s="138">
        <f t="shared" si="93"/>
        <v>-0.19219158784463686</v>
      </c>
      <c r="AF141" s="22">
        <f>国泰航空自动更新!H141</f>
        <v>85.6</v>
      </c>
      <c r="AG141" s="174">
        <f t="shared" ref="AG141:AG142" si="136">AF141-AF129</f>
        <v>2.0999999999999943</v>
      </c>
      <c r="AH141" s="178">
        <f t="shared" si="94"/>
        <v>-1.1000000000000085</v>
      </c>
      <c r="AI141" s="22">
        <f>国泰航空自动更新!I141</f>
        <v>58.5</v>
      </c>
      <c r="AJ141" s="174">
        <f t="shared" ref="AJ141:AJ142" si="137">AI141-AI129</f>
        <v>-1.1000000000000014</v>
      </c>
      <c r="AK141" s="178">
        <f t="shared" si="95"/>
        <v>-4.2999999999999972</v>
      </c>
    </row>
    <row r="142" spans="1:37">
      <c r="A142" s="7">
        <v>45839</v>
      </c>
      <c r="B142" s="22">
        <f>国泰航空自动更新!B142</f>
        <v>12256.459000000001</v>
      </c>
      <c r="C142" s="138">
        <f t="shared" si="124"/>
        <v>0.29612064553189321</v>
      </c>
      <c r="D142" s="138">
        <f t="shared" ref="D142:D143" si="138">B142/B70-1</f>
        <v>-0.16295157245637393</v>
      </c>
      <c r="E142" s="22">
        <f>国泰航空自动更新!C142</f>
        <v>0</v>
      </c>
      <c r="F142" s="138">
        <f t="shared" si="125"/>
        <v>-1</v>
      </c>
      <c r="G142" s="138">
        <f t="shared" ref="G142:G143" si="139">E142/E70-1</f>
        <v>-1</v>
      </c>
      <c r="H142" s="22">
        <f t="shared" si="126"/>
        <v>12256.459000000001</v>
      </c>
      <c r="I142" s="138">
        <f t="shared" si="127"/>
        <v>0.3770448169956202</v>
      </c>
      <c r="J142" s="138">
        <f t="shared" ref="J142:J143" si="140">H142/H70-1</f>
        <v>-0.10010693172184881</v>
      </c>
      <c r="K142" s="22">
        <f>国泰航空自动更新!D142</f>
        <v>10533.262000000001</v>
      </c>
      <c r="L142" s="138">
        <f t="shared" si="128"/>
        <v>0.30266146670368577</v>
      </c>
      <c r="M142" s="138">
        <f t="shared" ref="M142:M143" si="141">K142/K70-1</f>
        <v>-0.16406596833957776</v>
      </c>
      <c r="N142" s="22">
        <f>国泰航空自动更新!E142</f>
        <v>0</v>
      </c>
      <c r="O142" s="138">
        <f t="shared" si="129"/>
        <v>-1</v>
      </c>
      <c r="P142" s="138">
        <f t="shared" ref="P142:P143" si="142">N142/N70-1</f>
        <v>-1</v>
      </c>
      <c r="Q142" s="22">
        <f t="shared" si="130"/>
        <v>10533.262000000001</v>
      </c>
      <c r="R142" s="138">
        <f t="shared" si="131"/>
        <v>0.37766722650035844</v>
      </c>
      <c r="S142" s="138">
        <f t="shared" ref="S142:S143" si="143">Q142/Q70-1</f>
        <v>-0.10600574695083642</v>
      </c>
      <c r="T142" s="22">
        <f>国泰航空自动更新!F142</f>
        <v>1293.0340000000001</v>
      </c>
      <c r="U142" s="138">
        <f t="shared" si="132"/>
        <v>0.11217537675778022</v>
      </c>
      <c r="V142" s="138">
        <f t="shared" ref="V142:V143" si="144">T142/T70-1</f>
        <v>-0.14265443914962572</v>
      </c>
      <c r="W142" s="22">
        <f>国泰航空自动更新!G142</f>
        <v>753.05799999999999</v>
      </c>
      <c r="X142" s="138">
        <f t="shared" si="133"/>
        <v>0.1111802983577046</v>
      </c>
      <c r="Y142" s="138">
        <f t="shared" ref="Y142:Y143" si="145">W142/W70-1</f>
        <v>-0.20904580248884552</v>
      </c>
      <c r="Z142" s="22">
        <f>国泰航空自动更新!J142*10</f>
        <v>2489.154</v>
      </c>
      <c r="AA142" s="138">
        <f t="shared" si="134"/>
        <v>0.23947963998057986</v>
      </c>
      <c r="AB142" s="138">
        <f t="shared" ref="AB142:AB143" si="146">Z142/Z70-1</f>
        <v>-0.24082041221907668</v>
      </c>
      <c r="AC142" s="22">
        <f>国泰航空自动更新!K142*10</f>
        <v>140.15600000000001</v>
      </c>
      <c r="AD142" s="138">
        <f t="shared" si="135"/>
        <v>0.10535738227245139</v>
      </c>
      <c r="AE142" s="138">
        <f t="shared" ref="AE142:AE143" si="147">AC142/AC70-1</f>
        <v>-0.17419278812161221</v>
      </c>
      <c r="AF142" s="22">
        <f>国泰航空自动更新!H142</f>
        <v>85.9</v>
      </c>
      <c r="AG142" s="174">
        <f t="shared" si="136"/>
        <v>0.40000000000000568</v>
      </c>
      <c r="AH142" s="178">
        <f t="shared" ref="AH142:AH143" si="148">AF142-AF70</f>
        <v>-0.19999999999998863</v>
      </c>
      <c r="AI142" s="22">
        <f>国泰航空自动更新!I142</f>
        <v>58.2</v>
      </c>
      <c r="AJ142" s="174">
        <f t="shared" si="137"/>
        <v>-9.9999999999994316E-2</v>
      </c>
      <c r="AK142" s="178">
        <f t="shared" ref="AK142:AK143" si="149">AI142-AI70</f>
        <v>-4.8999999999999986</v>
      </c>
    </row>
    <row r="143" spans="1:37">
      <c r="A143" s="7">
        <v>45870</v>
      </c>
      <c r="B143" s="22">
        <f>国泰航空自动更新!B143</f>
        <v>12770.243</v>
      </c>
      <c r="C143" s="138">
        <f t="shared" ref="C143:C144" si="150">B143/B131-1</f>
        <v>0.32200006418358984</v>
      </c>
      <c r="D143" s="138">
        <f t="shared" si="138"/>
        <v>-0.1126990431089433</v>
      </c>
      <c r="E143" s="22">
        <f>国泰航空自动更新!C143</f>
        <v>0</v>
      </c>
      <c r="F143" s="138">
        <f t="shared" ref="F143:F144" si="151">E143/E131-1</f>
        <v>-1</v>
      </c>
      <c r="G143" s="138">
        <f t="shared" si="139"/>
        <v>-1</v>
      </c>
      <c r="H143" s="22">
        <f t="shared" ref="H143:H144" si="152">B143-E143</f>
        <v>12770.243</v>
      </c>
      <c r="I143" s="138">
        <f t="shared" ref="I143:I144" si="153">H143/H131-1</f>
        <v>0.40476213000567607</v>
      </c>
      <c r="J143" s="138">
        <f t="shared" si="140"/>
        <v>-5.1406194845928121E-2</v>
      </c>
      <c r="K143" s="22">
        <f>国泰航空自动更新!D143</f>
        <v>11074.075000000001</v>
      </c>
      <c r="L143" s="138">
        <f t="shared" ref="L143:L144" si="154">K143/K131-1</f>
        <v>0.34632662241349976</v>
      </c>
      <c r="M143" s="138">
        <f t="shared" si="141"/>
        <v>-3.7124117721169636E-2</v>
      </c>
      <c r="N143" s="22">
        <f>国泰航空自动更新!E143</f>
        <v>0</v>
      </c>
      <c r="O143" s="138">
        <f t="shared" ref="O143:O144" si="155">N143/N131-1</f>
        <v>-1</v>
      </c>
      <c r="P143" s="138">
        <f t="shared" si="142"/>
        <v>-1</v>
      </c>
      <c r="Q143" s="22">
        <f t="shared" ref="Q143:Q144" si="156">K143-N143</f>
        <v>11074.075000000001</v>
      </c>
      <c r="R143" s="138">
        <f t="shared" ref="R143:R144" si="157">Q143/Q131-1</f>
        <v>0.42637414130256435</v>
      </c>
      <c r="S143" s="138">
        <f t="shared" si="143"/>
        <v>2.0833659812298455E-2</v>
      </c>
      <c r="T143" s="22">
        <f>国泰航空自动更新!F143</f>
        <v>1350.2940000000001</v>
      </c>
      <c r="U143" s="138">
        <f t="shared" ref="U143:U144" si="158">T143/T131-1</f>
        <v>0.14450123324942155</v>
      </c>
      <c r="V143" s="138">
        <f t="shared" si="144"/>
        <v>-0.11201439407191505</v>
      </c>
      <c r="W143" s="22">
        <f>国泰航空自动更新!G143</f>
        <v>761.95</v>
      </c>
      <c r="X143" s="138">
        <f t="shared" ref="X143:X144" si="159">W143/W131-1</f>
        <v>0.13156409647142686</v>
      </c>
      <c r="Y143" s="138">
        <f t="shared" si="145"/>
        <v>-0.17671262035425284</v>
      </c>
      <c r="Z143" s="22">
        <f>国泰航空自动更新!J143*10</f>
        <v>2682.0710000000004</v>
      </c>
      <c r="AA143" s="138">
        <f t="shared" ref="AA143:AA144" si="160">Z143/Z131-1</f>
        <v>0.29632586894308766</v>
      </c>
      <c r="AB143" s="138">
        <f t="shared" si="146"/>
        <v>-7.7360357267435176E-2</v>
      </c>
      <c r="AC143" s="22">
        <f>国泰航空自动更新!K143*10</f>
        <v>139.821</v>
      </c>
      <c r="AD143" s="138">
        <f t="shared" ref="AD143:AD144" si="161">AC143/AC131-1</f>
        <v>0.1254467304163045</v>
      </c>
      <c r="AE143" s="138">
        <f t="shared" si="147"/>
        <v>-0.133666679058701</v>
      </c>
      <c r="AF143" s="22">
        <f>国泰航空自动更新!H143</f>
        <v>86.7</v>
      </c>
      <c r="AG143" s="174">
        <f t="shared" ref="AG143:AG144" si="162">AF143-AF131</f>
        <v>1.5</v>
      </c>
      <c r="AH143" s="178">
        <f t="shared" si="148"/>
        <v>6.7999999999999972</v>
      </c>
      <c r="AI143" s="22">
        <f>国泰航空自动更新!I143</f>
        <v>56.4</v>
      </c>
      <c r="AJ143" s="174">
        <f t="shared" ref="AJ143:AJ144" si="163">AI143-AI131</f>
        <v>-0.70000000000000284</v>
      </c>
      <c r="AK143" s="178">
        <f t="shared" si="149"/>
        <v>-4.5</v>
      </c>
    </row>
    <row r="144" spans="1:37">
      <c r="A144" s="7">
        <v>45901</v>
      </c>
      <c r="B144" s="22">
        <f>国泰航空自动更新!B144</f>
        <v>11430.859</v>
      </c>
      <c r="C144" s="138">
        <f t="shared" si="150"/>
        <v>0.19655629133527031</v>
      </c>
      <c r="D144" s="138">
        <f t="shared" ref="D144:D145" si="164">B144/B72-1</f>
        <v>-0.15203116670704653</v>
      </c>
      <c r="E144" s="22">
        <f>国泰航空自动更新!C144</f>
        <v>0</v>
      </c>
      <c r="F144" s="138">
        <f t="shared" si="151"/>
        <v>-1</v>
      </c>
      <c r="G144" s="138">
        <f t="shared" ref="G144:G145" si="165">E144/E72-1</f>
        <v>-1</v>
      </c>
      <c r="H144" s="22">
        <f t="shared" si="152"/>
        <v>11430.859</v>
      </c>
      <c r="I144" s="138">
        <f t="shared" si="153"/>
        <v>0.27667927948876803</v>
      </c>
      <c r="J144" s="138">
        <f t="shared" ref="J144:J145" si="166">H144/H72-1</f>
        <v>-9.1458170793664029E-2</v>
      </c>
      <c r="K144" s="22">
        <f>国泰航空自动更新!D144</f>
        <v>9407.2759999999998</v>
      </c>
      <c r="L144" s="138">
        <f t="shared" si="154"/>
        <v>0.21016410254563089</v>
      </c>
      <c r="M144" s="138">
        <f t="shared" ref="M144:M145" si="167">K144/K72-1</f>
        <v>-5.2304945962717841E-2</v>
      </c>
      <c r="N144" s="22">
        <f>国泰航空自动更新!E144</f>
        <v>0</v>
      </c>
      <c r="O144" s="138">
        <f t="shared" si="155"/>
        <v>-1</v>
      </c>
      <c r="P144" s="138">
        <f t="shared" ref="P144:P145" si="168">N144/N72-1</f>
        <v>-1</v>
      </c>
      <c r="Q144" s="22">
        <f t="shared" si="156"/>
        <v>9407.2759999999998</v>
      </c>
      <c r="R144" s="138">
        <f t="shared" si="157"/>
        <v>0.27593464183665173</v>
      </c>
      <c r="S144" s="138">
        <f t="shared" ref="S144:S145" si="169">Q144/Q72-1</f>
        <v>1.5198552113275809E-3</v>
      </c>
      <c r="T144" s="22">
        <f>国泰航空自动更新!F144</f>
        <v>1276.894</v>
      </c>
      <c r="U144" s="138">
        <f t="shared" si="158"/>
        <v>3.5839618922150596E-2</v>
      </c>
      <c r="V144" s="138">
        <f t="shared" ref="V144:V145" si="170">T144/T72-1</f>
        <v>-0.12965294330550758</v>
      </c>
      <c r="W144" s="22">
        <f>国泰航空自动更新!G144</f>
        <v>729.19600000000003</v>
      </c>
      <c r="X144" s="138">
        <f t="shared" si="159"/>
        <v>8.1180770996125418E-3</v>
      </c>
      <c r="Y144" s="138">
        <f t="shared" ref="Y144:Y145" si="171">W144/W72-1</f>
        <v>-0.24085417907277928</v>
      </c>
      <c r="Z144" s="22">
        <f>国泰航空自动更新!J144*10</f>
        <v>2198.3809999999999</v>
      </c>
      <c r="AA144" s="138">
        <f t="shared" si="160"/>
        <v>0.20995724604658017</v>
      </c>
      <c r="AB144" s="138">
        <f t="shared" ref="AB144:AB145" si="172">Z144/Z72-1</f>
        <v>-9.418363129856655E-2</v>
      </c>
      <c r="AC144" s="22">
        <f>国泰航空自动更新!K144*10</f>
        <v>134.90899999999999</v>
      </c>
      <c r="AD144" s="138">
        <f t="shared" si="161"/>
        <v>1.3751230472125453E-2</v>
      </c>
      <c r="AE144" s="138">
        <f t="shared" ref="AE144:AE145" si="173">AC144/AC72-1</f>
        <v>-0.21853947879075752</v>
      </c>
      <c r="AF144" s="22">
        <f>国泰航空自动更新!H144</f>
        <v>82.3</v>
      </c>
      <c r="AG144" s="174">
        <f t="shared" si="162"/>
        <v>0.89999999999999147</v>
      </c>
      <c r="AH144" s="178">
        <f t="shared" ref="AH144:AH145" si="174">AF144-AF72</f>
        <v>8.7000000000000028</v>
      </c>
      <c r="AI144" s="22">
        <f>国泰航空自动更新!I144</f>
        <v>57.1</v>
      </c>
      <c r="AJ144" s="174">
        <f t="shared" si="163"/>
        <v>-1.6000000000000014</v>
      </c>
      <c r="AK144" s="178">
        <f t="shared" ref="AK144:AK145" si="175">AI144-AI72</f>
        <v>-8.3999999999999986</v>
      </c>
    </row>
    <row r="145" spans="1:37">
      <c r="A145" s="7">
        <v>45931</v>
      </c>
      <c r="B145" s="22">
        <f>国泰航空自动更新!B145</f>
        <v>12479.344999999999</v>
      </c>
      <c r="C145" s="138">
        <f t="shared" ref="C145:C146" si="176">B145/B133-1</f>
        <v>0.26268288867631706</v>
      </c>
      <c r="D145" s="138">
        <f t="shared" si="164"/>
        <v>-8.9737749747166529E-2</v>
      </c>
      <c r="E145" s="22">
        <f>国泰航空自动更新!C145</f>
        <v>0</v>
      </c>
      <c r="F145" s="138">
        <f t="shared" ref="F145:F146" si="177">E145/E133-1</f>
        <v>-1</v>
      </c>
      <c r="G145" s="138">
        <f t="shared" si="165"/>
        <v>-1</v>
      </c>
      <c r="H145" s="22">
        <f t="shared" ref="H145:H146" si="178">B145-E145</f>
        <v>12479.344999999999</v>
      </c>
      <c r="I145" s="138">
        <f t="shared" ref="I145:I146" si="179">H145/H133-1</f>
        <v>0.35141022401991351</v>
      </c>
      <c r="J145" s="138">
        <f t="shared" si="166"/>
        <v>-2.2446067014995963E-2</v>
      </c>
      <c r="K145" s="22">
        <f>国泰航空自动更新!D145</f>
        <v>10710.849</v>
      </c>
      <c r="L145" s="138">
        <f t="shared" ref="L145:L146" si="180">K145/K133-1</f>
        <v>0.30415151212965674</v>
      </c>
      <c r="M145" s="138">
        <f t="shared" si="167"/>
        <v>7.2713395524666158E-3</v>
      </c>
      <c r="N145" s="22">
        <f>国泰航空自动更新!E145</f>
        <v>0</v>
      </c>
      <c r="O145" s="138">
        <f t="shared" ref="O145:O146" si="181">N145/N133-1</f>
        <v>-1</v>
      </c>
      <c r="P145" s="138">
        <f t="shared" si="168"/>
        <v>-1</v>
      </c>
      <c r="Q145" s="22">
        <f t="shared" ref="Q145:Q146" si="182">K145-N145</f>
        <v>10710.849</v>
      </c>
      <c r="R145" s="138">
        <f t="shared" ref="R145:R146" si="183">Q145/Q133-1</f>
        <v>0.37803486190444757</v>
      </c>
      <c r="S145" s="138">
        <f t="shared" si="169"/>
        <v>6.654939868210441E-2</v>
      </c>
      <c r="T145" s="22">
        <f>国泰航空自动更新!F145</f>
        <v>1380.3810000000001</v>
      </c>
      <c r="U145" s="138">
        <f t="shared" ref="U145:U146" si="184">T145/T133-1</f>
        <v>7.7534532084883256E-2</v>
      </c>
      <c r="V145" s="138">
        <f t="shared" si="170"/>
        <v>-7.7480908123078174E-2</v>
      </c>
      <c r="W145" s="22">
        <f>国泰航空自动更新!G145</f>
        <v>832.00599999999997</v>
      </c>
      <c r="X145" s="138">
        <f t="shared" ref="X145:X146" si="185">W145/W133-1</f>
        <v>5.6380070619514111E-2</v>
      </c>
      <c r="Y145" s="138">
        <f t="shared" si="171"/>
        <v>-0.18199014855816975</v>
      </c>
      <c r="Z145" s="22">
        <f>国泰航空自动更新!J145*10</f>
        <v>2604.2149999999997</v>
      </c>
      <c r="AA145" s="138">
        <f t="shared" ref="AA145:AA146" si="186">Z145/Z133-1</f>
        <v>0.29298869721290588</v>
      </c>
      <c r="AB145" s="138">
        <f t="shared" si="172"/>
        <v>-4.9844390202967936E-2</v>
      </c>
      <c r="AC145" s="22">
        <f>国泰航空自动更新!K145*10</f>
        <v>151.43899999999999</v>
      </c>
      <c r="AD145" s="138">
        <f t="shared" ref="AD145:AD146" si="187">AC145/AC133-1</f>
        <v>6.405148851555964E-2</v>
      </c>
      <c r="AE145" s="138">
        <f t="shared" si="173"/>
        <v>-0.17300225536399849</v>
      </c>
      <c r="AF145" s="22">
        <f>国泰航空自动更新!H145</f>
        <v>85.8</v>
      </c>
      <c r="AG145" s="174">
        <f t="shared" ref="AG145:AG146" si="188">AF145-AF133</f>
        <v>2.7000000000000028</v>
      </c>
      <c r="AH145" s="178">
        <f t="shared" si="174"/>
        <v>8.2000000000000028</v>
      </c>
      <c r="AI145" s="22">
        <f>国泰航空自动更新!I145</f>
        <v>60.3</v>
      </c>
      <c r="AJ145" s="174">
        <f t="shared" ref="AJ145:AJ146" si="189">AI145-AI133</f>
        <v>-1.2000000000000028</v>
      </c>
      <c r="AK145" s="178">
        <f t="shared" si="175"/>
        <v>-7.7000000000000028</v>
      </c>
    </row>
    <row r="146" spans="1:37">
      <c r="A146" s="7">
        <v>45962</v>
      </c>
      <c r="B146" s="22">
        <f>国泰航空自动更新!B146</f>
        <v>11923.111999999999</v>
      </c>
      <c r="C146" s="138">
        <f t="shared" si="176"/>
        <v>0.21845946189828336</v>
      </c>
      <c r="D146" s="138">
        <f t="shared" ref="D146:D147" si="190">B146/B74-1</f>
        <v>-3.9200539841254933E-2</v>
      </c>
      <c r="E146" s="22">
        <f>国泰航空自动更新!C146</f>
        <v>0</v>
      </c>
      <c r="F146" s="138">
        <f t="shared" si="177"/>
        <v>-1</v>
      </c>
      <c r="G146" s="138">
        <f t="shared" ref="G146:G147" si="191">E146/E74-1</f>
        <v>-1</v>
      </c>
      <c r="H146" s="22">
        <f t="shared" si="178"/>
        <v>11923.111999999999</v>
      </c>
      <c r="I146" s="138">
        <f t="shared" si="179"/>
        <v>0.30103108172576443</v>
      </c>
      <c r="J146" s="138">
        <f t="shared" ref="J146:J147" si="192">H146/H74-1</f>
        <v>3.1613825831512843E-2</v>
      </c>
      <c r="K146" s="22">
        <f>国泰航空自动更新!D146</f>
        <v>10374.948</v>
      </c>
      <c r="L146" s="138">
        <f t="shared" si="180"/>
        <v>0.2700802841664327</v>
      </c>
      <c r="M146" s="138">
        <f t="shared" ref="M146:M147" si="193">K146/K74-1</f>
        <v>4.4283793369071844E-2</v>
      </c>
      <c r="N146" s="22">
        <f>国泰航空自动更新!E146</f>
        <v>0</v>
      </c>
      <c r="O146" s="138">
        <f t="shared" si="181"/>
        <v>-1</v>
      </c>
      <c r="P146" s="138">
        <f t="shared" ref="P146:P147" si="194">N146/N74-1</f>
        <v>-1</v>
      </c>
      <c r="Q146" s="22">
        <f t="shared" si="182"/>
        <v>10374.948</v>
      </c>
      <c r="R146" s="138">
        <f t="shared" si="183"/>
        <v>0.33750577064116927</v>
      </c>
      <c r="S146" s="138">
        <f t="shared" ref="S146:S147" si="195">Q146/Q74-1</f>
        <v>0.10309579672144475</v>
      </c>
      <c r="T146" s="22">
        <f>国泰航空自动更新!F146</f>
        <v>1355.3579999999999</v>
      </c>
      <c r="U146" s="138">
        <f t="shared" si="184"/>
        <v>6.6191006242059869E-2</v>
      </c>
      <c r="V146" s="138">
        <f t="shared" ref="V146:V147" si="196">T146/T74-1</f>
        <v>-6.851512421214101E-2</v>
      </c>
      <c r="W146" s="22">
        <f>国泰航空自动更新!G146</f>
        <v>851.66200000000003</v>
      </c>
      <c r="X146" s="138">
        <f t="shared" si="185"/>
        <v>7.481647040115913E-2</v>
      </c>
      <c r="Y146" s="138">
        <f t="shared" ref="Y146:Y147" si="197">W146/W74-1</f>
        <v>-0.14717901628312868</v>
      </c>
      <c r="Z146" s="22">
        <f>国泰航空自动更新!J146*10</f>
        <v>2530.4360000000001</v>
      </c>
      <c r="AA146" s="138">
        <f t="shared" si="186"/>
        <v>0.25860653984618809</v>
      </c>
      <c r="AB146" s="138">
        <f t="shared" ref="AB146:AB147" si="198">Z146/Z74-1</f>
        <v>-3.5570272326322039E-2</v>
      </c>
      <c r="AC146" s="22">
        <f>国泰航空自动更新!K146*10</f>
        <v>157.47199999999998</v>
      </c>
      <c r="AD146" s="138">
        <f t="shared" si="187"/>
        <v>0.10428398117825255</v>
      </c>
      <c r="AE146" s="138">
        <f t="shared" ref="AE146:AE147" si="199">AC146/AC74-1</f>
        <v>-0.11514688363938785</v>
      </c>
      <c r="AF146" s="22">
        <f>国泰航空自动更新!H146</f>
        <v>87</v>
      </c>
      <c r="AG146" s="174">
        <f t="shared" si="188"/>
        <v>3.5</v>
      </c>
      <c r="AH146" s="178">
        <f t="shared" ref="AH146:AH147" si="200">AF146-AF74</f>
        <v>6.9000000000000057</v>
      </c>
      <c r="AI146" s="22">
        <f>国泰航空自动更新!I146</f>
        <v>62.8</v>
      </c>
      <c r="AJ146" s="174">
        <f t="shared" si="189"/>
        <v>0.5</v>
      </c>
      <c r="AK146" s="178">
        <f t="shared" ref="AK146:AK147" si="201">AI146-AI74</f>
        <v>-5.7999999999999972</v>
      </c>
    </row>
    <row r="147" spans="1:37">
      <c r="A147" s="7">
        <v>45992</v>
      </c>
      <c r="B147" s="22">
        <f>国泰航空自动更新!B147</f>
        <v>13028.694</v>
      </c>
      <c r="C147" s="138">
        <f t="shared" ref="C147:C148" si="202">B147/B135-1</f>
        <v>0.23255007630183533</v>
      </c>
      <c r="D147" s="138">
        <f t="shared" si="190"/>
        <v>-5.5570975446515791E-2</v>
      </c>
      <c r="E147" s="22">
        <f>国泰航空自动更新!C147</f>
        <v>0</v>
      </c>
      <c r="F147" s="138">
        <f t="shared" ref="F147:F148" si="203">E147/E135-1</f>
        <v>-1</v>
      </c>
      <c r="G147" s="138">
        <f t="shared" si="191"/>
        <v>-1</v>
      </c>
      <c r="H147" s="22">
        <f t="shared" ref="H147:H148" si="204">B147-E147</f>
        <v>13028.694</v>
      </c>
      <c r="I147" s="138">
        <f t="shared" ref="I147:I148" si="205">H147/H135-1</f>
        <v>0.31207068933013438</v>
      </c>
      <c r="J147" s="138">
        <f t="shared" si="192"/>
        <v>6.7758245725526578E-3</v>
      </c>
      <c r="K147" s="22">
        <f>国泰航空自动更新!D147</f>
        <v>11124.120999999999</v>
      </c>
      <c r="L147" s="138">
        <f t="shared" ref="L147:L148" si="206">K147/K135-1</f>
        <v>0.24069776779440577</v>
      </c>
      <c r="M147" s="138">
        <f t="shared" si="193"/>
        <v>-5.0985189336376857E-2</v>
      </c>
      <c r="N147" s="22">
        <f>国泰航空自动更新!E147</f>
        <v>0</v>
      </c>
      <c r="O147" s="138">
        <f t="shared" ref="O147:O148" si="207">N147/N135-1</f>
        <v>-1</v>
      </c>
      <c r="P147" s="138">
        <f t="shared" si="194"/>
        <v>-1</v>
      </c>
      <c r="Q147" s="22">
        <f t="shared" ref="Q147:Q148" si="208">K147-N147</f>
        <v>11124.120999999999</v>
      </c>
      <c r="R147" s="138">
        <f t="shared" ref="R147:R148" si="209">Q147/Q135-1</f>
        <v>0.30542920740514368</v>
      </c>
      <c r="S147" s="138">
        <f t="shared" si="195"/>
        <v>-5.1864955446272454E-3</v>
      </c>
      <c r="T147" s="22">
        <f>国泰航空自动更新!F147</f>
        <v>1380.9880000000001</v>
      </c>
      <c r="U147" s="138">
        <f t="shared" ref="U147:U148" si="210">T147/T135-1</f>
        <v>8.0298731400669343E-2</v>
      </c>
      <c r="V147" s="138">
        <f t="shared" si="196"/>
        <v>-6.4337042141108025E-2</v>
      </c>
      <c r="W147" s="22">
        <f>国泰航空自动更新!G147</f>
        <v>806.78300000000002</v>
      </c>
      <c r="X147" s="138">
        <f t="shared" ref="X147:X148" si="211">W147/W135-1</f>
        <v>2.7684896102026846E-2</v>
      </c>
      <c r="Y147" s="138">
        <f t="shared" si="197"/>
        <v>-0.176362914315641</v>
      </c>
      <c r="Z147" s="22">
        <f>国泰航空自动更新!J147*10</f>
        <v>2739.817</v>
      </c>
      <c r="AA147" s="138">
        <f t="shared" ref="AA147:AA148" si="212">Z147/Z135-1</f>
        <v>0.21826496809622253</v>
      </c>
      <c r="AB147" s="138">
        <f t="shared" si="198"/>
        <v>-8.5151077022735833E-2</v>
      </c>
      <c r="AC147" s="22">
        <f>国泰航空自动更新!K147*10</f>
        <v>152.17499999999998</v>
      </c>
      <c r="AD147" s="138">
        <f t="shared" ref="AD147:AD148" si="213">AC147/AC135-1</f>
        <v>5.9980217881919984E-2</v>
      </c>
      <c r="AE147" s="138">
        <f t="shared" si="199"/>
        <v>-0.14297058475678792</v>
      </c>
      <c r="AF147" s="22">
        <f>国泰航空自动更新!H147</f>
        <v>85.4</v>
      </c>
      <c r="AG147" s="174">
        <f t="shared" ref="AG147:AG148" si="214">AF147-AF135</f>
        <v>0.60000000000000853</v>
      </c>
      <c r="AH147" s="178">
        <f t="shared" si="200"/>
        <v>0.40000000000000568</v>
      </c>
      <c r="AI147" s="22">
        <f>国泰航空自动更新!I147</f>
        <v>58.4</v>
      </c>
      <c r="AJ147" s="174">
        <f t="shared" ref="AJ147:AJ148" si="215">AI147-AI135</f>
        <v>-3</v>
      </c>
      <c r="AK147" s="178">
        <f t="shared" si="201"/>
        <v>-8.0000000000000071</v>
      </c>
    </row>
    <row r="148" spans="1:37">
      <c r="A148" s="7">
        <v>46023</v>
      </c>
      <c r="B148" s="22">
        <f>国泰航空自动更新!B148</f>
        <v>12876.965</v>
      </c>
      <c r="C148" s="138">
        <f t="shared" si="202"/>
        <v>0.14266763792644621</v>
      </c>
      <c r="D148" s="138">
        <f>B148/B64-1</f>
        <v>-8.0491784349923323E-2</v>
      </c>
      <c r="E148" s="22">
        <f>国泰航空自动更新!C148</f>
        <v>0</v>
      </c>
      <c r="F148" s="138" t="e">
        <f t="shared" si="203"/>
        <v>#DIV/0!</v>
      </c>
      <c r="G148" s="138">
        <f>E148/E64-1</f>
        <v>-1</v>
      </c>
      <c r="H148" s="22">
        <f t="shared" si="204"/>
        <v>12876.965</v>
      </c>
      <c r="I148" s="138">
        <f t="shared" si="205"/>
        <v>0.14266763792644621</v>
      </c>
      <c r="J148" s="138">
        <f>H148/H64-1</f>
        <v>-8.5995007491533881E-3</v>
      </c>
      <c r="K148" s="22">
        <f>国泰航空自动更新!D148</f>
        <v>10934.223</v>
      </c>
      <c r="L148" s="138">
        <f t="shared" si="206"/>
        <v>0.12341974159818059</v>
      </c>
      <c r="M148" s="138">
        <f>K148/K64-1</f>
        <v>-9.285547409986783E-2</v>
      </c>
      <c r="N148" s="22">
        <f>国泰航空自动更新!E148</f>
        <v>0</v>
      </c>
      <c r="O148" s="138" t="e">
        <f t="shared" si="207"/>
        <v>#DIV/0!</v>
      </c>
      <c r="P148" s="138">
        <f>N148/N64-1</f>
        <v>-1</v>
      </c>
      <c r="Q148" s="22">
        <f t="shared" si="208"/>
        <v>10934.223</v>
      </c>
      <c r="R148" s="138">
        <f t="shared" si="209"/>
        <v>0.12341974159818059</v>
      </c>
      <c r="S148" s="138">
        <f>Q148/Q64-1</f>
        <v>-3.1026030696901796E-2</v>
      </c>
      <c r="T148" s="22">
        <f>国泰航空自动更新!F148</f>
        <v>1289.45</v>
      </c>
      <c r="U148" s="138">
        <f t="shared" si="210"/>
        <v>2.9829885791869737E-2</v>
      </c>
      <c r="V148" s="138">
        <f>T148/T64-1</f>
        <v>-0.12195763034446871</v>
      </c>
      <c r="W148" s="22">
        <f>国泰航空自动更新!G148</f>
        <v>707.62099999999998</v>
      </c>
      <c r="X148" s="138">
        <f t="shared" si="211"/>
        <v>6.8138616340747138E-3</v>
      </c>
      <c r="Y148" s="138">
        <f>W148/W64-1</f>
        <v>-0.21724033415633492</v>
      </c>
      <c r="Z148" s="22">
        <f>国泰航空自动更新!J148*10</f>
        <v>2622.3160000000003</v>
      </c>
      <c r="AA148" s="138">
        <f t="shared" si="212"/>
        <v>0.11481556744586663</v>
      </c>
      <c r="AB148" s="138">
        <f>Z148/Z64-1</f>
        <v>-0.16151276588465235</v>
      </c>
      <c r="AC148" s="22">
        <f>国泰航空自动更新!K148*10</f>
        <v>137.143</v>
      </c>
      <c r="AD148" s="138">
        <f t="shared" si="213"/>
        <v>5.0324725055907793E-2</v>
      </c>
      <c r="AE148" s="138">
        <f>AC148/AC64-1</f>
        <v>-0.1774792335142592</v>
      </c>
      <c r="AF148" s="22">
        <f>国泰航空自动更新!H148</f>
        <v>84.9</v>
      </c>
      <c r="AG148" s="174">
        <f t="shared" si="214"/>
        <v>-1.5</v>
      </c>
      <c r="AH148" s="178">
        <f>AF148-AF64</f>
        <v>-1.1999999999999886</v>
      </c>
      <c r="AI148" s="22">
        <f>国泰航空自动更新!I148</f>
        <v>54.9</v>
      </c>
      <c r="AJ148" s="174">
        <f t="shared" si="215"/>
        <v>-1.2000000000000028</v>
      </c>
      <c r="AK148" s="178">
        <f>AI148-AI64</f>
        <v>-6.7000000000000028</v>
      </c>
    </row>
    <row r="149" spans="1:37">
      <c r="A149" s="7">
        <v>46054</v>
      </c>
      <c r="B149" s="22">
        <f>国泰航空自动更新!B149</f>
        <v>11804.261</v>
      </c>
      <c r="C149" s="138">
        <f t="shared" ref="C149:C150" si="216">B149/B137-1</f>
        <v>0.15873003875436331</v>
      </c>
      <c r="D149" s="138">
        <f>B149/B65-1</f>
        <v>-6.5263352109742767E-2</v>
      </c>
      <c r="E149" s="22">
        <f>国泰航空自动更新!C149</f>
        <v>0</v>
      </c>
      <c r="F149" s="138" t="e">
        <f t="shared" ref="F149:F150" si="217">E149/E137-1</f>
        <v>#DIV/0!</v>
      </c>
      <c r="G149" s="138">
        <f>E149/E65-1</f>
        <v>-1</v>
      </c>
      <c r="H149" s="22">
        <f t="shared" ref="H149:H150" si="218">B149-E149</f>
        <v>11804.261</v>
      </c>
      <c r="I149" s="138">
        <f t="shared" ref="I149:I150" si="219">H149/H137-1</f>
        <v>0.15873003875436331</v>
      </c>
      <c r="J149" s="138">
        <f>H149/H65-1</f>
        <v>6.9028986288546257E-3</v>
      </c>
      <c r="K149" s="22">
        <f>国泰航空自动更新!D149</f>
        <v>10106.181</v>
      </c>
      <c r="L149" s="138">
        <f t="shared" ref="L149:L150" si="220">K149/K137-1</f>
        <v>0.19595543305627405</v>
      </c>
      <c r="M149" s="138">
        <f>K149/K65-1</f>
        <v>-2.0154439742661845E-2</v>
      </c>
      <c r="N149" s="22">
        <f>国泰航空自动更新!E149</f>
        <v>0</v>
      </c>
      <c r="O149" s="138" t="e">
        <f t="shared" ref="O149:O150" si="221">N149/N137-1</f>
        <v>#DIV/0!</v>
      </c>
      <c r="P149" s="138">
        <f>N149/N65-1</f>
        <v>-1</v>
      </c>
      <c r="Q149" s="22">
        <f t="shared" ref="Q149:Q150" si="222">K149-N149</f>
        <v>10106.181</v>
      </c>
      <c r="R149" s="138">
        <f t="shared" ref="R149:R150" si="223">Q149/Q137-1</f>
        <v>0.19595543305627405</v>
      </c>
      <c r="S149" s="138">
        <f>Q149/Q65-1</f>
        <v>5.5178829561810083E-2</v>
      </c>
      <c r="T149" s="22">
        <f>国泰航空自动更新!F149</f>
        <v>1155.6869999999999</v>
      </c>
      <c r="U149" s="138">
        <f t="shared" ref="U149:U150" si="224">T149/T137-1</f>
        <v>4.3825446071723562E-2</v>
      </c>
      <c r="V149" s="138">
        <f>T149/T65-1</f>
        <v>-6.440817099737961E-2</v>
      </c>
      <c r="W149" s="22">
        <f>国泰航空自动更新!G149</f>
        <v>679.55</v>
      </c>
      <c r="X149" s="138">
        <f t="shared" ref="X149:X150" si="225">W149/W137-1</f>
        <v>6.1760376987040955E-2</v>
      </c>
      <c r="Y149" s="138">
        <f>W149/W65-1</f>
        <v>-9.4116925636404503E-2</v>
      </c>
      <c r="Z149" s="22">
        <f>国泰航空自动更新!J149*10</f>
        <v>2558.431</v>
      </c>
      <c r="AA149" s="138">
        <f t="shared" ref="AA149:AA150" si="226">Z149/Z137-1</f>
        <v>0.24259739729899588</v>
      </c>
      <c r="AB149" s="138">
        <f>Z149/Z65-1</f>
        <v>-9.7088300334494004E-2</v>
      </c>
      <c r="AC149" s="22">
        <f>国泰航空自动更新!K149*10</f>
        <v>127.44199999999999</v>
      </c>
      <c r="AD149" s="138">
        <f t="shared" ref="AD149:AD150" si="227">AC149/AC137-1</f>
        <v>6.4616104321384649E-2</v>
      </c>
      <c r="AE149" s="138">
        <f>AC149/AC65-1</f>
        <v>-2.9530916844349719E-2</v>
      </c>
      <c r="AF149" s="22">
        <f>国泰航空自动更新!H149</f>
        <v>85.6</v>
      </c>
      <c r="AG149" s="174">
        <f t="shared" ref="AG149:AG150" si="228">AF149-AF137</f>
        <v>2.6999999999999886</v>
      </c>
      <c r="AH149" s="178">
        <f>AF149-AF65</f>
        <v>3.8999999999999915</v>
      </c>
      <c r="AI149" s="22">
        <f>国泰航空自动更新!I149</f>
        <v>58.8</v>
      </c>
      <c r="AJ149" s="174">
        <f t="shared" ref="AJ149:AJ150" si="229">AI149-AI137</f>
        <v>1</v>
      </c>
      <c r="AK149" s="178">
        <f>AI149-AI65</f>
        <v>-1.9000000000000057</v>
      </c>
    </row>
    <row r="150" spans="1:37">
      <c r="A150" s="7">
        <v>46082</v>
      </c>
      <c r="B150" s="22">
        <f>国泰航空自动更新!B150</f>
        <v>0</v>
      </c>
      <c r="C150" s="138">
        <f t="shared" si="216"/>
        <v>-1</v>
      </c>
      <c r="D150" s="138">
        <f>B150/B66-1</f>
        <v>-1</v>
      </c>
      <c r="E150" s="22">
        <f>国泰航空自动更新!C150</f>
        <v>0</v>
      </c>
      <c r="F150" s="138" t="e">
        <f t="shared" si="217"/>
        <v>#DIV/0!</v>
      </c>
      <c r="G150" s="138">
        <f>E150/E66-1</f>
        <v>-1</v>
      </c>
      <c r="H150" s="22">
        <f t="shared" si="218"/>
        <v>0</v>
      </c>
      <c r="I150" s="138">
        <f t="shared" si="219"/>
        <v>-1</v>
      </c>
      <c r="J150" s="138">
        <f>H150/H66-1</f>
        <v>-1</v>
      </c>
      <c r="K150" s="22">
        <f>国泰航空自动更新!D150</f>
        <v>0</v>
      </c>
      <c r="L150" s="138">
        <f t="shared" si="220"/>
        <v>-1</v>
      </c>
      <c r="M150" s="138">
        <f>K150/K66-1</f>
        <v>-1</v>
      </c>
      <c r="N150" s="22">
        <f>国泰航空自动更新!E150</f>
        <v>0</v>
      </c>
      <c r="O150" s="138" t="e">
        <f t="shared" si="221"/>
        <v>#DIV/0!</v>
      </c>
      <c r="P150" s="138">
        <f>N150/N66-1</f>
        <v>-1</v>
      </c>
      <c r="Q150" s="22">
        <f t="shared" si="222"/>
        <v>0</v>
      </c>
      <c r="R150" s="138">
        <f t="shared" si="223"/>
        <v>-1</v>
      </c>
      <c r="S150" s="138">
        <f>Q150/Q66-1</f>
        <v>-1</v>
      </c>
      <c r="T150" s="22">
        <f>国泰航空自动更新!F150</f>
        <v>0</v>
      </c>
      <c r="U150" s="138">
        <f t="shared" si="224"/>
        <v>-1</v>
      </c>
      <c r="V150" s="138">
        <f>T150/T66-1</f>
        <v>-1</v>
      </c>
      <c r="W150" s="22">
        <f>国泰航空自动更新!G150</f>
        <v>0</v>
      </c>
      <c r="X150" s="138">
        <f t="shared" si="225"/>
        <v>-1</v>
      </c>
      <c r="Y150" s="138">
        <f>W150/W66-1</f>
        <v>-1</v>
      </c>
      <c r="Z150" s="22">
        <f>国泰航空自动更新!J150*10</f>
        <v>0</v>
      </c>
      <c r="AA150" s="138">
        <f t="shared" si="226"/>
        <v>-1</v>
      </c>
      <c r="AB150" s="138">
        <f>Z150/Z66-1</f>
        <v>-1</v>
      </c>
      <c r="AC150" s="22">
        <f>国泰航空自动更新!K150*10</f>
        <v>0</v>
      </c>
      <c r="AD150" s="138">
        <f t="shared" si="227"/>
        <v>-1</v>
      </c>
      <c r="AE150" s="138">
        <f>AC150/AC66-1</f>
        <v>-1</v>
      </c>
      <c r="AF150" s="22">
        <f>国泰航空自动更新!H150</f>
        <v>0</v>
      </c>
      <c r="AG150" s="174">
        <f t="shared" si="228"/>
        <v>-82.7</v>
      </c>
      <c r="AH150" s="178">
        <f>AF150-AF66</f>
        <v>-83.9</v>
      </c>
      <c r="AI150" s="22">
        <f>国泰航空自动更新!I150</f>
        <v>0</v>
      </c>
      <c r="AJ150" s="174">
        <f t="shared" si="229"/>
        <v>-61.5</v>
      </c>
      <c r="AK150" s="178">
        <f>AI150-AI66</f>
        <v>-68.5</v>
      </c>
    </row>
    <row r="151" spans="1:37">
      <c r="A151" s="124"/>
      <c r="B151" s="22"/>
      <c r="C151" s="145"/>
      <c r="D151" s="145"/>
      <c r="E151" s="22"/>
      <c r="F151" s="145"/>
      <c r="G151" s="145"/>
      <c r="H151" s="22"/>
      <c r="I151" s="145"/>
      <c r="J151" s="145"/>
      <c r="K151" s="22"/>
      <c r="L151" s="145"/>
      <c r="M151" s="145"/>
      <c r="N151" s="22"/>
      <c r="O151" s="145"/>
      <c r="P151" s="145"/>
      <c r="Q151" s="22"/>
      <c r="R151" s="145"/>
      <c r="S151" s="145"/>
      <c r="T151" s="22"/>
      <c r="U151" s="145"/>
      <c r="V151" s="145"/>
      <c r="W151" s="22"/>
      <c r="X151" s="145"/>
      <c r="Y151" s="145"/>
      <c r="Z151" s="22"/>
      <c r="AA151" s="145"/>
      <c r="AB151" s="145"/>
      <c r="AC151" s="22"/>
      <c r="AD151" s="145"/>
      <c r="AE151" s="145"/>
      <c r="AF151" s="22"/>
      <c r="AG151" s="146"/>
      <c r="AH151" s="146"/>
      <c r="AI151" s="22"/>
      <c r="AJ151" s="146"/>
      <c r="AK151" s="146"/>
    </row>
    <row r="152" spans="1:37">
      <c r="A152" s="23" t="s">
        <v>40</v>
      </c>
      <c r="B152" s="10"/>
      <c r="C152" s="9"/>
      <c r="D152" s="9"/>
      <c r="E152" s="10"/>
      <c r="F152" s="9"/>
      <c r="G152" s="9"/>
      <c r="H152" s="10"/>
      <c r="I152" s="9"/>
      <c r="J152" s="9"/>
      <c r="K152" s="10"/>
      <c r="L152" s="9"/>
      <c r="M152" s="9"/>
      <c r="N152" s="10"/>
      <c r="O152" s="9"/>
      <c r="P152" s="9"/>
      <c r="Q152" s="10"/>
      <c r="R152" s="9"/>
      <c r="S152" s="9"/>
      <c r="T152" s="10"/>
      <c r="U152" s="9"/>
      <c r="V152" s="9"/>
      <c r="W152" s="10"/>
      <c r="X152" s="9"/>
      <c r="Y152" s="9"/>
      <c r="Z152" s="10"/>
      <c r="AA152" s="9"/>
      <c r="AB152" s="9"/>
      <c r="AC152" s="10"/>
      <c r="AD152" s="9"/>
      <c r="AE152" s="9"/>
      <c r="AF152" s="10"/>
      <c r="AG152" s="10"/>
      <c r="AH152" s="10"/>
      <c r="AI152" s="10"/>
      <c r="AJ152" s="10"/>
      <c r="AK152" s="10"/>
    </row>
    <row r="153" spans="1:37">
      <c r="A153" s="7" t="s">
        <v>41</v>
      </c>
      <c r="B153" s="10">
        <f>SUM(B52:B54)</f>
        <v>37830.186000000002</v>
      </c>
      <c r="C153" s="24"/>
      <c r="D153" s="24"/>
      <c r="E153" s="10">
        <f>SUM(E52:E54)</f>
        <v>2946.5299999999997</v>
      </c>
      <c r="F153" s="24"/>
      <c r="G153" s="24"/>
      <c r="H153" s="10">
        <f>SUM(H52:H54)</f>
        <v>34883.656000000003</v>
      </c>
      <c r="I153" s="24"/>
      <c r="J153" s="24"/>
      <c r="K153" s="10">
        <f>SUM(K52:K54)</f>
        <v>31967.163</v>
      </c>
      <c r="L153" s="24"/>
      <c r="M153" s="24"/>
      <c r="N153" s="10">
        <f>SUM(N52:N54)</f>
        <v>2296.1279999999997</v>
      </c>
      <c r="O153" s="24"/>
      <c r="P153" s="24"/>
      <c r="Q153" s="10">
        <f>SUM(Q52:Q54)</f>
        <v>29671.034999999996</v>
      </c>
      <c r="R153" s="24"/>
      <c r="S153" s="24"/>
      <c r="T153" s="10">
        <f>SUM(T52:T54)</f>
        <v>4240.9809999999998</v>
      </c>
      <c r="U153" s="24"/>
      <c r="V153" s="24"/>
      <c r="W153" s="10">
        <f>SUM(W52:W54)</f>
        <v>2858.672</v>
      </c>
      <c r="X153" s="24"/>
      <c r="Y153" s="24"/>
      <c r="Z153" s="10">
        <f>SUM(Z52:Z54)</f>
        <v>8751.030999999999</v>
      </c>
      <c r="AA153" s="24"/>
      <c r="AB153" s="24"/>
      <c r="AC153" s="10">
        <f>SUM(AC52:AC54)</f>
        <v>508.33300000000003</v>
      </c>
      <c r="AD153" s="24"/>
      <c r="AE153" s="24"/>
      <c r="AF153" s="10">
        <f>AVERAGE(AF52:AF54)</f>
        <v>84.5</v>
      </c>
      <c r="AG153" s="10">
        <f>AF153-AVERAGE(AF40:AF42)</f>
        <v>0.26666666666666572</v>
      </c>
      <c r="AH153" s="10"/>
      <c r="AI153" s="10">
        <f>AVERAGE(AI52:AI54)</f>
        <v>67.266666666666666</v>
      </c>
      <c r="AJ153" s="10">
        <f>AI153-AVERAGE(AI40:AI42)</f>
        <v>1.8000000000000114</v>
      </c>
      <c r="AK153" s="10"/>
    </row>
    <row r="154" spans="1:37">
      <c r="A154" s="7" t="s">
        <v>42</v>
      </c>
      <c r="B154" s="10">
        <f>SUM(B55:B57)</f>
        <v>37940.194000000003</v>
      </c>
      <c r="C154" s="24">
        <f>B154/SUM(B43:B45)-1</f>
        <v>2.5474034030157577E-2</v>
      </c>
      <c r="D154" s="24"/>
      <c r="E154" s="10">
        <f>SUM(E55:E57)</f>
        <v>2953.2440000000001</v>
      </c>
      <c r="F154" s="24">
        <f>E154/SUM(E43:E45)-1</f>
        <v>8.9403243852652636E-3</v>
      </c>
      <c r="G154" s="24"/>
      <c r="H154" s="10">
        <f>SUM(H55:H57)</f>
        <v>34986.949999999997</v>
      </c>
      <c r="I154" s="24">
        <f>H154/SUM(H43:H45)-1</f>
        <v>2.6894477291560914E-2</v>
      </c>
      <c r="J154" s="24"/>
      <c r="K154" s="10">
        <f>SUM(K55:K57)</f>
        <v>31842.75</v>
      </c>
      <c r="L154" s="24">
        <f>K154/SUM(K43:K45)-1</f>
        <v>1.0011604931920104E-2</v>
      </c>
      <c r="M154" s="24"/>
      <c r="N154" s="10">
        <f>SUM(N55:N57)</f>
        <v>2293.4629999999997</v>
      </c>
      <c r="O154" s="24">
        <f>N154/SUM(N43:N45)-1</f>
        <v>2.22605449202391E-2</v>
      </c>
      <c r="P154" s="24"/>
      <c r="Q154" s="10">
        <f>SUM(Q55:Q57)</f>
        <v>29549.287</v>
      </c>
      <c r="R154" s="24">
        <f>Q154/SUM(Q43:Q45)-1</f>
        <v>9.0731697122403698E-3</v>
      </c>
      <c r="S154" s="24"/>
      <c r="T154" s="10">
        <f>SUM(T55:T57)</f>
        <v>4301.4160000000002</v>
      </c>
      <c r="U154" s="24">
        <f>T154/SUM(T43:T45)-1</f>
        <v>3.3562420315742969E-2</v>
      </c>
      <c r="V154" s="24"/>
      <c r="W154" s="10">
        <f>SUM(W55:W57)</f>
        <v>2972.0030000000002</v>
      </c>
      <c r="X154" s="24">
        <f>W154/SUM(W43:W45)-1</f>
        <v>6.8788634314625563E-2</v>
      </c>
      <c r="Y154" s="24"/>
      <c r="Z154" s="10">
        <f>SUM(Z55:Z57)</f>
        <v>8733.6730000000007</v>
      </c>
      <c r="AA154" s="24">
        <f>Z154/SUM(Z43:Z45)-1</f>
        <v>8.1069422893149667E-3</v>
      </c>
      <c r="AB154" s="24"/>
      <c r="AC154" s="10">
        <f>SUM(AC55:AC57)</f>
        <v>529.91699999999992</v>
      </c>
      <c r="AD154" s="24">
        <f>AC154/SUM(AC43:AC45)-1</f>
        <v>6.9044890778951151E-2</v>
      </c>
      <c r="AE154" s="24"/>
      <c r="AF154" s="10">
        <f>AVERAGE(AF55:AF57)</f>
        <v>83.933333333333337</v>
      </c>
      <c r="AG154" s="10">
        <f>AF154-AVERAGE(AF43:AF45)</f>
        <v>-1.2999999999999972</v>
      </c>
      <c r="AH154" s="10"/>
      <c r="AI154" s="10">
        <f>AVERAGE(AI55:AI57)</f>
        <v>69.2</v>
      </c>
      <c r="AJ154" s="10">
        <f>AI154-AVERAGE(AI43:AI45)</f>
        <v>2.4333333333333371</v>
      </c>
      <c r="AK154" s="10"/>
    </row>
    <row r="155" spans="1:37">
      <c r="A155" s="7" t="s">
        <v>43</v>
      </c>
      <c r="B155" s="10">
        <f>SUM(B58:B60)</f>
        <v>39629.735000000001</v>
      </c>
      <c r="C155" s="24">
        <f>B155/SUM(B46:B48)-1</f>
        <v>2.8621727216155302E-2</v>
      </c>
      <c r="D155" s="24"/>
      <c r="E155" s="10">
        <f>SUM(E58:E60)</f>
        <v>2954.7870000000003</v>
      </c>
      <c r="F155" s="24">
        <f>E155/SUM(E46:E48)-1</f>
        <v>1.3287624717626123E-3</v>
      </c>
      <c r="G155" s="24"/>
      <c r="H155" s="10">
        <f>SUM(H58:H60)</f>
        <v>36674.948000000004</v>
      </c>
      <c r="I155" s="24">
        <f>H155/SUM(H46:H48)-1</f>
        <v>3.0885543321301334E-2</v>
      </c>
      <c r="J155" s="24"/>
      <c r="K155" s="10">
        <f>SUM(K58:K60)</f>
        <v>33689.712</v>
      </c>
      <c r="L155" s="24">
        <f>K155/SUM(K46:K48)-1</f>
        <v>3.112626149536557E-2</v>
      </c>
      <c r="M155" s="24"/>
      <c r="N155" s="10">
        <f>SUM(N58:N60)</f>
        <v>2445.3820000000001</v>
      </c>
      <c r="O155" s="24">
        <f>N155/SUM(N46:N48)-1</f>
        <v>2.0002269098383874E-2</v>
      </c>
      <c r="P155" s="24"/>
      <c r="Q155" s="10">
        <f>SUM(Q58:Q60)</f>
        <v>31244.33</v>
      </c>
      <c r="R155" s="24">
        <f>Q155/SUM(Q46:Q48)-1</f>
        <v>3.2007143512085001E-2</v>
      </c>
      <c r="S155" s="24"/>
      <c r="T155" s="10">
        <f>SUM(T58:T60)</f>
        <v>4491.7950000000001</v>
      </c>
      <c r="U155" s="24">
        <f>T155/SUM(T46:T48)-1</f>
        <v>1.0895757082275859E-2</v>
      </c>
      <c r="V155" s="24"/>
      <c r="W155" s="10">
        <f>SUM(W58:W60)</f>
        <v>3112.5109999999995</v>
      </c>
      <c r="X155" s="24">
        <f>W155/SUM(W46:W48)-1</f>
        <v>3.8800782577177895E-2</v>
      </c>
      <c r="Y155" s="24"/>
      <c r="Z155" s="10">
        <f>SUM(Z58:Z60)</f>
        <v>9044.0969999999998</v>
      </c>
      <c r="AA155" s="24">
        <f>Z155/SUM(Z46:Z48)-1</f>
        <v>2.3474940806234912E-2</v>
      </c>
      <c r="AB155" s="24"/>
      <c r="AC155" s="10">
        <f>SUM(AC58:AC60)</f>
        <v>553.202</v>
      </c>
      <c r="AD155" s="24">
        <f>AC155/SUM(AC46:AC48)-1</f>
        <v>4.4496681677004046E-2</v>
      </c>
      <c r="AE155" s="24"/>
      <c r="AF155" s="10">
        <f>AVERAGE(AF58:AF60)</f>
        <v>84.866666666666674</v>
      </c>
      <c r="AG155" s="10">
        <f>AF155-AVERAGE(AF46:AF48)</f>
        <v>0.1666666666666714</v>
      </c>
      <c r="AH155" s="10"/>
      <c r="AI155" s="10">
        <f>AVERAGE(AI58:AI60)</f>
        <v>69.3</v>
      </c>
      <c r="AJ155" s="10">
        <f>AI155-AVERAGE(AI46:AI48)</f>
        <v>1.8666666666666742</v>
      </c>
      <c r="AK155" s="10"/>
    </row>
    <row r="156" spans="1:37">
      <c r="A156" s="7" t="s">
        <v>44</v>
      </c>
      <c r="B156" s="10">
        <f>SUM(B61:B63)</f>
        <v>39961.902999999998</v>
      </c>
      <c r="C156" s="24">
        <f>B156/SUM(B49:B51)-1</f>
        <v>4.7027149121976253E-2</v>
      </c>
      <c r="D156" s="24"/>
      <c r="E156" s="10">
        <f>SUM(E61:E63)</f>
        <v>2984.3519999999999</v>
      </c>
      <c r="F156" s="24">
        <f>E156/SUM(E49:E51)-1</f>
        <v>-4.6187712627576705E-3</v>
      </c>
      <c r="G156" s="24"/>
      <c r="H156" s="10">
        <f>SUM(H61:H63)</f>
        <v>36977.550999999999</v>
      </c>
      <c r="I156" s="24">
        <f>H156/SUM(H49:H51)-1</f>
        <v>5.1430049523701449E-2</v>
      </c>
      <c r="J156" s="24"/>
      <c r="K156" s="10">
        <f>SUM(K61:K63)</f>
        <v>33130.119000000006</v>
      </c>
      <c r="L156" s="24">
        <f>K156/SUM(K49:K51)-1</f>
        <v>4.3525930738790519E-2</v>
      </c>
      <c r="M156" s="24"/>
      <c r="N156" s="10">
        <f>SUM(N61:N63)</f>
        <v>2182.5299999999997</v>
      </c>
      <c r="O156" s="24">
        <f>N156/SUM(N49:N51)-1</f>
        <v>-1.2843487298986989E-2</v>
      </c>
      <c r="P156" s="24"/>
      <c r="Q156" s="10">
        <f>SUM(Q61:Q63)</f>
        <v>30947.589</v>
      </c>
      <c r="R156" s="24">
        <f>Q156/SUM(Q49:Q51)-1</f>
        <v>4.7745291456865901E-2</v>
      </c>
      <c r="S156" s="24"/>
      <c r="T156" s="10">
        <f>SUM(T61:T63)</f>
        <v>4581.7470000000003</v>
      </c>
      <c r="U156" s="24">
        <f>T156/SUM(T49:T51)-1</f>
        <v>1.5231529665254318E-2</v>
      </c>
      <c r="V156" s="24"/>
      <c r="W156" s="10">
        <f>SUM(W61:W63)</f>
        <v>3179.614</v>
      </c>
      <c r="X156" s="24">
        <f>W156/SUM(W49:W51)-1</f>
        <v>-6.8225207530573373E-3</v>
      </c>
      <c r="Y156" s="24"/>
      <c r="Z156" s="10">
        <f>SUM(Z61:Z63)</f>
        <v>8939.4170000000013</v>
      </c>
      <c r="AA156" s="24">
        <f>Z156/SUM(Z49:Z51)-1</f>
        <v>1.3514176915561782E-2</v>
      </c>
      <c r="AB156" s="24"/>
      <c r="AC156" s="10">
        <f>SUM(AC61:AC63)</f>
        <v>560.52</v>
      </c>
      <c r="AD156" s="24">
        <f>AC156/SUM(AC49:AC51)-1</f>
        <v>1.4096042223887828E-4</v>
      </c>
      <c r="AE156" s="24"/>
      <c r="AF156" s="10">
        <f>AVERAGE(AF61:AF63)</f>
        <v>82.899999999999991</v>
      </c>
      <c r="AG156" s="10">
        <f>AF156-AVERAGE(AF49:AF51)</f>
        <v>-0.26666666666666572</v>
      </c>
      <c r="AH156" s="10"/>
      <c r="AI156" s="10">
        <f>AVERAGE(AI61:AI63)</f>
        <v>69.399999999999991</v>
      </c>
      <c r="AJ156" s="10">
        <f>AI156-AVERAGE(AI49:AI51)</f>
        <v>-1.5333333333333314</v>
      </c>
      <c r="AK156" s="10"/>
    </row>
    <row r="157" spans="1:37">
      <c r="A157" s="7"/>
      <c r="B157" s="10"/>
      <c r="C157" s="9"/>
      <c r="D157" s="9"/>
      <c r="E157" s="10"/>
      <c r="F157" s="9"/>
      <c r="G157" s="9"/>
      <c r="H157" s="10"/>
      <c r="I157" s="9"/>
      <c r="J157" s="9"/>
      <c r="K157" s="10"/>
      <c r="L157" s="9"/>
      <c r="M157" s="9"/>
      <c r="N157" s="10"/>
      <c r="O157" s="9"/>
      <c r="P157" s="9"/>
      <c r="Q157" s="10"/>
      <c r="R157" s="9"/>
      <c r="S157" s="9"/>
      <c r="T157" s="10"/>
      <c r="U157" s="9"/>
      <c r="V157" s="9"/>
      <c r="W157" s="10"/>
      <c r="X157" s="9"/>
      <c r="Y157" s="9"/>
      <c r="Z157" s="10"/>
      <c r="AA157" s="9"/>
      <c r="AB157" s="9"/>
      <c r="AC157" s="10"/>
      <c r="AD157" s="9"/>
      <c r="AE157" s="9"/>
      <c r="AF157" s="10"/>
      <c r="AG157" s="10"/>
      <c r="AH157" s="10"/>
      <c r="AI157" s="10"/>
      <c r="AJ157" s="10"/>
      <c r="AK157" s="10"/>
    </row>
    <row r="158" spans="1:37">
      <c r="A158" s="7" t="s">
        <v>45</v>
      </c>
      <c r="B158" s="10">
        <f>SUM(B64:B66)</f>
        <v>40093.934999999998</v>
      </c>
      <c r="C158" s="24">
        <f>B158/B153-1</f>
        <v>5.9839753365209303E-2</v>
      </c>
      <c r="D158" s="24"/>
      <c r="E158" s="10">
        <f>SUM(E64:E66)</f>
        <v>2908.6970000000001</v>
      </c>
      <c r="F158" s="24">
        <f>E158/E153-1</f>
        <v>-1.283984890701928E-2</v>
      </c>
      <c r="G158" s="24"/>
      <c r="H158" s="10">
        <f>SUM(H64:H66)</f>
        <v>37185.237999999998</v>
      </c>
      <c r="I158" s="24">
        <f>H158/H153-1</f>
        <v>6.5978806808552282E-2</v>
      </c>
      <c r="J158" s="24"/>
      <c r="K158" s="10">
        <f>SUM(K64:K66)</f>
        <v>33662.808999999994</v>
      </c>
      <c r="L158" s="24">
        <f>K158/K153-1</f>
        <v>5.3043368283885339E-2</v>
      </c>
      <c r="M158" s="24"/>
      <c r="N158" s="10">
        <f>SUM(N64:N66)</f>
        <v>2279.8200000000002</v>
      </c>
      <c r="O158" s="24">
        <f>N158/N153-1</f>
        <v>-7.1023915043061381E-3</v>
      </c>
      <c r="P158" s="24"/>
      <c r="Q158" s="10">
        <f>SUM(Q64:Q66)</f>
        <v>31382.988999999998</v>
      </c>
      <c r="R158" s="24">
        <f>Q158/Q153-1</f>
        <v>5.7697818765001019E-2</v>
      </c>
      <c r="S158" s="24"/>
      <c r="T158" s="10">
        <f>SUM(T64:T66)</f>
        <v>4233.598</v>
      </c>
      <c r="U158" s="24">
        <f>T158/T153-1</f>
        <v>-1.7408708032410347E-3</v>
      </c>
      <c r="V158" s="24"/>
      <c r="W158" s="10">
        <f>SUM(W64:W66)</f>
        <v>2701.5110000000004</v>
      </c>
      <c r="X158" s="24">
        <f>W158/W153-1</f>
        <v>-5.4976926349017852E-2</v>
      </c>
      <c r="Y158" s="24"/>
      <c r="Z158" s="10">
        <f>SUM(Z64:Z66)</f>
        <v>9072.241</v>
      </c>
      <c r="AA158" s="24">
        <f>Z158/Z153-1</f>
        <v>3.6705389342124528E-2</v>
      </c>
      <c r="AB158" s="24"/>
      <c r="AC158" s="10">
        <f>SUM(AC64:AC66)</f>
        <v>483.21100000000001</v>
      </c>
      <c r="AD158" s="24">
        <f>AC158/AC153-1</f>
        <v>-4.9420360275646114E-2</v>
      </c>
      <c r="AE158" s="24"/>
      <c r="AF158" s="10">
        <f>AVERAGE(AF64:AF66)</f>
        <v>83.9</v>
      </c>
      <c r="AG158" s="10">
        <f>AF158-AF153</f>
        <v>-0.59999999999999432</v>
      </c>
      <c r="AH158" s="10"/>
      <c r="AI158" s="10">
        <f>AVERAGE(AI64:AI66)</f>
        <v>63.6</v>
      </c>
      <c r="AJ158" s="10">
        <f>AI158-AI153</f>
        <v>-3.6666666666666643</v>
      </c>
      <c r="AK158" s="10"/>
    </row>
    <row r="159" spans="1:37">
      <c r="A159" s="7" t="s">
        <v>46</v>
      </c>
      <c r="B159" s="10">
        <f>SUM(B67:B69)</f>
        <v>40720.486000000004</v>
      </c>
      <c r="C159" s="24">
        <f>B159/B154-1</f>
        <v>7.3280911531448778E-2</v>
      </c>
      <c r="D159" s="24"/>
      <c r="E159" s="10">
        <f>SUM(E67:E69)</f>
        <v>2927.5630000000001</v>
      </c>
      <c r="F159" s="24">
        <f>E159/E154-1</f>
        <v>-8.6958612292109549E-3</v>
      </c>
      <c r="G159" s="24"/>
      <c r="H159" s="10">
        <f>SUM(H67:H69)</f>
        <v>37792.923000000003</v>
      </c>
      <c r="I159" s="24">
        <f>H159/H154-1</f>
        <v>8.0200560494698925E-2</v>
      </c>
      <c r="J159" s="24"/>
      <c r="K159" s="10">
        <f>SUM(K67:K69)</f>
        <v>34415.637999999999</v>
      </c>
      <c r="L159" s="24">
        <f>K159/K154-1</f>
        <v>8.0799805293198634E-2</v>
      </c>
      <c r="M159" s="24"/>
      <c r="N159" s="10">
        <f>SUM(N67:N69)</f>
        <v>2271.4059999999999</v>
      </c>
      <c r="O159" s="24">
        <f>N159/N154-1</f>
        <v>-9.6173341361948106E-3</v>
      </c>
      <c r="P159" s="24"/>
      <c r="Q159" s="10">
        <f>SUM(Q67:Q69)</f>
        <v>32144.232</v>
      </c>
      <c r="R159" s="24">
        <f>Q159/Q154-1</f>
        <v>8.7817516544477003E-2</v>
      </c>
      <c r="S159" s="24"/>
      <c r="T159" s="10">
        <f>SUM(T67:T69)</f>
        <v>4400.9250000000002</v>
      </c>
      <c r="U159" s="24">
        <f>T159/T154-1</f>
        <v>2.3134009823741808E-2</v>
      </c>
      <c r="V159" s="24"/>
      <c r="W159" s="10">
        <f>SUM(W67:W69)</f>
        <v>2776.1579999999999</v>
      </c>
      <c r="X159" s="24">
        <f>W159/W154-1</f>
        <v>-6.5896636039734946E-2</v>
      </c>
      <c r="Y159" s="24"/>
      <c r="Z159" s="10">
        <f>SUM(Z67:Z69)</f>
        <v>9188.8089999999993</v>
      </c>
      <c r="AA159" s="24">
        <f>Z159/Z154-1</f>
        <v>5.2112782331099172E-2</v>
      </c>
      <c r="AB159" s="24"/>
      <c r="AC159" s="10">
        <f>SUM(AC67:AC69)</f>
        <v>495.94100000000003</v>
      </c>
      <c r="AD159" s="24">
        <f>AC159/AC154-1</f>
        <v>-6.4115701138102499E-2</v>
      </c>
      <c r="AE159" s="24"/>
      <c r="AF159" s="10">
        <f>AVERAGE(AF67:AF69)</f>
        <v>84.5</v>
      </c>
      <c r="AG159" s="10">
        <f>AF159-AF154</f>
        <v>0.56666666666666288</v>
      </c>
      <c r="AH159" s="10"/>
      <c r="AI159" s="10">
        <f>AVERAGE(AI67:AI69)</f>
        <v>63.066666666666663</v>
      </c>
      <c r="AJ159" s="10">
        <f>AI159-AI154</f>
        <v>-6.13333333333334</v>
      </c>
      <c r="AK159" s="10"/>
    </row>
    <row r="160" spans="1:37">
      <c r="A160" s="7" t="s">
        <v>47</v>
      </c>
      <c r="B160" s="10">
        <f>SUM(B70:B72)</f>
        <v>42514.989000000001</v>
      </c>
      <c r="C160" s="24">
        <f>B160/B155-1</f>
        <v>7.2805281185958082E-2</v>
      </c>
      <c r="D160" s="24"/>
      <c r="E160" s="10">
        <f>SUM(E70:E72)</f>
        <v>2851.2510000000002</v>
      </c>
      <c r="F160" s="24">
        <f>E160/E155-1</f>
        <v>-3.5040089184093515E-2</v>
      </c>
      <c r="G160" s="24"/>
      <c r="H160" s="10">
        <f>SUM(H70:H72)</f>
        <v>39663.737999999998</v>
      </c>
      <c r="I160" s="24">
        <f>H160/H155-1</f>
        <v>8.1494048744118031E-2</v>
      </c>
      <c r="J160" s="24"/>
      <c r="K160" s="10">
        <f>SUM(K70:K72)</f>
        <v>34028.111000000004</v>
      </c>
      <c r="L160" s="24">
        <f>K160/K155-1</f>
        <v>1.0044579781507412E-2</v>
      </c>
      <c r="M160" s="24"/>
      <c r="N160" s="10">
        <f>SUM(N70:N72)</f>
        <v>2004.7930000000001</v>
      </c>
      <c r="O160" s="24">
        <f>N160/N155-1</f>
        <v>-0.1801718504511769</v>
      </c>
      <c r="P160" s="24"/>
      <c r="Q160" s="10">
        <f>SUM(Q70:Q72)</f>
        <v>32023.317999999999</v>
      </c>
      <c r="R160" s="24">
        <f>Q160/Q155-1</f>
        <v>2.4932139687424915E-2</v>
      </c>
      <c r="S160" s="24"/>
      <c r="T160" s="10">
        <f>SUM(T70:T72)</f>
        <v>4495.9179999999997</v>
      </c>
      <c r="U160" s="24">
        <f>T160/T155-1</f>
        <v>9.17895852326156E-4</v>
      </c>
      <c r="V160" s="24"/>
      <c r="W160" s="10">
        <f>SUM(W70:W72)</f>
        <v>2838.1329999999998</v>
      </c>
      <c r="X160" s="24">
        <f>W160/W155-1</f>
        <v>-8.8153262751521133E-2</v>
      </c>
      <c r="Y160" s="24"/>
      <c r="Z160" s="10">
        <f>SUM(Z70:Z72)</f>
        <v>8612.6569999999992</v>
      </c>
      <c r="AA160" s="24">
        <f>Z160/Z155-1</f>
        <v>-4.7704043864191248E-2</v>
      </c>
      <c r="AB160" s="24"/>
      <c r="AC160" s="10">
        <f>SUM(AC70:AC72)</f>
        <v>503.75100000000003</v>
      </c>
      <c r="AD160" s="24">
        <f>AC160/AC155-1</f>
        <v>-8.9390493888308331E-2</v>
      </c>
      <c r="AE160" s="24"/>
      <c r="AF160" s="10">
        <f>AVERAGE(AF70:AF72)</f>
        <v>79.86666666666666</v>
      </c>
      <c r="AG160" s="10">
        <f>AF160-AF155</f>
        <v>-5.0000000000000142</v>
      </c>
      <c r="AH160" s="10"/>
      <c r="AI160" s="10">
        <f>AVERAGE(AI70:AI72)</f>
        <v>63.166666666666664</v>
      </c>
      <c r="AJ160" s="10">
        <f>AI160-AI155</f>
        <v>-6.1333333333333329</v>
      </c>
      <c r="AK160" s="10"/>
    </row>
    <row r="161" spans="1:37">
      <c r="A161" s="7" t="s">
        <v>48</v>
      </c>
      <c r="B161" s="10">
        <f>SUM(B73:B75)</f>
        <v>39914.502</v>
      </c>
      <c r="C161" s="24">
        <f>B161/B156-1</f>
        <v>-1.1861547234124359E-3</v>
      </c>
      <c r="D161" s="24"/>
      <c r="E161" s="10">
        <f>SUM(E73:E75)</f>
        <v>2649.877</v>
      </c>
      <c r="F161" s="24">
        <f>E161/E156-1</f>
        <v>-0.11207625642015417</v>
      </c>
      <c r="G161" s="24"/>
      <c r="H161" s="10">
        <f>SUM(H73:H75)</f>
        <v>37264.625</v>
      </c>
      <c r="I161" s="24">
        <f>H161/H156-1</f>
        <v>7.763467083041764E-3</v>
      </c>
      <c r="J161" s="24"/>
      <c r="K161" s="10">
        <f>SUM(K73:K75)</f>
        <v>32290.275000000001</v>
      </c>
      <c r="L161" s="24">
        <f>K161/K156-1</f>
        <v>-2.5349863669369976E-2</v>
      </c>
      <c r="M161" s="24"/>
      <c r="N161" s="10">
        <f>SUM(N73:N75)</f>
        <v>1660.3319999999999</v>
      </c>
      <c r="O161" s="24">
        <f>N161/N156-1</f>
        <v>-0.23926269054720894</v>
      </c>
      <c r="P161" s="24"/>
      <c r="Q161" s="10">
        <f>SUM(Q73:Q75)</f>
        <v>30629.942999999999</v>
      </c>
      <c r="R161" s="24">
        <f>Q161/Q156-1</f>
        <v>-1.0263998271400121E-2</v>
      </c>
      <c r="S161" s="24"/>
      <c r="T161" s="10">
        <f>SUM(T73:T75)</f>
        <v>4427.3140000000003</v>
      </c>
      <c r="U161" s="24">
        <f>T161/T156-1</f>
        <v>-3.3706138728306079E-2</v>
      </c>
      <c r="V161" s="24"/>
      <c r="W161" s="10">
        <f>SUM(W73:W75)</f>
        <v>2995.288</v>
      </c>
      <c r="X161" s="24">
        <f>W161/W156-1</f>
        <v>-5.7971187697626214E-2</v>
      </c>
      <c r="Y161" s="24"/>
      <c r="Z161" s="10">
        <f>SUM(Z73:Z75)</f>
        <v>8359.4240000000009</v>
      </c>
      <c r="AA161" s="24">
        <f>Z161/Z156-1</f>
        <v>-6.4880405511903105E-2</v>
      </c>
      <c r="AB161" s="24"/>
      <c r="AC161" s="10">
        <f>SUM(AC73:AC75)</f>
        <v>538.64400000000001</v>
      </c>
      <c r="AD161" s="24">
        <f>AC161/AC156-1</f>
        <v>-3.9028045386426902E-2</v>
      </c>
      <c r="AE161" s="24"/>
      <c r="AF161" s="10">
        <f>AVERAGE(AF73:AF75)</f>
        <v>80.899999999999991</v>
      </c>
      <c r="AG161" s="10">
        <f>AF161-AF156</f>
        <v>-2</v>
      </c>
      <c r="AH161" s="10"/>
      <c r="AI161" s="10">
        <f>AVERAGE(AI73:AI75)</f>
        <v>67.666666666666671</v>
      </c>
      <c r="AJ161" s="10">
        <f>AI161-AI156</f>
        <v>-1.7333333333333201</v>
      </c>
      <c r="AK161" s="10"/>
    </row>
    <row r="162" spans="1:37">
      <c r="A162" s="7"/>
      <c r="B162" s="10"/>
      <c r="C162" s="9"/>
      <c r="D162" s="9"/>
      <c r="E162" s="10"/>
      <c r="F162" s="9"/>
      <c r="G162" s="9"/>
      <c r="H162" s="10"/>
      <c r="I162" s="9"/>
      <c r="J162" s="9"/>
      <c r="K162" s="10"/>
      <c r="L162" s="9"/>
      <c r="M162" s="9"/>
      <c r="N162" s="10"/>
      <c r="O162" s="9"/>
      <c r="P162" s="9"/>
      <c r="Q162" s="10"/>
      <c r="R162" s="9"/>
      <c r="S162" s="9"/>
      <c r="T162" s="10"/>
      <c r="U162" s="9"/>
      <c r="V162" s="9"/>
      <c r="W162" s="10"/>
      <c r="X162" s="9"/>
      <c r="Y162" s="9"/>
      <c r="Z162" s="10"/>
      <c r="AA162" s="9"/>
      <c r="AB162" s="9"/>
      <c r="AC162" s="10"/>
      <c r="AD162" s="9"/>
      <c r="AE162" s="9"/>
      <c r="AF162" s="10"/>
      <c r="AG162" s="10"/>
      <c r="AH162" s="10"/>
      <c r="AI162" s="10"/>
      <c r="AJ162" s="10"/>
      <c r="AK162" s="10"/>
    </row>
    <row r="163" spans="1:37">
      <c r="A163" s="7" t="s">
        <v>49</v>
      </c>
      <c r="B163" s="10">
        <f>SUM(B76:B78)</f>
        <v>26492.442999999999</v>
      </c>
      <c r="C163" s="24">
        <f>B163/B158-1</f>
        <v>-0.33924063577196895</v>
      </c>
      <c r="D163" s="24"/>
      <c r="E163" s="10">
        <f>SUM(E76:E78)</f>
        <v>1173.711</v>
      </c>
      <c r="F163" s="24">
        <f>E163/E158-1</f>
        <v>-0.59648220491855974</v>
      </c>
      <c r="G163" s="24"/>
      <c r="H163" s="10">
        <f>SUM(H76:H78)</f>
        <v>25318.732</v>
      </c>
      <c r="I163" s="24">
        <f>H163/H158-1</f>
        <v>-0.31911873200865348</v>
      </c>
      <c r="J163" s="24"/>
      <c r="K163" s="10">
        <f>SUM(K76:K78)</f>
        <v>18342.413</v>
      </c>
      <c r="L163" s="24">
        <f>K163/K158-1</f>
        <v>-0.45511341611450185</v>
      </c>
      <c r="M163" s="24"/>
      <c r="N163" s="10">
        <f>SUM(N76:N78)</f>
        <v>748.65499999999997</v>
      </c>
      <c r="O163" s="24">
        <f>N163/N158-1</f>
        <v>-0.67161661885587465</v>
      </c>
      <c r="P163" s="24"/>
      <c r="Q163" s="10">
        <f>SUM(Q76:Q78)</f>
        <v>17593.758000000002</v>
      </c>
      <c r="R163" s="24">
        <f>Q163/Q158-1</f>
        <v>-0.43938552188257141</v>
      </c>
      <c r="S163" s="24"/>
      <c r="T163" s="10">
        <f>SUM(T76:T78)</f>
        <v>3431.4049999999997</v>
      </c>
      <c r="U163" s="24">
        <f>T163/T158-1</f>
        <v>-0.18948256305865607</v>
      </c>
      <c r="V163" s="24"/>
      <c r="W163" s="10">
        <f>SUM(W76:W78)</f>
        <v>2297.2089999999998</v>
      </c>
      <c r="X163" s="24">
        <f>W163/W158-1</f>
        <v>-0.149657728582264</v>
      </c>
      <c r="Y163" s="24"/>
      <c r="Z163" s="10">
        <f>SUM(Z76:Z78)</f>
        <v>4329.7839999999997</v>
      </c>
      <c r="AA163" s="24">
        <f>Z163/Z158-1</f>
        <v>-0.52274371899952832</v>
      </c>
      <c r="AB163" s="24"/>
      <c r="AC163" s="10">
        <f>SUM(AC76:AC78)</f>
        <v>389.952</v>
      </c>
      <c r="AD163" s="24">
        <f>AC163/AC158-1</f>
        <v>-0.19299850375922734</v>
      </c>
      <c r="AE163" s="24"/>
      <c r="AF163" s="10">
        <f>AVERAGE(AF76:AF78)</f>
        <v>62.366666666666674</v>
      </c>
      <c r="AG163" s="10">
        <f>AF163-AF158</f>
        <v>-21.533333333333331</v>
      </c>
      <c r="AH163" s="10"/>
      <c r="AI163" s="10">
        <f>AVERAGE(AI76:AI78)</f>
        <v>68.066666666666663</v>
      </c>
      <c r="AJ163" s="10">
        <f>AI163-AI158</f>
        <v>4.4666666666666615</v>
      </c>
      <c r="AK163" s="10"/>
    </row>
    <row r="164" spans="1:37">
      <c r="A164" s="7" t="s">
        <v>50</v>
      </c>
      <c r="B164" s="10">
        <f>SUM(B79:B81)</f>
        <v>1239.518</v>
      </c>
      <c r="C164" s="24">
        <f>B164/B159-1</f>
        <v>-0.96956033383295082</v>
      </c>
      <c r="D164" s="24"/>
      <c r="E164" s="10">
        <f>SUM(E79:E81)</f>
        <v>70.871000000000009</v>
      </c>
      <c r="F164" s="24">
        <f>E164/E159-1</f>
        <v>-0.97579181045804997</v>
      </c>
      <c r="G164" s="24"/>
      <c r="H164" s="10">
        <f>SUM(H79:H81)</f>
        <v>1168.6469999999999</v>
      </c>
      <c r="I164" s="24">
        <f>H164/H159-1</f>
        <v>-0.96907762334233849</v>
      </c>
      <c r="J164" s="24"/>
      <c r="K164" s="10">
        <f>SUM(K79:K81)</f>
        <v>325.64499999999998</v>
      </c>
      <c r="L164" s="24">
        <f>K164/K159-1</f>
        <v>-0.99053787699649798</v>
      </c>
      <c r="M164" s="24"/>
      <c r="N164" s="10">
        <f>SUM(N79:N81)</f>
        <v>8.9830000000000005</v>
      </c>
      <c r="O164" s="24">
        <f>N164/N159-1</f>
        <v>-0.9960451808263252</v>
      </c>
      <c r="P164" s="24"/>
      <c r="Q164" s="10">
        <f>SUM(Q79:Q81)</f>
        <v>316.66200000000003</v>
      </c>
      <c r="R164" s="24">
        <f>Q164/Q159-1</f>
        <v>-0.99014871470564303</v>
      </c>
      <c r="S164" s="24"/>
      <c r="T164" s="10">
        <f>SUM(T79:T81)</f>
        <v>2525.1550000000002</v>
      </c>
      <c r="U164" s="24">
        <f>T164/T159-1</f>
        <v>-0.42622176019814018</v>
      </c>
      <c r="V164" s="24"/>
      <c r="W164" s="10">
        <f>SUM(W79:W81)</f>
        <v>1831.905</v>
      </c>
      <c r="X164" s="24">
        <f>W164/W159-1</f>
        <v>-0.34012941626521254</v>
      </c>
      <c r="Y164" s="24"/>
      <c r="Z164" s="10">
        <f>SUM(Z79:Z81)</f>
        <v>59.307999999999993</v>
      </c>
      <c r="AA164" s="24">
        <f>Z164/Z159-1</f>
        <v>-0.99354562707745908</v>
      </c>
      <c r="AB164" s="24"/>
      <c r="AC164" s="10">
        <f>SUM(AC79:AC81)</f>
        <v>276.572</v>
      </c>
      <c r="AD164" s="24">
        <f>AC164/AC159-1</f>
        <v>-0.44232882540463481</v>
      </c>
      <c r="AE164" s="24"/>
      <c r="AF164" s="10">
        <f>AVERAGE(AF79:AF81)</f>
        <v>26.2</v>
      </c>
      <c r="AG164" s="10">
        <f>AF164-AF159</f>
        <v>-58.3</v>
      </c>
      <c r="AH164" s="10"/>
      <c r="AI164" s="10">
        <f>AVERAGE(AI79:AI81)</f>
        <v>72.533333333333331</v>
      </c>
      <c r="AJ164" s="10">
        <f>AI164-AI159</f>
        <v>9.4666666666666686</v>
      </c>
      <c r="AK164" s="10"/>
    </row>
    <row r="165" spans="1:37">
      <c r="A165" s="7" t="s">
        <v>51</v>
      </c>
      <c r="B165" s="10">
        <f>SUM(B82:B84)</f>
        <v>3369.9870000000001</v>
      </c>
      <c r="C165" s="24">
        <f>B165/B160-1</f>
        <v>-0.92073414390392994</v>
      </c>
      <c r="D165" s="24"/>
      <c r="E165" s="10">
        <f>SUM(E82:E84)</f>
        <v>106.003</v>
      </c>
      <c r="F165" s="24">
        <f>E165/E160-1</f>
        <v>-0.96282228397289471</v>
      </c>
      <c r="G165" s="24"/>
      <c r="H165" s="10">
        <f>SUM(H82:H84)</f>
        <v>3263.9839999999999</v>
      </c>
      <c r="I165" s="24">
        <f>H165/H160-1</f>
        <v>-0.91770861334350284</v>
      </c>
      <c r="J165" s="24"/>
      <c r="K165" s="10">
        <f>SUM(K82:K84)</f>
        <v>767.16899999999998</v>
      </c>
      <c r="L165" s="24">
        <f>K165/K160-1</f>
        <v>-0.97745484608299293</v>
      </c>
      <c r="M165" s="24"/>
      <c r="N165" s="10">
        <f>SUM(N82:N84)</f>
        <v>21.673999999999999</v>
      </c>
      <c r="O165" s="24">
        <f>N165/N160-1</f>
        <v>-0.98918890878010846</v>
      </c>
      <c r="P165" s="24"/>
      <c r="Q165" s="10">
        <f>SUM(Q82:Q84)</f>
        <v>745.495</v>
      </c>
      <c r="R165" s="24">
        <f>Q165/Q160-1</f>
        <v>-0.97672024491653242</v>
      </c>
      <c r="S165" s="24"/>
      <c r="T165" s="10">
        <f>SUM(T82:T84)</f>
        <v>2584.431</v>
      </c>
      <c r="U165" s="24">
        <f>T165/T160-1</f>
        <v>-0.4251605567539265</v>
      </c>
      <c r="V165" s="24"/>
      <c r="W165" s="10">
        <f>SUM(W82:W84)</f>
        <v>1948.105</v>
      </c>
      <c r="X165" s="24">
        <f>W165/W160-1</f>
        <v>-0.31359629728416527</v>
      </c>
      <c r="Y165" s="24"/>
      <c r="Z165" s="10">
        <f>SUM(Z82:Z84)</f>
        <v>125.81800000000001</v>
      </c>
      <c r="AA165" s="24">
        <f>Z165/Z160-1</f>
        <v>-0.98539149997497866</v>
      </c>
      <c r="AB165" s="24"/>
      <c r="AC165" s="10">
        <f>SUM(AC82:AC84)</f>
        <v>313.70399999999995</v>
      </c>
      <c r="AD165" s="24">
        <f>AC165/AC160-1</f>
        <v>-0.37726376721832822</v>
      </c>
      <c r="AE165" s="24"/>
      <c r="AF165" s="10">
        <f>AVERAGE(AF82:AF84)</f>
        <v>22.733333333333331</v>
      </c>
      <c r="AG165" s="10">
        <f>AF165-AF160</f>
        <v>-57.133333333333326</v>
      </c>
      <c r="AH165" s="10"/>
      <c r="AI165" s="10">
        <f>AVERAGE(AI82:AI84)</f>
        <v>75.366666666666674</v>
      </c>
      <c r="AJ165" s="10">
        <f>AI165-AI160</f>
        <v>12.20000000000001</v>
      </c>
      <c r="AK165" s="10"/>
    </row>
    <row r="166" spans="1:37">
      <c r="A166" s="7" t="s">
        <v>52</v>
      </c>
      <c r="B166" s="10">
        <f>SUM(B85:B87)</f>
        <v>3506.9579999999996</v>
      </c>
      <c r="C166" s="24">
        <f>B166/B161-1</f>
        <v>-0.91213824990225356</v>
      </c>
      <c r="D166" s="24"/>
      <c r="E166" s="10">
        <f>SUM(E85:E87)</f>
        <v>160.93900000000002</v>
      </c>
      <c r="F166" s="24">
        <f>E166/E161-1</f>
        <v>-0.93926548288845102</v>
      </c>
      <c r="G166" s="24"/>
      <c r="H166" s="10">
        <f>SUM(H85:H87)</f>
        <v>3346.0190000000002</v>
      </c>
      <c r="I166" s="24">
        <f>H166/H161-1</f>
        <v>-0.91020923999637726</v>
      </c>
      <c r="J166" s="24"/>
      <c r="K166" s="10">
        <f>SUM(K85:K87)</f>
        <v>644.05200000000002</v>
      </c>
      <c r="L166" s="24">
        <f>K166/K161-1</f>
        <v>-0.98005430427582296</v>
      </c>
      <c r="M166" s="24"/>
      <c r="N166" s="10">
        <f>SUM(N85:N87)</f>
        <v>33.039000000000001</v>
      </c>
      <c r="O166" s="24">
        <f>N166/N161-1</f>
        <v>-0.98010096775825561</v>
      </c>
      <c r="P166" s="24"/>
      <c r="Q166" s="10">
        <f>SUM(Q85:Q87)</f>
        <v>611.01300000000003</v>
      </c>
      <c r="R166" s="24">
        <f>Q166/Q161-1</f>
        <v>-0.98005177482700501</v>
      </c>
      <c r="S166" s="24"/>
      <c r="T166" s="10">
        <f>SUM(T85:T87)</f>
        <v>2786.5660000000003</v>
      </c>
      <c r="U166" s="24">
        <f>T166/T161-1</f>
        <v>-0.37059670942697986</v>
      </c>
      <c r="V166" s="24"/>
      <c r="W166" s="10">
        <f>SUM(W85:W87)</f>
        <v>2194.7740000000003</v>
      </c>
      <c r="X166" s="24">
        <f>W166/W161-1</f>
        <v>-0.26725777287526264</v>
      </c>
      <c r="Y166" s="24"/>
      <c r="Z166" s="10">
        <f>SUM(Z85:Z87)</f>
        <v>116.345</v>
      </c>
      <c r="AA166" s="24">
        <f>Z166/Z161-1</f>
        <v>-0.98608217503981133</v>
      </c>
      <c r="AB166" s="24"/>
      <c r="AC166" s="10">
        <f>SUM(AC85:AC87)</f>
        <v>351.41700000000003</v>
      </c>
      <c r="AD166" s="24">
        <f>AC166/AC161-1</f>
        <v>-0.34758950252857168</v>
      </c>
      <c r="AE166" s="24"/>
      <c r="AF166" s="10">
        <f>AVERAGE(AF85:AF87)</f>
        <v>18.366666666666667</v>
      </c>
      <c r="AG166" s="10">
        <f>AF166-AF161</f>
        <v>-62.533333333333324</v>
      </c>
      <c r="AH166" s="10"/>
      <c r="AI166" s="10">
        <f>AVERAGE(AI85:AI87)</f>
        <v>78.766666666666666</v>
      </c>
      <c r="AJ166" s="10">
        <f>AI166-AI161</f>
        <v>11.099999999999994</v>
      </c>
      <c r="AK166" s="10"/>
    </row>
    <row r="167" spans="1:37">
      <c r="A167" s="7"/>
      <c r="B167" s="10"/>
      <c r="C167" s="9"/>
      <c r="D167" s="9"/>
      <c r="E167" s="10"/>
      <c r="F167" s="9"/>
      <c r="G167" s="9"/>
      <c r="H167" s="10"/>
      <c r="I167" s="9"/>
      <c r="J167" s="9"/>
      <c r="K167" s="10"/>
      <c r="L167" s="9"/>
      <c r="M167" s="9"/>
      <c r="N167" s="10"/>
      <c r="O167" s="9"/>
      <c r="P167" s="9"/>
      <c r="Q167" s="10"/>
      <c r="R167" s="9"/>
      <c r="S167" s="9"/>
      <c r="T167" s="10"/>
      <c r="U167" s="9"/>
      <c r="V167" s="9"/>
      <c r="W167" s="10"/>
      <c r="X167" s="9"/>
      <c r="Y167" s="9"/>
      <c r="Z167" s="10"/>
      <c r="AA167" s="9"/>
      <c r="AB167" s="9"/>
      <c r="AC167" s="10"/>
      <c r="AD167" s="9"/>
      <c r="AE167" s="9"/>
      <c r="AF167" s="10"/>
      <c r="AG167" s="10"/>
      <c r="AH167" s="10"/>
      <c r="AI167" s="10"/>
      <c r="AJ167" s="10"/>
      <c r="AK167" s="10"/>
    </row>
    <row r="168" spans="1:37">
      <c r="A168" s="7" t="s">
        <v>53</v>
      </c>
      <c r="B168" s="10">
        <f>SUM(B88:B90)</f>
        <v>2185.875</v>
      </c>
      <c r="C168" s="24">
        <f>B168/B163-1</f>
        <v>-0.91749062175957119</v>
      </c>
      <c r="D168" s="24"/>
      <c r="E168" s="10">
        <f>SUM(E88:E90)</f>
        <v>119.834</v>
      </c>
      <c r="F168" s="24">
        <f>E168/E163-1</f>
        <v>-0.89790161291834192</v>
      </c>
      <c r="G168" s="24"/>
      <c r="H168" s="10">
        <f>SUM(H88:H90)</f>
        <v>2066.0410000000002</v>
      </c>
      <c r="I168" s="24">
        <f>H168/H163-1</f>
        <v>-0.91839871759770597</v>
      </c>
      <c r="J168" s="24"/>
      <c r="K168" s="10">
        <f>SUM(K88:K90)</f>
        <v>323.13200000000001</v>
      </c>
      <c r="L168" s="24">
        <f>K168/K163-1</f>
        <v>-0.98238334291131701</v>
      </c>
      <c r="M168" s="24"/>
      <c r="N168" s="10">
        <f>SUM(N88:N90)</f>
        <v>24.71</v>
      </c>
      <c r="O168" s="24">
        <f>N168/N163-1</f>
        <v>-0.96699414282947416</v>
      </c>
      <c r="P168" s="24"/>
      <c r="Q168" s="10">
        <f>SUM(Q88:Q90)</f>
        <v>298.42200000000003</v>
      </c>
      <c r="R168" s="24">
        <f>Q168/Q163-1</f>
        <v>-0.98303818888494432</v>
      </c>
      <c r="S168" s="24"/>
      <c r="T168" s="10">
        <f>SUM(T88:T90)</f>
        <v>2072.6790000000001</v>
      </c>
      <c r="U168" s="24">
        <f>T168/T163-1</f>
        <v>-0.39596783241849909</v>
      </c>
      <c r="V168" s="24"/>
      <c r="W168" s="10">
        <f>SUM(W88:W90)</f>
        <v>1687.54</v>
      </c>
      <c r="X168" s="24">
        <f>W168/W163-1</f>
        <v>-0.26539552996701643</v>
      </c>
      <c r="Y168" s="24"/>
      <c r="Z168" s="10">
        <f>SUM(Z88:Z90)</f>
        <v>70.082999999999998</v>
      </c>
      <c r="AA168" s="24">
        <f>Z168/Z163-1</f>
        <v>-0.98381374220977302</v>
      </c>
      <c r="AB168" s="24"/>
      <c r="AC168" s="10">
        <f>SUM(AC88:AC90)</f>
        <v>274.55600000000004</v>
      </c>
      <c r="AD168" s="24">
        <f>AC168/AC163-1</f>
        <v>-0.29592360085343827</v>
      </c>
      <c r="AE168" s="24"/>
      <c r="AF168" s="10">
        <f>AVERAGE(AF88:AF90)</f>
        <v>16.133333333333336</v>
      </c>
      <c r="AG168" s="10">
        <f>AF168-AF163</f>
        <v>-46.233333333333334</v>
      </c>
      <c r="AH168" s="10"/>
      <c r="AI168" s="10">
        <f>AVERAGE(AI88:AI90)</f>
        <v>81.766666666666666</v>
      </c>
      <c r="AJ168" s="10">
        <f>AI168-AI163</f>
        <v>13.700000000000003</v>
      </c>
      <c r="AK168" s="10"/>
    </row>
    <row r="169" spans="1:37">
      <c r="A169" s="7" t="s">
        <v>54</v>
      </c>
      <c r="B169" s="10">
        <f>SUM(B91:B93)</f>
        <v>1981.2549999999999</v>
      </c>
      <c r="C169" s="24">
        <f>B169/B164-1</f>
        <v>0.59840760682781524</v>
      </c>
      <c r="D169" s="24"/>
      <c r="E169" s="10">
        <f>SUM(E91:E93)</f>
        <v>131.77699999999999</v>
      </c>
      <c r="F169" s="24">
        <f>E169/E164-1</f>
        <v>0.85939241720873083</v>
      </c>
      <c r="G169" s="24"/>
      <c r="H169" s="10">
        <f>SUM(H91:H93)</f>
        <v>1849.4780000000001</v>
      </c>
      <c r="I169" s="24">
        <f>H169/H164-1</f>
        <v>0.58258053971815293</v>
      </c>
      <c r="J169" s="24"/>
      <c r="K169" s="10">
        <f>SUM(K91:K93)</f>
        <v>464.41399999999999</v>
      </c>
      <c r="L169" s="24">
        <f>K169/K164-1</f>
        <v>0.42613582275176953</v>
      </c>
      <c r="M169" s="24"/>
      <c r="N169" s="10">
        <f>SUM(N91:N93)</f>
        <v>35.54</v>
      </c>
      <c r="O169" s="24">
        <f>N169/N164-1</f>
        <v>2.9563620171434928</v>
      </c>
      <c r="P169" s="24"/>
      <c r="Q169" s="10">
        <f>SUM(Q91:Q93)</f>
        <v>428.87400000000002</v>
      </c>
      <c r="R169" s="24">
        <f>Q169/Q164-1</f>
        <v>0.35435890634177758</v>
      </c>
      <c r="S169" s="24"/>
      <c r="T169" s="10">
        <f>SUM(T91:T93)</f>
        <v>1985.2080000000001</v>
      </c>
      <c r="U169" s="24">
        <f>T169/T164-1</f>
        <v>-0.21382727000916779</v>
      </c>
      <c r="V169" s="24"/>
      <c r="W169" s="10">
        <f>SUM(W91:W93)</f>
        <v>1613.6969999999999</v>
      </c>
      <c r="X169" s="24">
        <f>W169/W164-1</f>
        <v>-0.11911534713863448</v>
      </c>
      <c r="Y169" s="24"/>
      <c r="Z169" s="10">
        <f>SUM(Z91:Z93)</f>
        <v>87.061000000000007</v>
      </c>
      <c r="AA169" s="24">
        <f>Z169/Z164-1</f>
        <v>0.46794698860187522</v>
      </c>
      <c r="AB169" s="24"/>
      <c r="AC169" s="10">
        <f>SUM(AC91:AC93)</f>
        <v>274.93</v>
      </c>
      <c r="AD169" s="24">
        <f>AC169/AC164-1</f>
        <v>-5.9369712046049017E-3</v>
      </c>
      <c r="AE169" s="24"/>
      <c r="AF169" s="10">
        <f>AVERAGE(AF91:AF93)</f>
        <v>24.2</v>
      </c>
      <c r="AG169" s="10">
        <f>AF169-AF164</f>
        <v>-2</v>
      </c>
      <c r="AH169" s="10"/>
      <c r="AI169" s="10">
        <f>AVERAGE(AI91:AI93)</f>
        <v>81.533333333333331</v>
      </c>
      <c r="AJ169" s="10">
        <f>AI169-AI164</f>
        <v>9</v>
      </c>
      <c r="AK169" s="10"/>
    </row>
    <row r="170" spans="1:37">
      <c r="A170" s="7" t="s">
        <v>55</v>
      </c>
      <c r="B170" s="10">
        <f>SUM(B94:B96)</f>
        <v>4673.4079999999994</v>
      </c>
      <c r="C170" s="24">
        <f>B170/B165-1</f>
        <v>0.38677330209285654</v>
      </c>
      <c r="D170" s="24"/>
      <c r="E170" s="10">
        <f>SUM(E94:E96)</f>
        <v>307.09400000000005</v>
      </c>
      <c r="F170" s="24">
        <f>E170/E165-1</f>
        <v>1.8970312160976581</v>
      </c>
      <c r="G170" s="24"/>
      <c r="H170" s="10">
        <f>SUM(H94:H96)</f>
        <v>4366.3140000000003</v>
      </c>
      <c r="I170" s="24">
        <f>H170/H165-1</f>
        <v>0.33772530747699747</v>
      </c>
      <c r="J170" s="24"/>
      <c r="K170" s="10">
        <f>SUM(K94:K96)</f>
        <v>1891.4580000000001</v>
      </c>
      <c r="L170" s="24">
        <f>K170/K165-1</f>
        <v>1.4655036895390716</v>
      </c>
      <c r="M170" s="24"/>
      <c r="N170" s="10">
        <f>SUM(N94:N96)</f>
        <v>156.22300000000001</v>
      </c>
      <c r="O170" s="24">
        <f>N170/N165-1</f>
        <v>6.2078527267694019</v>
      </c>
      <c r="P170" s="24"/>
      <c r="Q170" s="10">
        <f>SUM(Q94:Q96)</f>
        <v>1735.2350000000001</v>
      </c>
      <c r="R170" s="24">
        <f>Q170/Q165-1</f>
        <v>1.3276279518977327</v>
      </c>
      <c r="S170" s="24"/>
      <c r="T170" s="10">
        <f>SUM(T94:T96)</f>
        <v>2862.4210000000003</v>
      </c>
      <c r="U170" s="24">
        <f>T170/T165-1</f>
        <v>0.10756332825291137</v>
      </c>
      <c r="V170" s="24"/>
      <c r="W170" s="10">
        <f>SUM(W94:W96)</f>
        <v>2268.0249999999996</v>
      </c>
      <c r="X170" s="24">
        <f>W170/W165-1</f>
        <v>0.16422112771128838</v>
      </c>
      <c r="Y170" s="24"/>
      <c r="Z170" s="10">
        <f>SUM(Z94:Z96)</f>
        <v>307.77800000000002</v>
      </c>
      <c r="AA170" s="24">
        <f>Z170/Z165-1</f>
        <v>1.4462159627398306</v>
      </c>
      <c r="AB170" s="24"/>
      <c r="AC170" s="10">
        <f>SUM(AC94:AC96)</f>
        <v>364.69799999999998</v>
      </c>
      <c r="AD170" s="24">
        <f>AC170/AC165-1</f>
        <v>0.16255450998393406</v>
      </c>
      <c r="AE170" s="24"/>
      <c r="AF170" s="10">
        <f>AVERAGE(AF94:AF96)</f>
        <v>37.966666666666661</v>
      </c>
      <c r="AG170" s="10">
        <f>AF170-AF165</f>
        <v>15.233333333333331</v>
      </c>
      <c r="AH170" s="10"/>
      <c r="AI170" s="10">
        <f>AVERAGE(AI94:AI96)</f>
        <v>79.333333333333329</v>
      </c>
      <c r="AJ170" s="10">
        <f>AI170-AI165</f>
        <v>3.9666666666666544</v>
      </c>
      <c r="AK170" s="10"/>
    </row>
    <row r="171" spans="1:37">
      <c r="A171" s="7" t="s">
        <v>56</v>
      </c>
      <c r="B171" s="10">
        <f>SUM(B97)</f>
        <v>1383.4480000000001</v>
      </c>
      <c r="C171" s="93"/>
      <c r="D171" s="93"/>
      <c r="E171" s="10">
        <f>SUM(E97)</f>
        <v>78.149000000000001</v>
      </c>
      <c r="F171" s="93"/>
      <c r="G171" s="93"/>
      <c r="H171" s="10">
        <f>SUM(H97)</f>
        <v>1305.299</v>
      </c>
      <c r="I171" s="93"/>
      <c r="J171" s="93"/>
      <c r="K171" s="10">
        <f>SUM(K97)</f>
        <v>409.79700000000003</v>
      </c>
      <c r="L171" s="93"/>
      <c r="M171" s="93"/>
      <c r="N171" s="10">
        <f>SUM(N97)</f>
        <v>33.423999999999999</v>
      </c>
      <c r="O171" s="93"/>
      <c r="P171" s="93"/>
      <c r="Q171" s="10">
        <f>SUM(Q97)</f>
        <v>376.37300000000005</v>
      </c>
      <c r="R171" s="93"/>
      <c r="S171" s="93"/>
      <c r="T171" s="10">
        <f>SUM(T97)</f>
        <v>1043.5809999999999</v>
      </c>
      <c r="U171" s="93"/>
      <c r="V171" s="93"/>
      <c r="W171" s="10">
        <f>SUM(W97)</f>
        <v>865.226</v>
      </c>
      <c r="X171" s="93"/>
      <c r="Y171" s="93"/>
      <c r="Z171" s="10">
        <f>SUM(Z97:Z99)</f>
        <v>238.69599999999997</v>
      </c>
      <c r="AA171" s="93"/>
      <c r="AB171" s="93"/>
      <c r="AC171" s="10">
        <f>SUM(AC97)</f>
        <v>136.94900000000001</v>
      </c>
      <c r="AD171" s="93"/>
      <c r="AE171" s="93"/>
      <c r="AF171" s="10">
        <f>AVERAGE(AF97)</f>
        <v>29.6</v>
      </c>
      <c r="AG171" s="10">
        <f>AF171-AF166</f>
        <v>11.233333333333334</v>
      </c>
      <c r="AH171" s="10"/>
      <c r="AI171" s="10">
        <f>AVERAGE(AI97)</f>
        <v>82.9</v>
      </c>
      <c r="AJ171" s="10">
        <f>AI171-AI166</f>
        <v>4.13333333333334</v>
      </c>
      <c r="AK171" s="10"/>
    </row>
    <row r="172" spans="1:37">
      <c r="A172" s="11"/>
      <c r="B172" s="11"/>
      <c r="C172" s="62"/>
      <c r="D172" s="62"/>
      <c r="E172" s="11"/>
      <c r="F172" s="62"/>
      <c r="G172" s="62"/>
      <c r="H172" s="11"/>
      <c r="I172" s="62"/>
      <c r="J172" s="62"/>
      <c r="K172" s="11"/>
      <c r="L172" s="62"/>
      <c r="M172" s="62"/>
      <c r="N172" s="11"/>
      <c r="O172" s="62"/>
      <c r="P172" s="62"/>
      <c r="Q172" s="11"/>
      <c r="R172" s="62"/>
      <c r="S172" s="62"/>
      <c r="T172" s="11"/>
      <c r="U172" s="62"/>
      <c r="V172" s="62"/>
      <c r="W172" s="11"/>
      <c r="X172" s="62"/>
      <c r="Y172" s="62"/>
      <c r="Z172" s="11"/>
      <c r="AA172" s="62"/>
      <c r="AB172" s="62"/>
      <c r="AC172" s="11"/>
      <c r="AD172" s="62"/>
      <c r="AE172" s="62"/>
      <c r="AF172" s="11"/>
      <c r="AG172" s="11"/>
      <c r="AH172" s="11"/>
      <c r="AI172" s="11"/>
      <c r="AJ172" s="11"/>
      <c r="AK172" s="11"/>
    </row>
    <row r="173" spans="1:37">
      <c r="A173" s="7" t="s">
        <v>57</v>
      </c>
      <c r="B173" s="10">
        <f>SUM(B100:B102)</f>
        <v>740.93399999999997</v>
      </c>
      <c r="C173" s="24">
        <f>B173/B168-1</f>
        <v>-0.66103551209469891</v>
      </c>
      <c r="D173" s="24"/>
      <c r="E173" s="10">
        <f>SUM(E100:E102)</f>
        <v>264.048</v>
      </c>
      <c r="F173" s="24">
        <f>E173/E168-1</f>
        <v>1.2034481032094395</v>
      </c>
      <c r="G173" s="24"/>
      <c r="H173" s="10">
        <f>SUM(H100:H102)</f>
        <v>476.88599999999997</v>
      </c>
      <c r="I173" s="24">
        <f>H173/H168-1</f>
        <v>-0.76917883042979307</v>
      </c>
      <c r="J173" s="24"/>
      <c r="K173" s="10">
        <f>SUM(K100:K102)</f>
        <v>326.87700000000001</v>
      </c>
      <c r="L173" s="24">
        <f>K173/K168-1</f>
        <v>1.1589690900313254E-2</v>
      </c>
      <c r="M173" s="24"/>
      <c r="N173" s="10">
        <f>SUM(N100:N102)</f>
        <v>60.375</v>
      </c>
      <c r="O173" s="24">
        <f>N173/N168-1</f>
        <v>1.4433427762039659</v>
      </c>
      <c r="P173" s="24"/>
      <c r="Q173" s="10">
        <f>SUM(Q100:Q102)</f>
        <v>266.50200000000001</v>
      </c>
      <c r="R173" s="24">
        <f>Q173/Q168-1</f>
        <v>-0.10696262339907925</v>
      </c>
      <c r="S173" s="24"/>
      <c r="T173" s="10">
        <f>SUM(T100:T102)</f>
        <v>1051.924</v>
      </c>
      <c r="U173" s="24">
        <f>T173/T168-1</f>
        <v>-0.49248098716685029</v>
      </c>
      <c r="V173" s="24"/>
      <c r="W173" s="10">
        <f>SUM(W100:W102)</f>
        <v>839.13100000000009</v>
      </c>
      <c r="X173" s="24">
        <f>W173/W168-1</f>
        <v>-0.50274897187622214</v>
      </c>
      <c r="Y173" s="24"/>
      <c r="Z173" s="10">
        <f>SUM(Z100:Z102)</f>
        <v>86.58</v>
      </c>
      <c r="AA173" s="24">
        <f>Z173/Z168-1</f>
        <v>0.23539232053422365</v>
      </c>
      <c r="AB173" s="24"/>
      <c r="AC173" s="10">
        <f>SUM(AC100:AC102)</f>
        <v>236.53399999999999</v>
      </c>
      <c r="AD173" s="24">
        <f>AC173/AC168-1</f>
        <v>-0.13848540916971419</v>
      </c>
      <c r="AE173" s="24"/>
      <c r="AF173" s="10">
        <f>AVERAGE(AF100:AF102)</f>
        <v>44.5</v>
      </c>
      <c r="AG173" s="10">
        <f>AF173-AF168</f>
        <v>28.366666666666664</v>
      </c>
      <c r="AH173" s="10"/>
      <c r="AI173" s="10">
        <f>AVERAGE(AI100:AI102)</f>
        <v>79.533333333333331</v>
      </c>
      <c r="AJ173" s="10">
        <f>AI173-AI168</f>
        <v>-2.2333333333333343</v>
      </c>
      <c r="AK173" s="10"/>
    </row>
    <row r="174" spans="1:37">
      <c r="A174" s="7" t="s">
        <v>58</v>
      </c>
      <c r="B174" s="10">
        <f>SUM(B103:B105)</f>
        <v>2317.8739999999998</v>
      </c>
      <c r="C174" s="24">
        <f>B174/B169-1</f>
        <v>0.1699019056103328</v>
      </c>
      <c r="D174" s="24"/>
      <c r="E174" s="10">
        <f>SUM(E103:E105)</f>
        <v>226.44099999999997</v>
      </c>
      <c r="F174" s="24">
        <f>E174/E169-1</f>
        <v>0.71836511682615334</v>
      </c>
      <c r="G174" s="24"/>
      <c r="H174" s="10">
        <f>SUM(H103:H105)</f>
        <v>2091.433</v>
      </c>
      <c r="I174" s="24">
        <f>H174/H169-1</f>
        <v>0.13082339989986358</v>
      </c>
      <c r="J174" s="24"/>
      <c r="K174" s="10">
        <f>SUM(K103:K105)</f>
        <v>1482.7670000000001</v>
      </c>
      <c r="L174" s="24">
        <f>K174/K169-1</f>
        <v>2.1927698131408615</v>
      </c>
      <c r="M174" s="24"/>
      <c r="N174" s="10">
        <f>SUM(N103:N105)</f>
        <v>77.129000000000005</v>
      </c>
      <c r="O174" s="24">
        <f>N174/N169-1</f>
        <v>1.1702025886325269</v>
      </c>
      <c r="P174" s="24"/>
      <c r="Q174" s="10">
        <f>SUM(Q103:Q105)</f>
        <v>1405.6379999999999</v>
      </c>
      <c r="R174" s="24">
        <f>Q174/Q169-1</f>
        <v>2.2775080792960165</v>
      </c>
      <c r="S174" s="24"/>
      <c r="T174" s="10">
        <f>SUM(T103:T105)</f>
        <v>1749.2910000000002</v>
      </c>
      <c r="U174" s="24">
        <f>T174/T169-1</f>
        <v>-0.11883742156993116</v>
      </c>
      <c r="V174" s="24"/>
      <c r="W174" s="10">
        <f>SUM(W103:W105)</f>
        <v>1283.7</v>
      </c>
      <c r="X174" s="24">
        <f>W174/W169-1</f>
        <v>-0.20449749860103839</v>
      </c>
      <c r="Y174" s="24"/>
      <c r="Z174" s="10">
        <f>SUM(Z103:Z105)</f>
        <v>248.88200000000001</v>
      </c>
      <c r="AA174" s="24">
        <f>Z174/Z169-1</f>
        <v>1.8587082620231792</v>
      </c>
      <c r="AB174" s="24"/>
      <c r="AC174" s="10">
        <f>SUM(AC103:AC105)</f>
        <v>289.346</v>
      </c>
      <c r="AD174" s="24">
        <f>AC174/AC169-1</f>
        <v>5.2435165314807408E-2</v>
      </c>
      <c r="AE174" s="24"/>
      <c r="AF174" s="10">
        <f>AVERAGE(AF103:AF105)</f>
        <v>61.033333333333331</v>
      </c>
      <c r="AG174" s="10">
        <f>AF174-AF169</f>
        <v>36.833333333333329</v>
      </c>
      <c r="AH174" s="10"/>
      <c r="AI174" s="10">
        <f>AVERAGE(AI103:AI105)</f>
        <v>74.766666666666666</v>
      </c>
      <c r="AJ174" s="10">
        <f>AI174-AI169</f>
        <v>-6.7666666666666657</v>
      </c>
      <c r="AK174" s="10"/>
    </row>
    <row r="175" spans="1:37">
      <c r="A175" s="7" t="s">
        <v>59</v>
      </c>
      <c r="B175" s="10">
        <f>SUM(B106:B108)</f>
        <v>6337.4380000000001</v>
      </c>
      <c r="C175" s="24">
        <f>B175/B170-1</f>
        <v>0.35606349798690817</v>
      </c>
      <c r="D175" s="24"/>
      <c r="E175" s="10">
        <f>SUM(E106:E108)</f>
        <v>346.41700000000003</v>
      </c>
      <c r="F175" s="24">
        <f>E175/E170-1</f>
        <v>0.12804874077643968</v>
      </c>
      <c r="G175" s="24"/>
      <c r="H175" s="10">
        <f>SUM(H106:H108)</f>
        <v>5991.0209999999997</v>
      </c>
      <c r="I175" s="24">
        <f>H175/H170-1</f>
        <v>0.37210035741817915</v>
      </c>
      <c r="J175" s="24"/>
      <c r="K175" s="10">
        <f>SUM(K106:K108)</f>
        <v>4516.6260000000002</v>
      </c>
      <c r="L175" s="24">
        <f>K175/K170-1</f>
        <v>1.387907106581272</v>
      </c>
      <c r="M175" s="24"/>
      <c r="N175" s="10">
        <f>SUM(N106:N108)</f>
        <v>192.64600000000002</v>
      </c>
      <c r="O175" s="24">
        <f>N175/N170-1</f>
        <v>0.23314748788590678</v>
      </c>
      <c r="P175" s="24"/>
      <c r="Q175" s="10">
        <f>SUM(Q106:Q108)</f>
        <v>4323.9799999999996</v>
      </c>
      <c r="R175" s="24">
        <f>Q175/Q170-1</f>
        <v>1.4918699772653268</v>
      </c>
      <c r="S175" s="24"/>
      <c r="T175" s="10">
        <f>SUM(T106:T108)</f>
        <v>2554.9279999999999</v>
      </c>
      <c r="U175" s="24">
        <f>T175/T170-1</f>
        <v>-0.10742410008870129</v>
      </c>
      <c r="V175" s="24"/>
      <c r="W175" s="10">
        <f>SUM(W106:W108)</f>
        <v>1737.1940000000002</v>
      </c>
      <c r="X175" s="24">
        <f>W175/W170-1</f>
        <v>-0.23404988922079761</v>
      </c>
      <c r="Y175" s="24"/>
      <c r="Z175" s="10">
        <f>SUM(Z106:Z108)</f>
        <v>739.49799999999993</v>
      </c>
      <c r="AA175" s="24">
        <f>Z175/Z170-1</f>
        <v>1.4026993482315171</v>
      </c>
      <c r="AB175" s="24"/>
      <c r="AC175" s="10">
        <f>SUM(AC106:AC108)</f>
        <v>309.62</v>
      </c>
      <c r="AD175" s="24">
        <f>AC175/AC170-1</f>
        <v>-0.15102358663880799</v>
      </c>
      <c r="AE175" s="24"/>
      <c r="AF175" s="10">
        <f>AVERAGE(AF106:AF108)</f>
        <v>71.466666666666654</v>
      </c>
      <c r="AG175" s="10">
        <f>AF175-AF170</f>
        <v>33.499999999999993</v>
      </c>
      <c r="AH175" s="10"/>
      <c r="AI175" s="10">
        <f>AVERAGE(AI106:AI108)</f>
        <v>68.13333333333334</v>
      </c>
      <c r="AJ175" s="10">
        <f>AI175-AI170</f>
        <v>-11.199999999999989</v>
      </c>
      <c r="AK175" s="10"/>
    </row>
    <row r="176" spans="1:37">
      <c r="A176" s="7" t="s">
        <v>60</v>
      </c>
      <c r="B176" s="10">
        <f>SUM(B109:B111)</f>
        <v>10660.011</v>
      </c>
      <c r="C176" s="24">
        <f>B176/B171-1</f>
        <v>6.7053933360704558</v>
      </c>
      <c r="D176" s="24"/>
      <c r="E176" s="10">
        <f>SUM(E109:E111)</f>
        <v>373.73</v>
      </c>
      <c r="F176" s="24">
        <f>E176/E171-1</f>
        <v>3.7822748851552808</v>
      </c>
      <c r="G176" s="24"/>
      <c r="H176" s="10">
        <f>SUM(H109:H111)</f>
        <v>10286.280999999999</v>
      </c>
      <c r="I176" s="24">
        <f>H176/H171-1</f>
        <v>6.8804021147645091</v>
      </c>
      <c r="J176" s="24"/>
      <c r="K176" s="10">
        <f>SUM(K109:K111)</f>
        <v>8437.4740000000002</v>
      </c>
      <c r="L176" s="24">
        <f>K176/K171-1</f>
        <v>19.589399141526169</v>
      </c>
      <c r="M176" s="24"/>
      <c r="N176" s="10">
        <f>SUM(N109:N111)</f>
        <v>167.31200000000001</v>
      </c>
      <c r="O176" s="24">
        <f>N176/N171-1</f>
        <v>4.0057443752991864</v>
      </c>
      <c r="P176" s="24"/>
      <c r="Q176" s="10">
        <f>SUM(Q109:Q111)</f>
        <v>8270.1620000000003</v>
      </c>
      <c r="R176" s="24">
        <f>Q176/Q171-1</f>
        <v>20.97331370741259</v>
      </c>
      <c r="S176" s="24"/>
      <c r="T176" s="10">
        <f>SUM(T109:T111)</f>
        <v>2824.9139999999998</v>
      </c>
      <c r="U176" s="24">
        <f>T176/T171-1</f>
        <v>1.7069427289304806</v>
      </c>
      <c r="V176" s="24"/>
      <c r="W176" s="10">
        <f>SUM(W109:W111)</f>
        <v>1914.1459999999997</v>
      </c>
      <c r="X176" s="24">
        <f>W176/W171-1</f>
        <v>1.2123075358345679</v>
      </c>
      <c r="Y176" s="24"/>
      <c r="Z176" s="10">
        <f>SUM(Z109:Z111)</f>
        <v>1728.8240000000001</v>
      </c>
      <c r="AA176" s="24">
        <f>Z176/Z171-1</f>
        <v>6.242785802862219</v>
      </c>
      <c r="AB176" s="24"/>
      <c r="AC176" s="10">
        <f>SUM(AC109:AC111)</f>
        <v>318.98800000000006</v>
      </c>
      <c r="AD176" s="24">
        <f>AC176/AC171-1</f>
        <v>1.3292466538638474</v>
      </c>
      <c r="AE176" s="24"/>
      <c r="AF176" s="10">
        <f>AVERAGE(AF109:AF111)</f>
        <v>78.466666666666654</v>
      </c>
      <c r="AG176" s="10">
        <f>AF176-AF171</f>
        <v>48.866666666666653</v>
      </c>
      <c r="AH176" s="10"/>
      <c r="AI176" s="10">
        <f>AVERAGE(AI109:AI111)</f>
        <v>67.733333333333334</v>
      </c>
      <c r="AJ176" s="10">
        <f>AI176-AI171</f>
        <v>-15.166666666666671</v>
      </c>
      <c r="AK176" s="10"/>
    </row>
    <row r="177" spans="1:37">
      <c r="A177" s="11"/>
      <c r="B177" s="11"/>
      <c r="C177" s="62"/>
      <c r="D177" s="62"/>
      <c r="E177" s="11"/>
      <c r="F177" s="62"/>
      <c r="G177" s="62"/>
      <c r="H177" s="11"/>
      <c r="I177" s="62"/>
      <c r="J177" s="62"/>
      <c r="K177" s="11"/>
      <c r="L177" s="62"/>
      <c r="M177" s="62"/>
      <c r="N177" s="11"/>
      <c r="O177" s="62"/>
      <c r="P177" s="62"/>
      <c r="Q177" s="11"/>
      <c r="R177" s="62"/>
      <c r="S177" s="62"/>
      <c r="T177" s="11"/>
      <c r="U177" s="62"/>
      <c r="V177" s="62"/>
      <c r="W177" s="11"/>
      <c r="X177" s="62"/>
      <c r="Y177" s="62"/>
      <c r="Z177" s="11"/>
      <c r="AA177" s="62"/>
      <c r="AB177" s="62"/>
      <c r="AC177" s="11"/>
      <c r="AD177" s="62"/>
      <c r="AE177" s="62"/>
      <c r="AF177" s="11"/>
      <c r="AG177" s="11"/>
      <c r="AH177" s="11"/>
      <c r="AI177" s="11"/>
      <c r="AJ177" s="10"/>
      <c r="AK177" s="10"/>
    </row>
    <row r="178" spans="1:37">
      <c r="A178" s="7" t="s">
        <v>61</v>
      </c>
      <c r="B178" s="10">
        <f>SUM(B112:B114)</f>
        <v>16851.197</v>
      </c>
      <c r="C178" s="24">
        <f>B178/B173-1</f>
        <v>21.743182253749996</v>
      </c>
      <c r="D178" s="24">
        <f>B178/B158-1</f>
        <v>-0.57970708038510055</v>
      </c>
      <c r="E178" s="10">
        <f>SUM(E112:E114)</f>
        <v>864.197</v>
      </c>
      <c r="F178" s="24">
        <f>E178/E173-1</f>
        <v>2.2728784160455673</v>
      </c>
      <c r="G178" s="24">
        <f>E178/E158-1</f>
        <v>-0.70289205097677754</v>
      </c>
      <c r="H178" s="10">
        <f>SUM(H112:H114)</f>
        <v>15987</v>
      </c>
      <c r="I178" s="24">
        <f>H178/H173-1</f>
        <v>32.523735232319673</v>
      </c>
      <c r="J178" s="24">
        <f>H178/H158-1</f>
        <v>-0.57007132776721769</v>
      </c>
      <c r="K178" s="10">
        <f>SUM(K112:K114)</f>
        <v>14813.032999999999</v>
      </c>
      <c r="L178" s="24">
        <f>K178/K173-1</f>
        <v>44.316840891222078</v>
      </c>
      <c r="M178" s="24">
        <f>K178/K158-1</f>
        <v>-0.55995849900701988</v>
      </c>
      <c r="N178" s="10">
        <f>SUM(N112:N114)</f>
        <v>596.423</v>
      </c>
      <c r="O178" s="24">
        <f>N178/N173-1</f>
        <v>8.8786418219461698</v>
      </c>
      <c r="P178" s="24">
        <f>N178/N158-1</f>
        <v>-0.73839031151582146</v>
      </c>
      <c r="Q178" s="10">
        <f>SUM(Q112:Q114)</f>
        <v>14216.61</v>
      </c>
      <c r="R178" s="24">
        <f>Q178/Q173-1</f>
        <v>52.345228178400163</v>
      </c>
      <c r="S178" s="24">
        <f>Q178/Q158-1</f>
        <v>-0.54699630427171864</v>
      </c>
      <c r="T178" s="10">
        <f>SUM(T112:T114)</f>
        <v>2928.2330000000002</v>
      </c>
      <c r="U178" s="24">
        <f>T178/T173-1</f>
        <v>1.7836925481308539</v>
      </c>
      <c r="V178" s="24">
        <f>T178/T158-1</f>
        <v>-0.30833466002204268</v>
      </c>
      <c r="W178" s="10">
        <f>SUM(W112:W114)</f>
        <v>1914.2460000000001</v>
      </c>
      <c r="X178" s="24">
        <f>W178/W173-1</f>
        <v>1.2812242665328775</v>
      </c>
      <c r="Y178" s="24">
        <f>W178/W158-1</f>
        <v>-0.29141654429687691</v>
      </c>
      <c r="Z178" s="10">
        <f>SUM(Z112:Z114)</f>
        <v>3468.7999999999997</v>
      </c>
      <c r="AA178" s="24">
        <f>Z178/Z173-1</f>
        <v>39.064680064680061</v>
      </c>
      <c r="AB178" s="24">
        <f>Z178/Z158-1</f>
        <v>-0.61764684161278338</v>
      </c>
      <c r="AC178" s="10">
        <f>SUM(AC112:AC114)</f>
        <v>320.84699999999998</v>
      </c>
      <c r="AD178" s="24">
        <f>AC178/AC173-1</f>
        <v>0.35645192657292402</v>
      </c>
      <c r="AE178" s="24">
        <f>AC178/AC158-1</f>
        <v>-0.33601056267344909</v>
      </c>
      <c r="AF178" s="10">
        <f>AVERAGE(AF112:AF114)</f>
        <v>87.8</v>
      </c>
      <c r="AG178" s="47">
        <f>AF178-AF173</f>
        <v>43.3</v>
      </c>
      <c r="AH178" s="167">
        <f>AF178-AF158</f>
        <v>3.8999999999999915</v>
      </c>
      <c r="AI178" s="10">
        <f>AVERAGE(AI112:AI114)</f>
        <v>65.266666666666666</v>
      </c>
      <c r="AJ178" s="10">
        <f>AI178-AI173</f>
        <v>-14.266666666666666</v>
      </c>
      <c r="AK178" s="167">
        <f>AI178-AI158</f>
        <v>1.6666666666666643</v>
      </c>
    </row>
    <row r="179" spans="1:37">
      <c r="A179" s="7" t="s">
        <v>62</v>
      </c>
      <c r="B179" s="10">
        <f>SUM(B115:B117)</f>
        <v>20201.37</v>
      </c>
      <c r="C179" s="24">
        <f>B179/B174-1</f>
        <v>7.7154737487887619</v>
      </c>
      <c r="D179" s="24">
        <f t="shared" ref="D179:D181" si="230">B179/B159-1</f>
        <v>-0.50390154970154344</v>
      </c>
      <c r="E179" s="10">
        <f>SUM(E115:E117)</f>
        <v>1096.355</v>
      </c>
      <c r="F179" s="24">
        <f>E179/E174-1</f>
        <v>3.8416806143763722</v>
      </c>
      <c r="G179" s="24">
        <f t="shared" ref="G179:G181" si="231">E179/E159-1</f>
        <v>-0.62550592421068307</v>
      </c>
      <c r="H179" s="10">
        <f>SUM(H115:H117)</f>
        <v>19105.014999999999</v>
      </c>
      <c r="I179" s="24">
        <f>H179/H174-1</f>
        <v>8.1348922007064051</v>
      </c>
      <c r="J179" s="24">
        <f t="shared" ref="J179:J181" si="232">H179/H159-1</f>
        <v>-0.49448167848779523</v>
      </c>
      <c r="K179" s="10">
        <f>SUM(K115:K117)</f>
        <v>17495.343000000001</v>
      </c>
      <c r="L179" s="24">
        <f>K179/K174-1</f>
        <v>10.799118135216119</v>
      </c>
      <c r="M179" s="24">
        <f t="shared" ref="M179:M181" si="233">K179/K159-1</f>
        <v>-0.49164554206433708</v>
      </c>
      <c r="N179" s="10">
        <f>SUM(N115:N117)</f>
        <v>810.77</v>
      </c>
      <c r="O179" s="24">
        <f>N179/N174-1</f>
        <v>9.5118697247468518</v>
      </c>
      <c r="P179" s="24">
        <f t="shared" ref="P179:P181" si="234">N179/N159-1</f>
        <v>-0.64305368569071319</v>
      </c>
      <c r="Q179" s="10">
        <f>SUM(Q115:Q117)</f>
        <v>16684.572999999997</v>
      </c>
      <c r="R179" s="24">
        <f>Q179/Q174-1</f>
        <v>10.869750960062262</v>
      </c>
      <c r="S179" s="24">
        <f t="shared" ref="S179:S181" si="235">Q179/Q159-1</f>
        <v>-0.4809465971997714</v>
      </c>
      <c r="T179" s="10">
        <f>SUM(T115:T117)</f>
        <v>3166.2860000000001</v>
      </c>
      <c r="U179" s="24">
        <f>T179/T174-1</f>
        <v>0.81003961033355787</v>
      </c>
      <c r="V179" s="24">
        <f t="shared" ref="V179:V181" si="236">T179/T159-1</f>
        <v>-0.28054079540096688</v>
      </c>
      <c r="W179" s="10">
        <f>SUM(W115:W117)</f>
        <v>1971.451</v>
      </c>
      <c r="X179" s="24">
        <f>W179/W174-1</f>
        <v>0.53575679675936749</v>
      </c>
      <c r="Y179" s="24">
        <f t="shared" ref="Y179:Y181" si="237">W179/W159-1</f>
        <v>-0.28986354523049473</v>
      </c>
      <c r="Z179" s="10">
        <f>SUM(Z115:Z117)</f>
        <v>4347.55</v>
      </c>
      <c r="AA179" s="24">
        <f>Z179/Z174-1</f>
        <v>16.468318319524915</v>
      </c>
      <c r="AB179" s="24">
        <f t="shared" ref="AB179:AB181" si="238">Z179/Z159-1</f>
        <v>-0.52686468942819453</v>
      </c>
      <c r="AC179" s="10">
        <f>SUM(AC115:AC117)</f>
        <v>330.41600000000005</v>
      </c>
      <c r="AD179" s="24">
        <f>AC179/AC174-1</f>
        <v>0.14194079061054943</v>
      </c>
      <c r="AE179" s="24">
        <f t="shared" ref="AE179:AE181" si="239">AC179/AC159-1</f>
        <v>-0.33375945929052042</v>
      </c>
      <c r="AF179" s="10">
        <f>AVERAGE(AF115:AF117)</f>
        <v>86.566666666666663</v>
      </c>
      <c r="AG179" s="47">
        <f>AF179-AF174</f>
        <v>25.533333333333331</v>
      </c>
      <c r="AH179" s="167">
        <f t="shared" ref="AH179:AH181" si="240">AF179-AF159</f>
        <v>2.0666666666666629</v>
      </c>
      <c r="AI179" s="10">
        <f>AVERAGE(AI115:AI117)</f>
        <v>62.266666666666673</v>
      </c>
      <c r="AJ179" s="10">
        <f>AI179-AI174</f>
        <v>-12.499999999999993</v>
      </c>
      <c r="AK179" s="167">
        <f t="shared" ref="AK179:AK181" si="241">AI179-AI159</f>
        <v>-0.79999999999999005</v>
      </c>
    </row>
    <row r="180" spans="1:37">
      <c r="A180" s="7" t="s">
        <v>63</v>
      </c>
      <c r="B180" s="10">
        <f>SUM(B118:B120)</f>
        <v>23714.287</v>
      </c>
      <c r="C180" s="24">
        <f>B180/B175-1</f>
        <v>2.7419359368880611</v>
      </c>
      <c r="D180" s="24">
        <f t="shared" si="230"/>
        <v>-0.44221349792657838</v>
      </c>
      <c r="E180" s="10">
        <f>SUM(E118:E120)</f>
        <v>1268.0160000000001</v>
      </c>
      <c r="F180" s="24">
        <f>E180/E175-1</f>
        <v>2.6603746351940001</v>
      </c>
      <c r="G180" s="24">
        <f t="shared" si="231"/>
        <v>-0.55527731511536516</v>
      </c>
      <c r="H180" s="10">
        <f>SUM(H118:H120)</f>
        <v>22446.271000000001</v>
      </c>
      <c r="I180" s="24">
        <f>H180/H175-1</f>
        <v>2.7466520314317044</v>
      </c>
      <c r="J180" s="24">
        <f t="shared" si="232"/>
        <v>-0.43408583931247224</v>
      </c>
      <c r="K180" s="10">
        <f>SUM(K118:K120)</f>
        <v>20629.610999999997</v>
      </c>
      <c r="L180" s="24">
        <f>K180/K175-1</f>
        <v>3.5674826740137426</v>
      </c>
      <c r="M180" s="24">
        <f t="shared" si="233"/>
        <v>-0.39374798089732355</v>
      </c>
      <c r="N180" s="10">
        <f>SUM(N118:N120)</f>
        <v>1007.0040000000001</v>
      </c>
      <c r="O180" s="24">
        <f>N180/N175-1</f>
        <v>4.2272250656644834</v>
      </c>
      <c r="P180" s="24">
        <f t="shared" si="234"/>
        <v>-0.49770175773758185</v>
      </c>
      <c r="Q180" s="10">
        <f>SUM(Q118:Q120)</f>
        <v>19622.607</v>
      </c>
      <c r="R180" s="24">
        <f>Q180/Q175-1</f>
        <v>3.5380892141036737</v>
      </c>
      <c r="S180" s="24">
        <f t="shared" si="235"/>
        <v>-0.38724004177206117</v>
      </c>
      <c r="T180" s="10">
        <f>SUM(T118:T120)</f>
        <v>3422.5929999999998</v>
      </c>
      <c r="U180" s="24">
        <f>T180/T175-1</f>
        <v>0.3396044820049724</v>
      </c>
      <c r="V180" s="24">
        <f t="shared" si="236"/>
        <v>-0.23873322422695431</v>
      </c>
      <c r="W180" s="10">
        <f>SUM(W118:W120)</f>
        <v>2050.81</v>
      </c>
      <c r="X180" s="24">
        <f>W180/W175-1</f>
        <v>0.18053021136384295</v>
      </c>
      <c r="Y180" s="24">
        <f t="shared" si="237"/>
        <v>-0.27740877541679687</v>
      </c>
      <c r="Z180" s="10">
        <f>SUM(Z118:Z120)</f>
        <v>5071.4980000000005</v>
      </c>
      <c r="AA180" s="24">
        <f>Z180/Z175-1</f>
        <v>5.8580280135984157</v>
      </c>
      <c r="AB180" s="24">
        <f t="shared" si="238"/>
        <v>-0.4111575556764886</v>
      </c>
      <c r="AC180" s="10">
        <f>SUM(AC118:AC120)</f>
        <v>352.61099999999999</v>
      </c>
      <c r="AD180" s="24">
        <f>AC180/AC175-1</f>
        <v>0.13885084942833137</v>
      </c>
      <c r="AE180" s="24">
        <f t="shared" si="239"/>
        <v>-0.30002918108351151</v>
      </c>
      <c r="AF180" s="10">
        <f>AVERAGE(AF118:AF120)</f>
        <v>87</v>
      </c>
      <c r="AG180" s="47">
        <f>AF180-AF175</f>
        <v>15.533333333333346</v>
      </c>
      <c r="AH180" s="167">
        <f t="shared" si="240"/>
        <v>7.13333333333334</v>
      </c>
      <c r="AI180" s="10">
        <f>AVERAGE(AI118:AI120)</f>
        <v>59.9</v>
      </c>
      <c r="AJ180" s="10">
        <f>AI180-AI175</f>
        <v>-8.2333333333333414</v>
      </c>
      <c r="AK180" s="167">
        <f t="shared" si="241"/>
        <v>-3.2666666666666657</v>
      </c>
    </row>
    <row r="181" spans="1:37">
      <c r="A181" s="91" t="s">
        <v>64</v>
      </c>
      <c r="B181" s="77">
        <f>SUM(B121:B123)</f>
        <v>24840.589</v>
      </c>
      <c r="C181" s="24">
        <f>B181/B176-1</f>
        <v>1.3302592276874758</v>
      </c>
      <c r="D181" s="24">
        <f t="shared" si="230"/>
        <v>-0.37765504377331327</v>
      </c>
      <c r="E181" s="77">
        <f>SUM(E121:E123)</f>
        <v>1509.787</v>
      </c>
      <c r="F181" s="24">
        <f>E181/E176-1</f>
        <v>3.0397800551200067</v>
      </c>
      <c r="G181" s="24">
        <f t="shared" si="231"/>
        <v>-0.43024261126082453</v>
      </c>
      <c r="H181" s="77">
        <f>SUM(H121:H123)</f>
        <v>23330.802</v>
      </c>
      <c r="I181" s="24">
        <f>H181/H176-1</f>
        <v>1.2681474480426891</v>
      </c>
      <c r="J181" s="24">
        <f t="shared" si="232"/>
        <v>-0.373915556643868</v>
      </c>
      <c r="K181" s="77">
        <f>SUM(K121:K123)</f>
        <v>20403.726000000002</v>
      </c>
      <c r="L181" s="24">
        <f>K181/K176-1</f>
        <v>1.4182268294989711</v>
      </c>
      <c r="M181" s="24">
        <f t="shared" si="233"/>
        <v>-0.36811544652375983</v>
      </c>
      <c r="N181" s="77">
        <f>SUM(N121:N123)</f>
        <v>995.47699999999998</v>
      </c>
      <c r="O181" s="24">
        <f>N181/N176-1</f>
        <v>4.9498242803863439</v>
      </c>
      <c r="P181" s="24">
        <f t="shared" si="234"/>
        <v>-0.40043497324631461</v>
      </c>
      <c r="Q181" s="77">
        <f>SUM(Q121:Q123)</f>
        <v>19408.249</v>
      </c>
      <c r="R181" s="24">
        <f>Q181/Q176-1</f>
        <v>1.3467797849667273</v>
      </c>
      <c r="S181" s="24">
        <f t="shared" si="235"/>
        <v>-0.3663635286556034</v>
      </c>
      <c r="T181" s="77">
        <f>SUM(T121:T123)</f>
        <v>3551.527</v>
      </c>
      <c r="U181" s="24">
        <f>T181/T176-1</f>
        <v>0.257215971884454</v>
      </c>
      <c r="V181" s="24">
        <f t="shared" si="236"/>
        <v>-0.19781452140056033</v>
      </c>
      <c r="W181" s="77">
        <f>SUM(W121:W123)</f>
        <v>2162.5940000000001</v>
      </c>
      <c r="X181" s="24">
        <f>W181/W176-1</f>
        <v>0.12979574180861886</v>
      </c>
      <c r="Y181" s="24">
        <f t="shared" si="237"/>
        <v>-0.27800131406395645</v>
      </c>
      <c r="Z181" s="77">
        <f>SUM(Z121:Z123)</f>
        <v>5097.3019999999997</v>
      </c>
      <c r="AA181" s="24">
        <f>Z181/Z176-1</f>
        <v>1.9484215860029703</v>
      </c>
      <c r="AB181" s="24">
        <f t="shared" si="238"/>
        <v>-0.39023286771911569</v>
      </c>
      <c r="AC181" s="77">
        <f>SUM(AC121:AC123)</f>
        <v>376.98500000000001</v>
      </c>
      <c r="AD181" s="24">
        <f>AC181/AC176-1</f>
        <v>0.18181561688840953</v>
      </c>
      <c r="AE181" s="24">
        <f t="shared" si="239"/>
        <v>-0.30012215860568392</v>
      </c>
      <c r="AF181" s="77">
        <f>AVERAGE(AF121:AF123)</f>
        <v>82.133333333333326</v>
      </c>
      <c r="AG181" s="47">
        <f>AF181-AF176</f>
        <v>3.6666666666666714</v>
      </c>
      <c r="AH181" s="167">
        <f t="shared" si="240"/>
        <v>1.2333333333333343</v>
      </c>
      <c r="AI181" s="77">
        <f>AVERAGE(AI121:AI123)</f>
        <v>60.866666666666674</v>
      </c>
      <c r="AJ181" s="77">
        <f>AI181-AI176</f>
        <v>-6.86666666666666</v>
      </c>
      <c r="AK181" s="167">
        <f t="shared" si="241"/>
        <v>-6.7999999999999972</v>
      </c>
    </row>
    <row r="182" spans="1:37">
      <c r="A182" s="91"/>
      <c r="B182" s="77"/>
      <c r="C182" s="24"/>
      <c r="D182" s="24"/>
      <c r="E182" s="77"/>
      <c r="F182" s="24"/>
      <c r="G182" s="24"/>
      <c r="H182" s="77"/>
      <c r="I182" s="24"/>
      <c r="J182" s="24"/>
      <c r="K182" s="77"/>
      <c r="L182" s="24"/>
      <c r="M182" s="24"/>
      <c r="N182" s="77"/>
      <c r="O182" s="24"/>
      <c r="P182" s="24"/>
      <c r="Q182" s="77"/>
      <c r="R182" s="24"/>
      <c r="S182" s="24"/>
      <c r="T182" s="77"/>
      <c r="U182" s="24"/>
      <c r="V182" s="24"/>
      <c r="W182" s="77"/>
      <c r="X182" s="24"/>
      <c r="Y182" s="24"/>
      <c r="Z182" s="77"/>
      <c r="AA182" s="24"/>
      <c r="AB182" s="24"/>
      <c r="AC182" s="77"/>
      <c r="AD182" s="24"/>
      <c r="AE182" s="24"/>
      <c r="AF182" s="77"/>
      <c r="AG182" s="47"/>
      <c r="AH182" s="24"/>
      <c r="AI182" s="77"/>
      <c r="AJ182" s="77"/>
      <c r="AK182" s="24"/>
    </row>
    <row r="183" spans="1:37">
      <c r="A183" s="91" t="s">
        <v>65</v>
      </c>
      <c r="B183" s="77">
        <f>SUM(B124:B126)</f>
        <v>26360.047999999999</v>
      </c>
      <c r="C183" s="92">
        <f>B183/B178-1</f>
        <v>0.56428341559356276</v>
      </c>
      <c r="D183" s="92">
        <f>B183/B158-1</f>
        <v>-0.34254275615501451</v>
      </c>
      <c r="E183" s="77">
        <f>SUM(E124:E126)</f>
        <v>1421.296</v>
      </c>
      <c r="F183" s="92">
        <f>E183/E178-1</f>
        <v>0.64464352456673657</v>
      </c>
      <c r="G183" s="92">
        <f>E183/E158-1</f>
        <v>-0.51136333554165314</v>
      </c>
      <c r="H183" s="77">
        <f>SUM(H124:H126)</f>
        <v>24938.751999999997</v>
      </c>
      <c r="I183" s="92">
        <f>H183/H178-1</f>
        <v>0.55993945080377783</v>
      </c>
      <c r="J183" s="92">
        <f>H183/H158-1</f>
        <v>-0.32933730315239618</v>
      </c>
      <c r="K183" s="77">
        <f>SUM(K124:K126)</f>
        <v>21883.038999999997</v>
      </c>
      <c r="L183" s="92">
        <f>K183/K178-1</f>
        <v>0.47728280899664499</v>
      </c>
      <c r="M183" s="92">
        <f>K183/K158-1</f>
        <v>-0.34993425533799039</v>
      </c>
      <c r="N183" s="77">
        <f>SUM(N124:N126)</f>
        <v>1036.67</v>
      </c>
      <c r="O183" s="92">
        <f>N183/N178-1</f>
        <v>0.73814557788683555</v>
      </c>
      <c r="P183" s="92">
        <f>N183/N158-1</f>
        <v>-0.54528427682887248</v>
      </c>
      <c r="Q183" s="77">
        <f>SUM(Q124:Q126)</f>
        <v>20846.368999999999</v>
      </c>
      <c r="R183" s="92">
        <f>Q183/Q178-1</f>
        <v>0.46633895140965387</v>
      </c>
      <c r="S183" s="92">
        <f>Q183/Q158-1</f>
        <v>-0.33574303582109399</v>
      </c>
      <c r="T183" s="77">
        <f>SUM(T124:T126)</f>
        <v>3373.5249999999996</v>
      </c>
      <c r="U183" s="92">
        <f>T183/T178-1</f>
        <v>0.15206850001348915</v>
      </c>
      <c r="V183" s="92">
        <f>T183/T158-1</f>
        <v>-0.20315414926027464</v>
      </c>
      <c r="W183" s="77">
        <f>SUM(W124:W126)</f>
        <v>2032.876</v>
      </c>
      <c r="X183" s="92">
        <f>W183/W178-1</f>
        <v>6.1972181213908684E-2</v>
      </c>
      <c r="Y183" s="92">
        <f>W183/W158-1</f>
        <v>-0.24750408197486529</v>
      </c>
      <c r="Z183" s="77">
        <f>SUM(Z124:Z126)</f>
        <v>5401.7780000000002</v>
      </c>
      <c r="AA183" s="92">
        <f>Z183/Z178-1</f>
        <v>0.55724688653136556</v>
      </c>
      <c r="AB183" s="92">
        <f>Z183/Z158-1</f>
        <v>-0.40458173454607294</v>
      </c>
      <c r="AC183" s="77">
        <f>SUM(AC124:AC126)</f>
        <v>356.38</v>
      </c>
      <c r="AD183" s="92">
        <f>AC183/AC178-1</f>
        <v>0.11074749023677954</v>
      </c>
      <c r="AE183" s="92">
        <f>AC183/AC158-1</f>
        <v>-0.26247539894580219</v>
      </c>
      <c r="AF183" s="77">
        <f>AVERAGE(AF124:AF126)</f>
        <v>83</v>
      </c>
      <c r="AG183" s="77">
        <f>AF183-AF178</f>
        <v>-4.7999999999999972</v>
      </c>
      <c r="AH183" s="169">
        <f>AF183-AF158</f>
        <v>-0.90000000000000568</v>
      </c>
      <c r="AI183" s="77">
        <f>AVERAGE(AI124:AI126)</f>
        <v>60.166666666666664</v>
      </c>
      <c r="AJ183" s="77">
        <f>AI183-AI178</f>
        <v>-5.1000000000000014</v>
      </c>
      <c r="AK183" s="169">
        <f>AI183-AI158</f>
        <v>-3.4333333333333371</v>
      </c>
    </row>
    <row r="184" spans="1:37">
      <c r="A184" s="123" t="s">
        <v>78</v>
      </c>
      <c r="B184" s="77">
        <f>SUM(B127:B129)</f>
        <v>26520.943999999996</v>
      </c>
      <c r="C184" s="92">
        <f>B184/B179-1</f>
        <v>0.31282898140076631</v>
      </c>
      <c r="D184" s="92">
        <f>B184/B159-1</f>
        <v>-0.34870757682017861</v>
      </c>
      <c r="E184" s="77">
        <f>SUM(E127:E129)</f>
        <v>1612.876</v>
      </c>
      <c r="F184" s="92">
        <f>E184/E179-1</f>
        <v>0.47112568465506155</v>
      </c>
      <c r="G184" s="92">
        <f>E184/E159-1</f>
        <v>-0.44907214635517667</v>
      </c>
      <c r="H184" s="77">
        <f>SUM(H127:H129)</f>
        <v>24908.067999999999</v>
      </c>
      <c r="I184" s="92">
        <f>H184/H179-1</f>
        <v>0.30374501145379895</v>
      </c>
      <c r="J184" s="92">
        <f>H184/H159-1</f>
        <v>-0.34093301012996535</v>
      </c>
      <c r="K184" s="77">
        <f>SUM(K127:K129)</f>
        <v>21699.917999999998</v>
      </c>
      <c r="L184" s="92">
        <f>K184/K179-1</f>
        <v>0.24032538258895508</v>
      </c>
      <c r="M184" s="92">
        <f>K184/K159-1</f>
        <v>-0.36947506247014805</v>
      </c>
      <c r="N184" s="77">
        <f>SUM(N127:N129)</f>
        <v>1150.768</v>
      </c>
      <c r="O184" s="92">
        <f>N184/N179-1</f>
        <v>0.41935197404936053</v>
      </c>
      <c r="P184" s="92">
        <f>N184/N159-1</f>
        <v>-0.49336754415547024</v>
      </c>
      <c r="Q184" s="77">
        <f>SUM(Q127:Q129)</f>
        <v>20549.149999999998</v>
      </c>
      <c r="R184" s="92">
        <f>Q184/Q179-1</f>
        <v>0.23162576590962214</v>
      </c>
      <c r="S184" s="92">
        <f>Q184/Q159-1</f>
        <v>-0.36072045522817286</v>
      </c>
      <c r="T184" s="77">
        <f>SUM(T127:T129)</f>
        <v>3414.0990000000002</v>
      </c>
      <c r="U184" s="92">
        <f>T184/T179-1</f>
        <v>7.8266145256619346E-2</v>
      </c>
      <c r="V184" s="92">
        <f>T184/T159-1</f>
        <v>-0.22423149678760712</v>
      </c>
      <c r="W184" s="77">
        <f>SUM(W127:W129)</f>
        <v>2030.5819999999999</v>
      </c>
      <c r="X184" s="92">
        <f>W184/W179-1</f>
        <v>2.9993644275206455E-2</v>
      </c>
      <c r="Y184" s="92">
        <f>W184/W159-1</f>
        <v>-0.26856396501928204</v>
      </c>
      <c r="Z184" s="77">
        <f>SUM(Z127:Z129)</f>
        <v>5257.8230000000003</v>
      </c>
      <c r="AA184" s="92">
        <f>Z184/Z179-1</f>
        <v>0.20937608538142172</v>
      </c>
      <c r="AB184" s="92">
        <f>Z184/Z159-1</f>
        <v>-0.42780147024494675</v>
      </c>
      <c r="AC184" s="77">
        <f>SUM(AC127:AC129)</f>
        <v>363.084</v>
      </c>
      <c r="AD184" s="92">
        <f>AC184/AC179-1</f>
        <v>9.8869304149920012E-2</v>
      </c>
      <c r="AE184" s="92">
        <f>AC184/AC159-1</f>
        <v>-0.26788872063410774</v>
      </c>
      <c r="AF184" s="77">
        <f>AVERAGE(AF127:AF129)</f>
        <v>81.8</v>
      </c>
      <c r="AG184" s="77">
        <f>AF184-AF179</f>
        <v>-4.7666666666666657</v>
      </c>
      <c r="AH184" s="169">
        <f>AF184-AF159</f>
        <v>-2.7000000000000028</v>
      </c>
      <c r="AI184" s="77">
        <f>AVERAGE(AI127:AI129)</f>
        <v>59.5</v>
      </c>
      <c r="AJ184" s="77">
        <f>AI184-AI179</f>
        <v>-2.7666666666666728</v>
      </c>
      <c r="AK184" s="169">
        <f>AI184-AI159</f>
        <v>-3.5666666666666629</v>
      </c>
    </row>
    <row r="185" spans="1:37">
      <c r="A185" s="91" t="s">
        <v>179</v>
      </c>
      <c r="B185" s="77">
        <f>SUM(B130:B132)</f>
        <v>28669.184999999998</v>
      </c>
      <c r="C185" s="92">
        <f>B185/B180-1</f>
        <v>0.2089414705995587</v>
      </c>
      <c r="D185" s="92">
        <f>B185/B160-1</f>
        <v>-0.32566876590277383</v>
      </c>
      <c r="E185" s="77">
        <f>SUM(E130:E132)</f>
        <v>1724.366</v>
      </c>
      <c r="F185" s="92">
        <f>E185/E180-1</f>
        <v>0.35989293510491982</v>
      </c>
      <c r="G185" s="92">
        <f>E185/E160-1</f>
        <v>-0.39522476274449359</v>
      </c>
      <c r="H185" s="77">
        <f>SUM(H130:H132)</f>
        <v>26944.819</v>
      </c>
      <c r="I185" s="92">
        <f>H185/H180-1</f>
        <v>0.20041404650242334</v>
      </c>
      <c r="J185" s="92">
        <f>H185/H160-1</f>
        <v>-0.3206686923960621</v>
      </c>
      <c r="K185" s="77">
        <f>SUM(K130:K132)</f>
        <v>24084.909</v>
      </c>
      <c r="L185" s="92">
        <f>K185/K180-1</f>
        <v>0.16749215484480073</v>
      </c>
      <c r="M185" s="92">
        <f>K185/K160-1</f>
        <v>-0.29220552383880505</v>
      </c>
      <c r="N185" s="77">
        <f>SUM(N130:N132)</f>
        <v>1302.5409999999999</v>
      </c>
      <c r="O185" s="92">
        <f>N185/N180-1</f>
        <v>0.29348145588299523</v>
      </c>
      <c r="P185" s="92">
        <f>N185/N160-1</f>
        <v>-0.35028653831093792</v>
      </c>
      <c r="Q185" s="77">
        <f>SUM(Q130:Q132)</f>
        <v>22782.368000000002</v>
      </c>
      <c r="R185" s="92">
        <f>Q185/Q180-1</f>
        <v>0.16102656492075718</v>
      </c>
      <c r="S185" s="92">
        <f>Q185/Q160-1</f>
        <v>-0.28856941057762964</v>
      </c>
      <c r="T185" s="77">
        <f>SUM(T130:T132)</f>
        <v>3575.1409999999996</v>
      </c>
      <c r="U185" s="92">
        <f>T185/T180-1</f>
        <v>4.4570885290772244E-2</v>
      </c>
      <c r="V185" s="92">
        <f>T185/T160-1</f>
        <v>-0.20480289008829788</v>
      </c>
      <c r="W185" s="77">
        <f>SUM(W130:W132)</f>
        <v>2074.3940000000002</v>
      </c>
      <c r="X185" s="92">
        <f>W185/W180-1</f>
        <v>1.1499846402153402E-2</v>
      </c>
      <c r="Y185" s="92">
        <f>W185/W160-1</f>
        <v>-0.26909908732254606</v>
      </c>
      <c r="Z185" s="77">
        <f>SUM(Z130:Z132)</f>
        <v>5894.1119999999992</v>
      </c>
      <c r="AA185" s="92">
        <f>Z185/Z180-1</f>
        <v>0.16220335687798726</v>
      </c>
      <c r="AB185" s="92">
        <f>Z185/Z160-1</f>
        <v>-0.31564533453497567</v>
      </c>
      <c r="AC185" s="77">
        <f>SUM(AC130:AC132)</f>
        <v>384.11200000000002</v>
      </c>
      <c r="AD185" s="92">
        <f>AC185/AC180-1</f>
        <v>8.9336407542589535E-2</v>
      </c>
      <c r="AE185" s="92">
        <f>AC185/AC160-1</f>
        <v>-0.23749630273686806</v>
      </c>
      <c r="AF185" s="77">
        <f>AVERAGE(AF130:AF132)</f>
        <v>84.033333333333331</v>
      </c>
      <c r="AG185" s="77">
        <f>AF185-AF180</f>
        <v>-2.9666666666666686</v>
      </c>
      <c r="AH185" s="169">
        <f>AF185-AF160</f>
        <v>4.1666666666666714</v>
      </c>
      <c r="AI185" s="77">
        <f>AVERAGE(AI130:AI132)</f>
        <v>58.033333333333339</v>
      </c>
      <c r="AJ185" s="77">
        <f>AI185-AI180</f>
        <v>-1.86666666666666</v>
      </c>
      <c r="AK185" s="169">
        <f>AI185-AI160</f>
        <v>-5.1333333333333258</v>
      </c>
    </row>
    <row r="186" spans="1:37">
      <c r="A186" s="91" t="s">
        <v>252</v>
      </c>
      <c r="B186" s="77">
        <f>SUM(B133:B135)</f>
        <v>30239.116000000002</v>
      </c>
      <c r="C186" s="92">
        <f>B186/B181-1</f>
        <v>0.21732685162980636</v>
      </c>
      <c r="D186" s="92">
        <f>B186/B161-1</f>
        <v>-0.24240277380887776</v>
      </c>
      <c r="E186" s="77">
        <f t="shared" ref="E186" si="242">SUM(E133:E135)</f>
        <v>1910.5749999999998</v>
      </c>
      <c r="F186" s="92">
        <f t="shared" ref="F186" si="243">E186/E181-1</f>
        <v>0.2654599622330831</v>
      </c>
      <c r="G186" s="92">
        <f t="shared" ref="G186" si="244">E186/E161-1</f>
        <v>-0.27899483636410294</v>
      </c>
      <c r="H186" s="77">
        <f t="shared" ref="H186" si="245">SUM(H133:H135)</f>
        <v>28328.541000000001</v>
      </c>
      <c r="I186" s="92">
        <f t="shared" ref="I186" si="246">H186/H181-1</f>
        <v>0.21421205323331804</v>
      </c>
      <c r="J186" s="92">
        <f t="shared" ref="J186" si="247">H186/H161-1</f>
        <v>-0.23980072253511198</v>
      </c>
      <c r="K186" s="77">
        <f t="shared" ref="K186" si="248">SUM(K133:K135)</f>
        <v>25347.641000000003</v>
      </c>
      <c r="L186" s="92">
        <f t="shared" ref="L186" si="249">K186/K181-1</f>
        <v>0.24230451830219635</v>
      </c>
      <c r="M186" s="92">
        <f t="shared" ref="M186" si="250">K186/K161-1</f>
        <v>-0.21500696417110099</v>
      </c>
      <c r="N186" s="77">
        <f t="shared" ref="N186" si="251">SUM(N133:N135)</f>
        <v>1296.723</v>
      </c>
      <c r="O186" s="92">
        <f t="shared" ref="O186" si="252">N186/N181-1</f>
        <v>0.30261472640754139</v>
      </c>
      <c r="P186" s="92">
        <f t="shared" ref="P186" si="253">N186/N161-1</f>
        <v>-0.21899776671171789</v>
      </c>
      <c r="Q186" s="77">
        <f t="shared" ref="Q186" si="254">SUM(Q133:Q135)</f>
        <v>24050.918000000001</v>
      </c>
      <c r="R186" s="92">
        <f t="shared" ref="R186" si="255">Q186/Q181-1</f>
        <v>0.23921112100323949</v>
      </c>
      <c r="S186" s="92">
        <f t="shared" ref="S186" si="256">Q186/Q161-1</f>
        <v>-0.21479063803677334</v>
      </c>
      <c r="T186" s="77">
        <f t="shared" ref="T186" si="257">SUM(T133:T135)</f>
        <v>3830.6089999999999</v>
      </c>
      <c r="U186" s="92">
        <f t="shared" ref="U186" si="258">T186/T181-1</f>
        <v>7.8580847055365055E-2</v>
      </c>
      <c r="V186" s="92">
        <f t="shared" ref="V186" si="259">T186/T161-1</f>
        <v>-0.13477810699670278</v>
      </c>
      <c r="W186" s="77">
        <f t="shared" ref="W186" si="260">SUM(W133:W135)</f>
        <v>2365.029</v>
      </c>
      <c r="X186" s="92">
        <f t="shared" ref="X186" si="261">W186/W181-1</f>
        <v>9.3607491743711524E-2</v>
      </c>
      <c r="Y186" s="92">
        <f t="shared" ref="Y186" si="262">W186/W161-1</f>
        <v>-0.21041682803122774</v>
      </c>
      <c r="Z186" s="77">
        <f t="shared" ref="Z186" si="263">SUM(Z133:Z135)</f>
        <v>6273.5609999999997</v>
      </c>
      <c r="AA186" s="92">
        <f t="shared" ref="AA186" si="264">Z186/Z181-1</f>
        <v>0.23076109675275269</v>
      </c>
      <c r="AB186" s="92">
        <f t="shared" ref="AB186" si="265">Z186/Z161-1</f>
        <v>-0.24952233551019798</v>
      </c>
      <c r="AC186" s="77">
        <f t="shared" ref="AC186" si="266">SUM(AC133:AC135)</f>
        <v>428.488</v>
      </c>
      <c r="AD186" s="92">
        <f t="shared" ref="AD186" si="267">AC186/AC181-1</f>
        <v>0.1366181678316114</v>
      </c>
      <c r="AE186" s="92">
        <f t="shared" ref="AE186" si="268">AC186/AC161-1</f>
        <v>-0.20450613020844932</v>
      </c>
      <c r="AF186" s="77">
        <f>AVERAGE(AF133:AF135)</f>
        <v>83.8</v>
      </c>
      <c r="AG186" s="77">
        <f>AF186-AF181</f>
        <v>1.6666666666666714</v>
      </c>
      <c r="AH186" s="169">
        <f>AF186-AF161</f>
        <v>2.9000000000000057</v>
      </c>
      <c r="AI186" s="77">
        <f>AVERAGE(AI133:AI135)</f>
        <v>61.733333333333327</v>
      </c>
      <c r="AJ186" s="77">
        <f>AI186-AI181</f>
        <v>0.86666666666665293</v>
      </c>
      <c r="AK186" s="169">
        <f>AI186-AI161</f>
        <v>-5.9333333333333442</v>
      </c>
    </row>
    <row r="187" spans="1:37">
      <c r="A187" s="123"/>
      <c r="B187" s="77"/>
      <c r="C187" s="92"/>
      <c r="D187" s="92"/>
      <c r="E187" s="77"/>
      <c r="F187" s="92"/>
      <c r="G187" s="92"/>
      <c r="H187" s="77"/>
      <c r="I187" s="92"/>
      <c r="J187" s="92"/>
      <c r="K187" s="77"/>
      <c r="L187" s="92"/>
      <c r="M187" s="92"/>
      <c r="N187" s="77"/>
      <c r="O187" s="92"/>
      <c r="P187" s="92"/>
      <c r="Q187" s="77"/>
      <c r="R187" s="92"/>
      <c r="S187" s="92"/>
      <c r="T187" s="77"/>
      <c r="U187" s="92"/>
      <c r="V187" s="92"/>
      <c r="W187" s="77"/>
      <c r="X187" s="92"/>
      <c r="Y187" s="92"/>
      <c r="Z187" s="77"/>
      <c r="AA187" s="92"/>
      <c r="AB187" s="92"/>
      <c r="AC187" s="77"/>
      <c r="AD187" s="92"/>
      <c r="AE187" s="92"/>
      <c r="AF187" s="77"/>
      <c r="AG187" s="77"/>
      <c r="AH187" s="77"/>
      <c r="AI187" s="77"/>
      <c r="AJ187" s="77"/>
      <c r="AK187" s="77"/>
    </row>
    <row r="188" spans="1:37">
      <c r="A188" s="91" t="s">
        <v>254</v>
      </c>
      <c r="B188" s="77">
        <f>SUM(B136:B138)</f>
        <v>32813.573000000004</v>
      </c>
      <c r="C188" s="92">
        <f>B188/B183-1</f>
        <v>0.24482220214470041</v>
      </c>
      <c r="D188" s="92">
        <f>B188/B158-1</f>
        <v>-0.1815826259008998</v>
      </c>
      <c r="E188" s="77">
        <f>SUM(E136:E138)</f>
        <v>0</v>
      </c>
      <c r="F188" s="92">
        <f>E188/E183-1</f>
        <v>-1</v>
      </c>
      <c r="G188" s="92">
        <f>E188/E158-1</f>
        <v>-1</v>
      </c>
      <c r="H188" s="77">
        <f>SUM(H136:H138)</f>
        <v>32813.573000000004</v>
      </c>
      <c r="I188" s="92">
        <f>H188/H183-1</f>
        <v>0.3157664425228659</v>
      </c>
      <c r="J188" s="92">
        <f>H188/H158-1</f>
        <v>-0.117564529236037</v>
      </c>
      <c r="K188" s="77">
        <f>SUM(K136:K138)</f>
        <v>27574.197</v>
      </c>
      <c r="L188" s="92">
        <f>K188/K183-1</f>
        <v>0.26007164726983323</v>
      </c>
      <c r="M188" s="92">
        <f>K188/K158-1</f>
        <v>-0.18087058629005071</v>
      </c>
      <c r="N188" s="77">
        <f>SUM(N136:N138)</f>
        <v>0</v>
      </c>
      <c r="O188" s="92">
        <f>N188/N183-1</f>
        <v>-1</v>
      </c>
      <c r="P188" s="92">
        <f>N188/N158-1</f>
        <v>-1</v>
      </c>
      <c r="Q188" s="77">
        <f>SUM(Q136:Q138)</f>
        <v>27574.197</v>
      </c>
      <c r="R188" s="92">
        <f>Q188/Q183-1</f>
        <v>0.32273380558503995</v>
      </c>
      <c r="S188" s="92">
        <f>Q188/Q158-1</f>
        <v>-0.12136485788527018</v>
      </c>
      <c r="T188" s="77">
        <f>SUM(T136:T138)</f>
        <v>3674.7420000000002</v>
      </c>
      <c r="U188" s="92">
        <f>T188/T183-1</f>
        <v>8.9288503864652036E-2</v>
      </c>
      <c r="V188" s="92">
        <f>T188/T158-1</f>
        <v>-0.13200497543696865</v>
      </c>
      <c r="W188" s="77">
        <f>SUM(W136:W138)</f>
        <v>2151.2930000000001</v>
      </c>
      <c r="X188" s="92">
        <f>W188/W183-1</f>
        <v>5.825097054616224E-2</v>
      </c>
      <c r="Y188" s="92">
        <f>W188/W158-1</f>
        <v>-0.20367046441787584</v>
      </c>
      <c r="Z188" s="77">
        <f>SUM(Z136:Z138)</f>
        <v>6667.4220000000005</v>
      </c>
      <c r="AA188" s="92">
        <f>Z188/Z183-1</f>
        <v>0.23430137262212547</v>
      </c>
      <c r="AB188" s="92">
        <f>Z188/Z158-1</f>
        <v>-0.26507441766593276</v>
      </c>
      <c r="AC188" s="77">
        <f>SUM(AC136:AC138)</f>
        <v>399.08600000000001</v>
      </c>
      <c r="AD188" s="92">
        <f>AC188/AC183-1</f>
        <v>0.11983276278130095</v>
      </c>
      <c r="AE188" s="92">
        <f>AC188/AC158-1</f>
        <v>-0.17409578838230089</v>
      </c>
      <c r="AF188" s="77">
        <f>AVERAGE(AF136:AF138)</f>
        <v>84</v>
      </c>
      <c r="AG188" s="77">
        <f>AF188-AF183</f>
        <v>1</v>
      </c>
      <c r="AH188" s="169">
        <f>AF188-AF158</f>
        <v>9.9999999999994316E-2</v>
      </c>
      <c r="AI188" s="77">
        <f>AVERAGE(AI136:AI138)</f>
        <v>58.466666666666669</v>
      </c>
      <c r="AJ188" s="77">
        <f>AI188-AI183</f>
        <v>-1.6999999999999957</v>
      </c>
      <c r="AK188" s="169">
        <f>AI188-AI158</f>
        <v>-5.1333333333333329</v>
      </c>
    </row>
    <row r="189" spans="1:37">
      <c r="A189" s="91" t="s">
        <v>257</v>
      </c>
      <c r="B189" s="77">
        <f>SUM(B139:B141)</f>
        <v>33978.89</v>
      </c>
      <c r="C189" s="92">
        <f>B189/B184-1</f>
        <v>0.28120967338115888</v>
      </c>
      <c r="D189" s="92">
        <f>B189/B159-1</f>
        <v>-0.16555784722215749</v>
      </c>
      <c r="E189" s="77">
        <f>SUM(E139:E141)</f>
        <v>0</v>
      </c>
      <c r="F189" s="92">
        <f>E189/E184-1</f>
        <v>-1</v>
      </c>
      <c r="G189" s="92">
        <f>E189/E159-1</f>
        <v>-1</v>
      </c>
      <c r="H189" s="77">
        <f>SUM(H139:H141)</f>
        <v>33978.89</v>
      </c>
      <c r="I189" s="92">
        <f>H189/H184-1</f>
        <v>0.36417204256869695</v>
      </c>
      <c r="J189" s="92">
        <f>H189/H159-1</f>
        <v>-0.10091923823939219</v>
      </c>
      <c r="K189" s="77">
        <f>SUM(K139:K141)</f>
        <v>29076.694000000003</v>
      </c>
      <c r="L189" s="92">
        <f>K189/K184-1</f>
        <v>0.33994487905438198</v>
      </c>
      <c r="M189" s="92">
        <f>K189/K159-1</f>
        <v>-0.15513133884079078</v>
      </c>
      <c r="N189" s="77">
        <f>SUM(N139:N141)</f>
        <v>0</v>
      </c>
      <c r="O189" s="92">
        <f>N189/N184-1</f>
        <v>-1</v>
      </c>
      <c r="P189" s="92">
        <f>N189/N159-1</f>
        <v>-1</v>
      </c>
      <c r="Q189" s="77">
        <f>SUM(Q139:Q141)</f>
        <v>29076.694000000003</v>
      </c>
      <c r="R189" s="92">
        <f>Q189/Q184-1</f>
        <v>0.4149828095079362</v>
      </c>
      <c r="S189" s="92">
        <f>Q189/Q159-1</f>
        <v>-9.5430433677805571E-2</v>
      </c>
      <c r="T189" s="77">
        <f>SUM(T139:T141)</f>
        <v>3661.5750000000003</v>
      </c>
      <c r="U189" s="92">
        <f>T189/T184-1</f>
        <v>7.2486474469545259E-2</v>
      </c>
      <c r="V189" s="92">
        <f>T189/T159-1</f>
        <v>-0.1679987729852247</v>
      </c>
      <c r="W189" s="77">
        <f>SUM(W139:W141)</f>
        <v>2151.0349999999999</v>
      </c>
      <c r="X189" s="92">
        <f>W189/W184-1</f>
        <v>5.9319446345924565E-2</v>
      </c>
      <c r="Y189" s="92">
        <f>W189/W159-1</f>
        <v>-0.22517558438676766</v>
      </c>
      <c r="Z189" s="77">
        <f>SUM(Z139:Z141)</f>
        <v>6959.1539999999986</v>
      </c>
      <c r="AA189" s="92">
        <f>Z189/Z184-1</f>
        <v>0.32358088128870022</v>
      </c>
      <c r="AB189" s="92">
        <f>Z189/Z159-1</f>
        <v>-0.24264896571470806</v>
      </c>
      <c r="AC189" s="77">
        <f>SUM(AC139:AC141)</f>
        <v>401.66700000000003</v>
      </c>
      <c r="AD189" s="92">
        <f>AC189/AC184-1</f>
        <v>0.10626466602769624</v>
      </c>
      <c r="AE189" s="92">
        <f>AC189/AC159-1</f>
        <v>-0.19009116003718185</v>
      </c>
      <c r="AF189" s="77">
        <f>AVERAGE(AF139:AF141)</f>
        <v>85.566666666666677</v>
      </c>
      <c r="AG189" s="77">
        <f>AF189-AF184</f>
        <v>3.7666666666666799</v>
      </c>
      <c r="AH189" s="169">
        <f>AF189-AF159</f>
        <v>1.0666666666666771</v>
      </c>
      <c r="AI189" s="77">
        <f>AVERAGE(AI139:AI141)</f>
        <v>58.733333333333327</v>
      </c>
      <c r="AJ189" s="77">
        <f>AI189-AI184</f>
        <v>-0.76666666666667282</v>
      </c>
      <c r="AK189" s="169">
        <f>AI189-AI159</f>
        <v>-4.3333333333333357</v>
      </c>
    </row>
    <row r="190" spans="1:37">
      <c r="A190" s="91" t="s">
        <v>258</v>
      </c>
      <c r="B190" s="77">
        <f>SUM(B142:B144)</f>
        <v>36457.561000000002</v>
      </c>
      <c r="C190" s="92">
        <f>B190/B185-1</f>
        <v>0.27166366954623933</v>
      </c>
      <c r="D190" s="92">
        <f>B190/B160-1</f>
        <v>-0.14247746835827713</v>
      </c>
      <c r="E190" s="77">
        <f>SUM(E140:E142)</f>
        <v>0</v>
      </c>
      <c r="F190" s="92">
        <f>E190/E185-1</f>
        <v>-1</v>
      </c>
      <c r="G190" s="92">
        <f>E190/E160-1</f>
        <v>-1</v>
      </c>
      <c r="H190" s="77">
        <f>SUM(H142:H144)</f>
        <v>36457.561000000002</v>
      </c>
      <c r="I190" s="92">
        <f>H190/H185-1</f>
        <v>0.35304531086291591</v>
      </c>
      <c r="J190" s="92">
        <f>H190/H160-1</f>
        <v>-8.0833959724118665E-2</v>
      </c>
      <c r="K190" s="77">
        <f>SUM(K142:K144)</f>
        <v>31014.612999999998</v>
      </c>
      <c r="L190" s="92">
        <f>K190/K185-1</f>
        <v>0.28771975015558482</v>
      </c>
      <c r="M190" s="92">
        <f>K190/K160-1</f>
        <v>-8.8559073996202886E-2</v>
      </c>
      <c r="N190" s="77">
        <f>SUM(N140:N142)</f>
        <v>0</v>
      </c>
      <c r="O190" s="92">
        <f>N190/N185-1</f>
        <v>-1</v>
      </c>
      <c r="P190" s="92">
        <f>N190/N160-1</f>
        <v>-1</v>
      </c>
      <c r="Q190" s="77">
        <f>SUM(Q142:Q144)</f>
        <v>31014.612999999998</v>
      </c>
      <c r="R190" s="92">
        <f>Q190/Q185-1</f>
        <v>0.36134281563707482</v>
      </c>
      <c r="S190" s="92">
        <f>Q190/Q160-1</f>
        <v>-3.1499078265406544E-2</v>
      </c>
      <c r="T190" s="77">
        <f>SUM(T142:T144)</f>
        <v>3920.2220000000007</v>
      </c>
      <c r="U190" s="92">
        <f>T190/T185-1</f>
        <v>9.6522346950791871E-2</v>
      </c>
      <c r="V190" s="92">
        <f>T190/T160-1</f>
        <v>-0.12804859875113361</v>
      </c>
      <c r="W190" s="77">
        <f>SUM(W142:W144)</f>
        <v>2244.2040000000002</v>
      </c>
      <c r="X190" s="92">
        <f>W190/W185-1</f>
        <v>8.186005165846022E-2</v>
      </c>
      <c r="Y190" s="92">
        <f>W190/W160-1</f>
        <v>-0.20926750085355394</v>
      </c>
      <c r="Z190" s="77">
        <f>SUM(Z142:Z144)</f>
        <v>7369.6059999999998</v>
      </c>
      <c r="AA190" s="92">
        <f>Z190/Z185-1</f>
        <v>0.25033355321378359</v>
      </c>
      <c r="AB190" s="92">
        <f>Z190/Z160-1</f>
        <v>-0.14432839947068599</v>
      </c>
      <c r="AC190" s="77">
        <f>SUM(AC142:AC144)</f>
        <v>414.88599999999997</v>
      </c>
      <c r="AD190" s="92">
        <f>AC190/AC185-1</f>
        <v>8.0117257466572056E-2</v>
      </c>
      <c r="AE190" s="92">
        <f>AC190/AC160-1</f>
        <v>-0.17640659770402456</v>
      </c>
      <c r="AF190" s="77">
        <f>AVERAGE(AF142:AF144)</f>
        <v>84.966666666666683</v>
      </c>
      <c r="AG190" s="77">
        <f>AF190-AF185</f>
        <v>0.93333333333335133</v>
      </c>
      <c r="AH190" s="169">
        <f>AF190-AF160</f>
        <v>5.1000000000000227</v>
      </c>
      <c r="AI190" s="77">
        <f>AVERAGE(AI142:AI144)</f>
        <v>57.233333333333327</v>
      </c>
      <c r="AJ190" s="77">
        <f>AI190-AI185</f>
        <v>-0.80000000000001137</v>
      </c>
      <c r="AK190" s="169">
        <f>AI190-AI160</f>
        <v>-5.9333333333333371</v>
      </c>
    </row>
    <row r="191" spans="1:37">
      <c r="A191" s="91" t="s">
        <v>259</v>
      </c>
      <c r="B191" s="77">
        <f>SUM(B145:B147)</f>
        <v>37431.150999999998</v>
      </c>
      <c r="C191" s="92">
        <f>B191/B186-1</f>
        <v>0.23783879793311402</v>
      </c>
      <c r="D191" s="92">
        <f>B191/B161-1</f>
        <v>-6.2216760214119704E-2</v>
      </c>
      <c r="E191" s="77">
        <f>SUM(E145:E147)</f>
        <v>0</v>
      </c>
      <c r="F191" s="92">
        <f>E191/E186-1</f>
        <v>-1</v>
      </c>
      <c r="G191" s="92">
        <f>E191/E161-1</f>
        <v>-1</v>
      </c>
      <c r="H191" s="77">
        <f>SUM(H145:H147)</f>
        <v>37431.150999999998</v>
      </c>
      <c r="I191" s="92">
        <f>H191/H186-1</f>
        <v>0.32132293717491467</v>
      </c>
      <c r="J191" s="92">
        <f>H191/H161-1</f>
        <v>4.4687421381537362E-3</v>
      </c>
      <c r="K191" s="77">
        <f>SUM(K145:K147)</f>
        <v>32209.917999999998</v>
      </c>
      <c r="L191" s="92">
        <f>K191/K186-1</f>
        <v>0.27072645537310525</v>
      </c>
      <c r="M191" s="92">
        <f>K191/K161-1</f>
        <v>-2.4885820885701682E-3</v>
      </c>
      <c r="N191" s="77">
        <f>SUM(N145:N147)</f>
        <v>0</v>
      </c>
      <c r="O191" s="92">
        <f>N191/N186-1</f>
        <v>-1</v>
      </c>
      <c r="P191" s="92">
        <f>N191/N161-1</f>
        <v>-1</v>
      </c>
      <c r="Q191" s="77">
        <f>SUM(Q145:Q147)</f>
        <v>32209.917999999998</v>
      </c>
      <c r="R191" s="92">
        <f>Q191/Q186-1</f>
        <v>0.33923861035158809</v>
      </c>
      <c r="S191" s="92">
        <f>Q191/Q161-1</f>
        <v>5.1582694750688773E-2</v>
      </c>
      <c r="T191" s="77">
        <f>SUM(T145:T147)</f>
        <v>4116.7269999999999</v>
      </c>
      <c r="U191" s="92">
        <f>T191/T186-1</f>
        <v>7.4692561939889934E-2</v>
      </c>
      <c r="V191" s="92">
        <f>T191/T161-1</f>
        <v>-7.0152467161805232E-2</v>
      </c>
      <c r="W191" s="77">
        <f>SUM(W145:W147)</f>
        <v>2490.451</v>
      </c>
      <c r="X191" s="92">
        <f>W191/W186-1</f>
        <v>5.3031907853984039E-2</v>
      </c>
      <c r="Y191" s="92">
        <f>W191/W161-1</f>
        <v>-0.16854372601232337</v>
      </c>
      <c r="Z191" s="77">
        <f>SUM(Z145:Z147)</f>
        <v>7874.4679999999998</v>
      </c>
      <c r="AA191" s="92">
        <f>Z191/Z186-1</f>
        <v>0.25518314080312599</v>
      </c>
      <c r="AB191" s="92">
        <f>Z191/Z161-1</f>
        <v>-5.8013087983095568E-2</v>
      </c>
      <c r="AC191" s="77">
        <f>SUM(AC145:AC147)</f>
        <v>461.0859999999999</v>
      </c>
      <c r="AD191" s="92">
        <f>AC191/AC186-1</f>
        <v>7.6076809618938812E-2</v>
      </c>
      <c r="AE191" s="92">
        <f>AC191/AC161-1</f>
        <v>-0.14398749452328463</v>
      </c>
      <c r="AF191" s="77">
        <f>AVERAGE(AF145:AF147)</f>
        <v>86.066666666666677</v>
      </c>
      <c r="AG191" s="77">
        <f>AF191-AF186</f>
        <v>2.2666666666666799</v>
      </c>
      <c r="AH191" s="169">
        <f>AF191-AF161</f>
        <v>5.1666666666666856</v>
      </c>
      <c r="AI191" s="77">
        <f>AVERAGE(AI145:AI147)</f>
        <v>60.5</v>
      </c>
      <c r="AJ191" s="77">
        <f>AI191-AI186</f>
        <v>-1.2333333333333272</v>
      </c>
      <c r="AK191" s="169">
        <f>AI191-AI161</f>
        <v>-7.1666666666666714</v>
      </c>
    </row>
    <row r="192" spans="1:37">
      <c r="A192" s="91"/>
      <c r="B192" s="77"/>
      <c r="C192" s="92"/>
      <c r="D192" s="92"/>
      <c r="E192" s="77"/>
      <c r="F192" s="92"/>
      <c r="G192" s="92"/>
      <c r="H192" s="77"/>
      <c r="I192" s="92"/>
      <c r="J192" s="92"/>
      <c r="K192" s="77"/>
      <c r="L192" s="92"/>
      <c r="M192" s="92"/>
      <c r="N192" s="77"/>
      <c r="O192" s="92"/>
      <c r="P192" s="92"/>
      <c r="Q192" s="77"/>
      <c r="R192" s="92"/>
      <c r="S192" s="92"/>
      <c r="T192" s="77"/>
      <c r="U192" s="92"/>
      <c r="V192" s="92"/>
      <c r="W192" s="77"/>
      <c r="X192" s="92"/>
      <c r="Y192" s="92"/>
      <c r="Z192" s="77"/>
      <c r="AA192" s="92"/>
      <c r="AB192" s="92"/>
      <c r="AC192" s="77"/>
      <c r="AD192" s="92"/>
      <c r="AE192" s="92"/>
      <c r="AF192" s="77"/>
      <c r="AG192" s="77"/>
      <c r="AH192" s="169"/>
      <c r="AI192" s="77"/>
      <c r="AJ192" s="77"/>
      <c r="AK192" s="169"/>
    </row>
    <row r="193" spans="1:37">
      <c r="A193" s="91" t="s">
        <v>262</v>
      </c>
      <c r="B193" s="77"/>
      <c r="C193" s="92"/>
      <c r="D193" s="92"/>
      <c r="E193" s="77"/>
      <c r="F193" s="92"/>
      <c r="G193" s="92"/>
      <c r="H193" s="77"/>
      <c r="I193" s="92"/>
      <c r="J193" s="92"/>
      <c r="K193" s="77"/>
      <c r="L193" s="92"/>
      <c r="M193" s="92"/>
      <c r="N193" s="77"/>
      <c r="O193" s="92"/>
      <c r="P193" s="92"/>
      <c r="Q193" s="77"/>
      <c r="R193" s="92"/>
      <c r="S193" s="92"/>
      <c r="T193" s="77"/>
      <c r="U193" s="92"/>
      <c r="V193" s="92"/>
      <c r="W193" s="77"/>
      <c r="X193" s="92"/>
      <c r="Y193" s="92"/>
      <c r="Z193" s="77"/>
      <c r="AA193" s="92"/>
      <c r="AB193" s="92"/>
      <c r="AC193" s="77"/>
      <c r="AD193" s="92"/>
      <c r="AE193" s="92"/>
      <c r="AF193" s="77"/>
      <c r="AG193" s="77"/>
      <c r="AH193" s="169"/>
      <c r="AI193" s="77"/>
      <c r="AJ193" s="77"/>
      <c r="AK193" s="169"/>
    </row>
    <row r="194" spans="1:37">
      <c r="A194" s="123"/>
      <c r="B194" s="77"/>
      <c r="C194" s="92"/>
      <c r="D194" s="92"/>
      <c r="E194" s="77"/>
      <c r="F194" s="92"/>
      <c r="G194" s="92"/>
      <c r="H194" s="77"/>
      <c r="I194" s="92"/>
      <c r="J194" s="92"/>
      <c r="K194" s="77"/>
      <c r="L194" s="92"/>
      <c r="M194" s="92"/>
      <c r="N194" s="77"/>
      <c r="O194" s="92"/>
      <c r="P194" s="92"/>
      <c r="Q194" s="77"/>
      <c r="R194" s="92"/>
      <c r="S194" s="92"/>
      <c r="T194" s="77"/>
      <c r="U194" s="92"/>
      <c r="V194" s="92"/>
      <c r="W194" s="77"/>
      <c r="X194" s="92"/>
      <c r="Y194" s="92"/>
      <c r="Z194" s="77"/>
      <c r="AA194" s="92"/>
      <c r="AB194" s="92"/>
      <c r="AC194" s="77"/>
      <c r="AD194" s="92"/>
      <c r="AE194" s="92"/>
      <c r="AF194" s="77"/>
      <c r="AG194" s="77"/>
      <c r="AH194" s="77"/>
      <c r="AI194" s="77"/>
      <c r="AJ194" s="77"/>
      <c r="AK194" s="77"/>
    </row>
    <row r="195" spans="1:37">
      <c r="A195" s="23" t="s">
        <v>66</v>
      </c>
      <c r="B195" s="10"/>
      <c r="C195" s="9"/>
      <c r="D195" s="9"/>
      <c r="E195" s="10"/>
      <c r="F195" s="9"/>
      <c r="G195" s="9"/>
      <c r="H195" s="10"/>
      <c r="I195" s="9"/>
      <c r="J195" s="9"/>
      <c r="K195" s="10"/>
      <c r="L195" s="9"/>
      <c r="M195" s="9"/>
      <c r="N195" s="10"/>
      <c r="O195" s="9"/>
      <c r="P195" s="9"/>
      <c r="Q195" s="10"/>
      <c r="R195" s="9"/>
      <c r="S195" s="9"/>
      <c r="T195" s="10"/>
      <c r="U195" s="9"/>
      <c r="V195" s="9"/>
      <c r="W195" s="10"/>
      <c r="X195" s="9"/>
      <c r="Y195" s="9"/>
      <c r="Z195" s="10"/>
      <c r="AA195" s="9"/>
      <c r="AB195" s="9"/>
      <c r="AC195" s="10"/>
      <c r="AD195" s="9"/>
      <c r="AE195" s="9"/>
      <c r="AF195" s="10"/>
      <c r="AG195" s="10"/>
      <c r="AH195" s="10"/>
      <c r="AI195" s="10"/>
      <c r="AJ195" s="10"/>
      <c r="AK195" s="10"/>
    </row>
    <row r="196" spans="1:37">
      <c r="A196" s="11" t="s">
        <v>67</v>
      </c>
      <c r="B196" s="10"/>
      <c r="C196" s="9"/>
      <c r="D196" s="9"/>
      <c r="E196" s="10"/>
      <c r="F196" s="9"/>
      <c r="G196" s="9"/>
      <c r="H196" s="10"/>
      <c r="I196" s="9"/>
      <c r="J196" s="9"/>
      <c r="K196" s="10"/>
      <c r="L196" s="9"/>
      <c r="M196" s="9"/>
      <c r="N196" s="10"/>
      <c r="O196" s="9"/>
      <c r="P196" s="9"/>
      <c r="Q196" s="10"/>
      <c r="R196" s="9"/>
      <c r="S196" s="9"/>
      <c r="T196" s="10"/>
      <c r="U196" s="9"/>
      <c r="V196" s="9"/>
      <c r="W196" s="10"/>
      <c r="X196" s="9"/>
      <c r="Y196" s="9"/>
      <c r="Z196" s="10"/>
      <c r="AA196" s="9"/>
      <c r="AB196" s="9"/>
      <c r="AC196" s="10"/>
      <c r="AD196" s="9"/>
      <c r="AE196" s="9"/>
      <c r="AF196" s="10"/>
      <c r="AG196" s="10"/>
      <c r="AH196" s="10"/>
      <c r="AI196" s="10"/>
      <c r="AJ196" s="10"/>
      <c r="AK196" s="10"/>
    </row>
    <row r="197" spans="1:37">
      <c r="A197" s="172">
        <v>12</v>
      </c>
      <c r="B197" s="10"/>
      <c r="C197" s="9"/>
      <c r="D197" s="9"/>
      <c r="E197" s="10"/>
      <c r="F197" s="9"/>
      <c r="G197" s="9"/>
      <c r="H197" s="10"/>
      <c r="I197" s="9"/>
      <c r="J197" s="9"/>
      <c r="K197" s="10"/>
      <c r="L197" s="9"/>
      <c r="M197" s="9"/>
      <c r="N197" s="10"/>
      <c r="O197" s="9"/>
      <c r="P197" s="9"/>
      <c r="Q197" s="10"/>
      <c r="R197" s="9"/>
      <c r="S197" s="9"/>
      <c r="T197" s="10"/>
      <c r="U197" s="9"/>
      <c r="V197" s="9"/>
      <c r="W197" s="10"/>
      <c r="X197" s="9"/>
      <c r="Y197" s="9"/>
      <c r="Z197" s="10"/>
      <c r="AA197" s="9"/>
      <c r="AB197" s="9"/>
      <c r="AC197" s="10"/>
      <c r="AD197" s="9"/>
      <c r="AE197" s="9"/>
      <c r="AF197" s="10"/>
      <c r="AG197" s="10"/>
      <c r="AH197" s="10"/>
      <c r="AI197" s="10"/>
      <c r="AJ197" s="10"/>
      <c r="AK197" s="10"/>
    </row>
    <row r="198" spans="1:37">
      <c r="A198" s="12" t="s">
        <v>68</v>
      </c>
      <c r="B198" s="10">
        <f>SUM(B52:INDEX(B:B,52+$A197-1))</f>
        <v>155362.01799999998</v>
      </c>
      <c r="C198" s="25"/>
      <c r="D198" s="25"/>
      <c r="E198" s="10">
        <f>SUM(E52:INDEX(E:E,52+$A197-1))</f>
        <v>11838.913000000002</v>
      </c>
      <c r="F198" s="25"/>
      <c r="G198" s="25"/>
      <c r="H198" s="10">
        <f>SUM(H52:INDEX(H:H,52+$A197-1))</f>
        <v>143523.10500000001</v>
      </c>
      <c r="I198" s="25"/>
      <c r="J198" s="25"/>
      <c r="K198" s="10">
        <f>SUM(K52:INDEX(K:K,52+$A197-1))</f>
        <v>130629.74399999999</v>
      </c>
      <c r="L198" s="25"/>
      <c r="M198" s="25"/>
      <c r="N198" s="10">
        <f>SUM(N52:INDEX(N:N,52+$A197-1))</f>
        <v>9217.5030000000006</v>
      </c>
      <c r="O198" s="25"/>
      <c r="P198" s="25"/>
      <c r="Q198" s="10">
        <f>SUM(Q52:INDEX(Q:Q,52+$A197-1))</f>
        <v>121412.24100000001</v>
      </c>
      <c r="R198" s="25"/>
      <c r="S198" s="25"/>
      <c r="T198" s="10">
        <f>SUM(T52:INDEX(T:T,52+$A197-1))</f>
        <v>17615.938999999998</v>
      </c>
      <c r="U198" s="25"/>
      <c r="V198" s="25"/>
      <c r="W198" s="10">
        <f>SUM(W52:INDEX(W:W,52+$A197-1))</f>
        <v>12122.800000000001</v>
      </c>
      <c r="X198" s="25"/>
      <c r="Y198" s="25"/>
      <c r="Z198" s="10">
        <f>SUM(Z52:INDEX(Z:Z,52+$A197-1))</f>
        <v>35468.217999999993</v>
      </c>
      <c r="AA198" s="25"/>
      <c r="AB198" s="25"/>
      <c r="AC198" s="10">
        <f>SUM(AC52:INDEX(AC:AC,52+$A197-1))</f>
        <v>2151.9719999999998</v>
      </c>
      <c r="AD198" s="25"/>
      <c r="AE198" s="25"/>
      <c r="AF198" s="10">
        <f>AVERAGE(AF52:INDEX(AF:AF,52+$A197-1))</f>
        <v>84.05</v>
      </c>
      <c r="AG198" s="170"/>
      <c r="AH198" s="25"/>
      <c r="AI198" s="10">
        <f>AVERAGE(AI52:INDEX(AI:AI,52+$A197-1))</f>
        <v>68.791666666666671</v>
      </c>
      <c r="AJ198" s="170"/>
      <c r="AK198" s="25"/>
    </row>
    <row r="199" spans="1:37">
      <c r="A199" s="1"/>
      <c r="B199" s="10"/>
      <c r="C199" s="24"/>
      <c r="D199" s="24"/>
      <c r="E199" s="10"/>
      <c r="F199" s="24"/>
      <c r="G199" s="24"/>
      <c r="H199" s="10"/>
      <c r="I199" s="24"/>
      <c r="J199" s="24"/>
      <c r="K199" s="10"/>
      <c r="L199" s="24"/>
      <c r="M199" s="24"/>
      <c r="N199" s="10"/>
      <c r="O199" s="24"/>
      <c r="P199" s="24"/>
      <c r="Q199" s="10"/>
      <c r="R199" s="24"/>
      <c r="S199" s="24"/>
      <c r="T199" s="10"/>
      <c r="U199" s="24"/>
      <c r="V199" s="24"/>
      <c r="W199" s="10"/>
      <c r="X199" s="24"/>
      <c r="Y199" s="24"/>
      <c r="Z199" s="10"/>
      <c r="AA199" s="24"/>
      <c r="AB199" s="24"/>
      <c r="AC199" s="10"/>
      <c r="AD199" s="24"/>
      <c r="AE199" s="24"/>
      <c r="AF199" s="10"/>
      <c r="AG199" s="30"/>
      <c r="AH199" s="10"/>
      <c r="AI199" s="10"/>
      <c r="AJ199" s="30"/>
      <c r="AK199" s="10"/>
    </row>
    <row r="200" spans="1:37">
      <c r="A200" s="12" t="s">
        <v>69</v>
      </c>
      <c r="B200" s="10">
        <f>SUM(B64:INDEX(B:B,64+$A197-1))</f>
        <v>163243.91199999998</v>
      </c>
      <c r="C200" s="24">
        <f>B200/B198-1</f>
        <v>5.0732438349249565E-2</v>
      </c>
      <c r="D200" s="24"/>
      <c r="E200" s="10">
        <f>SUM(E64:INDEX(E:E,64+$A197-1))</f>
        <v>11337.388000000001</v>
      </c>
      <c r="F200" s="24">
        <f>E200/E198-1</f>
        <v>-4.2362419590379785E-2</v>
      </c>
      <c r="G200" s="24"/>
      <c r="H200" s="10">
        <f>SUM(H64:INDEX(H:H,64+$A197-1))</f>
        <v>151906.524</v>
      </c>
      <c r="I200" s="24">
        <f>H200/H198-1</f>
        <v>5.8411633443967048E-2</v>
      </c>
      <c r="J200" s="24"/>
      <c r="K200" s="10">
        <f>SUM(K64:INDEX(K:K,64+$A197-1))</f>
        <v>134396.83299999998</v>
      </c>
      <c r="L200" s="24">
        <f>K200/K198-1</f>
        <v>2.8837911524958626E-2</v>
      </c>
      <c r="M200" s="24"/>
      <c r="N200" s="10">
        <f>SUM(N64:INDEX(N:N,64+$A197-1))</f>
        <v>8216.3510000000006</v>
      </c>
      <c r="O200" s="24">
        <f>N200/N198-1</f>
        <v>-0.10861423099075751</v>
      </c>
      <c r="P200" s="24"/>
      <c r="Q200" s="10">
        <f>SUM(Q64:INDEX(Q:Q,64+$A197-1))</f>
        <v>126180.48200000002</v>
      </c>
      <c r="R200" s="24">
        <f>Q200/Q198-1</f>
        <v>3.9273148742885011E-2</v>
      </c>
      <c r="S200" s="24"/>
      <c r="T200" s="10">
        <f>SUM(T64:INDEX(T:T,64+$A197-1))</f>
        <v>17557.755000000001</v>
      </c>
      <c r="U200" s="24">
        <f>T200/T198-1</f>
        <v>-3.3029178858985375E-3</v>
      </c>
      <c r="V200" s="24"/>
      <c r="W200" s="10">
        <f>SUM(W64:INDEX(W:W,64+$A197-1))</f>
        <v>11311.09</v>
      </c>
      <c r="X200" s="24">
        <f>W200/W198-1</f>
        <v>-6.6957303593229378E-2</v>
      </c>
      <c r="Y200" s="24"/>
      <c r="Z200" s="10">
        <f>SUM(Z64:INDEX(Z:Z,64+$A197-1))</f>
        <v>35233.131000000001</v>
      </c>
      <c r="AA200" s="24">
        <f>Z200/Z198-1</f>
        <v>-6.6281029399332114E-3</v>
      </c>
      <c r="AB200" s="24"/>
      <c r="AC200" s="10">
        <f>SUM(AC64:INDEX(AC:AC,64+$A197-1))</f>
        <v>2021.5469999999998</v>
      </c>
      <c r="AD200" s="24">
        <f>AC200/AC198-1</f>
        <v>-6.06072012089377E-2</v>
      </c>
      <c r="AE200" s="24"/>
      <c r="AF200" s="10">
        <f>AVERAGE(AF64:INDEX(AF:AF,64+$A197-1))</f>
        <v>82.291666666666671</v>
      </c>
      <c r="AG200" s="168">
        <f>AF200-AF198</f>
        <v>-1.7583333333333258</v>
      </c>
      <c r="AH200" s="24"/>
      <c r="AI200" s="10">
        <f>AVERAGE(AI64:INDEX(AI:AI,64+$A197-1))</f>
        <v>64.375</v>
      </c>
      <c r="AJ200" s="168">
        <f>AI200-AI198</f>
        <v>-4.4166666666666714</v>
      </c>
      <c r="AK200" s="24"/>
    </row>
    <row r="201" spans="1:37">
      <c r="A201" s="1"/>
      <c r="B201" s="10"/>
      <c r="C201" s="24"/>
      <c r="D201" s="24"/>
      <c r="E201" s="10"/>
      <c r="F201" s="24"/>
      <c r="G201" s="24"/>
      <c r="H201" s="10"/>
      <c r="I201" s="24"/>
      <c r="J201" s="24"/>
      <c r="K201" s="10"/>
      <c r="L201" s="24"/>
      <c r="M201" s="24"/>
      <c r="N201" s="10"/>
      <c r="O201" s="24"/>
      <c r="P201" s="24"/>
      <c r="Q201" s="10"/>
      <c r="R201" s="24"/>
      <c r="S201" s="24"/>
      <c r="T201" s="10"/>
      <c r="U201" s="24"/>
      <c r="V201" s="24"/>
      <c r="W201" s="10"/>
      <c r="X201" s="24"/>
      <c r="Y201" s="24"/>
      <c r="Z201" s="10"/>
      <c r="AA201" s="24"/>
      <c r="AB201" s="24"/>
      <c r="AC201" s="10"/>
      <c r="AD201" s="24"/>
      <c r="AE201" s="24"/>
      <c r="AF201" s="10"/>
      <c r="AG201" s="168"/>
      <c r="AH201" s="24"/>
      <c r="AI201" s="10"/>
      <c r="AJ201" s="168"/>
      <c r="AK201" s="24"/>
    </row>
    <row r="202" spans="1:37">
      <c r="A202" s="12" t="s">
        <v>70</v>
      </c>
      <c r="B202" s="10">
        <f>SUM(B76:INDEX(B:B,76+$A197-1))</f>
        <v>34608.906000000003</v>
      </c>
      <c r="C202" s="24">
        <f>B202/B200-1</f>
        <v>-0.78799266952142144</v>
      </c>
      <c r="D202" s="24"/>
      <c r="E202" s="10">
        <f>SUM(E76:INDEX(E:E,76+$A197-1))</f>
        <v>1511.5240000000001</v>
      </c>
      <c r="F202" s="24">
        <f>E202/E200-1</f>
        <v>-0.86667793322412534</v>
      </c>
      <c r="G202" s="24"/>
      <c r="H202" s="10">
        <f>SUM(H76:INDEX(H:H,76+$A197-1))</f>
        <v>33097.381999999998</v>
      </c>
      <c r="I202" s="24">
        <f>H202/H200-1</f>
        <v>-0.78212007536950812</v>
      </c>
      <c r="J202" s="24"/>
      <c r="K202" s="10">
        <f>SUM(K76:INDEX(K:K,76+$A197-1))</f>
        <v>20079.279000000002</v>
      </c>
      <c r="L202" s="24">
        <f>K202/K200-1</f>
        <v>-0.85059708214999374</v>
      </c>
      <c r="M202" s="24"/>
      <c r="N202" s="10">
        <f>SUM(N76:INDEX(N:N,76+$A197-1))</f>
        <v>812.351</v>
      </c>
      <c r="O202" s="24">
        <f>N202/N200-1</f>
        <v>-0.90112995416091646</v>
      </c>
      <c r="P202" s="24"/>
      <c r="Q202" s="10">
        <f>SUM(Q76:INDEX(Q:Q,76+$A197-1))</f>
        <v>19266.928</v>
      </c>
      <c r="R202" s="24">
        <f>Q202/Q200-1</f>
        <v>-0.84730659057079838</v>
      </c>
      <c r="S202" s="24"/>
      <c r="T202" s="10">
        <f>SUM(T76:INDEX(T:T,76+$A197-1))</f>
        <v>11327.556999999999</v>
      </c>
      <c r="U202" s="24">
        <f>T202/T200-1</f>
        <v>-0.35484024011042425</v>
      </c>
      <c r="V202" s="24"/>
      <c r="W202" s="10">
        <f>SUM(W76:INDEX(W:W,76+$A197-1))</f>
        <v>8271.9930000000004</v>
      </c>
      <c r="X202" s="24">
        <f>W202/W200-1</f>
        <v>-0.26868294744361509</v>
      </c>
      <c r="Y202" s="24"/>
      <c r="Z202" s="10">
        <f>SUM(Z76:INDEX(Z:Z,76+$A197-1))</f>
        <v>4631.2549999999992</v>
      </c>
      <c r="AA202" s="24">
        <f>Z202/Z200-1</f>
        <v>-0.86855397551809976</v>
      </c>
      <c r="AB202" s="24"/>
      <c r="AC202" s="10">
        <f>SUM(AC76:INDEX(AC:AC,76+$A197-1))</f>
        <v>1331.6450000000002</v>
      </c>
      <c r="AD202" s="24">
        <f>AC202/AC200-1</f>
        <v>-0.34127428152795836</v>
      </c>
      <c r="AE202" s="24"/>
      <c r="AF202" s="10">
        <f>AVERAGE(AF76:INDEX(AF:AF,76+$A197-1))</f>
        <v>32.416666666666657</v>
      </c>
      <c r="AG202" s="168">
        <f>AF202-AF200</f>
        <v>-49.875000000000014</v>
      </c>
      <c r="AH202" s="24"/>
      <c r="AI202" s="10">
        <f>AVERAGE(AI76:INDEX(AI:AI,76+$A197-1))</f>
        <v>73.683333333333323</v>
      </c>
      <c r="AJ202" s="168">
        <f>AI202-AI200</f>
        <v>9.3083333333333229</v>
      </c>
      <c r="AK202" s="24"/>
    </row>
    <row r="203" spans="1:37">
      <c r="A203" s="1"/>
      <c r="B203" s="10"/>
      <c r="C203" s="24"/>
      <c r="D203" s="24"/>
      <c r="E203" s="10"/>
      <c r="F203" s="24"/>
      <c r="G203" s="24"/>
      <c r="H203" s="10"/>
      <c r="I203" s="24"/>
      <c r="J203" s="24"/>
      <c r="K203" s="10"/>
      <c r="L203" s="24"/>
      <c r="M203" s="24"/>
      <c r="N203" s="10"/>
      <c r="O203" s="24"/>
      <c r="P203" s="24"/>
      <c r="Q203" s="10"/>
      <c r="R203" s="24"/>
      <c r="S203" s="24"/>
      <c r="T203" s="10"/>
      <c r="U203" s="24"/>
      <c r="V203" s="24"/>
      <c r="W203" s="10"/>
      <c r="X203" s="24"/>
      <c r="Y203" s="24"/>
      <c r="Z203" s="10"/>
      <c r="AA203" s="24"/>
      <c r="AB203" s="24"/>
      <c r="AC203" s="10"/>
      <c r="AD203" s="24"/>
      <c r="AE203" s="24"/>
      <c r="AF203" s="10"/>
      <c r="AG203" s="168"/>
      <c r="AH203" s="24"/>
      <c r="AI203" s="10"/>
      <c r="AJ203" s="168"/>
      <c r="AK203" s="24"/>
    </row>
    <row r="204" spans="1:37">
      <c r="A204" s="12" t="s">
        <v>71</v>
      </c>
      <c r="B204" s="10">
        <f>SUM(B88:INDEX(B:B,88+$A197-1))</f>
        <v>13260.804000000002</v>
      </c>
      <c r="C204" s="24">
        <f>B204/B202-1</f>
        <v>-0.616838394140514</v>
      </c>
      <c r="D204" s="24"/>
      <c r="E204" s="10">
        <f>SUM(E88:INDEX(E:E,88+$A197-1))</f>
        <v>816.55600000000004</v>
      </c>
      <c r="F204" s="24">
        <f>E204/E202-1</f>
        <v>-0.45977966608535492</v>
      </c>
      <c r="G204" s="24"/>
      <c r="H204" s="10">
        <f>SUM(H88:INDEX(H:H,88+$A197-1))</f>
        <v>12444.248</v>
      </c>
      <c r="I204" s="24">
        <f>H204/H202-1</f>
        <v>-0.62401110758548817</v>
      </c>
      <c r="J204" s="24"/>
      <c r="K204" s="10">
        <f>SUM(K88:INDEX(K:K,88+$A197-1))</f>
        <v>4055.9869999999996</v>
      </c>
      <c r="L204" s="24">
        <f>K204/K202-1</f>
        <v>-0.79800136249912168</v>
      </c>
      <c r="M204" s="24"/>
      <c r="N204" s="10">
        <f>SUM(N88:INDEX(N:N,88+$A197-1))</f>
        <v>301.87300000000005</v>
      </c>
      <c r="O204" s="24">
        <f>N204/N202-1</f>
        <v>-0.62839585351652172</v>
      </c>
      <c r="P204" s="24"/>
      <c r="Q204" s="10">
        <f>SUM(Q88:INDEX(Q:Q,88+$A197-1))</f>
        <v>3754.114</v>
      </c>
      <c r="R204" s="24">
        <f>Q204/Q202-1</f>
        <v>-0.80515243530260761</v>
      </c>
      <c r="S204" s="24"/>
      <c r="T204" s="10">
        <f>SUM(T88:INDEX(T:T,88+$A197-1))</f>
        <v>9994.2289999999994</v>
      </c>
      <c r="U204" s="24">
        <f>T204/T202-1</f>
        <v>-0.11770658050981331</v>
      </c>
      <c r="V204" s="24"/>
      <c r="W204" s="10">
        <f>SUM(W88:INDEX(W:W,88+$A197-1))</f>
        <v>8128.0709999999999</v>
      </c>
      <c r="X204" s="24">
        <f>W204/W202-1</f>
        <v>-1.7398709113994659E-2</v>
      </c>
      <c r="Y204" s="24"/>
      <c r="Z204" s="10">
        <f>SUM(Z88:INDEX(Z:Z,88+$A197-1))</f>
        <v>703.61799999999994</v>
      </c>
      <c r="AA204" s="24">
        <f>Z204/Z202-1</f>
        <v>-0.84807185093457393</v>
      </c>
      <c r="AB204" s="24"/>
      <c r="AC204" s="10">
        <f>SUM(AC88:INDEX(AC:AC,88+$A197-1))</f>
        <v>1321.1740000000002</v>
      </c>
      <c r="AD204" s="24">
        <f>AC204/AC202-1</f>
        <v>-7.8632067855922694E-3</v>
      </c>
      <c r="AE204" s="24"/>
      <c r="AF204" s="10">
        <f>AVERAGE(AF88:INDEX(AF:AF,88+$A197-1))</f>
        <v>27.325000000000006</v>
      </c>
      <c r="AG204" s="168">
        <f>AF204-AF202</f>
        <v>-5.0916666666666508</v>
      </c>
      <c r="AH204" s="24"/>
      <c r="AI204" s="10">
        <f>AVERAGE(AI88:INDEX(AI:AI,88+$A197-1))</f>
        <v>81.475000000000009</v>
      </c>
      <c r="AJ204" s="168">
        <f>AI204-AI202</f>
        <v>7.7916666666666856</v>
      </c>
      <c r="AK204" s="24"/>
    </row>
    <row r="205" spans="1:37">
      <c r="A205" s="12"/>
      <c r="B205" s="10"/>
      <c r="C205" s="24"/>
      <c r="D205" s="24"/>
      <c r="E205" s="10"/>
      <c r="F205" s="24"/>
      <c r="G205" s="24"/>
      <c r="H205" s="10"/>
      <c r="I205" s="24"/>
      <c r="J205" s="24"/>
      <c r="K205" s="10"/>
      <c r="L205" s="24"/>
      <c r="M205" s="24"/>
      <c r="N205" s="10"/>
      <c r="O205" s="24"/>
      <c r="P205" s="24"/>
      <c r="Q205" s="10"/>
      <c r="R205" s="24"/>
      <c r="S205" s="24"/>
      <c r="T205" s="10"/>
      <c r="U205" s="24"/>
      <c r="V205" s="24"/>
      <c r="W205" s="10"/>
      <c r="X205" s="24"/>
      <c r="Y205" s="24"/>
      <c r="Z205" s="10"/>
      <c r="AA205" s="24"/>
      <c r="AB205" s="24"/>
      <c r="AC205" s="10"/>
      <c r="AD205" s="24"/>
      <c r="AE205" s="24"/>
      <c r="AF205" s="10"/>
      <c r="AG205" s="168"/>
      <c r="AH205" s="24"/>
      <c r="AI205" s="10"/>
      <c r="AJ205" s="168"/>
      <c r="AK205" s="24"/>
    </row>
    <row r="206" spans="1:37">
      <c r="A206" s="12" t="s">
        <v>72</v>
      </c>
      <c r="B206" s="10">
        <f>SUM(B100:INDEX(B:B,100+$A197-1))</f>
        <v>20056.256999999998</v>
      </c>
      <c r="C206" s="24">
        <f>B206/B204-1</f>
        <v>0.51244653039136945</v>
      </c>
      <c r="D206" s="24"/>
      <c r="E206" s="10">
        <f>SUM(E100:INDEX(E:E,100+$A197-1))</f>
        <v>1210.636</v>
      </c>
      <c r="F206" s="24">
        <f>E206/E204-1</f>
        <v>0.48261233767188028</v>
      </c>
      <c r="G206" s="24"/>
      <c r="H206" s="10">
        <f>SUM(H100:INDEX(H:H,100+$A197-1))</f>
        <v>18845.620999999999</v>
      </c>
      <c r="I206" s="24">
        <f>H206/H204-1</f>
        <v>0.51440416488003127</v>
      </c>
      <c r="J206" s="24"/>
      <c r="K206" s="10">
        <f>SUM(K100:INDEX(K:K,100+$A197-1))</f>
        <v>14763.743999999999</v>
      </c>
      <c r="L206" s="24">
        <f>K206/K204-1</f>
        <v>2.6399879979891456</v>
      </c>
      <c r="M206" s="24"/>
      <c r="N206" s="10">
        <f>SUM(N100:INDEX(N:N,100+$A197-1))</f>
        <v>497.46199999999999</v>
      </c>
      <c r="O206" s="24">
        <f>N206/N204-1</f>
        <v>0.64791816426112936</v>
      </c>
      <c r="P206" s="24"/>
      <c r="Q206" s="10">
        <f>SUM(Q100:INDEX(Q:Q,100+$A197-1))</f>
        <v>14266.281999999999</v>
      </c>
      <c r="R206" s="24">
        <f>Q206/Q204-1</f>
        <v>2.800172823734175</v>
      </c>
      <c r="S206" s="24"/>
      <c r="T206" s="10">
        <f>SUM(T100:INDEX(T:T,100+$A197-1))</f>
        <v>8181.0569999999998</v>
      </c>
      <c r="U206" s="24">
        <f>T206/T204-1</f>
        <v>-0.18142189857766911</v>
      </c>
      <c r="V206" s="24"/>
      <c r="W206" s="10">
        <f>SUM(W100:INDEX(W:W,100+$A197-1))</f>
        <v>5774.1710000000003</v>
      </c>
      <c r="X206" s="24">
        <f>W206/W204-1</f>
        <v>-0.28960130884683455</v>
      </c>
      <c r="Y206" s="24"/>
      <c r="Z206" s="10">
        <f>SUM(Z100:INDEX(Z:Z,100+$A197-1))</f>
        <v>2803.7840000000001</v>
      </c>
      <c r="AA206" s="24">
        <f>Z206/Z204-1</f>
        <v>2.9848099394842094</v>
      </c>
      <c r="AB206" s="24"/>
      <c r="AC206" s="10">
        <f>SUM(AC100:INDEX(AC:AC,100+$A197-1))</f>
        <v>1154.4880000000001</v>
      </c>
      <c r="AD206" s="24">
        <f>AC206/AC204-1</f>
        <v>-0.12616506228551283</v>
      </c>
      <c r="AE206" s="24"/>
      <c r="AF206" s="10">
        <f>AVERAGE(AF100:INDEX(AF:AF,100+$A197-1))</f>
        <v>63.866666666666667</v>
      </c>
      <c r="AG206" s="168">
        <f>AF206-AF204</f>
        <v>36.541666666666657</v>
      </c>
      <c r="AH206" s="24"/>
      <c r="AI206" s="10">
        <f>AVERAGE(AI100:INDEX(AI:AI,100+$A197-1))</f>
        <v>72.541666666666657</v>
      </c>
      <c r="AJ206" s="168">
        <f>AI206-AI204</f>
        <v>-8.9333333333333513</v>
      </c>
      <c r="AK206" s="24"/>
    </row>
    <row r="207" spans="1:37">
      <c r="A207" s="12"/>
      <c r="B207" s="10"/>
      <c r="C207" s="24"/>
      <c r="D207" s="24"/>
      <c r="E207" s="10"/>
      <c r="F207" s="24"/>
      <c r="G207" s="24"/>
      <c r="H207" s="10"/>
      <c r="I207" s="24"/>
      <c r="J207" s="24"/>
      <c r="K207" s="10"/>
      <c r="L207" s="24"/>
      <c r="M207" s="24"/>
      <c r="N207" s="10"/>
      <c r="O207" s="24"/>
      <c r="P207" s="24"/>
      <c r="Q207" s="10"/>
      <c r="R207" s="24"/>
      <c r="S207" s="24"/>
      <c r="T207" s="10"/>
      <c r="U207" s="24"/>
      <c r="V207" s="24"/>
      <c r="W207" s="10"/>
      <c r="X207" s="24"/>
      <c r="Y207" s="24"/>
      <c r="Z207" s="10"/>
      <c r="AA207" s="24"/>
      <c r="AB207" s="24"/>
      <c r="AC207" s="10"/>
      <c r="AD207" s="24"/>
      <c r="AE207" s="24"/>
      <c r="AF207" s="10"/>
      <c r="AG207" s="168"/>
      <c r="AH207" s="24"/>
      <c r="AI207" s="10"/>
      <c r="AJ207" s="168"/>
      <c r="AK207" s="24"/>
    </row>
    <row r="208" spans="1:37">
      <c r="A208" s="160" t="s">
        <v>73</v>
      </c>
      <c r="B208" s="77">
        <f>SUM(B112:INDEX(B:B,112+$A197-1))</f>
        <v>85607.443000000014</v>
      </c>
      <c r="C208" s="24">
        <f>B208/B206-1</f>
        <v>3.2683658770427613</v>
      </c>
      <c r="D208" s="24">
        <f>B208/B200-1</f>
        <v>-0.47558569289861163</v>
      </c>
      <c r="E208" s="77">
        <f>SUM(E112:INDEX(E:E,112+$A197-1))</f>
        <v>4738.3549999999996</v>
      </c>
      <c r="F208" s="24">
        <f>E208/E206-1</f>
        <v>2.9139386239959819</v>
      </c>
      <c r="G208" s="24">
        <f>E208/E200-1</f>
        <v>-0.58205937734511692</v>
      </c>
      <c r="H208" s="77">
        <f>SUM(H112:INDEX(H:H,112+$A197-1))</f>
        <v>80869.087999999989</v>
      </c>
      <c r="I208" s="24">
        <f>H208/H206-1</f>
        <v>3.2911341579033131</v>
      </c>
      <c r="J208" s="24">
        <f>H208/H200-1</f>
        <v>-0.46763913839539906</v>
      </c>
      <c r="K208" s="77">
        <f>SUM(K112:INDEX(K:K,112+$A197-1))</f>
        <v>73341.713000000003</v>
      </c>
      <c r="L208" s="24">
        <f>K208/K206-1</f>
        <v>3.9676906481174425</v>
      </c>
      <c r="M208" s="24">
        <f>K208/K200-1</f>
        <v>-0.45428987154779155</v>
      </c>
      <c r="N208" s="77">
        <f>SUM(N112:INDEX(N:N,112+$A197-1))</f>
        <v>3409.674</v>
      </c>
      <c r="O208" s="24">
        <f>N208/N206-1</f>
        <v>5.8541396126739329</v>
      </c>
      <c r="P208" s="24">
        <f>N208/N200-1</f>
        <v>-0.58501359058297298</v>
      </c>
      <c r="Q208" s="77">
        <f>SUM(Q112:INDEX(Q:Q,112+$A197-1))</f>
        <v>69932.039000000004</v>
      </c>
      <c r="R208" s="24">
        <f>Q208/Q206-1</f>
        <v>3.9019106029167236</v>
      </c>
      <c r="S208" s="24">
        <f>Q208/Q200-1</f>
        <v>-0.44577768374668281</v>
      </c>
      <c r="T208" s="77">
        <f>SUM(T112:INDEX(T:T,112+$A197-1))</f>
        <v>13068.639000000003</v>
      </c>
      <c r="U208" s="24">
        <f>T208/T206-1</f>
        <v>0.59742671393195312</v>
      </c>
      <c r="V208" s="24">
        <f>T208/T200-1</f>
        <v>-0.25567710678272926</v>
      </c>
      <c r="W208" s="77">
        <f>SUM(W112:INDEX(W:W,112+$A197-1))</f>
        <v>8099.1009999999997</v>
      </c>
      <c r="X208" s="24">
        <f>W208/W206-1</f>
        <v>0.40264308071236532</v>
      </c>
      <c r="Y208" s="24">
        <f>W208/W200-1</f>
        <v>-0.28396812331968013</v>
      </c>
      <c r="Z208" s="77">
        <f>SUM(Z112:INDEX(Z:Z,112+$A197-1))</f>
        <v>17985.150000000001</v>
      </c>
      <c r="AA208" s="24">
        <f>Z208/Z206-1</f>
        <v>5.4145989848005414</v>
      </c>
      <c r="AB208" s="24">
        <f>Z208/Z200-1</f>
        <v>-0.48953869583716525</v>
      </c>
      <c r="AC208" s="77">
        <f>SUM(AC112:INDEX(AC:AC,112+$A197-1))</f>
        <v>1380.8590000000002</v>
      </c>
      <c r="AD208" s="24">
        <f>AC208/AC206-1</f>
        <v>0.1960791277172218</v>
      </c>
      <c r="AE208" s="24">
        <f>AC208/AC200-1</f>
        <v>-0.31692955939189127</v>
      </c>
      <c r="AF208" s="77">
        <f>AVERAGE(AF112:INDEX(AF:AF,112+$A197-1))</f>
        <v>85.875</v>
      </c>
      <c r="AG208" s="168">
        <f>AF208-AF206</f>
        <v>22.008333333333333</v>
      </c>
      <c r="AH208" s="168">
        <f>AF208-AF200</f>
        <v>3.5833333333333286</v>
      </c>
      <c r="AI208" s="77">
        <f>AVERAGE(AI112:INDEX(AI:AI,112+$A197-1))</f>
        <v>62.07500000000001</v>
      </c>
      <c r="AJ208" s="168">
        <f>AI208-AI206</f>
        <v>-10.466666666666647</v>
      </c>
      <c r="AK208" s="168">
        <f>AI208-AI200</f>
        <v>-2.2999999999999901</v>
      </c>
    </row>
    <row r="209" spans="1:37">
      <c r="A209" s="160"/>
      <c r="B209" s="77"/>
      <c r="C209" s="24"/>
      <c r="D209" s="24"/>
      <c r="E209" s="77"/>
      <c r="F209" s="24"/>
      <c r="G209" s="24"/>
      <c r="H209" s="77"/>
      <c r="I209" s="24"/>
      <c r="J209" s="24"/>
      <c r="K209" s="77"/>
      <c r="L209" s="24"/>
      <c r="M209" s="24"/>
      <c r="N209" s="77"/>
      <c r="O209" s="24"/>
      <c r="P209" s="24"/>
      <c r="Q209" s="77"/>
      <c r="R209" s="24"/>
      <c r="S209" s="24"/>
      <c r="T209" s="77"/>
      <c r="U209" s="24"/>
      <c r="V209" s="24"/>
      <c r="W209" s="77"/>
      <c r="X209" s="24"/>
      <c r="Y209" s="24"/>
      <c r="Z209" s="77"/>
      <c r="AA209" s="24"/>
      <c r="AB209" s="24"/>
      <c r="AC209" s="77"/>
      <c r="AD209" s="24"/>
      <c r="AE209" s="24"/>
      <c r="AF209" s="77"/>
      <c r="AG209" s="168"/>
      <c r="AH209" s="168"/>
      <c r="AI209" s="77"/>
      <c r="AJ209" s="168"/>
      <c r="AK209" s="168"/>
    </row>
    <row r="210" spans="1:37">
      <c r="A210" s="160" t="s">
        <v>114</v>
      </c>
      <c r="B210" s="77">
        <f>SUM(B124:INDEX(B:B,124+$A197-1))</f>
        <v>111789.29300000001</v>
      </c>
      <c r="C210" s="24">
        <f>B210/B208-1</f>
        <v>0.30583614090657973</v>
      </c>
      <c r="D210" s="24">
        <f>B210/B200-1</f>
        <v>-0.31520084497852507</v>
      </c>
      <c r="E210" s="77">
        <f>SUM(E124:INDEX(E:E,124+$A197-1))</f>
        <v>6669.1130000000003</v>
      </c>
      <c r="F210" s="24">
        <f>E210/E208-1</f>
        <v>0.40747432389510729</v>
      </c>
      <c r="G210" s="24">
        <f>E210/E200-1</f>
        <v>-0.41175930470051836</v>
      </c>
      <c r="H210" s="77">
        <f>SUM(H124:INDEX(H:H,124+$A197-1))</f>
        <v>105120.18</v>
      </c>
      <c r="I210" s="24">
        <f>H210/H208-1</f>
        <v>0.29988086424320759</v>
      </c>
      <c r="J210" s="24">
        <f>H210/H200-1</f>
        <v>-0.30799430312815279</v>
      </c>
      <c r="K210" s="77">
        <f>SUM(K124:INDEX(K:K,124+$A197-1))</f>
        <v>93015.506999999998</v>
      </c>
      <c r="L210" s="24">
        <f>K210/K208-1</f>
        <v>0.26824835683889736</v>
      </c>
      <c r="M210" s="24">
        <f>K210/K200-1</f>
        <v>-0.30790402628014302</v>
      </c>
      <c r="N210" s="77">
        <f>SUM(N124:INDEX(N:N,124+$A197-1))</f>
        <v>4786.7019999999993</v>
      </c>
      <c r="O210" s="24">
        <f>N210/N208-1</f>
        <v>0.40385913726649503</v>
      </c>
      <c r="P210" s="24">
        <f>N210/N200-1</f>
        <v>-0.41741753729849185</v>
      </c>
      <c r="Q210" s="77">
        <f>SUM(Q124:INDEX(Q:Q,124+$A197-1))</f>
        <v>88228.805000000008</v>
      </c>
      <c r="R210" s="24">
        <f>Q210/Q208-1</f>
        <v>0.26163638672111356</v>
      </c>
      <c r="S210" s="24">
        <f>Q210/Q200-1</f>
        <v>-0.30077295948195859</v>
      </c>
      <c r="T210" s="77">
        <f>SUM(T124:INDEX(T:T,124+$A197-1))</f>
        <v>14193.374</v>
      </c>
      <c r="U210" s="24">
        <f>T210/T208-1</f>
        <v>8.6063667379594477E-2</v>
      </c>
      <c r="V210" s="24">
        <f>T210/T200-1</f>
        <v>-0.19161794887786054</v>
      </c>
      <c r="W210" s="77">
        <f>SUM(W124:INDEX(W:W,124+$A197-1))</f>
        <v>8502.8809999999976</v>
      </c>
      <c r="X210" s="24">
        <f>W210/W208-1</f>
        <v>4.9854915996231819E-2</v>
      </c>
      <c r="Y210" s="24">
        <f>W210/W200-1</f>
        <v>-0.24827041425715846</v>
      </c>
      <c r="Z210" s="77">
        <f>SUM(Z124:INDEX(Z:Z,124+$A197-1))</f>
        <v>22827.274000000001</v>
      </c>
      <c r="AA210" s="24">
        <f>Z210/Z208-1</f>
        <v>0.26922900281621231</v>
      </c>
      <c r="AB210" s="24">
        <f>Z210/Z200-1</f>
        <v>-0.3521077079411421</v>
      </c>
      <c r="AC210" s="77">
        <f>SUM(AC124:INDEX(AC:AC,124+$A197-1))</f>
        <v>1532.0640000000001</v>
      </c>
      <c r="AD210" s="24">
        <f>AC210/AC208-1</f>
        <v>0.1095006803735934</v>
      </c>
      <c r="AE210" s="24">
        <f>AC210/AC200-1</f>
        <v>-0.24213288140221312</v>
      </c>
      <c r="AF210" s="77">
        <f>AVERAGE(AF124:INDEX(AF:AF,124+$A197-1))</f>
        <v>83.158333333333346</v>
      </c>
      <c r="AG210" s="168">
        <f>AF210-AF208</f>
        <v>-2.7166666666666544</v>
      </c>
      <c r="AH210" s="168">
        <f>AF210-AF200</f>
        <v>0.86666666666667425</v>
      </c>
      <c r="AI210" s="77">
        <f>AVERAGE(AI124:INDEX(AI:AI,124+$A197-1))</f>
        <v>59.858333333333327</v>
      </c>
      <c r="AJ210" s="168">
        <f>AI210-AI208</f>
        <v>-2.2166666666666828</v>
      </c>
      <c r="AK210" s="168">
        <f>AI210-AI200</f>
        <v>-4.5166666666666728</v>
      </c>
    </row>
    <row r="211" spans="1:37">
      <c r="A211" s="7"/>
      <c r="B211" s="10"/>
      <c r="C211" s="24"/>
      <c r="D211" s="24"/>
      <c r="E211" s="10"/>
      <c r="F211" s="24"/>
      <c r="G211" s="24"/>
      <c r="H211" s="10"/>
      <c r="I211" s="24"/>
      <c r="J211" s="24"/>
      <c r="K211" s="10"/>
      <c r="L211" s="24"/>
      <c r="M211" s="24"/>
      <c r="N211" s="10"/>
      <c r="O211" s="24"/>
      <c r="P211" s="24"/>
      <c r="Q211" s="10"/>
      <c r="R211" s="24"/>
      <c r="S211" s="24"/>
      <c r="T211" s="10"/>
      <c r="U211" s="24"/>
      <c r="V211" s="24"/>
      <c r="W211" s="10"/>
      <c r="X211" s="24"/>
      <c r="Y211" s="24"/>
      <c r="Z211" s="10"/>
      <c r="AA211" s="24"/>
      <c r="AB211" s="24"/>
      <c r="AC211" s="10"/>
      <c r="AD211" s="24"/>
      <c r="AE211" s="24"/>
      <c r="AF211" s="10"/>
      <c r="AG211" s="10"/>
      <c r="AH211" s="10"/>
      <c r="AI211" s="10"/>
      <c r="AJ211" s="10"/>
      <c r="AK211" s="10"/>
    </row>
    <row r="212" spans="1:37">
      <c r="A212" s="23" t="s">
        <v>74</v>
      </c>
      <c r="B212" s="10"/>
      <c r="C212" s="9"/>
      <c r="D212" s="9"/>
      <c r="E212" s="10"/>
      <c r="F212" s="9"/>
      <c r="G212" s="9"/>
      <c r="H212" s="10"/>
      <c r="I212" s="9"/>
      <c r="J212" s="9"/>
      <c r="K212" s="10"/>
      <c r="L212" s="9"/>
      <c r="M212" s="9"/>
      <c r="N212" s="10"/>
      <c r="O212" s="9"/>
      <c r="P212" s="9"/>
      <c r="Q212" s="10"/>
      <c r="R212" s="9"/>
      <c r="S212" s="9"/>
      <c r="T212" s="10"/>
      <c r="U212" s="9"/>
      <c r="V212" s="9"/>
      <c r="W212" s="10"/>
      <c r="X212" s="9"/>
      <c r="Y212" s="9"/>
      <c r="Z212" s="10"/>
      <c r="AA212" s="9"/>
      <c r="AB212" s="9"/>
      <c r="AC212" s="10"/>
      <c r="AD212" s="9"/>
      <c r="AE212" s="9"/>
      <c r="AF212" s="10"/>
      <c r="AG212" s="10"/>
      <c r="AH212" s="10"/>
      <c r="AI212" s="10"/>
      <c r="AJ212" s="10"/>
      <c r="AK212" s="10"/>
    </row>
    <row r="213" spans="1:37">
      <c r="A213" s="7" t="s">
        <v>75</v>
      </c>
      <c r="B213" s="10">
        <f>SUM(B16:B27)</f>
        <v>142680.576</v>
      </c>
      <c r="C213" s="9"/>
      <c r="D213" s="9"/>
      <c r="E213" s="10">
        <f>SUM(E16:E27)</f>
        <v>11360.396999999999</v>
      </c>
      <c r="F213" s="9"/>
      <c r="G213" s="9"/>
      <c r="H213" s="10">
        <f>SUM(H16:H27)</f>
        <v>131320.179</v>
      </c>
      <c r="I213" s="9"/>
      <c r="J213" s="9"/>
      <c r="K213" s="10">
        <f>SUM(K16:K27)</f>
        <v>122330.03300000001</v>
      </c>
      <c r="L213" s="9"/>
      <c r="M213" s="9"/>
      <c r="N213" s="10">
        <f>SUM(N16:N27)</f>
        <v>8996.7669999999998</v>
      </c>
      <c r="O213" s="9"/>
      <c r="P213" s="9"/>
      <c r="Q213" s="10">
        <f>SUM(Q16:Q27)</f>
        <v>113333.266</v>
      </c>
      <c r="R213" s="9"/>
      <c r="S213" s="9"/>
      <c r="T213" s="10">
        <f>SUM(T16:T27)</f>
        <v>16481.021999999997</v>
      </c>
      <c r="U213" s="9"/>
      <c r="V213" s="9"/>
      <c r="W213" s="10">
        <f>SUM(W16:W27)</f>
        <v>10586.210999999998</v>
      </c>
      <c r="X213" s="9"/>
      <c r="Y213" s="9"/>
      <c r="Z213" s="10">
        <f>SUM(Z16:Z27)</f>
        <v>34064.862999999998</v>
      </c>
      <c r="AA213" s="9"/>
      <c r="AB213" s="9"/>
      <c r="AC213" s="10">
        <f>SUM(AC16:AC27)</f>
        <v>1797.7849999999999</v>
      </c>
      <c r="AD213" s="9"/>
      <c r="AE213" s="9"/>
      <c r="AF213" s="10">
        <f>AVERAGE(AF16:AF27)</f>
        <v>85.725000000000009</v>
      </c>
      <c r="AG213" s="10"/>
      <c r="AH213" s="10"/>
      <c r="AI213" s="10">
        <f>AVERAGE(AI16:AI27)</f>
        <v>64.25</v>
      </c>
      <c r="AJ213" s="10"/>
      <c r="AK213" s="10"/>
    </row>
    <row r="214" spans="1:37">
      <c r="A214" s="7" t="s">
        <v>76</v>
      </c>
      <c r="B214" s="10">
        <f>SUM(B28:B39)</f>
        <v>146085.478</v>
      </c>
      <c r="C214" s="9"/>
      <c r="D214" s="9"/>
      <c r="E214" s="10">
        <f>SUM(E28:E39)</f>
        <v>11544.973</v>
      </c>
      <c r="F214" s="9"/>
      <c r="G214" s="9"/>
      <c r="H214" s="10">
        <f>SUM(H28:H39)</f>
        <v>134540.50499999998</v>
      </c>
      <c r="I214" s="9"/>
      <c r="J214" s="9"/>
      <c r="K214" s="10">
        <f>SUM(K28:K39)</f>
        <v>123477.75200000001</v>
      </c>
      <c r="L214" s="9"/>
      <c r="M214" s="9"/>
      <c r="N214" s="10">
        <f>SUM(N28:N39)</f>
        <v>8947.7869999999984</v>
      </c>
      <c r="O214" s="9"/>
      <c r="P214" s="9"/>
      <c r="Q214" s="10">
        <f>SUM(Q28:Q39)</f>
        <v>114529.96499999998</v>
      </c>
      <c r="R214" s="9"/>
      <c r="S214" s="9"/>
      <c r="T214" s="10">
        <f>SUM(T28:T39)</f>
        <v>16571.888000000003</v>
      </c>
      <c r="U214" s="9"/>
      <c r="V214" s="9"/>
      <c r="W214" s="10">
        <f>SUM(W28:W39)</f>
        <v>10675.340999999999</v>
      </c>
      <c r="X214" s="9"/>
      <c r="Y214" s="9"/>
      <c r="Z214" s="10">
        <f>SUM(Z28:Z39)</f>
        <v>34322.692999999999</v>
      </c>
      <c r="AA214" s="9"/>
      <c r="AB214" s="9"/>
      <c r="AC214" s="10">
        <f>SUM(AC28:AC39)</f>
        <v>1854.0609999999999</v>
      </c>
      <c r="AD214" s="9"/>
      <c r="AE214" s="9"/>
      <c r="AF214" s="10">
        <f>AVERAGE(AF28:AF39)</f>
        <v>84.483333333333334</v>
      </c>
      <c r="AG214" s="10"/>
      <c r="AH214" s="10"/>
      <c r="AI214" s="10">
        <f>AVERAGE(AI28:AI39)</f>
        <v>64.275000000000006</v>
      </c>
      <c r="AJ214" s="10"/>
      <c r="AK214" s="10"/>
    </row>
    <row r="215" spans="1:37">
      <c r="A215" s="7" t="s">
        <v>77</v>
      </c>
      <c r="B215" s="10">
        <f>SUM(B40:B51)</f>
        <v>150138.11399999997</v>
      </c>
      <c r="C215" s="9"/>
      <c r="D215" s="9"/>
      <c r="E215" s="10">
        <f>SUM(E40:E51)</f>
        <v>11810.607999999998</v>
      </c>
      <c r="F215" s="9"/>
      <c r="G215" s="9"/>
      <c r="H215" s="10">
        <f>SUM(H40:H51)</f>
        <v>138327.50599999999</v>
      </c>
      <c r="I215" s="9"/>
      <c r="J215" s="9"/>
      <c r="K215" s="10">
        <f>SUM(K40:K51)</f>
        <v>126662.83400000002</v>
      </c>
      <c r="L215" s="9"/>
      <c r="M215" s="9"/>
      <c r="N215" s="10">
        <f>SUM(N40:N51)</f>
        <v>9056.8350000000009</v>
      </c>
      <c r="O215" s="9"/>
      <c r="P215" s="9"/>
      <c r="Q215" s="10">
        <f>SUM(Q40:Q51)</f>
        <v>117605.99900000001</v>
      </c>
      <c r="R215" s="9"/>
      <c r="S215" s="9"/>
      <c r="T215" s="10">
        <f>SUM(T40:T51)</f>
        <v>17162.665999999997</v>
      </c>
      <c r="U215" s="9"/>
      <c r="V215" s="9"/>
      <c r="W215" s="10">
        <f>SUM(W40:W51)</f>
        <v>11633.143000000002</v>
      </c>
      <c r="X215" s="9"/>
      <c r="Y215" s="9"/>
      <c r="Z215" s="10">
        <f>SUM(Z40:Z51)</f>
        <v>34819.870999999999</v>
      </c>
      <c r="AA215" s="9"/>
      <c r="AB215" s="9"/>
      <c r="AC215" s="10">
        <f>SUM(AC40:AC51)</f>
        <v>2055.7639999999997</v>
      </c>
      <c r="AD215" s="9"/>
      <c r="AE215" s="9"/>
      <c r="AF215" s="10">
        <f>AVERAGE(AF40:AF51)</f>
        <v>84.333333333333329</v>
      </c>
      <c r="AG215" s="10"/>
      <c r="AH215" s="10"/>
      <c r="AI215" s="10">
        <f>AVERAGE(AI40:AI51)</f>
        <v>67.649999999999991</v>
      </c>
      <c r="AJ215" s="10"/>
      <c r="AK215" s="10"/>
    </row>
    <row r="216" spans="1:37">
      <c r="A216" s="7" t="s">
        <v>68</v>
      </c>
      <c r="B216" s="10">
        <f>SUM(B52:B63)</f>
        <v>155362.01799999998</v>
      </c>
      <c r="C216" s="24">
        <f>B216/SUM(B40:B51)-1</f>
        <v>3.4793989752662124E-2</v>
      </c>
      <c r="D216" s="24"/>
      <c r="E216" s="10">
        <f>SUM(E52:E63)</f>
        <v>11838.913000000002</v>
      </c>
      <c r="F216" s="24">
        <f>E216/SUM(E40:E51)-1</f>
        <v>2.3965743338534296E-3</v>
      </c>
      <c r="G216" s="24"/>
      <c r="H216" s="10">
        <f>SUM(H52:H63)</f>
        <v>143523.10500000001</v>
      </c>
      <c r="I216" s="24">
        <f>H216/SUM(H40:H51)-1</f>
        <v>3.7560129219708527E-2</v>
      </c>
      <c r="J216" s="24"/>
      <c r="K216" s="10">
        <f>SUM(K52:K63)</f>
        <v>130629.74399999999</v>
      </c>
      <c r="L216" s="24">
        <f>K216/SUM(K40:K51)-1</f>
        <v>3.1318658162977631E-2</v>
      </c>
      <c r="M216" s="24"/>
      <c r="N216" s="10">
        <f>SUM(N52:N63)</f>
        <v>9217.5030000000006</v>
      </c>
      <c r="O216" s="24">
        <f>N216/SUM(N40:N51)-1</f>
        <v>1.7739972076337818E-2</v>
      </c>
      <c r="P216" s="24"/>
      <c r="Q216" s="10">
        <f>SUM(Q52:Q63)</f>
        <v>121412.24100000001</v>
      </c>
      <c r="R216" s="24">
        <f>Q216/SUM(Q40:Q51)-1</f>
        <v>3.2364352434096411E-2</v>
      </c>
      <c r="S216" s="24"/>
      <c r="T216" s="10">
        <f>SUM(T52:T63)</f>
        <v>17615.938999999998</v>
      </c>
      <c r="U216" s="24">
        <f>T216/SUM(T40:T51)-1</f>
        <v>2.6410407334152008E-2</v>
      </c>
      <c r="V216" s="24"/>
      <c r="W216" s="10">
        <f>SUM(W52:W63)</f>
        <v>12122.800000000001</v>
      </c>
      <c r="X216" s="24">
        <f>W216/SUM(W40:W51)-1</f>
        <v>4.2091548260001499E-2</v>
      </c>
      <c r="Y216" s="24"/>
      <c r="Z216" s="10">
        <f>SUM(Z52:Z63)</f>
        <v>35468.217999999993</v>
      </c>
      <c r="AA216" s="24">
        <f>Z216/SUM(Z40:Z51)-1</f>
        <v>1.8620028776097364E-2</v>
      </c>
      <c r="AB216" s="24"/>
      <c r="AC216" s="10">
        <f>SUM(AC52:AC63)</f>
        <v>2151.9719999999998</v>
      </c>
      <c r="AD216" s="24">
        <f>AC216/SUM(AC40:AC51)-1</f>
        <v>4.679914620549841E-2</v>
      </c>
      <c r="AE216" s="24"/>
      <c r="AF216" s="10">
        <f>AVERAGE(AF52:AF63)</f>
        <v>84.05</v>
      </c>
      <c r="AG216" s="24">
        <f>AF216/SUM(AF40:AF51)-1</f>
        <v>-0.91694664031620554</v>
      </c>
      <c r="AH216" s="24"/>
      <c r="AI216" s="10">
        <f>AVERAGE(AI52:AI63)</f>
        <v>68.791666666666671</v>
      </c>
      <c r="AJ216" s="24">
        <f>AI216/SUM(AI40:AI51)-1</f>
        <v>-0.9152603268456927</v>
      </c>
      <c r="AK216" s="24"/>
    </row>
    <row r="217" spans="1:37">
      <c r="A217" s="7" t="s">
        <v>69</v>
      </c>
      <c r="B217" s="10">
        <f>SUM(B64:B75)</f>
        <v>163243.91199999998</v>
      </c>
      <c r="C217" s="24">
        <f t="shared" ref="C217:C223" si="269">B217/B216-1</f>
        <v>5.0732438349249565E-2</v>
      </c>
      <c r="D217" s="24"/>
      <c r="E217" s="10">
        <f>SUM(E64:E75)</f>
        <v>11337.388000000001</v>
      </c>
      <c r="F217" s="24">
        <f t="shared" ref="F217:F223" si="270">E217/E216-1</f>
        <v>-4.2362419590379785E-2</v>
      </c>
      <c r="G217" s="24"/>
      <c r="H217" s="10">
        <f>SUM(H64:H75)</f>
        <v>151906.524</v>
      </c>
      <c r="I217" s="24">
        <f t="shared" ref="I217:I223" si="271">H217/H216-1</f>
        <v>5.8411633443967048E-2</v>
      </c>
      <c r="J217" s="24"/>
      <c r="K217" s="10">
        <f>SUM(K64:K75)</f>
        <v>134396.83299999998</v>
      </c>
      <c r="L217" s="24">
        <f t="shared" ref="L217:L223" si="272">K217/K216-1</f>
        <v>2.8837911524958626E-2</v>
      </c>
      <c r="M217" s="24"/>
      <c r="N217" s="10">
        <f>SUM(N64:N75)</f>
        <v>8216.3510000000006</v>
      </c>
      <c r="O217" s="24">
        <f t="shared" ref="O217:O223" si="273">N217/N216-1</f>
        <v>-0.10861423099075751</v>
      </c>
      <c r="P217" s="24"/>
      <c r="Q217" s="10">
        <f>SUM(Q64:Q75)</f>
        <v>126180.48200000002</v>
      </c>
      <c r="R217" s="24">
        <f t="shared" ref="R217:R223" si="274">Q217/Q216-1</f>
        <v>3.9273148742885011E-2</v>
      </c>
      <c r="S217" s="24"/>
      <c r="T217" s="10">
        <f>SUM(T64:T75)</f>
        <v>17557.755000000001</v>
      </c>
      <c r="U217" s="24">
        <f t="shared" ref="U217:U223" si="275">T217/T216-1</f>
        <v>-3.3029178858985375E-3</v>
      </c>
      <c r="V217" s="24"/>
      <c r="W217" s="10">
        <f>SUM(W64:W75)</f>
        <v>11311.09</v>
      </c>
      <c r="X217" s="24">
        <f t="shared" ref="X217:X223" si="276">W217/W216-1</f>
        <v>-6.6957303593229378E-2</v>
      </c>
      <c r="Y217" s="24"/>
      <c r="Z217" s="10">
        <f>SUM(Z64:Z75)</f>
        <v>35233.131000000001</v>
      </c>
      <c r="AA217" s="24">
        <f t="shared" ref="AA217:AA223" si="277">Z217/Z216-1</f>
        <v>-6.6281029399332114E-3</v>
      </c>
      <c r="AB217" s="24"/>
      <c r="AC217" s="10">
        <f>SUM(AC64:AC75)</f>
        <v>2021.5469999999998</v>
      </c>
      <c r="AD217" s="24">
        <f t="shared" ref="AD217:AD223" si="278">AC217/AC216-1</f>
        <v>-6.06072012089377E-2</v>
      </c>
      <c r="AE217" s="24"/>
      <c r="AF217" s="10">
        <f>AVERAGE(AF64:AF75)</f>
        <v>82.291666666666671</v>
      </c>
      <c r="AG217" s="24">
        <f t="shared" ref="AG217:AG223" si="279">AF217/AF216-1</f>
        <v>-2.0920087249652886E-2</v>
      </c>
      <c r="AH217" s="24"/>
      <c r="AI217" s="10">
        <f>AVERAGE(AI64:AI75)</f>
        <v>64.375</v>
      </c>
      <c r="AJ217" s="24">
        <f t="shared" ref="AJ217:AJ223" si="280">AI217/AI216-1</f>
        <v>-6.4203513022410674E-2</v>
      </c>
      <c r="AK217" s="24"/>
    </row>
    <row r="218" spans="1:37">
      <c r="A218" s="7" t="s">
        <v>70</v>
      </c>
      <c r="B218" s="10">
        <f>SUM(B76:B87)</f>
        <v>34608.906000000003</v>
      </c>
      <c r="C218" s="24">
        <f t="shared" si="269"/>
        <v>-0.78799266952142144</v>
      </c>
      <c r="D218" s="24"/>
      <c r="E218" s="10">
        <f>SUM(E76:E87)</f>
        <v>1511.5240000000001</v>
      </c>
      <c r="F218" s="24">
        <f t="shared" si="270"/>
        <v>-0.86667793322412534</v>
      </c>
      <c r="G218" s="24"/>
      <c r="H218" s="10">
        <f>SUM(H76:H87)</f>
        <v>33097.381999999998</v>
      </c>
      <c r="I218" s="24">
        <f t="shared" si="271"/>
        <v>-0.78212007536950812</v>
      </c>
      <c r="J218" s="24"/>
      <c r="K218" s="10">
        <f>SUM(K76:K87)</f>
        <v>20079.279000000002</v>
      </c>
      <c r="L218" s="24">
        <f t="shared" si="272"/>
        <v>-0.85059708214999374</v>
      </c>
      <c r="M218" s="24"/>
      <c r="N218" s="10">
        <f>SUM(N76:N87)</f>
        <v>812.351</v>
      </c>
      <c r="O218" s="24">
        <f t="shared" si="273"/>
        <v>-0.90112995416091646</v>
      </c>
      <c r="P218" s="24"/>
      <c r="Q218" s="10">
        <f>SUM(Q76:Q87)</f>
        <v>19266.928</v>
      </c>
      <c r="R218" s="24">
        <f t="shared" si="274"/>
        <v>-0.84730659057079838</v>
      </c>
      <c r="S218" s="24"/>
      <c r="T218" s="10">
        <f>SUM(T76:T87)</f>
        <v>11327.556999999999</v>
      </c>
      <c r="U218" s="24">
        <f t="shared" si="275"/>
        <v>-0.35484024011042425</v>
      </c>
      <c r="V218" s="24"/>
      <c r="W218" s="10">
        <f>SUM(W76:W87)</f>
        <v>8271.9930000000004</v>
      </c>
      <c r="X218" s="24">
        <f t="shared" si="276"/>
        <v>-0.26868294744361509</v>
      </c>
      <c r="Y218" s="24"/>
      <c r="Z218" s="10">
        <f>SUM(Z76:Z87)</f>
        <v>4631.2549999999992</v>
      </c>
      <c r="AA218" s="24">
        <f t="shared" si="277"/>
        <v>-0.86855397551809976</v>
      </c>
      <c r="AB218" s="24"/>
      <c r="AC218" s="10">
        <f>SUM(AC76:AC87)</f>
        <v>1331.6450000000002</v>
      </c>
      <c r="AD218" s="24">
        <f t="shared" si="278"/>
        <v>-0.34127428152795836</v>
      </c>
      <c r="AE218" s="24"/>
      <c r="AF218" s="10">
        <f>AVERAGE(AF76:AF87)</f>
        <v>32.416666666666657</v>
      </c>
      <c r="AG218" s="24">
        <f t="shared" si="279"/>
        <v>-0.60607594936708875</v>
      </c>
      <c r="AH218" s="24"/>
      <c r="AI218" s="10">
        <f>AVERAGE(AI76:AI87)</f>
        <v>73.683333333333323</v>
      </c>
      <c r="AJ218" s="24">
        <f t="shared" si="280"/>
        <v>0.14459546925566324</v>
      </c>
      <c r="AK218" s="24"/>
    </row>
    <row r="219" spans="1:37">
      <c r="A219" s="7" t="s">
        <v>71</v>
      </c>
      <c r="B219" s="10">
        <f>SUM(B88:B99)</f>
        <v>13260.804000000002</v>
      </c>
      <c r="C219" s="93">
        <f t="shared" si="269"/>
        <v>-0.616838394140514</v>
      </c>
      <c r="D219" s="93"/>
      <c r="E219" s="10">
        <f>SUM(E88:E99)</f>
        <v>816.55600000000004</v>
      </c>
      <c r="F219" s="93">
        <f t="shared" si="270"/>
        <v>-0.45977966608535492</v>
      </c>
      <c r="G219" s="93"/>
      <c r="H219" s="10">
        <f>SUM(H88:H99)</f>
        <v>12444.248</v>
      </c>
      <c r="I219" s="93">
        <f t="shared" si="271"/>
        <v>-0.62401110758548817</v>
      </c>
      <c r="J219" s="93"/>
      <c r="K219" s="10">
        <f>SUM(K88:K99)</f>
        <v>4055.9869999999996</v>
      </c>
      <c r="L219" s="93">
        <f t="shared" si="272"/>
        <v>-0.79800136249912168</v>
      </c>
      <c r="M219" s="93"/>
      <c r="N219" s="10">
        <f>SUM(N88:N99)</f>
        <v>301.87300000000005</v>
      </c>
      <c r="O219" s="93">
        <f t="shared" si="273"/>
        <v>-0.62839585351652172</v>
      </c>
      <c r="P219" s="93"/>
      <c r="Q219" s="10">
        <f>SUM(Q88:Q99)</f>
        <v>3754.114</v>
      </c>
      <c r="R219" s="93">
        <f t="shared" si="274"/>
        <v>-0.80515243530260761</v>
      </c>
      <c r="S219" s="93"/>
      <c r="T219" s="10">
        <f>SUM(T88:T99)</f>
        <v>9994.2289999999994</v>
      </c>
      <c r="U219" s="93">
        <f t="shared" si="275"/>
        <v>-0.11770658050981331</v>
      </c>
      <c r="V219" s="93"/>
      <c r="W219" s="10">
        <f>SUM(W88:W99)</f>
        <v>8128.0709999999999</v>
      </c>
      <c r="X219" s="93">
        <f t="shared" si="276"/>
        <v>-1.7398709113994659E-2</v>
      </c>
      <c r="Y219" s="93"/>
      <c r="Z219" s="10">
        <f>SUM(Z88:Z99)</f>
        <v>703.61799999999994</v>
      </c>
      <c r="AA219" s="93">
        <f t="shared" si="277"/>
        <v>-0.84807185093457393</v>
      </c>
      <c r="AB219" s="93"/>
      <c r="AC219" s="10">
        <f>SUM(AC88:AC99)</f>
        <v>1321.1740000000002</v>
      </c>
      <c r="AD219" s="93">
        <f t="shared" si="278"/>
        <v>-7.8632067855922694E-3</v>
      </c>
      <c r="AE219" s="93"/>
      <c r="AF219" s="10">
        <f>AVERAGE(AF88:AF99)</f>
        <v>27.325000000000006</v>
      </c>
      <c r="AG219" s="93">
        <f t="shared" si="279"/>
        <v>-0.15706940874035946</v>
      </c>
      <c r="AH219" s="93"/>
      <c r="AI219" s="10">
        <f>AVERAGE(AI88:AI99)</f>
        <v>81.475000000000009</v>
      </c>
      <c r="AJ219" s="93">
        <f t="shared" si="280"/>
        <v>0.10574530649174418</v>
      </c>
      <c r="AK219" s="93"/>
    </row>
    <row r="220" spans="1:37">
      <c r="A220" s="7" t="s">
        <v>72</v>
      </c>
      <c r="B220" s="10">
        <f>SUM(B100:B111)</f>
        <v>20056.256999999998</v>
      </c>
      <c r="C220" s="93">
        <f t="shared" si="269"/>
        <v>0.51244653039136945</v>
      </c>
      <c r="D220" s="93"/>
      <c r="E220" s="10">
        <f>SUM(E100:E111)</f>
        <v>1210.636</v>
      </c>
      <c r="F220" s="93">
        <f t="shared" si="270"/>
        <v>0.48261233767188028</v>
      </c>
      <c r="G220" s="93"/>
      <c r="H220" s="10">
        <f>SUM(H100:H111)</f>
        <v>18845.620999999999</v>
      </c>
      <c r="I220" s="93">
        <f t="shared" si="271"/>
        <v>0.51440416488003127</v>
      </c>
      <c r="J220" s="93"/>
      <c r="K220" s="10">
        <f>SUM(K100:K111)</f>
        <v>14763.743999999999</v>
      </c>
      <c r="L220" s="93">
        <f t="shared" si="272"/>
        <v>2.6399879979891456</v>
      </c>
      <c r="M220" s="93"/>
      <c r="N220" s="10">
        <f>SUM(N100:N111)</f>
        <v>497.46199999999999</v>
      </c>
      <c r="O220" s="93">
        <f t="shared" si="273"/>
        <v>0.64791816426112936</v>
      </c>
      <c r="P220" s="93"/>
      <c r="Q220" s="10">
        <f>SUM(Q100:Q111)</f>
        <v>14266.281999999999</v>
      </c>
      <c r="R220" s="93">
        <f t="shared" si="274"/>
        <v>2.800172823734175</v>
      </c>
      <c r="S220" s="93"/>
      <c r="T220" s="10">
        <f>SUM(T100:T111)</f>
        <v>8181.0569999999998</v>
      </c>
      <c r="U220" s="93">
        <f t="shared" si="275"/>
        <v>-0.18142189857766911</v>
      </c>
      <c r="V220" s="93"/>
      <c r="W220" s="10">
        <f>SUM(W100:W111)</f>
        <v>5774.1710000000003</v>
      </c>
      <c r="X220" s="93">
        <f t="shared" si="276"/>
        <v>-0.28960130884683455</v>
      </c>
      <c r="Y220" s="93"/>
      <c r="Z220" s="10">
        <f>SUM(Z100:Z111)</f>
        <v>2803.7840000000001</v>
      </c>
      <c r="AA220" s="93">
        <f t="shared" si="277"/>
        <v>2.9848099394842094</v>
      </c>
      <c r="AB220" s="93"/>
      <c r="AC220" s="10">
        <f>SUM(AC100:AC111)</f>
        <v>1154.4880000000001</v>
      </c>
      <c r="AD220" s="93">
        <f t="shared" si="278"/>
        <v>-0.12616506228551283</v>
      </c>
      <c r="AE220" s="93"/>
      <c r="AF220" s="10">
        <f>AVERAGE(AF100:AF111)</f>
        <v>63.866666666666667</v>
      </c>
      <c r="AG220" s="93">
        <f t="shared" si="279"/>
        <v>1.3372979566941137</v>
      </c>
      <c r="AH220" s="93"/>
      <c r="AI220" s="10">
        <f>AVERAGE(AI100:AI111)</f>
        <v>72.541666666666657</v>
      </c>
      <c r="AJ220" s="93">
        <f t="shared" si="280"/>
        <v>-0.109645085404521</v>
      </c>
      <c r="AK220" s="93"/>
    </row>
    <row r="221" spans="1:37">
      <c r="A221" s="91" t="s">
        <v>73</v>
      </c>
      <c r="B221" s="77">
        <f>SUM(B112:B123)</f>
        <v>85607.443000000014</v>
      </c>
      <c r="C221" s="93">
        <f t="shared" si="269"/>
        <v>3.2683658770427613</v>
      </c>
      <c r="D221" s="93">
        <f>B221/B217-1</f>
        <v>-0.47558569289861163</v>
      </c>
      <c r="E221" s="77">
        <f>SUM(E112:E123)</f>
        <v>4738.3549999999996</v>
      </c>
      <c r="F221" s="93">
        <f t="shared" si="270"/>
        <v>2.9139386239959819</v>
      </c>
      <c r="G221" s="93">
        <f>E221/E217-1</f>
        <v>-0.58205937734511692</v>
      </c>
      <c r="H221" s="77">
        <f>SUM(H112:H123)</f>
        <v>80869.087999999989</v>
      </c>
      <c r="I221" s="93">
        <f t="shared" si="271"/>
        <v>3.2911341579033131</v>
      </c>
      <c r="J221" s="93">
        <f>H221/H217-1</f>
        <v>-0.46763913839539906</v>
      </c>
      <c r="K221" s="77">
        <f>SUM(K112:K123)</f>
        <v>73341.713000000003</v>
      </c>
      <c r="L221" s="93">
        <f t="shared" si="272"/>
        <v>3.9676906481174425</v>
      </c>
      <c r="M221" s="93">
        <f>K221/K217-1</f>
        <v>-0.45428987154779155</v>
      </c>
      <c r="N221" s="77">
        <f>SUM(N112:N123)</f>
        <v>3409.674</v>
      </c>
      <c r="O221" s="93">
        <f t="shared" si="273"/>
        <v>5.8541396126739329</v>
      </c>
      <c r="P221" s="93">
        <f>N221/N217-1</f>
        <v>-0.58501359058297298</v>
      </c>
      <c r="Q221" s="77">
        <f>SUM(Q112:Q123)</f>
        <v>69932.039000000004</v>
      </c>
      <c r="R221" s="93">
        <f t="shared" si="274"/>
        <v>3.9019106029167236</v>
      </c>
      <c r="S221" s="93">
        <f>Q221/Q217-1</f>
        <v>-0.44577768374668281</v>
      </c>
      <c r="T221" s="77">
        <f>SUM(T112:T123)</f>
        <v>13068.639000000003</v>
      </c>
      <c r="U221" s="93">
        <f t="shared" si="275"/>
        <v>0.59742671393195312</v>
      </c>
      <c r="V221" s="93">
        <f>T221/T217-1</f>
        <v>-0.25567710678272926</v>
      </c>
      <c r="W221" s="77">
        <f>SUM(W112:W123)</f>
        <v>8099.1009999999997</v>
      </c>
      <c r="X221" s="93">
        <f t="shared" si="276"/>
        <v>0.40264308071236532</v>
      </c>
      <c r="Y221" s="93">
        <f>W221/W217-1</f>
        <v>-0.28396812331968013</v>
      </c>
      <c r="Z221" s="77">
        <f>SUM(Z112:Z123)</f>
        <v>17985.150000000001</v>
      </c>
      <c r="AA221" s="93">
        <f t="shared" si="277"/>
        <v>5.4145989848005414</v>
      </c>
      <c r="AB221" s="93">
        <f>Z221/Z217-1</f>
        <v>-0.48953869583716525</v>
      </c>
      <c r="AC221" s="77">
        <f>SUM(AC112:AC123)</f>
        <v>1380.8590000000002</v>
      </c>
      <c r="AD221" s="93">
        <f t="shared" si="278"/>
        <v>0.1960791277172218</v>
      </c>
      <c r="AE221" s="93">
        <f>AC221/AC217-1</f>
        <v>-0.31692955939189127</v>
      </c>
      <c r="AF221" s="77">
        <f>AVERAGE(AF112:AF123)</f>
        <v>85.875</v>
      </c>
      <c r="AG221" s="93">
        <f t="shared" si="279"/>
        <v>0.34459812108559507</v>
      </c>
      <c r="AH221" s="93">
        <f>AF221/AF217-1</f>
        <v>4.354430379746832E-2</v>
      </c>
      <c r="AI221" s="77">
        <f>AVERAGE(AI112:AI123)</f>
        <v>62.07500000000001</v>
      </c>
      <c r="AJ221" s="93">
        <f t="shared" si="280"/>
        <v>-0.14428489373923004</v>
      </c>
      <c r="AK221" s="93">
        <f>AI221/AI217-1</f>
        <v>-3.5728155339805667E-2</v>
      </c>
    </row>
    <row r="222" spans="1:37">
      <c r="A222" s="7" t="s">
        <v>260</v>
      </c>
      <c r="B222" s="10">
        <f>SUM(B124:B135)</f>
        <v>111789.29300000001</v>
      </c>
      <c r="C222" s="93">
        <f t="shared" si="269"/>
        <v>0.30583614090657973</v>
      </c>
      <c r="D222" s="93"/>
      <c r="E222" s="10">
        <f>SUM(E124:E135)</f>
        <v>6669.1130000000003</v>
      </c>
      <c r="F222" s="93">
        <f t="shared" si="270"/>
        <v>0.40747432389510729</v>
      </c>
      <c r="G222" s="93"/>
      <c r="H222" s="10">
        <f>SUM(H124:H135)</f>
        <v>105120.18</v>
      </c>
      <c r="I222" s="93">
        <f t="shared" si="271"/>
        <v>0.29988086424320759</v>
      </c>
      <c r="J222" s="93"/>
      <c r="K222" s="10">
        <f>SUM(K124:K135)</f>
        <v>93015.506999999998</v>
      </c>
      <c r="L222" s="93">
        <f t="shared" si="272"/>
        <v>0.26824835683889736</v>
      </c>
      <c r="M222" s="93"/>
      <c r="N222" s="10">
        <f>SUM(N124:N135)</f>
        <v>4786.7019999999993</v>
      </c>
      <c r="O222" s="93">
        <f t="shared" si="273"/>
        <v>0.40385913726649503</v>
      </c>
      <c r="P222" s="93"/>
      <c r="Q222" s="10">
        <f>SUM(Q124:Q135)</f>
        <v>88228.805000000008</v>
      </c>
      <c r="R222" s="93">
        <f t="shared" si="274"/>
        <v>0.26163638672111356</v>
      </c>
      <c r="S222" s="93"/>
      <c r="T222" s="10">
        <f>SUM(T124:T135)</f>
        <v>14193.374</v>
      </c>
      <c r="U222" s="93">
        <f t="shared" si="275"/>
        <v>8.6063667379594477E-2</v>
      </c>
      <c r="V222" s="93"/>
      <c r="W222" s="10">
        <f>SUM(W124:W135)</f>
        <v>8502.8809999999976</v>
      </c>
      <c r="X222" s="93">
        <f t="shared" si="276"/>
        <v>4.9854915996231819E-2</v>
      </c>
      <c r="Y222" s="93"/>
      <c r="Z222" s="10">
        <f>SUM(Z124:Z135)</f>
        <v>22827.274000000001</v>
      </c>
      <c r="AA222" s="93">
        <f t="shared" si="277"/>
        <v>0.26922900281621231</v>
      </c>
      <c r="AB222" s="93"/>
      <c r="AC222" s="10">
        <f>SUM(AC124:AC135)</f>
        <v>1532.0640000000001</v>
      </c>
      <c r="AD222" s="93">
        <f t="shared" si="278"/>
        <v>0.1095006803735934</v>
      </c>
      <c r="AE222" s="93"/>
      <c r="AF222" s="10">
        <f>AVERAGE(AF124:AF135)</f>
        <v>83.158333333333346</v>
      </c>
      <c r="AG222" s="93">
        <f t="shared" si="279"/>
        <v>-3.1635128578359928E-2</v>
      </c>
      <c r="AH222" s="93"/>
      <c r="AI222" s="10">
        <f>AVERAGE(AI124:AI135)</f>
        <v>59.858333333333327</v>
      </c>
      <c r="AJ222" s="93">
        <f t="shared" si="280"/>
        <v>-3.5709491206873611E-2</v>
      </c>
      <c r="AK222" s="93"/>
    </row>
    <row r="223" spans="1:37">
      <c r="A223" s="91" t="s">
        <v>261</v>
      </c>
      <c r="B223" s="77">
        <f>SUM(B136:B147)</f>
        <v>140681.17499999999</v>
      </c>
      <c r="C223" s="93">
        <f t="shared" si="269"/>
        <v>0.2584494563356794</v>
      </c>
      <c r="D223" s="93">
        <f>B223/B217-1</f>
        <v>-0.13821487566409207</v>
      </c>
      <c r="E223" s="77">
        <f>SUM(E136:E147)</f>
        <v>0</v>
      </c>
      <c r="F223" s="93">
        <f t="shared" si="270"/>
        <v>-1</v>
      </c>
      <c r="G223" s="93">
        <f>E223/E217-1</f>
        <v>-1</v>
      </c>
      <c r="H223" s="77">
        <f>SUM(H136:H147)</f>
        <v>140681.17499999999</v>
      </c>
      <c r="I223" s="93">
        <f t="shared" si="271"/>
        <v>0.33828894699381218</v>
      </c>
      <c r="J223" s="93">
        <f>H223/H217-1</f>
        <v>-7.3896424619656287E-2</v>
      </c>
      <c r="K223" s="77">
        <f>SUM(K136:K147)</f>
        <v>119875.42199999999</v>
      </c>
      <c r="L223" s="93">
        <f t="shared" si="272"/>
        <v>0.28876814056391686</v>
      </c>
      <c r="M223" s="93">
        <f>K223/K217-1</f>
        <v>-0.10804875885728638</v>
      </c>
      <c r="N223" s="77">
        <f>SUM(N136:N147)</f>
        <v>0</v>
      </c>
      <c r="O223" s="93">
        <f t="shared" si="273"/>
        <v>-1</v>
      </c>
      <c r="P223" s="93">
        <f>N223/N217-1</f>
        <v>-1</v>
      </c>
      <c r="Q223" s="77">
        <f>SUM(Q136:Q147)</f>
        <v>119875.42199999999</v>
      </c>
      <c r="R223" s="93">
        <f t="shared" si="274"/>
        <v>0.35868803844730723</v>
      </c>
      <c r="S223" s="93">
        <f>Q223/Q217-1</f>
        <v>-4.9968583889226426E-2</v>
      </c>
      <c r="T223" s="77">
        <f>SUM(T136:T147)</f>
        <v>15373.265999999998</v>
      </c>
      <c r="U223" s="93">
        <f t="shared" si="275"/>
        <v>8.3129775908110215E-2</v>
      </c>
      <c r="V223" s="93">
        <f>T223/T217-1</f>
        <v>-0.12441733011993861</v>
      </c>
      <c r="W223" s="77">
        <f>SUM(W136:W147)</f>
        <v>9036.9830000000002</v>
      </c>
      <c r="X223" s="93">
        <f t="shared" si="276"/>
        <v>6.2814239079672207E-2</v>
      </c>
      <c r="Y223" s="93">
        <f>W223/W217-1</f>
        <v>-0.20105109233504459</v>
      </c>
      <c r="Z223" s="77">
        <f>SUM(Z136:Z147)</f>
        <v>28870.65</v>
      </c>
      <c r="AA223" s="93">
        <f t="shared" si="277"/>
        <v>0.26474365708318914</v>
      </c>
      <c r="AB223" s="93">
        <f>Z223/Z217-1</f>
        <v>-0.18058233314547034</v>
      </c>
      <c r="AC223" s="77">
        <f>SUM(AC136:AC147)</f>
        <v>1676.7250000000001</v>
      </c>
      <c r="AD223" s="93">
        <f t="shared" si="278"/>
        <v>9.4422295674332135E-2</v>
      </c>
      <c r="AE223" s="93">
        <f>AC223/AC217-1</f>
        <v>-0.17057332824811877</v>
      </c>
      <c r="AF223" s="77">
        <f>AVERAGE(AF136:AF147)</f>
        <v>85.149999999999991</v>
      </c>
      <c r="AG223" s="93">
        <f t="shared" si="279"/>
        <v>2.395029562080353E-2</v>
      </c>
      <c r="AH223" s="93">
        <f>AF223/AF217-1</f>
        <v>3.4734177215189677E-2</v>
      </c>
      <c r="AI223" s="77">
        <f>AVERAGE(AI136:AI147)</f>
        <v>58.73333333333332</v>
      </c>
      <c r="AJ223" s="93">
        <f t="shared" si="280"/>
        <v>-1.8794375609077152E-2</v>
      </c>
      <c r="AK223" s="93">
        <f>AI223/AI217-1</f>
        <v>-8.7637540453074592E-2</v>
      </c>
    </row>
    <row r="224" spans="1:37">
      <c r="A224" s="26"/>
      <c r="B224" s="29"/>
      <c r="C224" s="24"/>
      <c r="D224" s="24"/>
      <c r="E224" s="29"/>
      <c r="F224" s="24"/>
      <c r="G224" s="24"/>
      <c r="H224" s="29"/>
      <c r="I224" s="24"/>
      <c r="J224" s="24"/>
      <c r="K224" s="29"/>
      <c r="L224" s="24"/>
      <c r="M224" s="24"/>
      <c r="N224" s="29"/>
      <c r="O224" s="24"/>
      <c r="P224" s="24"/>
      <c r="Q224" s="29"/>
      <c r="R224" s="24"/>
      <c r="S224" s="24"/>
      <c r="T224" s="29"/>
      <c r="U224" s="24"/>
      <c r="V224" s="24"/>
      <c r="W224" s="29"/>
      <c r="X224" s="24"/>
      <c r="Y224" s="24"/>
      <c r="Z224" s="29"/>
      <c r="AA224" s="24"/>
      <c r="AB224" s="24"/>
      <c r="AC224" s="29"/>
      <c r="AD224" s="24"/>
      <c r="AE224" s="24"/>
      <c r="AF224" s="29"/>
      <c r="AG224" s="29"/>
      <c r="AH224" s="29"/>
      <c r="AI224" s="29"/>
      <c r="AJ224" s="29"/>
      <c r="AK224" s="29"/>
    </row>
    <row r="225" spans="1:37">
      <c r="A225" s="7"/>
      <c r="B225" s="10"/>
      <c r="C225" s="9"/>
      <c r="D225" s="9"/>
      <c r="E225" s="10"/>
      <c r="F225" s="9"/>
      <c r="G225" s="9"/>
      <c r="H225" s="10"/>
      <c r="I225" s="9"/>
      <c r="J225" s="9"/>
      <c r="K225" s="10"/>
      <c r="L225" s="9"/>
      <c r="M225" s="9"/>
      <c r="N225" s="10"/>
      <c r="O225" s="9"/>
      <c r="P225" s="9"/>
      <c r="Q225" s="10"/>
      <c r="R225" s="9"/>
      <c r="S225" s="9"/>
      <c r="T225" s="10"/>
      <c r="U225" s="9"/>
      <c r="V225" s="9"/>
      <c r="W225" s="10"/>
      <c r="X225" s="9"/>
      <c r="Y225" s="9"/>
      <c r="Z225" s="10"/>
      <c r="AA225" s="9"/>
      <c r="AB225" s="9"/>
      <c r="AC225" s="10"/>
      <c r="AD225" s="9"/>
      <c r="AE225" s="9"/>
      <c r="AF225" s="10"/>
      <c r="AG225" s="10"/>
      <c r="AH225" s="10"/>
      <c r="AI225" s="10"/>
      <c r="AJ225" s="10"/>
      <c r="AK225" s="10"/>
    </row>
    <row r="226" spans="1:37">
      <c r="A226" s="26"/>
      <c r="B226" s="29"/>
      <c r="C226" s="28"/>
      <c r="D226" s="28"/>
      <c r="E226" s="29"/>
      <c r="F226" s="28"/>
      <c r="G226" s="28"/>
      <c r="H226" s="29"/>
      <c r="I226" s="28"/>
      <c r="J226" s="28"/>
      <c r="K226" s="29"/>
      <c r="L226" s="28"/>
      <c r="M226" s="28"/>
      <c r="N226" s="29"/>
      <c r="O226" s="28"/>
      <c r="P226" s="28"/>
      <c r="Q226" s="29"/>
      <c r="R226" s="28"/>
      <c r="S226" s="28"/>
      <c r="T226" s="29"/>
      <c r="U226" s="28"/>
      <c r="V226" s="28"/>
      <c r="W226" s="29"/>
      <c r="X226" s="28"/>
      <c r="Y226" s="28"/>
      <c r="Z226" s="29"/>
      <c r="AA226" s="28"/>
      <c r="AB226" s="28"/>
      <c r="AC226" s="29"/>
      <c r="AD226" s="28"/>
      <c r="AE226" s="28"/>
      <c r="AF226" s="29"/>
      <c r="AG226" s="29"/>
      <c r="AH226" s="29"/>
      <c r="AI226" s="29"/>
      <c r="AJ226" s="29"/>
      <c r="AK226" s="29"/>
    </row>
    <row r="227" spans="1:37">
      <c r="A227" s="26"/>
      <c r="B227" s="29"/>
      <c r="C227" s="28"/>
      <c r="D227" s="28"/>
      <c r="E227" s="29"/>
      <c r="F227" s="28"/>
      <c r="G227" s="28"/>
      <c r="H227" s="29"/>
      <c r="I227" s="28"/>
      <c r="J227" s="28"/>
      <c r="K227" s="29"/>
      <c r="L227" s="28"/>
      <c r="M227" s="28"/>
      <c r="N227" s="29"/>
      <c r="O227" s="28"/>
      <c r="P227" s="28"/>
      <c r="Q227" s="29"/>
      <c r="R227" s="28"/>
      <c r="S227" s="28"/>
      <c r="T227" s="29"/>
      <c r="U227" s="28"/>
      <c r="V227" s="28"/>
      <c r="W227" s="29"/>
      <c r="X227" s="28"/>
      <c r="Y227" s="28"/>
      <c r="Z227" s="29"/>
      <c r="AA227" s="28"/>
      <c r="AB227" s="28"/>
      <c r="AC227" s="29"/>
      <c r="AD227" s="28"/>
      <c r="AE227" s="28"/>
      <c r="AF227" s="29"/>
      <c r="AG227" s="29"/>
      <c r="AH227" s="29"/>
      <c r="AI227" s="29"/>
      <c r="AJ227" s="29"/>
      <c r="AK227" s="29"/>
    </row>
    <row r="228" spans="1:37">
      <c r="A228" s="26"/>
      <c r="B228" s="29"/>
      <c r="C228" s="28"/>
      <c r="D228" s="28"/>
      <c r="E228" s="29"/>
      <c r="F228" s="28"/>
      <c r="G228" s="28"/>
      <c r="H228" s="29"/>
      <c r="I228" s="28"/>
      <c r="J228" s="28"/>
      <c r="K228" s="29"/>
      <c r="L228" s="28"/>
      <c r="M228" s="28"/>
      <c r="N228" s="29"/>
      <c r="O228" s="28"/>
      <c r="P228" s="28"/>
      <c r="Q228" s="29"/>
      <c r="R228" s="28"/>
      <c r="S228" s="28"/>
      <c r="T228" s="29"/>
      <c r="U228" s="28"/>
      <c r="V228" s="28"/>
      <c r="W228" s="29"/>
      <c r="X228" s="28"/>
      <c r="Y228" s="28"/>
      <c r="Z228" s="29"/>
      <c r="AA228" s="28"/>
      <c r="AB228" s="28"/>
      <c r="AC228" s="29"/>
      <c r="AD228" s="28"/>
      <c r="AE228" s="28"/>
      <c r="AF228" s="29"/>
      <c r="AG228" s="29"/>
      <c r="AH228" s="29"/>
      <c r="AI228" s="29"/>
      <c r="AJ228" s="29"/>
      <c r="AK228" s="29"/>
    </row>
    <row r="229" spans="1:37">
      <c r="A229" s="26"/>
      <c r="B229" s="29"/>
      <c r="C229" s="28"/>
      <c r="D229" s="28"/>
      <c r="E229" s="29"/>
      <c r="F229" s="28"/>
      <c r="G229" s="28"/>
      <c r="H229" s="29"/>
      <c r="I229" s="28"/>
      <c r="J229" s="28"/>
      <c r="K229" s="29"/>
      <c r="L229" s="28"/>
      <c r="M229" s="28"/>
      <c r="N229" s="29"/>
      <c r="O229" s="28"/>
      <c r="P229" s="28"/>
      <c r="Q229" s="29"/>
      <c r="R229" s="28"/>
      <c r="S229" s="28"/>
      <c r="T229" s="29"/>
      <c r="U229" s="28"/>
      <c r="V229" s="28"/>
      <c r="W229" s="29"/>
      <c r="X229" s="28"/>
      <c r="Y229" s="28"/>
      <c r="Z229" s="29"/>
      <c r="AA229" s="28"/>
      <c r="AB229" s="28"/>
      <c r="AC229" s="29"/>
      <c r="AD229" s="28"/>
      <c r="AE229" s="28"/>
      <c r="AF229" s="29"/>
      <c r="AG229" s="29"/>
      <c r="AH229" s="29"/>
      <c r="AI229" s="29"/>
      <c r="AJ229" s="29"/>
      <c r="AK229" s="29"/>
    </row>
    <row r="230" spans="1:37">
      <c r="A230" s="26"/>
      <c r="B230" s="29"/>
      <c r="C230" s="28"/>
      <c r="D230" s="28"/>
      <c r="E230" s="29"/>
      <c r="F230" s="28"/>
      <c r="G230" s="28"/>
      <c r="H230" s="29"/>
      <c r="I230" s="28"/>
      <c r="J230" s="28"/>
      <c r="K230" s="29"/>
      <c r="L230" s="28"/>
      <c r="M230" s="28"/>
      <c r="N230" s="29"/>
      <c r="O230" s="28"/>
      <c r="P230" s="28"/>
      <c r="Q230" s="29"/>
      <c r="R230" s="28"/>
      <c r="S230" s="28"/>
      <c r="T230" s="29"/>
      <c r="U230" s="28"/>
      <c r="V230" s="28"/>
      <c r="W230" s="29"/>
      <c r="X230" s="28"/>
      <c r="Y230" s="28"/>
      <c r="Z230" s="29"/>
      <c r="AA230" s="28"/>
      <c r="AB230" s="28"/>
      <c r="AC230" s="29"/>
      <c r="AD230" s="28"/>
      <c r="AE230" s="28"/>
      <c r="AF230" s="29"/>
      <c r="AG230" s="29"/>
      <c r="AH230" s="29"/>
      <c r="AI230" s="29"/>
      <c r="AJ230" s="29"/>
      <c r="AK230" s="29"/>
    </row>
    <row r="231" spans="1:37">
      <c r="A231" s="26"/>
      <c r="B231" s="29"/>
      <c r="C231" s="28"/>
      <c r="D231" s="28"/>
      <c r="E231" s="29"/>
      <c r="F231" s="28"/>
      <c r="G231" s="28"/>
      <c r="H231" s="29"/>
      <c r="I231" s="28"/>
      <c r="J231" s="28"/>
      <c r="K231" s="29"/>
      <c r="L231" s="28"/>
      <c r="M231" s="28"/>
      <c r="N231" s="29"/>
      <c r="O231" s="28"/>
      <c r="P231" s="28"/>
      <c r="Q231" s="29"/>
      <c r="R231" s="28"/>
      <c r="S231" s="28"/>
      <c r="T231" s="29"/>
      <c r="U231" s="28"/>
      <c r="V231" s="28"/>
      <c r="W231" s="29"/>
      <c r="X231" s="28"/>
      <c r="Y231" s="28"/>
      <c r="Z231" s="29"/>
      <c r="AA231" s="28"/>
      <c r="AB231" s="28"/>
      <c r="AC231" s="29"/>
      <c r="AD231" s="28"/>
      <c r="AE231" s="28"/>
      <c r="AF231" s="29"/>
      <c r="AG231" s="29"/>
      <c r="AH231" s="29"/>
      <c r="AI231" s="29"/>
      <c r="AJ231" s="29"/>
      <c r="AK231" s="29"/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B514-2746-40DE-AE15-0600AD7C3574}">
  <dimension ref="A1:T269"/>
  <sheetViews>
    <sheetView workbookViewId="0">
      <pane xSplit="1" ySplit="3" topLeftCell="B244" activePane="bottomRight" state="frozen"/>
      <selection pane="topRight" activeCell="B1" sqref="B1"/>
      <selection pane="bottomLeft" activeCell="A4" sqref="A4"/>
      <selection pane="bottomRight" activeCell="C273" sqref="C273"/>
    </sheetView>
  </sheetViews>
  <sheetFormatPr defaultColWidth="8.875" defaultRowHeight="14.25"/>
  <cols>
    <col min="1" max="1" width="9.5" style="129" bestFit="1" customWidth="1"/>
    <col min="2" max="2" width="10" style="129" customWidth="1"/>
    <col min="3" max="3" width="14.25" style="129" customWidth="1"/>
    <col min="4" max="4" width="12.25" style="129" customWidth="1"/>
    <col min="5" max="5" width="11.25" style="129" customWidth="1"/>
    <col min="6" max="6" width="10.75" style="129" customWidth="1"/>
    <col min="7" max="7" width="11.25" style="129" customWidth="1"/>
    <col min="8" max="9" width="8.875" style="129"/>
    <col min="10" max="11" width="10" style="129" bestFit="1" customWidth="1"/>
    <col min="12" max="16384" width="8.875" style="129"/>
  </cols>
  <sheetData>
    <row r="1" spans="1:20">
      <c r="A1" s="128">
        <f>[1]!edb()</f>
        <v>0</v>
      </c>
    </row>
    <row r="2" spans="1:20">
      <c r="A2" s="130" t="s">
        <v>79</v>
      </c>
      <c r="B2" s="130" t="s">
        <v>80</v>
      </c>
      <c r="C2" s="130" t="s">
        <v>81</v>
      </c>
      <c r="D2" s="130" t="s">
        <v>82</v>
      </c>
      <c r="E2" s="130" t="s">
        <v>83</v>
      </c>
      <c r="F2" s="130" t="s">
        <v>84</v>
      </c>
      <c r="G2" s="130" t="s">
        <v>85</v>
      </c>
      <c r="H2" s="130" t="s">
        <v>86</v>
      </c>
      <c r="I2" s="130" t="s">
        <v>87</v>
      </c>
      <c r="J2" s="130" t="s">
        <v>88</v>
      </c>
      <c r="K2" s="130" t="s">
        <v>89</v>
      </c>
      <c r="L2" s="130" t="s">
        <v>90</v>
      </c>
      <c r="M2" s="130" t="s">
        <v>91</v>
      </c>
      <c r="N2" s="130" t="s">
        <v>92</v>
      </c>
      <c r="O2" s="130" t="s">
        <v>93</v>
      </c>
      <c r="P2" s="130" t="s">
        <v>94</v>
      </c>
      <c r="Q2" s="130" t="s">
        <v>95</v>
      </c>
      <c r="R2" s="130" t="s">
        <v>96</v>
      </c>
      <c r="S2" s="128"/>
    </row>
    <row r="3" spans="1:20">
      <c r="A3" s="130" t="s">
        <v>97</v>
      </c>
      <c r="B3" s="130" t="s">
        <v>98</v>
      </c>
      <c r="C3" s="130" t="s">
        <v>98</v>
      </c>
      <c r="D3" s="130" t="s">
        <v>98</v>
      </c>
      <c r="E3" s="130" t="s">
        <v>98</v>
      </c>
      <c r="F3" s="130" t="s">
        <v>98</v>
      </c>
      <c r="G3" s="130" t="s">
        <v>98</v>
      </c>
      <c r="H3" s="130" t="s">
        <v>98</v>
      </c>
      <c r="I3" s="130" t="s">
        <v>98</v>
      </c>
      <c r="J3" s="130" t="s">
        <v>99</v>
      </c>
      <c r="K3" s="130" t="s">
        <v>99</v>
      </c>
      <c r="L3" s="130" t="s">
        <v>99</v>
      </c>
      <c r="M3" s="130" t="s">
        <v>99</v>
      </c>
      <c r="N3" s="130" t="s">
        <v>100</v>
      </c>
      <c r="O3" s="130" t="s">
        <v>100</v>
      </c>
      <c r="P3" s="130" t="s">
        <v>100</v>
      </c>
      <c r="Q3" s="130" t="s">
        <v>100</v>
      </c>
      <c r="R3" s="130" t="s">
        <v>101</v>
      </c>
      <c r="S3" s="130"/>
      <c r="T3" s="130"/>
    </row>
    <row r="4" spans="1:20">
      <c r="A4" s="131">
        <v>38017</v>
      </c>
      <c r="B4" s="132">
        <v>5361</v>
      </c>
      <c r="C4" s="132">
        <v>0</v>
      </c>
      <c r="D4" s="132">
        <v>0</v>
      </c>
      <c r="E4" s="132">
        <v>0</v>
      </c>
      <c r="F4" s="132">
        <v>2028.8</v>
      </c>
      <c r="G4" s="132">
        <v>0</v>
      </c>
      <c r="H4" s="132">
        <v>0</v>
      </c>
      <c r="I4" s="132">
        <v>0</v>
      </c>
      <c r="J4" s="132">
        <v>1492.7</v>
      </c>
      <c r="K4" s="132">
        <v>0</v>
      </c>
      <c r="L4" s="132">
        <v>0</v>
      </c>
      <c r="M4" s="132">
        <v>0</v>
      </c>
      <c r="N4" s="132">
        <v>68.099999999999994</v>
      </c>
      <c r="O4" s="132">
        <v>0</v>
      </c>
      <c r="P4" s="132">
        <v>0</v>
      </c>
      <c r="Q4" s="132">
        <v>0</v>
      </c>
      <c r="R4" s="132">
        <v>0</v>
      </c>
      <c r="S4" s="131"/>
      <c r="T4" s="132"/>
    </row>
    <row r="5" spans="1:20">
      <c r="A5" s="131">
        <v>38046</v>
      </c>
      <c r="B5" s="132">
        <v>4611.6000000000004</v>
      </c>
      <c r="C5" s="132">
        <v>0</v>
      </c>
      <c r="D5" s="132">
        <v>0</v>
      </c>
      <c r="E5" s="132">
        <v>0</v>
      </c>
      <c r="F5" s="132">
        <v>3018.3</v>
      </c>
      <c r="G5" s="132">
        <v>0</v>
      </c>
      <c r="H5" s="132">
        <v>0</v>
      </c>
      <c r="I5" s="132">
        <v>0</v>
      </c>
      <c r="J5" s="132">
        <v>1587.2</v>
      </c>
      <c r="K5" s="132">
        <v>0</v>
      </c>
      <c r="L5" s="132">
        <v>0</v>
      </c>
      <c r="M5" s="132">
        <v>0</v>
      </c>
      <c r="N5" s="132">
        <v>65.5</v>
      </c>
      <c r="O5" s="132">
        <v>0</v>
      </c>
      <c r="P5" s="132">
        <v>0</v>
      </c>
      <c r="Q5" s="132">
        <v>0</v>
      </c>
      <c r="R5" s="132">
        <v>0</v>
      </c>
      <c r="S5" s="131"/>
      <c r="T5" s="132"/>
    </row>
    <row r="6" spans="1:20">
      <c r="A6" s="131">
        <v>38077</v>
      </c>
      <c r="B6" s="132">
        <v>2811.9</v>
      </c>
      <c r="C6" s="132">
        <v>0</v>
      </c>
      <c r="D6" s="132">
        <v>0</v>
      </c>
      <c r="E6" s="132">
        <v>0</v>
      </c>
      <c r="F6" s="132">
        <v>2003.1</v>
      </c>
      <c r="G6" s="132">
        <v>0</v>
      </c>
      <c r="H6" s="132">
        <v>0</v>
      </c>
      <c r="I6" s="132">
        <v>0</v>
      </c>
      <c r="J6" s="132">
        <v>1516.4</v>
      </c>
      <c r="K6" s="132">
        <v>0</v>
      </c>
      <c r="L6" s="132">
        <v>0</v>
      </c>
      <c r="M6" s="132">
        <v>0</v>
      </c>
      <c r="N6" s="132">
        <v>71.2</v>
      </c>
      <c r="O6" s="132">
        <v>0</v>
      </c>
      <c r="P6" s="132">
        <v>0</v>
      </c>
      <c r="Q6" s="132">
        <v>0</v>
      </c>
      <c r="R6" s="132">
        <v>0</v>
      </c>
      <c r="S6" s="131"/>
      <c r="T6" s="132"/>
    </row>
    <row r="7" spans="1:20">
      <c r="A7" s="131">
        <v>38107</v>
      </c>
      <c r="B7" s="132">
        <v>5192.1000000000004</v>
      </c>
      <c r="C7" s="132">
        <v>0</v>
      </c>
      <c r="D7" s="132">
        <v>0</v>
      </c>
      <c r="E7" s="132">
        <v>0</v>
      </c>
      <c r="F7" s="132">
        <v>3752.3</v>
      </c>
      <c r="G7" s="132">
        <v>0</v>
      </c>
      <c r="H7" s="132">
        <v>0</v>
      </c>
      <c r="I7" s="132">
        <v>0</v>
      </c>
      <c r="J7" s="132">
        <v>2004.8</v>
      </c>
      <c r="K7" s="132">
        <v>0</v>
      </c>
      <c r="L7" s="132">
        <v>0</v>
      </c>
      <c r="M7" s="132">
        <v>0</v>
      </c>
      <c r="N7" s="132">
        <v>72.3</v>
      </c>
      <c r="O7" s="132">
        <v>0</v>
      </c>
      <c r="P7" s="132">
        <v>0</v>
      </c>
      <c r="Q7" s="132">
        <v>0</v>
      </c>
      <c r="R7" s="132">
        <v>0</v>
      </c>
      <c r="S7" s="131"/>
      <c r="T7" s="132"/>
    </row>
    <row r="8" spans="1:20">
      <c r="A8" s="131">
        <v>38138</v>
      </c>
      <c r="B8" s="132">
        <v>5451.5</v>
      </c>
      <c r="C8" s="132">
        <v>0</v>
      </c>
      <c r="D8" s="132">
        <v>0</v>
      </c>
      <c r="E8" s="132">
        <v>0</v>
      </c>
      <c r="F8" s="132">
        <v>3595.6</v>
      </c>
      <c r="G8" s="132">
        <v>0</v>
      </c>
      <c r="H8" s="132">
        <v>0</v>
      </c>
      <c r="I8" s="132">
        <v>0</v>
      </c>
      <c r="J8" s="132">
        <v>1900.1</v>
      </c>
      <c r="K8" s="132">
        <v>0</v>
      </c>
      <c r="L8" s="132">
        <v>0</v>
      </c>
      <c r="M8" s="132">
        <v>0</v>
      </c>
      <c r="N8" s="132">
        <v>66</v>
      </c>
      <c r="O8" s="132">
        <v>0</v>
      </c>
      <c r="P8" s="132">
        <v>0</v>
      </c>
      <c r="Q8" s="132">
        <v>0</v>
      </c>
      <c r="R8" s="132">
        <v>0</v>
      </c>
      <c r="S8" s="131"/>
      <c r="T8" s="132"/>
    </row>
    <row r="9" spans="1:20">
      <c r="A9" s="131">
        <v>38168</v>
      </c>
      <c r="B9" s="132">
        <v>5267.2</v>
      </c>
      <c r="C9" s="132">
        <v>0</v>
      </c>
      <c r="D9" s="132">
        <v>0</v>
      </c>
      <c r="E9" s="132">
        <v>0</v>
      </c>
      <c r="F9" s="132">
        <v>3710.7</v>
      </c>
      <c r="G9" s="132">
        <v>0</v>
      </c>
      <c r="H9" s="132">
        <v>0</v>
      </c>
      <c r="I9" s="132">
        <v>0</v>
      </c>
      <c r="J9" s="132">
        <v>1940.3</v>
      </c>
      <c r="K9" s="132">
        <v>0</v>
      </c>
      <c r="L9" s="132">
        <v>0</v>
      </c>
      <c r="M9" s="132">
        <v>0</v>
      </c>
      <c r="N9" s="132">
        <v>70.5</v>
      </c>
      <c r="O9" s="132">
        <v>0</v>
      </c>
      <c r="P9" s="132">
        <v>0</v>
      </c>
      <c r="Q9" s="132">
        <v>0</v>
      </c>
      <c r="R9" s="132">
        <v>0</v>
      </c>
      <c r="S9" s="131"/>
      <c r="T9" s="132"/>
    </row>
    <row r="10" spans="1:20">
      <c r="A10" s="131">
        <v>38199</v>
      </c>
      <c r="B10" s="132">
        <v>5727.5</v>
      </c>
      <c r="C10" s="132">
        <v>0</v>
      </c>
      <c r="D10" s="132">
        <v>0</v>
      </c>
      <c r="E10" s="132">
        <v>0</v>
      </c>
      <c r="F10" s="132">
        <v>4462.2</v>
      </c>
      <c r="G10" s="132">
        <v>0</v>
      </c>
      <c r="H10" s="132">
        <v>0</v>
      </c>
      <c r="I10" s="132">
        <v>0</v>
      </c>
      <c r="J10" s="132">
        <v>2382.6</v>
      </c>
      <c r="K10" s="132">
        <v>0</v>
      </c>
      <c r="L10" s="132">
        <v>0</v>
      </c>
      <c r="M10" s="132">
        <v>0</v>
      </c>
      <c r="N10" s="132">
        <v>77.900000000000006</v>
      </c>
      <c r="O10" s="132">
        <v>0</v>
      </c>
      <c r="P10" s="132">
        <v>0</v>
      </c>
      <c r="Q10" s="132">
        <v>0</v>
      </c>
      <c r="R10" s="132">
        <v>0</v>
      </c>
      <c r="S10" s="131"/>
      <c r="T10" s="132"/>
    </row>
    <row r="11" spans="1:20">
      <c r="A11" s="131">
        <v>38230</v>
      </c>
      <c r="B11" s="132">
        <v>5975</v>
      </c>
      <c r="C11" s="132">
        <v>0</v>
      </c>
      <c r="D11" s="132">
        <v>0</v>
      </c>
      <c r="E11" s="132">
        <v>0</v>
      </c>
      <c r="F11" s="132">
        <v>4632.1000000000004</v>
      </c>
      <c r="G11" s="132">
        <v>0</v>
      </c>
      <c r="H11" s="132">
        <v>0</v>
      </c>
      <c r="I11" s="132">
        <v>0</v>
      </c>
      <c r="J11" s="132">
        <v>2504.4</v>
      </c>
      <c r="K11" s="132">
        <v>0</v>
      </c>
      <c r="L11" s="132">
        <v>0</v>
      </c>
      <c r="M11" s="132">
        <v>0</v>
      </c>
      <c r="N11" s="132">
        <v>77.5</v>
      </c>
      <c r="O11" s="132">
        <v>0</v>
      </c>
      <c r="P11" s="132">
        <v>0</v>
      </c>
      <c r="Q11" s="132">
        <v>0</v>
      </c>
      <c r="R11" s="132">
        <v>0</v>
      </c>
      <c r="S11" s="131"/>
      <c r="T11" s="132"/>
    </row>
    <row r="12" spans="1:20">
      <c r="A12" s="131">
        <v>38260</v>
      </c>
      <c r="B12" s="132">
        <v>5734.2</v>
      </c>
      <c r="C12" s="132">
        <v>0</v>
      </c>
      <c r="D12" s="132">
        <v>0</v>
      </c>
      <c r="E12" s="132">
        <v>0</v>
      </c>
      <c r="F12" s="132">
        <v>4421.5</v>
      </c>
      <c r="G12" s="132">
        <v>0</v>
      </c>
      <c r="H12" s="132">
        <v>0</v>
      </c>
      <c r="I12" s="132">
        <v>0</v>
      </c>
      <c r="J12" s="132">
        <v>2256.9</v>
      </c>
      <c r="K12" s="132">
        <v>0</v>
      </c>
      <c r="L12" s="132">
        <v>0</v>
      </c>
      <c r="M12" s="132">
        <v>0</v>
      </c>
      <c r="N12" s="132">
        <v>77.099999999999994</v>
      </c>
      <c r="O12" s="132">
        <v>0</v>
      </c>
      <c r="P12" s="132">
        <v>0</v>
      </c>
      <c r="Q12" s="132">
        <v>0</v>
      </c>
      <c r="R12" s="132">
        <v>0</v>
      </c>
      <c r="S12" s="131"/>
      <c r="T12" s="132"/>
    </row>
    <row r="13" spans="1:20">
      <c r="A13" s="131">
        <v>38291</v>
      </c>
      <c r="B13" s="132">
        <v>5933.4</v>
      </c>
      <c r="C13" s="132">
        <v>0</v>
      </c>
      <c r="D13" s="132">
        <v>0</v>
      </c>
      <c r="E13" s="132">
        <v>0</v>
      </c>
      <c r="F13" s="132">
        <v>4519.8999999999996</v>
      </c>
      <c r="G13" s="132">
        <v>0</v>
      </c>
      <c r="H13" s="132">
        <v>0</v>
      </c>
      <c r="I13" s="132">
        <v>0</v>
      </c>
      <c r="J13" s="132">
        <v>2344.4</v>
      </c>
      <c r="K13" s="132">
        <v>0</v>
      </c>
      <c r="L13" s="132">
        <v>0</v>
      </c>
      <c r="M13" s="132">
        <v>0</v>
      </c>
      <c r="N13" s="132">
        <v>76.2</v>
      </c>
      <c r="O13" s="132">
        <v>0</v>
      </c>
      <c r="P13" s="132">
        <v>0</v>
      </c>
      <c r="Q13" s="132">
        <v>0</v>
      </c>
      <c r="R13" s="132">
        <v>0</v>
      </c>
      <c r="S13" s="131"/>
      <c r="T13" s="132"/>
    </row>
    <row r="14" spans="1:20">
      <c r="A14" s="131">
        <v>38321</v>
      </c>
      <c r="B14" s="132">
        <v>5335.1</v>
      </c>
      <c r="C14" s="132">
        <v>0</v>
      </c>
      <c r="D14" s="132">
        <v>0</v>
      </c>
      <c r="E14" s="132">
        <v>0</v>
      </c>
      <c r="F14" s="132">
        <v>3856.9</v>
      </c>
      <c r="G14" s="132">
        <v>0</v>
      </c>
      <c r="H14" s="132">
        <v>0</v>
      </c>
      <c r="I14" s="132">
        <v>0</v>
      </c>
      <c r="J14" s="132">
        <v>2029.5</v>
      </c>
      <c r="K14" s="132">
        <v>0</v>
      </c>
      <c r="L14" s="132">
        <v>0</v>
      </c>
      <c r="M14" s="132">
        <v>0</v>
      </c>
      <c r="N14" s="132">
        <v>72.3</v>
      </c>
      <c r="O14" s="132">
        <v>0</v>
      </c>
      <c r="P14" s="132">
        <v>0</v>
      </c>
      <c r="Q14" s="132">
        <v>0</v>
      </c>
      <c r="R14" s="132">
        <v>0</v>
      </c>
      <c r="S14" s="131"/>
      <c r="T14" s="132"/>
    </row>
    <row r="15" spans="1:20">
      <c r="A15" s="131">
        <v>38352</v>
      </c>
      <c r="B15" s="132">
        <v>5350.2</v>
      </c>
      <c r="C15" s="132">
        <v>0</v>
      </c>
      <c r="D15" s="132">
        <v>0</v>
      </c>
      <c r="E15" s="132">
        <v>0</v>
      </c>
      <c r="F15" s="132">
        <v>3608.9</v>
      </c>
      <c r="G15" s="132">
        <v>0</v>
      </c>
      <c r="H15" s="132">
        <v>0</v>
      </c>
      <c r="I15" s="132">
        <v>0</v>
      </c>
      <c r="J15" s="132">
        <v>1841.3</v>
      </c>
      <c r="K15" s="132">
        <v>0</v>
      </c>
      <c r="L15" s="132">
        <v>0</v>
      </c>
      <c r="M15" s="132">
        <v>0</v>
      </c>
      <c r="N15" s="132">
        <v>67.5</v>
      </c>
      <c r="O15" s="132">
        <v>0</v>
      </c>
      <c r="P15" s="132">
        <v>0</v>
      </c>
      <c r="Q15" s="132">
        <v>0</v>
      </c>
      <c r="R15" s="132">
        <v>0</v>
      </c>
      <c r="S15" s="131"/>
      <c r="T15" s="132"/>
    </row>
    <row r="16" spans="1:20">
      <c r="A16" s="131">
        <v>38383</v>
      </c>
      <c r="B16" s="132">
        <v>5437.7</v>
      </c>
      <c r="C16" s="132">
        <v>0</v>
      </c>
      <c r="D16" s="132">
        <v>0</v>
      </c>
      <c r="E16" s="132">
        <v>0</v>
      </c>
      <c r="F16" s="132">
        <v>3637</v>
      </c>
      <c r="G16" s="132">
        <v>0</v>
      </c>
      <c r="H16" s="132">
        <v>0</v>
      </c>
      <c r="I16" s="132">
        <v>0</v>
      </c>
      <c r="J16" s="132">
        <v>1888.1</v>
      </c>
      <c r="K16" s="132">
        <v>0</v>
      </c>
      <c r="L16" s="132">
        <v>0</v>
      </c>
      <c r="M16" s="132">
        <v>0</v>
      </c>
      <c r="N16" s="132">
        <v>66.900000000000006</v>
      </c>
      <c r="O16" s="132">
        <v>0</v>
      </c>
      <c r="P16" s="132">
        <v>0</v>
      </c>
      <c r="Q16" s="132">
        <v>0</v>
      </c>
      <c r="R16" s="132">
        <v>0</v>
      </c>
      <c r="S16" s="131"/>
      <c r="T16" s="132"/>
    </row>
    <row r="17" spans="1:20">
      <c r="A17" s="131">
        <v>38411</v>
      </c>
      <c r="B17" s="132">
        <v>5067.7</v>
      </c>
      <c r="C17" s="132">
        <v>0</v>
      </c>
      <c r="D17" s="132">
        <v>0</v>
      </c>
      <c r="E17" s="132">
        <v>0</v>
      </c>
      <c r="F17" s="132">
        <v>3658.4</v>
      </c>
      <c r="G17" s="132">
        <v>0</v>
      </c>
      <c r="H17" s="132">
        <v>0</v>
      </c>
      <c r="I17" s="132">
        <v>0</v>
      </c>
      <c r="J17" s="132">
        <v>1918.6</v>
      </c>
      <c r="K17" s="132">
        <v>0</v>
      </c>
      <c r="L17" s="132">
        <v>0</v>
      </c>
      <c r="M17" s="132">
        <v>0</v>
      </c>
      <c r="N17" s="132">
        <v>72.2</v>
      </c>
      <c r="O17" s="132">
        <v>0</v>
      </c>
      <c r="P17" s="132">
        <v>0</v>
      </c>
      <c r="Q17" s="132">
        <v>0</v>
      </c>
      <c r="R17" s="132">
        <v>0</v>
      </c>
      <c r="S17" s="131"/>
      <c r="T17" s="132"/>
    </row>
    <row r="18" spans="1:20">
      <c r="A18" s="131">
        <v>38442</v>
      </c>
      <c r="B18" s="132">
        <v>5541.6</v>
      </c>
      <c r="C18" s="132">
        <v>0</v>
      </c>
      <c r="D18" s="132">
        <v>0</v>
      </c>
      <c r="E18" s="132">
        <v>0</v>
      </c>
      <c r="F18" s="132">
        <v>4024.7</v>
      </c>
      <c r="G18" s="132">
        <v>0</v>
      </c>
      <c r="H18" s="132">
        <v>0</v>
      </c>
      <c r="I18" s="132">
        <v>0</v>
      </c>
      <c r="J18" s="132">
        <v>2101.1999999999998</v>
      </c>
      <c r="K18" s="132">
        <v>0</v>
      </c>
      <c r="L18" s="132">
        <v>0</v>
      </c>
      <c r="M18" s="132">
        <v>0</v>
      </c>
      <c r="N18" s="132">
        <v>72.599999999999994</v>
      </c>
      <c r="O18" s="132">
        <v>0</v>
      </c>
      <c r="P18" s="132">
        <v>0</v>
      </c>
      <c r="Q18" s="132">
        <v>0</v>
      </c>
      <c r="R18" s="132">
        <v>0</v>
      </c>
      <c r="S18" s="131"/>
      <c r="T18" s="132"/>
    </row>
    <row r="19" spans="1:20">
      <c r="A19" s="131">
        <v>38472</v>
      </c>
      <c r="B19" s="132">
        <v>5649.1</v>
      </c>
      <c r="C19" s="132">
        <v>0</v>
      </c>
      <c r="D19" s="132">
        <v>0</v>
      </c>
      <c r="E19" s="132">
        <v>0</v>
      </c>
      <c r="F19" s="132">
        <v>4206.3</v>
      </c>
      <c r="G19" s="132">
        <v>0</v>
      </c>
      <c r="H19" s="132">
        <v>0</v>
      </c>
      <c r="I19" s="132">
        <v>0</v>
      </c>
      <c r="J19" s="132">
        <v>2214.6</v>
      </c>
      <c r="K19" s="132">
        <v>0</v>
      </c>
      <c r="L19" s="132">
        <v>0</v>
      </c>
      <c r="M19" s="132">
        <v>0</v>
      </c>
      <c r="N19" s="132">
        <v>74.5</v>
      </c>
      <c r="O19" s="132">
        <v>0</v>
      </c>
      <c r="P19" s="132">
        <v>0</v>
      </c>
      <c r="Q19" s="132">
        <v>0</v>
      </c>
      <c r="R19" s="132">
        <v>0</v>
      </c>
      <c r="S19" s="131"/>
      <c r="T19" s="132"/>
    </row>
    <row r="20" spans="1:20">
      <c r="A20" s="131">
        <v>38503</v>
      </c>
      <c r="B20" s="132">
        <v>5851.6</v>
      </c>
      <c r="C20" s="132">
        <v>0</v>
      </c>
      <c r="D20" s="132">
        <v>0</v>
      </c>
      <c r="E20" s="132">
        <v>0</v>
      </c>
      <c r="F20" s="132">
        <v>4189.5</v>
      </c>
      <c r="G20" s="132">
        <v>0</v>
      </c>
      <c r="H20" s="132">
        <v>0</v>
      </c>
      <c r="I20" s="132">
        <v>0</v>
      </c>
      <c r="J20" s="132">
        <v>2229.5</v>
      </c>
      <c r="K20" s="132">
        <v>0</v>
      </c>
      <c r="L20" s="132">
        <v>0</v>
      </c>
      <c r="M20" s="132">
        <v>0</v>
      </c>
      <c r="N20" s="132">
        <v>71.599999999999994</v>
      </c>
      <c r="O20" s="132">
        <v>0</v>
      </c>
      <c r="P20" s="132">
        <v>0</v>
      </c>
      <c r="Q20" s="132">
        <v>0</v>
      </c>
      <c r="R20" s="132">
        <v>0</v>
      </c>
      <c r="S20" s="131"/>
      <c r="T20" s="132"/>
    </row>
    <row r="21" spans="1:20">
      <c r="A21" s="131">
        <v>38533</v>
      </c>
      <c r="B21" s="132">
        <v>5696.2</v>
      </c>
      <c r="C21" s="132">
        <v>0</v>
      </c>
      <c r="D21" s="132">
        <v>0</v>
      </c>
      <c r="E21" s="132">
        <v>0</v>
      </c>
      <c r="F21" s="132">
        <v>4190.7</v>
      </c>
      <c r="G21" s="132">
        <v>0</v>
      </c>
      <c r="H21" s="132">
        <v>0</v>
      </c>
      <c r="I21" s="132">
        <v>0</v>
      </c>
      <c r="J21" s="132">
        <v>2236.6</v>
      </c>
      <c r="K21" s="132">
        <v>0</v>
      </c>
      <c r="L21" s="132">
        <v>0</v>
      </c>
      <c r="M21" s="132">
        <v>0</v>
      </c>
      <c r="N21" s="132">
        <v>73.599999999999994</v>
      </c>
      <c r="O21" s="132">
        <v>0</v>
      </c>
      <c r="P21" s="132">
        <v>0</v>
      </c>
      <c r="Q21" s="132">
        <v>0</v>
      </c>
      <c r="R21" s="132">
        <v>0</v>
      </c>
      <c r="S21" s="131"/>
      <c r="T21" s="132"/>
    </row>
    <row r="22" spans="1:20">
      <c r="A22" s="131">
        <v>38564</v>
      </c>
      <c r="B22" s="132">
        <v>6428.5</v>
      </c>
      <c r="C22" s="132">
        <v>0</v>
      </c>
      <c r="D22" s="132">
        <v>0</v>
      </c>
      <c r="E22" s="132">
        <v>0</v>
      </c>
      <c r="F22" s="132">
        <v>5013.1000000000004</v>
      </c>
      <c r="G22" s="132">
        <v>0</v>
      </c>
      <c r="H22" s="132">
        <v>0</v>
      </c>
      <c r="I22" s="132">
        <v>0</v>
      </c>
      <c r="J22" s="132">
        <v>2695.5</v>
      </c>
      <c r="K22" s="132">
        <v>0</v>
      </c>
      <c r="L22" s="132">
        <v>0</v>
      </c>
      <c r="M22" s="132">
        <v>0</v>
      </c>
      <c r="N22" s="132">
        <v>78</v>
      </c>
      <c r="O22" s="132">
        <v>0</v>
      </c>
      <c r="P22" s="132">
        <v>0</v>
      </c>
      <c r="Q22" s="132">
        <v>0</v>
      </c>
      <c r="R22" s="132">
        <v>0</v>
      </c>
      <c r="S22" s="131"/>
      <c r="T22" s="132"/>
    </row>
    <row r="23" spans="1:20">
      <c r="A23" s="131">
        <v>38595</v>
      </c>
      <c r="B23" s="132">
        <v>6473.3</v>
      </c>
      <c r="C23" s="132">
        <v>0</v>
      </c>
      <c r="D23" s="132">
        <v>0</v>
      </c>
      <c r="E23" s="132">
        <v>0</v>
      </c>
      <c r="F23" s="132">
        <v>5105.3999999999996</v>
      </c>
      <c r="G23" s="132">
        <v>0</v>
      </c>
      <c r="H23" s="132">
        <v>0</v>
      </c>
      <c r="I23" s="132">
        <v>0</v>
      </c>
      <c r="J23" s="132">
        <v>2733.7</v>
      </c>
      <c r="K23" s="132">
        <v>0</v>
      </c>
      <c r="L23" s="132">
        <v>0</v>
      </c>
      <c r="M23" s="132">
        <v>0</v>
      </c>
      <c r="N23" s="132">
        <v>78.900000000000006</v>
      </c>
      <c r="O23" s="132">
        <v>0</v>
      </c>
      <c r="P23" s="132">
        <v>0</v>
      </c>
      <c r="Q23" s="132">
        <v>0</v>
      </c>
      <c r="R23" s="132">
        <v>0</v>
      </c>
      <c r="S23" s="131"/>
      <c r="T23" s="132"/>
    </row>
    <row r="24" spans="1:20">
      <c r="A24" s="131">
        <v>38625</v>
      </c>
      <c r="B24" s="132">
        <v>6118.4</v>
      </c>
      <c r="C24" s="132">
        <v>0</v>
      </c>
      <c r="D24" s="132">
        <v>0</v>
      </c>
      <c r="E24" s="132">
        <v>0</v>
      </c>
      <c r="F24" s="132">
        <v>4805.7</v>
      </c>
      <c r="G24" s="132">
        <v>0</v>
      </c>
      <c r="H24" s="132">
        <v>0</v>
      </c>
      <c r="I24" s="132">
        <v>0</v>
      </c>
      <c r="J24" s="132">
        <v>2504.9</v>
      </c>
      <c r="K24" s="132">
        <v>0</v>
      </c>
      <c r="L24" s="132">
        <v>0</v>
      </c>
      <c r="M24" s="132">
        <v>0</v>
      </c>
      <c r="N24" s="132">
        <v>78.5</v>
      </c>
      <c r="O24" s="132">
        <v>0</v>
      </c>
      <c r="P24" s="132">
        <v>0</v>
      </c>
      <c r="Q24" s="132">
        <v>0</v>
      </c>
      <c r="R24" s="132">
        <v>0</v>
      </c>
      <c r="S24" s="131"/>
      <c r="T24" s="132"/>
    </row>
    <row r="25" spans="1:20">
      <c r="A25" s="131">
        <v>38656</v>
      </c>
      <c r="B25" s="132">
        <v>6469.7</v>
      </c>
      <c r="C25" s="132">
        <v>0</v>
      </c>
      <c r="D25" s="132">
        <v>0</v>
      </c>
      <c r="E25" s="132">
        <v>0</v>
      </c>
      <c r="F25" s="132">
        <v>5033.6000000000004</v>
      </c>
      <c r="G25" s="132">
        <v>0</v>
      </c>
      <c r="H25" s="132">
        <v>0</v>
      </c>
      <c r="I25" s="132">
        <v>0</v>
      </c>
      <c r="J25" s="132">
        <v>2667.2</v>
      </c>
      <c r="K25" s="132">
        <v>0</v>
      </c>
      <c r="L25" s="132">
        <v>0</v>
      </c>
      <c r="M25" s="132">
        <v>0</v>
      </c>
      <c r="N25" s="132">
        <v>77.8</v>
      </c>
      <c r="O25" s="132">
        <v>0</v>
      </c>
      <c r="P25" s="132">
        <v>0</v>
      </c>
      <c r="Q25" s="132">
        <v>0</v>
      </c>
      <c r="R25" s="132">
        <v>0</v>
      </c>
      <c r="S25" s="131"/>
      <c r="T25" s="132"/>
    </row>
    <row r="26" spans="1:20">
      <c r="A26" s="131">
        <v>38686</v>
      </c>
      <c r="B26" s="132">
        <v>5856.3</v>
      </c>
      <c r="C26" s="132">
        <v>0</v>
      </c>
      <c r="D26" s="132">
        <v>0</v>
      </c>
      <c r="E26" s="132">
        <v>0</v>
      </c>
      <c r="F26" s="132">
        <v>4386</v>
      </c>
      <c r="G26" s="132">
        <v>0</v>
      </c>
      <c r="H26" s="132">
        <v>0</v>
      </c>
      <c r="I26" s="132">
        <v>0</v>
      </c>
      <c r="J26" s="132">
        <v>2309</v>
      </c>
      <c r="K26" s="132">
        <v>0</v>
      </c>
      <c r="L26" s="132">
        <v>0</v>
      </c>
      <c r="M26" s="132">
        <v>0</v>
      </c>
      <c r="N26" s="132">
        <v>74.900000000000006</v>
      </c>
      <c r="O26" s="132">
        <v>0</v>
      </c>
      <c r="P26" s="132">
        <v>0</v>
      </c>
      <c r="Q26" s="132">
        <v>0</v>
      </c>
      <c r="R26" s="132">
        <v>0</v>
      </c>
      <c r="S26" s="131"/>
      <c r="T26" s="132"/>
    </row>
    <row r="27" spans="1:20">
      <c r="A27" s="131">
        <v>38717</v>
      </c>
      <c r="B27" s="132">
        <v>6079.2</v>
      </c>
      <c r="C27" s="132">
        <v>0</v>
      </c>
      <c r="D27" s="132">
        <v>0</v>
      </c>
      <c r="E27" s="132">
        <v>0</v>
      </c>
      <c r="F27" s="132">
        <v>4234.2</v>
      </c>
      <c r="G27" s="132">
        <v>0</v>
      </c>
      <c r="H27" s="132">
        <v>0</v>
      </c>
      <c r="I27" s="132">
        <v>0</v>
      </c>
      <c r="J27" s="132">
        <v>2190.6999999999998</v>
      </c>
      <c r="K27" s="132">
        <v>0</v>
      </c>
      <c r="L27" s="132">
        <v>0</v>
      </c>
      <c r="M27" s="132">
        <v>0</v>
      </c>
      <c r="N27" s="132">
        <v>69.7</v>
      </c>
      <c r="O27" s="132">
        <v>0</v>
      </c>
      <c r="P27" s="132">
        <v>0</v>
      </c>
      <c r="Q27" s="132">
        <v>0</v>
      </c>
      <c r="R27" s="132">
        <v>0</v>
      </c>
      <c r="S27" s="131"/>
      <c r="T27" s="132"/>
    </row>
    <row r="28" spans="1:20">
      <c r="A28" s="131">
        <v>38748</v>
      </c>
      <c r="B28" s="132">
        <v>6134.4</v>
      </c>
      <c r="C28" s="132">
        <v>3411</v>
      </c>
      <c r="D28" s="132">
        <v>2491.3000000000002</v>
      </c>
      <c r="E28" s="132">
        <v>232.1</v>
      </c>
      <c r="F28" s="132">
        <v>4261.3</v>
      </c>
      <c r="G28" s="132">
        <v>2413.9</v>
      </c>
      <c r="H28" s="132">
        <v>1702</v>
      </c>
      <c r="I28" s="132">
        <v>145.4</v>
      </c>
      <c r="J28" s="132">
        <v>2220.4</v>
      </c>
      <c r="K28" s="132">
        <v>1798.4</v>
      </c>
      <c r="L28" s="132">
        <v>350</v>
      </c>
      <c r="M28" s="132">
        <v>71.900000000000006</v>
      </c>
      <c r="N28" s="132">
        <v>69.5</v>
      </c>
      <c r="O28" s="132">
        <v>70.8</v>
      </c>
      <c r="P28" s="132">
        <v>68.3</v>
      </c>
      <c r="Q28" s="132">
        <v>62.6</v>
      </c>
      <c r="R28" s="132">
        <v>0</v>
      </c>
      <c r="S28" s="131"/>
      <c r="T28" s="132"/>
    </row>
    <row r="29" spans="1:20">
      <c r="A29" s="131">
        <v>38776</v>
      </c>
      <c r="B29" s="132">
        <v>5554.4</v>
      </c>
      <c r="C29" s="132">
        <v>3136.1</v>
      </c>
      <c r="D29" s="132">
        <v>2211.5</v>
      </c>
      <c r="E29" s="132">
        <v>206.8</v>
      </c>
      <c r="F29" s="132">
        <v>4012.8</v>
      </c>
      <c r="G29" s="132">
        <v>2355.9</v>
      </c>
      <c r="H29" s="132">
        <v>1519.4</v>
      </c>
      <c r="I29" s="132">
        <v>137.5</v>
      </c>
      <c r="J29" s="132">
        <v>2150.1</v>
      </c>
      <c r="K29" s="132">
        <v>1746.8</v>
      </c>
      <c r="L29" s="132">
        <v>334.8</v>
      </c>
      <c r="M29" s="132">
        <v>68.5</v>
      </c>
      <c r="N29" s="132">
        <v>72.2</v>
      </c>
      <c r="O29" s="132">
        <v>75.099999999999994</v>
      </c>
      <c r="P29" s="132">
        <v>68.7</v>
      </c>
      <c r="Q29" s="132">
        <v>66.5</v>
      </c>
      <c r="R29" s="132">
        <v>0</v>
      </c>
      <c r="S29" s="131"/>
      <c r="T29" s="132"/>
    </row>
    <row r="30" spans="1:20">
      <c r="A30" s="131">
        <v>38807</v>
      </c>
      <c r="B30" s="132">
        <v>6107</v>
      </c>
      <c r="C30" s="132">
        <v>3438</v>
      </c>
      <c r="D30" s="132">
        <v>2448.9</v>
      </c>
      <c r="E30" s="132">
        <v>220.2</v>
      </c>
      <c r="F30" s="132">
        <v>4495.1000000000004</v>
      </c>
      <c r="G30" s="132">
        <v>2641</v>
      </c>
      <c r="H30" s="132">
        <v>1711.1</v>
      </c>
      <c r="I30" s="132">
        <v>143</v>
      </c>
      <c r="J30" s="132">
        <v>2448.5</v>
      </c>
      <c r="K30" s="132">
        <v>2002.5</v>
      </c>
      <c r="L30" s="132">
        <v>372.4</v>
      </c>
      <c r="M30" s="132">
        <v>73.599999999999994</v>
      </c>
      <c r="N30" s="132">
        <v>73.599999999999994</v>
      </c>
      <c r="O30" s="132">
        <v>76.8</v>
      </c>
      <c r="P30" s="132">
        <v>69.900000000000006</v>
      </c>
      <c r="Q30" s="132">
        <v>64.900000000000006</v>
      </c>
      <c r="R30" s="132">
        <v>0</v>
      </c>
      <c r="S30" s="131"/>
      <c r="T30" s="132"/>
    </row>
    <row r="31" spans="1:20">
      <c r="A31" s="131">
        <v>38837</v>
      </c>
      <c r="B31" s="132">
        <v>6441.2</v>
      </c>
      <c r="C31" s="132">
        <v>3399.2</v>
      </c>
      <c r="D31" s="132">
        <v>2794.6</v>
      </c>
      <c r="E31" s="132">
        <v>247.4</v>
      </c>
      <c r="F31" s="132">
        <v>4969.2</v>
      </c>
      <c r="G31" s="132">
        <v>2721.1</v>
      </c>
      <c r="H31" s="132">
        <v>2070.6999999999998</v>
      </c>
      <c r="I31" s="132">
        <v>177.4</v>
      </c>
      <c r="J31" s="132">
        <v>2633.8</v>
      </c>
      <c r="K31" s="132">
        <v>2115.6999999999998</v>
      </c>
      <c r="L31" s="132">
        <v>428</v>
      </c>
      <c r="M31" s="132">
        <v>90.1</v>
      </c>
      <c r="N31" s="132">
        <v>77.099999999999994</v>
      </c>
      <c r="O31" s="132">
        <v>80.099999999999994</v>
      </c>
      <c r="P31" s="132">
        <v>74.099999999999994</v>
      </c>
      <c r="Q31" s="132">
        <v>71.7</v>
      </c>
      <c r="R31" s="132">
        <v>0</v>
      </c>
      <c r="S31" s="131"/>
      <c r="T31" s="132"/>
    </row>
    <row r="32" spans="1:20">
      <c r="A32" s="131">
        <v>38868</v>
      </c>
      <c r="B32" s="132">
        <v>6669.6</v>
      </c>
      <c r="C32" s="132">
        <v>3523.3</v>
      </c>
      <c r="D32" s="132">
        <v>2912.7</v>
      </c>
      <c r="E32" s="132">
        <v>233.5</v>
      </c>
      <c r="F32" s="132">
        <v>4944.7</v>
      </c>
      <c r="G32" s="132">
        <v>2656.6</v>
      </c>
      <c r="H32" s="132">
        <v>2132.6999999999998</v>
      </c>
      <c r="I32" s="132">
        <v>155.4</v>
      </c>
      <c r="J32" s="132">
        <v>2557.3000000000002</v>
      </c>
      <c r="K32" s="132">
        <v>2045.9</v>
      </c>
      <c r="L32" s="132">
        <v>432.7</v>
      </c>
      <c r="M32" s="132">
        <v>78.599999999999994</v>
      </c>
      <c r="N32" s="132">
        <v>74.099999999999994</v>
      </c>
      <c r="O32" s="132">
        <v>75.400000000000006</v>
      </c>
      <c r="P32" s="132">
        <v>73.2</v>
      </c>
      <c r="Q32" s="132">
        <v>66.599999999999994</v>
      </c>
      <c r="R32" s="132">
        <v>0</v>
      </c>
      <c r="S32" s="131"/>
      <c r="T32" s="132"/>
    </row>
    <row r="33" spans="1:20">
      <c r="A33" s="131">
        <v>38898</v>
      </c>
      <c r="B33" s="132">
        <v>6598.4</v>
      </c>
      <c r="C33" s="132">
        <v>3523.6</v>
      </c>
      <c r="D33" s="132">
        <v>2848.7</v>
      </c>
      <c r="E33" s="132">
        <v>226.1</v>
      </c>
      <c r="F33" s="132">
        <v>4987.6000000000004</v>
      </c>
      <c r="G33" s="132">
        <v>2646</v>
      </c>
      <c r="H33" s="132">
        <v>2184.9</v>
      </c>
      <c r="I33" s="132">
        <v>156.80000000000001</v>
      </c>
      <c r="J33" s="132">
        <v>2543.9</v>
      </c>
      <c r="K33" s="132">
        <v>2026.2</v>
      </c>
      <c r="L33" s="132">
        <v>438.2</v>
      </c>
      <c r="M33" s="132">
        <v>79.5</v>
      </c>
      <c r="N33" s="132">
        <v>75.099999999999994</v>
      </c>
      <c r="O33" s="132">
        <v>75.099999999999994</v>
      </c>
      <c r="P33" s="132">
        <v>76.7</v>
      </c>
      <c r="Q33" s="132">
        <v>69.3</v>
      </c>
      <c r="R33" s="132">
        <v>0</v>
      </c>
      <c r="S33" s="131"/>
      <c r="T33" s="132"/>
    </row>
    <row r="34" spans="1:20">
      <c r="A34" s="131">
        <v>38929</v>
      </c>
      <c r="B34" s="132">
        <v>7153.1</v>
      </c>
      <c r="C34" s="132">
        <v>3911.3</v>
      </c>
      <c r="D34" s="132">
        <v>2997.2</v>
      </c>
      <c r="E34" s="132">
        <v>244.6</v>
      </c>
      <c r="F34" s="132">
        <v>5800.3</v>
      </c>
      <c r="G34" s="132">
        <v>3157.4</v>
      </c>
      <c r="H34" s="132">
        <v>2452.3000000000002</v>
      </c>
      <c r="I34" s="132">
        <v>190.6</v>
      </c>
      <c r="J34" s="132">
        <v>3017.1</v>
      </c>
      <c r="K34" s="132">
        <v>2424.1999999999998</v>
      </c>
      <c r="L34" s="132">
        <v>496.1</v>
      </c>
      <c r="M34" s="132">
        <v>96.8</v>
      </c>
      <c r="N34" s="132">
        <v>81.099999999999994</v>
      </c>
      <c r="O34" s="132">
        <v>80.7</v>
      </c>
      <c r="P34" s="132">
        <v>81.8</v>
      </c>
      <c r="Q34" s="132">
        <v>77.900000000000006</v>
      </c>
      <c r="R34" s="132">
        <v>0</v>
      </c>
      <c r="S34" s="131"/>
      <c r="T34" s="132"/>
    </row>
    <row r="35" spans="1:20">
      <c r="A35" s="131">
        <v>38960</v>
      </c>
      <c r="B35" s="132">
        <v>7344.3</v>
      </c>
      <c r="C35" s="132">
        <v>4016.4</v>
      </c>
      <c r="D35" s="132">
        <v>3073</v>
      </c>
      <c r="E35" s="132">
        <v>254.9</v>
      </c>
      <c r="F35" s="132">
        <v>5948.6</v>
      </c>
      <c r="G35" s="132">
        <v>3214.7</v>
      </c>
      <c r="H35" s="132">
        <v>2531.5</v>
      </c>
      <c r="I35" s="132">
        <v>202.5</v>
      </c>
      <c r="J35" s="132">
        <v>3124.7</v>
      </c>
      <c r="K35" s="132">
        <v>2493.6</v>
      </c>
      <c r="L35" s="132">
        <v>527.6</v>
      </c>
      <c r="M35" s="132">
        <v>103.5</v>
      </c>
      <c r="N35" s="132">
        <v>81</v>
      </c>
      <c r="O35" s="132">
        <v>80</v>
      </c>
      <c r="P35" s="132">
        <v>82.4</v>
      </c>
      <c r="Q35" s="132">
        <v>79.400000000000006</v>
      </c>
      <c r="R35" s="132">
        <v>0</v>
      </c>
      <c r="S35" s="131"/>
      <c r="T35" s="132"/>
    </row>
    <row r="36" spans="1:20">
      <c r="A36" s="131">
        <v>38990</v>
      </c>
      <c r="B36" s="132">
        <v>7033.4</v>
      </c>
      <c r="C36" s="132">
        <v>3755.4</v>
      </c>
      <c r="D36" s="132">
        <v>3033.3</v>
      </c>
      <c r="E36" s="132">
        <v>244.7</v>
      </c>
      <c r="F36" s="132">
        <v>5607.5</v>
      </c>
      <c r="G36" s="132">
        <v>2984.5</v>
      </c>
      <c r="H36" s="132">
        <v>2447.6999999999998</v>
      </c>
      <c r="I36" s="132">
        <v>175.3</v>
      </c>
      <c r="J36" s="132">
        <v>2903.4</v>
      </c>
      <c r="K36" s="132">
        <v>2314.5</v>
      </c>
      <c r="L36" s="132">
        <v>498.9</v>
      </c>
      <c r="M36" s="132">
        <v>90</v>
      </c>
      <c r="N36" s="132">
        <v>79.7</v>
      </c>
      <c r="O36" s="132">
        <v>79.5</v>
      </c>
      <c r="P36" s="132">
        <v>80.7</v>
      </c>
      <c r="Q36" s="132">
        <v>71.599999999999994</v>
      </c>
      <c r="R36" s="132">
        <v>0</v>
      </c>
      <c r="S36" s="131"/>
      <c r="T36" s="132"/>
    </row>
    <row r="37" spans="1:20">
      <c r="A37" s="131">
        <v>39021</v>
      </c>
      <c r="B37" s="132">
        <v>7139.9</v>
      </c>
      <c r="C37" s="132">
        <v>3751.2</v>
      </c>
      <c r="D37" s="132">
        <v>3129.1</v>
      </c>
      <c r="E37" s="132">
        <v>259.7</v>
      </c>
      <c r="F37" s="132">
        <v>5652.3</v>
      </c>
      <c r="G37" s="132">
        <v>2951.7</v>
      </c>
      <c r="H37" s="132">
        <v>2510.9</v>
      </c>
      <c r="I37" s="132">
        <v>189.8</v>
      </c>
      <c r="J37" s="132">
        <v>2932.7</v>
      </c>
      <c r="K37" s="132">
        <v>2312.8000000000002</v>
      </c>
      <c r="L37" s="132">
        <v>522.5</v>
      </c>
      <c r="M37" s="132">
        <v>97.4</v>
      </c>
      <c r="N37" s="132">
        <v>79.2</v>
      </c>
      <c r="O37" s="132">
        <v>78.7</v>
      </c>
      <c r="P37" s="132">
        <v>80.2</v>
      </c>
      <c r="Q37" s="132">
        <v>73.099999999999994</v>
      </c>
      <c r="R37" s="132">
        <v>0</v>
      </c>
      <c r="S37" s="131"/>
      <c r="T37" s="132"/>
    </row>
    <row r="38" spans="1:20">
      <c r="A38" s="131">
        <v>39051</v>
      </c>
      <c r="B38" s="132">
        <v>6599.5</v>
      </c>
      <c r="C38" s="132">
        <v>3508.1</v>
      </c>
      <c r="D38" s="132">
        <v>2878.8</v>
      </c>
      <c r="E38" s="132">
        <v>212.5</v>
      </c>
      <c r="F38" s="132">
        <v>4975.3</v>
      </c>
      <c r="G38" s="132">
        <v>2700.9</v>
      </c>
      <c r="H38" s="132">
        <v>2133</v>
      </c>
      <c r="I38" s="132">
        <v>141.4</v>
      </c>
      <c r="J38" s="132">
        <v>2575.5</v>
      </c>
      <c r="K38" s="132">
        <v>2061.6</v>
      </c>
      <c r="L38" s="132">
        <v>443.6</v>
      </c>
      <c r="M38" s="132">
        <v>70.3</v>
      </c>
      <c r="N38" s="132">
        <v>75.400000000000006</v>
      </c>
      <c r="O38" s="132">
        <v>77</v>
      </c>
      <c r="P38" s="132">
        <v>74.099999999999994</v>
      </c>
      <c r="Q38" s="132">
        <v>66.5</v>
      </c>
      <c r="R38" s="132">
        <v>0</v>
      </c>
      <c r="S38" s="131"/>
      <c r="T38" s="132"/>
    </row>
    <row r="39" spans="1:20">
      <c r="A39" s="131">
        <v>39082</v>
      </c>
      <c r="B39" s="132">
        <v>6608.8</v>
      </c>
      <c r="C39" s="132">
        <v>3493.1</v>
      </c>
      <c r="D39" s="132">
        <v>2886.1</v>
      </c>
      <c r="E39" s="132">
        <v>229.6</v>
      </c>
      <c r="F39" s="132">
        <v>4643.6000000000004</v>
      </c>
      <c r="G39" s="132">
        <v>2522</v>
      </c>
      <c r="H39" s="132">
        <v>1962</v>
      </c>
      <c r="I39" s="132">
        <v>159.6</v>
      </c>
      <c r="J39" s="132">
        <v>2386.6</v>
      </c>
      <c r="K39" s="132">
        <v>1905.7</v>
      </c>
      <c r="L39" s="132">
        <v>402.9</v>
      </c>
      <c r="M39" s="132">
        <v>78</v>
      </c>
      <c r="N39" s="132">
        <v>70.3</v>
      </c>
      <c r="O39" s="132">
        <v>72.2</v>
      </c>
      <c r="P39" s="132">
        <v>68</v>
      </c>
      <c r="Q39" s="132">
        <v>69.5</v>
      </c>
      <c r="R39" s="132">
        <v>0</v>
      </c>
      <c r="S39" s="131"/>
      <c r="T39" s="132"/>
    </row>
    <row r="40" spans="1:20">
      <c r="A40" s="131">
        <v>39113</v>
      </c>
      <c r="B40" s="132">
        <v>6697.1</v>
      </c>
      <c r="C40" s="132">
        <v>3578.8</v>
      </c>
      <c r="D40" s="132">
        <v>2911.9</v>
      </c>
      <c r="E40" s="132">
        <v>206.4</v>
      </c>
      <c r="F40" s="132">
        <v>4681.6000000000004</v>
      </c>
      <c r="G40" s="132">
        <v>2618.5</v>
      </c>
      <c r="H40" s="132">
        <v>1933.7</v>
      </c>
      <c r="I40" s="132">
        <v>129.4</v>
      </c>
      <c r="J40" s="132">
        <v>2419.5</v>
      </c>
      <c r="K40" s="132">
        <v>1962.9</v>
      </c>
      <c r="L40" s="132">
        <v>393.9</v>
      </c>
      <c r="M40" s="132">
        <v>62.7</v>
      </c>
      <c r="N40" s="132">
        <v>69.900000000000006</v>
      </c>
      <c r="O40" s="132">
        <v>73.2</v>
      </c>
      <c r="P40" s="132">
        <v>66.400000000000006</v>
      </c>
      <c r="Q40" s="132">
        <v>62.7</v>
      </c>
      <c r="R40" s="132">
        <v>0</v>
      </c>
      <c r="S40" s="131"/>
      <c r="T40" s="132"/>
    </row>
    <row r="41" spans="1:20">
      <c r="A41" s="131">
        <v>39141</v>
      </c>
      <c r="B41" s="132">
        <v>6371.9</v>
      </c>
      <c r="C41" s="132">
        <v>3546.8</v>
      </c>
      <c r="D41" s="132">
        <v>2601.5</v>
      </c>
      <c r="E41" s="132">
        <v>223.6</v>
      </c>
      <c r="F41" s="132">
        <v>4858.8</v>
      </c>
      <c r="G41" s="132">
        <v>2780.6</v>
      </c>
      <c r="H41" s="132">
        <v>1909.3</v>
      </c>
      <c r="I41" s="132">
        <v>168.9</v>
      </c>
      <c r="J41" s="132">
        <v>2568</v>
      </c>
      <c r="K41" s="132">
        <v>2068.9</v>
      </c>
      <c r="L41" s="132">
        <v>416.6</v>
      </c>
      <c r="M41" s="132">
        <v>82.6</v>
      </c>
      <c r="N41" s="132">
        <v>76.3</v>
      </c>
      <c r="O41" s="132">
        <v>78.400000000000006</v>
      </c>
      <c r="P41" s="132">
        <v>73.400000000000006</v>
      </c>
      <c r="Q41" s="132">
        <v>75.5</v>
      </c>
      <c r="R41" s="132">
        <v>0</v>
      </c>
      <c r="S41" s="131"/>
      <c r="T41" s="132"/>
    </row>
    <row r="42" spans="1:20">
      <c r="A42" s="131">
        <v>39172</v>
      </c>
      <c r="B42" s="132">
        <v>7099.3</v>
      </c>
      <c r="C42" s="132">
        <v>3892.3</v>
      </c>
      <c r="D42" s="132">
        <v>2983.5</v>
      </c>
      <c r="E42" s="132">
        <v>223.6</v>
      </c>
      <c r="F42" s="132">
        <v>5519.5</v>
      </c>
      <c r="G42" s="132">
        <v>3065.8</v>
      </c>
      <c r="H42" s="132">
        <v>2314.3000000000002</v>
      </c>
      <c r="I42" s="132">
        <v>139.4</v>
      </c>
      <c r="J42" s="132">
        <v>2869.4</v>
      </c>
      <c r="K42" s="132">
        <v>2310.3000000000002</v>
      </c>
      <c r="L42" s="132">
        <v>489.6</v>
      </c>
      <c r="M42" s="132">
        <v>69.5</v>
      </c>
      <c r="N42" s="132">
        <v>77.7</v>
      </c>
      <c r="O42" s="132">
        <v>78.8</v>
      </c>
      <c r="P42" s="132">
        <v>77.599999999999994</v>
      </c>
      <c r="Q42" s="132">
        <v>62.3</v>
      </c>
      <c r="R42" s="132">
        <v>0</v>
      </c>
      <c r="S42" s="131"/>
      <c r="T42" s="132"/>
    </row>
    <row r="43" spans="1:20">
      <c r="A43" s="131">
        <v>39202</v>
      </c>
      <c r="B43" s="132">
        <v>7191.7</v>
      </c>
      <c r="C43" s="132">
        <v>3834.7</v>
      </c>
      <c r="D43" s="132">
        <v>3091.9</v>
      </c>
      <c r="E43" s="132">
        <v>265.10000000000002</v>
      </c>
      <c r="F43" s="132">
        <v>5573.4</v>
      </c>
      <c r="G43" s="132">
        <v>3064.8</v>
      </c>
      <c r="H43" s="132">
        <v>2327.6</v>
      </c>
      <c r="I43" s="132">
        <v>181</v>
      </c>
      <c r="J43" s="132">
        <v>2954.2</v>
      </c>
      <c r="K43" s="132">
        <v>2373.3000000000002</v>
      </c>
      <c r="L43" s="132">
        <v>491.6</v>
      </c>
      <c r="M43" s="132">
        <v>89.3</v>
      </c>
      <c r="N43" s="132">
        <v>77.5</v>
      </c>
      <c r="O43" s="132">
        <v>79.900000000000006</v>
      </c>
      <c r="P43" s="132">
        <v>75.3</v>
      </c>
      <c r="Q43" s="132">
        <v>68.3</v>
      </c>
      <c r="R43" s="132">
        <v>0</v>
      </c>
      <c r="S43" s="131"/>
      <c r="T43" s="132"/>
    </row>
    <row r="44" spans="1:20">
      <c r="A44" s="131">
        <v>39233</v>
      </c>
      <c r="B44" s="132">
        <v>7392</v>
      </c>
      <c r="C44" s="132">
        <v>3943.3</v>
      </c>
      <c r="D44" s="132">
        <v>3196</v>
      </c>
      <c r="E44" s="132">
        <v>252.6</v>
      </c>
      <c r="F44" s="132">
        <v>5602.9</v>
      </c>
      <c r="G44" s="132">
        <v>3086.5</v>
      </c>
      <c r="H44" s="132">
        <v>2349.9</v>
      </c>
      <c r="I44" s="132">
        <v>166.5</v>
      </c>
      <c r="J44" s="132">
        <v>2986.8</v>
      </c>
      <c r="K44" s="132">
        <v>2404.6999999999998</v>
      </c>
      <c r="L44" s="132">
        <v>499.5</v>
      </c>
      <c r="M44" s="132">
        <v>82.5</v>
      </c>
      <c r="N44" s="132">
        <v>75.8</v>
      </c>
      <c r="O44" s="132">
        <v>78.3</v>
      </c>
      <c r="P44" s="132">
        <v>73.5</v>
      </c>
      <c r="Q44" s="132">
        <v>65.900000000000006</v>
      </c>
      <c r="R44" s="132">
        <v>0</v>
      </c>
      <c r="S44" s="131"/>
      <c r="T44" s="132"/>
    </row>
    <row r="45" spans="1:20">
      <c r="A45" s="131">
        <v>39263</v>
      </c>
      <c r="B45" s="132">
        <v>7188.2</v>
      </c>
      <c r="C45" s="132">
        <v>3827</v>
      </c>
      <c r="D45" s="132">
        <v>3125.6</v>
      </c>
      <c r="E45" s="132">
        <v>235.7</v>
      </c>
      <c r="F45" s="132">
        <v>5571.4</v>
      </c>
      <c r="G45" s="132">
        <v>2978.2</v>
      </c>
      <c r="H45" s="132">
        <v>2438.5</v>
      </c>
      <c r="I45" s="132">
        <v>154.69999999999999</v>
      </c>
      <c r="J45" s="132">
        <v>2889.1</v>
      </c>
      <c r="K45" s="132">
        <v>2310.8000000000002</v>
      </c>
      <c r="L45" s="132">
        <v>501.2</v>
      </c>
      <c r="M45" s="132">
        <v>77.099999999999994</v>
      </c>
      <c r="N45" s="132">
        <v>77.5</v>
      </c>
      <c r="O45" s="132">
        <v>77.8</v>
      </c>
      <c r="P45" s="132">
        <v>78</v>
      </c>
      <c r="Q45" s="132">
        <v>65.7</v>
      </c>
      <c r="R45" s="132">
        <v>0</v>
      </c>
      <c r="S45" s="131"/>
      <c r="T45" s="132"/>
    </row>
    <row r="46" spans="1:20">
      <c r="A46" s="131">
        <v>39294</v>
      </c>
      <c r="B46" s="132">
        <v>7507.5</v>
      </c>
      <c r="C46" s="132">
        <v>4030.2</v>
      </c>
      <c r="D46" s="132">
        <v>3232.4</v>
      </c>
      <c r="E46" s="132">
        <v>244.9</v>
      </c>
      <c r="F46" s="132">
        <v>6115.2</v>
      </c>
      <c r="G46" s="132">
        <v>3322.3</v>
      </c>
      <c r="H46" s="132">
        <v>2600.6</v>
      </c>
      <c r="I46" s="132">
        <v>192.3</v>
      </c>
      <c r="J46" s="132">
        <v>3200.6</v>
      </c>
      <c r="K46" s="132">
        <v>2564.6999999999998</v>
      </c>
      <c r="L46" s="132">
        <v>540.6</v>
      </c>
      <c r="M46" s="132">
        <v>95.3</v>
      </c>
      <c r="N46" s="132">
        <v>81.5</v>
      </c>
      <c r="O46" s="132">
        <v>82.4</v>
      </c>
      <c r="P46" s="132">
        <v>80.5</v>
      </c>
      <c r="Q46" s="132">
        <v>78.5</v>
      </c>
      <c r="R46" s="132">
        <v>0</v>
      </c>
      <c r="S46" s="131"/>
      <c r="T46" s="132"/>
    </row>
    <row r="47" spans="1:20">
      <c r="A47" s="131">
        <v>39325</v>
      </c>
      <c r="B47" s="132">
        <v>7476</v>
      </c>
      <c r="C47" s="132">
        <v>4050.1</v>
      </c>
      <c r="D47" s="132">
        <v>3186.4</v>
      </c>
      <c r="E47" s="132">
        <v>239.6</v>
      </c>
      <c r="F47" s="132">
        <v>6292.9</v>
      </c>
      <c r="G47" s="132">
        <v>3424.4</v>
      </c>
      <c r="H47" s="132">
        <v>2668.4</v>
      </c>
      <c r="I47" s="132">
        <v>200.1</v>
      </c>
      <c r="J47" s="132">
        <v>3317.4</v>
      </c>
      <c r="K47" s="132">
        <v>2648.7</v>
      </c>
      <c r="L47" s="132">
        <v>569.4</v>
      </c>
      <c r="M47" s="132">
        <v>99.3</v>
      </c>
      <c r="N47" s="132">
        <v>84.2</v>
      </c>
      <c r="O47" s="132">
        <v>84.6</v>
      </c>
      <c r="P47" s="132">
        <v>83.7</v>
      </c>
      <c r="Q47" s="132">
        <v>83.5</v>
      </c>
      <c r="R47" s="132">
        <v>0</v>
      </c>
      <c r="S47" s="131"/>
      <c r="T47" s="132"/>
    </row>
    <row r="48" spans="1:20">
      <c r="A48" s="131">
        <v>39355</v>
      </c>
      <c r="B48" s="132">
        <v>7129.7</v>
      </c>
      <c r="C48" s="132">
        <v>3814.2</v>
      </c>
      <c r="D48" s="132">
        <v>3091.9</v>
      </c>
      <c r="E48" s="132">
        <v>223.6</v>
      </c>
      <c r="F48" s="132">
        <v>5938.8</v>
      </c>
      <c r="G48" s="132">
        <v>3209.8</v>
      </c>
      <c r="H48" s="132">
        <v>2560</v>
      </c>
      <c r="I48" s="132">
        <v>168.9</v>
      </c>
      <c r="J48" s="132">
        <v>3070.7</v>
      </c>
      <c r="K48" s="132">
        <v>2464.1999999999998</v>
      </c>
      <c r="L48" s="132">
        <v>522.5</v>
      </c>
      <c r="M48" s="132">
        <v>84</v>
      </c>
      <c r="N48" s="132">
        <v>83.3</v>
      </c>
      <c r="O48" s="132">
        <v>84.2</v>
      </c>
      <c r="P48" s="132">
        <v>82.8</v>
      </c>
      <c r="Q48" s="132">
        <v>75.599999999999994</v>
      </c>
      <c r="R48" s="132">
        <v>0</v>
      </c>
      <c r="S48" s="131"/>
      <c r="T48" s="132"/>
    </row>
    <row r="49" spans="1:20">
      <c r="A49" s="131">
        <v>39386</v>
      </c>
      <c r="B49" s="132">
        <v>7240.6</v>
      </c>
      <c r="C49" s="132">
        <v>3788.1</v>
      </c>
      <c r="D49" s="132">
        <v>3214.1</v>
      </c>
      <c r="E49" s="132">
        <v>238.4</v>
      </c>
      <c r="F49" s="132">
        <v>6023</v>
      </c>
      <c r="G49" s="132">
        <v>3199.8</v>
      </c>
      <c r="H49" s="132">
        <v>2644.8</v>
      </c>
      <c r="I49" s="132">
        <v>178.3</v>
      </c>
      <c r="J49" s="132">
        <v>3112</v>
      </c>
      <c r="K49" s="132">
        <v>2481.8000000000002</v>
      </c>
      <c r="L49" s="132">
        <v>540.79999999999995</v>
      </c>
      <c r="M49" s="132">
        <v>89.4</v>
      </c>
      <c r="N49" s="132">
        <v>83.2</v>
      </c>
      <c r="O49" s="132">
        <v>84.5</v>
      </c>
      <c r="P49" s="132">
        <v>82.3</v>
      </c>
      <c r="Q49" s="132">
        <v>74.8</v>
      </c>
      <c r="R49" s="132">
        <v>0</v>
      </c>
      <c r="S49" s="131"/>
      <c r="T49" s="132"/>
    </row>
    <row r="50" spans="1:20">
      <c r="A50" s="131">
        <v>39416</v>
      </c>
      <c r="B50" s="132">
        <v>6894.9</v>
      </c>
      <c r="C50" s="132">
        <v>3595.8</v>
      </c>
      <c r="D50" s="132">
        <v>3080.9</v>
      </c>
      <c r="E50" s="132">
        <v>218.2</v>
      </c>
      <c r="F50" s="132">
        <v>5420.3</v>
      </c>
      <c r="G50" s="132">
        <v>2937.7</v>
      </c>
      <c r="H50" s="132">
        <v>2320.3000000000002</v>
      </c>
      <c r="I50" s="132">
        <v>162.30000000000001</v>
      </c>
      <c r="J50" s="132">
        <v>2767.6</v>
      </c>
      <c r="K50" s="132">
        <v>2215.8000000000002</v>
      </c>
      <c r="L50" s="132">
        <v>470.6</v>
      </c>
      <c r="M50" s="132">
        <v>81.2</v>
      </c>
      <c r="N50" s="132">
        <v>78.599999999999994</v>
      </c>
      <c r="O50" s="132">
        <v>81.7</v>
      </c>
      <c r="P50" s="132">
        <v>75.3</v>
      </c>
      <c r="Q50" s="132">
        <v>74.400000000000006</v>
      </c>
      <c r="R50" s="132">
        <v>0</v>
      </c>
      <c r="S50" s="131"/>
      <c r="T50" s="132"/>
    </row>
    <row r="51" spans="1:20">
      <c r="A51" s="131">
        <v>39447</v>
      </c>
      <c r="B51" s="132">
        <v>7059.6</v>
      </c>
      <c r="C51" s="132">
        <v>3630.3</v>
      </c>
      <c r="D51" s="132">
        <v>3185.1</v>
      </c>
      <c r="E51" s="132">
        <v>244.2</v>
      </c>
      <c r="F51" s="132">
        <v>5386.3</v>
      </c>
      <c r="G51" s="132">
        <v>2824.9</v>
      </c>
      <c r="H51" s="132">
        <v>2372.3000000000002</v>
      </c>
      <c r="I51" s="132">
        <v>189</v>
      </c>
      <c r="J51" s="132">
        <v>2668.6</v>
      </c>
      <c r="K51" s="132">
        <v>2108.3000000000002</v>
      </c>
      <c r="L51" s="132">
        <v>467.5</v>
      </c>
      <c r="M51" s="132">
        <v>92.7</v>
      </c>
      <c r="N51" s="132">
        <v>76.3</v>
      </c>
      <c r="O51" s="132">
        <v>77.8</v>
      </c>
      <c r="P51" s="132">
        <v>74.5</v>
      </c>
      <c r="Q51" s="132">
        <v>77.400000000000006</v>
      </c>
      <c r="R51" s="132">
        <v>0</v>
      </c>
      <c r="S51" s="131"/>
      <c r="T51" s="132"/>
    </row>
    <row r="52" spans="1:20">
      <c r="A52" s="131">
        <v>39478</v>
      </c>
      <c r="B52" s="132">
        <v>7209.1</v>
      </c>
      <c r="C52" s="132">
        <v>3772.2</v>
      </c>
      <c r="D52" s="132">
        <v>3205.7</v>
      </c>
      <c r="E52" s="132">
        <v>231.3</v>
      </c>
      <c r="F52" s="132">
        <v>5538.8</v>
      </c>
      <c r="G52" s="132">
        <v>2960.5</v>
      </c>
      <c r="H52" s="132">
        <v>2414.3000000000002</v>
      </c>
      <c r="I52" s="132">
        <v>164.1</v>
      </c>
      <c r="J52" s="132">
        <v>2736.3</v>
      </c>
      <c r="K52" s="132">
        <v>2183</v>
      </c>
      <c r="L52" s="132">
        <v>472.9</v>
      </c>
      <c r="M52" s="132">
        <v>80.400000000000006</v>
      </c>
      <c r="N52" s="132">
        <v>76.8</v>
      </c>
      <c r="O52" s="132">
        <v>78.5</v>
      </c>
      <c r="P52" s="132">
        <v>75.3</v>
      </c>
      <c r="Q52" s="132">
        <v>70.900000000000006</v>
      </c>
      <c r="R52" s="132">
        <v>0</v>
      </c>
      <c r="S52" s="131"/>
      <c r="T52" s="132"/>
    </row>
    <row r="53" spans="1:20">
      <c r="A53" s="131">
        <v>39507</v>
      </c>
      <c r="B53" s="132">
        <v>6945.6</v>
      </c>
      <c r="C53" s="132">
        <v>3831.2</v>
      </c>
      <c r="D53" s="132">
        <v>2876.4</v>
      </c>
      <c r="E53" s="132">
        <v>238</v>
      </c>
      <c r="F53" s="132">
        <v>5332.9</v>
      </c>
      <c r="G53" s="132">
        <v>2987.9</v>
      </c>
      <c r="H53" s="132">
        <v>2169.1999999999998</v>
      </c>
      <c r="I53" s="132">
        <v>175.7</v>
      </c>
      <c r="J53" s="132">
        <v>2726.8</v>
      </c>
      <c r="K53" s="132">
        <v>2189.9</v>
      </c>
      <c r="L53" s="132">
        <v>450.4</v>
      </c>
      <c r="M53" s="132">
        <v>86.5</v>
      </c>
      <c r="N53" s="132">
        <v>76.8</v>
      </c>
      <c r="O53" s="132">
        <v>78</v>
      </c>
      <c r="P53" s="132">
        <v>75.400000000000006</v>
      </c>
      <c r="Q53" s="132">
        <v>73.8</v>
      </c>
      <c r="R53" s="132">
        <v>0</v>
      </c>
      <c r="S53" s="131"/>
      <c r="T53" s="132"/>
    </row>
    <row r="54" spans="1:20">
      <c r="A54" s="131">
        <v>39538</v>
      </c>
      <c r="B54" s="132">
        <v>7205.6</v>
      </c>
      <c r="C54" s="132">
        <v>3847.1</v>
      </c>
      <c r="D54" s="132">
        <v>3135</v>
      </c>
      <c r="E54" s="132">
        <v>223.4</v>
      </c>
      <c r="F54" s="132">
        <v>5596.4</v>
      </c>
      <c r="G54" s="132">
        <v>3089.4</v>
      </c>
      <c r="H54" s="132">
        <v>2355</v>
      </c>
      <c r="I54" s="132">
        <v>152.1</v>
      </c>
      <c r="J54" s="132">
        <v>2846.3</v>
      </c>
      <c r="K54" s="132">
        <v>2310.4</v>
      </c>
      <c r="L54" s="132">
        <v>460.7</v>
      </c>
      <c r="M54" s="132">
        <v>75.2</v>
      </c>
      <c r="N54" s="132">
        <v>77.7</v>
      </c>
      <c r="O54" s="132">
        <v>80.3</v>
      </c>
      <c r="P54" s="132">
        <v>75.099999999999994</v>
      </c>
      <c r="Q54" s="132">
        <v>68.099999999999994</v>
      </c>
      <c r="R54" s="132">
        <v>0</v>
      </c>
      <c r="S54" s="131"/>
      <c r="T54" s="132"/>
    </row>
    <row r="55" spans="1:20">
      <c r="A55" s="131">
        <v>39568</v>
      </c>
      <c r="B55" s="132">
        <v>7285.3</v>
      </c>
      <c r="C55" s="132">
        <v>3866.8</v>
      </c>
      <c r="D55" s="132">
        <v>3199.6</v>
      </c>
      <c r="E55" s="132">
        <v>218.9</v>
      </c>
      <c r="F55" s="132">
        <v>5593.5</v>
      </c>
      <c r="G55" s="132">
        <v>3101.6</v>
      </c>
      <c r="H55" s="132">
        <v>2344.9</v>
      </c>
      <c r="I55" s="132">
        <v>146.9</v>
      </c>
      <c r="J55" s="132">
        <v>2908.7</v>
      </c>
      <c r="K55" s="132">
        <v>2370.4</v>
      </c>
      <c r="L55" s="132">
        <v>464.7</v>
      </c>
      <c r="M55" s="132">
        <v>73.599999999999994</v>
      </c>
      <c r="N55" s="132">
        <v>76.8</v>
      </c>
      <c r="O55" s="132">
        <v>80.2</v>
      </c>
      <c r="P55" s="132">
        <v>73.3</v>
      </c>
      <c r="Q55" s="132">
        <v>67.099999999999994</v>
      </c>
      <c r="R55" s="132">
        <v>0</v>
      </c>
      <c r="S55" s="131"/>
      <c r="T55" s="132"/>
    </row>
    <row r="56" spans="1:20">
      <c r="A56" s="131">
        <v>39599</v>
      </c>
      <c r="B56" s="132">
        <v>7338.7</v>
      </c>
      <c r="C56" s="132">
        <v>3853.1</v>
      </c>
      <c r="D56" s="132">
        <v>3271.2</v>
      </c>
      <c r="E56" s="132">
        <v>214.4</v>
      </c>
      <c r="F56" s="132">
        <v>5234</v>
      </c>
      <c r="G56" s="132">
        <v>2815.6</v>
      </c>
      <c r="H56" s="132">
        <v>2283.1999999999998</v>
      </c>
      <c r="I56" s="132">
        <v>135.1</v>
      </c>
      <c r="J56" s="132">
        <v>2669.1</v>
      </c>
      <c r="K56" s="132">
        <v>2159.9</v>
      </c>
      <c r="L56" s="132">
        <v>442.1</v>
      </c>
      <c r="M56" s="132">
        <v>67.099999999999994</v>
      </c>
      <c r="N56" s="132">
        <v>71.3</v>
      </c>
      <c r="O56" s="132">
        <v>73.099999999999994</v>
      </c>
      <c r="P56" s="132">
        <v>69.8</v>
      </c>
      <c r="Q56" s="132">
        <v>63</v>
      </c>
      <c r="R56" s="132">
        <v>0</v>
      </c>
      <c r="S56" s="131"/>
      <c r="T56" s="132"/>
    </row>
    <row r="57" spans="1:20">
      <c r="A57" s="131">
        <v>39629</v>
      </c>
      <c r="B57" s="132">
        <v>7222.9</v>
      </c>
      <c r="C57" s="132">
        <v>3874</v>
      </c>
      <c r="D57" s="132">
        <v>3159.4</v>
      </c>
      <c r="E57" s="132">
        <v>189.6</v>
      </c>
      <c r="F57" s="132">
        <v>5234.2</v>
      </c>
      <c r="G57" s="132">
        <v>2840.3</v>
      </c>
      <c r="H57" s="132">
        <v>2269.3000000000002</v>
      </c>
      <c r="I57" s="132">
        <v>124.6</v>
      </c>
      <c r="J57" s="132">
        <v>2674.2</v>
      </c>
      <c r="K57" s="132">
        <v>2189.5</v>
      </c>
      <c r="L57" s="132">
        <v>423.9</v>
      </c>
      <c r="M57" s="132">
        <v>60.9</v>
      </c>
      <c r="N57" s="132">
        <v>72.5</v>
      </c>
      <c r="O57" s="132">
        <v>73.3</v>
      </c>
      <c r="P57" s="132">
        <v>71.8</v>
      </c>
      <c r="Q57" s="132">
        <v>65.7</v>
      </c>
      <c r="R57" s="132">
        <v>0</v>
      </c>
      <c r="S57" s="131"/>
      <c r="T57" s="132"/>
    </row>
    <row r="58" spans="1:20">
      <c r="A58" s="131">
        <v>39660</v>
      </c>
      <c r="B58" s="132">
        <v>7639</v>
      </c>
      <c r="C58" s="132">
        <v>4290.5</v>
      </c>
      <c r="D58" s="132">
        <v>3121.3</v>
      </c>
      <c r="E58" s="132">
        <v>227.3</v>
      </c>
      <c r="F58" s="132">
        <v>5600.7</v>
      </c>
      <c r="G58" s="132">
        <v>3211</v>
      </c>
      <c r="H58" s="132">
        <v>2242.9</v>
      </c>
      <c r="I58" s="132">
        <v>146.80000000000001</v>
      </c>
      <c r="J58" s="132">
        <v>2983.6</v>
      </c>
      <c r="K58" s="132">
        <v>2475.1999999999998</v>
      </c>
      <c r="L58" s="132">
        <v>435.9</v>
      </c>
      <c r="M58" s="132">
        <v>72.5</v>
      </c>
      <c r="N58" s="132">
        <v>73.3</v>
      </c>
      <c r="O58" s="132">
        <v>74.8</v>
      </c>
      <c r="P58" s="132">
        <v>71.900000000000006</v>
      </c>
      <c r="Q58" s="132">
        <v>64.599999999999994</v>
      </c>
      <c r="R58" s="132">
        <v>0</v>
      </c>
      <c r="S58" s="131"/>
      <c r="T58" s="132"/>
    </row>
    <row r="59" spans="1:20">
      <c r="A59" s="131">
        <v>39691</v>
      </c>
      <c r="B59" s="132">
        <v>7405.1</v>
      </c>
      <c r="C59" s="132">
        <v>4010.8</v>
      </c>
      <c r="D59" s="132">
        <v>3144.8</v>
      </c>
      <c r="E59" s="132">
        <v>249.5</v>
      </c>
      <c r="F59" s="132">
        <v>5267.5</v>
      </c>
      <c r="G59" s="132">
        <v>2910.9</v>
      </c>
      <c r="H59" s="132">
        <v>2199</v>
      </c>
      <c r="I59" s="132">
        <v>157.6</v>
      </c>
      <c r="J59" s="132">
        <v>2768.1</v>
      </c>
      <c r="K59" s="132">
        <v>2259.5</v>
      </c>
      <c r="L59" s="132">
        <v>430.5</v>
      </c>
      <c r="M59" s="132">
        <v>78.2</v>
      </c>
      <c r="N59" s="132">
        <v>71.099999999999994</v>
      </c>
      <c r="O59" s="132">
        <v>72.599999999999994</v>
      </c>
      <c r="P59" s="132">
        <v>69.900000000000006</v>
      </c>
      <c r="Q59" s="132">
        <v>63.2</v>
      </c>
      <c r="R59" s="132">
        <v>0</v>
      </c>
      <c r="S59" s="131"/>
      <c r="T59" s="132"/>
    </row>
    <row r="60" spans="1:20">
      <c r="A60" s="131">
        <v>39721</v>
      </c>
      <c r="B60" s="132">
        <v>7214.7</v>
      </c>
      <c r="C60" s="132">
        <v>4133.3</v>
      </c>
      <c r="D60" s="132">
        <v>2862</v>
      </c>
      <c r="E60" s="132">
        <v>219.4</v>
      </c>
      <c r="F60" s="132">
        <v>5470.2</v>
      </c>
      <c r="G60" s="132">
        <v>3177</v>
      </c>
      <c r="H60" s="132">
        <v>2145.9</v>
      </c>
      <c r="I60" s="132">
        <v>147.30000000000001</v>
      </c>
      <c r="J60" s="132">
        <v>2939.2</v>
      </c>
      <c r="K60" s="132">
        <v>2447.3000000000002</v>
      </c>
      <c r="L60" s="132">
        <v>420.6</v>
      </c>
      <c r="M60" s="132">
        <v>71.2</v>
      </c>
      <c r="N60" s="132">
        <v>75.8</v>
      </c>
      <c r="O60" s="132">
        <v>76.900000000000006</v>
      </c>
      <c r="P60" s="132">
        <v>75</v>
      </c>
      <c r="Q60" s="132">
        <v>67.099999999999994</v>
      </c>
      <c r="R60" s="132">
        <v>0</v>
      </c>
      <c r="S60" s="131"/>
      <c r="T60" s="132"/>
    </row>
    <row r="61" spans="1:20">
      <c r="A61" s="131">
        <v>39752</v>
      </c>
      <c r="B61" s="132">
        <v>7736.2</v>
      </c>
      <c r="C61" s="132">
        <v>4443.3</v>
      </c>
      <c r="D61" s="132">
        <v>3039.2</v>
      </c>
      <c r="E61" s="132">
        <v>253.7</v>
      </c>
      <c r="F61" s="132">
        <v>6055.6</v>
      </c>
      <c r="G61" s="132">
        <v>3518.5</v>
      </c>
      <c r="H61" s="132">
        <v>2344.5</v>
      </c>
      <c r="I61" s="132">
        <v>192.7</v>
      </c>
      <c r="J61" s="132">
        <v>3248.9</v>
      </c>
      <c r="K61" s="132">
        <v>2689.4</v>
      </c>
      <c r="L61" s="132">
        <v>465.9</v>
      </c>
      <c r="M61" s="132">
        <v>93.6</v>
      </c>
      <c r="N61" s="132">
        <v>78.3</v>
      </c>
      <c r="O61" s="132">
        <v>79.2</v>
      </c>
      <c r="P61" s="132">
        <v>77.099999999999994</v>
      </c>
      <c r="Q61" s="132">
        <v>75.900000000000006</v>
      </c>
      <c r="R61" s="132">
        <v>0</v>
      </c>
      <c r="S61" s="131"/>
      <c r="T61" s="132"/>
    </row>
    <row r="62" spans="1:20">
      <c r="A62" s="131">
        <v>39782</v>
      </c>
      <c r="B62" s="132">
        <v>7387.1</v>
      </c>
      <c r="C62" s="132">
        <v>4257.3999999999996</v>
      </c>
      <c r="D62" s="132">
        <v>2897.3</v>
      </c>
      <c r="E62" s="132">
        <v>232.4</v>
      </c>
      <c r="F62" s="132">
        <v>5581.1</v>
      </c>
      <c r="G62" s="132">
        <v>3214.7</v>
      </c>
      <c r="H62" s="132">
        <v>2189.9</v>
      </c>
      <c r="I62" s="132">
        <v>176.5</v>
      </c>
      <c r="J62" s="132">
        <v>2904.3</v>
      </c>
      <c r="K62" s="132">
        <v>2400.9</v>
      </c>
      <c r="L62" s="132">
        <v>417.1</v>
      </c>
      <c r="M62" s="132">
        <v>86.2</v>
      </c>
      <c r="N62" s="132">
        <v>75.599999999999994</v>
      </c>
      <c r="O62" s="132">
        <v>75.5</v>
      </c>
      <c r="P62" s="132">
        <v>75.599999999999994</v>
      </c>
      <c r="Q62" s="132">
        <v>75.900000000000006</v>
      </c>
      <c r="R62" s="132">
        <v>0</v>
      </c>
      <c r="S62" s="131"/>
      <c r="T62" s="132"/>
    </row>
    <row r="63" spans="1:20">
      <c r="A63" s="131">
        <v>39813</v>
      </c>
      <c r="B63" s="132">
        <v>7488.6</v>
      </c>
      <c r="C63" s="132">
        <v>4364.6000000000004</v>
      </c>
      <c r="D63" s="132">
        <v>2873</v>
      </c>
      <c r="E63" s="132">
        <v>251</v>
      </c>
      <c r="F63" s="132">
        <v>5508.5</v>
      </c>
      <c r="G63" s="132">
        <v>3166.7</v>
      </c>
      <c r="H63" s="132">
        <v>2168.5</v>
      </c>
      <c r="I63" s="132">
        <v>173.3</v>
      </c>
      <c r="J63" s="132">
        <v>2843.3</v>
      </c>
      <c r="K63" s="132">
        <v>2356.6</v>
      </c>
      <c r="L63" s="132">
        <v>400.9</v>
      </c>
      <c r="M63" s="132">
        <v>85.7</v>
      </c>
      <c r="N63" s="132">
        <v>73.599999999999994</v>
      </c>
      <c r="O63" s="132">
        <v>72.599999999999994</v>
      </c>
      <c r="P63" s="132">
        <v>75.5</v>
      </c>
      <c r="Q63" s="132">
        <v>69</v>
      </c>
      <c r="R63" s="132">
        <v>0</v>
      </c>
      <c r="S63" s="131"/>
      <c r="T63" s="132"/>
    </row>
    <row r="64" spans="1:20">
      <c r="A64" s="131">
        <v>39844</v>
      </c>
      <c r="B64" s="132">
        <v>7933.7</v>
      </c>
      <c r="C64" s="132">
        <v>4785.1000000000004</v>
      </c>
      <c r="D64" s="132">
        <v>2875.7</v>
      </c>
      <c r="E64" s="132">
        <v>273</v>
      </c>
      <c r="F64" s="132">
        <v>6121.5</v>
      </c>
      <c r="G64" s="132">
        <v>3622.9</v>
      </c>
      <c r="H64" s="132">
        <v>2310.1</v>
      </c>
      <c r="I64" s="132">
        <v>188.5</v>
      </c>
      <c r="J64" s="132">
        <v>3215.8</v>
      </c>
      <c r="K64" s="132">
        <v>2672.2</v>
      </c>
      <c r="L64" s="132">
        <v>446.1</v>
      </c>
      <c r="M64" s="132">
        <v>97.5</v>
      </c>
      <c r="N64" s="132">
        <v>77.2</v>
      </c>
      <c r="O64" s="132">
        <v>75.7</v>
      </c>
      <c r="P64" s="132">
        <v>80.3</v>
      </c>
      <c r="Q64" s="132">
        <v>69.099999999999994</v>
      </c>
      <c r="R64" s="132">
        <v>0</v>
      </c>
      <c r="S64" s="131"/>
      <c r="T64" s="132"/>
    </row>
    <row r="65" spans="1:20">
      <c r="A65" s="131">
        <v>39872</v>
      </c>
      <c r="B65" s="132">
        <v>7371.3</v>
      </c>
      <c r="C65" s="132">
        <v>4500.8</v>
      </c>
      <c r="D65" s="132">
        <v>2645.1</v>
      </c>
      <c r="E65" s="132">
        <v>225.4</v>
      </c>
      <c r="F65" s="132">
        <v>5663.9</v>
      </c>
      <c r="G65" s="132">
        <v>3542.6</v>
      </c>
      <c r="H65" s="132">
        <v>1966.3</v>
      </c>
      <c r="I65" s="132">
        <v>155</v>
      </c>
      <c r="J65" s="132">
        <v>3072.2</v>
      </c>
      <c r="K65" s="132">
        <v>2595.5</v>
      </c>
      <c r="L65" s="132">
        <v>397.4</v>
      </c>
      <c r="M65" s="132">
        <v>79.3</v>
      </c>
      <c r="N65" s="132">
        <v>76.8</v>
      </c>
      <c r="O65" s="132">
        <v>78.7</v>
      </c>
      <c r="P65" s="132">
        <v>74.3</v>
      </c>
      <c r="Q65" s="132">
        <v>68.8</v>
      </c>
      <c r="R65" s="132">
        <v>0</v>
      </c>
      <c r="S65" s="131"/>
      <c r="T65" s="132"/>
    </row>
    <row r="66" spans="1:20">
      <c r="A66" s="131">
        <v>39903</v>
      </c>
      <c r="B66" s="132">
        <v>7949.2</v>
      </c>
      <c r="C66" s="132">
        <v>4776.5</v>
      </c>
      <c r="D66" s="132">
        <v>2927.9</v>
      </c>
      <c r="E66" s="132">
        <v>244.9</v>
      </c>
      <c r="F66" s="132">
        <v>5885</v>
      </c>
      <c r="G66" s="132">
        <v>3585.4</v>
      </c>
      <c r="H66" s="132">
        <v>2134.6999999999998</v>
      </c>
      <c r="I66" s="132">
        <v>164.9</v>
      </c>
      <c r="J66" s="132">
        <v>3188.8</v>
      </c>
      <c r="K66" s="132">
        <v>2672.6</v>
      </c>
      <c r="L66" s="132">
        <v>430.9</v>
      </c>
      <c r="M66" s="132">
        <v>85.3</v>
      </c>
      <c r="N66" s="132">
        <v>74</v>
      </c>
      <c r="O66" s="132">
        <v>75.099999999999994</v>
      </c>
      <c r="P66" s="132">
        <v>72.900000000000006</v>
      </c>
      <c r="Q66" s="132">
        <v>67.400000000000006</v>
      </c>
      <c r="R66" s="132">
        <v>0</v>
      </c>
      <c r="S66" s="131"/>
      <c r="T66" s="132"/>
    </row>
    <row r="67" spans="1:20">
      <c r="A67" s="131">
        <v>39933</v>
      </c>
      <c r="B67" s="132">
        <v>7844.7</v>
      </c>
      <c r="C67" s="132">
        <v>4602.1000000000004</v>
      </c>
      <c r="D67" s="132">
        <v>2989.1</v>
      </c>
      <c r="E67" s="132">
        <v>253.5</v>
      </c>
      <c r="F67" s="132">
        <v>5924.3</v>
      </c>
      <c r="G67" s="132">
        <v>3601</v>
      </c>
      <c r="H67" s="132">
        <v>2135.6</v>
      </c>
      <c r="I67" s="132">
        <v>187.7</v>
      </c>
      <c r="J67" s="132">
        <v>3253.5</v>
      </c>
      <c r="K67" s="132">
        <v>2733.8</v>
      </c>
      <c r="L67" s="132">
        <v>423.4</v>
      </c>
      <c r="M67" s="132">
        <v>96.3</v>
      </c>
      <c r="N67" s="132">
        <v>75.5</v>
      </c>
      <c r="O67" s="132">
        <v>78.2</v>
      </c>
      <c r="P67" s="132">
        <v>71.400000000000006</v>
      </c>
      <c r="Q67" s="132">
        <v>74</v>
      </c>
      <c r="R67" s="132">
        <v>0</v>
      </c>
      <c r="S67" s="131"/>
      <c r="T67" s="132"/>
    </row>
    <row r="68" spans="1:20">
      <c r="A68" s="131">
        <v>39964</v>
      </c>
      <c r="B68" s="132">
        <v>7871.1</v>
      </c>
      <c r="C68" s="132">
        <v>4673.6000000000004</v>
      </c>
      <c r="D68" s="132">
        <v>2947.3</v>
      </c>
      <c r="E68" s="132">
        <v>250.2</v>
      </c>
      <c r="F68" s="132">
        <v>5606.6</v>
      </c>
      <c r="G68" s="132">
        <v>3384.6</v>
      </c>
      <c r="H68" s="132">
        <v>2068.8000000000002</v>
      </c>
      <c r="I68" s="132">
        <v>153.19999999999999</v>
      </c>
      <c r="J68" s="132">
        <v>3063.9</v>
      </c>
      <c r="K68" s="132">
        <v>2586.3000000000002</v>
      </c>
      <c r="L68" s="132">
        <v>398</v>
      </c>
      <c r="M68" s="132">
        <v>79.599999999999994</v>
      </c>
      <c r="N68" s="132">
        <v>71.2</v>
      </c>
      <c r="O68" s="132">
        <v>72.400000000000006</v>
      </c>
      <c r="P68" s="132">
        <v>70.2</v>
      </c>
      <c r="Q68" s="132">
        <v>61.2</v>
      </c>
      <c r="R68" s="132">
        <v>0</v>
      </c>
      <c r="S68" s="131"/>
      <c r="T68" s="132"/>
    </row>
    <row r="69" spans="1:20">
      <c r="A69" s="131">
        <v>39994</v>
      </c>
      <c r="B69" s="132">
        <v>7523.5</v>
      </c>
      <c r="C69" s="132">
        <v>4582.8999999999996</v>
      </c>
      <c r="D69" s="132">
        <v>2733.6</v>
      </c>
      <c r="E69" s="132">
        <v>207</v>
      </c>
      <c r="F69" s="132">
        <v>5523.3</v>
      </c>
      <c r="G69" s="132">
        <v>3393</v>
      </c>
      <c r="H69" s="132">
        <v>2005.2</v>
      </c>
      <c r="I69" s="132">
        <v>125.1</v>
      </c>
      <c r="J69" s="132">
        <v>3025.3</v>
      </c>
      <c r="K69" s="132">
        <v>2585.6999999999998</v>
      </c>
      <c r="L69" s="132">
        <v>375.6</v>
      </c>
      <c r="M69" s="132">
        <v>63.9</v>
      </c>
      <c r="N69" s="132">
        <v>73.400000000000006</v>
      </c>
      <c r="O69" s="132">
        <v>74</v>
      </c>
      <c r="P69" s="132">
        <v>73.400000000000006</v>
      </c>
      <c r="Q69" s="132">
        <v>60.4</v>
      </c>
      <c r="R69" s="132">
        <v>0</v>
      </c>
      <c r="S69" s="131"/>
      <c r="T69" s="132"/>
    </row>
    <row r="70" spans="1:20">
      <c r="A70" s="131">
        <v>40025</v>
      </c>
      <c r="B70" s="132">
        <v>8143.1</v>
      </c>
      <c r="C70" s="132">
        <v>5047</v>
      </c>
      <c r="D70" s="132">
        <v>2865.2</v>
      </c>
      <c r="E70" s="132">
        <v>230.9</v>
      </c>
      <c r="F70" s="132">
        <v>6371.9</v>
      </c>
      <c r="G70" s="132">
        <v>3946</v>
      </c>
      <c r="H70" s="132">
        <v>2254</v>
      </c>
      <c r="I70" s="132">
        <v>171.9</v>
      </c>
      <c r="J70" s="132">
        <v>3554.4</v>
      </c>
      <c r="K70" s="132">
        <v>3017.9</v>
      </c>
      <c r="L70" s="132">
        <v>446.6</v>
      </c>
      <c r="M70" s="132">
        <v>89.9</v>
      </c>
      <c r="N70" s="132">
        <v>78.2</v>
      </c>
      <c r="O70" s="132">
        <v>78.2</v>
      </c>
      <c r="P70" s="132">
        <v>78.7</v>
      </c>
      <c r="Q70" s="132">
        <v>74.400000000000006</v>
      </c>
      <c r="R70" s="132">
        <v>0</v>
      </c>
      <c r="S70" s="131"/>
      <c r="T70" s="132"/>
    </row>
    <row r="71" spans="1:20">
      <c r="A71" s="131">
        <v>40056</v>
      </c>
      <c r="B71" s="132">
        <v>8340.1</v>
      </c>
      <c r="C71" s="132">
        <v>5198.8999999999996</v>
      </c>
      <c r="D71" s="132">
        <v>2878.1</v>
      </c>
      <c r="E71" s="132">
        <v>263.10000000000002</v>
      </c>
      <c r="F71" s="132">
        <v>6809</v>
      </c>
      <c r="G71" s="132">
        <v>4160</v>
      </c>
      <c r="H71" s="132">
        <v>2434.6</v>
      </c>
      <c r="I71" s="132">
        <v>214.4</v>
      </c>
      <c r="J71" s="132">
        <v>3833.8</v>
      </c>
      <c r="K71" s="132">
        <v>3221.7</v>
      </c>
      <c r="L71" s="132">
        <v>500.3</v>
      </c>
      <c r="M71" s="132">
        <v>111.9</v>
      </c>
      <c r="N71" s="132">
        <v>81.599999999999994</v>
      </c>
      <c r="O71" s="132">
        <v>80</v>
      </c>
      <c r="P71" s="132">
        <v>84.6</v>
      </c>
      <c r="Q71" s="132">
        <v>81.5</v>
      </c>
      <c r="R71" s="132">
        <v>0</v>
      </c>
      <c r="S71" s="131"/>
      <c r="T71" s="132"/>
    </row>
    <row r="72" spans="1:20">
      <c r="A72" s="131">
        <v>40086</v>
      </c>
      <c r="B72" s="132">
        <v>7957.8</v>
      </c>
      <c r="C72" s="132">
        <v>4836.2</v>
      </c>
      <c r="D72" s="132">
        <v>2846.5</v>
      </c>
      <c r="E72" s="132">
        <v>275.10000000000002</v>
      </c>
      <c r="F72" s="132">
        <v>6094</v>
      </c>
      <c r="G72" s="132">
        <v>3539.2</v>
      </c>
      <c r="H72" s="132">
        <v>2370.3000000000002</v>
      </c>
      <c r="I72" s="132">
        <v>184.4</v>
      </c>
      <c r="J72" s="132">
        <v>3313.5</v>
      </c>
      <c r="K72" s="132">
        <v>2747.6</v>
      </c>
      <c r="L72" s="132">
        <v>468.6</v>
      </c>
      <c r="M72" s="132">
        <v>97.3</v>
      </c>
      <c r="N72" s="132">
        <v>76.599999999999994</v>
      </c>
      <c r="O72" s="132">
        <v>73.2</v>
      </c>
      <c r="P72" s="132">
        <v>83.3</v>
      </c>
      <c r="Q72" s="132">
        <v>67</v>
      </c>
      <c r="R72" s="132">
        <v>0</v>
      </c>
      <c r="S72" s="131"/>
      <c r="T72" s="132"/>
    </row>
    <row r="73" spans="1:20">
      <c r="A73" s="131">
        <v>40117</v>
      </c>
      <c r="B73" s="132">
        <v>8261.77</v>
      </c>
      <c r="C73" s="132">
        <v>4974.45</v>
      </c>
      <c r="D73" s="132">
        <v>2984.26</v>
      </c>
      <c r="E73" s="132">
        <v>303.07</v>
      </c>
      <c r="F73" s="132">
        <v>6740.01</v>
      </c>
      <c r="G73" s="132">
        <v>4072.15</v>
      </c>
      <c r="H73" s="132">
        <v>2448.41</v>
      </c>
      <c r="I73" s="132">
        <v>219.45</v>
      </c>
      <c r="J73" s="132">
        <v>3714.37</v>
      </c>
      <c r="K73" s="132">
        <v>3113.61</v>
      </c>
      <c r="L73" s="132">
        <v>483.86</v>
      </c>
      <c r="M73" s="132">
        <v>116.9</v>
      </c>
      <c r="N73" s="132">
        <v>81.58</v>
      </c>
      <c r="O73" s="132">
        <v>81.86</v>
      </c>
      <c r="P73" s="132">
        <v>82.04</v>
      </c>
      <c r="Q73" s="132">
        <v>72.41</v>
      </c>
      <c r="R73" s="132">
        <v>0</v>
      </c>
      <c r="S73" s="131"/>
      <c r="T73" s="132"/>
    </row>
    <row r="74" spans="1:20">
      <c r="A74" s="131">
        <v>40147</v>
      </c>
      <c r="B74" s="132">
        <v>7945.4</v>
      </c>
      <c r="C74" s="132">
        <v>4750.3999999999996</v>
      </c>
      <c r="D74" s="132">
        <v>2916.8</v>
      </c>
      <c r="E74" s="132">
        <v>278.2</v>
      </c>
      <c r="F74" s="132">
        <v>6302.1</v>
      </c>
      <c r="G74" s="132">
        <v>3737.9</v>
      </c>
      <c r="H74" s="132">
        <v>2350.4</v>
      </c>
      <c r="I74" s="132">
        <v>213.7</v>
      </c>
      <c r="J74" s="132">
        <v>3357.9</v>
      </c>
      <c r="K74" s="132">
        <v>2783.3</v>
      </c>
      <c r="L74" s="132">
        <v>460.3</v>
      </c>
      <c r="M74" s="132">
        <v>114.3</v>
      </c>
      <c r="N74" s="132">
        <v>79.3</v>
      </c>
      <c r="O74" s="132">
        <v>78.7</v>
      </c>
      <c r="P74" s="132">
        <v>80.599999999999994</v>
      </c>
      <c r="Q74" s="132">
        <v>76.8</v>
      </c>
      <c r="R74" s="132">
        <v>0</v>
      </c>
      <c r="S74" s="131"/>
      <c r="T74" s="132"/>
    </row>
    <row r="75" spans="1:20">
      <c r="A75" s="131">
        <v>40178</v>
      </c>
      <c r="B75" s="132">
        <v>8331.9</v>
      </c>
      <c r="C75" s="132">
        <v>4807.8</v>
      </c>
      <c r="D75" s="132">
        <v>3224.3</v>
      </c>
      <c r="E75" s="132">
        <v>299.89999999999998</v>
      </c>
      <c r="F75" s="132">
        <v>6327.6</v>
      </c>
      <c r="G75" s="132">
        <v>3562.9</v>
      </c>
      <c r="H75" s="132">
        <v>2541.8000000000002</v>
      </c>
      <c r="I75" s="132">
        <v>222.9</v>
      </c>
      <c r="J75" s="132">
        <v>3245.4</v>
      </c>
      <c r="K75" s="132">
        <v>2643.2</v>
      </c>
      <c r="L75" s="132">
        <v>485.6</v>
      </c>
      <c r="M75" s="132">
        <v>116.6</v>
      </c>
      <c r="N75" s="132">
        <v>75.900000000000006</v>
      </c>
      <c r="O75" s="132">
        <v>74.099999999999994</v>
      </c>
      <c r="P75" s="132">
        <v>78.8</v>
      </c>
      <c r="Q75" s="132">
        <v>74.3</v>
      </c>
      <c r="R75" s="132">
        <v>0</v>
      </c>
      <c r="S75" s="131"/>
      <c r="T75" s="132"/>
    </row>
    <row r="76" spans="1:20">
      <c r="A76" s="131">
        <v>40209</v>
      </c>
      <c r="B76" s="132">
        <v>8639.1</v>
      </c>
      <c r="C76" s="132">
        <v>5155.3</v>
      </c>
      <c r="D76" s="132">
        <v>3206.2</v>
      </c>
      <c r="E76" s="132">
        <v>277.60000000000002</v>
      </c>
      <c r="F76" s="132">
        <v>6649.2</v>
      </c>
      <c r="G76" s="132">
        <v>3870.3</v>
      </c>
      <c r="H76" s="132">
        <v>2571.6</v>
      </c>
      <c r="I76" s="132">
        <v>207.3</v>
      </c>
      <c r="J76" s="132">
        <v>3419.2</v>
      </c>
      <c r="K76" s="132">
        <v>2815.5</v>
      </c>
      <c r="L76" s="132">
        <v>495</v>
      </c>
      <c r="M76" s="132">
        <v>108.6</v>
      </c>
      <c r="N76" s="132">
        <v>77</v>
      </c>
      <c r="O76" s="132">
        <v>75.099999999999994</v>
      </c>
      <c r="P76" s="132">
        <v>80.2</v>
      </c>
      <c r="Q76" s="132">
        <v>74.7</v>
      </c>
      <c r="R76" s="132">
        <v>0</v>
      </c>
      <c r="S76" s="131"/>
      <c r="T76" s="132"/>
    </row>
    <row r="77" spans="1:20">
      <c r="A77" s="131">
        <v>40237</v>
      </c>
      <c r="B77" s="132">
        <v>8358.9</v>
      </c>
      <c r="C77" s="132">
        <v>5133.3999999999996</v>
      </c>
      <c r="D77" s="132">
        <v>2914.8</v>
      </c>
      <c r="E77" s="132">
        <v>310.8</v>
      </c>
      <c r="F77" s="132">
        <v>6602.8</v>
      </c>
      <c r="G77" s="132">
        <v>3971.7</v>
      </c>
      <c r="H77" s="132">
        <v>2390.1</v>
      </c>
      <c r="I77" s="132">
        <v>241</v>
      </c>
      <c r="J77" s="132">
        <v>3497.6</v>
      </c>
      <c r="K77" s="132">
        <v>2874.5</v>
      </c>
      <c r="L77" s="132">
        <v>491.2</v>
      </c>
      <c r="M77" s="132">
        <v>131.9</v>
      </c>
      <c r="N77" s="132">
        <v>79</v>
      </c>
      <c r="O77" s="132">
        <v>77.400000000000006</v>
      </c>
      <c r="P77" s="132">
        <v>82</v>
      </c>
      <c r="Q77" s="132">
        <v>77.599999999999994</v>
      </c>
      <c r="R77" s="132">
        <v>0</v>
      </c>
      <c r="S77" s="131"/>
      <c r="T77" s="132"/>
    </row>
    <row r="78" spans="1:20">
      <c r="A78" s="131">
        <v>40268</v>
      </c>
      <c r="B78" s="132">
        <v>8835.6</v>
      </c>
      <c r="C78" s="132">
        <v>5405.7</v>
      </c>
      <c r="D78" s="132">
        <v>3145.1</v>
      </c>
      <c r="E78" s="132">
        <v>284.7</v>
      </c>
      <c r="F78" s="132">
        <v>7108.7</v>
      </c>
      <c r="G78" s="132">
        <v>4242.6000000000004</v>
      </c>
      <c r="H78" s="132">
        <v>2660.7</v>
      </c>
      <c r="I78" s="132">
        <v>205.4</v>
      </c>
      <c r="J78" s="132">
        <v>3767.5</v>
      </c>
      <c r="K78" s="132">
        <v>3114</v>
      </c>
      <c r="L78" s="132">
        <v>542</v>
      </c>
      <c r="M78" s="132">
        <v>111.6</v>
      </c>
      <c r="N78" s="132">
        <v>80.5</v>
      </c>
      <c r="O78" s="132">
        <v>78.5</v>
      </c>
      <c r="P78" s="132">
        <v>84.6</v>
      </c>
      <c r="Q78" s="132">
        <v>72.099999999999994</v>
      </c>
      <c r="R78" s="132">
        <v>0</v>
      </c>
      <c r="S78" s="131"/>
      <c r="T78" s="132"/>
    </row>
    <row r="79" spans="1:20">
      <c r="A79" s="131">
        <v>40298</v>
      </c>
      <c r="B79" s="132">
        <v>8610.9</v>
      </c>
      <c r="C79" s="132">
        <v>5267</v>
      </c>
      <c r="D79" s="132">
        <v>3020</v>
      </c>
      <c r="E79" s="132">
        <v>323.89999999999998</v>
      </c>
      <c r="F79" s="132">
        <v>6903.1</v>
      </c>
      <c r="G79" s="132">
        <v>4192.7</v>
      </c>
      <c r="H79" s="132">
        <v>2453.1</v>
      </c>
      <c r="I79" s="132">
        <v>257.3</v>
      </c>
      <c r="J79" s="132">
        <v>3798.5</v>
      </c>
      <c r="K79" s="132">
        <v>3138</v>
      </c>
      <c r="L79" s="132">
        <v>523</v>
      </c>
      <c r="M79" s="132">
        <v>137.5</v>
      </c>
      <c r="N79" s="132">
        <v>80.2</v>
      </c>
      <c r="O79" s="132">
        <v>79.599999999999994</v>
      </c>
      <c r="P79" s="132">
        <v>81.2</v>
      </c>
      <c r="Q79" s="132">
        <v>79.5</v>
      </c>
      <c r="R79" s="132">
        <v>0</v>
      </c>
      <c r="S79" s="131"/>
      <c r="T79" s="132"/>
    </row>
    <row r="80" spans="1:20">
      <c r="A80" s="131">
        <v>40329</v>
      </c>
      <c r="B80" s="132">
        <v>9020.9</v>
      </c>
      <c r="C80" s="132">
        <v>5469.8</v>
      </c>
      <c r="D80" s="132">
        <v>3235.3</v>
      </c>
      <c r="E80" s="132">
        <v>315.8</v>
      </c>
      <c r="F80" s="132">
        <v>7058.2</v>
      </c>
      <c r="G80" s="132">
        <v>4237.6000000000004</v>
      </c>
      <c r="H80" s="132">
        <v>2585.9</v>
      </c>
      <c r="I80" s="132">
        <v>234.7</v>
      </c>
      <c r="J80" s="132">
        <v>3841.7</v>
      </c>
      <c r="K80" s="132">
        <v>3194.8</v>
      </c>
      <c r="L80" s="132">
        <v>520.29999999999995</v>
      </c>
      <c r="M80" s="132">
        <v>126.6</v>
      </c>
      <c r="N80" s="132">
        <v>78.2</v>
      </c>
      <c r="O80" s="132">
        <v>77.5</v>
      </c>
      <c r="P80" s="132">
        <v>79.900000000000006</v>
      </c>
      <c r="Q80" s="132">
        <v>74.3</v>
      </c>
      <c r="R80" s="132">
        <v>0</v>
      </c>
      <c r="S80" s="131"/>
      <c r="T80" s="132"/>
    </row>
    <row r="81" spans="1:20">
      <c r="A81" s="131">
        <v>40359</v>
      </c>
      <c r="B81" s="132">
        <v>8739.1</v>
      </c>
      <c r="C81" s="132">
        <v>5203.3</v>
      </c>
      <c r="D81" s="132">
        <v>3227.8</v>
      </c>
      <c r="E81" s="132">
        <v>308.10000000000002</v>
      </c>
      <c r="F81" s="132">
        <v>7022.1</v>
      </c>
      <c r="G81" s="132">
        <v>4149.5</v>
      </c>
      <c r="H81" s="132">
        <v>2649.5</v>
      </c>
      <c r="I81" s="132">
        <v>223.1</v>
      </c>
      <c r="J81" s="132">
        <v>3774.8</v>
      </c>
      <c r="K81" s="132">
        <v>3126.6</v>
      </c>
      <c r="L81" s="132">
        <v>526.9</v>
      </c>
      <c r="M81" s="132">
        <v>121.3</v>
      </c>
      <c r="N81" s="132">
        <v>80.400000000000006</v>
      </c>
      <c r="O81" s="132">
        <v>79.7</v>
      </c>
      <c r="P81" s="132">
        <v>82.1</v>
      </c>
      <c r="Q81" s="132">
        <v>72.400000000000006</v>
      </c>
      <c r="R81" s="132">
        <v>0</v>
      </c>
      <c r="S81" s="131"/>
      <c r="T81" s="132"/>
    </row>
    <row r="82" spans="1:20">
      <c r="A82" s="131">
        <v>40390</v>
      </c>
      <c r="B82" s="132">
        <v>9505.2000000000007</v>
      </c>
      <c r="C82" s="132">
        <v>5772.9</v>
      </c>
      <c r="D82" s="132">
        <v>3401.9</v>
      </c>
      <c r="E82" s="132">
        <v>330.4</v>
      </c>
      <c r="F82" s="132">
        <v>7903.5</v>
      </c>
      <c r="G82" s="132">
        <v>4796.3</v>
      </c>
      <c r="H82" s="132">
        <v>2840.3</v>
      </c>
      <c r="I82" s="132">
        <v>266.89999999999998</v>
      </c>
      <c r="J82" s="132">
        <v>4352.8999999999996</v>
      </c>
      <c r="K82" s="132">
        <v>3627.1</v>
      </c>
      <c r="L82" s="132">
        <v>582.20000000000005</v>
      </c>
      <c r="M82" s="132">
        <v>143.6</v>
      </c>
      <c r="N82" s="132">
        <v>83.1</v>
      </c>
      <c r="O82" s="132">
        <v>83.1</v>
      </c>
      <c r="P82" s="132">
        <v>83.5</v>
      </c>
      <c r="Q82" s="132">
        <v>80.8</v>
      </c>
      <c r="R82" s="132">
        <v>0</v>
      </c>
      <c r="S82" s="131"/>
      <c r="T82" s="132"/>
    </row>
    <row r="83" spans="1:20">
      <c r="A83" s="131">
        <v>40421</v>
      </c>
      <c r="B83" s="132">
        <v>9603.5</v>
      </c>
      <c r="C83" s="132">
        <v>5867.7</v>
      </c>
      <c r="D83" s="132">
        <v>3408.8</v>
      </c>
      <c r="E83" s="132">
        <v>327.10000000000002</v>
      </c>
      <c r="F83" s="132">
        <v>8070.4</v>
      </c>
      <c r="G83" s="132">
        <v>4900.5</v>
      </c>
      <c r="H83" s="132">
        <v>2902</v>
      </c>
      <c r="I83" s="132">
        <v>268</v>
      </c>
      <c r="J83" s="132">
        <v>4444.6000000000004</v>
      </c>
      <c r="K83" s="132">
        <v>3697.3</v>
      </c>
      <c r="L83" s="132">
        <v>600.29999999999995</v>
      </c>
      <c r="M83" s="132">
        <v>147</v>
      </c>
      <c r="N83" s="132">
        <v>84</v>
      </c>
      <c r="O83" s="132">
        <v>83.5</v>
      </c>
      <c r="P83" s="132">
        <v>85.1</v>
      </c>
      <c r="Q83" s="132">
        <v>81.900000000000006</v>
      </c>
      <c r="R83" s="132">
        <v>0</v>
      </c>
      <c r="S83" s="131"/>
      <c r="T83" s="132"/>
    </row>
    <row r="84" spans="1:20">
      <c r="A84" s="131">
        <v>40451</v>
      </c>
      <c r="B84" s="132">
        <v>8993.2999999999993</v>
      </c>
      <c r="C84" s="132">
        <v>5321</v>
      </c>
      <c r="D84" s="132">
        <v>3353</v>
      </c>
      <c r="E84" s="132">
        <v>319.2</v>
      </c>
      <c r="F84" s="132">
        <v>7380</v>
      </c>
      <c r="G84" s="132">
        <v>4395.3</v>
      </c>
      <c r="H84" s="132">
        <v>2747.2</v>
      </c>
      <c r="I84" s="132">
        <v>237.5</v>
      </c>
      <c r="J84" s="132">
        <v>3974.8</v>
      </c>
      <c r="K84" s="132">
        <v>3299.5</v>
      </c>
      <c r="L84" s="132">
        <v>545.79999999999995</v>
      </c>
      <c r="M84" s="132">
        <v>129.5</v>
      </c>
      <c r="N84" s="132">
        <v>82.1</v>
      </c>
      <c r="O84" s="132">
        <v>82.6</v>
      </c>
      <c r="P84" s="132">
        <v>81.900000000000006</v>
      </c>
      <c r="Q84" s="132">
        <v>74.400000000000006</v>
      </c>
      <c r="R84" s="132">
        <v>0</v>
      </c>
      <c r="S84" s="131"/>
      <c r="T84" s="132"/>
    </row>
    <row r="85" spans="1:20">
      <c r="A85" s="131">
        <v>40482</v>
      </c>
      <c r="B85" s="132">
        <v>9248</v>
      </c>
      <c r="C85" s="132">
        <v>5418</v>
      </c>
      <c r="D85" s="132">
        <v>3490.7</v>
      </c>
      <c r="E85" s="132">
        <v>339.3</v>
      </c>
      <c r="F85" s="132">
        <v>7704.2</v>
      </c>
      <c r="G85" s="132">
        <v>4622</v>
      </c>
      <c r="H85" s="132">
        <v>2819.4</v>
      </c>
      <c r="I85" s="132">
        <v>262.7</v>
      </c>
      <c r="J85" s="132">
        <v>4205.8</v>
      </c>
      <c r="K85" s="132">
        <v>3503.9</v>
      </c>
      <c r="L85" s="132">
        <v>558.9</v>
      </c>
      <c r="M85" s="132">
        <v>143</v>
      </c>
      <c r="N85" s="132">
        <v>83.3</v>
      </c>
      <c r="O85" s="132">
        <v>85.3</v>
      </c>
      <c r="P85" s="132">
        <v>80.8</v>
      </c>
      <c r="Q85" s="132">
        <v>77.400000000000006</v>
      </c>
      <c r="R85" s="132">
        <v>0</v>
      </c>
      <c r="S85" s="131"/>
      <c r="T85" s="132"/>
    </row>
    <row r="86" spans="1:20">
      <c r="A86" s="131">
        <v>40512</v>
      </c>
      <c r="B86" s="132">
        <v>8904.5</v>
      </c>
      <c r="C86" s="132">
        <v>5153.2</v>
      </c>
      <c r="D86" s="132">
        <v>3427</v>
      </c>
      <c r="E86" s="132">
        <v>324.3</v>
      </c>
      <c r="F86" s="132">
        <v>6839.8</v>
      </c>
      <c r="G86" s="132">
        <v>4073.9</v>
      </c>
      <c r="H86" s="132">
        <v>2519</v>
      </c>
      <c r="I86" s="132">
        <v>246.9</v>
      </c>
      <c r="J86" s="132">
        <v>3635.1</v>
      </c>
      <c r="K86" s="132">
        <v>3013.4</v>
      </c>
      <c r="L86" s="132">
        <v>487.9</v>
      </c>
      <c r="M86" s="132">
        <v>133.9</v>
      </c>
      <c r="N86" s="132">
        <v>76.8</v>
      </c>
      <c r="O86" s="132">
        <v>79.099999999999994</v>
      </c>
      <c r="P86" s="132">
        <v>73.5</v>
      </c>
      <c r="Q86" s="132">
        <v>76.099999999999994</v>
      </c>
      <c r="R86" s="132">
        <v>0</v>
      </c>
      <c r="S86" s="131"/>
      <c r="T86" s="132"/>
    </row>
    <row r="87" spans="1:20">
      <c r="A87" s="131">
        <v>40543</v>
      </c>
      <c r="B87" s="132">
        <v>8945.5</v>
      </c>
      <c r="C87" s="132">
        <v>4896</v>
      </c>
      <c r="D87" s="132">
        <v>3722.2</v>
      </c>
      <c r="E87" s="132">
        <v>327.39999999999998</v>
      </c>
      <c r="F87" s="132">
        <v>6951.8</v>
      </c>
      <c r="G87" s="132">
        <v>3957.6</v>
      </c>
      <c r="H87" s="132">
        <v>2745.9</v>
      </c>
      <c r="I87" s="132">
        <v>248.3</v>
      </c>
      <c r="J87" s="132">
        <v>3528.6</v>
      </c>
      <c r="K87" s="132">
        <v>2881.7</v>
      </c>
      <c r="L87" s="132">
        <v>513.79999999999995</v>
      </c>
      <c r="M87" s="132">
        <v>133.19999999999999</v>
      </c>
      <c r="N87" s="132">
        <v>77.7</v>
      </c>
      <c r="O87" s="132">
        <v>80.8</v>
      </c>
      <c r="P87" s="132">
        <v>73.8</v>
      </c>
      <c r="Q87" s="132">
        <v>75.900000000000006</v>
      </c>
      <c r="R87" s="132">
        <v>0</v>
      </c>
      <c r="S87" s="131"/>
      <c r="T87" s="132"/>
    </row>
    <row r="88" spans="1:20">
      <c r="A88" s="131">
        <v>40574</v>
      </c>
      <c r="B88" s="132">
        <v>9445.2000000000007</v>
      </c>
      <c r="C88" s="132">
        <v>5486.8</v>
      </c>
      <c r="D88" s="132">
        <v>3637.8</v>
      </c>
      <c r="E88" s="132">
        <v>320.7</v>
      </c>
      <c r="F88" s="132">
        <v>7424.7</v>
      </c>
      <c r="G88" s="132">
        <v>4382.8</v>
      </c>
      <c r="H88" s="132">
        <v>2800.6</v>
      </c>
      <c r="I88" s="132">
        <v>241.2</v>
      </c>
      <c r="J88" s="132">
        <v>3839.7</v>
      </c>
      <c r="K88" s="132">
        <v>3176.6</v>
      </c>
      <c r="L88" s="132">
        <v>535.5</v>
      </c>
      <c r="M88" s="132">
        <v>127.6</v>
      </c>
      <c r="N88" s="132">
        <v>78.599999999999994</v>
      </c>
      <c r="O88" s="132">
        <v>79.900000000000006</v>
      </c>
      <c r="P88" s="132">
        <v>77</v>
      </c>
      <c r="Q88" s="132">
        <v>75.2</v>
      </c>
      <c r="R88" s="132">
        <v>0</v>
      </c>
      <c r="S88" s="131"/>
      <c r="T88" s="132"/>
    </row>
    <row r="89" spans="1:20">
      <c r="A89" s="131">
        <v>40602</v>
      </c>
      <c r="B89" s="132">
        <v>8793.4</v>
      </c>
      <c r="C89" s="132">
        <v>5197.7</v>
      </c>
      <c r="D89" s="132">
        <v>3278.7</v>
      </c>
      <c r="E89" s="132">
        <v>317</v>
      </c>
      <c r="F89" s="132">
        <v>6980.2</v>
      </c>
      <c r="G89" s="132">
        <v>4244.6000000000004</v>
      </c>
      <c r="H89" s="132">
        <v>2489.6999999999998</v>
      </c>
      <c r="I89" s="132">
        <v>245.8</v>
      </c>
      <c r="J89" s="132">
        <v>3655.9</v>
      </c>
      <c r="K89" s="132">
        <v>3028.1</v>
      </c>
      <c r="L89" s="132">
        <v>494.8</v>
      </c>
      <c r="M89" s="132">
        <v>133</v>
      </c>
      <c r="N89" s="132">
        <v>79.400000000000006</v>
      </c>
      <c r="O89" s="132">
        <v>81.7</v>
      </c>
      <c r="P89" s="132">
        <v>75.900000000000006</v>
      </c>
      <c r="Q89" s="132">
        <v>77.5</v>
      </c>
      <c r="R89" s="132">
        <v>0</v>
      </c>
      <c r="S89" s="131"/>
      <c r="T89" s="132"/>
    </row>
    <row r="90" spans="1:20">
      <c r="A90" s="131">
        <v>40633</v>
      </c>
      <c r="B90" s="132">
        <v>9360.2000000000007</v>
      </c>
      <c r="C90" s="132">
        <v>5464.6</v>
      </c>
      <c r="D90" s="132">
        <v>3578.8</v>
      </c>
      <c r="E90" s="132">
        <v>316.89999999999998</v>
      </c>
      <c r="F90" s="132">
        <v>7506.2</v>
      </c>
      <c r="G90" s="132">
        <v>4517.8999999999996</v>
      </c>
      <c r="H90" s="132">
        <v>2750.1</v>
      </c>
      <c r="I90" s="132">
        <v>238.2</v>
      </c>
      <c r="J90" s="132">
        <v>3943.4</v>
      </c>
      <c r="K90" s="132">
        <v>3293.4</v>
      </c>
      <c r="L90" s="132">
        <v>521.29999999999995</v>
      </c>
      <c r="M90" s="132">
        <v>128.69999999999999</v>
      </c>
      <c r="N90" s="132">
        <v>80.2</v>
      </c>
      <c r="O90" s="132">
        <v>82.7</v>
      </c>
      <c r="P90" s="132">
        <v>76.8</v>
      </c>
      <c r="Q90" s="132">
        <v>75.2</v>
      </c>
      <c r="R90" s="132">
        <v>0</v>
      </c>
      <c r="S90" s="131"/>
      <c r="T90" s="132"/>
    </row>
    <row r="91" spans="1:20">
      <c r="A91" s="131">
        <v>40663</v>
      </c>
      <c r="B91" s="132">
        <v>9385.7000000000007</v>
      </c>
      <c r="C91" s="132">
        <v>5638.5</v>
      </c>
      <c r="D91" s="132">
        <v>3407</v>
      </c>
      <c r="E91" s="132">
        <v>340.1</v>
      </c>
      <c r="F91" s="132">
        <v>7780.9</v>
      </c>
      <c r="G91" s="132">
        <v>4777.8999999999996</v>
      </c>
      <c r="H91" s="132">
        <v>2721.8</v>
      </c>
      <c r="I91" s="132">
        <v>281.2</v>
      </c>
      <c r="J91" s="132">
        <v>4160</v>
      </c>
      <c r="K91" s="132">
        <v>3509.7</v>
      </c>
      <c r="L91" s="132">
        <v>498.3</v>
      </c>
      <c r="M91" s="132">
        <v>152</v>
      </c>
      <c r="N91" s="132">
        <v>82.9</v>
      </c>
      <c r="O91" s="132">
        <v>84.7</v>
      </c>
      <c r="P91" s="132">
        <v>79.900000000000006</v>
      </c>
      <c r="Q91" s="132">
        <v>82.7</v>
      </c>
      <c r="R91" s="132">
        <v>0</v>
      </c>
    </row>
    <row r="92" spans="1:20">
      <c r="A92" s="131">
        <v>40694</v>
      </c>
      <c r="B92" s="132">
        <v>9484.1</v>
      </c>
      <c r="C92" s="132">
        <v>5658.7</v>
      </c>
      <c r="D92" s="132">
        <v>3487.5</v>
      </c>
      <c r="E92" s="132">
        <v>337.8</v>
      </c>
      <c r="F92" s="132">
        <v>7760.5</v>
      </c>
      <c r="G92" s="132">
        <v>4669</v>
      </c>
      <c r="H92" s="132">
        <v>2823.6</v>
      </c>
      <c r="I92" s="132">
        <v>267.89999999999998</v>
      </c>
      <c r="J92" s="132">
        <v>4115.8999999999996</v>
      </c>
      <c r="K92" s="132">
        <v>3457.9</v>
      </c>
      <c r="L92" s="132">
        <v>512.9</v>
      </c>
      <c r="M92" s="132">
        <v>145.1</v>
      </c>
      <c r="N92" s="132">
        <v>81.8</v>
      </c>
      <c r="O92" s="132">
        <v>82.5</v>
      </c>
      <c r="P92" s="132">
        <v>81</v>
      </c>
      <c r="Q92" s="132">
        <v>79.3</v>
      </c>
      <c r="R92" s="132">
        <v>0</v>
      </c>
    </row>
    <row r="93" spans="1:20">
      <c r="A93" s="131">
        <v>40724</v>
      </c>
      <c r="B93" s="132">
        <v>9233.7000000000007</v>
      </c>
      <c r="C93" s="132">
        <v>5430.4</v>
      </c>
      <c r="D93" s="132">
        <v>3481.2</v>
      </c>
      <c r="E93" s="132">
        <v>322</v>
      </c>
      <c r="F93" s="132">
        <v>7684.9</v>
      </c>
      <c r="G93" s="132">
        <v>4537.3999999999996</v>
      </c>
      <c r="H93" s="132">
        <v>2889</v>
      </c>
      <c r="I93" s="132">
        <v>258.5</v>
      </c>
      <c r="J93" s="132">
        <v>4021.1</v>
      </c>
      <c r="K93" s="132">
        <v>3341.2</v>
      </c>
      <c r="L93" s="132">
        <v>539.9</v>
      </c>
      <c r="M93" s="132">
        <v>140</v>
      </c>
      <c r="N93" s="132">
        <v>83.2</v>
      </c>
      <c r="O93" s="132">
        <v>83.6</v>
      </c>
      <c r="P93" s="132">
        <v>83</v>
      </c>
      <c r="Q93" s="132">
        <v>80.3</v>
      </c>
      <c r="R93" s="132">
        <v>0</v>
      </c>
    </row>
    <row r="94" spans="1:20">
      <c r="A94" s="131">
        <v>40755</v>
      </c>
      <c r="B94" s="132">
        <v>9736.7999999999993</v>
      </c>
      <c r="C94" s="132">
        <v>5725.4</v>
      </c>
      <c r="D94" s="132">
        <v>3635.2</v>
      </c>
      <c r="E94" s="132">
        <v>376.2</v>
      </c>
      <c r="F94" s="132">
        <v>8429.9</v>
      </c>
      <c r="G94" s="132">
        <v>5021.3999999999996</v>
      </c>
      <c r="H94" s="132">
        <v>3093.4</v>
      </c>
      <c r="I94" s="132">
        <v>315.10000000000002</v>
      </c>
      <c r="J94" s="132">
        <v>4423.7</v>
      </c>
      <c r="K94" s="132">
        <v>3654.3</v>
      </c>
      <c r="L94" s="132">
        <v>599.70000000000005</v>
      </c>
      <c r="M94" s="132">
        <v>169.7</v>
      </c>
      <c r="N94" s="132">
        <v>86.6</v>
      </c>
      <c r="O94" s="132">
        <v>87.7</v>
      </c>
      <c r="P94" s="132">
        <v>85.1</v>
      </c>
      <c r="Q94" s="132">
        <v>83.8</v>
      </c>
      <c r="R94" s="132">
        <v>0</v>
      </c>
    </row>
    <row r="95" spans="1:20">
      <c r="A95" s="131">
        <v>40786</v>
      </c>
      <c r="B95" s="132">
        <v>9985.5</v>
      </c>
      <c r="C95" s="132">
        <v>5949.4</v>
      </c>
      <c r="D95" s="132">
        <v>3664.9</v>
      </c>
      <c r="E95" s="132">
        <v>371.3</v>
      </c>
      <c r="F95" s="132">
        <v>8599.7000000000007</v>
      </c>
      <c r="G95" s="132">
        <v>5158.8</v>
      </c>
      <c r="H95" s="132">
        <v>3123.8</v>
      </c>
      <c r="I95" s="132">
        <v>317.10000000000002</v>
      </c>
      <c r="J95" s="132">
        <v>4598.8999999999996</v>
      </c>
      <c r="K95" s="132">
        <v>3800.4</v>
      </c>
      <c r="L95" s="132">
        <v>629.6</v>
      </c>
      <c r="M95" s="132">
        <v>169</v>
      </c>
      <c r="N95" s="132">
        <v>86.1</v>
      </c>
      <c r="O95" s="132">
        <v>86.7</v>
      </c>
      <c r="P95" s="132">
        <v>85.2</v>
      </c>
      <c r="Q95" s="132">
        <v>85.4</v>
      </c>
      <c r="R95" s="132">
        <v>0</v>
      </c>
    </row>
    <row r="96" spans="1:20">
      <c r="A96" s="131">
        <v>40816</v>
      </c>
      <c r="B96" s="132">
        <v>9724.2999999999993</v>
      </c>
      <c r="C96" s="132">
        <v>5564.1</v>
      </c>
      <c r="D96" s="132">
        <v>3810.5</v>
      </c>
      <c r="E96" s="132">
        <v>349.8</v>
      </c>
      <c r="F96" s="132">
        <v>8055.4</v>
      </c>
      <c r="G96" s="132">
        <v>4689.8</v>
      </c>
      <c r="H96" s="132">
        <v>3099.8</v>
      </c>
      <c r="I96" s="132">
        <v>265.7</v>
      </c>
      <c r="J96" s="132">
        <v>4206.1000000000004</v>
      </c>
      <c r="K96" s="132">
        <v>3468.6</v>
      </c>
      <c r="L96" s="132">
        <v>595.5</v>
      </c>
      <c r="M96" s="132">
        <v>142.1</v>
      </c>
      <c r="N96" s="132">
        <v>82.8</v>
      </c>
      <c r="O96" s="132">
        <v>84.3</v>
      </c>
      <c r="P96" s="132">
        <v>81.400000000000006</v>
      </c>
      <c r="Q96" s="132">
        <v>76</v>
      </c>
      <c r="R96" s="132">
        <v>0</v>
      </c>
    </row>
    <row r="97" spans="1:18">
      <c r="A97" s="131">
        <v>40847</v>
      </c>
      <c r="B97" s="132">
        <v>9908</v>
      </c>
      <c r="C97" s="132">
        <v>5514.4</v>
      </c>
      <c r="D97" s="132">
        <v>4028</v>
      </c>
      <c r="E97" s="132">
        <v>365.6</v>
      </c>
      <c r="F97" s="132">
        <v>8164</v>
      </c>
      <c r="G97" s="132">
        <v>4697.8999999999996</v>
      </c>
      <c r="H97" s="132">
        <v>3168.3</v>
      </c>
      <c r="I97" s="132">
        <v>297.8</v>
      </c>
      <c r="J97" s="132">
        <v>4231</v>
      </c>
      <c r="K97" s="132">
        <v>3469</v>
      </c>
      <c r="L97" s="132">
        <v>603</v>
      </c>
      <c r="M97" s="132">
        <v>159</v>
      </c>
      <c r="N97" s="132">
        <v>82.4</v>
      </c>
      <c r="O97" s="132">
        <v>85.2</v>
      </c>
      <c r="P97" s="132">
        <v>78.7</v>
      </c>
      <c r="Q97" s="132">
        <v>81.400000000000006</v>
      </c>
      <c r="R97" s="132">
        <v>0</v>
      </c>
    </row>
    <row r="98" spans="1:18">
      <c r="A98" s="131">
        <v>40877</v>
      </c>
      <c r="B98" s="132">
        <v>9490.7999999999993</v>
      </c>
      <c r="C98" s="132">
        <v>5441.2</v>
      </c>
      <c r="D98" s="132">
        <v>3703.8</v>
      </c>
      <c r="E98" s="132">
        <v>345.8</v>
      </c>
      <c r="F98" s="132">
        <v>7545.1</v>
      </c>
      <c r="G98" s="132">
        <v>4459.3999999999996</v>
      </c>
      <c r="H98" s="132">
        <v>2808.6</v>
      </c>
      <c r="I98" s="132">
        <v>277.10000000000002</v>
      </c>
      <c r="J98" s="132">
        <v>3870.3</v>
      </c>
      <c r="K98" s="132">
        <v>3193.8</v>
      </c>
      <c r="L98" s="132">
        <v>528.5</v>
      </c>
      <c r="M98" s="132">
        <v>148</v>
      </c>
      <c r="N98" s="132">
        <v>79.5</v>
      </c>
      <c r="O98" s="132">
        <v>82</v>
      </c>
      <c r="P98" s="132">
        <v>75.8</v>
      </c>
      <c r="Q98" s="132">
        <v>80.099999999999994</v>
      </c>
      <c r="R98" s="132">
        <v>0</v>
      </c>
    </row>
    <row r="99" spans="1:18">
      <c r="A99" s="131">
        <v>40908</v>
      </c>
      <c r="B99" s="132">
        <v>9383.2000000000007</v>
      </c>
      <c r="C99" s="132">
        <v>5170</v>
      </c>
      <c r="D99" s="132">
        <v>3850.8</v>
      </c>
      <c r="E99" s="132">
        <v>362.4</v>
      </c>
      <c r="F99" s="132">
        <v>7216.5</v>
      </c>
      <c r="G99" s="132">
        <v>4106.1000000000004</v>
      </c>
      <c r="H99" s="132">
        <v>2830.9</v>
      </c>
      <c r="I99" s="132">
        <v>279.5</v>
      </c>
      <c r="J99" s="132">
        <v>3593.5</v>
      </c>
      <c r="K99" s="132">
        <v>2920.8</v>
      </c>
      <c r="L99" s="132">
        <v>525.1</v>
      </c>
      <c r="M99" s="132">
        <v>147.6</v>
      </c>
      <c r="N99" s="132">
        <v>76.900000000000006</v>
      </c>
      <c r="O99" s="132">
        <v>79.400000000000006</v>
      </c>
      <c r="P99" s="132">
        <v>73.5</v>
      </c>
      <c r="Q99" s="132">
        <v>77.099999999999994</v>
      </c>
      <c r="R99" s="132">
        <v>0</v>
      </c>
    </row>
    <row r="100" spans="1:18">
      <c r="A100" s="131">
        <v>40939</v>
      </c>
      <c r="B100" s="132">
        <v>10074.799999999999</v>
      </c>
      <c r="C100" s="132">
        <v>5843</v>
      </c>
      <c r="D100" s="132">
        <v>3848.6</v>
      </c>
      <c r="E100" s="132">
        <v>383.2</v>
      </c>
      <c r="F100" s="132">
        <v>8029.9</v>
      </c>
      <c r="G100" s="132">
        <v>4754.6000000000004</v>
      </c>
      <c r="H100" s="132">
        <v>2981.3</v>
      </c>
      <c r="I100" s="132">
        <v>294.10000000000002</v>
      </c>
      <c r="J100" s="132">
        <v>4058.7</v>
      </c>
      <c r="K100" s="132">
        <v>3337.3</v>
      </c>
      <c r="L100" s="132">
        <v>561.29999999999995</v>
      </c>
      <c r="M100" s="132">
        <v>160.1</v>
      </c>
      <c r="N100" s="132">
        <v>79.7</v>
      </c>
      <c r="O100" s="132">
        <v>81.400000000000006</v>
      </c>
      <c r="P100" s="132">
        <v>77.5</v>
      </c>
      <c r="Q100" s="132">
        <v>76.7</v>
      </c>
      <c r="R100" s="132">
        <v>0</v>
      </c>
    </row>
    <row r="101" spans="1:18">
      <c r="A101" s="131">
        <v>40968</v>
      </c>
      <c r="B101" s="132">
        <v>9260.7000000000007</v>
      </c>
      <c r="C101" s="132">
        <v>5639.4</v>
      </c>
      <c r="D101" s="132">
        <v>3304.5</v>
      </c>
      <c r="E101" s="132">
        <v>316.8</v>
      </c>
      <c r="F101" s="132">
        <v>7155.7</v>
      </c>
      <c r="G101" s="132">
        <v>4403.5</v>
      </c>
      <c r="H101" s="132">
        <v>2516.5</v>
      </c>
      <c r="I101" s="132">
        <v>235.6</v>
      </c>
      <c r="J101" s="132">
        <v>3715.8</v>
      </c>
      <c r="K101" s="132">
        <v>3100.5</v>
      </c>
      <c r="L101" s="132">
        <v>490.4</v>
      </c>
      <c r="M101" s="132">
        <v>124.9</v>
      </c>
      <c r="N101" s="132">
        <v>77.3</v>
      </c>
      <c r="O101" s="132">
        <v>78.099999999999994</v>
      </c>
      <c r="P101" s="132">
        <v>76.2</v>
      </c>
      <c r="Q101" s="132">
        <v>74.400000000000006</v>
      </c>
      <c r="R101" s="132">
        <v>0</v>
      </c>
    </row>
    <row r="102" spans="1:18">
      <c r="A102" s="131">
        <v>40999</v>
      </c>
      <c r="B102" s="132">
        <v>9593.7000000000007</v>
      </c>
      <c r="C102" s="132">
        <v>5566.7</v>
      </c>
      <c r="D102" s="132">
        <v>3673.8</v>
      </c>
      <c r="E102" s="132">
        <v>353.2</v>
      </c>
      <c r="F102" s="132">
        <v>7632.9</v>
      </c>
      <c r="G102" s="132">
        <v>4502.7</v>
      </c>
      <c r="H102" s="132">
        <v>2857.8</v>
      </c>
      <c r="I102" s="132">
        <v>272.5</v>
      </c>
      <c r="J102" s="132">
        <v>3942.5</v>
      </c>
      <c r="K102" s="132">
        <v>3238.2</v>
      </c>
      <c r="L102" s="132">
        <v>557</v>
      </c>
      <c r="M102" s="132">
        <v>147.30000000000001</v>
      </c>
      <c r="N102" s="132">
        <v>79.599999999999994</v>
      </c>
      <c r="O102" s="132">
        <v>80.900000000000006</v>
      </c>
      <c r="P102" s="132">
        <v>77.8</v>
      </c>
      <c r="Q102" s="132">
        <v>77.099999999999994</v>
      </c>
      <c r="R102" s="132">
        <v>0</v>
      </c>
    </row>
    <row r="103" spans="1:18">
      <c r="A103" s="131">
        <v>41029</v>
      </c>
      <c r="B103" s="132">
        <v>9399.9</v>
      </c>
      <c r="C103" s="132">
        <v>5263.4</v>
      </c>
      <c r="D103" s="132">
        <v>3760.1</v>
      </c>
      <c r="E103" s="132">
        <v>376.5</v>
      </c>
      <c r="F103" s="132">
        <v>7701.2</v>
      </c>
      <c r="G103" s="132">
        <v>4404.2</v>
      </c>
      <c r="H103" s="132">
        <v>2991</v>
      </c>
      <c r="I103" s="132">
        <v>306</v>
      </c>
      <c r="J103" s="132">
        <v>3969.5</v>
      </c>
      <c r="K103" s="132">
        <v>3224.8</v>
      </c>
      <c r="L103" s="132">
        <v>580.5</v>
      </c>
      <c r="M103" s="132">
        <v>164.1</v>
      </c>
      <c r="N103" s="132">
        <v>81.900000000000006</v>
      </c>
      <c r="O103" s="132">
        <v>83.7</v>
      </c>
      <c r="P103" s="132">
        <v>79.5</v>
      </c>
      <c r="Q103" s="132">
        <v>81.3</v>
      </c>
      <c r="R103" s="132">
        <v>0</v>
      </c>
    </row>
    <row r="104" spans="1:18">
      <c r="A104" s="131">
        <v>41060</v>
      </c>
      <c r="B104" s="132">
        <v>9702.2000000000007</v>
      </c>
      <c r="C104" s="132">
        <v>5554.7</v>
      </c>
      <c r="D104" s="132">
        <v>3788.5</v>
      </c>
      <c r="E104" s="132">
        <v>359</v>
      </c>
      <c r="F104" s="132">
        <v>7711.1</v>
      </c>
      <c r="G104" s="132">
        <v>4421.1000000000004</v>
      </c>
      <c r="H104" s="132">
        <v>3011.3</v>
      </c>
      <c r="I104" s="132">
        <v>278.7</v>
      </c>
      <c r="J104" s="132">
        <v>4001.7</v>
      </c>
      <c r="K104" s="132">
        <v>3279.5</v>
      </c>
      <c r="L104" s="132">
        <v>569.29999999999995</v>
      </c>
      <c r="M104" s="132">
        <v>152.80000000000001</v>
      </c>
      <c r="N104" s="132">
        <v>79.5</v>
      </c>
      <c r="O104" s="132">
        <v>79.599999999999994</v>
      </c>
      <c r="P104" s="132">
        <v>79.5</v>
      </c>
      <c r="Q104" s="132">
        <v>77.599999999999994</v>
      </c>
      <c r="R104" s="132">
        <v>0</v>
      </c>
    </row>
    <row r="105" spans="1:18">
      <c r="A105" s="131">
        <v>41090</v>
      </c>
      <c r="B105" s="132">
        <v>9610.7999999999993</v>
      </c>
      <c r="C105" s="132">
        <v>5407.7</v>
      </c>
      <c r="D105" s="132">
        <v>3864.8</v>
      </c>
      <c r="E105" s="132">
        <v>338.3</v>
      </c>
      <c r="F105" s="132">
        <v>7873.6</v>
      </c>
      <c r="G105" s="132">
        <v>4424</v>
      </c>
      <c r="H105" s="132">
        <v>3175.1</v>
      </c>
      <c r="I105" s="132">
        <v>274.5</v>
      </c>
      <c r="J105" s="132">
        <v>4012.6</v>
      </c>
      <c r="K105" s="132">
        <v>3271.2</v>
      </c>
      <c r="L105" s="132">
        <v>590.6</v>
      </c>
      <c r="M105" s="132">
        <v>150.80000000000001</v>
      </c>
      <c r="N105" s="132">
        <v>81.900000000000006</v>
      </c>
      <c r="O105" s="132">
        <v>81.8</v>
      </c>
      <c r="P105" s="132">
        <v>82.2</v>
      </c>
      <c r="Q105" s="132">
        <v>81.099999999999994</v>
      </c>
      <c r="R105" s="132">
        <v>0</v>
      </c>
    </row>
    <row r="106" spans="1:18">
      <c r="A106" s="131">
        <v>41121</v>
      </c>
      <c r="B106" s="132">
        <v>10396.6</v>
      </c>
      <c r="C106" s="132">
        <v>6046.6</v>
      </c>
      <c r="D106" s="132">
        <v>3983.2</v>
      </c>
      <c r="E106" s="132">
        <v>366.9</v>
      </c>
      <c r="F106" s="132">
        <v>8779.2999999999993</v>
      </c>
      <c r="G106" s="132">
        <v>5160.3999999999996</v>
      </c>
      <c r="H106" s="132">
        <v>3319.4</v>
      </c>
      <c r="I106" s="132">
        <v>299.5</v>
      </c>
      <c r="J106" s="132">
        <v>4569</v>
      </c>
      <c r="K106" s="132">
        <v>3769.3</v>
      </c>
      <c r="L106" s="132">
        <v>634</v>
      </c>
      <c r="M106" s="132">
        <v>165.6</v>
      </c>
      <c r="N106" s="132">
        <v>84.4</v>
      </c>
      <c r="O106" s="132">
        <v>85.3</v>
      </c>
      <c r="P106" s="132">
        <v>83.3</v>
      </c>
      <c r="Q106" s="132">
        <v>81.599999999999994</v>
      </c>
      <c r="R106" s="132">
        <v>0</v>
      </c>
    </row>
    <row r="107" spans="1:18">
      <c r="A107" s="131">
        <v>41152</v>
      </c>
      <c r="B107" s="132">
        <v>10656</v>
      </c>
      <c r="C107" s="132">
        <v>6285.8</v>
      </c>
      <c r="D107" s="132">
        <v>4011.7</v>
      </c>
      <c r="E107" s="132">
        <v>358.5</v>
      </c>
      <c r="F107" s="132">
        <v>8971.7999999999993</v>
      </c>
      <c r="G107" s="132">
        <v>5240</v>
      </c>
      <c r="H107" s="132">
        <v>3431.6</v>
      </c>
      <c r="I107" s="132">
        <v>300.3</v>
      </c>
      <c r="J107" s="132">
        <v>4683.3999999999996</v>
      </c>
      <c r="K107" s="132">
        <v>3849.1</v>
      </c>
      <c r="L107" s="132">
        <v>670.6</v>
      </c>
      <c r="M107" s="132">
        <v>163.69999999999999</v>
      </c>
      <c r="N107" s="132">
        <v>84.2</v>
      </c>
      <c r="O107" s="132">
        <v>83.4</v>
      </c>
      <c r="P107" s="132">
        <v>85.5</v>
      </c>
      <c r="Q107" s="132">
        <v>83.8</v>
      </c>
      <c r="R107" s="132">
        <v>0</v>
      </c>
    </row>
    <row r="108" spans="1:18">
      <c r="A108" s="131">
        <v>41182</v>
      </c>
      <c r="B108" s="132">
        <v>10125.4</v>
      </c>
      <c r="C108" s="132">
        <v>5940.3</v>
      </c>
      <c r="D108" s="132">
        <v>3836.3</v>
      </c>
      <c r="E108" s="132">
        <v>348.8</v>
      </c>
      <c r="F108" s="132">
        <v>8278.1</v>
      </c>
      <c r="G108" s="132">
        <v>4878.5</v>
      </c>
      <c r="H108" s="132">
        <v>3131.3</v>
      </c>
      <c r="I108" s="132">
        <v>268.3</v>
      </c>
      <c r="J108" s="132">
        <v>4282.8999999999996</v>
      </c>
      <c r="K108" s="132">
        <v>3564.8</v>
      </c>
      <c r="L108" s="132">
        <v>572.4</v>
      </c>
      <c r="M108" s="132">
        <v>145.80000000000001</v>
      </c>
      <c r="N108" s="132">
        <v>81.8</v>
      </c>
      <c r="O108" s="132">
        <v>82.1</v>
      </c>
      <c r="P108" s="132">
        <v>81.599999999999994</v>
      </c>
      <c r="Q108" s="132">
        <v>76.900000000000006</v>
      </c>
      <c r="R108" s="132">
        <v>0</v>
      </c>
    </row>
    <row r="109" spans="1:18">
      <c r="A109" s="131">
        <v>41213</v>
      </c>
      <c r="B109" s="132">
        <v>10175.4</v>
      </c>
      <c r="C109" s="132">
        <v>5951.2</v>
      </c>
      <c r="D109" s="132">
        <v>3844.3</v>
      </c>
      <c r="E109" s="132">
        <v>380</v>
      </c>
      <c r="F109" s="132">
        <v>8124.3</v>
      </c>
      <c r="G109" s="132">
        <v>4863.3999999999996</v>
      </c>
      <c r="H109" s="132">
        <v>2968.8</v>
      </c>
      <c r="I109" s="132">
        <v>292.10000000000002</v>
      </c>
      <c r="J109" s="132">
        <v>4243.1000000000004</v>
      </c>
      <c r="K109" s="132">
        <v>3556.5</v>
      </c>
      <c r="L109" s="132">
        <v>526.4</v>
      </c>
      <c r="M109" s="132">
        <v>160.1</v>
      </c>
      <c r="N109" s="132">
        <v>79.8</v>
      </c>
      <c r="O109" s="132">
        <v>81.7</v>
      </c>
      <c r="P109" s="132">
        <v>77.2</v>
      </c>
      <c r="Q109" s="132">
        <v>76.900000000000006</v>
      </c>
      <c r="R109" s="132">
        <v>0</v>
      </c>
    </row>
    <row r="110" spans="1:18">
      <c r="A110" s="131">
        <v>41243</v>
      </c>
      <c r="B110" s="132">
        <v>9932.5</v>
      </c>
      <c r="C110" s="132">
        <v>5908.4</v>
      </c>
      <c r="D110" s="132">
        <v>3642.4</v>
      </c>
      <c r="E110" s="132">
        <v>381.6</v>
      </c>
      <c r="F110" s="132">
        <v>7738.5</v>
      </c>
      <c r="G110" s="132">
        <v>4650.7</v>
      </c>
      <c r="H110" s="132">
        <v>2792.2</v>
      </c>
      <c r="I110" s="132">
        <v>295.7</v>
      </c>
      <c r="J110" s="132">
        <v>3956.5</v>
      </c>
      <c r="K110" s="132">
        <v>3307</v>
      </c>
      <c r="L110" s="132">
        <v>487.9</v>
      </c>
      <c r="M110" s="132">
        <v>161.6</v>
      </c>
      <c r="N110" s="132">
        <v>77.900000000000006</v>
      </c>
      <c r="O110" s="132">
        <v>78.7</v>
      </c>
      <c r="P110" s="132">
        <v>76.7</v>
      </c>
      <c r="Q110" s="132">
        <v>77.5</v>
      </c>
      <c r="R110" s="132">
        <v>0</v>
      </c>
    </row>
    <row r="111" spans="1:18">
      <c r="A111" s="131">
        <v>41274</v>
      </c>
      <c r="B111" s="132">
        <v>9987.7000000000007</v>
      </c>
      <c r="C111" s="132">
        <v>5839.3</v>
      </c>
      <c r="D111" s="132">
        <v>3754</v>
      </c>
      <c r="E111" s="132">
        <v>394.4</v>
      </c>
      <c r="F111" s="132">
        <v>7839.3</v>
      </c>
      <c r="G111" s="132">
        <v>4595</v>
      </c>
      <c r="H111" s="132">
        <v>2939.6</v>
      </c>
      <c r="I111" s="132">
        <v>304.7</v>
      </c>
      <c r="J111" s="132">
        <v>3875.8</v>
      </c>
      <c r="K111" s="132">
        <v>3194.8</v>
      </c>
      <c r="L111" s="132">
        <v>517</v>
      </c>
      <c r="M111" s="132">
        <v>164</v>
      </c>
      <c r="N111" s="132">
        <v>78.489999999999995</v>
      </c>
      <c r="O111" s="132">
        <v>78.69</v>
      </c>
      <c r="P111" s="132">
        <v>78.31</v>
      </c>
      <c r="Q111" s="132">
        <v>77.25</v>
      </c>
      <c r="R111" s="132">
        <v>0</v>
      </c>
    </row>
    <row r="112" spans="1:18">
      <c r="A112" s="131">
        <v>41305</v>
      </c>
      <c r="B112" s="132">
        <v>10026.5</v>
      </c>
      <c r="C112" s="132">
        <v>5977.3</v>
      </c>
      <c r="D112" s="132">
        <v>3681.1</v>
      </c>
      <c r="E112" s="132">
        <v>368.1</v>
      </c>
      <c r="F112" s="132">
        <v>7903.8</v>
      </c>
      <c r="G112" s="132">
        <v>4678.1000000000004</v>
      </c>
      <c r="H112" s="132">
        <v>2941.6</v>
      </c>
      <c r="I112" s="132">
        <v>284.10000000000002</v>
      </c>
      <c r="J112" s="132">
        <v>3946.6</v>
      </c>
      <c r="K112" s="132">
        <v>3271.9</v>
      </c>
      <c r="L112" s="132">
        <v>522.6</v>
      </c>
      <c r="M112" s="132">
        <v>152.1</v>
      </c>
      <c r="N112" s="132">
        <v>78.8</v>
      </c>
      <c r="O112" s="132">
        <v>78.3</v>
      </c>
      <c r="P112" s="132">
        <v>79.900000000000006</v>
      </c>
      <c r="Q112" s="132">
        <v>77.2</v>
      </c>
      <c r="R112" s="132">
        <v>0</v>
      </c>
    </row>
    <row r="113" spans="1:18">
      <c r="A113" s="131">
        <v>41333</v>
      </c>
      <c r="B113" s="132">
        <v>13383</v>
      </c>
      <c r="C113" s="132">
        <v>9210.7999999999993</v>
      </c>
      <c r="D113" s="132">
        <v>3490.2</v>
      </c>
      <c r="E113" s="132">
        <v>682</v>
      </c>
      <c r="F113" s="132">
        <v>11174.8</v>
      </c>
      <c r="G113" s="132">
        <v>7864.2</v>
      </c>
      <c r="H113" s="132">
        <v>2785</v>
      </c>
      <c r="I113" s="132">
        <v>525.6</v>
      </c>
      <c r="J113" s="132">
        <v>6238.8</v>
      </c>
      <c r="K113" s="132">
        <v>5354.5</v>
      </c>
      <c r="L113" s="132">
        <v>552.4</v>
      </c>
      <c r="M113" s="132">
        <v>331.9</v>
      </c>
      <c r="N113" s="132">
        <v>83.5</v>
      </c>
      <c r="O113" s="132">
        <v>85.4</v>
      </c>
      <c r="P113" s="132">
        <v>79.8</v>
      </c>
      <c r="Q113" s="132">
        <v>77.099999999999994</v>
      </c>
      <c r="R113" s="132">
        <v>0</v>
      </c>
    </row>
    <row r="114" spans="1:18">
      <c r="A114" s="131">
        <v>41364</v>
      </c>
      <c r="B114" s="132">
        <v>13958.7</v>
      </c>
      <c r="C114" s="132">
        <v>9425.1</v>
      </c>
      <c r="D114" s="132">
        <v>3849.7</v>
      </c>
      <c r="E114" s="132">
        <v>683.9</v>
      </c>
      <c r="F114" s="132">
        <v>11643.8</v>
      </c>
      <c r="G114" s="132">
        <v>8043.9</v>
      </c>
      <c r="H114" s="132">
        <v>3104.1</v>
      </c>
      <c r="I114" s="132">
        <v>495.8</v>
      </c>
      <c r="J114" s="132">
        <v>6482.4</v>
      </c>
      <c r="K114" s="132">
        <v>5559.2</v>
      </c>
      <c r="L114" s="132">
        <v>609.70000000000005</v>
      </c>
      <c r="M114" s="132">
        <v>313.5</v>
      </c>
      <c r="N114" s="132">
        <v>83.4</v>
      </c>
      <c r="O114" s="132">
        <v>85.3</v>
      </c>
      <c r="P114" s="132">
        <v>80.599999999999994</v>
      </c>
      <c r="Q114" s="132">
        <v>72.5</v>
      </c>
      <c r="R114" s="132">
        <v>0</v>
      </c>
    </row>
    <row r="115" spans="1:18">
      <c r="A115" s="131">
        <v>41394</v>
      </c>
      <c r="B115" s="132">
        <v>14108</v>
      </c>
      <c r="C115" s="132">
        <v>9381.1</v>
      </c>
      <c r="D115" s="132">
        <v>4029.3</v>
      </c>
      <c r="E115" s="132">
        <v>697.6</v>
      </c>
      <c r="F115" s="132">
        <v>11424</v>
      </c>
      <c r="G115" s="132">
        <v>7680.1</v>
      </c>
      <c r="H115" s="132">
        <v>3230.6</v>
      </c>
      <c r="I115" s="132">
        <v>513.20000000000005</v>
      </c>
      <c r="J115" s="132">
        <v>6318.1</v>
      </c>
      <c r="K115" s="132">
        <v>5382.4</v>
      </c>
      <c r="L115" s="132">
        <v>606</v>
      </c>
      <c r="M115" s="132">
        <v>329.7</v>
      </c>
      <c r="N115" s="132">
        <v>81</v>
      </c>
      <c r="O115" s="132">
        <v>81.900000000000006</v>
      </c>
      <c r="P115" s="132">
        <v>80.2</v>
      </c>
      <c r="Q115" s="132">
        <v>73.599999999999994</v>
      </c>
      <c r="R115" s="132">
        <v>0</v>
      </c>
    </row>
    <row r="116" spans="1:18">
      <c r="A116" s="131">
        <v>41425</v>
      </c>
      <c r="B116" s="132">
        <v>14339</v>
      </c>
      <c r="C116" s="132">
        <v>9344.4</v>
      </c>
      <c r="D116" s="132">
        <v>4294.3999999999996</v>
      </c>
      <c r="E116" s="132">
        <v>700.2</v>
      </c>
      <c r="F116" s="132">
        <v>11318.9</v>
      </c>
      <c r="G116" s="132">
        <v>7549.8</v>
      </c>
      <c r="H116" s="132">
        <v>3311.5</v>
      </c>
      <c r="I116" s="132">
        <v>457.6</v>
      </c>
      <c r="J116" s="132">
        <v>6272.4</v>
      </c>
      <c r="K116" s="132">
        <v>5371.1</v>
      </c>
      <c r="L116" s="132">
        <v>603.79999999999995</v>
      </c>
      <c r="M116" s="132">
        <v>297.60000000000002</v>
      </c>
      <c r="N116" s="132">
        <v>78.900000000000006</v>
      </c>
      <c r="O116" s="132">
        <v>80.8</v>
      </c>
      <c r="P116" s="132">
        <v>77.099999999999994</v>
      </c>
      <c r="Q116" s="132">
        <v>65.400000000000006</v>
      </c>
      <c r="R116" s="132">
        <v>0</v>
      </c>
    </row>
    <row r="117" spans="1:18">
      <c r="A117" s="131">
        <v>41455</v>
      </c>
      <c r="B117" s="132">
        <v>14222.1</v>
      </c>
      <c r="C117" s="132">
        <v>9193.4</v>
      </c>
      <c r="D117" s="132">
        <v>4346.2</v>
      </c>
      <c r="E117" s="132">
        <v>682.6</v>
      </c>
      <c r="F117" s="132">
        <v>11636</v>
      </c>
      <c r="G117" s="132">
        <v>7586.6</v>
      </c>
      <c r="H117" s="132">
        <v>3560</v>
      </c>
      <c r="I117" s="132">
        <v>489.4</v>
      </c>
      <c r="J117" s="132">
        <v>6311.3</v>
      </c>
      <c r="K117" s="132">
        <v>5347.5</v>
      </c>
      <c r="L117" s="132">
        <v>646.29999999999995</v>
      </c>
      <c r="M117" s="132">
        <v>317.5</v>
      </c>
      <c r="N117" s="132">
        <v>81.8</v>
      </c>
      <c r="O117" s="132">
        <v>82.5</v>
      </c>
      <c r="P117" s="132">
        <v>81.900000000000006</v>
      </c>
      <c r="Q117" s="132">
        <v>71.7</v>
      </c>
      <c r="R117" s="132">
        <v>0</v>
      </c>
    </row>
    <row r="118" spans="1:18">
      <c r="A118" s="131">
        <v>41486</v>
      </c>
      <c r="B118" s="132">
        <v>15720.5</v>
      </c>
      <c r="C118" s="132">
        <v>10200.1</v>
      </c>
      <c r="D118" s="132">
        <v>4810.5</v>
      </c>
      <c r="E118" s="132">
        <v>710</v>
      </c>
      <c r="F118" s="132">
        <v>12857.1</v>
      </c>
      <c r="G118" s="132">
        <v>8301.9</v>
      </c>
      <c r="H118" s="132">
        <v>4015</v>
      </c>
      <c r="I118" s="132">
        <v>540.20000000000005</v>
      </c>
      <c r="J118" s="132">
        <v>6957.4</v>
      </c>
      <c r="K118" s="132">
        <v>5867.9</v>
      </c>
      <c r="L118" s="132">
        <v>739.4</v>
      </c>
      <c r="M118" s="132">
        <v>350.2</v>
      </c>
      <c r="N118" s="132">
        <v>81.8</v>
      </c>
      <c r="O118" s="132">
        <v>81.400000000000006</v>
      </c>
      <c r="P118" s="132">
        <v>83.5</v>
      </c>
      <c r="Q118" s="132">
        <v>76.099999999999994</v>
      </c>
      <c r="R118" s="132">
        <v>0</v>
      </c>
    </row>
    <row r="119" spans="1:18">
      <c r="A119" s="131">
        <v>41517</v>
      </c>
      <c r="B119" s="132">
        <v>16032</v>
      </c>
      <c r="C119" s="132">
        <v>10451.299999999999</v>
      </c>
      <c r="D119" s="132">
        <v>4864.6000000000004</v>
      </c>
      <c r="E119" s="132">
        <v>716.1</v>
      </c>
      <c r="F119" s="132">
        <v>13593.4</v>
      </c>
      <c r="G119" s="132">
        <v>8835.2999999999993</v>
      </c>
      <c r="H119" s="132">
        <v>4188.1000000000004</v>
      </c>
      <c r="I119" s="132">
        <v>570</v>
      </c>
      <c r="J119" s="132">
        <v>7412.5</v>
      </c>
      <c r="K119" s="132">
        <v>6248.8</v>
      </c>
      <c r="L119" s="132">
        <v>796.2</v>
      </c>
      <c r="M119" s="132">
        <v>367.5</v>
      </c>
      <c r="N119" s="132">
        <v>84.8</v>
      </c>
      <c r="O119" s="132">
        <v>84.5</v>
      </c>
      <c r="P119" s="132">
        <v>86.1</v>
      </c>
      <c r="Q119" s="132">
        <v>79.599999999999994</v>
      </c>
      <c r="R119" s="132">
        <v>0</v>
      </c>
    </row>
    <row r="120" spans="1:18">
      <c r="A120" s="131">
        <v>41547</v>
      </c>
      <c r="B120" s="132">
        <v>15137.3</v>
      </c>
      <c r="C120" s="132">
        <v>9708.6</v>
      </c>
      <c r="D120" s="132">
        <v>4749.1000000000004</v>
      </c>
      <c r="E120" s="132">
        <v>679.5</v>
      </c>
      <c r="F120" s="132">
        <v>12304.3</v>
      </c>
      <c r="G120" s="132">
        <v>7904.9</v>
      </c>
      <c r="H120" s="132">
        <v>3887.4</v>
      </c>
      <c r="I120" s="132">
        <v>512</v>
      </c>
      <c r="J120" s="132">
        <v>6631</v>
      </c>
      <c r="K120" s="132">
        <v>5573.7</v>
      </c>
      <c r="L120" s="132">
        <v>731.1</v>
      </c>
      <c r="M120" s="132">
        <v>326.3</v>
      </c>
      <c r="N120" s="132">
        <v>81.3</v>
      </c>
      <c r="O120" s="132">
        <v>81.400000000000006</v>
      </c>
      <c r="P120" s="132">
        <v>81.900000000000006</v>
      </c>
      <c r="Q120" s="132">
        <v>75.3</v>
      </c>
      <c r="R120" s="132">
        <v>0</v>
      </c>
    </row>
    <row r="121" spans="1:18">
      <c r="A121" s="131">
        <v>41578</v>
      </c>
      <c r="B121" s="132">
        <v>15438.5</v>
      </c>
      <c r="C121" s="132">
        <v>9962.4</v>
      </c>
      <c r="D121" s="132">
        <v>4745.2</v>
      </c>
      <c r="E121" s="132">
        <v>731</v>
      </c>
      <c r="F121" s="132">
        <v>12384.1</v>
      </c>
      <c r="G121" s="132">
        <v>8273.6</v>
      </c>
      <c r="H121" s="132">
        <v>3598.5</v>
      </c>
      <c r="I121" s="132">
        <v>512</v>
      </c>
      <c r="J121" s="132">
        <v>6852.1</v>
      </c>
      <c r="K121" s="132">
        <v>5851.6</v>
      </c>
      <c r="L121" s="132">
        <v>673.7</v>
      </c>
      <c r="M121" s="132">
        <v>326.89999999999998</v>
      </c>
      <c r="N121" s="132">
        <v>80.2</v>
      </c>
      <c r="O121" s="132">
        <v>83</v>
      </c>
      <c r="P121" s="132">
        <v>75.8</v>
      </c>
      <c r="Q121" s="132">
        <v>70</v>
      </c>
      <c r="R121" s="132">
        <v>0</v>
      </c>
    </row>
    <row r="122" spans="1:18">
      <c r="A122" s="131">
        <v>41608</v>
      </c>
      <c r="B122" s="132">
        <v>14537.4</v>
      </c>
      <c r="C122" s="132">
        <v>9498.4</v>
      </c>
      <c r="D122" s="132">
        <v>4342.7</v>
      </c>
      <c r="E122" s="132">
        <v>696.3</v>
      </c>
      <c r="F122" s="132">
        <v>11212.4</v>
      </c>
      <c r="G122" s="132">
        <v>7478.7</v>
      </c>
      <c r="H122" s="132">
        <v>3236.4</v>
      </c>
      <c r="I122" s="132">
        <v>497.3</v>
      </c>
      <c r="J122" s="132">
        <v>6134.7</v>
      </c>
      <c r="K122" s="132">
        <v>5197.1000000000004</v>
      </c>
      <c r="L122" s="132">
        <v>621.9</v>
      </c>
      <c r="M122" s="132">
        <v>315.60000000000002</v>
      </c>
      <c r="N122" s="132">
        <v>77.099999999999994</v>
      </c>
      <c r="O122" s="132">
        <v>78.7</v>
      </c>
      <c r="P122" s="132">
        <v>74.5</v>
      </c>
      <c r="Q122" s="132">
        <v>71.400000000000006</v>
      </c>
      <c r="R122" s="132">
        <v>0</v>
      </c>
    </row>
    <row r="123" spans="1:18">
      <c r="A123" s="131">
        <v>41639</v>
      </c>
      <c r="B123" s="132">
        <v>15170.8</v>
      </c>
      <c r="C123" s="132">
        <v>9884.7000000000007</v>
      </c>
      <c r="D123" s="132">
        <v>4536.2</v>
      </c>
      <c r="E123" s="132">
        <v>749.9</v>
      </c>
      <c r="F123" s="132">
        <v>11705.1</v>
      </c>
      <c r="G123" s="132">
        <v>7639.2</v>
      </c>
      <c r="H123" s="132">
        <v>3532.8</v>
      </c>
      <c r="I123" s="132">
        <v>533.1</v>
      </c>
      <c r="J123" s="132">
        <v>6239.5</v>
      </c>
      <c r="K123" s="132">
        <v>5242.1000000000004</v>
      </c>
      <c r="L123" s="132">
        <v>662.6</v>
      </c>
      <c r="M123" s="132">
        <v>334.7</v>
      </c>
      <c r="N123" s="132">
        <v>77.2</v>
      </c>
      <c r="O123" s="132">
        <v>77.3</v>
      </c>
      <c r="P123" s="132">
        <v>77.900000000000006</v>
      </c>
      <c r="Q123" s="132">
        <v>71.099999999999994</v>
      </c>
      <c r="R123" s="132">
        <v>0</v>
      </c>
    </row>
    <row r="124" spans="1:18">
      <c r="A124" s="131">
        <v>41670</v>
      </c>
      <c r="B124" s="132">
        <v>15893.3</v>
      </c>
      <c r="C124" s="132">
        <v>10507.9</v>
      </c>
      <c r="D124" s="132">
        <v>4578.3</v>
      </c>
      <c r="E124" s="132">
        <v>807.2</v>
      </c>
      <c r="F124" s="132">
        <v>12895.9</v>
      </c>
      <c r="G124" s="132">
        <v>8503.7000000000007</v>
      </c>
      <c r="H124" s="132">
        <v>3791.1</v>
      </c>
      <c r="I124" s="132">
        <v>601.1</v>
      </c>
      <c r="J124" s="132">
        <v>6853.3</v>
      </c>
      <c r="K124" s="132">
        <v>5781.5</v>
      </c>
      <c r="L124" s="132">
        <v>705.9</v>
      </c>
      <c r="M124" s="132">
        <v>365.9</v>
      </c>
      <c r="N124" s="132">
        <v>81.099999999999994</v>
      </c>
      <c r="O124" s="132">
        <v>80.900000000000006</v>
      </c>
      <c r="P124" s="132">
        <v>82.8</v>
      </c>
      <c r="Q124" s="132">
        <v>74.5</v>
      </c>
      <c r="R124" s="132">
        <v>0</v>
      </c>
    </row>
    <row r="125" spans="1:18">
      <c r="A125" s="131">
        <v>41698</v>
      </c>
      <c r="B125" s="132">
        <v>14641.1</v>
      </c>
      <c r="C125" s="132">
        <v>9841.5</v>
      </c>
      <c r="D125" s="132">
        <v>4067</v>
      </c>
      <c r="E125" s="132">
        <v>732.5</v>
      </c>
      <c r="F125" s="132">
        <v>12424.7</v>
      </c>
      <c r="G125" s="132">
        <v>8596.7000000000007</v>
      </c>
      <c r="H125" s="132">
        <v>3249.9</v>
      </c>
      <c r="I125" s="132">
        <v>578.1</v>
      </c>
      <c r="J125" s="132">
        <v>6775.2</v>
      </c>
      <c r="K125" s="132">
        <v>5782.9</v>
      </c>
      <c r="L125" s="132">
        <v>632.20000000000005</v>
      </c>
      <c r="M125" s="132">
        <v>360.1</v>
      </c>
      <c r="N125" s="132">
        <v>84.9</v>
      </c>
      <c r="O125" s="132">
        <v>87.4</v>
      </c>
      <c r="P125" s="132">
        <v>79.900000000000006</v>
      </c>
      <c r="Q125" s="132">
        <v>78.900000000000006</v>
      </c>
      <c r="R125" s="132">
        <v>0</v>
      </c>
    </row>
    <row r="126" spans="1:18">
      <c r="A126" s="131">
        <v>41729</v>
      </c>
      <c r="B126" s="132">
        <v>15409.7</v>
      </c>
      <c r="C126" s="132">
        <v>9999.9</v>
      </c>
      <c r="D126" s="132">
        <v>4642</v>
      </c>
      <c r="E126" s="132">
        <v>767.8</v>
      </c>
      <c r="F126" s="132">
        <v>12242.3</v>
      </c>
      <c r="G126" s="132">
        <v>8071.3</v>
      </c>
      <c r="H126" s="132">
        <v>3599.6</v>
      </c>
      <c r="I126" s="132">
        <v>571.29999999999995</v>
      </c>
      <c r="J126" s="132">
        <v>6549.6</v>
      </c>
      <c r="K126" s="132">
        <v>5489.6</v>
      </c>
      <c r="L126" s="132">
        <v>699.6</v>
      </c>
      <c r="M126" s="132">
        <v>360.3</v>
      </c>
      <c r="N126" s="132">
        <v>79.400000000000006</v>
      </c>
      <c r="O126" s="132">
        <v>80.7</v>
      </c>
      <c r="P126" s="132">
        <v>77.5</v>
      </c>
      <c r="Q126" s="132">
        <v>74.400000000000006</v>
      </c>
      <c r="R126" s="132">
        <v>0</v>
      </c>
    </row>
    <row r="127" spans="1:18">
      <c r="A127" s="131">
        <v>41759</v>
      </c>
      <c r="B127" s="132">
        <v>15775.9</v>
      </c>
      <c r="C127" s="132">
        <v>9921.4</v>
      </c>
      <c r="D127" s="132">
        <v>5051.7</v>
      </c>
      <c r="E127" s="132">
        <v>802.8</v>
      </c>
      <c r="F127" s="132">
        <v>12604.2</v>
      </c>
      <c r="G127" s="132">
        <v>8119.4</v>
      </c>
      <c r="H127" s="132">
        <v>3901.1</v>
      </c>
      <c r="I127" s="132">
        <v>583.70000000000005</v>
      </c>
      <c r="J127" s="132">
        <v>6752.9</v>
      </c>
      <c r="K127" s="132">
        <v>5635</v>
      </c>
      <c r="L127" s="132">
        <v>747.2</v>
      </c>
      <c r="M127" s="132">
        <v>370.7</v>
      </c>
      <c r="N127" s="132">
        <v>79.900000000000006</v>
      </c>
      <c r="O127" s="132">
        <v>81.8</v>
      </c>
      <c r="P127" s="132">
        <v>77.2</v>
      </c>
      <c r="Q127" s="132">
        <v>72.7</v>
      </c>
      <c r="R127" s="132">
        <v>0</v>
      </c>
    </row>
    <row r="128" spans="1:18">
      <c r="A128" s="131">
        <v>41790</v>
      </c>
      <c r="B128" s="132">
        <v>15695.8</v>
      </c>
      <c r="C128" s="132">
        <v>9695.6</v>
      </c>
      <c r="D128" s="132">
        <v>5198.1000000000004</v>
      </c>
      <c r="E128" s="132">
        <v>802</v>
      </c>
      <c r="F128" s="132">
        <v>12379.5</v>
      </c>
      <c r="G128" s="132">
        <v>7878</v>
      </c>
      <c r="H128" s="132">
        <v>3944.8</v>
      </c>
      <c r="I128" s="132">
        <v>556.70000000000005</v>
      </c>
      <c r="J128" s="132">
        <v>6603.1</v>
      </c>
      <c r="K128" s="132">
        <v>5522.3</v>
      </c>
      <c r="L128" s="132">
        <v>727.6</v>
      </c>
      <c r="M128" s="132">
        <v>353.2</v>
      </c>
      <c r="N128" s="132">
        <v>78.900000000000006</v>
      </c>
      <c r="O128" s="132">
        <v>81.3</v>
      </c>
      <c r="P128" s="132">
        <v>75.900000000000006</v>
      </c>
      <c r="Q128" s="132">
        <v>69.400000000000006</v>
      </c>
      <c r="R128" s="132">
        <v>0</v>
      </c>
    </row>
    <row r="129" spans="1:18">
      <c r="A129" s="131">
        <v>41820</v>
      </c>
      <c r="B129" s="132">
        <v>15713.2</v>
      </c>
      <c r="C129" s="132">
        <v>9718.4</v>
      </c>
      <c r="D129" s="132">
        <v>5225.7</v>
      </c>
      <c r="E129" s="132">
        <v>769</v>
      </c>
      <c r="F129" s="132">
        <v>12507.3</v>
      </c>
      <c r="G129" s="132">
        <v>7841.5</v>
      </c>
      <c r="H129" s="132">
        <v>4113</v>
      </c>
      <c r="I129" s="132">
        <v>552.70000000000005</v>
      </c>
      <c r="J129" s="132">
        <v>6610.2</v>
      </c>
      <c r="K129" s="132">
        <v>5505.5</v>
      </c>
      <c r="L129" s="132">
        <v>751.2</v>
      </c>
      <c r="M129" s="132">
        <v>353.6</v>
      </c>
      <c r="N129" s="132">
        <v>79.599999999999994</v>
      </c>
      <c r="O129" s="132">
        <v>80.7</v>
      </c>
      <c r="P129" s="132">
        <v>78.7</v>
      </c>
      <c r="Q129" s="132">
        <v>71.900000000000006</v>
      </c>
      <c r="R129" s="132">
        <v>0</v>
      </c>
    </row>
    <row r="130" spans="1:18">
      <c r="A130" s="131">
        <v>41851</v>
      </c>
      <c r="B130" s="132">
        <v>16866.3</v>
      </c>
      <c r="C130" s="132">
        <v>10579.6</v>
      </c>
      <c r="D130" s="132">
        <v>5491.8</v>
      </c>
      <c r="E130" s="132">
        <v>794.9</v>
      </c>
      <c r="F130" s="132">
        <v>13650.5</v>
      </c>
      <c r="G130" s="132">
        <v>8602.6</v>
      </c>
      <c r="H130" s="132">
        <v>4433.2</v>
      </c>
      <c r="I130" s="132">
        <v>614.6</v>
      </c>
      <c r="J130" s="132">
        <v>7341</v>
      </c>
      <c r="K130" s="132">
        <v>6094.6</v>
      </c>
      <c r="L130" s="132">
        <v>853.4</v>
      </c>
      <c r="M130" s="132">
        <v>393</v>
      </c>
      <c r="N130" s="132">
        <v>80.900000000000006</v>
      </c>
      <c r="O130" s="132">
        <v>81.3</v>
      </c>
      <c r="P130" s="132">
        <v>80.7</v>
      </c>
      <c r="Q130" s="132">
        <v>77.3</v>
      </c>
      <c r="R130" s="132">
        <v>0</v>
      </c>
    </row>
    <row r="131" spans="1:18">
      <c r="A131" s="131">
        <v>41882</v>
      </c>
      <c r="B131" s="132">
        <v>17452.5</v>
      </c>
      <c r="C131" s="132">
        <v>11056.2</v>
      </c>
      <c r="D131" s="132">
        <v>5563.2</v>
      </c>
      <c r="E131" s="132">
        <v>833.1</v>
      </c>
      <c r="F131" s="132">
        <v>14335</v>
      </c>
      <c r="G131" s="132">
        <v>9000.2000000000007</v>
      </c>
      <c r="H131" s="132">
        <v>4689.8</v>
      </c>
      <c r="I131" s="132">
        <v>644.9</v>
      </c>
      <c r="J131" s="132">
        <v>7711.6</v>
      </c>
      <c r="K131" s="132">
        <v>6374.5</v>
      </c>
      <c r="L131" s="132">
        <v>929.4</v>
      </c>
      <c r="M131" s="132">
        <v>407.7</v>
      </c>
      <c r="N131" s="132">
        <v>82.1</v>
      </c>
      <c r="O131" s="132">
        <v>81.400000000000006</v>
      </c>
      <c r="P131" s="132">
        <v>84.3</v>
      </c>
      <c r="Q131" s="132">
        <v>77.400000000000006</v>
      </c>
      <c r="R131" s="132">
        <v>0</v>
      </c>
    </row>
    <row r="132" spans="1:18">
      <c r="A132" s="131">
        <v>41912</v>
      </c>
      <c r="B132" s="132">
        <v>16300</v>
      </c>
      <c r="C132" s="132">
        <v>10093.6</v>
      </c>
      <c r="D132" s="132">
        <v>5415.6</v>
      </c>
      <c r="E132" s="132">
        <v>790.9</v>
      </c>
      <c r="F132" s="132">
        <v>12944.4</v>
      </c>
      <c r="G132" s="132">
        <v>8151.6</v>
      </c>
      <c r="H132" s="132">
        <v>4221.3999999999996</v>
      </c>
      <c r="I132" s="132">
        <v>571.4</v>
      </c>
      <c r="J132" s="132">
        <v>6893.3</v>
      </c>
      <c r="K132" s="132">
        <v>5717.2</v>
      </c>
      <c r="L132" s="132">
        <v>823.1</v>
      </c>
      <c r="M132" s="132">
        <v>353.1</v>
      </c>
      <c r="N132" s="132">
        <v>79.400000000000006</v>
      </c>
      <c r="O132" s="132">
        <v>80.8</v>
      </c>
      <c r="P132" s="132">
        <v>77.900000000000006</v>
      </c>
      <c r="Q132" s="132">
        <v>72.2</v>
      </c>
      <c r="R132" s="132">
        <v>0</v>
      </c>
    </row>
    <row r="133" spans="1:18">
      <c r="A133" s="131">
        <v>41943</v>
      </c>
      <c r="B133" s="132">
        <v>16879.2</v>
      </c>
      <c r="C133" s="132">
        <v>10461.799999999999</v>
      </c>
      <c r="D133" s="132">
        <v>5589.6</v>
      </c>
      <c r="E133" s="132">
        <v>827.8</v>
      </c>
      <c r="F133" s="132">
        <v>13266.9</v>
      </c>
      <c r="G133" s="132">
        <v>8560.5</v>
      </c>
      <c r="H133" s="132">
        <v>4116.1000000000004</v>
      </c>
      <c r="I133" s="132">
        <v>590.29999999999995</v>
      </c>
      <c r="J133" s="132">
        <v>7229.5</v>
      </c>
      <c r="K133" s="132">
        <v>6032.9</v>
      </c>
      <c r="L133" s="132">
        <v>827.4</v>
      </c>
      <c r="M133" s="132">
        <v>369.2</v>
      </c>
      <c r="N133" s="132">
        <v>78.599999999999994</v>
      </c>
      <c r="O133" s="132">
        <v>81.8</v>
      </c>
      <c r="P133" s="132">
        <v>73.599999999999994</v>
      </c>
      <c r="Q133" s="132">
        <v>71.3</v>
      </c>
      <c r="R133" s="132">
        <v>0</v>
      </c>
    </row>
    <row r="134" spans="1:18">
      <c r="A134" s="131">
        <v>41973</v>
      </c>
      <c r="B134" s="132">
        <v>16297.3</v>
      </c>
      <c r="C134" s="132">
        <v>10624.9</v>
      </c>
      <c r="D134" s="132">
        <v>4880</v>
      </c>
      <c r="E134" s="132">
        <v>792.4</v>
      </c>
      <c r="F134" s="132">
        <v>12681.5</v>
      </c>
      <c r="G134" s="132">
        <v>8500.5</v>
      </c>
      <c r="H134" s="132">
        <v>3611.1</v>
      </c>
      <c r="I134" s="132">
        <v>569.9</v>
      </c>
      <c r="J134" s="132">
        <v>6922.8</v>
      </c>
      <c r="K134" s="132">
        <v>5809.3</v>
      </c>
      <c r="L134" s="132">
        <v>755.6</v>
      </c>
      <c r="M134" s="132">
        <v>357.8</v>
      </c>
      <c r="N134" s="132">
        <v>77.8</v>
      </c>
      <c r="O134" s="132">
        <v>80</v>
      </c>
      <c r="P134" s="132">
        <v>74</v>
      </c>
      <c r="Q134" s="132">
        <v>71.900000000000006</v>
      </c>
      <c r="R134" s="132">
        <v>0</v>
      </c>
    </row>
    <row r="135" spans="1:18">
      <c r="A135" s="131">
        <v>42004</v>
      </c>
      <c r="B135" s="132">
        <v>16671</v>
      </c>
      <c r="C135" s="132">
        <v>10617.9</v>
      </c>
      <c r="D135" s="132">
        <v>5248.2</v>
      </c>
      <c r="E135" s="132">
        <v>804.8</v>
      </c>
      <c r="F135" s="132">
        <v>12750.5</v>
      </c>
      <c r="G135" s="132">
        <v>8273</v>
      </c>
      <c r="H135" s="132">
        <v>3912.2</v>
      </c>
      <c r="I135" s="132">
        <v>565.4</v>
      </c>
      <c r="J135" s="132">
        <v>6765.8</v>
      </c>
      <c r="K135" s="132">
        <v>5624.9</v>
      </c>
      <c r="L135" s="132">
        <v>784.3</v>
      </c>
      <c r="M135" s="132">
        <v>356.6</v>
      </c>
      <c r="N135" s="132">
        <v>76.5</v>
      </c>
      <c r="O135" s="132">
        <v>77.900000000000006</v>
      </c>
      <c r="P135" s="132">
        <v>74.5</v>
      </c>
      <c r="Q135" s="132">
        <v>70.2</v>
      </c>
      <c r="R135" s="132">
        <v>0</v>
      </c>
    </row>
    <row r="136" spans="1:18">
      <c r="A136" s="131">
        <v>42035</v>
      </c>
      <c r="B136" s="132">
        <v>16712.400000000001</v>
      </c>
      <c r="C136" s="132">
        <v>10693.3</v>
      </c>
      <c r="D136" s="132">
        <v>5237.3999999999996</v>
      </c>
      <c r="E136" s="132">
        <v>781.7</v>
      </c>
      <c r="F136" s="132">
        <v>12777.5</v>
      </c>
      <c r="G136" s="132">
        <v>8405</v>
      </c>
      <c r="H136" s="132">
        <v>3865.1</v>
      </c>
      <c r="I136" s="132">
        <v>507.4</v>
      </c>
      <c r="J136" s="132">
        <v>6731.1</v>
      </c>
      <c r="K136" s="132">
        <v>5638</v>
      </c>
      <c r="L136" s="132">
        <v>776.8</v>
      </c>
      <c r="M136" s="132">
        <v>316.3</v>
      </c>
      <c r="N136" s="132">
        <v>76.5</v>
      </c>
      <c r="O136" s="132">
        <v>78.599999999999994</v>
      </c>
      <c r="P136" s="132">
        <v>73.8</v>
      </c>
      <c r="Q136" s="132">
        <v>64.900000000000006</v>
      </c>
      <c r="R136" s="132">
        <v>0</v>
      </c>
    </row>
    <row r="137" spans="1:18">
      <c r="A137" s="131">
        <v>42063</v>
      </c>
      <c r="B137" s="132">
        <v>16429.400000000001</v>
      </c>
      <c r="C137" s="132">
        <v>10662.6</v>
      </c>
      <c r="D137" s="132">
        <v>4930.3</v>
      </c>
      <c r="E137" s="132">
        <v>836.5</v>
      </c>
      <c r="F137" s="132">
        <v>13557.3</v>
      </c>
      <c r="G137" s="132">
        <v>8930.2000000000007</v>
      </c>
      <c r="H137" s="132">
        <v>3967.9</v>
      </c>
      <c r="I137" s="132">
        <v>659.2</v>
      </c>
      <c r="J137" s="132">
        <v>7269.7</v>
      </c>
      <c r="K137" s="132">
        <v>6004</v>
      </c>
      <c r="L137" s="132">
        <v>851.7</v>
      </c>
      <c r="M137" s="132">
        <v>414</v>
      </c>
      <c r="N137" s="132">
        <v>82.5</v>
      </c>
      <c r="O137" s="132">
        <v>83.8</v>
      </c>
      <c r="P137" s="132">
        <v>80.5</v>
      </c>
      <c r="Q137" s="132">
        <v>78.8</v>
      </c>
      <c r="R137" s="132">
        <v>0</v>
      </c>
    </row>
    <row r="138" spans="1:18">
      <c r="A138" s="131">
        <v>42094</v>
      </c>
      <c r="B138" s="132">
        <v>17489.400000000001</v>
      </c>
      <c r="C138" s="132">
        <v>11356.8</v>
      </c>
      <c r="D138" s="132">
        <v>5326</v>
      </c>
      <c r="E138" s="132">
        <v>806.6</v>
      </c>
      <c r="F138" s="132">
        <v>14287.2</v>
      </c>
      <c r="G138" s="132">
        <v>9631.2000000000007</v>
      </c>
      <c r="H138" s="132">
        <v>4136</v>
      </c>
      <c r="I138" s="132">
        <v>520</v>
      </c>
      <c r="J138" s="132">
        <v>7712</v>
      </c>
      <c r="K138" s="132">
        <v>6520.6</v>
      </c>
      <c r="L138" s="132">
        <v>860.8</v>
      </c>
      <c r="M138" s="132">
        <v>330.7</v>
      </c>
      <c r="N138" s="132">
        <v>81.7</v>
      </c>
      <c r="O138" s="132">
        <v>84.8</v>
      </c>
      <c r="P138" s="132">
        <v>77.7</v>
      </c>
      <c r="Q138" s="132">
        <v>64.5</v>
      </c>
      <c r="R138" s="132">
        <v>0</v>
      </c>
    </row>
    <row r="139" spans="1:18">
      <c r="A139" s="131">
        <v>42124</v>
      </c>
      <c r="B139" s="132">
        <v>17196.900000000001</v>
      </c>
      <c r="C139" s="132">
        <v>10712</v>
      </c>
      <c r="D139" s="132">
        <v>5664.8</v>
      </c>
      <c r="E139" s="132">
        <v>820.1</v>
      </c>
      <c r="F139" s="132">
        <v>13793.3</v>
      </c>
      <c r="G139" s="132">
        <v>8867.2000000000007</v>
      </c>
      <c r="H139" s="132">
        <v>4362.8</v>
      </c>
      <c r="I139" s="132">
        <v>563.20000000000005</v>
      </c>
      <c r="J139" s="132">
        <v>7404.9</v>
      </c>
      <c r="K139" s="132">
        <v>6126.5</v>
      </c>
      <c r="L139" s="132">
        <v>916.3</v>
      </c>
      <c r="M139" s="132">
        <v>362</v>
      </c>
      <c r="N139" s="132">
        <v>80.2</v>
      </c>
      <c r="O139" s="132">
        <v>82.8</v>
      </c>
      <c r="P139" s="132">
        <v>77</v>
      </c>
      <c r="Q139" s="132">
        <v>68.7</v>
      </c>
      <c r="R139" s="132">
        <v>0</v>
      </c>
    </row>
    <row r="140" spans="1:18">
      <c r="A140" s="131">
        <v>42155</v>
      </c>
      <c r="B140" s="132">
        <v>17706.099999999999</v>
      </c>
      <c r="C140" s="132">
        <v>10917</v>
      </c>
      <c r="D140" s="132">
        <v>5972.3</v>
      </c>
      <c r="E140" s="132">
        <v>816.8</v>
      </c>
      <c r="F140" s="132">
        <v>13925.2</v>
      </c>
      <c r="G140" s="132">
        <v>8835.2999999999993</v>
      </c>
      <c r="H140" s="132">
        <v>4519.3</v>
      </c>
      <c r="I140" s="132">
        <v>570.5</v>
      </c>
      <c r="J140" s="132">
        <v>7404.3</v>
      </c>
      <c r="K140" s="132">
        <v>6111.5</v>
      </c>
      <c r="L140" s="132">
        <v>924.5</v>
      </c>
      <c r="M140" s="132">
        <v>368.4</v>
      </c>
      <c r="N140" s="132">
        <v>78.599999999999994</v>
      </c>
      <c r="O140" s="132">
        <v>80.900000000000006</v>
      </c>
      <c r="P140" s="132">
        <v>75.7</v>
      </c>
      <c r="Q140" s="132">
        <v>69.900000000000006</v>
      </c>
      <c r="R140" s="132">
        <v>0</v>
      </c>
    </row>
    <row r="141" spans="1:18">
      <c r="A141" s="131">
        <v>42185</v>
      </c>
      <c r="B141" s="132">
        <v>17347.5</v>
      </c>
      <c r="C141" s="132">
        <v>10579.5</v>
      </c>
      <c r="D141" s="132">
        <v>5980.8</v>
      </c>
      <c r="E141" s="132">
        <v>787.2</v>
      </c>
      <c r="F141" s="132">
        <v>13835.7</v>
      </c>
      <c r="G141" s="132">
        <v>8558.5</v>
      </c>
      <c r="H141" s="132">
        <v>4737.5</v>
      </c>
      <c r="I141" s="132">
        <v>539.79999999999995</v>
      </c>
      <c r="J141" s="132">
        <v>7151.4</v>
      </c>
      <c r="K141" s="132">
        <v>5927.7</v>
      </c>
      <c r="L141" s="132">
        <v>876.2</v>
      </c>
      <c r="M141" s="132">
        <v>347.5</v>
      </c>
      <c r="N141" s="132">
        <v>79.8</v>
      </c>
      <c r="O141" s="132">
        <v>80.900000000000006</v>
      </c>
      <c r="P141" s="132">
        <v>79.2</v>
      </c>
      <c r="Q141" s="132">
        <v>68.599999999999994</v>
      </c>
      <c r="R141" s="132">
        <v>0</v>
      </c>
    </row>
    <row r="142" spans="1:18">
      <c r="A142" s="131">
        <v>42216</v>
      </c>
      <c r="B142" s="132">
        <v>18967.900000000001</v>
      </c>
      <c r="C142" s="132">
        <v>11785.4</v>
      </c>
      <c r="D142" s="132">
        <v>6380.5</v>
      </c>
      <c r="E142" s="132">
        <v>801.9</v>
      </c>
      <c r="F142" s="132">
        <v>15438.8</v>
      </c>
      <c r="G142" s="132">
        <v>9626.7999999999993</v>
      </c>
      <c r="H142" s="132">
        <v>5236</v>
      </c>
      <c r="I142" s="132">
        <v>576</v>
      </c>
      <c r="J142" s="132">
        <v>8008.7</v>
      </c>
      <c r="K142" s="132">
        <v>6688.6</v>
      </c>
      <c r="L142" s="132">
        <v>945.3</v>
      </c>
      <c r="M142" s="132">
        <v>374.8</v>
      </c>
      <c r="N142" s="132">
        <v>81.400000000000006</v>
      </c>
      <c r="O142" s="132">
        <v>81.7</v>
      </c>
      <c r="P142" s="132">
        <v>82.1</v>
      </c>
      <c r="Q142" s="132">
        <v>71.8</v>
      </c>
      <c r="R142" s="132">
        <v>0</v>
      </c>
    </row>
    <row r="143" spans="1:18">
      <c r="A143" s="131">
        <v>42247</v>
      </c>
      <c r="B143" s="132">
        <v>19454.8</v>
      </c>
      <c r="C143" s="132">
        <v>11961.2</v>
      </c>
      <c r="D143" s="132">
        <v>6654.9</v>
      </c>
      <c r="E143" s="132">
        <v>838.7</v>
      </c>
      <c r="F143" s="132">
        <v>16405.8</v>
      </c>
      <c r="G143" s="132">
        <v>10024.9</v>
      </c>
      <c r="H143" s="132">
        <v>5723.5</v>
      </c>
      <c r="I143" s="132">
        <v>657.5</v>
      </c>
      <c r="J143" s="132">
        <v>8410.4</v>
      </c>
      <c r="K143" s="132">
        <v>6918.6</v>
      </c>
      <c r="L143" s="132">
        <v>1068.0999999999999</v>
      </c>
      <c r="M143" s="132">
        <v>423.7</v>
      </c>
      <c r="N143" s="132">
        <v>84.3</v>
      </c>
      <c r="O143" s="132">
        <v>83.8</v>
      </c>
      <c r="P143" s="132">
        <v>86</v>
      </c>
      <c r="Q143" s="132">
        <v>78.400000000000006</v>
      </c>
      <c r="R143" s="132">
        <v>0</v>
      </c>
    </row>
    <row r="144" spans="1:18">
      <c r="A144" s="131">
        <v>42277</v>
      </c>
      <c r="B144" s="132">
        <v>18209.7</v>
      </c>
      <c r="C144" s="132">
        <v>11091.8</v>
      </c>
      <c r="D144" s="132">
        <v>6320</v>
      </c>
      <c r="E144" s="132">
        <v>797.9</v>
      </c>
      <c r="F144" s="132">
        <v>14442.7</v>
      </c>
      <c r="G144" s="132">
        <v>9071.7000000000007</v>
      </c>
      <c r="H144" s="132">
        <v>4822.8999999999996</v>
      </c>
      <c r="I144" s="132">
        <v>548.1</v>
      </c>
      <c r="J144" s="132">
        <v>7496.6</v>
      </c>
      <c r="K144" s="132">
        <v>6220.6</v>
      </c>
      <c r="L144" s="132">
        <v>925.2</v>
      </c>
      <c r="M144" s="132">
        <v>350.8</v>
      </c>
      <c r="N144" s="132">
        <v>79.3</v>
      </c>
      <c r="O144" s="132">
        <v>81.8</v>
      </c>
      <c r="P144" s="132">
        <v>76.3</v>
      </c>
      <c r="Q144" s="132">
        <v>68.7</v>
      </c>
      <c r="R144" s="132">
        <v>0</v>
      </c>
    </row>
    <row r="145" spans="1:18">
      <c r="A145" s="131">
        <v>42308</v>
      </c>
      <c r="B145" s="132">
        <v>18997.099999999999</v>
      </c>
      <c r="C145" s="132">
        <v>11330.3</v>
      </c>
      <c r="D145" s="132">
        <v>6815.7</v>
      </c>
      <c r="E145" s="132">
        <v>851.1</v>
      </c>
      <c r="F145" s="132">
        <v>15196.7</v>
      </c>
      <c r="G145" s="132">
        <v>9515.7999999999993</v>
      </c>
      <c r="H145" s="132">
        <v>5066.2</v>
      </c>
      <c r="I145" s="132">
        <v>614.70000000000005</v>
      </c>
      <c r="J145" s="132">
        <v>7940.3</v>
      </c>
      <c r="K145" s="132">
        <v>6551.3</v>
      </c>
      <c r="L145" s="132">
        <v>998.6</v>
      </c>
      <c r="M145" s="132">
        <v>390.4</v>
      </c>
      <c r="N145" s="132">
        <v>80</v>
      </c>
      <c r="O145" s="132">
        <v>84</v>
      </c>
      <c r="P145" s="132">
        <v>74.3</v>
      </c>
      <c r="Q145" s="132">
        <v>72.2</v>
      </c>
      <c r="R145" s="132">
        <v>0</v>
      </c>
    </row>
    <row r="146" spans="1:18">
      <c r="A146" s="131">
        <v>42338</v>
      </c>
      <c r="B146" s="132">
        <v>17733.7</v>
      </c>
      <c r="C146" s="132">
        <v>10451.200000000001</v>
      </c>
      <c r="D146" s="132">
        <v>6476.2</v>
      </c>
      <c r="E146" s="132">
        <v>806.3</v>
      </c>
      <c r="F146" s="132">
        <v>13841.5</v>
      </c>
      <c r="G146" s="132">
        <v>8533.4</v>
      </c>
      <c r="H146" s="132">
        <v>4729.7</v>
      </c>
      <c r="I146" s="132">
        <v>578.4</v>
      </c>
      <c r="J146" s="132">
        <v>7116.1</v>
      </c>
      <c r="K146" s="132">
        <v>5807.5</v>
      </c>
      <c r="L146" s="132">
        <v>944.3</v>
      </c>
      <c r="M146" s="132">
        <v>364.3</v>
      </c>
      <c r="N146" s="132">
        <v>78.099999999999994</v>
      </c>
      <c r="O146" s="132">
        <v>81.7</v>
      </c>
      <c r="P146" s="132">
        <v>73</v>
      </c>
      <c r="Q146" s="132">
        <v>71.7</v>
      </c>
      <c r="R146" s="132">
        <v>0</v>
      </c>
    </row>
    <row r="147" spans="1:18">
      <c r="A147" s="131">
        <v>42369</v>
      </c>
      <c r="B147" s="132">
        <v>18563.2</v>
      </c>
      <c r="C147" s="132">
        <v>10859.2</v>
      </c>
      <c r="D147" s="132">
        <v>6879.5</v>
      </c>
      <c r="E147" s="132">
        <v>824.4</v>
      </c>
      <c r="F147" s="132">
        <v>14194.7</v>
      </c>
      <c r="G147" s="132">
        <v>8576.2999999999993</v>
      </c>
      <c r="H147" s="132">
        <v>5030.8999999999996</v>
      </c>
      <c r="I147" s="132">
        <v>587.4</v>
      </c>
      <c r="J147" s="132">
        <v>7162.2</v>
      </c>
      <c r="K147" s="132">
        <v>5807.8</v>
      </c>
      <c r="L147" s="132">
        <v>984.9</v>
      </c>
      <c r="M147" s="132">
        <v>369.6</v>
      </c>
      <c r="N147" s="132">
        <v>76.5</v>
      </c>
      <c r="O147" s="132">
        <v>79</v>
      </c>
      <c r="P147" s="132">
        <v>73.099999999999994</v>
      </c>
      <c r="Q147" s="132">
        <v>71.3</v>
      </c>
      <c r="R147" s="132">
        <v>0</v>
      </c>
    </row>
    <row r="148" spans="1:18">
      <c r="A148" s="131">
        <v>42400</v>
      </c>
      <c r="B148" s="132">
        <v>19054.900000000001</v>
      </c>
      <c r="C148" s="132">
        <v>11149.3</v>
      </c>
      <c r="D148" s="132">
        <v>7069.6</v>
      </c>
      <c r="E148" s="132">
        <v>836</v>
      </c>
      <c r="F148" s="132">
        <v>15149.6</v>
      </c>
      <c r="G148" s="132">
        <v>8994.1</v>
      </c>
      <c r="H148" s="132">
        <v>5537.1</v>
      </c>
      <c r="I148" s="132">
        <v>618.4</v>
      </c>
      <c r="J148" s="132">
        <v>7523.7</v>
      </c>
      <c r="K148" s="132">
        <v>6038.2</v>
      </c>
      <c r="L148" s="132">
        <v>1100.9000000000001</v>
      </c>
      <c r="M148" s="132">
        <v>384.7</v>
      </c>
      <c r="N148" s="132">
        <v>79.5</v>
      </c>
      <c r="O148" s="132">
        <v>80.7</v>
      </c>
      <c r="P148" s="132">
        <v>78.3</v>
      </c>
      <c r="Q148" s="132">
        <v>74</v>
      </c>
      <c r="R148" s="132">
        <v>0</v>
      </c>
    </row>
    <row r="149" spans="1:18">
      <c r="A149" s="131">
        <v>42429</v>
      </c>
      <c r="B149" s="132">
        <v>18513.8</v>
      </c>
      <c r="C149" s="132">
        <v>11256.4</v>
      </c>
      <c r="D149" s="132">
        <v>6367.3</v>
      </c>
      <c r="E149" s="132">
        <v>890.1</v>
      </c>
      <c r="F149" s="132">
        <v>15063.5</v>
      </c>
      <c r="G149" s="132">
        <v>9392.7999999999993</v>
      </c>
      <c r="H149" s="132">
        <v>4983.5</v>
      </c>
      <c r="I149" s="132">
        <v>687.2</v>
      </c>
      <c r="J149" s="132">
        <v>7766.1</v>
      </c>
      <c r="K149" s="132">
        <v>6283.2</v>
      </c>
      <c r="L149" s="132">
        <v>1045.5999999999999</v>
      </c>
      <c r="M149" s="132">
        <v>437.3</v>
      </c>
      <c r="N149" s="132">
        <v>81.400000000000006</v>
      </c>
      <c r="O149" s="132">
        <v>83.4</v>
      </c>
      <c r="P149" s="132">
        <v>78.3</v>
      </c>
      <c r="Q149" s="132">
        <v>77.2</v>
      </c>
      <c r="R149" s="132">
        <v>0</v>
      </c>
    </row>
    <row r="150" spans="1:18">
      <c r="A150" s="131">
        <v>42460</v>
      </c>
      <c r="B150" s="132">
        <v>18966.599999999999</v>
      </c>
      <c r="C150" s="132">
        <v>11534.5</v>
      </c>
      <c r="D150" s="132">
        <v>6638.6</v>
      </c>
      <c r="E150" s="132">
        <v>793.6</v>
      </c>
      <c r="F150" s="132">
        <v>14897.5</v>
      </c>
      <c r="G150" s="132">
        <v>9371.7000000000007</v>
      </c>
      <c r="H150" s="132">
        <v>4956.8</v>
      </c>
      <c r="I150" s="132">
        <v>569</v>
      </c>
      <c r="J150" s="132">
        <v>7767</v>
      </c>
      <c r="K150" s="132">
        <v>6380</v>
      </c>
      <c r="L150" s="132">
        <v>1023.2</v>
      </c>
      <c r="M150" s="132">
        <v>363.7</v>
      </c>
      <c r="N150" s="132">
        <v>78.5</v>
      </c>
      <c r="O150" s="132">
        <v>81.2</v>
      </c>
      <c r="P150" s="132">
        <v>74.7</v>
      </c>
      <c r="Q150" s="132">
        <v>71.7</v>
      </c>
      <c r="R150" s="132">
        <v>0</v>
      </c>
    </row>
    <row r="151" spans="1:18">
      <c r="A151" s="131">
        <v>42490</v>
      </c>
      <c r="B151" s="132">
        <v>18859.8</v>
      </c>
      <c r="C151" s="132">
        <v>11569.3</v>
      </c>
      <c r="D151" s="132">
        <v>6511.6</v>
      </c>
      <c r="E151" s="132">
        <v>778.9</v>
      </c>
      <c r="F151" s="132">
        <v>15145.7</v>
      </c>
      <c r="G151" s="132">
        <v>9562.5</v>
      </c>
      <c r="H151" s="132">
        <v>4990.8</v>
      </c>
      <c r="I151" s="132">
        <v>592.4</v>
      </c>
      <c r="J151" s="132">
        <v>8029.9</v>
      </c>
      <c r="K151" s="132">
        <v>6579.9</v>
      </c>
      <c r="L151" s="132">
        <v>1066.4000000000001</v>
      </c>
      <c r="M151" s="132">
        <v>383.6</v>
      </c>
      <c r="N151" s="132">
        <v>80.3</v>
      </c>
      <c r="O151" s="132">
        <v>82.7</v>
      </c>
      <c r="P151" s="132">
        <v>76.599999999999994</v>
      </c>
      <c r="Q151" s="132">
        <v>76</v>
      </c>
      <c r="R151" s="132">
        <v>0</v>
      </c>
    </row>
    <row r="152" spans="1:18">
      <c r="A152" s="131">
        <v>42521</v>
      </c>
      <c r="B152" s="132">
        <v>19241.599999999999</v>
      </c>
      <c r="C152" s="132">
        <v>11633.9</v>
      </c>
      <c r="D152" s="132">
        <v>6815.6</v>
      </c>
      <c r="E152" s="132">
        <v>792.1</v>
      </c>
      <c r="F152" s="132">
        <v>14988.3</v>
      </c>
      <c r="G152" s="132">
        <v>9466.2999999999993</v>
      </c>
      <c r="H152" s="132">
        <v>4961.2</v>
      </c>
      <c r="I152" s="132">
        <v>560.79999999999995</v>
      </c>
      <c r="J152" s="132">
        <v>7925.1</v>
      </c>
      <c r="K152" s="132">
        <v>6527.5</v>
      </c>
      <c r="L152" s="132">
        <v>1032.7</v>
      </c>
      <c r="M152" s="132">
        <v>364.9</v>
      </c>
      <c r="N152" s="132">
        <v>77.900000000000006</v>
      </c>
      <c r="O152" s="132">
        <v>81.400000000000006</v>
      </c>
      <c r="P152" s="132">
        <v>72.8</v>
      </c>
      <c r="Q152" s="132">
        <v>70.8</v>
      </c>
      <c r="R152" s="132">
        <v>0</v>
      </c>
    </row>
    <row r="153" spans="1:18">
      <c r="A153" s="131">
        <v>42551</v>
      </c>
      <c r="B153" s="132">
        <v>18750.2</v>
      </c>
      <c r="C153" s="132">
        <v>11184.7</v>
      </c>
      <c r="D153" s="132">
        <v>6805.6</v>
      </c>
      <c r="E153" s="132">
        <v>759.9</v>
      </c>
      <c r="F153" s="132">
        <v>15264.2</v>
      </c>
      <c r="G153" s="132">
        <v>9321.5</v>
      </c>
      <c r="H153" s="132">
        <v>5377.8</v>
      </c>
      <c r="I153" s="132">
        <v>565</v>
      </c>
      <c r="J153" s="132">
        <v>7844.9</v>
      </c>
      <c r="K153" s="132">
        <v>6381.1</v>
      </c>
      <c r="L153" s="132">
        <v>1099.7</v>
      </c>
      <c r="M153" s="132">
        <v>364.2</v>
      </c>
      <c r="N153" s="132">
        <v>81.400000000000006</v>
      </c>
      <c r="O153" s="132">
        <v>83.3</v>
      </c>
      <c r="P153" s="132">
        <v>79</v>
      </c>
      <c r="Q153" s="132">
        <v>74.3</v>
      </c>
      <c r="R153" s="132">
        <v>0</v>
      </c>
    </row>
    <row r="154" spans="1:18">
      <c r="A154" s="131">
        <v>42582</v>
      </c>
      <c r="B154" s="132">
        <v>20438.599999999999</v>
      </c>
      <c r="C154" s="132">
        <v>12055.9</v>
      </c>
      <c r="D154" s="132">
        <v>7612.3</v>
      </c>
      <c r="E154" s="132">
        <v>770.4</v>
      </c>
      <c r="F154" s="132">
        <v>16944.3</v>
      </c>
      <c r="G154" s="132">
        <v>10010.799999999999</v>
      </c>
      <c r="H154" s="132">
        <v>6334.7</v>
      </c>
      <c r="I154" s="132">
        <v>598.79999999999995</v>
      </c>
      <c r="J154" s="132">
        <v>8541.6</v>
      </c>
      <c r="K154" s="132">
        <v>6860.8</v>
      </c>
      <c r="L154" s="132">
        <v>1293.4000000000001</v>
      </c>
      <c r="M154" s="132">
        <v>387.3</v>
      </c>
      <c r="N154" s="132">
        <v>82.9</v>
      </c>
      <c r="O154" s="132">
        <v>83</v>
      </c>
      <c r="P154" s="132">
        <v>83.2</v>
      </c>
      <c r="Q154" s="132">
        <v>77.7</v>
      </c>
      <c r="R154" s="132">
        <v>0</v>
      </c>
    </row>
    <row r="155" spans="1:18">
      <c r="A155" s="131">
        <v>42613</v>
      </c>
      <c r="B155" s="132">
        <v>20825.7</v>
      </c>
      <c r="C155" s="132">
        <v>12124.9</v>
      </c>
      <c r="D155" s="132">
        <v>7934.4</v>
      </c>
      <c r="E155" s="132">
        <v>766.5</v>
      </c>
      <c r="F155" s="132">
        <v>17624.599999999999</v>
      </c>
      <c r="G155" s="132">
        <v>10334.200000000001</v>
      </c>
      <c r="H155" s="132">
        <v>6686.4</v>
      </c>
      <c r="I155" s="132">
        <v>604</v>
      </c>
      <c r="J155" s="132">
        <v>8845.7000000000007</v>
      </c>
      <c r="K155" s="132">
        <v>7111.8</v>
      </c>
      <c r="L155" s="132">
        <v>1343.7</v>
      </c>
      <c r="M155" s="132">
        <v>390.3</v>
      </c>
      <c r="N155" s="132">
        <v>84.6</v>
      </c>
      <c r="O155" s="132">
        <v>85.2</v>
      </c>
      <c r="P155" s="132">
        <v>84.3</v>
      </c>
      <c r="Q155" s="132">
        <v>78.8</v>
      </c>
      <c r="R155" s="132">
        <v>0</v>
      </c>
    </row>
    <row r="156" spans="1:18">
      <c r="A156" s="131">
        <v>42643</v>
      </c>
      <c r="B156" s="132">
        <v>19690.400000000001</v>
      </c>
      <c r="C156" s="132">
        <v>11634.6</v>
      </c>
      <c r="D156" s="132">
        <v>7340.2</v>
      </c>
      <c r="E156" s="132">
        <v>715.6</v>
      </c>
      <c r="F156" s="132">
        <v>15972.7</v>
      </c>
      <c r="G156" s="132">
        <v>9802.1</v>
      </c>
      <c r="H156" s="132">
        <v>5649.4</v>
      </c>
      <c r="I156" s="132">
        <v>521.20000000000005</v>
      </c>
      <c r="J156" s="132">
        <v>8179.9</v>
      </c>
      <c r="K156" s="132">
        <v>6728</v>
      </c>
      <c r="L156" s="132">
        <v>1120.8</v>
      </c>
      <c r="M156" s="132">
        <v>331.2</v>
      </c>
      <c r="N156" s="132">
        <v>81.099999999999994</v>
      </c>
      <c r="O156" s="132">
        <v>84.2</v>
      </c>
      <c r="P156" s="132">
        <v>77</v>
      </c>
      <c r="Q156" s="132">
        <v>72.8</v>
      </c>
      <c r="R156" s="132">
        <v>0</v>
      </c>
    </row>
    <row r="157" spans="1:18">
      <c r="A157" s="131">
        <v>42674</v>
      </c>
      <c r="B157" s="132">
        <v>20166.8</v>
      </c>
      <c r="C157" s="132">
        <v>12118.7</v>
      </c>
      <c r="D157" s="132">
        <v>7296.1</v>
      </c>
      <c r="E157" s="132">
        <v>752</v>
      </c>
      <c r="F157" s="132">
        <v>16421.099999999999</v>
      </c>
      <c r="G157" s="132">
        <v>10355.1</v>
      </c>
      <c r="H157" s="132">
        <v>5519.1</v>
      </c>
      <c r="I157" s="132">
        <v>546.9</v>
      </c>
      <c r="J157" s="132">
        <v>8523.9</v>
      </c>
      <c r="K157" s="132">
        <v>7091.3</v>
      </c>
      <c r="L157" s="132">
        <v>1084.4000000000001</v>
      </c>
      <c r="M157" s="132">
        <v>348.3</v>
      </c>
      <c r="N157" s="132">
        <v>81.400000000000006</v>
      </c>
      <c r="O157" s="132">
        <v>85.4</v>
      </c>
      <c r="P157" s="132">
        <v>75.599999999999994</v>
      </c>
      <c r="Q157" s="132">
        <v>72.7</v>
      </c>
      <c r="R157" s="132">
        <v>0</v>
      </c>
    </row>
    <row r="158" spans="1:18">
      <c r="A158" s="131">
        <v>42704</v>
      </c>
      <c r="B158" s="132">
        <v>18795.599999999999</v>
      </c>
      <c r="C158" s="132">
        <v>11554.3</v>
      </c>
      <c r="D158" s="132">
        <v>6516.8</v>
      </c>
      <c r="E158" s="132">
        <v>724.5</v>
      </c>
      <c r="F158" s="132">
        <v>14976.5</v>
      </c>
      <c r="G158" s="132">
        <v>9509.9</v>
      </c>
      <c r="H158" s="132">
        <v>4936.7</v>
      </c>
      <c r="I158" s="132">
        <v>529.9</v>
      </c>
      <c r="J158" s="132">
        <v>7736.7</v>
      </c>
      <c r="K158" s="132">
        <v>6440</v>
      </c>
      <c r="L158" s="132">
        <v>962.8</v>
      </c>
      <c r="M158" s="132">
        <v>333.9</v>
      </c>
      <c r="N158" s="132">
        <v>79.7</v>
      </c>
      <c r="O158" s="132">
        <v>82.3</v>
      </c>
      <c r="P158" s="132">
        <v>75.8</v>
      </c>
      <c r="Q158" s="132">
        <v>73.099999999999994</v>
      </c>
      <c r="R158" s="132">
        <v>0</v>
      </c>
    </row>
    <row r="159" spans="1:18">
      <c r="A159" s="131">
        <v>42735</v>
      </c>
      <c r="B159" s="132">
        <v>19746.7</v>
      </c>
      <c r="C159" s="132">
        <v>11873</v>
      </c>
      <c r="D159" s="132">
        <v>7114.6</v>
      </c>
      <c r="E159" s="132">
        <v>759.1</v>
      </c>
      <c r="F159" s="132">
        <v>15688.9</v>
      </c>
      <c r="G159" s="132">
        <v>9608.5</v>
      </c>
      <c r="H159" s="132">
        <v>5505.9</v>
      </c>
      <c r="I159" s="132">
        <v>574.5</v>
      </c>
      <c r="J159" s="132">
        <v>7908.8</v>
      </c>
      <c r="K159" s="132">
        <v>6468.5</v>
      </c>
      <c r="L159" s="132">
        <v>1075.2</v>
      </c>
      <c r="M159" s="132">
        <v>365.1</v>
      </c>
      <c r="N159" s="132">
        <v>79.5</v>
      </c>
      <c r="O159" s="132">
        <v>80.900000000000006</v>
      </c>
      <c r="P159" s="132">
        <v>77.400000000000006</v>
      </c>
      <c r="Q159" s="132">
        <v>75.7</v>
      </c>
      <c r="R159" s="132">
        <v>0</v>
      </c>
    </row>
    <row r="160" spans="1:18">
      <c r="A160" s="131">
        <v>42766</v>
      </c>
      <c r="B160" s="132">
        <v>20556.7</v>
      </c>
      <c r="C160" s="132">
        <v>12370.3</v>
      </c>
      <c r="D160" s="132">
        <v>7392.8</v>
      </c>
      <c r="E160" s="132">
        <v>793.5</v>
      </c>
      <c r="F160" s="132">
        <v>16803.900000000001</v>
      </c>
      <c r="G160" s="132">
        <v>10186.200000000001</v>
      </c>
      <c r="H160" s="132">
        <v>6012.7</v>
      </c>
      <c r="I160" s="132">
        <v>605</v>
      </c>
      <c r="J160" s="132">
        <v>8411.2000000000007</v>
      </c>
      <c r="K160" s="132">
        <v>6838.5</v>
      </c>
      <c r="L160" s="132">
        <v>1191.7</v>
      </c>
      <c r="M160" s="132">
        <v>381</v>
      </c>
      <c r="N160" s="132">
        <v>81.7</v>
      </c>
      <c r="O160" s="132">
        <v>82.3</v>
      </c>
      <c r="P160" s="132">
        <v>81.3</v>
      </c>
      <c r="Q160" s="132">
        <v>76.2</v>
      </c>
      <c r="R160" s="132">
        <v>0</v>
      </c>
    </row>
    <row r="161" spans="1:18">
      <c r="A161" s="131">
        <v>42794</v>
      </c>
      <c r="B161" s="132">
        <v>18700.900000000001</v>
      </c>
      <c r="C161" s="132">
        <v>11490.4</v>
      </c>
      <c r="D161" s="132">
        <v>6489.1</v>
      </c>
      <c r="E161" s="132">
        <v>721.5</v>
      </c>
      <c r="F161" s="132">
        <v>15605.5</v>
      </c>
      <c r="G161" s="132">
        <v>9811.2999999999993</v>
      </c>
      <c r="H161" s="132">
        <v>5239.2</v>
      </c>
      <c r="I161" s="132">
        <v>554.9</v>
      </c>
      <c r="J161" s="132">
        <v>7986.6</v>
      </c>
      <c r="K161" s="132">
        <v>6557.8</v>
      </c>
      <c r="L161" s="132">
        <v>1078.2</v>
      </c>
      <c r="M161" s="132">
        <v>350.5</v>
      </c>
      <c r="N161" s="132">
        <v>83.4</v>
      </c>
      <c r="O161" s="132">
        <v>85.4</v>
      </c>
      <c r="P161" s="132">
        <v>80.7</v>
      </c>
      <c r="Q161" s="132">
        <v>76.900000000000006</v>
      </c>
      <c r="R161" s="132">
        <v>0</v>
      </c>
    </row>
    <row r="162" spans="1:18">
      <c r="A162" s="131">
        <v>42825</v>
      </c>
      <c r="B162" s="132">
        <v>20001.8</v>
      </c>
      <c r="C162" s="132">
        <v>12450.7</v>
      </c>
      <c r="D162" s="132">
        <v>6805.2</v>
      </c>
      <c r="E162" s="132">
        <v>745.8</v>
      </c>
      <c r="F162" s="132">
        <v>16201.7</v>
      </c>
      <c r="G162" s="132">
        <v>10340.700000000001</v>
      </c>
      <c r="H162" s="132">
        <v>5335</v>
      </c>
      <c r="I162" s="132">
        <v>526.1</v>
      </c>
      <c r="J162" s="132">
        <v>8407.4</v>
      </c>
      <c r="K162" s="132">
        <v>7003.1</v>
      </c>
      <c r="L162" s="132">
        <v>1070.8</v>
      </c>
      <c r="M162" s="132">
        <v>333.4</v>
      </c>
      <c r="N162" s="132">
        <v>81</v>
      </c>
      <c r="O162" s="132">
        <v>83.1</v>
      </c>
      <c r="P162" s="132">
        <v>78.400000000000006</v>
      </c>
      <c r="Q162" s="132">
        <v>70.5</v>
      </c>
      <c r="R162" s="132">
        <v>0</v>
      </c>
    </row>
    <row r="163" spans="1:18">
      <c r="A163" s="131">
        <v>42855</v>
      </c>
      <c r="B163" s="132">
        <v>19579.099999999999</v>
      </c>
      <c r="C163" s="132">
        <v>11877</v>
      </c>
      <c r="D163" s="132">
        <v>6964.4</v>
      </c>
      <c r="E163" s="132">
        <v>737.7</v>
      </c>
      <c r="F163" s="132">
        <v>15832.5</v>
      </c>
      <c r="G163" s="132">
        <v>9813.1</v>
      </c>
      <c r="H163" s="132">
        <v>5460.4</v>
      </c>
      <c r="I163" s="132">
        <v>559.1</v>
      </c>
      <c r="J163" s="132">
        <v>8170.6</v>
      </c>
      <c r="K163" s="132">
        <v>6760.5</v>
      </c>
      <c r="L163" s="132">
        <v>1052.5</v>
      </c>
      <c r="M163" s="132">
        <v>357.6</v>
      </c>
      <c r="N163" s="132">
        <v>80.900000000000006</v>
      </c>
      <c r="O163" s="132">
        <v>82.6</v>
      </c>
      <c r="P163" s="132">
        <v>78.400000000000006</v>
      </c>
      <c r="Q163" s="132">
        <v>75.8</v>
      </c>
      <c r="R163" s="132">
        <v>0</v>
      </c>
    </row>
    <row r="164" spans="1:18">
      <c r="A164" s="131">
        <v>42886</v>
      </c>
      <c r="B164" s="132">
        <v>20385.3</v>
      </c>
      <c r="C164" s="132">
        <v>12141.4</v>
      </c>
      <c r="D164" s="132">
        <v>7493.9</v>
      </c>
      <c r="E164" s="132">
        <v>749.9</v>
      </c>
      <c r="F164" s="132">
        <v>16048.1</v>
      </c>
      <c r="G164" s="132">
        <v>9919.2000000000007</v>
      </c>
      <c r="H164" s="132">
        <v>5579.5</v>
      </c>
      <c r="I164" s="132">
        <v>549.4</v>
      </c>
      <c r="J164" s="132">
        <v>8236.7999999999993</v>
      </c>
      <c r="K164" s="132">
        <v>6857.7</v>
      </c>
      <c r="L164" s="132">
        <v>1027.9000000000001</v>
      </c>
      <c r="M164" s="132">
        <v>351.2</v>
      </c>
      <c r="N164" s="132">
        <v>78.7</v>
      </c>
      <c r="O164" s="132">
        <v>81.7</v>
      </c>
      <c r="P164" s="132">
        <v>74.5</v>
      </c>
      <c r="Q164" s="132">
        <v>73.3</v>
      </c>
      <c r="R164" s="132">
        <v>0</v>
      </c>
    </row>
    <row r="165" spans="1:18">
      <c r="A165" s="131">
        <v>42916</v>
      </c>
      <c r="B165" s="132">
        <v>19737.400000000001</v>
      </c>
      <c r="C165" s="132">
        <v>11385.9</v>
      </c>
      <c r="D165" s="132">
        <v>7626.6</v>
      </c>
      <c r="E165" s="132">
        <v>724.9</v>
      </c>
      <c r="F165" s="132">
        <v>15916.5</v>
      </c>
      <c r="G165" s="132">
        <v>9571.5</v>
      </c>
      <c r="H165" s="132">
        <v>5786.8</v>
      </c>
      <c r="I165" s="132">
        <v>558.20000000000005</v>
      </c>
      <c r="J165" s="132">
        <v>7986</v>
      </c>
      <c r="K165" s="132">
        <v>6585.3</v>
      </c>
      <c r="L165" s="132">
        <v>1044.5999999999999</v>
      </c>
      <c r="M165" s="132">
        <v>356.1</v>
      </c>
      <c r="N165" s="132">
        <v>80.599999999999994</v>
      </c>
      <c r="O165" s="132">
        <v>84.1</v>
      </c>
      <c r="P165" s="132">
        <v>75.900000000000006</v>
      </c>
      <c r="Q165" s="132">
        <v>77</v>
      </c>
      <c r="R165" s="132">
        <v>0</v>
      </c>
    </row>
    <row r="166" spans="1:18">
      <c r="A166" s="131">
        <v>42947</v>
      </c>
      <c r="B166" s="132">
        <v>21281.200000000001</v>
      </c>
      <c r="C166" s="132">
        <v>12344.7</v>
      </c>
      <c r="D166" s="132">
        <v>8156.2</v>
      </c>
      <c r="E166" s="132">
        <v>780.4</v>
      </c>
      <c r="F166" s="132">
        <v>17437.599999999999</v>
      </c>
      <c r="G166" s="132">
        <v>10310.299999999999</v>
      </c>
      <c r="H166" s="132">
        <v>6478.7</v>
      </c>
      <c r="I166" s="132">
        <v>648.6</v>
      </c>
      <c r="J166" s="132">
        <v>8638.2000000000007</v>
      </c>
      <c r="K166" s="132">
        <v>7031.9</v>
      </c>
      <c r="L166" s="132">
        <v>1190.5999999999999</v>
      </c>
      <c r="M166" s="132">
        <v>415.7</v>
      </c>
      <c r="N166" s="132">
        <v>81.900000000000006</v>
      </c>
      <c r="O166" s="132">
        <v>83.5</v>
      </c>
      <c r="P166" s="132">
        <v>79.400000000000006</v>
      </c>
      <c r="Q166" s="132">
        <v>83.1</v>
      </c>
      <c r="R166" s="132">
        <v>0</v>
      </c>
    </row>
    <row r="167" spans="1:18">
      <c r="A167" s="131">
        <v>42978</v>
      </c>
      <c r="B167" s="132">
        <v>21767.1</v>
      </c>
      <c r="C167" s="132">
        <v>12858.6</v>
      </c>
      <c r="D167" s="132">
        <v>8132.1</v>
      </c>
      <c r="E167" s="132">
        <v>776.4</v>
      </c>
      <c r="F167" s="132">
        <v>18050.099999999999</v>
      </c>
      <c r="G167" s="132">
        <v>10800</v>
      </c>
      <c r="H167" s="132">
        <v>6584.2</v>
      </c>
      <c r="I167" s="132">
        <v>665.8</v>
      </c>
      <c r="J167" s="132">
        <v>9042.7999999999993</v>
      </c>
      <c r="K167" s="132">
        <v>7373</v>
      </c>
      <c r="L167" s="132">
        <v>1239.5999999999999</v>
      </c>
      <c r="M167" s="132">
        <v>430.2</v>
      </c>
      <c r="N167" s="132">
        <v>82.9</v>
      </c>
      <c r="O167" s="132">
        <v>84</v>
      </c>
      <c r="P167" s="132">
        <v>81</v>
      </c>
      <c r="Q167" s="132">
        <v>85.8</v>
      </c>
      <c r="R167" s="132">
        <v>0</v>
      </c>
    </row>
    <row r="168" spans="1:18">
      <c r="A168" s="131">
        <v>43008</v>
      </c>
      <c r="B168" s="132">
        <v>21254.2</v>
      </c>
      <c r="C168" s="132">
        <v>12637.3</v>
      </c>
      <c r="D168" s="132">
        <v>7882.9</v>
      </c>
      <c r="E168" s="132">
        <v>734</v>
      </c>
      <c r="F168" s="132">
        <v>16972.400000000001</v>
      </c>
      <c r="G168" s="132">
        <v>10279.9</v>
      </c>
      <c r="H168" s="132">
        <v>6114.2</v>
      </c>
      <c r="I168" s="132">
        <v>578.4</v>
      </c>
      <c r="J168" s="132">
        <v>8494.4</v>
      </c>
      <c r="K168" s="132">
        <v>7011</v>
      </c>
      <c r="L168" s="132">
        <v>1117.0999999999999</v>
      </c>
      <c r="M168" s="132">
        <v>366.4</v>
      </c>
      <c r="N168" s="132">
        <v>79.900000000000006</v>
      </c>
      <c r="O168" s="132">
        <v>81.3</v>
      </c>
      <c r="P168" s="132">
        <v>77.599999999999994</v>
      </c>
      <c r="Q168" s="132">
        <v>78.8</v>
      </c>
      <c r="R168" s="132">
        <v>643</v>
      </c>
    </row>
    <row r="169" spans="1:18">
      <c r="A169" s="131">
        <v>43039</v>
      </c>
      <c r="B169" s="132">
        <v>21915.8</v>
      </c>
      <c r="C169" s="132">
        <v>13022.4</v>
      </c>
      <c r="D169" s="132">
        <v>8116.2</v>
      </c>
      <c r="E169" s="132">
        <v>777.2</v>
      </c>
      <c r="F169" s="132">
        <v>17746.599999999999</v>
      </c>
      <c r="G169" s="132">
        <v>10882.2</v>
      </c>
      <c r="H169" s="132">
        <v>6243.4</v>
      </c>
      <c r="I169" s="132">
        <v>620.9</v>
      </c>
      <c r="J169" s="132">
        <v>8986.6</v>
      </c>
      <c r="K169" s="132">
        <v>7432.8</v>
      </c>
      <c r="L169" s="132">
        <v>1159.0999999999999</v>
      </c>
      <c r="M169" s="132">
        <v>394.8</v>
      </c>
      <c r="N169" s="132">
        <v>81</v>
      </c>
      <c r="O169" s="132">
        <v>83.6</v>
      </c>
      <c r="P169" s="132">
        <v>76.900000000000006</v>
      </c>
      <c r="Q169" s="132">
        <v>79.900000000000006</v>
      </c>
      <c r="R169" s="132">
        <v>643</v>
      </c>
    </row>
    <row r="170" spans="1:18">
      <c r="A170" s="131">
        <v>43069</v>
      </c>
      <c r="B170" s="132">
        <v>21009.7</v>
      </c>
      <c r="C170" s="132">
        <v>12752.3</v>
      </c>
      <c r="D170" s="132">
        <v>7496.8</v>
      </c>
      <c r="E170" s="132">
        <v>760.6</v>
      </c>
      <c r="F170" s="132">
        <v>17105.3</v>
      </c>
      <c r="G170" s="132">
        <v>10648.6</v>
      </c>
      <c r="H170" s="132">
        <v>5826.2</v>
      </c>
      <c r="I170" s="132">
        <v>630.5</v>
      </c>
      <c r="J170" s="132">
        <v>8668.7000000000007</v>
      </c>
      <c r="K170" s="132">
        <v>7157.5</v>
      </c>
      <c r="L170" s="132">
        <v>1110.3</v>
      </c>
      <c r="M170" s="132">
        <v>400.9</v>
      </c>
      <c r="N170" s="132">
        <v>81.400000000000006</v>
      </c>
      <c r="O170" s="132">
        <v>83.5</v>
      </c>
      <c r="P170" s="132">
        <v>77.7</v>
      </c>
      <c r="Q170" s="132">
        <v>82.9</v>
      </c>
      <c r="R170" s="132">
        <v>646</v>
      </c>
    </row>
    <row r="171" spans="1:18">
      <c r="A171" s="131">
        <v>43100</v>
      </c>
      <c r="B171" s="132">
        <v>21607.599999999999</v>
      </c>
      <c r="C171" s="132">
        <v>12648</v>
      </c>
      <c r="D171" s="132">
        <v>8188</v>
      </c>
      <c r="E171" s="132">
        <v>771.6</v>
      </c>
      <c r="F171" s="132">
        <v>17355.5</v>
      </c>
      <c r="G171" s="132">
        <v>10303.799999999999</v>
      </c>
      <c r="H171" s="132">
        <v>6410.9</v>
      </c>
      <c r="I171" s="132">
        <v>640.79999999999995</v>
      </c>
      <c r="J171" s="132">
        <v>8545.6</v>
      </c>
      <c r="K171" s="132">
        <v>6914.4</v>
      </c>
      <c r="L171" s="132">
        <v>1219.0999999999999</v>
      </c>
      <c r="M171" s="132">
        <v>412.1</v>
      </c>
      <c r="N171" s="132">
        <v>80.3</v>
      </c>
      <c r="O171" s="132">
        <v>81.5</v>
      </c>
      <c r="P171" s="132">
        <v>78.3</v>
      </c>
      <c r="Q171" s="132">
        <v>83</v>
      </c>
      <c r="R171" s="132">
        <v>655</v>
      </c>
    </row>
    <row r="172" spans="1:18">
      <c r="A172" s="131">
        <v>43131</v>
      </c>
      <c r="B172" s="132">
        <v>22115.5</v>
      </c>
      <c r="C172" s="132">
        <v>13024</v>
      </c>
      <c r="D172" s="132">
        <v>8313.6</v>
      </c>
      <c r="E172" s="132">
        <v>777.9</v>
      </c>
      <c r="F172" s="132">
        <v>17468.3</v>
      </c>
      <c r="G172" s="132">
        <v>10456.5</v>
      </c>
      <c r="H172" s="132">
        <v>6395</v>
      </c>
      <c r="I172" s="132">
        <v>616.79999999999995</v>
      </c>
      <c r="J172" s="132">
        <v>8590.2999999999993</v>
      </c>
      <c r="K172" s="132">
        <v>6980.8</v>
      </c>
      <c r="L172" s="132">
        <v>1218.8</v>
      </c>
      <c r="M172" s="132">
        <v>390.7</v>
      </c>
      <c r="N172" s="132">
        <v>79</v>
      </c>
      <c r="O172" s="132">
        <v>80.3</v>
      </c>
      <c r="P172" s="132">
        <v>76.900000000000006</v>
      </c>
      <c r="Q172" s="132">
        <v>79.3</v>
      </c>
      <c r="R172" s="132">
        <v>655</v>
      </c>
    </row>
    <row r="173" spans="1:18">
      <c r="A173" s="131">
        <v>43159</v>
      </c>
      <c r="B173" s="132">
        <v>20901.3</v>
      </c>
      <c r="C173" s="132">
        <v>12660</v>
      </c>
      <c r="D173" s="132">
        <v>7419.4</v>
      </c>
      <c r="E173" s="132">
        <v>821.9</v>
      </c>
      <c r="F173" s="132">
        <v>17268.5</v>
      </c>
      <c r="G173" s="132">
        <v>10721.3</v>
      </c>
      <c r="H173" s="132">
        <v>5888.6</v>
      </c>
      <c r="I173" s="132">
        <v>658.6</v>
      </c>
      <c r="J173" s="132">
        <v>8768.9</v>
      </c>
      <c r="K173" s="132">
        <v>7158.6</v>
      </c>
      <c r="L173" s="132">
        <v>1180.4000000000001</v>
      </c>
      <c r="M173" s="132">
        <v>429.9</v>
      </c>
      <c r="N173" s="132">
        <v>82.6</v>
      </c>
      <c r="O173" s="132">
        <v>84.7</v>
      </c>
      <c r="P173" s="132">
        <v>79.400000000000006</v>
      </c>
      <c r="Q173" s="132">
        <v>80.099999999999994</v>
      </c>
      <c r="R173" s="132">
        <v>654</v>
      </c>
    </row>
    <row r="174" spans="1:18">
      <c r="A174" s="131">
        <v>43190</v>
      </c>
      <c r="B174" s="132">
        <v>22711.3</v>
      </c>
      <c r="C174" s="132">
        <v>13579.7</v>
      </c>
      <c r="D174" s="132">
        <v>8358.2000000000007</v>
      </c>
      <c r="E174" s="132">
        <v>773.4</v>
      </c>
      <c r="F174" s="132">
        <v>18573</v>
      </c>
      <c r="G174" s="132">
        <v>11386.8</v>
      </c>
      <c r="H174" s="132">
        <v>6576.5</v>
      </c>
      <c r="I174" s="132">
        <v>609.79999999999995</v>
      </c>
      <c r="J174" s="132">
        <v>9358.7999999999993</v>
      </c>
      <c r="K174" s="132">
        <v>7682.9</v>
      </c>
      <c r="L174" s="132">
        <v>1293.2</v>
      </c>
      <c r="M174" s="132">
        <v>382.7</v>
      </c>
      <c r="N174" s="132">
        <v>81.8</v>
      </c>
      <c r="O174" s="132">
        <v>83.9</v>
      </c>
      <c r="P174" s="132">
        <v>78.7</v>
      </c>
      <c r="Q174" s="132">
        <v>78.8</v>
      </c>
      <c r="R174" s="132">
        <v>659</v>
      </c>
    </row>
    <row r="175" spans="1:18">
      <c r="A175" s="131">
        <v>43220</v>
      </c>
      <c r="B175" s="132">
        <v>22569.7</v>
      </c>
      <c r="C175" s="132">
        <v>13126.7</v>
      </c>
      <c r="D175" s="132">
        <v>8655</v>
      </c>
      <c r="E175" s="132">
        <v>788.1</v>
      </c>
      <c r="F175" s="132">
        <v>18393.8</v>
      </c>
      <c r="G175" s="132">
        <v>10939.3</v>
      </c>
      <c r="H175" s="132">
        <v>6805.2</v>
      </c>
      <c r="I175" s="132">
        <v>649.29999999999995</v>
      </c>
      <c r="J175" s="132">
        <v>9159</v>
      </c>
      <c r="K175" s="132">
        <v>7449.9</v>
      </c>
      <c r="L175" s="132">
        <v>1290</v>
      </c>
      <c r="M175" s="132">
        <v>419.2</v>
      </c>
      <c r="N175" s="132">
        <v>81.5</v>
      </c>
      <c r="O175" s="132">
        <v>83.3</v>
      </c>
      <c r="P175" s="132">
        <v>78.599999999999994</v>
      </c>
      <c r="Q175" s="132">
        <v>82.4</v>
      </c>
      <c r="R175" s="132">
        <v>658</v>
      </c>
    </row>
    <row r="176" spans="1:18">
      <c r="A176" s="131">
        <v>43251</v>
      </c>
      <c r="B176" s="132">
        <v>22949</v>
      </c>
      <c r="C176" s="132">
        <v>13420.9</v>
      </c>
      <c r="D176" s="132">
        <v>8713.9</v>
      </c>
      <c r="E176" s="132">
        <v>814.3</v>
      </c>
      <c r="F176" s="132">
        <v>17905.099999999999</v>
      </c>
      <c r="G176" s="132">
        <v>10710.5</v>
      </c>
      <c r="H176" s="132">
        <v>6547.2</v>
      </c>
      <c r="I176" s="132">
        <v>647.4</v>
      </c>
      <c r="J176" s="132">
        <v>8901</v>
      </c>
      <c r="K176" s="132">
        <v>7264.5</v>
      </c>
      <c r="L176" s="132">
        <v>1228.2</v>
      </c>
      <c r="M176" s="132">
        <v>408.3</v>
      </c>
      <c r="N176" s="132">
        <v>78</v>
      </c>
      <c r="O176" s="132">
        <v>79.8</v>
      </c>
      <c r="P176" s="132">
        <v>75.099999999999994</v>
      </c>
      <c r="Q176" s="132">
        <v>79.5</v>
      </c>
      <c r="R176" s="132">
        <v>661</v>
      </c>
    </row>
    <row r="177" spans="1:18">
      <c r="A177" s="131">
        <v>43281</v>
      </c>
      <c r="B177" s="132">
        <v>22505.200000000001</v>
      </c>
      <c r="C177" s="132">
        <v>13055.8</v>
      </c>
      <c r="D177" s="132">
        <v>8639.1</v>
      </c>
      <c r="E177" s="132">
        <v>810.4</v>
      </c>
      <c r="F177" s="132">
        <v>18030.400000000001</v>
      </c>
      <c r="G177" s="132">
        <v>10705.4</v>
      </c>
      <c r="H177" s="132">
        <v>6675.5</v>
      </c>
      <c r="I177" s="132">
        <v>649.5</v>
      </c>
      <c r="J177" s="132">
        <v>8949</v>
      </c>
      <c r="K177" s="132">
        <v>7273.1</v>
      </c>
      <c r="L177" s="132">
        <v>1263.0999999999999</v>
      </c>
      <c r="M177" s="132">
        <v>412.8</v>
      </c>
      <c r="N177" s="132">
        <v>80.099999999999994</v>
      </c>
      <c r="O177" s="132">
        <v>82</v>
      </c>
      <c r="P177" s="132">
        <v>77.3</v>
      </c>
      <c r="Q177" s="132">
        <v>80.2</v>
      </c>
      <c r="R177" s="132">
        <v>662</v>
      </c>
    </row>
    <row r="178" spans="1:18">
      <c r="A178" s="131">
        <v>43312</v>
      </c>
      <c r="B178" s="132">
        <v>23825.7</v>
      </c>
      <c r="C178" s="132">
        <v>13561</v>
      </c>
      <c r="D178" s="132">
        <v>9410.2000000000007</v>
      </c>
      <c r="E178" s="132">
        <v>854.5</v>
      </c>
      <c r="F178" s="132">
        <v>19188</v>
      </c>
      <c r="G178" s="132">
        <v>11199.9</v>
      </c>
      <c r="H178" s="132">
        <v>7285</v>
      </c>
      <c r="I178" s="132">
        <v>703.1</v>
      </c>
      <c r="J178" s="132">
        <v>9399.4</v>
      </c>
      <c r="K178" s="132">
        <v>7576.1</v>
      </c>
      <c r="L178" s="132">
        <v>1368.5</v>
      </c>
      <c r="M178" s="132">
        <v>454.7</v>
      </c>
      <c r="N178" s="132">
        <v>80.5</v>
      </c>
      <c r="O178" s="132">
        <v>82.6</v>
      </c>
      <c r="P178" s="132">
        <v>77.400000000000006</v>
      </c>
      <c r="Q178" s="132">
        <v>82.3</v>
      </c>
      <c r="R178" s="132">
        <v>663</v>
      </c>
    </row>
    <row r="179" spans="1:18">
      <c r="A179" s="131">
        <v>43343</v>
      </c>
      <c r="B179" s="132">
        <v>23847.200000000001</v>
      </c>
      <c r="C179" s="132">
        <v>13668</v>
      </c>
      <c r="D179" s="132">
        <v>9313.2999999999993</v>
      </c>
      <c r="E179" s="132">
        <v>865.9</v>
      </c>
      <c r="F179" s="132">
        <v>20053.3</v>
      </c>
      <c r="G179" s="132">
        <v>11802.8</v>
      </c>
      <c r="H179" s="132">
        <v>7499.9</v>
      </c>
      <c r="I179" s="132">
        <v>750.7</v>
      </c>
      <c r="J179" s="132">
        <v>9895.7999999999993</v>
      </c>
      <c r="K179" s="132">
        <v>7990.4</v>
      </c>
      <c r="L179" s="132">
        <v>1424.5</v>
      </c>
      <c r="M179" s="132">
        <v>480.9</v>
      </c>
      <c r="N179" s="132">
        <v>84.1</v>
      </c>
      <c r="O179" s="132">
        <v>86.4</v>
      </c>
      <c r="P179" s="132">
        <v>80.5</v>
      </c>
      <c r="Q179" s="132">
        <v>86.7</v>
      </c>
      <c r="R179" s="132">
        <v>668</v>
      </c>
    </row>
    <row r="180" spans="1:18">
      <c r="A180" s="131">
        <v>43373</v>
      </c>
      <c r="B180" s="132">
        <v>22591.7</v>
      </c>
      <c r="C180" s="132">
        <v>13055.1</v>
      </c>
      <c r="D180" s="132">
        <v>8807.9</v>
      </c>
      <c r="E180" s="132">
        <v>728.8</v>
      </c>
      <c r="F180" s="132">
        <v>18139.8</v>
      </c>
      <c r="G180" s="132">
        <v>10723</v>
      </c>
      <c r="H180" s="132">
        <v>6829.2</v>
      </c>
      <c r="I180" s="132">
        <v>587.6</v>
      </c>
      <c r="J180" s="132">
        <v>8911</v>
      </c>
      <c r="K180" s="132">
        <v>7273.6</v>
      </c>
      <c r="L180" s="132">
        <v>1260.8</v>
      </c>
      <c r="M180" s="132">
        <v>376.6</v>
      </c>
      <c r="N180" s="132">
        <v>80.3</v>
      </c>
      <c r="O180" s="132">
        <v>82.1</v>
      </c>
      <c r="P180" s="132">
        <v>77.5</v>
      </c>
      <c r="Q180" s="132">
        <v>80.599999999999994</v>
      </c>
      <c r="R180" s="132">
        <v>673</v>
      </c>
    </row>
    <row r="181" spans="1:18">
      <c r="A181" s="131">
        <v>43404</v>
      </c>
      <c r="B181" s="132">
        <v>23619.7</v>
      </c>
      <c r="C181" s="132">
        <v>13920</v>
      </c>
      <c r="D181" s="132">
        <v>8818.4</v>
      </c>
      <c r="E181" s="132">
        <v>881.3</v>
      </c>
      <c r="F181" s="132">
        <v>19129.2</v>
      </c>
      <c r="G181" s="132">
        <v>11742</v>
      </c>
      <c r="H181" s="132">
        <v>6700.6</v>
      </c>
      <c r="I181" s="132">
        <v>686.6</v>
      </c>
      <c r="J181" s="132">
        <v>9695.7000000000007</v>
      </c>
      <c r="K181" s="132">
        <v>7979.4</v>
      </c>
      <c r="L181" s="132">
        <v>1287.5</v>
      </c>
      <c r="M181" s="132">
        <v>428.8</v>
      </c>
      <c r="N181" s="132">
        <v>81</v>
      </c>
      <c r="O181" s="132">
        <v>84.4</v>
      </c>
      <c r="P181" s="132">
        <v>76</v>
      </c>
      <c r="Q181" s="132">
        <v>77.900000000000006</v>
      </c>
      <c r="R181" s="132">
        <v>679</v>
      </c>
    </row>
    <row r="182" spans="1:18">
      <c r="A182" s="131">
        <v>43434</v>
      </c>
      <c r="B182" s="132">
        <v>22559.599999999999</v>
      </c>
      <c r="C182" s="132">
        <v>13352.9</v>
      </c>
      <c r="D182" s="132">
        <v>8358.7999999999993</v>
      </c>
      <c r="E182" s="132">
        <v>848</v>
      </c>
      <c r="F182" s="132">
        <v>17958.2</v>
      </c>
      <c r="G182" s="132">
        <v>10845.6</v>
      </c>
      <c r="H182" s="132">
        <v>6434.5</v>
      </c>
      <c r="I182" s="132">
        <v>678.2</v>
      </c>
      <c r="J182" s="132">
        <v>9015.7000000000007</v>
      </c>
      <c r="K182" s="132">
        <v>7332.6</v>
      </c>
      <c r="L182" s="132">
        <v>1260</v>
      </c>
      <c r="M182" s="132">
        <v>423.2</v>
      </c>
      <c r="N182" s="132">
        <v>79.599999999999994</v>
      </c>
      <c r="O182" s="132">
        <v>81.2</v>
      </c>
      <c r="P182" s="132">
        <v>77</v>
      </c>
      <c r="Q182" s="132">
        <v>80</v>
      </c>
      <c r="R182" s="132">
        <v>680</v>
      </c>
    </row>
    <row r="183" spans="1:18">
      <c r="A183" s="131">
        <v>43465</v>
      </c>
      <c r="B183" s="132">
        <v>23351</v>
      </c>
      <c r="C183" s="132">
        <v>13704.8</v>
      </c>
      <c r="D183" s="132">
        <v>8762.9</v>
      </c>
      <c r="E183" s="132">
        <v>883.3</v>
      </c>
      <c r="F183" s="132">
        <v>18354.7</v>
      </c>
      <c r="G183" s="132">
        <v>10814.5</v>
      </c>
      <c r="H183" s="132">
        <v>6821.8</v>
      </c>
      <c r="I183" s="132">
        <v>718.5</v>
      </c>
      <c r="J183" s="132">
        <v>9040.4</v>
      </c>
      <c r="K183" s="132">
        <v>7257.6</v>
      </c>
      <c r="L183" s="132">
        <v>1331.9</v>
      </c>
      <c r="M183" s="132">
        <v>450.8</v>
      </c>
      <c r="N183" s="132">
        <v>78.599999999999994</v>
      </c>
      <c r="O183" s="132">
        <v>78.900000000000006</v>
      </c>
      <c r="P183" s="132">
        <v>77.8</v>
      </c>
      <c r="Q183" s="132">
        <v>81.3</v>
      </c>
      <c r="R183" s="132">
        <v>684</v>
      </c>
    </row>
    <row r="184" spans="1:18">
      <c r="A184" s="131">
        <v>43496</v>
      </c>
      <c r="B184" s="132">
        <v>23688.7</v>
      </c>
      <c r="C184" s="132">
        <v>13761.8</v>
      </c>
      <c r="D184" s="132">
        <v>9006.6</v>
      </c>
      <c r="E184" s="132">
        <v>920.4</v>
      </c>
      <c r="F184" s="132">
        <v>18930.599999999999</v>
      </c>
      <c r="G184" s="132">
        <v>10960.5</v>
      </c>
      <c r="H184" s="132">
        <v>7216.3</v>
      </c>
      <c r="I184" s="132">
        <v>753.7</v>
      </c>
      <c r="J184" s="132">
        <v>9156.5</v>
      </c>
      <c r="K184" s="132">
        <v>7243.8</v>
      </c>
      <c r="L184" s="132">
        <v>1441.1</v>
      </c>
      <c r="M184" s="132">
        <v>471.6</v>
      </c>
      <c r="N184" s="132">
        <v>79.900000000000006</v>
      </c>
      <c r="O184" s="132">
        <v>79.599999999999994</v>
      </c>
      <c r="P184" s="132">
        <v>80.099999999999994</v>
      </c>
      <c r="Q184" s="132">
        <v>81.900000000000006</v>
      </c>
      <c r="R184" s="132">
        <v>671</v>
      </c>
    </row>
    <row r="185" spans="1:18">
      <c r="A185" s="131">
        <v>43524</v>
      </c>
      <c r="B185" s="132">
        <v>22259.9</v>
      </c>
      <c r="C185" s="132">
        <v>13251.6</v>
      </c>
      <c r="D185" s="132">
        <v>8105.5</v>
      </c>
      <c r="E185" s="132">
        <v>902.8</v>
      </c>
      <c r="F185" s="132">
        <v>18700.599999999999</v>
      </c>
      <c r="G185" s="132">
        <v>11410.8</v>
      </c>
      <c r="H185" s="132">
        <v>6545.3</v>
      </c>
      <c r="I185" s="132">
        <v>744.5</v>
      </c>
      <c r="J185" s="132">
        <v>9385.2999999999993</v>
      </c>
      <c r="K185" s="132">
        <v>7551.4</v>
      </c>
      <c r="L185" s="132">
        <v>1357.7</v>
      </c>
      <c r="M185" s="132">
        <v>476.1</v>
      </c>
      <c r="N185" s="132">
        <v>84</v>
      </c>
      <c r="O185" s="132">
        <v>86.1</v>
      </c>
      <c r="P185" s="132">
        <v>80.8</v>
      </c>
      <c r="Q185" s="132">
        <v>82.5</v>
      </c>
      <c r="R185" s="132">
        <v>673</v>
      </c>
    </row>
    <row r="186" spans="1:18">
      <c r="A186" s="131">
        <v>43555</v>
      </c>
      <c r="B186" s="132">
        <v>23695.1</v>
      </c>
      <c r="C186" s="132">
        <v>13717.7</v>
      </c>
      <c r="D186" s="132">
        <v>9069</v>
      </c>
      <c r="E186" s="132">
        <v>908.4</v>
      </c>
      <c r="F186" s="132">
        <v>19117.400000000001</v>
      </c>
      <c r="G186" s="132">
        <v>11237.8</v>
      </c>
      <c r="H186" s="132">
        <v>7140.2</v>
      </c>
      <c r="I186" s="132">
        <v>739.4</v>
      </c>
      <c r="J186" s="132">
        <v>9478.5</v>
      </c>
      <c r="K186" s="132">
        <v>7534</v>
      </c>
      <c r="L186" s="132">
        <v>1475.3</v>
      </c>
      <c r="M186" s="132">
        <v>469.2</v>
      </c>
      <c r="N186" s="132">
        <v>80.7</v>
      </c>
      <c r="O186" s="132">
        <v>81.900000000000006</v>
      </c>
      <c r="P186" s="132">
        <v>78.7</v>
      </c>
      <c r="Q186" s="132">
        <v>81.400000000000006</v>
      </c>
      <c r="R186" s="132">
        <v>676</v>
      </c>
    </row>
    <row r="187" spans="1:18">
      <c r="A187" s="131">
        <v>43585</v>
      </c>
      <c r="B187" s="132">
        <v>23743.8</v>
      </c>
      <c r="C187" s="132">
        <v>13280.5</v>
      </c>
      <c r="D187" s="132">
        <v>9489.4</v>
      </c>
      <c r="E187" s="132">
        <v>973.9</v>
      </c>
      <c r="F187" s="132">
        <v>19224.8</v>
      </c>
      <c r="G187" s="132">
        <v>10961.3</v>
      </c>
      <c r="H187" s="132">
        <v>7473</v>
      </c>
      <c r="I187" s="132">
        <v>790.5</v>
      </c>
      <c r="J187" s="132">
        <v>9350.1</v>
      </c>
      <c r="K187" s="132">
        <v>7371.7</v>
      </c>
      <c r="L187" s="132">
        <v>1477</v>
      </c>
      <c r="M187" s="132">
        <v>501.4</v>
      </c>
      <c r="N187" s="132">
        <v>81</v>
      </c>
      <c r="O187" s="132">
        <v>82.5</v>
      </c>
      <c r="P187" s="132">
        <v>78.8</v>
      </c>
      <c r="Q187" s="132">
        <v>81.2</v>
      </c>
      <c r="R187" s="132">
        <v>672</v>
      </c>
    </row>
    <row r="188" spans="1:18">
      <c r="A188" s="131">
        <v>43616</v>
      </c>
      <c r="B188" s="132">
        <v>24215.9</v>
      </c>
      <c r="C188" s="132">
        <v>13723.8</v>
      </c>
      <c r="D188" s="132">
        <v>9506.4</v>
      </c>
      <c r="E188" s="132">
        <v>985.6</v>
      </c>
      <c r="F188" s="132">
        <v>19399.900000000001</v>
      </c>
      <c r="G188" s="132">
        <v>11179.4</v>
      </c>
      <c r="H188" s="132">
        <v>7440.2</v>
      </c>
      <c r="I188" s="132">
        <v>780.4</v>
      </c>
      <c r="J188" s="132">
        <v>9494.2999999999993</v>
      </c>
      <c r="K188" s="132">
        <v>7572.6</v>
      </c>
      <c r="L188" s="132">
        <v>1426.5</v>
      </c>
      <c r="M188" s="132">
        <v>495.2</v>
      </c>
      <c r="N188" s="132">
        <v>80.099999999999994</v>
      </c>
      <c r="O188" s="132">
        <v>81.5</v>
      </c>
      <c r="P188" s="132">
        <v>78.3</v>
      </c>
      <c r="Q188" s="132">
        <v>79.2</v>
      </c>
      <c r="R188" s="132">
        <v>675</v>
      </c>
    </row>
    <row r="189" spans="1:18">
      <c r="A189" s="131">
        <v>43646</v>
      </c>
      <c r="B189" s="132">
        <v>23449.5</v>
      </c>
      <c r="C189" s="132">
        <v>13206.1</v>
      </c>
      <c r="D189" s="132">
        <v>9284.6</v>
      </c>
      <c r="E189" s="132">
        <v>958.8</v>
      </c>
      <c r="F189" s="132">
        <v>18889.5</v>
      </c>
      <c r="G189" s="132">
        <v>10842.5</v>
      </c>
      <c r="H189" s="132">
        <v>7287.1</v>
      </c>
      <c r="I189" s="132">
        <v>759.9</v>
      </c>
      <c r="J189" s="132">
        <v>9192.4</v>
      </c>
      <c r="K189" s="132">
        <v>7320.4</v>
      </c>
      <c r="L189" s="132">
        <v>1383</v>
      </c>
      <c r="M189" s="132">
        <v>489</v>
      </c>
      <c r="N189" s="132">
        <v>80.599999999999994</v>
      </c>
      <c r="O189" s="132">
        <v>82.1</v>
      </c>
      <c r="P189" s="132">
        <v>78.5</v>
      </c>
      <c r="Q189" s="132">
        <v>79.3</v>
      </c>
      <c r="R189" s="132">
        <v>676</v>
      </c>
    </row>
    <row r="190" spans="1:18">
      <c r="A190" s="131">
        <v>43677</v>
      </c>
      <c r="B190" s="132">
        <v>25165.9</v>
      </c>
      <c r="C190" s="132">
        <v>14569.8</v>
      </c>
      <c r="D190" s="132">
        <v>9603.7000000000007</v>
      </c>
      <c r="E190" s="132">
        <v>992.5</v>
      </c>
      <c r="F190" s="132">
        <v>20418.400000000001</v>
      </c>
      <c r="G190" s="132">
        <v>12103.7</v>
      </c>
      <c r="H190" s="132">
        <v>7520.8</v>
      </c>
      <c r="I190" s="132">
        <v>793.8</v>
      </c>
      <c r="J190" s="132">
        <v>10051.200000000001</v>
      </c>
      <c r="K190" s="132">
        <v>8092.4</v>
      </c>
      <c r="L190" s="132">
        <v>1440.7</v>
      </c>
      <c r="M190" s="132">
        <v>518.1</v>
      </c>
      <c r="N190" s="132">
        <v>81.099999999999994</v>
      </c>
      <c r="O190" s="132">
        <v>83.1</v>
      </c>
      <c r="P190" s="132">
        <v>78.3</v>
      </c>
      <c r="Q190" s="132">
        <v>80</v>
      </c>
      <c r="R190" s="132">
        <v>679</v>
      </c>
    </row>
    <row r="191" spans="1:18">
      <c r="A191" s="131">
        <v>43708</v>
      </c>
      <c r="B191" s="132">
        <v>25175.8</v>
      </c>
      <c r="C191" s="132">
        <v>14668.4</v>
      </c>
      <c r="D191" s="132">
        <v>9580.1</v>
      </c>
      <c r="E191" s="132">
        <v>927.3</v>
      </c>
      <c r="F191" s="132">
        <v>21296.799999999999</v>
      </c>
      <c r="G191" s="132">
        <v>12635.7</v>
      </c>
      <c r="H191" s="132">
        <v>7944.4</v>
      </c>
      <c r="I191" s="132">
        <v>716.7</v>
      </c>
      <c r="J191" s="132">
        <v>10480</v>
      </c>
      <c r="K191" s="132">
        <v>8473.7999999999993</v>
      </c>
      <c r="L191" s="132">
        <v>1530.4</v>
      </c>
      <c r="M191" s="132">
        <v>475.7</v>
      </c>
      <c r="N191" s="132">
        <v>84.6</v>
      </c>
      <c r="O191" s="132">
        <v>86.1</v>
      </c>
      <c r="P191" s="132">
        <v>82.9</v>
      </c>
      <c r="Q191" s="132">
        <v>77.3</v>
      </c>
      <c r="R191" s="132">
        <v>678</v>
      </c>
    </row>
    <row r="192" spans="1:18">
      <c r="A192" s="131">
        <v>43738</v>
      </c>
      <c r="B192" s="132">
        <v>23682.6</v>
      </c>
      <c r="C192" s="132">
        <v>13994.5</v>
      </c>
      <c r="D192" s="132">
        <v>8893.5</v>
      </c>
      <c r="E192" s="132">
        <v>794.6</v>
      </c>
      <c r="F192" s="132">
        <v>19082.7</v>
      </c>
      <c r="G192" s="132">
        <v>11446.2</v>
      </c>
      <c r="H192" s="132">
        <v>7091.5</v>
      </c>
      <c r="I192" s="132">
        <v>545</v>
      </c>
      <c r="J192" s="132">
        <v>9401.4</v>
      </c>
      <c r="K192" s="132">
        <v>7689</v>
      </c>
      <c r="L192" s="132">
        <v>1358.9</v>
      </c>
      <c r="M192" s="132">
        <v>353.5</v>
      </c>
      <c r="N192" s="132">
        <v>80.599999999999994</v>
      </c>
      <c r="O192" s="132">
        <v>81.8</v>
      </c>
      <c r="P192" s="132">
        <v>79.7</v>
      </c>
      <c r="Q192" s="132">
        <v>68.599999999999994</v>
      </c>
      <c r="R192" s="132">
        <v>680</v>
      </c>
    </row>
    <row r="193" spans="1:18">
      <c r="A193" s="131">
        <v>43769</v>
      </c>
      <c r="B193" s="132">
        <v>24101.3</v>
      </c>
      <c r="C193" s="132">
        <v>14314.4</v>
      </c>
      <c r="D193" s="132">
        <v>8938.7999999999993</v>
      </c>
      <c r="E193" s="132">
        <v>848.2</v>
      </c>
      <c r="F193" s="132">
        <v>19678.599999999999</v>
      </c>
      <c r="G193" s="132">
        <v>12077.3</v>
      </c>
      <c r="H193" s="132">
        <v>7011.2</v>
      </c>
      <c r="I193" s="132">
        <v>590.1</v>
      </c>
      <c r="J193" s="132">
        <v>9814.5</v>
      </c>
      <c r="K193" s="132">
        <v>8082.2</v>
      </c>
      <c r="L193" s="132">
        <v>1357.1</v>
      </c>
      <c r="M193" s="132">
        <v>375.2</v>
      </c>
      <c r="N193" s="132">
        <v>81.599999999999994</v>
      </c>
      <c r="O193" s="132">
        <v>84.4</v>
      </c>
      <c r="P193" s="132">
        <v>78.400000000000006</v>
      </c>
      <c r="Q193" s="132">
        <v>69.599999999999994</v>
      </c>
      <c r="R193" s="132">
        <v>680</v>
      </c>
    </row>
    <row r="194" spans="1:18">
      <c r="A194" s="131">
        <v>43799</v>
      </c>
      <c r="B194" s="132">
        <v>23458.799999999999</v>
      </c>
      <c r="C194" s="132">
        <v>14006.1</v>
      </c>
      <c r="D194" s="132">
        <v>8684.1</v>
      </c>
      <c r="E194" s="132">
        <v>768.7</v>
      </c>
      <c r="F194" s="132">
        <v>18654.2</v>
      </c>
      <c r="G194" s="132">
        <v>11344.1</v>
      </c>
      <c r="H194" s="132">
        <v>6753.6</v>
      </c>
      <c r="I194" s="132">
        <v>556.5</v>
      </c>
      <c r="J194" s="132">
        <v>9301</v>
      </c>
      <c r="K194" s="132">
        <v>7578.8</v>
      </c>
      <c r="L194" s="132">
        <v>1368.2</v>
      </c>
      <c r="M194" s="132">
        <v>353.9</v>
      </c>
      <c r="N194" s="132">
        <v>79.5</v>
      </c>
      <c r="O194" s="132">
        <v>81</v>
      </c>
      <c r="P194" s="132">
        <v>77.8</v>
      </c>
      <c r="Q194" s="132">
        <v>72.400000000000006</v>
      </c>
      <c r="R194" s="132">
        <v>686</v>
      </c>
    </row>
    <row r="195" spans="1:18">
      <c r="A195" s="131">
        <v>43830</v>
      </c>
      <c r="B195" s="132">
        <v>24425.5</v>
      </c>
      <c r="C195" s="132">
        <v>14484.8</v>
      </c>
      <c r="D195" s="132">
        <v>9133.1</v>
      </c>
      <c r="E195" s="132">
        <v>807.6</v>
      </c>
      <c r="F195" s="132">
        <v>19278.5</v>
      </c>
      <c r="G195" s="132">
        <v>11523.7</v>
      </c>
      <c r="H195" s="132">
        <v>7160.8</v>
      </c>
      <c r="I195" s="132">
        <v>594</v>
      </c>
      <c r="J195" s="132">
        <v>9491</v>
      </c>
      <c r="K195" s="132">
        <v>7649.7</v>
      </c>
      <c r="L195" s="132">
        <v>1461.2</v>
      </c>
      <c r="M195" s="132">
        <v>380.1</v>
      </c>
      <c r="N195" s="132">
        <v>78.900000000000006</v>
      </c>
      <c r="O195" s="132">
        <v>79.599999999999994</v>
      </c>
      <c r="P195" s="132">
        <v>78.400000000000006</v>
      </c>
      <c r="Q195" s="132">
        <v>73.5</v>
      </c>
      <c r="R195" s="132">
        <v>698</v>
      </c>
    </row>
    <row r="196" spans="1:18">
      <c r="A196" s="131">
        <v>43861</v>
      </c>
      <c r="B196" s="132">
        <v>24658.3</v>
      </c>
      <c r="C196" s="132">
        <v>14640.1</v>
      </c>
      <c r="D196" s="132">
        <v>9170.7999999999993</v>
      </c>
      <c r="E196" s="132">
        <v>847.3</v>
      </c>
      <c r="F196" s="132">
        <v>18880</v>
      </c>
      <c r="G196" s="132">
        <v>11176.6</v>
      </c>
      <c r="H196" s="132">
        <v>7106</v>
      </c>
      <c r="I196" s="132">
        <v>597.29999999999995</v>
      </c>
      <c r="J196" s="132">
        <v>9188.7999999999993</v>
      </c>
      <c r="K196" s="132">
        <v>7334</v>
      </c>
      <c r="L196" s="132">
        <v>1471.2</v>
      </c>
      <c r="M196" s="132">
        <v>383.6</v>
      </c>
      <c r="N196" s="132">
        <v>76.599999999999994</v>
      </c>
      <c r="O196" s="132">
        <v>76.3</v>
      </c>
      <c r="P196" s="132">
        <v>77.5</v>
      </c>
      <c r="Q196" s="132">
        <v>70.5</v>
      </c>
      <c r="R196" s="132">
        <v>700</v>
      </c>
    </row>
    <row r="197" spans="1:18">
      <c r="A197" s="131">
        <v>43890</v>
      </c>
      <c r="B197" s="132">
        <v>7101.4</v>
      </c>
      <c r="C197" s="132">
        <v>3660.9</v>
      </c>
      <c r="D197" s="132">
        <v>3285.7</v>
      </c>
      <c r="E197" s="132">
        <v>154.80000000000001</v>
      </c>
      <c r="F197" s="132">
        <v>3651.2</v>
      </c>
      <c r="G197" s="132">
        <v>1839.6</v>
      </c>
      <c r="H197" s="132">
        <v>1754.8</v>
      </c>
      <c r="I197" s="132">
        <v>56.8</v>
      </c>
      <c r="J197" s="132">
        <v>1600.6</v>
      </c>
      <c r="K197" s="132">
        <v>1255.3</v>
      </c>
      <c r="L197" s="132">
        <v>309.3</v>
      </c>
      <c r="M197" s="132">
        <v>36</v>
      </c>
      <c r="N197" s="132">
        <v>51.4</v>
      </c>
      <c r="O197" s="132">
        <v>50.2</v>
      </c>
      <c r="P197" s="132">
        <v>53.4</v>
      </c>
      <c r="Q197" s="132">
        <v>36.700000000000003</v>
      </c>
      <c r="R197" s="132">
        <v>699</v>
      </c>
    </row>
    <row r="198" spans="1:18">
      <c r="A198" s="131">
        <v>43921</v>
      </c>
      <c r="B198" s="132">
        <v>8909.2000000000007</v>
      </c>
      <c r="C198" s="132">
        <v>6759.4</v>
      </c>
      <c r="D198" s="132">
        <v>2052.5</v>
      </c>
      <c r="E198" s="132">
        <v>97.3</v>
      </c>
      <c r="F198" s="132">
        <v>5061.6000000000004</v>
      </c>
      <c r="G198" s="132">
        <v>4119.8</v>
      </c>
      <c r="H198" s="132">
        <v>924.5</v>
      </c>
      <c r="I198" s="132">
        <v>17.3</v>
      </c>
      <c r="J198" s="132">
        <v>2924.2</v>
      </c>
      <c r="K198" s="132">
        <v>2765.7</v>
      </c>
      <c r="L198" s="132">
        <v>146.69999999999999</v>
      </c>
      <c r="M198" s="132">
        <v>11.8</v>
      </c>
      <c r="N198" s="132">
        <v>56.8</v>
      </c>
      <c r="O198" s="132">
        <v>60.9</v>
      </c>
      <c r="P198" s="132">
        <v>45</v>
      </c>
      <c r="Q198" s="132">
        <v>17.7</v>
      </c>
      <c r="R198" s="132">
        <v>699</v>
      </c>
    </row>
    <row r="199" spans="1:18">
      <c r="A199" s="131">
        <v>43951</v>
      </c>
      <c r="B199" s="132">
        <v>6128.4</v>
      </c>
      <c r="C199" s="132">
        <v>5849.2</v>
      </c>
      <c r="D199" s="132">
        <v>257.89999999999998</v>
      </c>
      <c r="E199" s="132">
        <v>21.3</v>
      </c>
      <c r="F199" s="132">
        <v>4008.1</v>
      </c>
      <c r="G199" s="132">
        <v>3905.6</v>
      </c>
      <c r="H199" s="132">
        <v>101.7</v>
      </c>
      <c r="I199" s="132">
        <v>0.8</v>
      </c>
      <c r="J199" s="132">
        <v>2665</v>
      </c>
      <c r="K199" s="132">
        <v>2649.1</v>
      </c>
      <c r="L199" s="132">
        <v>15.3</v>
      </c>
      <c r="M199" s="132">
        <v>0.6</v>
      </c>
      <c r="N199" s="132">
        <v>65.400000000000006</v>
      </c>
      <c r="O199" s="132">
        <v>66.8</v>
      </c>
      <c r="P199" s="132">
        <v>39.4</v>
      </c>
      <c r="Q199" s="132">
        <v>3.8</v>
      </c>
      <c r="R199" s="132">
        <v>699</v>
      </c>
    </row>
    <row r="200" spans="1:18">
      <c r="A200" s="131">
        <v>43982</v>
      </c>
      <c r="B200" s="132">
        <v>8889.2000000000007</v>
      </c>
      <c r="C200" s="132">
        <v>8487.5</v>
      </c>
      <c r="D200" s="132">
        <v>376.5</v>
      </c>
      <c r="E200" s="132">
        <v>25.1</v>
      </c>
      <c r="F200" s="132">
        <v>5996.2</v>
      </c>
      <c r="G200" s="132">
        <v>5821.6</v>
      </c>
      <c r="H200" s="132">
        <v>173.6</v>
      </c>
      <c r="I200" s="132">
        <v>1.1000000000000001</v>
      </c>
      <c r="J200" s="132">
        <v>4070.2</v>
      </c>
      <c r="K200" s="132">
        <v>4044.1</v>
      </c>
      <c r="L200" s="132">
        <v>25.5</v>
      </c>
      <c r="M200" s="132">
        <v>0.6</v>
      </c>
      <c r="N200" s="132">
        <v>67.5</v>
      </c>
      <c r="O200" s="132">
        <v>68.599999999999994</v>
      </c>
      <c r="P200" s="132">
        <v>46.1</v>
      </c>
      <c r="Q200" s="132">
        <v>4.2</v>
      </c>
      <c r="R200" s="132">
        <v>699</v>
      </c>
    </row>
    <row r="201" spans="1:18">
      <c r="A201" s="131">
        <v>44012</v>
      </c>
      <c r="B201" s="132">
        <v>9879.6</v>
      </c>
      <c r="C201" s="132">
        <v>9461.7000000000007</v>
      </c>
      <c r="D201" s="132">
        <v>390</v>
      </c>
      <c r="E201" s="132">
        <v>27.8</v>
      </c>
      <c r="F201" s="132">
        <v>6624.9</v>
      </c>
      <c r="G201" s="132">
        <v>6384.7</v>
      </c>
      <c r="H201" s="132">
        <v>239.4</v>
      </c>
      <c r="I201" s="132">
        <v>0.8</v>
      </c>
      <c r="J201" s="132">
        <v>4457</v>
      </c>
      <c r="K201" s="132">
        <v>4420.5</v>
      </c>
      <c r="L201" s="132">
        <v>35.9</v>
      </c>
      <c r="M201" s="132">
        <v>0.6</v>
      </c>
      <c r="N201" s="132">
        <v>67.099999999999994</v>
      </c>
      <c r="O201" s="132">
        <v>67.5</v>
      </c>
      <c r="P201" s="132">
        <v>61.4</v>
      </c>
      <c r="Q201" s="132">
        <v>2.8</v>
      </c>
      <c r="R201" s="132">
        <v>700</v>
      </c>
    </row>
    <row r="202" spans="1:18">
      <c r="A202" s="131">
        <v>44043</v>
      </c>
      <c r="B202" s="132">
        <v>11963.3</v>
      </c>
      <c r="C202" s="132">
        <v>11545.6</v>
      </c>
      <c r="D202" s="132">
        <v>397.9</v>
      </c>
      <c r="E202" s="132">
        <v>19.8</v>
      </c>
      <c r="F202" s="132">
        <v>8573.7999999999993</v>
      </c>
      <c r="G202" s="132">
        <v>8342.7000000000007</v>
      </c>
      <c r="H202" s="132">
        <v>229.3</v>
      </c>
      <c r="I202" s="132">
        <v>1.8</v>
      </c>
      <c r="J202" s="132">
        <v>5837.8</v>
      </c>
      <c r="K202" s="132">
        <v>5798.6</v>
      </c>
      <c r="L202" s="132">
        <v>37.5</v>
      </c>
      <c r="M202" s="132">
        <v>1.7</v>
      </c>
      <c r="N202" s="132">
        <v>71.7</v>
      </c>
      <c r="O202" s="132">
        <v>72.3</v>
      </c>
      <c r="P202" s="132">
        <v>57.6</v>
      </c>
      <c r="Q202" s="132">
        <v>9.1999999999999993</v>
      </c>
      <c r="R202" s="132">
        <v>699</v>
      </c>
    </row>
    <row r="203" spans="1:18">
      <c r="A203" s="131">
        <v>44074</v>
      </c>
      <c r="B203" s="132">
        <v>14765.1</v>
      </c>
      <c r="C203" s="132">
        <v>14171.6</v>
      </c>
      <c r="D203" s="132">
        <v>549.4</v>
      </c>
      <c r="E203" s="132">
        <v>44.1</v>
      </c>
      <c r="F203" s="132">
        <v>10769.1</v>
      </c>
      <c r="G203" s="132">
        <v>10481.700000000001</v>
      </c>
      <c r="H203" s="132">
        <v>282.2</v>
      </c>
      <c r="I203" s="132">
        <v>5.2</v>
      </c>
      <c r="J203" s="132">
        <v>7316.6</v>
      </c>
      <c r="K203" s="132">
        <v>7267.6</v>
      </c>
      <c r="L203" s="132">
        <v>45.2</v>
      </c>
      <c r="M203" s="132">
        <v>3.9</v>
      </c>
      <c r="N203" s="132">
        <v>72.900000000000006</v>
      </c>
      <c r="O203" s="132">
        <v>74</v>
      </c>
      <c r="P203" s="132">
        <v>51.4</v>
      </c>
      <c r="Q203" s="132">
        <v>11.9</v>
      </c>
      <c r="R203" s="132">
        <v>700</v>
      </c>
    </row>
    <row r="204" spans="1:18">
      <c r="A204" s="131">
        <v>44104</v>
      </c>
      <c r="B204" s="132">
        <v>15460.9</v>
      </c>
      <c r="C204" s="132">
        <v>14825.1</v>
      </c>
      <c r="D204" s="132">
        <v>547.6</v>
      </c>
      <c r="E204" s="132">
        <v>88.3</v>
      </c>
      <c r="F204" s="132">
        <v>11702.5</v>
      </c>
      <c r="G204" s="132">
        <v>11443.7</v>
      </c>
      <c r="H204" s="132">
        <v>244.3</v>
      </c>
      <c r="I204" s="132">
        <v>14.5</v>
      </c>
      <c r="J204" s="132">
        <v>7824</v>
      </c>
      <c r="K204" s="132">
        <v>7775.7</v>
      </c>
      <c r="L204" s="132">
        <v>39</v>
      </c>
      <c r="M204" s="132">
        <v>9.4</v>
      </c>
      <c r="N204" s="132">
        <v>75.7</v>
      </c>
      <c r="O204" s="132">
        <v>77.2</v>
      </c>
      <c r="P204" s="132">
        <v>44.6</v>
      </c>
      <c r="Q204" s="132">
        <v>16.399999999999999</v>
      </c>
      <c r="R204" s="132">
        <v>702</v>
      </c>
    </row>
    <row r="205" spans="1:18">
      <c r="A205" s="131">
        <v>44135</v>
      </c>
      <c r="B205" s="132">
        <v>17067.3</v>
      </c>
      <c r="C205" s="132">
        <v>16279.9</v>
      </c>
      <c r="D205" s="132">
        <v>608.9</v>
      </c>
      <c r="E205" s="132">
        <v>178.5</v>
      </c>
      <c r="F205" s="132">
        <v>12735.9</v>
      </c>
      <c r="G205" s="132">
        <v>12388.2</v>
      </c>
      <c r="H205" s="132">
        <v>271.3</v>
      </c>
      <c r="I205" s="132">
        <v>76.400000000000006</v>
      </c>
      <c r="J205" s="132">
        <v>8463.4</v>
      </c>
      <c r="K205" s="132">
        <v>8372.2999999999993</v>
      </c>
      <c r="L205" s="132">
        <v>42.9</v>
      </c>
      <c r="M205" s="132">
        <v>48.3</v>
      </c>
      <c r="N205" s="132">
        <v>74.599999999999994</v>
      </c>
      <c r="O205" s="132">
        <v>76.099999999999994</v>
      </c>
      <c r="P205" s="132">
        <v>44.6</v>
      </c>
      <c r="Q205" s="132">
        <v>42.8</v>
      </c>
      <c r="R205" s="132">
        <v>703</v>
      </c>
    </row>
    <row r="206" spans="1:18">
      <c r="A206" s="131">
        <v>44165</v>
      </c>
      <c r="B206" s="132">
        <v>15910.1</v>
      </c>
      <c r="C206" s="132">
        <v>15198.7</v>
      </c>
      <c r="D206" s="132">
        <v>538.4</v>
      </c>
      <c r="E206" s="132">
        <v>173</v>
      </c>
      <c r="F206" s="132">
        <v>11468.6</v>
      </c>
      <c r="G206" s="132">
        <v>11160.8</v>
      </c>
      <c r="H206" s="132">
        <v>225.2</v>
      </c>
      <c r="I206" s="132">
        <v>82.6</v>
      </c>
      <c r="J206" s="132">
        <v>7554.2</v>
      </c>
      <c r="K206" s="132">
        <v>7465.5</v>
      </c>
      <c r="L206" s="132">
        <v>37.6</v>
      </c>
      <c r="M206" s="132">
        <v>51.1</v>
      </c>
      <c r="N206" s="132">
        <v>72.099999999999994</v>
      </c>
      <c r="O206" s="132">
        <v>73.400000000000006</v>
      </c>
      <c r="P206" s="132">
        <v>41.8</v>
      </c>
      <c r="Q206" s="132">
        <v>47.8</v>
      </c>
      <c r="R206" s="132">
        <v>704</v>
      </c>
    </row>
    <row r="207" spans="1:18">
      <c r="A207" s="131">
        <v>44196</v>
      </c>
      <c r="B207" s="132">
        <v>15329.5</v>
      </c>
      <c r="C207" s="132">
        <v>14672.1</v>
      </c>
      <c r="D207" s="132">
        <v>467.9</v>
      </c>
      <c r="E207" s="132">
        <v>189.6</v>
      </c>
      <c r="F207" s="132">
        <v>10360.5</v>
      </c>
      <c r="G207" s="132">
        <v>10055.200000000001</v>
      </c>
      <c r="H207" s="132">
        <v>201.2</v>
      </c>
      <c r="I207" s="132">
        <v>104.1</v>
      </c>
      <c r="J207" s="132">
        <v>6789.8</v>
      </c>
      <c r="K207" s="132">
        <v>6690.4</v>
      </c>
      <c r="L207" s="132">
        <v>35.700000000000003</v>
      </c>
      <c r="M207" s="132">
        <v>63.7</v>
      </c>
      <c r="N207" s="132">
        <v>67.599999999999994</v>
      </c>
      <c r="O207" s="132">
        <v>68.5</v>
      </c>
      <c r="P207" s="132">
        <v>43</v>
      </c>
      <c r="Q207" s="132">
        <v>54.9</v>
      </c>
      <c r="R207" s="132">
        <v>708</v>
      </c>
    </row>
    <row r="208" spans="1:18">
      <c r="A208" s="131">
        <v>44227</v>
      </c>
      <c r="B208" s="132">
        <v>11061.7</v>
      </c>
      <c r="C208" s="132">
        <v>10481.9</v>
      </c>
      <c r="D208" s="132">
        <v>433.2</v>
      </c>
      <c r="E208" s="132">
        <v>146.6</v>
      </c>
      <c r="F208" s="132">
        <v>6679.5</v>
      </c>
      <c r="G208" s="132">
        <v>6447.4</v>
      </c>
      <c r="H208" s="132">
        <v>167.5</v>
      </c>
      <c r="I208" s="132">
        <v>64.599999999999994</v>
      </c>
      <c r="J208" s="132">
        <v>4429.5</v>
      </c>
      <c r="K208" s="132">
        <v>4358.3999999999996</v>
      </c>
      <c r="L208" s="132">
        <v>30</v>
      </c>
      <c r="M208" s="132">
        <v>41.1</v>
      </c>
      <c r="N208" s="132">
        <v>60.4</v>
      </c>
      <c r="O208" s="132">
        <v>61.5</v>
      </c>
      <c r="P208" s="132">
        <v>38.700000000000003</v>
      </c>
      <c r="Q208" s="132">
        <v>44.1</v>
      </c>
      <c r="R208" s="132">
        <v>712</v>
      </c>
    </row>
    <row r="209" spans="1:18">
      <c r="A209" s="131">
        <v>44255</v>
      </c>
      <c r="B209" s="132">
        <v>8582.2000000000007</v>
      </c>
      <c r="C209" s="132">
        <v>8214.7999999999993</v>
      </c>
      <c r="D209" s="132">
        <v>269.3</v>
      </c>
      <c r="E209" s="132">
        <v>98</v>
      </c>
      <c r="F209" s="132">
        <v>5289.4</v>
      </c>
      <c r="G209" s="132">
        <v>5135.8999999999996</v>
      </c>
      <c r="H209" s="132">
        <v>112.2</v>
      </c>
      <c r="I209" s="132">
        <v>41.3</v>
      </c>
      <c r="J209" s="132">
        <v>3514.4</v>
      </c>
      <c r="K209" s="132">
        <v>3470.3</v>
      </c>
      <c r="L209" s="132">
        <v>18.100000000000001</v>
      </c>
      <c r="M209" s="132">
        <v>26</v>
      </c>
      <c r="N209" s="132">
        <v>61.6</v>
      </c>
      <c r="O209" s="132">
        <v>62.5</v>
      </c>
      <c r="P209" s="132">
        <v>41.6</v>
      </c>
      <c r="Q209" s="132">
        <v>42.2</v>
      </c>
      <c r="R209" s="132">
        <v>716</v>
      </c>
    </row>
    <row r="210" spans="1:18">
      <c r="A210" s="131">
        <v>44286</v>
      </c>
      <c r="B210" s="132">
        <v>15969.6</v>
      </c>
      <c r="C210" s="132">
        <v>15385.7</v>
      </c>
      <c r="D210" s="132">
        <v>367.2</v>
      </c>
      <c r="E210" s="132">
        <v>216.7</v>
      </c>
      <c r="F210" s="132">
        <v>11564.8</v>
      </c>
      <c r="G210" s="132">
        <v>11306.5</v>
      </c>
      <c r="H210" s="132">
        <v>150.6</v>
      </c>
      <c r="I210" s="132">
        <v>107.7</v>
      </c>
      <c r="J210" s="132">
        <v>7603.7</v>
      </c>
      <c r="K210" s="132">
        <v>7509.7</v>
      </c>
      <c r="L210" s="132">
        <v>26.2</v>
      </c>
      <c r="M210" s="132">
        <v>67.7</v>
      </c>
      <c r="N210" s="132">
        <v>72.400000000000006</v>
      </c>
      <c r="O210" s="132">
        <v>73.5</v>
      </c>
      <c r="P210" s="132">
        <v>41</v>
      </c>
      <c r="Q210" s="132">
        <v>49.7</v>
      </c>
      <c r="R210" s="132">
        <v>719</v>
      </c>
    </row>
    <row r="211" spans="1:18">
      <c r="A211" s="131">
        <v>44316</v>
      </c>
      <c r="B211" s="132">
        <v>17103.400000000001</v>
      </c>
      <c r="C211" s="132">
        <v>16497</v>
      </c>
      <c r="D211" s="132">
        <v>353.4</v>
      </c>
      <c r="E211" s="132">
        <v>253</v>
      </c>
      <c r="F211" s="132">
        <v>12736.3</v>
      </c>
      <c r="G211" s="132">
        <v>12425.1</v>
      </c>
      <c r="H211" s="132">
        <v>148.9</v>
      </c>
      <c r="I211" s="132">
        <v>162.30000000000001</v>
      </c>
      <c r="J211" s="132">
        <v>8435</v>
      </c>
      <c r="K211" s="132">
        <v>8311.7999999999993</v>
      </c>
      <c r="L211" s="132">
        <v>24.1</v>
      </c>
      <c r="M211" s="132">
        <v>99.1</v>
      </c>
      <c r="N211" s="132">
        <v>74.5</v>
      </c>
      <c r="O211" s="132">
        <v>75.3</v>
      </c>
      <c r="P211" s="132">
        <v>42.1</v>
      </c>
      <c r="Q211" s="132">
        <v>64.099999999999994</v>
      </c>
      <c r="R211" s="132">
        <v>723</v>
      </c>
    </row>
    <row r="212" spans="1:18">
      <c r="A212" s="131">
        <v>44347</v>
      </c>
      <c r="B212" s="132">
        <v>16712.7</v>
      </c>
      <c r="C212" s="132">
        <v>16048.6</v>
      </c>
      <c r="D212" s="132">
        <v>369.1</v>
      </c>
      <c r="E212" s="132">
        <v>295</v>
      </c>
      <c r="F212" s="132">
        <v>12623.9</v>
      </c>
      <c r="G212" s="132">
        <v>12283.4</v>
      </c>
      <c r="H212" s="132">
        <v>159.19999999999999</v>
      </c>
      <c r="I212" s="132">
        <v>181.4</v>
      </c>
      <c r="J212" s="132">
        <v>8323.6</v>
      </c>
      <c r="K212" s="132">
        <v>8192.5</v>
      </c>
      <c r="L212" s="132">
        <v>23.8</v>
      </c>
      <c r="M212" s="132">
        <v>107.4</v>
      </c>
      <c r="N212" s="132">
        <v>75.5</v>
      </c>
      <c r="O212" s="132">
        <v>76.5</v>
      </c>
      <c r="P212" s="132">
        <v>43.1</v>
      </c>
      <c r="Q212" s="132">
        <v>61.5</v>
      </c>
      <c r="R212" s="132">
        <v>727</v>
      </c>
    </row>
    <row r="213" spans="1:18">
      <c r="A213" s="131">
        <v>44377</v>
      </c>
      <c r="B213" s="132">
        <v>13048.6</v>
      </c>
      <c r="C213" s="132">
        <v>12441.4</v>
      </c>
      <c r="D213" s="132">
        <v>322.8</v>
      </c>
      <c r="E213" s="132">
        <v>284.39999999999998</v>
      </c>
      <c r="F213" s="132">
        <v>9340.7000000000007</v>
      </c>
      <c r="G213" s="132">
        <v>9014.7000000000007</v>
      </c>
      <c r="H213" s="132">
        <v>156.5</v>
      </c>
      <c r="I213" s="132">
        <v>169.6</v>
      </c>
      <c r="J213" s="132">
        <v>6285.6</v>
      </c>
      <c r="K213" s="132">
        <v>6161.7</v>
      </c>
      <c r="L213" s="132">
        <v>23.7</v>
      </c>
      <c r="M213" s="132">
        <v>100.2</v>
      </c>
      <c r="N213" s="132">
        <v>71.599999999999994</v>
      </c>
      <c r="O213" s="132">
        <v>72.5</v>
      </c>
      <c r="P213" s="132">
        <v>48.5</v>
      </c>
      <c r="Q213" s="132">
        <v>59.6</v>
      </c>
      <c r="R213" s="132">
        <v>729</v>
      </c>
    </row>
    <row r="214" spans="1:18">
      <c r="A214" s="131">
        <v>44408</v>
      </c>
      <c r="B214" s="132">
        <v>16071.3</v>
      </c>
      <c r="C214" s="132">
        <v>15358.7</v>
      </c>
      <c r="D214" s="132">
        <v>393.9</v>
      </c>
      <c r="E214" s="132">
        <v>318.7</v>
      </c>
      <c r="F214" s="132">
        <v>11861.3</v>
      </c>
      <c r="G214" s="132">
        <v>11464.9</v>
      </c>
      <c r="H214" s="132">
        <v>191.9</v>
      </c>
      <c r="I214" s="132">
        <v>204.5</v>
      </c>
      <c r="J214" s="132">
        <v>7761.6</v>
      </c>
      <c r="K214" s="132">
        <v>7608.6</v>
      </c>
      <c r="L214" s="132">
        <v>30.2</v>
      </c>
      <c r="M214" s="132">
        <v>122.7</v>
      </c>
      <c r="N214" s="132">
        <v>73.8</v>
      </c>
      <c r="O214" s="132">
        <v>74.599999999999994</v>
      </c>
      <c r="P214" s="132">
        <v>48.7</v>
      </c>
      <c r="Q214" s="132">
        <v>64.2</v>
      </c>
      <c r="R214" s="132">
        <v>732</v>
      </c>
    </row>
    <row r="215" spans="1:18">
      <c r="A215" s="131">
        <v>44439</v>
      </c>
      <c r="B215" s="132">
        <v>8773</v>
      </c>
      <c r="C215" s="132">
        <v>8294.7000000000007</v>
      </c>
      <c r="D215" s="132">
        <v>356.5</v>
      </c>
      <c r="E215" s="132">
        <v>121.8</v>
      </c>
      <c r="F215" s="132">
        <v>5051.6000000000004</v>
      </c>
      <c r="G215" s="132">
        <v>4798</v>
      </c>
      <c r="H215" s="132">
        <v>204.4</v>
      </c>
      <c r="I215" s="132">
        <v>49.2</v>
      </c>
      <c r="J215" s="132">
        <v>3216.5</v>
      </c>
      <c r="K215" s="132">
        <v>3156.4</v>
      </c>
      <c r="L215" s="132">
        <v>33.1</v>
      </c>
      <c r="M215" s="132">
        <v>27.1</v>
      </c>
      <c r="N215" s="132">
        <v>57.6</v>
      </c>
      <c r="O215" s="132">
        <v>57.8</v>
      </c>
      <c r="P215" s="132">
        <v>57.3</v>
      </c>
      <c r="Q215" s="132">
        <v>40.4</v>
      </c>
      <c r="R215" s="132">
        <v>734</v>
      </c>
    </row>
    <row r="216" spans="1:18">
      <c r="A216" s="131">
        <v>44469</v>
      </c>
      <c r="B216" s="132">
        <v>12835.2</v>
      </c>
      <c r="C216" s="132">
        <v>12363.1</v>
      </c>
      <c r="D216" s="132">
        <v>284</v>
      </c>
      <c r="E216" s="132">
        <v>188.2</v>
      </c>
      <c r="F216" s="132">
        <v>8468.7999999999993</v>
      </c>
      <c r="G216" s="132">
        <v>8209.2999999999993</v>
      </c>
      <c r="H216" s="132">
        <v>168.6</v>
      </c>
      <c r="I216" s="132">
        <v>90.9</v>
      </c>
      <c r="J216" s="132">
        <v>5515</v>
      </c>
      <c r="K216" s="132">
        <v>5437.9</v>
      </c>
      <c r="L216" s="132">
        <v>26.1</v>
      </c>
      <c r="M216" s="132">
        <v>51</v>
      </c>
      <c r="N216" s="132">
        <v>66</v>
      </c>
      <c r="O216" s="132">
        <v>66.400000000000006</v>
      </c>
      <c r="P216" s="132">
        <v>59.4</v>
      </c>
      <c r="Q216" s="132">
        <v>48.3</v>
      </c>
      <c r="R216" s="132">
        <v>734</v>
      </c>
    </row>
    <row r="217" spans="1:18">
      <c r="A217" s="131">
        <v>44500</v>
      </c>
      <c r="B217" s="132">
        <v>14128.4</v>
      </c>
      <c r="C217" s="132">
        <v>13656.8</v>
      </c>
      <c r="D217" s="132">
        <v>380.6</v>
      </c>
      <c r="E217" s="132">
        <v>91.1</v>
      </c>
      <c r="F217" s="132">
        <v>9729.2000000000007</v>
      </c>
      <c r="G217" s="132">
        <v>9535.2999999999993</v>
      </c>
      <c r="H217" s="132">
        <v>160.4</v>
      </c>
      <c r="I217" s="132">
        <v>33.4</v>
      </c>
      <c r="J217" s="132">
        <v>6488</v>
      </c>
      <c r="K217" s="132">
        <v>6443.7</v>
      </c>
      <c r="L217" s="132">
        <v>24.3</v>
      </c>
      <c r="M217" s="132">
        <v>20.100000000000001</v>
      </c>
      <c r="N217" s="132">
        <v>68.900000000000006</v>
      </c>
      <c r="O217" s="132">
        <v>69.8</v>
      </c>
      <c r="P217" s="132">
        <v>42.2</v>
      </c>
      <c r="Q217" s="132">
        <v>36.700000000000003</v>
      </c>
      <c r="R217" s="132">
        <v>738</v>
      </c>
    </row>
    <row r="218" spans="1:18">
      <c r="A218" s="131">
        <v>44530</v>
      </c>
      <c r="B218" s="132">
        <v>7838.4</v>
      </c>
      <c r="C218" s="132">
        <v>7382.2</v>
      </c>
      <c r="D218" s="132">
        <v>340.8</v>
      </c>
      <c r="E218" s="132">
        <v>115.4</v>
      </c>
      <c r="F218" s="132">
        <v>4642.8999999999996</v>
      </c>
      <c r="G218" s="132">
        <v>4467.5</v>
      </c>
      <c r="H218" s="132">
        <v>133</v>
      </c>
      <c r="I218" s="132">
        <v>42.3</v>
      </c>
      <c r="J218" s="132">
        <v>3083</v>
      </c>
      <c r="K218" s="132">
        <v>3036.1</v>
      </c>
      <c r="L218" s="132">
        <v>20.3</v>
      </c>
      <c r="M218" s="132">
        <v>26.6</v>
      </c>
      <c r="N218" s="132">
        <v>59.2</v>
      </c>
      <c r="O218" s="132">
        <v>60.5</v>
      </c>
      <c r="P218" s="132">
        <v>39</v>
      </c>
      <c r="Q218" s="132">
        <v>36.6</v>
      </c>
      <c r="R218" s="132">
        <v>741</v>
      </c>
    </row>
    <row r="219" spans="1:18">
      <c r="A219" s="131">
        <v>44561</v>
      </c>
      <c r="B219" s="132">
        <v>10225</v>
      </c>
      <c r="C219" s="132">
        <v>9705.7999999999993</v>
      </c>
      <c r="D219" s="132">
        <v>295.3</v>
      </c>
      <c r="E219" s="132">
        <v>224</v>
      </c>
      <c r="F219" s="132">
        <v>6488.5</v>
      </c>
      <c r="G219" s="132">
        <v>6257.3</v>
      </c>
      <c r="H219" s="132">
        <v>127.6</v>
      </c>
      <c r="I219" s="132">
        <v>103.6</v>
      </c>
      <c r="J219" s="132">
        <v>4263.2</v>
      </c>
      <c r="K219" s="132">
        <v>4181.7</v>
      </c>
      <c r="L219" s="132">
        <v>21.6</v>
      </c>
      <c r="M219" s="132">
        <v>59.9</v>
      </c>
      <c r="N219" s="132">
        <v>63.5</v>
      </c>
      <c r="O219" s="132">
        <v>64.5</v>
      </c>
      <c r="P219" s="132">
        <v>43.2</v>
      </c>
      <c r="Q219" s="132">
        <v>46.3</v>
      </c>
      <c r="R219" s="132">
        <v>746</v>
      </c>
    </row>
    <row r="220" spans="1:18">
      <c r="A220" s="131">
        <v>44592</v>
      </c>
      <c r="B220" s="132">
        <v>11279.6</v>
      </c>
      <c r="C220" s="132">
        <v>10742.8</v>
      </c>
      <c r="D220" s="132">
        <v>286</v>
      </c>
      <c r="E220" s="132">
        <v>250.9</v>
      </c>
      <c r="F220" s="132">
        <v>6725.8</v>
      </c>
      <c r="G220" s="132">
        <v>6512.1</v>
      </c>
      <c r="H220" s="132">
        <v>80.7</v>
      </c>
      <c r="I220" s="132">
        <v>133</v>
      </c>
      <c r="J220" s="132">
        <v>4397.7</v>
      </c>
      <c r="K220" s="132">
        <v>4303.3</v>
      </c>
      <c r="L220" s="132">
        <v>15.5</v>
      </c>
      <c r="M220" s="132">
        <v>78.900000000000006</v>
      </c>
      <c r="N220" s="132">
        <v>59.6</v>
      </c>
      <c r="O220" s="132">
        <v>60.6</v>
      </c>
      <c r="P220" s="132">
        <v>28.2</v>
      </c>
      <c r="Q220" s="132">
        <v>53</v>
      </c>
      <c r="R220" s="132">
        <v>746</v>
      </c>
    </row>
    <row r="221" spans="1:18">
      <c r="A221" s="131">
        <v>44620</v>
      </c>
      <c r="B221" s="132">
        <v>10563.8</v>
      </c>
      <c r="C221" s="132">
        <v>9958</v>
      </c>
      <c r="D221" s="132">
        <v>368</v>
      </c>
      <c r="E221" s="132">
        <v>237.8</v>
      </c>
      <c r="F221" s="132">
        <v>6801.3</v>
      </c>
      <c r="G221" s="132">
        <v>6597.4</v>
      </c>
      <c r="H221" s="132">
        <v>73.7</v>
      </c>
      <c r="I221" s="132">
        <v>130.30000000000001</v>
      </c>
      <c r="J221" s="132">
        <v>4414.5</v>
      </c>
      <c r="K221" s="132">
        <v>4321.3</v>
      </c>
      <c r="L221" s="132">
        <v>14.1</v>
      </c>
      <c r="M221" s="132">
        <v>79.099999999999994</v>
      </c>
      <c r="N221" s="132">
        <v>64.400000000000006</v>
      </c>
      <c r="O221" s="132">
        <v>66.3</v>
      </c>
      <c r="P221" s="132">
        <v>20</v>
      </c>
      <c r="Q221" s="132">
        <v>54.8</v>
      </c>
      <c r="R221" s="132">
        <v>748</v>
      </c>
    </row>
    <row r="222" spans="1:18">
      <c r="A222" s="131">
        <v>44651</v>
      </c>
      <c r="B222" s="132">
        <v>5855.8</v>
      </c>
      <c r="C222" s="132">
        <v>5425</v>
      </c>
      <c r="D222" s="132">
        <v>292.39999999999998</v>
      </c>
      <c r="E222" s="132">
        <v>138.4</v>
      </c>
      <c r="F222" s="132">
        <v>3458</v>
      </c>
      <c r="G222" s="132">
        <v>3313.8</v>
      </c>
      <c r="H222" s="132">
        <v>88.5</v>
      </c>
      <c r="I222" s="132">
        <v>55.7</v>
      </c>
      <c r="J222" s="132">
        <v>2266.1</v>
      </c>
      <c r="K222" s="132">
        <v>2218.9</v>
      </c>
      <c r="L222" s="132">
        <v>15.4</v>
      </c>
      <c r="M222" s="132">
        <v>31.9</v>
      </c>
      <c r="N222" s="132">
        <v>59.1</v>
      </c>
      <c r="O222" s="132">
        <v>61.1</v>
      </c>
      <c r="P222" s="132">
        <v>30.3</v>
      </c>
      <c r="Q222" s="132">
        <v>40.299999999999997</v>
      </c>
      <c r="R222" s="132">
        <v>751</v>
      </c>
    </row>
    <row r="223" spans="1:18">
      <c r="A223" s="131">
        <v>44681</v>
      </c>
      <c r="B223" s="132">
        <v>3754.3</v>
      </c>
      <c r="C223" s="132">
        <v>3494.7</v>
      </c>
      <c r="D223" s="132">
        <v>193.9</v>
      </c>
      <c r="E223" s="132">
        <v>65.7</v>
      </c>
      <c r="F223" s="132">
        <v>2051.8000000000002</v>
      </c>
      <c r="G223" s="132">
        <v>1931.9</v>
      </c>
      <c r="H223" s="132">
        <v>95.6</v>
      </c>
      <c r="I223" s="132">
        <v>24.3</v>
      </c>
      <c r="J223" s="132">
        <v>1328.6</v>
      </c>
      <c r="K223" s="132">
        <v>1303.0999999999999</v>
      </c>
      <c r="L223" s="132">
        <v>13.2</v>
      </c>
      <c r="M223" s="132">
        <v>12.4</v>
      </c>
      <c r="N223" s="132">
        <v>54.7</v>
      </c>
      <c r="O223" s="132">
        <v>55.3</v>
      </c>
      <c r="P223" s="132">
        <v>49.3</v>
      </c>
      <c r="Q223" s="132">
        <v>37</v>
      </c>
      <c r="R223" s="132">
        <v>752</v>
      </c>
    </row>
    <row r="224" spans="1:18">
      <c r="A224" s="131">
        <v>44712</v>
      </c>
      <c r="B224" s="132">
        <v>5066</v>
      </c>
      <c r="C224" s="132">
        <v>4798.7</v>
      </c>
      <c r="D224" s="132">
        <v>209</v>
      </c>
      <c r="E224" s="132">
        <v>58.2</v>
      </c>
      <c r="F224" s="132">
        <v>2824.2</v>
      </c>
      <c r="G224" s="132">
        <v>2698</v>
      </c>
      <c r="H224" s="132">
        <v>105.9</v>
      </c>
      <c r="I224" s="132">
        <v>20.2</v>
      </c>
      <c r="J224" s="132">
        <v>1807.8</v>
      </c>
      <c r="K224" s="132">
        <v>1780.5</v>
      </c>
      <c r="L224" s="132">
        <v>16.3</v>
      </c>
      <c r="M224" s="132">
        <v>11</v>
      </c>
      <c r="N224" s="132">
        <v>55.7</v>
      </c>
      <c r="O224" s="132">
        <v>56.2</v>
      </c>
      <c r="P224" s="132">
        <v>50.7</v>
      </c>
      <c r="Q224" s="132">
        <v>34.799999999999997</v>
      </c>
      <c r="R224" s="132">
        <v>747</v>
      </c>
    </row>
    <row r="225" spans="1:18">
      <c r="A225" s="131">
        <v>44742</v>
      </c>
      <c r="B225" s="132">
        <v>7762.6</v>
      </c>
      <c r="C225" s="132">
        <v>7450.5</v>
      </c>
      <c r="D225" s="132">
        <v>246.2</v>
      </c>
      <c r="E225" s="132">
        <v>65.900000000000006</v>
      </c>
      <c r="F225" s="132">
        <v>4895.7</v>
      </c>
      <c r="G225" s="132">
        <v>4743.3</v>
      </c>
      <c r="H225" s="132">
        <v>128.19999999999999</v>
      </c>
      <c r="I225" s="132">
        <v>24.3</v>
      </c>
      <c r="J225" s="132">
        <v>3158.3</v>
      </c>
      <c r="K225" s="132">
        <v>3124.5</v>
      </c>
      <c r="L225" s="132">
        <v>20.100000000000001</v>
      </c>
      <c r="M225" s="132">
        <v>13.7</v>
      </c>
      <c r="N225" s="132">
        <v>63.1</v>
      </c>
      <c r="O225" s="132">
        <v>63.7</v>
      </c>
      <c r="P225" s="132">
        <v>52.1</v>
      </c>
      <c r="Q225" s="132">
        <v>36.9</v>
      </c>
      <c r="R225" s="132">
        <v>748</v>
      </c>
    </row>
    <row r="226" spans="1:18">
      <c r="A226" s="131">
        <v>44773</v>
      </c>
      <c r="B226" s="132">
        <v>12554.9</v>
      </c>
      <c r="C226" s="132">
        <v>12208.1</v>
      </c>
      <c r="D226" s="132">
        <v>309.5</v>
      </c>
      <c r="E226" s="132">
        <v>37.299999999999997</v>
      </c>
      <c r="F226" s="132">
        <v>8306.7999999999993</v>
      </c>
      <c r="G226" s="132">
        <v>8126.7</v>
      </c>
      <c r="H226" s="132">
        <v>168.6</v>
      </c>
      <c r="I226" s="132">
        <v>11.5</v>
      </c>
      <c r="J226" s="132">
        <v>5209</v>
      </c>
      <c r="K226" s="132">
        <v>5172.7</v>
      </c>
      <c r="L226" s="132">
        <v>29.9</v>
      </c>
      <c r="M226" s="132">
        <v>6.3</v>
      </c>
      <c r="N226" s="132">
        <v>66.2</v>
      </c>
      <c r="O226" s="132">
        <v>66.599999999999994</v>
      </c>
      <c r="P226" s="132">
        <v>54.5</v>
      </c>
      <c r="Q226" s="132">
        <v>30.7</v>
      </c>
      <c r="R226" s="132">
        <v>751</v>
      </c>
    </row>
    <row r="227" spans="1:18">
      <c r="A227" s="131">
        <v>44804</v>
      </c>
      <c r="B227" s="132">
        <v>11818.7</v>
      </c>
      <c r="C227" s="132">
        <v>11392.3</v>
      </c>
      <c r="D227" s="132">
        <v>356.8</v>
      </c>
      <c r="E227" s="132">
        <v>69.599999999999994</v>
      </c>
      <c r="F227" s="132">
        <v>7901</v>
      </c>
      <c r="G227" s="132">
        <v>7681.6</v>
      </c>
      <c r="H227" s="132">
        <v>189.4</v>
      </c>
      <c r="I227" s="132">
        <v>30</v>
      </c>
      <c r="J227" s="132">
        <v>5119.6000000000004</v>
      </c>
      <c r="K227" s="132">
        <v>5065.7</v>
      </c>
      <c r="L227" s="132">
        <v>37.700000000000003</v>
      </c>
      <c r="M227" s="132">
        <v>16.100000000000001</v>
      </c>
      <c r="N227" s="132">
        <v>66.900000000000006</v>
      </c>
      <c r="O227" s="132">
        <v>67.400000000000006</v>
      </c>
      <c r="P227" s="132">
        <v>53.1</v>
      </c>
      <c r="Q227" s="132">
        <v>43.1</v>
      </c>
      <c r="R227" s="132">
        <v>750</v>
      </c>
    </row>
    <row r="228" spans="1:18">
      <c r="A228" s="131">
        <v>44834</v>
      </c>
      <c r="B228" s="132">
        <v>7312.2</v>
      </c>
      <c r="C228" s="132">
        <v>6647.7</v>
      </c>
      <c r="D228" s="132">
        <v>510.1</v>
      </c>
      <c r="E228" s="132">
        <v>154.4</v>
      </c>
      <c r="F228" s="132">
        <v>4716.6000000000004</v>
      </c>
      <c r="G228" s="132">
        <v>4362.1000000000004</v>
      </c>
      <c r="H228" s="132">
        <v>284.3</v>
      </c>
      <c r="I228" s="132">
        <v>70.2</v>
      </c>
      <c r="J228" s="132">
        <v>3056.8</v>
      </c>
      <c r="K228" s="132">
        <v>2969.2</v>
      </c>
      <c r="L228" s="132">
        <v>49</v>
      </c>
      <c r="M228" s="132">
        <v>38.6</v>
      </c>
      <c r="N228" s="132">
        <v>64.5</v>
      </c>
      <c r="O228" s="132">
        <v>65.599999999999994</v>
      </c>
      <c r="P228" s="132">
        <v>55.7</v>
      </c>
      <c r="Q228" s="132">
        <v>45.5</v>
      </c>
      <c r="R228" s="132">
        <v>752</v>
      </c>
    </row>
    <row r="229" spans="1:18">
      <c r="A229" s="131">
        <v>44865</v>
      </c>
      <c r="B229" s="132">
        <v>6502.1</v>
      </c>
      <c r="C229" s="132">
        <v>5816.5</v>
      </c>
      <c r="D229" s="132">
        <v>524.5</v>
      </c>
      <c r="E229" s="132">
        <v>161.19999999999999</v>
      </c>
      <c r="F229" s="132">
        <v>4170</v>
      </c>
      <c r="G229" s="132">
        <v>3867</v>
      </c>
      <c r="H229" s="132">
        <v>231.1</v>
      </c>
      <c r="I229" s="132">
        <v>71.900000000000006</v>
      </c>
      <c r="J229" s="132">
        <v>2683.8</v>
      </c>
      <c r="K229" s="132">
        <v>2603.1999999999998</v>
      </c>
      <c r="L229" s="132">
        <v>39.200000000000003</v>
      </c>
      <c r="M229" s="132">
        <v>41.4</v>
      </c>
      <c r="N229" s="132">
        <v>64.099999999999994</v>
      </c>
      <c r="O229" s="132">
        <v>66.5</v>
      </c>
      <c r="P229" s="132">
        <v>44.1</v>
      </c>
      <c r="Q229" s="132">
        <v>44.6</v>
      </c>
      <c r="R229" s="132">
        <v>753</v>
      </c>
    </row>
    <row r="230" spans="1:18">
      <c r="A230" s="131">
        <v>44895</v>
      </c>
      <c r="B230" s="132">
        <v>5765.6</v>
      </c>
      <c r="C230" s="132">
        <v>4996</v>
      </c>
      <c r="D230" s="132">
        <v>612.6</v>
      </c>
      <c r="E230" s="132">
        <v>157</v>
      </c>
      <c r="F230" s="132">
        <v>3578.3</v>
      </c>
      <c r="G230" s="132">
        <v>3241.8</v>
      </c>
      <c r="H230" s="132">
        <v>259.89999999999998</v>
      </c>
      <c r="I230" s="132">
        <v>76.599999999999994</v>
      </c>
      <c r="J230" s="132">
        <v>2194.6</v>
      </c>
      <c r="K230" s="132">
        <v>2102</v>
      </c>
      <c r="L230" s="132">
        <v>45.4</v>
      </c>
      <c r="M230" s="132">
        <v>47.2</v>
      </c>
      <c r="N230" s="132">
        <v>62.1</v>
      </c>
      <c r="O230" s="132">
        <v>64.900000000000006</v>
      </c>
      <c r="P230" s="132">
        <v>42.4</v>
      </c>
      <c r="Q230" s="132">
        <v>48.8</v>
      </c>
      <c r="R230" s="132">
        <v>757</v>
      </c>
    </row>
    <row r="231" spans="1:18">
      <c r="A231" s="131">
        <v>44926</v>
      </c>
      <c r="B231" s="132">
        <v>7960.5</v>
      </c>
      <c r="C231" s="132">
        <v>7012.5</v>
      </c>
      <c r="D231" s="132">
        <v>719.6</v>
      </c>
      <c r="E231" s="132">
        <v>228.3</v>
      </c>
      <c r="F231" s="132">
        <v>4924.5</v>
      </c>
      <c r="G231" s="132">
        <v>4478.8999999999996</v>
      </c>
      <c r="H231" s="132">
        <v>340.4</v>
      </c>
      <c r="I231" s="132">
        <v>105.3</v>
      </c>
      <c r="J231" s="132">
        <v>2970.4</v>
      </c>
      <c r="K231" s="132">
        <v>2846.7</v>
      </c>
      <c r="L231" s="132">
        <v>60.5</v>
      </c>
      <c r="M231" s="132">
        <v>63.1</v>
      </c>
      <c r="N231" s="132">
        <v>61.9</v>
      </c>
      <c r="O231" s="132">
        <v>63.9</v>
      </c>
      <c r="P231" s="132">
        <v>47.3</v>
      </c>
      <c r="Q231" s="132">
        <v>46.1</v>
      </c>
      <c r="R231" s="132">
        <v>762</v>
      </c>
    </row>
    <row r="232" spans="1:18">
      <c r="A232" s="131">
        <v>44957</v>
      </c>
      <c r="B232" s="132">
        <v>15607.8</v>
      </c>
      <c r="C232" s="132">
        <v>14555.8</v>
      </c>
      <c r="D232" s="132">
        <v>720.8</v>
      </c>
      <c r="E232" s="132">
        <v>331.2</v>
      </c>
      <c r="F232" s="132">
        <v>10911.1</v>
      </c>
      <c r="G232" s="132">
        <v>10281.700000000001</v>
      </c>
      <c r="H232" s="132">
        <v>419.7</v>
      </c>
      <c r="I232" s="132">
        <v>209.7</v>
      </c>
      <c r="J232" s="132">
        <v>6776.5</v>
      </c>
      <c r="K232" s="132">
        <v>6575.4</v>
      </c>
      <c r="L232" s="132">
        <v>73.5</v>
      </c>
      <c r="M232" s="132">
        <v>127.6</v>
      </c>
      <c r="N232" s="132">
        <v>69.900000000000006</v>
      </c>
      <c r="O232" s="132">
        <v>70.599999999999994</v>
      </c>
      <c r="P232" s="132">
        <v>58.2</v>
      </c>
      <c r="Q232" s="132">
        <v>63.3</v>
      </c>
      <c r="R232" s="132">
        <v>762</v>
      </c>
    </row>
    <row r="233" spans="1:18">
      <c r="A233" s="131">
        <v>44985</v>
      </c>
      <c r="B233" s="132">
        <v>16028.7</v>
      </c>
      <c r="C233" s="132">
        <v>14654.4</v>
      </c>
      <c r="D233" s="132">
        <v>984</v>
      </c>
      <c r="E233" s="132">
        <v>390.4</v>
      </c>
      <c r="F233" s="132">
        <v>11641.6</v>
      </c>
      <c r="G233" s="132">
        <v>10804.9</v>
      </c>
      <c r="H233" s="132">
        <v>594.79999999999995</v>
      </c>
      <c r="I233" s="132">
        <v>241.9</v>
      </c>
      <c r="J233" s="132">
        <v>7229.3</v>
      </c>
      <c r="K233" s="132">
        <v>6978.4</v>
      </c>
      <c r="L233" s="132">
        <v>102.6</v>
      </c>
      <c r="M233" s="132">
        <v>148.30000000000001</v>
      </c>
      <c r="N233" s="132">
        <v>72.599999999999994</v>
      </c>
      <c r="O233" s="132">
        <v>73.7</v>
      </c>
      <c r="P233" s="132">
        <v>60.4</v>
      </c>
      <c r="Q233" s="132">
        <v>62</v>
      </c>
      <c r="R233" s="132">
        <v>764</v>
      </c>
    </row>
    <row r="234" spans="1:18">
      <c r="A234" s="131">
        <v>45016</v>
      </c>
      <c r="B234" s="132">
        <v>21499.3</v>
      </c>
      <c r="C234" s="132">
        <v>19374.8</v>
      </c>
      <c r="D234" s="132">
        <v>1620.3</v>
      </c>
      <c r="E234" s="132">
        <v>504.2</v>
      </c>
      <c r="F234" s="132">
        <v>14953.4</v>
      </c>
      <c r="G234" s="132">
        <v>13610.6</v>
      </c>
      <c r="H234" s="132">
        <v>1014.4</v>
      </c>
      <c r="I234" s="132">
        <v>328.4</v>
      </c>
      <c r="J234" s="132">
        <v>9369.5</v>
      </c>
      <c r="K234" s="132">
        <v>8971.5</v>
      </c>
      <c r="L234" s="132">
        <v>196.1</v>
      </c>
      <c r="M234" s="132">
        <v>202</v>
      </c>
      <c r="N234" s="132">
        <v>69.599999999999994</v>
      </c>
      <c r="O234" s="132">
        <v>70.2</v>
      </c>
      <c r="P234" s="132">
        <v>62.6</v>
      </c>
      <c r="Q234" s="132">
        <v>65.099999999999994</v>
      </c>
      <c r="R234" s="132">
        <v>896</v>
      </c>
    </row>
    <row r="235" spans="1:18">
      <c r="A235" s="131">
        <v>45046</v>
      </c>
      <c r="B235" s="132">
        <v>24295</v>
      </c>
      <c r="C235" s="132">
        <v>20741.5</v>
      </c>
      <c r="D235" s="132">
        <v>2960.9</v>
      </c>
      <c r="E235" s="132">
        <v>592.70000000000005</v>
      </c>
      <c r="F235" s="132">
        <v>17151</v>
      </c>
      <c r="G235" s="132">
        <v>15018</v>
      </c>
      <c r="H235" s="132">
        <v>1746.8</v>
      </c>
      <c r="I235" s="132">
        <v>386.2</v>
      </c>
      <c r="J235" s="132">
        <v>10517</v>
      </c>
      <c r="K235" s="132">
        <v>9922.6</v>
      </c>
      <c r="L235" s="132">
        <v>350.9</v>
      </c>
      <c r="M235" s="132">
        <v>243.5</v>
      </c>
      <c r="N235" s="132">
        <v>70.599999999999994</v>
      </c>
      <c r="O235" s="132">
        <v>72.400000000000006</v>
      </c>
      <c r="P235" s="132">
        <v>59</v>
      </c>
      <c r="Q235" s="132">
        <v>65.2</v>
      </c>
      <c r="R235" s="132">
        <v>896</v>
      </c>
    </row>
    <row r="236" spans="1:18">
      <c r="A236" s="131">
        <v>45077</v>
      </c>
      <c r="B236" s="132">
        <v>25588.3</v>
      </c>
      <c r="C236" s="132">
        <v>21319.5</v>
      </c>
      <c r="D236" s="132">
        <v>3625.7</v>
      </c>
      <c r="E236" s="132">
        <v>643.1</v>
      </c>
      <c r="F236" s="132">
        <v>17438.599999999999</v>
      </c>
      <c r="G236" s="132">
        <v>14990.7</v>
      </c>
      <c r="H236" s="132">
        <v>2056.6</v>
      </c>
      <c r="I236" s="132">
        <v>391.3</v>
      </c>
      <c r="J236" s="132">
        <v>10603.2</v>
      </c>
      <c r="K236" s="132">
        <v>9926.1</v>
      </c>
      <c r="L236" s="132">
        <v>431.9</v>
      </c>
      <c r="M236" s="132">
        <v>245.3</v>
      </c>
      <c r="N236" s="132">
        <v>68.2</v>
      </c>
      <c r="O236" s="132">
        <v>70.3</v>
      </c>
      <c r="P236" s="132">
        <v>56.7</v>
      </c>
      <c r="Q236" s="132">
        <v>60.8</v>
      </c>
      <c r="R236" s="132">
        <v>899</v>
      </c>
    </row>
    <row r="237" spans="1:18">
      <c r="A237" s="131">
        <v>45107</v>
      </c>
      <c r="B237" s="132">
        <v>25780.5</v>
      </c>
      <c r="C237" s="132">
        <v>20834</v>
      </c>
      <c r="D237" s="132">
        <v>4289.8</v>
      </c>
      <c r="E237" s="132">
        <v>656.7</v>
      </c>
      <c r="F237" s="132">
        <v>18739.599999999999</v>
      </c>
      <c r="G237" s="132">
        <v>15486</v>
      </c>
      <c r="H237" s="132">
        <v>2819.8</v>
      </c>
      <c r="I237" s="132">
        <v>433.8</v>
      </c>
      <c r="J237" s="132">
        <v>11049.4</v>
      </c>
      <c r="K237" s="132">
        <v>10193</v>
      </c>
      <c r="L237" s="132">
        <v>585.70000000000005</v>
      </c>
      <c r="M237" s="132">
        <v>270.7</v>
      </c>
      <c r="N237" s="132">
        <v>72.7</v>
      </c>
      <c r="O237" s="132">
        <v>74.3</v>
      </c>
      <c r="P237" s="132">
        <v>65.7</v>
      </c>
      <c r="Q237" s="132">
        <v>66.099999999999994</v>
      </c>
      <c r="R237" s="132">
        <v>902</v>
      </c>
    </row>
    <row r="238" spans="1:18">
      <c r="A238" s="131">
        <v>45138</v>
      </c>
      <c r="B238" s="132">
        <v>29368.2</v>
      </c>
      <c r="C238" s="132">
        <v>23639</v>
      </c>
      <c r="D238" s="132">
        <v>4985.2</v>
      </c>
      <c r="E238" s="132">
        <v>744</v>
      </c>
      <c r="F238" s="132">
        <v>22135.7</v>
      </c>
      <c r="G238" s="132">
        <v>17948.599999999999</v>
      </c>
      <c r="H238" s="132">
        <v>3628.8</v>
      </c>
      <c r="I238" s="132">
        <v>558.29999999999995</v>
      </c>
      <c r="J238" s="132">
        <v>12796.8</v>
      </c>
      <c r="K238" s="132">
        <v>11691.4</v>
      </c>
      <c r="L238" s="132">
        <v>754.3</v>
      </c>
      <c r="M238" s="132">
        <v>351.1</v>
      </c>
      <c r="N238" s="132">
        <v>75.400000000000006</v>
      </c>
      <c r="O238" s="132">
        <v>75.900000000000006</v>
      </c>
      <c r="P238" s="132">
        <v>72.8</v>
      </c>
      <c r="Q238" s="132">
        <v>75</v>
      </c>
      <c r="R238" s="132">
        <v>903</v>
      </c>
    </row>
    <row r="239" spans="1:18">
      <c r="A239" s="131">
        <v>45169</v>
      </c>
      <c r="B239" s="132">
        <v>29935.1</v>
      </c>
      <c r="C239" s="132">
        <v>23944.3</v>
      </c>
      <c r="D239" s="132">
        <v>5233.1000000000004</v>
      </c>
      <c r="E239" s="132">
        <v>757.7</v>
      </c>
      <c r="F239" s="132">
        <v>22933.9</v>
      </c>
      <c r="G239" s="132">
        <v>18399.900000000001</v>
      </c>
      <c r="H239" s="132">
        <v>3939.8</v>
      </c>
      <c r="I239" s="132">
        <v>594.1</v>
      </c>
      <c r="J239" s="132">
        <v>13273.1</v>
      </c>
      <c r="K239" s="132">
        <v>12058.9</v>
      </c>
      <c r="L239" s="132">
        <v>834.8</v>
      </c>
      <c r="M239" s="132">
        <v>379.5</v>
      </c>
      <c r="N239" s="132">
        <v>76.599999999999994</v>
      </c>
      <c r="O239" s="132">
        <v>76.8</v>
      </c>
      <c r="P239" s="132">
        <v>75.3</v>
      </c>
      <c r="Q239" s="132">
        <v>78.400000000000006</v>
      </c>
      <c r="R239" s="132">
        <v>901</v>
      </c>
    </row>
    <row r="240" spans="1:18">
      <c r="A240" s="131">
        <v>45199</v>
      </c>
      <c r="B240" s="132">
        <v>26365.200000000001</v>
      </c>
      <c r="C240" s="132">
        <v>20375.099999999999</v>
      </c>
      <c r="D240" s="132">
        <v>5346</v>
      </c>
      <c r="E240" s="132">
        <v>644.20000000000005</v>
      </c>
      <c r="F240" s="132">
        <v>19560.599999999999</v>
      </c>
      <c r="G240" s="132">
        <v>15326.4</v>
      </c>
      <c r="H240" s="132">
        <v>3805.5</v>
      </c>
      <c r="I240" s="132">
        <v>428.8</v>
      </c>
      <c r="J240" s="132">
        <v>10982.3</v>
      </c>
      <c r="K240" s="132">
        <v>9931.7000000000007</v>
      </c>
      <c r="L240" s="132">
        <v>783.3</v>
      </c>
      <c r="M240" s="132">
        <v>267.3</v>
      </c>
      <c r="N240" s="132">
        <v>74.2</v>
      </c>
      <c r="O240" s="132">
        <v>75.2</v>
      </c>
      <c r="P240" s="132">
        <v>71.2</v>
      </c>
      <c r="Q240" s="132">
        <v>66.599999999999994</v>
      </c>
      <c r="R240" s="132">
        <v>899</v>
      </c>
    </row>
    <row r="241" spans="1:18">
      <c r="A241" s="131">
        <v>45230</v>
      </c>
      <c r="B241" s="132">
        <v>26827.8</v>
      </c>
      <c r="C241" s="132">
        <v>20640.900000000001</v>
      </c>
      <c r="D241" s="132">
        <v>5502.6</v>
      </c>
      <c r="E241" s="132">
        <v>684.2</v>
      </c>
      <c r="F241" s="132">
        <v>20583.900000000001</v>
      </c>
      <c r="G241" s="132">
        <v>16273.4</v>
      </c>
      <c r="H241" s="132">
        <v>3844.6</v>
      </c>
      <c r="I241" s="132">
        <v>465.9</v>
      </c>
      <c r="J241" s="132">
        <v>11716</v>
      </c>
      <c r="K241" s="132">
        <v>10606.5</v>
      </c>
      <c r="L241" s="132">
        <v>813.8</v>
      </c>
      <c r="M241" s="132">
        <v>295.60000000000002</v>
      </c>
      <c r="N241" s="132">
        <v>76.7</v>
      </c>
      <c r="O241" s="132">
        <v>78.8</v>
      </c>
      <c r="P241" s="132">
        <v>69.900000000000006</v>
      </c>
      <c r="Q241" s="132">
        <v>68.099999999999994</v>
      </c>
      <c r="R241" s="132">
        <v>899</v>
      </c>
    </row>
    <row r="242" spans="1:18">
      <c r="A242" s="131">
        <v>45260</v>
      </c>
      <c r="B242" s="132">
        <v>25029.3</v>
      </c>
      <c r="C242" s="132">
        <v>18563.2</v>
      </c>
      <c r="D242" s="132">
        <v>5739.2</v>
      </c>
      <c r="E242" s="132">
        <v>726.9</v>
      </c>
      <c r="F242" s="132">
        <v>18374.2</v>
      </c>
      <c r="G242" s="132">
        <v>14123.3</v>
      </c>
      <c r="H242" s="132">
        <v>3770.1</v>
      </c>
      <c r="I242" s="132">
        <v>480.9</v>
      </c>
      <c r="J242" s="132">
        <v>10361.4</v>
      </c>
      <c r="K242" s="132">
        <v>9258.4</v>
      </c>
      <c r="L242" s="132">
        <v>803.3</v>
      </c>
      <c r="M242" s="132">
        <v>299.7</v>
      </c>
      <c r="N242" s="132">
        <v>73.400000000000006</v>
      </c>
      <c r="O242" s="132">
        <v>76.099999999999994</v>
      </c>
      <c r="P242" s="132">
        <v>65.7</v>
      </c>
      <c r="Q242" s="132">
        <v>66.2</v>
      </c>
      <c r="R242" s="132">
        <v>900</v>
      </c>
    </row>
    <row r="243" spans="1:18">
      <c r="A243" s="131">
        <v>45291</v>
      </c>
      <c r="B243" s="132">
        <v>26188.6</v>
      </c>
      <c r="C243" s="132">
        <v>18684.8</v>
      </c>
      <c r="D243" s="132">
        <v>6685.8</v>
      </c>
      <c r="E243" s="132">
        <v>818.1</v>
      </c>
      <c r="F243" s="132">
        <v>19748.900000000001</v>
      </c>
      <c r="G243" s="132">
        <v>14524.8</v>
      </c>
      <c r="H243" s="132">
        <v>4665.8999999999996</v>
      </c>
      <c r="I243" s="132">
        <v>558.1</v>
      </c>
      <c r="J243" s="132">
        <v>10780.4</v>
      </c>
      <c r="K243" s="132">
        <v>9433.6</v>
      </c>
      <c r="L243" s="132">
        <v>1000.6</v>
      </c>
      <c r="M243" s="132">
        <v>346.1</v>
      </c>
      <c r="N243" s="132">
        <v>75.400000000000006</v>
      </c>
      <c r="O243" s="132">
        <v>77.7</v>
      </c>
      <c r="P243" s="132">
        <v>69.8</v>
      </c>
      <c r="Q243" s="132">
        <v>68.2</v>
      </c>
      <c r="R243" s="132">
        <v>905</v>
      </c>
    </row>
    <row r="244" spans="1:18">
      <c r="A244" s="131">
        <v>45322</v>
      </c>
      <c r="B244" s="132">
        <v>28532.5</v>
      </c>
      <c r="C244" s="132">
        <v>20742.2</v>
      </c>
      <c r="D244" s="132">
        <v>6955.6</v>
      </c>
      <c r="E244" s="132">
        <v>834.7</v>
      </c>
      <c r="F244" s="132">
        <v>22138.400000000001</v>
      </c>
      <c r="G244" s="132">
        <v>16422</v>
      </c>
      <c r="H244" s="132">
        <v>5134.3999999999996</v>
      </c>
      <c r="I244" s="132">
        <v>582</v>
      </c>
      <c r="J244" s="132">
        <v>12095.3</v>
      </c>
      <c r="K244" s="132">
        <v>10645.6</v>
      </c>
      <c r="L244" s="132">
        <v>1091.3</v>
      </c>
      <c r="M244" s="132">
        <v>358.5</v>
      </c>
      <c r="N244" s="132">
        <v>77.599999999999994</v>
      </c>
      <c r="O244" s="132">
        <v>79.2</v>
      </c>
      <c r="P244" s="132">
        <v>73.8</v>
      </c>
      <c r="Q244" s="132">
        <v>69.7</v>
      </c>
      <c r="R244" s="132">
        <v>908</v>
      </c>
    </row>
    <row r="245" spans="1:18">
      <c r="A245" s="131">
        <v>45351</v>
      </c>
      <c r="B245" s="132">
        <v>29035.8</v>
      </c>
      <c r="C245" s="132">
        <v>21577.599999999999</v>
      </c>
      <c r="D245" s="132">
        <v>6642.7</v>
      </c>
      <c r="E245" s="132">
        <v>815.5</v>
      </c>
      <c r="F245" s="132">
        <v>23961.7</v>
      </c>
      <c r="G245" s="132">
        <v>18043.599999999999</v>
      </c>
      <c r="H245" s="132">
        <v>5302</v>
      </c>
      <c r="I245" s="132">
        <v>616.1</v>
      </c>
      <c r="J245" s="132">
        <v>13254.1</v>
      </c>
      <c r="K245" s="132">
        <v>11693.2</v>
      </c>
      <c r="L245" s="132">
        <v>1177.5</v>
      </c>
      <c r="M245" s="132">
        <v>383.4</v>
      </c>
      <c r="N245" s="132">
        <v>82.5</v>
      </c>
      <c r="O245" s="132">
        <v>83.6</v>
      </c>
      <c r="P245" s="132">
        <v>79.8</v>
      </c>
      <c r="Q245" s="132">
        <v>75.5</v>
      </c>
      <c r="R245" s="132">
        <v>908</v>
      </c>
    </row>
    <row r="246" spans="1:18">
      <c r="A246" s="131">
        <v>45382</v>
      </c>
      <c r="B246" s="132">
        <v>28612.7</v>
      </c>
      <c r="C246" s="132">
        <v>20693.900000000001</v>
      </c>
      <c r="D246" s="132">
        <v>7132.5</v>
      </c>
      <c r="E246" s="132">
        <v>786.3</v>
      </c>
      <c r="F246" s="132">
        <v>22451</v>
      </c>
      <c r="G246" s="132">
        <v>16291.3</v>
      </c>
      <c r="H246" s="132">
        <v>5607.3</v>
      </c>
      <c r="I246" s="132">
        <v>552.4</v>
      </c>
      <c r="J246" s="132">
        <v>12368.5</v>
      </c>
      <c r="K246" s="132">
        <v>10766.4</v>
      </c>
      <c r="L246" s="132">
        <v>1258.0999999999999</v>
      </c>
      <c r="M246" s="132">
        <v>344</v>
      </c>
      <c r="N246" s="132">
        <v>78.5</v>
      </c>
      <c r="O246" s="132">
        <v>78.7</v>
      </c>
      <c r="P246" s="132">
        <v>78.599999999999994</v>
      </c>
      <c r="Q246" s="132">
        <v>70.3</v>
      </c>
      <c r="R246" s="132">
        <v>911</v>
      </c>
    </row>
    <row r="247" spans="1:18">
      <c r="A247" s="131">
        <v>45412</v>
      </c>
      <c r="B247" s="132">
        <v>27734.3</v>
      </c>
      <c r="C247" s="132">
        <v>19436.2</v>
      </c>
      <c r="D247" s="132">
        <v>7434.8</v>
      </c>
      <c r="E247" s="132">
        <v>863.4</v>
      </c>
      <c r="F247" s="132">
        <v>21854.9</v>
      </c>
      <c r="G247" s="132">
        <v>15470.5</v>
      </c>
      <c r="H247" s="132">
        <v>5745.9</v>
      </c>
      <c r="I247" s="132">
        <v>638.5</v>
      </c>
      <c r="J247" s="132">
        <v>12009.6</v>
      </c>
      <c r="K247" s="132">
        <v>10277.700000000001</v>
      </c>
      <c r="L247" s="132">
        <v>1330.6</v>
      </c>
      <c r="M247" s="132">
        <v>401.3</v>
      </c>
      <c r="N247" s="132">
        <v>78.8</v>
      </c>
      <c r="O247" s="132">
        <v>79.599999999999994</v>
      </c>
      <c r="P247" s="132">
        <v>77.3</v>
      </c>
      <c r="Q247" s="132">
        <v>74</v>
      </c>
      <c r="R247" s="132">
        <v>914</v>
      </c>
    </row>
    <row r="248" spans="1:18">
      <c r="A248" s="131">
        <v>45443</v>
      </c>
      <c r="B248" s="132">
        <v>29146.1</v>
      </c>
      <c r="C248" s="132">
        <v>20294.5</v>
      </c>
      <c r="D248" s="132">
        <v>7976.7</v>
      </c>
      <c r="E248" s="132">
        <v>874.9</v>
      </c>
      <c r="F248" s="132">
        <v>22828.799999999999</v>
      </c>
      <c r="G248" s="132">
        <v>16438.7</v>
      </c>
      <c r="H248" s="132">
        <v>5781.8</v>
      </c>
      <c r="I248" s="132">
        <v>608.20000000000005</v>
      </c>
      <c r="J248" s="132">
        <v>12690.5</v>
      </c>
      <c r="K248" s="132">
        <v>10988.2</v>
      </c>
      <c r="L248" s="132">
        <v>1320.2</v>
      </c>
      <c r="M248" s="132">
        <v>382.1</v>
      </c>
      <c r="N248" s="132">
        <v>78.3</v>
      </c>
      <c r="O248" s="132">
        <v>81</v>
      </c>
      <c r="P248" s="132">
        <v>72.5</v>
      </c>
      <c r="Q248" s="132">
        <v>69.5</v>
      </c>
      <c r="R248" s="132">
        <v>915</v>
      </c>
    </row>
    <row r="249" spans="1:18">
      <c r="A249" s="131">
        <v>45473</v>
      </c>
      <c r="B249" s="132">
        <v>28729.5</v>
      </c>
      <c r="C249" s="132">
        <v>19931.099999999999</v>
      </c>
      <c r="D249" s="132">
        <v>7940.3</v>
      </c>
      <c r="E249" s="132">
        <v>858</v>
      </c>
      <c r="F249" s="132">
        <v>22978.7</v>
      </c>
      <c r="G249" s="132">
        <v>16300.1</v>
      </c>
      <c r="H249" s="132">
        <v>6053.6</v>
      </c>
      <c r="I249" s="132">
        <v>625</v>
      </c>
      <c r="J249" s="132">
        <v>12541.4</v>
      </c>
      <c r="K249" s="132">
        <v>10790</v>
      </c>
      <c r="L249" s="132">
        <v>1358.4</v>
      </c>
      <c r="M249" s="132">
        <v>393.1</v>
      </c>
      <c r="N249" s="132">
        <v>80</v>
      </c>
      <c r="O249" s="132">
        <v>81.8</v>
      </c>
      <c r="P249" s="132">
        <v>76.2</v>
      </c>
      <c r="Q249" s="132">
        <v>72.8</v>
      </c>
      <c r="R249" s="132">
        <v>915</v>
      </c>
    </row>
    <row r="250" spans="1:18">
      <c r="A250" s="131">
        <v>45504</v>
      </c>
      <c r="B250" s="132">
        <v>33238</v>
      </c>
      <c r="C250" s="132">
        <v>23627.7</v>
      </c>
      <c r="D250" s="132">
        <v>8658.1</v>
      </c>
      <c r="E250" s="132">
        <v>952.2</v>
      </c>
      <c r="F250" s="132">
        <v>26653.1</v>
      </c>
      <c r="G250" s="132">
        <v>19171</v>
      </c>
      <c r="H250" s="132">
        <v>6767.9</v>
      </c>
      <c r="I250" s="132">
        <v>714.2</v>
      </c>
      <c r="J250" s="132">
        <v>14508.5</v>
      </c>
      <c r="K250" s="132">
        <v>12529.5</v>
      </c>
      <c r="L250" s="132">
        <v>1528.4</v>
      </c>
      <c r="M250" s="132">
        <v>450.6</v>
      </c>
      <c r="N250" s="132">
        <v>80.2</v>
      </c>
      <c r="O250" s="132">
        <v>81.099999999999994</v>
      </c>
      <c r="P250" s="132">
        <v>78.2</v>
      </c>
      <c r="Q250" s="132">
        <v>75</v>
      </c>
      <c r="R250" s="132">
        <v>917</v>
      </c>
    </row>
    <row r="251" spans="1:18">
      <c r="A251" s="131">
        <v>45535</v>
      </c>
      <c r="B251" s="132">
        <v>33650.800000000003</v>
      </c>
      <c r="C251" s="132">
        <v>23813.599999999999</v>
      </c>
      <c r="D251" s="132">
        <v>8868.4</v>
      </c>
      <c r="E251" s="132">
        <v>968.8</v>
      </c>
      <c r="F251" s="132">
        <v>27904.1</v>
      </c>
      <c r="G251" s="132">
        <v>20067.2</v>
      </c>
      <c r="H251" s="132">
        <v>7080.4</v>
      </c>
      <c r="I251" s="132">
        <v>756.4</v>
      </c>
      <c r="J251" s="132">
        <v>15252</v>
      </c>
      <c r="K251" s="132">
        <v>13148.6</v>
      </c>
      <c r="L251" s="132">
        <v>1624.1</v>
      </c>
      <c r="M251" s="132">
        <v>479.3</v>
      </c>
      <c r="N251" s="132">
        <v>82.9</v>
      </c>
      <c r="O251" s="132">
        <v>84.3</v>
      </c>
      <c r="P251" s="132">
        <v>79.8</v>
      </c>
      <c r="Q251" s="132">
        <v>78.099999999999994</v>
      </c>
      <c r="R251" s="132">
        <v>921</v>
      </c>
    </row>
    <row r="252" spans="1:18">
      <c r="A252" s="131">
        <v>45565</v>
      </c>
      <c r="B252" s="132">
        <v>29470</v>
      </c>
      <c r="C252" s="132">
        <v>20356.3</v>
      </c>
      <c r="D252" s="132">
        <v>8309.6</v>
      </c>
      <c r="E252" s="132">
        <v>804.1</v>
      </c>
      <c r="F252" s="132">
        <v>23476.1</v>
      </c>
      <c r="G252" s="132">
        <v>16633.099999999999</v>
      </c>
      <c r="H252" s="132">
        <v>6292.9</v>
      </c>
      <c r="I252" s="132">
        <v>550.1</v>
      </c>
      <c r="J252" s="132">
        <v>12616.1</v>
      </c>
      <c r="K252" s="132">
        <v>10909.2</v>
      </c>
      <c r="L252" s="132">
        <v>1361</v>
      </c>
      <c r="M252" s="132">
        <v>345.9</v>
      </c>
      <c r="N252" s="132">
        <v>79.7</v>
      </c>
      <c r="O252" s="132">
        <v>81.7</v>
      </c>
      <c r="P252" s="132">
        <v>75.7</v>
      </c>
      <c r="Q252" s="132">
        <v>68.400000000000006</v>
      </c>
      <c r="R252" s="132">
        <v>924</v>
      </c>
    </row>
    <row r="253" spans="1:18">
      <c r="A253" s="131">
        <v>45596</v>
      </c>
      <c r="B253" s="132">
        <v>30706.1</v>
      </c>
      <c r="C253" s="132">
        <v>21260.799999999999</v>
      </c>
      <c r="D253" s="132">
        <v>8554.6</v>
      </c>
      <c r="E253" s="132">
        <v>890.8</v>
      </c>
      <c r="F253" s="132">
        <v>25133.9</v>
      </c>
      <c r="G253" s="132">
        <v>18142.8</v>
      </c>
      <c r="H253" s="132">
        <v>6358.4</v>
      </c>
      <c r="I253" s="132">
        <v>632.70000000000005</v>
      </c>
      <c r="J253" s="132">
        <v>13835.6</v>
      </c>
      <c r="K253" s="132">
        <v>12035.3</v>
      </c>
      <c r="L253" s="132">
        <v>1403.4</v>
      </c>
      <c r="M253" s="132">
        <v>396.9</v>
      </c>
      <c r="N253" s="132">
        <v>81.900000000000006</v>
      </c>
      <c r="O253" s="132">
        <v>85.3</v>
      </c>
      <c r="P253" s="132">
        <v>74.3</v>
      </c>
      <c r="Q253" s="132">
        <v>71</v>
      </c>
      <c r="R253" s="132">
        <v>925</v>
      </c>
    </row>
    <row r="254" spans="1:18">
      <c r="A254" s="131">
        <v>45626</v>
      </c>
      <c r="B254" s="132">
        <v>28265.9</v>
      </c>
      <c r="C254" s="132">
        <v>19152.900000000001</v>
      </c>
      <c r="D254" s="132">
        <v>8248.1</v>
      </c>
      <c r="E254" s="132">
        <v>864.9</v>
      </c>
      <c r="F254" s="132">
        <v>22424.799999999999</v>
      </c>
      <c r="G254" s="132">
        <v>15646.6</v>
      </c>
      <c r="H254" s="132">
        <v>6153.2</v>
      </c>
      <c r="I254" s="132">
        <v>625.1</v>
      </c>
      <c r="J254" s="132">
        <v>12172.6</v>
      </c>
      <c r="K254" s="132">
        <v>10409.9</v>
      </c>
      <c r="L254" s="132">
        <v>1366</v>
      </c>
      <c r="M254" s="132">
        <v>396.7</v>
      </c>
      <c r="N254" s="132">
        <v>79.3</v>
      </c>
      <c r="O254" s="132">
        <v>81.7</v>
      </c>
      <c r="P254" s="132">
        <v>74.599999999999994</v>
      </c>
      <c r="Q254" s="132">
        <v>72.3</v>
      </c>
      <c r="R254" s="132">
        <v>927</v>
      </c>
    </row>
    <row r="255" spans="1:18">
      <c r="A255" s="131">
        <v>45657</v>
      </c>
      <c r="B255" s="132">
        <v>28991.1</v>
      </c>
      <c r="C255" s="132">
        <v>19185.099999999999</v>
      </c>
      <c r="D255" s="132">
        <v>8894.2000000000007</v>
      </c>
      <c r="E255" s="132">
        <v>911.8</v>
      </c>
      <c r="F255" s="132">
        <v>22526.9</v>
      </c>
      <c r="G255" s="132">
        <v>15257.2</v>
      </c>
      <c r="H255" s="132">
        <v>6620.5</v>
      </c>
      <c r="I255" s="132">
        <v>649.20000000000005</v>
      </c>
      <c r="J255" s="132">
        <v>11967.2</v>
      </c>
      <c r="K255" s="132">
        <v>10063.200000000001</v>
      </c>
      <c r="L255" s="132">
        <v>1494.2</v>
      </c>
      <c r="M255" s="132">
        <v>409.8</v>
      </c>
      <c r="N255" s="132">
        <v>77.7</v>
      </c>
      <c r="O255" s="132">
        <v>79.5</v>
      </c>
      <c r="P255" s="132">
        <v>74.400000000000006</v>
      </c>
      <c r="Q255" s="132">
        <v>71.2</v>
      </c>
      <c r="R255" s="132">
        <v>930</v>
      </c>
    </row>
    <row r="256" spans="1:18">
      <c r="A256" s="131">
        <v>45688</v>
      </c>
      <c r="B256" s="132">
        <v>31387.4</v>
      </c>
      <c r="C256" s="132">
        <v>21303.200000000001</v>
      </c>
      <c r="D256" s="132">
        <v>9169.6</v>
      </c>
      <c r="E256" s="132">
        <v>914.6</v>
      </c>
      <c r="F256" s="132">
        <v>24814.400000000001</v>
      </c>
      <c r="G256" s="132">
        <v>17074.5</v>
      </c>
      <c r="H256" s="132">
        <v>7080.9</v>
      </c>
      <c r="I256" s="132">
        <v>659.1</v>
      </c>
      <c r="J256" s="132">
        <v>13118.6</v>
      </c>
      <c r="K256" s="132">
        <v>11087.4</v>
      </c>
      <c r="L256" s="132">
        <v>1618.2</v>
      </c>
      <c r="M256" s="132">
        <v>412.9</v>
      </c>
      <c r="N256" s="132">
        <v>79.099999999999994</v>
      </c>
      <c r="O256" s="132">
        <v>80.099999999999994</v>
      </c>
      <c r="P256" s="132">
        <v>77.2</v>
      </c>
      <c r="Q256" s="132">
        <v>72.099999999999994</v>
      </c>
      <c r="R256" s="132">
        <v>934</v>
      </c>
    </row>
    <row r="257" spans="1:18">
      <c r="A257" s="131">
        <v>45716</v>
      </c>
      <c r="B257" s="132">
        <v>28336.2</v>
      </c>
      <c r="C257" s="132">
        <v>19805.900000000001</v>
      </c>
      <c r="D257" s="132">
        <v>7781.7</v>
      </c>
      <c r="E257" s="132">
        <v>748.5</v>
      </c>
      <c r="F257" s="132">
        <v>23252.3</v>
      </c>
      <c r="G257" s="132">
        <v>16768.8</v>
      </c>
      <c r="H257" s="132">
        <v>5941.6</v>
      </c>
      <c r="I257" s="132">
        <v>542</v>
      </c>
      <c r="J257" s="132">
        <v>12567.3</v>
      </c>
      <c r="K257" s="132">
        <v>10855.4</v>
      </c>
      <c r="L257" s="132">
        <v>1362.8</v>
      </c>
      <c r="M257" s="132">
        <v>349.1</v>
      </c>
      <c r="N257" s="132">
        <v>82.1</v>
      </c>
      <c r="O257" s="132">
        <v>84.7</v>
      </c>
      <c r="P257" s="132">
        <v>76.400000000000006</v>
      </c>
      <c r="Q257" s="132">
        <v>72.400000000000006</v>
      </c>
      <c r="R257" s="132">
        <v>934</v>
      </c>
    </row>
    <row r="258" spans="1:18">
      <c r="A258" s="131">
        <v>45747</v>
      </c>
      <c r="B258" s="132">
        <v>28736.2</v>
      </c>
      <c r="C258" s="132">
        <v>19679.2</v>
      </c>
      <c r="D258" s="132">
        <v>8252.5</v>
      </c>
      <c r="E258" s="132">
        <v>804.5</v>
      </c>
      <c r="F258" s="132">
        <v>22904.5</v>
      </c>
      <c r="G258" s="132">
        <v>16084.5</v>
      </c>
      <c r="H258" s="132">
        <v>6241.3</v>
      </c>
      <c r="I258" s="132">
        <v>578.70000000000005</v>
      </c>
      <c r="J258" s="132">
        <v>12429.3</v>
      </c>
      <c r="K258" s="132">
        <v>10634.9</v>
      </c>
      <c r="L258" s="132">
        <v>1418.2</v>
      </c>
      <c r="M258" s="132">
        <v>376.2</v>
      </c>
      <c r="N258" s="132">
        <v>79.7</v>
      </c>
      <c r="O258" s="132">
        <v>81.7</v>
      </c>
      <c r="P258" s="132">
        <v>75.599999999999994</v>
      </c>
      <c r="Q258" s="132">
        <v>71.900000000000006</v>
      </c>
      <c r="R258" s="132">
        <v>934</v>
      </c>
    </row>
    <row r="259" spans="1:18">
      <c r="A259" s="131">
        <v>45777</v>
      </c>
      <c r="B259" s="132">
        <v>29214</v>
      </c>
      <c r="C259" s="132">
        <v>19664.400000000001</v>
      </c>
      <c r="D259" s="132">
        <v>8710.2999999999993</v>
      </c>
      <c r="E259" s="132">
        <v>839.3</v>
      </c>
      <c r="F259" s="132">
        <v>23737.599999999999</v>
      </c>
      <c r="G259" s="132">
        <v>16471.8</v>
      </c>
      <c r="H259" s="132">
        <v>6640.3</v>
      </c>
      <c r="I259" s="132">
        <v>625.5</v>
      </c>
      <c r="J259" s="132">
        <v>12821.3</v>
      </c>
      <c r="K259" s="132">
        <v>10907.5</v>
      </c>
      <c r="L259" s="132">
        <v>1510.6</v>
      </c>
      <c r="M259" s="132">
        <v>403.2</v>
      </c>
      <c r="N259" s="132">
        <v>81.3</v>
      </c>
      <c r="O259" s="132">
        <v>83.8</v>
      </c>
      <c r="P259" s="132">
        <v>76.2</v>
      </c>
      <c r="Q259" s="132">
        <v>74.5</v>
      </c>
      <c r="R259" s="132">
        <v>934</v>
      </c>
    </row>
    <row r="260" spans="1:18">
      <c r="A260" s="131">
        <v>45808</v>
      </c>
      <c r="B260" s="132">
        <v>30448.400000000001</v>
      </c>
      <c r="C260" s="132">
        <v>20789.2</v>
      </c>
      <c r="D260" s="132">
        <v>8806.9</v>
      </c>
      <c r="E260" s="132">
        <v>852.2</v>
      </c>
      <c r="F260" s="132">
        <v>24743.9</v>
      </c>
      <c r="G260" s="132">
        <v>17425.5</v>
      </c>
      <c r="H260" s="132">
        <v>6708.7</v>
      </c>
      <c r="I260" s="132">
        <v>609.79999999999995</v>
      </c>
      <c r="J260" s="132">
        <v>13399.1</v>
      </c>
      <c r="K260" s="132">
        <v>11492.4</v>
      </c>
      <c r="L260" s="132">
        <v>1516.2</v>
      </c>
      <c r="M260" s="132">
        <v>390.5</v>
      </c>
      <c r="N260" s="132">
        <v>81.3</v>
      </c>
      <c r="O260" s="132">
        <v>83.8</v>
      </c>
      <c r="P260" s="132">
        <v>76.2</v>
      </c>
      <c r="Q260" s="132">
        <v>71.599999999999994</v>
      </c>
      <c r="R260" s="132">
        <v>936</v>
      </c>
    </row>
    <row r="261" spans="1:18">
      <c r="A261" s="131">
        <v>45838</v>
      </c>
      <c r="B261" s="132">
        <v>29454.1</v>
      </c>
      <c r="C261" s="132">
        <v>19890.599999999999</v>
      </c>
      <c r="D261" s="132">
        <v>8724.7000000000007</v>
      </c>
      <c r="E261" s="132">
        <v>838.8</v>
      </c>
      <c r="F261" s="132">
        <v>23883.9</v>
      </c>
      <c r="G261" s="132">
        <v>16524.2</v>
      </c>
      <c r="H261" s="132">
        <v>6725</v>
      </c>
      <c r="I261" s="132">
        <v>634.70000000000005</v>
      </c>
      <c r="J261" s="132">
        <v>12778.8</v>
      </c>
      <c r="K261" s="132">
        <v>10858.1</v>
      </c>
      <c r="L261" s="132">
        <v>1513.3</v>
      </c>
      <c r="M261" s="132">
        <v>407.4</v>
      </c>
      <c r="N261" s="132">
        <v>81.099999999999994</v>
      </c>
      <c r="O261" s="132">
        <v>83.1</v>
      </c>
      <c r="P261" s="132">
        <v>77.099999999999994</v>
      </c>
      <c r="Q261" s="132">
        <v>75.7</v>
      </c>
      <c r="R261" s="132">
        <v>934</v>
      </c>
    </row>
    <row r="262" spans="1:18">
      <c r="A262" s="131">
        <v>45869</v>
      </c>
      <c r="B262" s="132">
        <v>34005.300000000003</v>
      </c>
      <c r="C262" s="132">
        <v>23544.3</v>
      </c>
      <c r="D262" s="132">
        <v>9545.7000000000007</v>
      </c>
      <c r="E262" s="132">
        <v>915.3</v>
      </c>
      <c r="F262" s="132">
        <v>27255.200000000001</v>
      </c>
      <c r="G262" s="132">
        <v>19141.2</v>
      </c>
      <c r="H262" s="132">
        <v>7424.2</v>
      </c>
      <c r="I262" s="132">
        <v>689.7</v>
      </c>
      <c r="J262" s="132">
        <v>14456.7</v>
      </c>
      <c r="K262" s="132">
        <v>12369.3</v>
      </c>
      <c r="L262" s="132">
        <v>1646.8</v>
      </c>
      <c r="M262" s="132">
        <v>440.6</v>
      </c>
      <c r="N262" s="132">
        <v>80.099999999999994</v>
      </c>
      <c r="O262" s="132">
        <v>81.3</v>
      </c>
      <c r="P262" s="132">
        <v>77.8</v>
      </c>
      <c r="Q262" s="132">
        <v>75.400000000000006</v>
      </c>
      <c r="R262" s="132">
        <v>935</v>
      </c>
    </row>
    <row r="263" spans="1:18">
      <c r="A263" s="131">
        <v>45900</v>
      </c>
      <c r="B263" s="132">
        <v>34419</v>
      </c>
      <c r="C263" s="132">
        <v>23519.9</v>
      </c>
      <c r="D263" s="132">
        <v>9985.4</v>
      </c>
      <c r="E263" s="132">
        <v>913.7</v>
      </c>
      <c r="F263" s="132">
        <v>28805.1</v>
      </c>
      <c r="G263" s="132">
        <v>20070.5</v>
      </c>
      <c r="H263" s="132">
        <v>7994.5</v>
      </c>
      <c r="I263" s="132">
        <v>740</v>
      </c>
      <c r="J263" s="132">
        <v>15216</v>
      </c>
      <c r="K263" s="132">
        <v>12960.1</v>
      </c>
      <c r="L263" s="132">
        <v>1783.7</v>
      </c>
      <c r="M263" s="132">
        <v>472.2</v>
      </c>
      <c r="N263" s="132">
        <v>83.7</v>
      </c>
      <c r="O263" s="132">
        <v>85.3</v>
      </c>
      <c r="P263" s="132">
        <v>80.099999999999994</v>
      </c>
      <c r="Q263" s="132">
        <v>81</v>
      </c>
      <c r="R263" s="132">
        <v>941</v>
      </c>
    </row>
    <row r="264" spans="1:18">
      <c r="A264" s="131">
        <v>45930</v>
      </c>
      <c r="B264" s="132">
        <v>29811.9</v>
      </c>
      <c r="C264" s="132">
        <v>20304.8</v>
      </c>
      <c r="D264" s="132">
        <v>8709.5</v>
      </c>
      <c r="E264" s="132">
        <v>797.5</v>
      </c>
      <c r="F264" s="132">
        <v>24790</v>
      </c>
      <c r="G264" s="132">
        <v>17195.3</v>
      </c>
      <c r="H264" s="132">
        <v>7008.3</v>
      </c>
      <c r="I264" s="132">
        <v>586.4</v>
      </c>
      <c r="J264" s="132">
        <v>13082.2</v>
      </c>
      <c r="K264" s="132">
        <v>11178.4</v>
      </c>
      <c r="L264" s="132">
        <v>1529.4</v>
      </c>
      <c r="M264" s="132">
        <v>374.4</v>
      </c>
      <c r="N264" s="132">
        <v>83.2</v>
      </c>
      <c r="O264" s="132">
        <v>84.7</v>
      </c>
      <c r="P264" s="132">
        <v>80.5</v>
      </c>
      <c r="Q264" s="132">
        <v>73.5</v>
      </c>
      <c r="R264" s="132">
        <v>946</v>
      </c>
    </row>
    <row r="265" spans="1:18">
      <c r="A265" s="131">
        <v>45961</v>
      </c>
      <c r="B265" s="132">
        <v>32033</v>
      </c>
      <c r="C265" s="132">
        <v>21936.2</v>
      </c>
      <c r="D265" s="132">
        <v>9201.2000000000007</v>
      </c>
      <c r="E265" s="132">
        <v>895.7</v>
      </c>
      <c r="F265" s="132">
        <v>27321</v>
      </c>
      <c r="G265" s="132">
        <v>19149.7</v>
      </c>
      <c r="H265" s="132">
        <v>7490.1</v>
      </c>
      <c r="I265" s="132">
        <v>681.3</v>
      </c>
      <c r="J265" s="132">
        <v>14631.5</v>
      </c>
      <c r="K265" s="132">
        <v>12541.4</v>
      </c>
      <c r="L265" s="132">
        <v>1658.2</v>
      </c>
      <c r="M265" s="132">
        <v>431.9</v>
      </c>
      <c r="N265" s="132">
        <v>85.3</v>
      </c>
      <c r="O265" s="132">
        <v>87.3</v>
      </c>
      <c r="P265" s="132">
        <v>81.400000000000006</v>
      </c>
      <c r="Q265" s="132">
        <v>76.099999999999994</v>
      </c>
      <c r="R265" s="132">
        <v>949</v>
      </c>
    </row>
    <row r="266" spans="1:18">
      <c r="A266" s="131">
        <v>45991</v>
      </c>
      <c r="B266" s="132">
        <v>29627.9</v>
      </c>
      <c r="C266" s="132">
        <v>19877</v>
      </c>
      <c r="D266" s="132">
        <v>8915.5</v>
      </c>
      <c r="E266" s="132">
        <v>835.4</v>
      </c>
      <c r="F266" s="132">
        <v>24682.2</v>
      </c>
      <c r="G266" s="132">
        <v>16809.2</v>
      </c>
      <c r="H266" s="132">
        <v>7228.7</v>
      </c>
      <c r="I266" s="132">
        <v>644.20000000000005</v>
      </c>
      <c r="J266" s="132">
        <v>13071.7</v>
      </c>
      <c r="K266" s="132">
        <v>11020.9</v>
      </c>
      <c r="L266" s="132">
        <v>1637.4</v>
      </c>
      <c r="M266" s="132">
        <v>413.4</v>
      </c>
      <c r="N266" s="132">
        <v>83.3</v>
      </c>
      <c r="O266" s="132">
        <v>84.6</v>
      </c>
      <c r="P266" s="132">
        <v>81.099999999999994</v>
      </c>
      <c r="Q266" s="132">
        <v>77.099999999999994</v>
      </c>
      <c r="R266" s="132">
        <v>956</v>
      </c>
    </row>
    <row r="267" spans="1:18">
      <c r="A267" s="131">
        <v>46022</v>
      </c>
      <c r="B267" s="132">
        <v>30163.599999999999</v>
      </c>
      <c r="C267" s="132">
        <v>19998.099999999999</v>
      </c>
      <c r="D267" s="132">
        <v>9259.9</v>
      </c>
      <c r="E267" s="132">
        <v>905.6</v>
      </c>
      <c r="F267" s="132">
        <v>24780.7</v>
      </c>
      <c r="G267" s="132">
        <v>16879.900000000001</v>
      </c>
      <c r="H267" s="132">
        <v>7225.3</v>
      </c>
      <c r="I267" s="132">
        <v>675.6</v>
      </c>
      <c r="J267" s="132">
        <v>13010.7</v>
      </c>
      <c r="K267" s="132">
        <v>10967.2</v>
      </c>
      <c r="L267" s="132">
        <v>1617</v>
      </c>
      <c r="M267" s="132">
        <v>426.5</v>
      </c>
      <c r="N267" s="132">
        <v>82.2</v>
      </c>
      <c r="O267" s="132">
        <v>84.4</v>
      </c>
      <c r="P267" s="132">
        <v>78</v>
      </c>
      <c r="Q267" s="132">
        <v>74.599999999999994</v>
      </c>
      <c r="R267" s="132">
        <v>964</v>
      </c>
    </row>
    <row r="268" spans="1:18">
      <c r="A268" s="131">
        <v>46053</v>
      </c>
      <c r="B268" s="132">
        <v>31101.3</v>
      </c>
      <c r="C268" s="132">
        <v>20884.400000000001</v>
      </c>
      <c r="D268" s="132">
        <v>9309.7999999999993</v>
      </c>
      <c r="E268" s="132">
        <v>907.1</v>
      </c>
      <c r="F268" s="132">
        <v>25567.9</v>
      </c>
      <c r="G268" s="132">
        <v>17519.3</v>
      </c>
      <c r="H268" s="132">
        <v>7377.7</v>
      </c>
      <c r="I268" s="132">
        <v>671</v>
      </c>
      <c r="J268" s="132">
        <v>13275.6</v>
      </c>
      <c r="K268" s="132">
        <v>11247.2</v>
      </c>
      <c r="L268" s="132">
        <v>1610.8</v>
      </c>
      <c r="M268" s="132">
        <v>417.6</v>
      </c>
      <c r="N268" s="132">
        <v>82.2</v>
      </c>
      <c r="O268" s="132">
        <v>83.9</v>
      </c>
      <c r="P268" s="132">
        <v>79.2</v>
      </c>
      <c r="Q268" s="132">
        <v>74</v>
      </c>
      <c r="R268" s="132">
        <v>960</v>
      </c>
    </row>
    <row r="269" spans="1:18">
      <c r="A269" s="131">
        <v>46081</v>
      </c>
      <c r="B269" s="132">
        <v>32250.2</v>
      </c>
      <c r="C269" s="132">
        <v>22437.4</v>
      </c>
      <c r="D269" s="132">
        <v>8874.2999999999993</v>
      </c>
      <c r="E269" s="132">
        <v>938.4</v>
      </c>
      <c r="F269" s="132">
        <v>27690.3</v>
      </c>
      <c r="G269" s="132">
        <v>19597.099999999999</v>
      </c>
      <c r="H269" s="132">
        <v>7350.2</v>
      </c>
      <c r="I269" s="132">
        <v>743</v>
      </c>
      <c r="J269" s="132">
        <v>14500.2</v>
      </c>
      <c r="K269" s="132">
        <v>12442.8</v>
      </c>
      <c r="L269" s="132">
        <v>1585.6</v>
      </c>
      <c r="M269" s="132">
        <v>471.7</v>
      </c>
      <c r="N269" s="132">
        <v>85.9</v>
      </c>
      <c r="O269" s="132">
        <v>87.3</v>
      </c>
      <c r="P269" s="132">
        <v>82.8</v>
      </c>
      <c r="Q269" s="132">
        <v>79.2</v>
      </c>
      <c r="R269" s="132">
        <v>960</v>
      </c>
    </row>
  </sheetData>
  <phoneticPr fontId="11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59CD-5AB8-494F-9D33-7B800C2D7EDE}">
  <dimension ref="A1:R300"/>
  <sheetViews>
    <sheetView workbookViewId="0">
      <pane xSplit="1" ySplit="3" topLeftCell="B289" activePane="bottomRight" state="frozen"/>
      <selection pane="topRight" activeCell="B1" sqref="B1"/>
      <selection pane="bottomLeft" activeCell="A4" sqref="A4"/>
      <selection pane="bottomRight" activeCell="L289" sqref="L289"/>
    </sheetView>
  </sheetViews>
  <sheetFormatPr defaultRowHeight="14.25"/>
  <cols>
    <col min="2" max="2" width="12.25" customWidth="1"/>
    <col min="3" max="3" width="11.625" customWidth="1"/>
    <col min="4" max="4" width="9.5" bestFit="1" customWidth="1"/>
    <col min="6" max="6" width="12.25" customWidth="1"/>
    <col min="7" max="7" width="11" customWidth="1"/>
    <col min="10" max="10" width="10.75" customWidth="1"/>
    <col min="11" max="11" width="10.5" customWidth="1"/>
  </cols>
  <sheetData>
    <row r="1" spans="1:18">
      <c r="A1" s="133">
        <f>[1]!edb()</f>
        <v>0</v>
      </c>
    </row>
    <row r="2" spans="1:18">
      <c r="A2" s="134" t="s">
        <v>79</v>
      </c>
      <c r="B2" s="134" t="s">
        <v>161</v>
      </c>
      <c r="C2" s="134" t="s">
        <v>162</v>
      </c>
      <c r="D2" s="134" t="s">
        <v>163</v>
      </c>
      <c r="E2" s="134" t="s">
        <v>164</v>
      </c>
      <c r="F2" s="134" t="s">
        <v>165</v>
      </c>
      <c r="G2" s="134" t="s">
        <v>166</v>
      </c>
      <c r="H2" s="134" t="s">
        <v>167</v>
      </c>
      <c r="I2" s="134" t="s">
        <v>168</v>
      </c>
      <c r="J2" s="134" t="s">
        <v>169</v>
      </c>
      <c r="K2" s="134" t="s">
        <v>170</v>
      </c>
      <c r="L2" s="134" t="s">
        <v>171</v>
      </c>
      <c r="M2" s="134" t="s">
        <v>172</v>
      </c>
      <c r="N2" s="134" t="s">
        <v>173</v>
      </c>
      <c r="O2" s="134" t="s">
        <v>174</v>
      </c>
      <c r="P2" s="134" t="s">
        <v>175</v>
      </c>
      <c r="Q2" s="134" t="s">
        <v>176</v>
      </c>
      <c r="R2" s="134" t="s">
        <v>177</v>
      </c>
    </row>
    <row r="3" spans="1:18">
      <c r="A3" s="134" t="s">
        <v>97</v>
      </c>
      <c r="B3" s="134" t="s">
        <v>98</v>
      </c>
      <c r="C3" s="134" t="s">
        <v>98</v>
      </c>
      <c r="D3" s="134" t="s">
        <v>98</v>
      </c>
      <c r="E3" s="134" t="s">
        <v>98</v>
      </c>
      <c r="F3" s="134" t="s">
        <v>159</v>
      </c>
      <c r="G3" s="134" t="s">
        <v>159</v>
      </c>
      <c r="H3" s="134" t="s">
        <v>159</v>
      </c>
      <c r="I3" s="134" t="s">
        <v>159</v>
      </c>
      <c r="J3" s="134" t="s">
        <v>160</v>
      </c>
      <c r="K3" s="134" t="s">
        <v>160</v>
      </c>
      <c r="L3" s="134" t="s">
        <v>160</v>
      </c>
      <c r="M3" s="134" t="s">
        <v>160</v>
      </c>
      <c r="N3" s="134" t="s">
        <v>100</v>
      </c>
      <c r="O3" s="134" t="s">
        <v>100</v>
      </c>
      <c r="P3" s="134" t="s">
        <v>100</v>
      </c>
      <c r="Q3" s="134" t="s">
        <v>100</v>
      </c>
      <c r="R3" s="134" t="s">
        <v>101</v>
      </c>
    </row>
    <row r="4" spans="1:18">
      <c r="A4" s="135">
        <v>37103</v>
      </c>
      <c r="B4" s="136">
        <v>3384.41</v>
      </c>
      <c r="C4" s="136">
        <v>2635.31</v>
      </c>
      <c r="D4" s="136">
        <v>602.89</v>
      </c>
      <c r="E4" s="136">
        <v>146.21</v>
      </c>
      <c r="F4" s="136">
        <v>2318.27</v>
      </c>
      <c r="G4" s="136">
        <v>1848.83</v>
      </c>
      <c r="H4" s="136">
        <v>377.47</v>
      </c>
      <c r="I4" s="136">
        <v>91.97</v>
      </c>
      <c r="J4" s="136">
        <v>1779.62</v>
      </c>
      <c r="K4" s="136">
        <v>0</v>
      </c>
      <c r="L4" s="136">
        <v>0</v>
      </c>
      <c r="M4" s="136">
        <v>0</v>
      </c>
      <c r="N4" s="136">
        <v>68.5</v>
      </c>
      <c r="O4" s="136">
        <v>0</v>
      </c>
      <c r="P4" s="136">
        <v>0</v>
      </c>
      <c r="Q4" s="136">
        <v>0</v>
      </c>
      <c r="R4" s="136">
        <v>0</v>
      </c>
    </row>
    <row r="5" spans="1:18">
      <c r="A5" s="135">
        <v>37134</v>
      </c>
      <c r="B5" s="136">
        <v>3506.47</v>
      </c>
      <c r="C5" s="136">
        <v>2754.77</v>
      </c>
      <c r="D5" s="136">
        <v>606.17999999999995</v>
      </c>
      <c r="E5" s="136">
        <v>145.53</v>
      </c>
      <c r="F5" s="136">
        <v>2508.31</v>
      </c>
      <c r="G5" s="136">
        <v>1977.44</v>
      </c>
      <c r="H5" s="136">
        <v>429.88</v>
      </c>
      <c r="I5" s="136">
        <v>100.98</v>
      </c>
      <c r="J5" s="136">
        <v>1897.54</v>
      </c>
      <c r="K5" s="136">
        <v>0</v>
      </c>
      <c r="L5" s="136">
        <v>0</v>
      </c>
      <c r="M5" s="136">
        <v>0</v>
      </c>
      <c r="N5" s="136">
        <v>71.5</v>
      </c>
      <c r="O5" s="136">
        <v>0</v>
      </c>
      <c r="P5" s="136">
        <v>0</v>
      </c>
      <c r="Q5" s="136">
        <v>0</v>
      </c>
      <c r="R5" s="136">
        <v>0</v>
      </c>
    </row>
    <row r="6" spans="1:18">
      <c r="A6" s="135">
        <v>37164</v>
      </c>
      <c r="B6" s="136">
        <v>3274.08</v>
      </c>
      <c r="C6" s="136">
        <v>2566.62</v>
      </c>
      <c r="D6" s="136">
        <v>564.98</v>
      </c>
      <c r="E6" s="136">
        <v>142.49</v>
      </c>
      <c r="F6" s="136">
        <v>2096.5500000000002</v>
      </c>
      <c r="G6" s="136">
        <v>1614.08</v>
      </c>
      <c r="H6" s="136">
        <v>391.3</v>
      </c>
      <c r="I6" s="136">
        <v>91.17</v>
      </c>
      <c r="J6" s="136">
        <v>1546.55</v>
      </c>
      <c r="K6" s="136">
        <v>0</v>
      </c>
      <c r="L6" s="136">
        <v>0</v>
      </c>
      <c r="M6" s="136">
        <v>0</v>
      </c>
      <c r="N6" s="136">
        <v>64</v>
      </c>
      <c r="O6" s="136">
        <v>0</v>
      </c>
      <c r="P6" s="136">
        <v>0</v>
      </c>
      <c r="Q6" s="136">
        <v>0</v>
      </c>
      <c r="R6" s="136">
        <v>0</v>
      </c>
    </row>
    <row r="7" spans="1:18">
      <c r="A7" s="135">
        <v>37195</v>
      </c>
      <c r="B7" s="136">
        <v>3493.55</v>
      </c>
      <c r="C7" s="136">
        <v>2767.1</v>
      </c>
      <c r="D7" s="136">
        <v>571.74</v>
      </c>
      <c r="E7" s="136">
        <v>154.71</v>
      </c>
      <c r="F7" s="136">
        <v>2269.91</v>
      </c>
      <c r="G7" s="136">
        <v>1776.95</v>
      </c>
      <c r="H7" s="136">
        <v>392.12</v>
      </c>
      <c r="I7" s="136">
        <v>100.84</v>
      </c>
      <c r="J7" s="136">
        <v>1759.93</v>
      </c>
      <c r="K7" s="136">
        <v>0</v>
      </c>
      <c r="L7" s="136">
        <v>0</v>
      </c>
      <c r="M7" s="136">
        <v>0</v>
      </c>
      <c r="N7" s="136">
        <v>65</v>
      </c>
      <c r="O7" s="136">
        <v>0</v>
      </c>
      <c r="P7" s="136">
        <v>0</v>
      </c>
      <c r="Q7" s="136">
        <v>0</v>
      </c>
      <c r="R7" s="136">
        <v>0</v>
      </c>
    </row>
    <row r="8" spans="1:18">
      <c r="A8" s="135">
        <v>37225</v>
      </c>
      <c r="B8" s="136">
        <v>3253.36</v>
      </c>
      <c r="C8" s="136">
        <v>2568.15</v>
      </c>
      <c r="D8" s="136">
        <v>553.15</v>
      </c>
      <c r="E8" s="136">
        <v>132.06</v>
      </c>
      <c r="F8" s="136">
        <v>1940.6</v>
      </c>
      <c r="G8" s="136">
        <v>1512.7</v>
      </c>
      <c r="H8" s="136">
        <v>351.42</v>
      </c>
      <c r="I8" s="136">
        <v>76.48</v>
      </c>
      <c r="J8" s="136">
        <v>1495.98</v>
      </c>
      <c r="K8" s="136">
        <v>0</v>
      </c>
      <c r="L8" s="136">
        <v>0</v>
      </c>
      <c r="M8" s="136">
        <v>0</v>
      </c>
      <c r="N8" s="136">
        <v>59.6</v>
      </c>
      <c r="O8" s="136">
        <v>0</v>
      </c>
      <c r="P8" s="136">
        <v>0</v>
      </c>
      <c r="Q8" s="136">
        <v>0</v>
      </c>
      <c r="R8" s="136">
        <v>0</v>
      </c>
    </row>
    <row r="9" spans="1:18">
      <c r="A9" s="135">
        <v>37256</v>
      </c>
      <c r="B9" s="136">
        <v>3363.49</v>
      </c>
      <c r="C9" s="136">
        <v>2621.5</v>
      </c>
      <c r="D9" s="136">
        <v>604.05999999999995</v>
      </c>
      <c r="E9" s="136">
        <v>137.93</v>
      </c>
      <c r="F9" s="136">
        <v>1942.08</v>
      </c>
      <c r="G9" s="136">
        <v>1461.28</v>
      </c>
      <c r="H9" s="136">
        <v>406.56</v>
      </c>
      <c r="I9" s="136">
        <v>74.239999999999995</v>
      </c>
      <c r="J9" s="136">
        <v>1439.84</v>
      </c>
      <c r="K9" s="136">
        <v>0</v>
      </c>
      <c r="L9" s="136">
        <v>0</v>
      </c>
      <c r="M9" s="136">
        <v>0</v>
      </c>
      <c r="N9" s="136">
        <v>57.74</v>
      </c>
      <c r="O9" s="136">
        <v>0</v>
      </c>
      <c r="P9" s="136">
        <v>0</v>
      </c>
      <c r="Q9" s="136">
        <v>0</v>
      </c>
      <c r="R9" s="136">
        <v>0</v>
      </c>
    </row>
    <row r="10" spans="1:18">
      <c r="A10" s="135">
        <v>37287</v>
      </c>
      <c r="B10" s="136">
        <v>3428.63</v>
      </c>
      <c r="C10" s="136">
        <v>2682.92</v>
      </c>
      <c r="D10" s="136">
        <v>613.73</v>
      </c>
      <c r="E10" s="136">
        <v>131.97999999999999</v>
      </c>
      <c r="F10" s="136">
        <v>1967.57</v>
      </c>
      <c r="G10" s="136">
        <v>1539.37</v>
      </c>
      <c r="H10" s="136">
        <v>369.29</v>
      </c>
      <c r="I10" s="136">
        <v>58.91</v>
      </c>
      <c r="J10" s="136">
        <v>1439</v>
      </c>
      <c r="K10" s="136">
        <v>0</v>
      </c>
      <c r="L10" s="136">
        <v>0</v>
      </c>
      <c r="M10" s="136">
        <v>0</v>
      </c>
      <c r="N10" s="136">
        <v>57.4</v>
      </c>
      <c r="O10" s="136">
        <v>0</v>
      </c>
      <c r="P10" s="136">
        <v>0</v>
      </c>
      <c r="Q10" s="136">
        <v>0</v>
      </c>
      <c r="R10" s="136">
        <v>0</v>
      </c>
    </row>
    <row r="11" spans="1:18">
      <c r="A11" s="135">
        <v>37315</v>
      </c>
      <c r="B11" s="136">
        <v>3560.92</v>
      </c>
      <c r="C11" s="136">
        <v>2840.45</v>
      </c>
      <c r="D11" s="136">
        <v>583.96</v>
      </c>
      <c r="E11" s="136">
        <v>136.51</v>
      </c>
      <c r="F11" s="136">
        <v>2449.89</v>
      </c>
      <c r="G11" s="136">
        <v>1941.94</v>
      </c>
      <c r="H11" s="136">
        <v>424.1</v>
      </c>
      <c r="I11" s="136">
        <v>83.85</v>
      </c>
      <c r="J11" s="136">
        <v>1813.54</v>
      </c>
      <c r="K11" s="136">
        <v>0</v>
      </c>
      <c r="L11" s="136">
        <v>0</v>
      </c>
      <c r="M11" s="136">
        <v>0</v>
      </c>
      <c r="N11" s="136">
        <v>68.8</v>
      </c>
      <c r="O11" s="136">
        <v>0</v>
      </c>
      <c r="P11" s="136">
        <v>0</v>
      </c>
      <c r="Q11" s="136">
        <v>0</v>
      </c>
      <c r="R11" s="136">
        <v>0</v>
      </c>
    </row>
    <row r="12" spans="1:18">
      <c r="A12" s="135">
        <v>37346</v>
      </c>
      <c r="B12" s="136">
        <v>3540.78</v>
      </c>
      <c r="C12" s="136">
        <v>2771.57</v>
      </c>
      <c r="D12" s="136">
        <v>625.63</v>
      </c>
      <c r="E12" s="136">
        <v>143.58000000000001</v>
      </c>
      <c r="F12" s="136">
        <v>2355.6999999999998</v>
      </c>
      <c r="G12" s="136">
        <v>1807.19</v>
      </c>
      <c r="H12" s="136">
        <v>455.41</v>
      </c>
      <c r="I12" s="136">
        <v>93.1</v>
      </c>
      <c r="J12" s="136">
        <v>1770.27</v>
      </c>
      <c r="K12" s="136">
        <v>0</v>
      </c>
      <c r="L12" s="136">
        <v>0</v>
      </c>
      <c r="M12" s="136">
        <v>0</v>
      </c>
      <c r="N12" s="136">
        <v>66.5</v>
      </c>
      <c r="O12" s="136">
        <v>0</v>
      </c>
      <c r="P12" s="136">
        <v>0</v>
      </c>
      <c r="Q12" s="136">
        <v>0</v>
      </c>
      <c r="R12" s="136">
        <v>0</v>
      </c>
    </row>
    <row r="13" spans="1:18">
      <c r="A13" s="135">
        <v>37376</v>
      </c>
      <c r="B13" s="136">
        <v>3719.78</v>
      </c>
      <c r="C13" s="136">
        <v>2841.96</v>
      </c>
      <c r="D13" s="136">
        <v>722.59</v>
      </c>
      <c r="E13" s="136">
        <v>155.24</v>
      </c>
      <c r="F13" s="136">
        <v>2643.16</v>
      </c>
      <c r="G13" s="136">
        <v>2008.15</v>
      </c>
      <c r="H13" s="136">
        <v>527.11</v>
      </c>
      <c r="I13" s="136">
        <v>107.89</v>
      </c>
      <c r="J13" s="136">
        <v>1990.87</v>
      </c>
      <c r="K13" s="136">
        <v>0</v>
      </c>
      <c r="L13" s="136">
        <v>0</v>
      </c>
      <c r="M13" s="136">
        <v>0</v>
      </c>
      <c r="N13" s="136">
        <v>71.099999999999994</v>
      </c>
      <c r="O13" s="136">
        <v>0</v>
      </c>
      <c r="P13" s="136">
        <v>0</v>
      </c>
      <c r="Q13" s="136">
        <v>0</v>
      </c>
      <c r="R13" s="136">
        <v>0</v>
      </c>
    </row>
    <row r="14" spans="1:18">
      <c r="A14" s="135">
        <v>37407</v>
      </c>
      <c r="B14" s="136">
        <v>3911.03</v>
      </c>
      <c r="C14" s="136">
        <v>2956.93</v>
      </c>
      <c r="D14" s="136">
        <v>804.04</v>
      </c>
      <c r="E14" s="136">
        <v>150.05000000000001</v>
      </c>
      <c r="F14" s="136">
        <v>2550.7199999999998</v>
      </c>
      <c r="G14" s="136">
        <v>1944.2</v>
      </c>
      <c r="H14" s="136">
        <v>510.35</v>
      </c>
      <c r="I14" s="136">
        <v>96.18</v>
      </c>
      <c r="J14" s="136">
        <v>1908.78</v>
      </c>
      <c r="K14" s="136">
        <v>0</v>
      </c>
      <c r="L14" s="136">
        <v>0</v>
      </c>
      <c r="M14" s="136">
        <v>0</v>
      </c>
      <c r="N14" s="136">
        <v>65.2</v>
      </c>
      <c r="O14" s="136">
        <v>0</v>
      </c>
      <c r="P14" s="136">
        <v>0</v>
      </c>
      <c r="Q14" s="136">
        <v>0</v>
      </c>
      <c r="R14" s="136">
        <v>0</v>
      </c>
    </row>
    <row r="15" spans="1:18">
      <c r="A15" s="135">
        <v>37437</v>
      </c>
      <c r="B15" s="136">
        <v>3529.49</v>
      </c>
      <c r="C15" s="136">
        <v>2642.19</v>
      </c>
      <c r="D15" s="136">
        <v>743.83</v>
      </c>
      <c r="E15" s="136">
        <v>143.47999999999999</v>
      </c>
      <c r="F15" s="136">
        <v>2009.29</v>
      </c>
      <c r="G15" s="136">
        <v>1478.92</v>
      </c>
      <c r="H15" s="136">
        <v>446.78</v>
      </c>
      <c r="I15" s="136">
        <v>83.58</v>
      </c>
      <c r="J15" s="136">
        <v>1466.74</v>
      </c>
      <c r="K15" s="136">
        <v>0</v>
      </c>
      <c r="L15" s="136">
        <v>0</v>
      </c>
      <c r="M15" s="136">
        <v>0</v>
      </c>
      <c r="N15" s="136">
        <v>56.9</v>
      </c>
      <c r="O15" s="136">
        <v>0</v>
      </c>
      <c r="P15" s="136">
        <v>0</v>
      </c>
      <c r="Q15" s="136">
        <v>0</v>
      </c>
      <c r="R15" s="136">
        <v>0</v>
      </c>
    </row>
    <row r="16" spans="1:18">
      <c r="A16" s="135">
        <v>37468</v>
      </c>
      <c r="B16" s="136">
        <v>3641.34</v>
      </c>
      <c r="C16" s="136">
        <v>2761.95</v>
      </c>
      <c r="D16" s="136">
        <v>731.66</v>
      </c>
      <c r="E16" s="136">
        <v>147.72</v>
      </c>
      <c r="F16" s="136">
        <v>2384.42</v>
      </c>
      <c r="G16" s="136">
        <v>1840.78</v>
      </c>
      <c r="H16" s="136">
        <v>446.21</v>
      </c>
      <c r="I16" s="136">
        <v>97.44</v>
      </c>
      <c r="J16" s="136">
        <v>1773.59</v>
      </c>
      <c r="K16" s="136">
        <v>0</v>
      </c>
      <c r="L16" s="136">
        <v>0</v>
      </c>
      <c r="M16" s="136">
        <v>0</v>
      </c>
      <c r="N16" s="136">
        <v>65.5</v>
      </c>
      <c r="O16" s="136">
        <v>0</v>
      </c>
      <c r="P16" s="136">
        <v>0</v>
      </c>
      <c r="Q16" s="136">
        <v>0</v>
      </c>
      <c r="R16" s="136">
        <v>0</v>
      </c>
    </row>
    <row r="17" spans="1:18">
      <c r="A17" s="135">
        <v>37499</v>
      </c>
      <c r="B17" s="136">
        <v>3756.12</v>
      </c>
      <c r="C17" s="136">
        <v>2884.67</v>
      </c>
      <c r="D17" s="136">
        <v>722.72</v>
      </c>
      <c r="E17" s="136">
        <v>148.72999999999999</v>
      </c>
      <c r="F17" s="136">
        <v>2672.47</v>
      </c>
      <c r="G17" s="136">
        <v>2072.04</v>
      </c>
      <c r="H17" s="136">
        <v>500.74</v>
      </c>
      <c r="I17" s="136">
        <v>99.69</v>
      </c>
      <c r="J17" s="136">
        <v>1962.13</v>
      </c>
      <c r="K17" s="136">
        <v>0</v>
      </c>
      <c r="L17" s="136">
        <v>0</v>
      </c>
      <c r="M17" s="136">
        <v>0</v>
      </c>
      <c r="N17" s="136">
        <v>71.099999999999994</v>
      </c>
      <c r="O17" s="136">
        <v>0</v>
      </c>
      <c r="P17" s="136">
        <v>0</v>
      </c>
      <c r="Q17" s="136">
        <v>0</v>
      </c>
      <c r="R17" s="136">
        <v>0</v>
      </c>
    </row>
    <row r="18" spans="1:18">
      <c r="A18" s="135">
        <v>37529</v>
      </c>
      <c r="B18" s="136">
        <v>3637.89</v>
      </c>
      <c r="C18" s="136">
        <v>2776.27</v>
      </c>
      <c r="D18" s="136">
        <v>718.53</v>
      </c>
      <c r="E18" s="136">
        <v>143.1</v>
      </c>
      <c r="F18" s="136">
        <v>2461.4899999999998</v>
      </c>
      <c r="G18" s="136">
        <v>1896.14</v>
      </c>
      <c r="H18" s="136">
        <v>478.37</v>
      </c>
      <c r="I18" s="136">
        <v>86.99</v>
      </c>
      <c r="J18" s="136">
        <v>1804.5</v>
      </c>
      <c r="K18" s="136">
        <v>0</v>
      </c>
      <c r="L18" s="136">
        <v>0</v>
      </c>
      <c r="M18" s="136">
        <v>0</v>
      </c>
      <c r="N18" s="136">
        <v>67.7</v>
      </c>
      <c r="O18" s="136">
        <v>0</v>
      </c>
      <c r="P18" s="136">
        <v>0</v>
      </c>
      <c r="Q18" s="136">
        <v>0</v>
      </c>
      <c r="R18" s="136">
        <v>0</v>
      </c>
    </row>
    <row r="19" spans="1:18">
      <c r="A19" s="135">
        <v>37560</v>
      </c>
      <c r="B19" s="136">
        <v>3924.49</v>
      </c>
      <c r="C19" s="136">
        <v>2977.72</v>
      </c>
      <c r="D19" s="136">
        <v>794.91</v>
      </c>
      <c r="E19" s="136">
        <v>151.86000000000001</v>
      </c>
      <c r="F19" s="136">
        <v>2778.78</v>
      </c>
      <c r="G19" s="136">
        <v>2112.7399999999998</v>
      </c>
      <c r="H19" s="136">
        <v>563.53</v>
      </c>
      <c r="I19" s="136">
        <v>102.5</v>
      </c>
      <c r="J19" s="136">
        <v>2097.13</v>
      </c>
      <c r="K19" s="136">
        <v>0</v>
      </c>
      <c r="L19" s="136">
        <v>0</v>
      </c>
      <c r="M19" s="136">
        <v>0</v>
      </c>
      <c r="N19" s="136">
        <v>65.8</v>
      </c>
      <c r="O19" s="136">
        <v>0</v>
      </c>
      <c r="P19" s="136">
        <v>0</v>
      </c>
      <c r="Q19" s="136">
        <v>0</v>
      </c>
      <c r="R19" s="136">
        <v>0</v>
      </c>
    </row>
    <row r="20" spans="1:18">
      <c r="A20" s="135">
        <v>37590</v>
      </c>
      <c r="B20" s="136">
        <v>3744.68</v>
      </c>
      <c r="C20" s="136">
        <v>2770.6</v>
      </c>
      <c r="D20" s="136">
        <v>830.82</v>
      </c>
      <c r="E20" s="136">
        <v>143.26</v>
      </c>
      <c r="F20" s="136">
        <v>2332.2399999999998</v>
      </c>
      <c r="G20" s="136">
        <v>1725.21</v>
      </c>
      <c r="H20" s="136">
        <v>519.89</v>
      </c>
      <c r="I20" s="136">
        <v>87.14</v>
      </c>
      <c r="J20" s="136">
        <v>1754</v>
      </c>
      <c r="K20" s="136">
        <v>0</v>
      </c>
      <c r="L20" s="136">
        <v>0</v>
      </c>
      <c r="M20" s="136">
        <v>0</v>
      </c>
      <c r="N20" s="136">
        <v>62.3</v>
      </c>
      <c r="O20" s="136">
        <v>0</v>
      </c>
      <c r="P20" s="136">
        <v>0</v>
      </c>
      <c r="Q20" s="136">
        <v>0</v>
      </c>
      <c r="R20" s="136">
        <v>0</v>
      </c>
    </row>
    <row r="21" spans="1:18">
      <c r="A21" s="135">
        <v>37621</v>
      </c>
      <c r="B21" s="136">
        <v>3842.15</v>
      </c>
      <c r="C21" s="136">
        <v>2837.85</v>
      </c>
      <c r="D21" s="136">
        <v>854.13</v>
      </c>
      <c r="E21" s="136">
        <v>150.16999999999999</v>
      </c>
      <c r="F21" s="136">
        <v>2324.7600000000002</v>
      </c>
      <c r="G21" s="136">
        <v>1715.44</v>
      </c>
      <c r="H21" s="136">
        <v>525.53</v>
      </c>
      <c r="I21" s="136">
        <v>83.79</v>
      </c>
      <c r="J21" s="136">
        <v>1706.22</v>
      </c>
      <c r="K21" s="136">
        <v>0</v>
      </c>
      <c r="L21" s="136">
        <v>0</v>
      </c>
      <c r="M21" s="136">
        <v>0</v>
      </c>
      <c r="N21" s="136">
        <v>60.5</v>
      </c>
      <c r="O21" s="136">
        <v>0</v>
      </c>
      <c r="P21" s="136">
        <v>0</v>
      </c>
      <c r="Q21" s="136">
        <v>0</v>
      </c>
      <c r="R21" s="136">
        <v>0</v>
      </c>
    </row>
    <row r="22" spans="1:18">
      <c r="A22" s="135">
        <v>37652</v>
      </c>
      <c r="B22" s="136">
        <v>4005.96</v>
      </c>
      <c r="C22" s="136">
        <v>2993.18</v>
      </c>
      <c r="D22" s="136">
        <v>867.13</v>
      </c>
      <c r="E22" s="136">
        <v>145.65</v>
      </c>
      <c r="F22" s="136">
        <v>2490.33</v>
      </c>
      <c r="G22" s="136">
        <v>1901.13</v>
      </c>
      <c r="H22" s="136">
        <v>520.03</v>
      </c>
      <c r="I22" s="136">
        <v>69.16</v>
      </c>
      <c r="J22" s="136">
        <v>1830.55</v>
      </c>
      <c r="K22" s="136">
        <v>0</v>
      </c>
      <c r="L22" s="136">
        <v>0</v>
      </c>
      <c r="M22" s="136">
        <v>0</v>
      </c>
      <c r="N22" s="136">
        <v>62.2</v>
      </c>
      <c r="O22" s="136">
        <v>0</v>
      </c>
      <c r="P22" s="136">
        <v>0</v>
      </c>
      <c r="Q22" s="136">
        <v>0</v>
      </c>
      <c r="R22" s="136">
        <v>0</v>
      </c>
    </row>
    <row r="23" spans="1:18">
      <c r="A23" s="135">
        <v>37680</v>
      </c>
      <c r="B23" s="136">
        <v>3759.49</v>
      </c>
      <c r="C23" s="136">
        <v>2795.25</v>
      </c>
      <c r="D23" s="136">
        <v>818.91</v>
      </c>
      <c r="E23" s="136">
        <v>145.33000000000001</v>
      </c>
      <c r="F23" s="136">
        <v>2421.2199999999998</v>
      </c>
      <c r="G23" s="136">
        <v>1823.69</v>
      </c>
      <c r="H23" s="136">
        <v>514.34</v>
      </c>
      <c r="I23" s="136">
        <v>83.2</v>
      </c>
      <c r="J23" s="136">
        <v>1800.92</v>
      </c>
      <c r="K23" s="136">
        <v>0</v>
      </c>
      <c r="L23" s="136">
        <v>0</v>
      </c>
      <c r="M23" s="136">
        <v>0</v>
      </c>
      <c r="N23" s="136">
        <v>64.400000000000006</v>
      </c>
      <c r="O23" s="136">
        <v>0</v>
      </c>
      <c r="P23" s="136">
        <v>0</v>
      </c>
      <c r="Q23" s="136">
        <v>0</v>
      </c>
      <c r="R23" s="136">
        <v>0</v>
      </c>
    </row>
    <row r="24" spans="1:18">
      <c r="A24" s="135">
        <v>37711</v>
      </c>
      <c r="B24" s="136">
        <v>3895.61</v>
      </c>
      <c r="C24" s="136">
        <v>2912.66</v>
      </c>
      <c r="D24" s="136">
        <v>836.77</v>
      </c>
      <c r="E24" s="136">
        <v>146.18</v>
      </c>
      <c r="F24" s="136">
        <v>2405.92</v>
      </c>
      <c r="G24" s="136">
        <v>1840.44</v>
      </c>
      <c r="H24" s="136">
        <v>483.27</v>
      </c>
      <c r="I24" s="136">
        <v>82.2</v>
      </c>
      <c r="J24" s="136">
        <v>1846.79</v>
      </c>
      <c r="K24" s="136">
        <v>0</v>
      </c>
      <c r="L24" s="136">
        <v>0</v>
      </c>
      <c r="M24" s="136">
        <v>0</v>
      </c>
      <c r="N24" s="136">
        <v>61.8</v>
      </c>
      <c r="O24" s="136">
        <v>0</v>
      </c>
      <c r="P24" s="136">
        <v>0</v>
      </c>
      <c r="Q24" s="136">
        <v>0</v>
      </c>
      <c r="R24" s="136">
        <v>0</v>
      </c>
    </row>
    <row r="25" spans="1:18">
      <c r="A25" s="135">
        <v>37741</v>
      </c>
      <c r="B25" s="136">
        <v>3184.18</v>
      </c>
      <c r="C25" s="136">
        <v>2597.44</v>
      </c>
      <c r="D25" s="136">
        <v>496.85</v>
      </c>
      <c r="E25" s="136">
        <v>89.89</v>
      </c>
      <c r="F25" s="136">
        <v>1586.32</v>
      </c>
      <c r="G25" s="136">
        <v>1358.94</v>
      </c>
      <c r="H25" s="136">
        <v>193</v>
      </c>
      <c r="I25" s="136">
        <v>34.380000000000003</v>
      </c>
      <c r="J25" s="136">
        <v>1265.8800000000001</v>
      </c>
      <c r="K25" s="136">
        <v>0</v>
      </c>
      <c r="L25" s="136">
        <v>0</v>
      </c>
      <c r="M25" s="136">
        <v>0</v>
      </c>
      <c r="N25" s="136">
        <v>49.8</v>
      </c>
      <c r="O25" s="136">
        <v>0</v>
      </c>
      <c r="P25" s="136">
        <v>0</v>
      </c>
      <c r="Q25" s="136">
        <v>0</v>
      </c>
      <c r="R25" s="136">
        <v>0</v>
      </c>
    </row>
    <row r="26" spans="1:18">
      <c r="A26" s="135">
        <v>37772</v>
      </c>
      <c r="B26" s="136">
        <v>1154.9100000000001</v>
      </c>
      <c r="C26" s="136">
        <v>935.24</v>
      </c>
      <c r="D26" s="136">
        <v>194.5</v>
      </c>
      <c r="E26" s="136">
        <v>25.17</v>
      </c>
      <c r="F26" s="136">
        <v>420.72</v>
      </c>
      <c r="G26" s="136">
        <v>333.64</v>
      </c>
      <c r="H26" s="136">
        <v>78.14</v>
      </c>
      <c r="I26" s="136">
        <v>8.9499999999999993</v>
      </c>
      <c r="J26" s="136">
        <v>333.55</v>
      </c>
      <c r="K26" s="136">
        <v>0</v>
      </c>
      <c r="L26" s="136">
        <v>0</v>
      </c>
      <c r="M26" s="136">
        <v>0</v>
      </c>
      <c r="N26" s="136">
        <v>36.4</v>
      </c>
      <c r="O26" s="136">
        <v>0</v>
      </c>
      <c r="P26" s="136">
        <v>0</v>
      </c>
      <c r="Q26" s="136">
        <v>0</v>
      </c>
      <c r="R26" s="136">
        <v>0</v>
      </c>
    </row>
    <row r="27" spans="1:18">
      <c r="A27" s="135">
        <v>37802</v>
      </c>
      <c r="B27" s="136">
        <v>1540.8</v>
      </c>
      <c r="C27" s="136">
        <v>1357.03</v>
      </c>
      <c r="D27" s="136">
        <v>154.56</v>
      </c>
      <c r="E27" s="136">
        <v>29.22</v>
      </c>
      <c r="F27" s="136">
        <v>773.47</v>
      </c>
      <c r="G27" s="136">
        <v>662.4</v>
      </c>
      <c r="H27" s="136">
        <v>96.31</v>
      </c>
      <c r="I27" s="136">
        <v>14.76</v>
      </c>
      <c r="J27" s="136">
        <v>660.95</v>
      </c>
      <c r="K27" s="136">
        <v>0</v>
      </c>
      <c r="L27" s="136">
        <v>0</v>
      </c>
      <c r="M27" s="136">
        <v>0</v>
      </c>
      <c r="N27" s="136">
        <v>50.2</v>
      </c>
      <c r="O27" s="136">
        <v>0</v>
      </c>
      <c r="P27" s="136">
        <v>0</v>
      </c>
      <c r="Q27" s="136">
        <v>0</v>
      </c>
      <c r="R27" s="136">
        <v>0</v>
      </c>
    </row>
    <row r="28" spans="1:18">
      <c r="A28" s="135">
        <v>37833</v>
      </c>
      <c r="B28" s="136">
        <v>3046.35</v>
      </c>
      <c r="C28" s="136">
        <v>2714</v>
      </c>
      <c r="D28" s="136">
        <v>265.08999999999997</v>
      </c>
      <c r="E28" s="136">
        <v>67.260000000000005</v>
      </c>
      <c r="F28" s="136">
        <v>2046.23</v>
      </c>
      <c r="G28" s="136">
        <v>1798.99</v>
      </c>
      <c r="H28" s="136">
        <v>197.98</v>
      </c>
      <c r="I28" s="136">
        <v>49.26</v>
      </c>
      <c r="J28" s="136">
        <v>1705.09</v>
      </c>
      <c r="K28" s="136">
        <v>0</v>
      </c>
      <c r="L28" s="136">
        <v>0</v>
      </c>
      <c r="M28" s="136">
        <v>0</v>
      </c>
      <c r="N28" s="136">
        <v>67.2</v>
      </c>
      <c r="O28" s="136">
        <v>0</v>
      </c>
      <c r="P28" s="136">
        <v>0</v>
      </c>
      <c r="Q28" s="136">
        <v>0</v>
      </c>
      <c r="R28" s="136">
        <v>0</v>
      </c>
    </row>
    <row r="29" spans="1:18">
      <c r="A29" s="135">
        <v>37864</v>
      </c>
      <c r="B29" s="136">
        <v>3948.12</v>
      </c>
      <c r="C29" s="136">
        <v>3352.89</v>
      </c>
      <c r="D29" s="136">
        <v>473.38</v>
      </c>
      <c r="E29" s="136">
        <v>121.84</v>
      </c>
      <c r="F29" s="136">
        <v>2952.32</v>
      </c>
      <c r="G29" s="136">
        <v>2519.73</v>
      </c>
      <c r="H29" s="136">
        <v>353.55</v>
      </c>
      <c r="I29" s="136">
        <v>79.040000000000006</v>
      </c>
      <c r="J29" s="136">
        <v>2298.4899999999998</v>
      </c>
      <c r="K29" s="136">
        <v>0</v>
      </c>
      <c r="L29" s="136">
        <v>0</v>
      </c>
      <c r="M29" s="136">
        <v>0</v>
      </c>
      <c r="N29" s="136">
        <v>74.8</v>
      </c>
      <c r="O29" s="136">
        <v>0</v>
      </c>
      <c r="P29" s="136">
        <v>0</v>
      </c>
      <c r="Q29" s="136">
        <v>0</v>
      </c>
      <c r="R29" s="136">
        <v>0</v>
      </c>
    </row>
    <row r="30" spans="1:18">
      <c r="A30" s="135">
        <v>37894</v>
      </c>
      <c r="B30" s="136">
        <v>4009.97</v>
      </c>
      <c r="C30" s="136">
        <v>3245.12</v>
      </c>
      <c r="D30" s="136">
        <v>631.04999999999995</v>
      </c>
      <c r="E30" s="136">
        <v>133.80000000000001</v>
      </c>
      <c r="F30" s="136">
        <v>2898.72</v>
      </c>
      <c r="G30" s="136">
        <v>2379.1799999999998</v>
      </c>
      <c r="H30" s="136">
        <v>433.61</v>
      </c>
      <c r="I30" s="136">
        <v>85.94</v>
      </c>
      <c r="J30" s="136">
        <v>2179.5700000000002</v>
      </c>
      <c r="K30" s="136">
        <v>0</v>
      </c>
      <c r="L30" s="136">
        <v>0</v>
      </c>
      <c r="M30" s="136">
        <v>0</v>
      </c>
      <c r="N30" s="136">
        <v>72.3</v>
      </c>
      <c r="O30" s="136">
        <v>0</v>
      </c>
      <c r="P30" s="136">
        <v>0</v>
      </c>
      <c r="Q30" s="136">
        <v>0</v>
      </c>
      <c r="R30" s="136">
        <v>0</v>
      </c>
    </row>
    <row r="31" spans="1:18">
      <c r="A31" s="135">
        <v>37925</v>
      </c>
      <c r="B31" s="136">
        <v>4252.58</v>
      </c>
      <c r="C31" s="136">
        <v>3375.56</v>
      </c>
      <c r="D31" s="136">
        <v>724.25</v>
      </c>
      <c r="E31" s="136">
        <v>152.77000000000001</v>
      </c>
      <c r="F31" s="136">
        <v>3067.58</v>
      </c>
      <c r="G31" s="136">
        <v>2475.98</v>
      </c>
      <c r="H31" s="136">
        <v>491.97</v>
      </c>
      <c r="I31" s="136">
        <v>99.63</v>
      </c>
      <c r="J31" s="136">
        <v>2401.39</v>
      </c>
      <c r="K31" s="136">
        <v>0</v>
      </c>
      <c r="L31" s="136">
        <v>0</v>
      </c>
      <c r="M31" s="136">
        <v>0</v>
      </c>
      <c r="N31" s="136">
        <v>72.099999999999994</v>
      </c>
      <c r="O31" s="136">
        <v>0</v>
      </c>
      <c r="P31" s="136">
        <v>0</v>
      </c>
      <c r="Q31" s="136">
        <v>0</v>
      </c>
      <c r="R31" s="136">
        <v>0</v>
      </c>
    </row>
    <row r="32" spans="1:18">
      <c r="A32" s="135">
        <v>37955</v>
      </c>
      <c r="B32" s="136">
        <v>3947.21</v>
      </c>
      <c r="C32" s="136">
        <v>3108.43</v>
      </c>
      <c r="D32" s="136">
        <v>698.02</v>
      </c>
      <c r="E32" s="136">
        <v>140.75</v>
      </c>
      <c r="F32" s="136">
        <v>2727.57</v>
      </c>
      <c r="G32" s="136">
        <v>2179.2800000000002</v>
      </c>
      <c r="H32" s="136">
        <v>463.53</v>
      </c>
      <c r="I32" s="136">
        <v>84.77</v>
      </c>
      <c r="J32" s="136">
        <v>2150.54</v>
      </c>
      <c r="K32" s="136">
        <v>0</v>
      </c>
      <c r="L32" s="136">
        <v>0</v>
      </c>
      <c r="M32" s="136">
        <v>0</v>
      </c>
      <c r="N32" s="136">
        <v>69.099999999999994</v>
      </c>
      <c r="O32" s="136">
        <v>0</v>
      </c>
      <c r="P32" s="136">
        <v>0</v>
      </c>
      <c r="Q32" s="136">
        <v>0</v>
      </c>
      <c r="R32" s="136">
        <v>0</v>
      </c>
    </row>
    <row r="33" spans="1:18">
      <c r="A33" s="135">
        <v>37986</v>
      </c>
      <c r="B33" s="136">
        <v>4132.01</v>
      </c>
      <c r="C33" s="136">
        <v>3213.61</v>
      </c>
      <c r="D33" s="136">
        <v>769.71</v>
      </c>
      <c r="E33" s="136">
        <v>148.69</v>
      </c>
      <c r="F33" s="136">
        <v>2603.1799999999998</v>
      </c>
      <c r="G33" s="136">
        <v>2026.91</v>
      </c>
      <c r="H33" s="136">
        <v>489.73</v>
      </c>
      <c r="I33" s="136">
        <v>86.54</v>
      </c>
      <c r="J33" s="136">
        <v>2001.86</v>
      </c>
      <c r="K33" s="136">
        <v>0</v>
      </c>
      <c r="L33" s="136">
        <v>0</v>
      </c>
      <c r="M33" s="136">
        <v>0</v>
      </c>
      <c r="N33" s="136">
        <v>63</v>
      </c>
      <c r="O33" s="136">
        <v>0</v>
      </c>
      <c r="P33" s="136">
        <v>0</v>
      </c>
      <c r="Q33" s="136">
        <v>0</v>
      </c>
      <c r="R33" s="136">
        <v>0</v>
      </c>
    </row>
    <row r="34" spans="1:18">
      <c r="A34" s="135">
        <v>38017</v>
      </c>
      <c r="B34" s="136">
        <v>4513.54</v>
      </c>
      <c r="C34" s="136">
        <v>3522.86</v>
      </c>
      <c r="D34" s="136">
        <v>830.98</v>
      </c>
      <c r="E34" s="136">
        <v>159.69999999999999</v>
      </c>
      <c r="F34" s="136">
        <v>3025.27</v>
      </c>
      <c r="G34" s="136">
        <v>2388.04</v>
      </c>
      <c r="H34" s="136">
        <v>537.1</v>
      </c>
      <c r="I34" s="136">
        <v>100.14</v>
      </c>
      <c r="J34" s="136">
        <v>2305.94</v>
      </c>
      <c r="K34" s="136">
        <v>0</v>
      </c>
      <c r="L34" s="136">
        <v>0</v>
      </c>
      <c r="M34" s="136">
        <v>0</v>
      </c>
      <c r="N34" s="136">
        <v>67</v>
      </c>
      <c r="O34" s="136">
        <v>0</v>
      </c>
      <c r="P34" s="136">
        <v>0</v>
      </c>
      <c r="Q34" s="136">
        <v>0</v>
      </c>
      <c r="R34" s="136">
        <v>0</v>
      </c>
    </row>
    <row r="35" spans="1:18">
      <c r="A35" s="135">
        <v>38046</v>
      </c>
      <c r="B35" s="136">
        <v>3886.96</v>
      </c>
      <c r="C35" s="136">
        <v>3060.72</v>
      </c>
      <c r="D35" s="136">
        <v>696.01</v>
      </c>
      <c r="E35" s="136">
        <v>130.22999999999999</v>
      </c>
      <c r="F35" s="136">
        <v>2363.2399999999998</v>
      </c>
      <c r="G35" s="136">
        <v>1910.85</v>
      </c>
      <c r="H35" s="136">
        <v>380.74</v>
      </c>
      <c r="I35" s="136">
        <v>71.650000000000006</v>
      </c>
      <c r="J35" s="136">
        <v>1837.35</v>
      </c>
      <c r="K35" s="136">
        <v>0</v>
      </c>
      <c r="L35" s="136">
        <v>0</v>
      </c>
      <c r="M35" s="136">
        <v>0</v>
      </c>
      <c r="N35" s="136">
        <v>60.8</v>
      </c>
      <c r="O35" s="136">
        <v>0</v>
      </c>
      <c r="P35" s="136">
        <v>0</v>
      </c>
      <c r="Q35" s="136">
        <v>0</v>
      </c>
      <c r="R35" s="136">
        <v>0</v>
      </c>
    </row>
    <row r="36" spans="1:18">
      <c r="A36" s="135">
        <v>38077</v>
      </c>
      <c r="B36" s="136">
        <v>4246.1899999999996</v>
      </c>
      <c r="C36" s="136">
        <v>3337.14</v>
      </c>
      <c r="D36" s="136">
        <v>761.95</v>
      </c>
      <c r="E36" s="136">
        <v>147.1</v>
      </c>
      <c r="F36" s="136">
        <v>2873.28</v>
      </c>
      <c r="G36" s="136">
        <v>2311.9699999999998</v>
      </c>
      <c r="H36" s="136">
        <v>469.63</v>
      </c>
      <c r="I36" s="136">
        <v>91.68</v>
      </c>
      <c r="J36" s="136">
        <v>2270.0500000000002</v>
      </c>
      <c r="K36" s="136">
        <v>0</v>
      </c>
      <c r="L36" s="136">
        <v>0</v>
      </c>
      <c r="M36" s="136">
        <v>0</v>
      </c>
      <c r="N36" s="136">
        <v>67.7</v>
      </c>
      <c r="O36" s="136">
        <v>0</v>
      </c>
      <c r="P36" s="136">
        <v>0</v>
      </c>
      <c r="Q36" s="136">
        <v>0</v>
      </c>
      <c r="R36" s="136">
        <v>0</v>
      </c>
    </row>
    <row r="37" spans="1:18">
      <c r="A37" s="135">
        <v>38107</v>
      </c>
      <c r="B37" s="136">
        <v>4486.42</v>
      </c>
      <c r="C37" s="136">
        <v>3472.69</v>
      </c>
      <c r="D37" s="136">
        <v>837.82</v>
      </c>
      <c r="E37" s="136">
        <v>175.92</v>
      </c>
      <c r="F37" s="136">
        <v>3247.37</v>
      </c>
      <c r="G37" s="136">
        <v>2558.38</v>
      </c>
      <c r="H37" s="136">
        <v>565.58000000000004</v>
      </c>
      <c r="I37" s="136">
        <v>123.41</v>
      </c>
      <c r="J37" s="136">
        <v>2527.19</v>
      </c>
      <c r="K37" s="136">
        <v>0</v>
      </c>
      <c r="L37" s="136">
        <v>0</v>
      </c>
      <c r="M37" s="136">
        <v>0</v>
      </c>
      <c r="N37" s="136">
        <v>72.400000000000006</v>
      </c>
      <c r="O37" s="136">
        <v>0</v>
      </c>
      <c r="P37" s="136">
        <v>0</v>
      </c>
      <c r="Q37" s="136">
        <v>0</v>
      </c>
      <c r="R37" s="136">
        <v>0</v>
      </c>
    </row>
    <row r="38" spans="1:18">
      <c r="A38" s="135">
        <v>38138</v>
      </c>
      <c r="B38" s="136">
        <v>4514.83</v>
      </c>
      <c r="C38" s="136">
        <v>3463.09</v>
      </c>
      <c r="D38" s="136">
        <v>892.97</v>
      </c>
      <c r="E38" s="136">
        <v>158.76</v>
      </c>
      <c r="F38" s="136">
        <v>2911.09</v>
      </c>
      <c r="G38" s="136">
        <v>2282.67</v>
      </c>
      <c r="H38" s="136">
        <v>537.92999999999995</v>
      </c>
      <c r="I38" s="136">
        <v>90.49</v>
      </c>
      <c r="J38" s="136">
        <v>2237.4899999999998</v>
      </c>
      <c r="K38" s="136">
        <v>0</v>
      </c>
      <c r="L38" s="136">
        <v>0</v>
      </c>
      <c r="M38" s="136">
        <v>0</v>
      </c>
      <c r="N38" s="136">
        <v>64.5</v>
      </c>
      <c r="O38" s="136">
        <v>0</v>
      </c>
      <c r="P38" s="136">
        <v>0</v>
      </c>
      <c r="Q38" s="136">
        <v>0</v>
      </c>
      <c r="R38" s="136">
        <v>0</v>
      </c>
    </row>
    <row r="39" spans="1:18">
      <c r="A39" s="135">
        <v>38168</v>
      </c>
      <c r="B39" s="136">
        <v>4280.08</v>
      </c>
      <c r="C39" s="136">
        <v>3284.75</v>
      </c>
      <c r="D39" s="136">
        <v>841.23</v>
      </c>
      <c r="E39" s="136">
        <v>154.1</v>
      </c>
      <c r="F39" s="136">
        <v>2821.24</v>
      </c>
      <c r="G39" s="136">
        <v>2191.7600000000002</v>
      </c>
      <c r="H39" s="136">
        <v>533.79</v>
      </c>
      <c r="I39" s="136">
        <v>95.69</v>
      </c>
      <c r="J39" s="136">
        <v>2136.31</v>
      </c>
      <c r="K39" s="136">
        <v>0</v>
      </c>
      <c r="L39" s="136">
        <v>0</v>
      </c>
      <c r="M39" s="136">
        <v>0</v>
      </c>
      <c r="N39" s="136">
        <v>65.900000000000006</v>
      </c>
      <c r="O39" s="136">
        <v>0</v>
      </c>
      <c r="P39" s="136">
        <v>0</v>
      </c>
      <c r="Q39" s="136">
        <v>0</v>
      </c>
      <c r="R39" s="136">
        <v>0</v>
      </c>
    </row>
    <row r="40" spans="1:18">
      <c r="A40" s="135">
        <v>38199</v>
      </c>
      <c r="B40" s="136">
        <v>4758.53</v>
      </c>
      <c r="C40" s="136">
        <v>3604.96</v>
      </c>
      <c r="D40" s="136">
        <v>993.46</v>
      </c>
      <c r="E40" s="136">
        <v>160.1</v>
      </c>
      <c r="F40" s="136">
        <v>3625.2</v>
      </c>
      <c r="G40" s="136">
        <v>2826.49</v>
      </c>
      <c r="H40" s="136">
        <v>688.37</v>
      </c>
      <c r="I40" s="136">
        <v>110.34</v>
      </c>
      <c r="J40" s="136">
        <v>2703.91</v>
      </c>
      <c r="K40" s="136">
        <v>0</v>
      </c>
      <c r="L40" s="136">
        <v>0</v>
      </c>
      <c r="M40" s="136">
        <v>0</v>
      </c>
      <c r="N40" s="136">
        <v>76.2</v>
      </c>
      <c r="O40" s="136">
        <v>0</v>
      </c>
      <c r="P40" s="136">
        <v>0</v>
      </c>
      <c r="Q40" s="136">
        <v>0</v>
      </c>
      <c r="R40" s="136">
        <v>0</v>
      </c>
    </row>
    <row r="41" spans="1:18">
      <c r="A41" s="135">
        <v>38230</v>
      </c>
      <c r="B41" s="136">
        <v>4761.16</v>
      </c>
      <c r="C41" s="136">
        <v>3687.32</v>
      </c>
      <c r="D41" s="136">
        <v>912.25</v>
      </c>
      <c r="E41" s="136">
        <v>161.59</v>
      </c>
      <c r="F41" s="136">
        <v>3633.36</v>
      </c>
      <c r="G41" s="136">
        <v>2840.03</v>
      </c>
      <c r="H41" s="136">
        <v>681.68</v>
      </c>
      <c r="I41" s="136">
        <v>111.65</v>
      </c>
      <c r="J41" s="136">
        <v>2682.79</v>
      </c>
      <c r="K41" s="136">
        <v>0</v>
      </c>
      <c r="L41" s="136">
        <v>0</v>
      </c>
      <c r="M41" s="136">
        <v>0</v>
      </c>
      <c r="N41" s="136">
        <v>76.3</v>
      </c>
      <c r="O41" s="136">
        <v>0</v>
      </c>
      <c r="P41" s="136">
        <v>0</v>
      </c>
      <c r="Q41" s="136">
        <v>0</v>
      </c>
      <c r="R41" s="136">
        <v>0</v>
      </c>
    </row>
    <row r="42" spans="1:18">
      <c r="A42" s="135">
        <v>38260</v>
      </c>
      <c r="B42" s="136">
        <v>4501.3599999999997</v>
      </c>
      <c r="C42" s="136">
        <v>3472.26</v>
      </c>
      <c r="D42" s="136">
        <v>875.79</v>
      </c>
      <c r="E42" s="136">
        <v>153.32</v>
      </c>
      <c r="F42" s="136">
        <v>3177.04</v>
      </c>
      <c r="G42" s="136">
        <v>2482.79</v>
      </c>
      <c r="H42" s="136">
        <v>595.94000000000005</v>
      </c>
      <c r="I42" s="136">
        <v>98.31</v>
      </c>
      <c r="J42" s="136">
        <v>2333.59</v>
      </c>
      <c r="K42" s="136">
        <v>0</v>
      </c>
      <c r="L42" s="136">
        <v>0</v>
      </c>
      <c r="M42" s="136">
        <v>0</v>
      </c>
      <c r="N42" s="136">
        <v>70.599999999999994</v>
      </c>
      <c r="O42" s="136">
        <v>0</v>
      </c>
      <c r="P42" s="136">
        <v>0</v>
      </c>
      <c r="Q42" s="136">
        <v>0</v>
      </c>
      <c r="R42" s="136">
        <v>0</v>
      </c>
    </row>
    <row r="43" spans="1:18">
      <c r="A43" s="135">
        <v>38291</v>
      </c>
      <c r="B43" s="136">
        <v>4818.67</v>
      </c>
      <c r="C43" s="136">
        <v>3708.88</v>
      </c>
      <c r="D43" s="136">
        <v>940.03</v>
      </c>
      <c r="E43" s="136">
        <v>169.76</v>
      </c>
      <c r="F43" s="136">
        <v>3508.37</v>
      </c>
      <c r="G43" s="136">
        <v>2736.72</v>
      </c>
      <c r="H43" s="136">
        <v>653.87</v>
      </c>
      <c r="I43" s="136">
        <v>117.79</v>
      </c>
      <c r="J43" s="136">
        <v>2674.08</v>
      </c>
      <c r="K43" s="136">
        <v>0</v>
      </c>
      <c r="L43" s="136">
        <v>0</v>
      </c>
      <c r="M43" s="136">
        <v>0</v>
      </c>
      <c r="N43" s="136">
        <v>72.8</v>
      </c>
      <c r="O43" s="136">
        <v>0</v>
      </c>
      <c r="P43" s="136">
        <v>0</v>
      </c>
      <c r="Q43" s="136">
        <v>0</v>
      </c>
      <c r="R43" s="136">
        <v>0</v>
      </c>
    </row>
    <row r="44" spans="1:18">
      <c r="A44" s="135">
        <v>38321</v>
      </c>
      <c r="B44" s="136">
        <v>4513.5</v>
      </c>
      <c r="C44" s="136">
        <v>3409.07</v>
      </c>
      <c r="D44" s="136">
        <v>950.75</v>
      </c>
      <c r="E44" s="136">
        <v>153.66999999999999</v>
      </c>
      <c r="F44" s="136">
        <v>3179.11</v>
      </c>
      <c r="G44" s="136">
        <v>2463.63</v>
      </c>
      <c r="H44" s="136">
        <v>615.53</v>
      </c>
      <c r="I44" s="136">
        <v>99.96</v>
      </c>
      <c r="J44" s="136">
        <v>2418.2600000000002</v>
      </c>
      <c r="K44" s="136">
        <v>0</v>
      </c>
      <c r="L44" s="136">
        <v>0</v>
      </c>
      <c r="M44" s="136">
        <v>0</v>
      </c>
      <c r="N44" s="136">
        <v>70.400000000000006</v>
      </c>
      <c r="O44" s="136">
        <v>0</v>
      </c>
      <c r="P44" s="136">
        <v>0</v>
      </c>
      <c r="Q44" s="136">
        <v>0</v>
      </c>
      <c r="R44" s="136">
        <v>0</v>
      </c>
    </row>
    <row r="45" spans="1:18">
      <c r="A45" s="135">
        <v>38352</v>
      </c>
      <c r="B45" s="136">
        <v>4488.29</v>
      </c>
      <c r="C45" s="136">
        <v>3308</v>
      </c>
      <c r="D45" s="136">
        <v>1008.4</v>
      </c>
      <c r="E45" s="136">
        <v>171.89</v>
      </c>
      <c r="F45" s="136">
        <v>2830.68</v>
      </c>
      <c r="G45" s="136">
        <v>2128.02</v>
      </c>
      <c r="H45" s="136">
        <v>610.30999999999995</v>
      </c>
      <c r="I45" s="136">
        <v>92.35</v>
      </c>
      <c r="J45" s="136">
        <v>2079.81</v>
      </c>
      <c r="K45" s="136">
        <v>0</v>
      </c>
      <c r="L45" s="136">
        <v>0</v>
      </c>
      <c r="M45" s="136">
        <v>0</v>
      </c>
      <c r="N45" s="136">
        <v>63.1</v>
      </c>
      <c r="O45" s="136">
        <v>0</v>
      </c>
      <c r="P45" s="136">
        <v>0</v>
      </c>
      <c r="Q45" s="136">
        <v>0</v>
      </c>
      <c r="R45" s="136">
        <v>0</v>
      </c>
    </row>
    <row r="46" spans="1:18">
      <c r="A46" s="135">
        <v>38383</v>
      </c>
      <c r="B46" s="136">
        <v>6639.1</v>
      </c>
      <c r="C46" s="136">
        <v>5229.1000000000004</v>
      </c>
      <c r="D46" s="136">
        <v>1223.47</v>
      </c>
      <c r="E46" s="136">
        <v>186.52</v>
      </c>
      <c r="F46" s="136">
        <v>4203.54</v>
      </c>
      <c r="G46" s="136">
        <v>3391.21</v>
      </c>
      <c r="H46" s="136">
        <v>718.74</v>
      </c>
      <c r="I46" s="136">
        <v>93.59</v>
      </c>
      <c r="J46" s="136">
        <v>2884.34</v>
      </c>
      <c r="K46" s="136">
        <v>0</v>
      </c>
      <c r="L46" s="136">
        <v>0</v>
      </c>
      <c r="M46" s="136">
        <v>0</v>
      </c>
      <c r="N46" s="136">
        <v>63.3</v>
      </c>
      <c r="O46" s="136">
        <v>0</v>
      </c>
      <c r="P46" s="136">
        <v>0</v>
      </c>
      <c r="Q46" s="136">
        <v>0</v>
      </c>
      <c r="R46" s="136">
        <v>0</v>
      </c>
    </row>
    <row r="47" spans="1:18">
      <c r="A47" s="135">
        <v>38411</v>
      </c>
      <c r="B47" s="136">
        <v>6705.18</v>
      </c>
      <c r="C47" s="136">
        <v>5407.42</v>
      </c>
      <c r="D47" s="136">
        <v>1097.8699999999999</v>
      </c>
      <c r="E47" s="136">
        <v>199.89</v>
      </c>
      <c r="F47" s="136">
        <v>4717.8</v>
      </c>
      <c r="G47" s="136">
        <v>3882.64</v>
      </c>
      <c r="H47" s="136">
        <v>705.04</v>
      </c>
      <c r="I47" s="136">
        <v>130.12</v>
      </c>
      <c r="J47" s="136">
        <v>3255.62</v>
      </c>
      <c r="K47" s="136">
        <v>0</v>
      </c>
      <c r="L47" s="136">
        <v>0</v>
      </c>
      <c r="M47" s="136">
        <v>0</v>
      </c>
      <c r="N47" s="136">
        <v>70.400000000000006</v>
      </c>
      <c r="O47" s="136">
        <v>0</v>
      </c>
      <c r="P47" s="136">
        <v>0</v>
      </c>
      <c r="Q47" s="136">
        <v>0</v>
      </c>
      <c r="R47" s="136">
        <v>0</v>
      </c>
    </row>
    <row r="48" spans="1:18">
      <c r="A48" s="135">
        <v>38442</v>
      </c>
      <c r="B48" s="136">
        <v>6768.86</v>
      </c>
      <c r="C48" s="136">
        <v>5482.65</v>
      </c>
      <c r="D48" s="136">
        <v>1103.04</v>
      </c>
      <c r="E48" s="136">
        <v>183.16</v>
      </c>
      <c r="F48" s="136">
        <v>4547.05</v>
      </c>
      <c r="G48" s="136">
        <v>3714.97</v>
      </c>
      <c r="H48" s="136">
        <v>720.44</v>
      </c>
      <c r="I48" s="136">
        <v>111.64</v>
      </c>
      <c r="J48" s="136">
        <v>3260.33</v>
      </c>
      <c r="K48" s="136">
        <v>0</v>
      </c>
      <c r="L48" s="136">
        <v>0</v>
      </c>
      <c r="M48" s="136">
        <v>0</v>
      </c>
      <c r="N48" s="136">
        <v>67.2</v>
      </c>
      <c r="O48" s="136">
        <v>0</v>
      </c>
      <c r="P48" s="136">
        <v>0</v>
      </c>
      <c r="Q48" s="136">
        <v>0</v>
      </c>
      <c r="R48" s="136">
        <v>0</v>
      </c>
    </row>
    <row r="49" spans="1:18">
      <c r="A49" s="135">
        <v>38472</v>
      </c>
      <c r="B49" s="136">
        <v>7154.27</v>
      </c>
      <c r="C49" s="136">
        <v>5796.46</v>
      </c>
      <c r="D49" s="136">
        <v>1163.82</v>
      </c>
      <c r="E49" s="136">
        <v>194</v>
      </c>
      <c r="F49" s="136">
        <v>5029.9799999999996</v>
      </c>
      <c r="G49" s="136">
        <v>4134.5</v>
      </c>
      <c r="H49" s="136">
        <v>768.36</v>
      </c>
      <c r="I49" s="136">
        <v>127.12</v>
      </c>
      <c r="J49" s="136">
        <v>3634.93</v>
      </c>
      <c r="K49" s="136">
        <v>0</v>
      </c>
      <c r="L49" s="136">
        <v>0</v>
      </c>
      <c r="M49" s="136">
        <v>0</v>
      </c>
      <c r="N49" s="136">
        <v>70.3</v>
      </c>
      <c r="O49" s="136">
        <v>0</v>
      </c>
      <c r="P49" s="136">
        <v>0</v>
      </c>
      <c r="Q49" s="136">
        <v>0</v>
      </c>
      <c r="R49" s="136">
        <v>0</v>
      </c>
    </row>
    <row r="50" spans="1:18">
      <c r="A50" s="135">
        <v>38503</v>
      </c>
      <c r="B50" s="136">
        <v>7328</v>
      </c>
      <c r="C50" s="136">
        <v>6011.98</v>
      </c>
      <c r="D50" s="136">
        <v>1120.7</v>
      </c>
      <c r="E50" s="136">
        <v>195.32</v>
      </c>
      <c r="F50" s="136">
        <v>4989.18</v>
      </c>
      <c r="G50" s="136">
        <v>4168.04</v>
      </c>
      <c r="H50" s="136">
        <v>699.22</v>
      </c>
      <c r="I50" s="136">
        <v>121.93</v>
      </c>
      <c r="J50" s="136">
        <v>3634.4</v>
      </c>
      <c r="K50" s="136">
        <v>0</v>
      </c>
      <c r="L50" s="136">
        <v>0</v>
      </c>
      <c r="M50" s="136">
        <v>0</v>
      </c>
      <c r="N50" s="136">
        <v>68.099999999999994</v>
      </c>
      <c r="O50" s="136">
        <v>0</v>
      </c>
      <c r="P50" s="136">
        <v>0</v>
      </c>
      <c r="Q50" s="136">
        <v>0</v>
      </c>
      <c r="R50" s="136">
        <v>0</v>
      </c>
    </row>
    <row r="51" spans="1:18">
      <c r="A51" s="135">
        <v>38533</v>
      </c>
      <c r="B51" s="136">
        <v>6982.8</v>
      </c>
      <c r="C51" s="136">
        <v>5730.99</v>
      </c>
      <c r="D51" s="136">
        <v>1072.75</v>
      </c>
      <c r="E51" s="136">
        <v>179.06</v>
      </c>
      <c r="F51" s="136">
        <v>4862.47</v>
      </c>
      <c r="G51" s="136">
        <v>4060.21</v>
      </c>
      <c r="H51" s="136">
        <v>691.98</v>
      </c>
      <c r="I51" s="136">
        <v>110.28</v>
      </c>
      <c r="J51" s="136">
        <v>3524.55</v>
      </c>
      <c r="K51" s="136">
        <v>0</v>
      </c>
      <c r="L51" s="136">
        <v>0</v>
      </c>
      <c r="M51" s="136">
        <v>0</v>
      </c>
      <c r="N51" s="136">
        <v>69.599999999999994</v>
      </c>
      <c r="O51" s="136">
        <v>0</v>
      </c>
      <c r="P51" s="136">
        <v>0</v>
      </c>
      <c r="Q51" s="136">
        <v>0</v>
      </c>
      <c r="R51" s="136">
        <v>0</v>
      </c>
    </row>
    <row r="52" spans="1:18">
      <c r="A52" s="135">
        <v>38564</v>
      </c>
      <c r="B52" s="136">
        <v>7884.78</v>
      </c>
      <c r="C52" s="136">
        <v>6556.8</v>
      </c>
      <c r="D52" s="136">
        <v>1093.98</v>
      </c>
      <c r="E52" s="136">
        <v>234</v>
      </c>
      <c r="F52" s="136">
        <v>5868.85</v>
      </c>
      <c r="G52" s="136">
        <v>4994.74</v>
      </c>
      <c r="H52" s="136">
        <v>720.37</v>
      </c>
      <c r="I52" s="136">
        <v>153.74</v>
      </c>
      <c r="J52" s="136">
        <v>4297.99</v>
      </c>
      <c r="K52" s="136">
        <v>0</v>
      </c>
      <c r="L52" s="136">
        <v>0</v>
      </c>
      <c r="M52" s="136">
        <v>0</v>
      </c>
      <c r="N52" s="136">
        <v>74.400000000000006</v>
      </c>
      <c r="O52" s="136">
        <v>0</v>
      </c>
      <c r="P52" s="136">
        <v>0</v>
      </c>
      <c r="Q52" s="136">
        <v>0</v>
      </c>
      <c r="R52" s="136">
        <v>0</v>
      </c>
    </row>
    <row r="53" spans="1:18">
      <c r="A53" s="135">
        <v>38595</v>
      </c>
      <c r="B53" s="136">
        <v>8256.98</v>
      </c>
      <c r="C53" s="136">
        <v>6926.36</v>
      </c>
      <c r="D53" s="136">
        <v>1089.6400000000001</v>
      </c>
      <c r="E53" s="136">
        <v>240.98</v>
      </c>
      <c r="F53" s="136">
        <v>6172.46</v>
      </c>
      <c r="G53" s="136">
        <v>5220.34</v>
      </c>
      <c r="H53" s="136">
        <v>804.11</v>
      </c>
      <c r="I53" s="136">
        <v>148.01</v>
      </c>
      <c r="J53" s="136">
        <v>4419.7</v>
      </c>
      <c r="K53" s="136">
        <v>0</v>
      </c>
      <c r="L53" s="136">
        <v>0</v>
      </c>
      <c r="M53" s="136">
        <v>0</v>
      </c>
      <c r="N53" s="136">
        <v>74.8</v>
      </c>
      <c r="O53" s="136">
        <v>0</v>
      </c>
      <c r="P53" s="136">
        <v>0</v>
      </c>
      <c r="Q53" s="136">
        <v>0</v>
      </c>
      <c r="R53" s="136">
        <v>0</v>
      </c>
    </row>
    <row r="54" spans="1:18">
      <c r="A54" s="135">
        <v>38625</v>
      </c>
      <c r="B54" s="136">
        <v>7635.56</v>
      </c>
      <c r="C54" s="136">
        <v>6322.88</v>
      </c>
      <c r="D54" s="136">
        <v>1059.75</v>
      </c>
      <c r="E54" s="136">
        <v>252.92</v>
      </c>
      <c r="F54" s="136">
        <v>5539.31</v>
      </c>
      <c r="G54" s="136">
        <v>4643.3599999999997</v>
      </c>
      <c r="H54" s="136">
        <v>755</v>
      </c>
      <c r="I54" s="136">
        <v>140.94999999999999</v>
      </c>
      <c r="J54" s="136">
        <v>3885.7</v>
      </c>
      <c r="K54" s="136">
        <v>0</v>
      </c>
      <c r="L54" s="136">
        <v>0</v>
      </c>
      <c r="M54" s="136">
        <v>0</v>
      </c>
      <c r="N54" s="136">
        <v>72.5</v>
      </c>
      <c r="O54" s="136">
        <v>0</v>
      </c>
      <c r="P54" s="136">
        <v>0</v>
      </c>
      <c r="Q54" s="136">
        <v>0</v>
      </c>
      <c r="R54" s="136">
        <v>0</v>
      </c>
    </row>
    <row r="55" spans="1:18">
      <c r="A55" s="135">
        <v>38656</v>
      </c>
      <c r="B55" s="136">
        <v>7865.09</v>
      </c>
      <c r="C55" s="136">
        <v>6400.1</v>
      </c>
      <c r="D55" s="136">
        <v>1195.06</v>
      </c>
      <c r="E55" s="136">
        <v>269.92</v>
      </c>
      <c r="F55" s="136">
        <v>5672.67</v>
      </c>
      <c r="G55" s="136">
        <v>4722.6000000000004</v>
      </c>
      <c r="H55" s="136">
        <v>794.64</v>
      </c>
      <c r="I55" s="136">
        <v>155.43</v>
      </c>
      <c r="J55" s="136">
        <v>4084.3</v>
      </c>
      <c r="K55" s="136">
        <v>0</v>
      </c>
      <c r="L55" s="136">
        <v>0</v>
      </c>
      <c r="M55" s="136">
        <v>0</v>
      </c>
      <c r="N55" s="136">
        <v>72.099999999999994</v>
      </c>
      <c r="O55" s="136">
        <v>0</v>
      </c>
      <c r="P55" s="136">
        <v>0</v>
      </c>
      <c r="Q55" s="136">
        <v>0</v>
      </c>
      <c r="R55" s="136">
        <v>0</v>
      </c>
    </row>
    <row r="56" spans="1:18">
      <c r="A56" s="135">
        <v>38686</v>
      </c>
      <c r="B56" s="136">
        <v>7344.01</v>
      </c>
      <c r="C56" s="136">
        <v>5933.07</v>
      </c>
      <c r="D56" s="136">
        <v>1150.5899999999999</v>
      </c>
      <c r="E56" s="136">
        <v>260.36</v>
      </c>
      <c r="F56" s="136">
        <v>5111.5600000000004</v>
      </c>
      <c r="G56" s="136">
        <v>4218.26</v>
      </c>
      <c r="H56" s="136">
        <v>768.94</v>
      </c>
      <c r="I56" s="136">
        <v>124.36</v>
      </c>
      <c r="J56" s="136">
        <v>3644.62</v>
      </c>
      <c r="K56" s="136">
        <v>0</v>
      </c>
      <c r="L56" s="136">
        <v>0</v>
      </c>
      <c r="M56" s="136">
        <v>0</v>
      </c>
      <c r="N56" s="136">
        <v>69.599999999999994</v>
      </c>
      <c r="O56" s="136">
        <v>0</v>
      </c>
      <c r="P56" s="136">
        <v>0</v>
      </c>
      <c r="Q56" s="136">
        <v>0</v>
      </c>
      <c r="R56" s="136">
        <v>0</v>
      </c>
    </row>
    <row r="57" spans="1:18">
      <c r="A57" s="135">
        <v>38717</v>
      </c>
      <c r="B57" s="136">
        <v>7365.61</v>
      </c>
      <c r="C57" s="136">
        <v>5899.39</v>
      </c>
      <c r="D57" s="136">
        <v>1208.92</v>
      </c>
      <c r="E57" s="136">
        <v>257.3</v>
      </c>
      <c r="F57" s="136">
        <v>4879.0200000000004</v>
      </c>
      <c r="G57" s="136">
        <v>4009.97</v>
      </c>
      <c r="H57" s="136">
        <v>739.26</v>
      </c>
      <c r="I57" s="136">
        <v>129.79</v>
      </c>
      <c r="J57" s="136">
        <v>3401.4</v>
      </c>
      <c r="K57" s="136">
        <v>0</v>
      </c>
      <c r="L57" s="136">
        <v>0</v>
      </c>
      <c r="M57" s="136">
        <v>0</v>
      </c>
      <c r="N57" s="136">
        <v>66.2</v>
      </c>
      <c r="O57" s="136">
        <v>0</v>
      </c>
      <c r="P57" s="136">
        <v>0</v>
      </c>
      <c r="Q57" s="136">
        <v>0</v>
      </c>
      <c r="R57" s="136">
        <v>0</v>
      </c>
    </row>
    <row r="58" spans="1:18">
      <c r="A58" s="135">
        <v>38748</v>
      </c>
      <c r="B58" s="136">
        <v>7585.99</v>
      </c>
      <c r="C58" s="136">
        <v>6125.82</v>
      </c>
      <c r="D58" s="136">
        <v>1212.19</v>
      </c>
      <c r="E58" s="136">
        <v>247.98</v>
      </c>
      <c r="F58" s="136">
        <v>5191.97</v>
      </c>
      <c r="G58" s="136">
        <v>4293.79</v>
      </c>
      <c r="H58" s="136">
        <v>759.99</v>
      </c>
      <c r="I58" s="136">
        <v>138.19</v>
      </c>
      <c r="J58" s="136">
        <v>3560.37</v>
      </c>
      <c r="K58" s="136">
        <v>0</v>
      </c>
      <c r="L58" s="136">
        <v>0</v>
      </c>
      <c r="M58" s="136">
        <v>0</v>
      </c>
      <c r="N58" s="136">
        <v>68.400000000000006</v>
      </c>
      <c r="O58" s="136">
        <v>0</v>
      </c>
      <c r="P58" s="136">
        <v>0</v>
      </c>
      <c r="Q58" s="136">
        <v>0</v>
      </c>
      <c r="R58" s="136">
        <v>0</v>
      </c>
    </row>
    <row r="59" spans="1:18">
      <c r="A59" s="135">
        <v>38776</v>
      </c>
      <c r="B59" s="136">
        <v>6885.38</v>
      </c>
      <c r="C59" s="136">
        <v>5572.22</v>
      </c>
      <c r="D59" s="136">
        <v>1094.8599999999999</v>
      </c>
      <c r="E59" s="136">
        <v>218.3</v>
      </c>
      <c r="F59" s="136">
        <v>4961.57</v>
      </c>
      <c r="G59" s="136">
        <v>4121.05</v>
      </c>
      <c r="H59" s="136">
        <v>707.57</v>
      </c>
      <c r="I59" s="136">
        <v>132.94999999999999</v>
      </c>
      <c r="J59" s="136">
        <v>3431.93</v>
      </c>
      <c r="K59" s="136">
        <v>0</v>
      </c>
      <c r="L59" s="136">
        <v>0</v>
      </c>
      <c r="M59" s="136">
        <v>0</v>
      </c>
      <c r="N59" s="136">
        <v>72.099999999999994</v>
      </c>
      <c r="O59" s="136">
        <v>0</v>
      </c>
      <c r="P59" s="136">
        <v>0</v>
      </c>
      <c r="Q59" s="136">
        <v>0</v>
      </c>
      <c r="R59" s="136">
        <v>0</v>
      </c>
    </row>
    <row r="60" spans="1:18">
      <c r="A60" s="135">
        <v>38807</v>
      </c>
      <c r="B60" s="136">
        <v>7365.36</v>
      </c>
      <c r="C60" s="136">
        <v>6014.39</v>
      </c>
      <c r="D60" s="136">
        <v>1139.6199999999999</v>
      </c>
      <c r="E60" s="136">
        <v>211.35</v>
      </c>
      <c r="F60" s="136">
        <v>5228.12</v>
      </c>
      <c r="G60" s="136">
        <v>4335.0600000000004</v>
      </c>
      <c r="H60" s="136">
        <v>769.19</v>
      </c>
      <c r="I60" s="136">
        <v>123.87</v>
      </c>
      <c r="J60" s="136">
        <v>3759.67</v>
      </c>
      <c r="K60" s="136">
        <v>0</v>
      </c>
      <c r="L60" s="136">
        <v>0</v>
      </c>
      <c r="M60" s="136">
        <v>0</v>
      </c>
      <c r="N60" s="136">
        <v>71</v>
      </c>
      <c r="O60" s="136">
        <v>0</v>
      </c>
      <c r="P60" s="136">
        <v>0</v>
      </c>
      <c r="Q60" s="136">
        <v>0</v>
      </c>
      <c r="R60" s="136">
        <v>0</v>
      </c>
    </row>
    <row r="61" spans="1:18">
      <c r="A61" s="135">
        <v>38837</v>
      </c>
      <c r="B61" s="136">
        <v>7767.06</v>
      </c>
      <c r="C61" s="136">
        <v>6282.77</v>
      </c>
      <c r="D61" s="136">
        <v>1258.3599999999999</v>
      </c>
      <c r="E61" s="136">
        <v>225.93</v>
      </c>
      <c r="F61" s="136">
        <v>5793.93</v>
      </c>
      <c r="G61" s="136">
        <v>4772.58</v>
      </c>
      <c r="H61" s="136">
        <v>872.31</v>
      </c>
      <c r="I61" s="136">
        <v>149.04</v>
      </c>
      <c r="J61" s="136">
        <v>4156.05</v>
      </c>
      <c r="K61" s="136">
        <v>0</v>
      </c>
      <c r="L61" s="136">
        <v>0</v>
      </c>
      <c r="M61" s="136">
        <v>0</v>
      </c>
      <c r="N61" s="136">
        <v>74.599999999999994</v>
      </c>
      <c r="O61" s="136">
        <v>0</v>
      </c>
      <c r="P61" s="136">
        <v>0</v>
      </c>
      <c r="Q61" s="136">
        <v>0</v>
      </c>
      <c r="R61" s="136">
        <v>0</v>
      </c>
    </row>
    <row r="62" spans="1:18">
      <c r="A62" s="135">
        <v>38868</v>
      </c>
      <c r="B62" s="136">
        <v>8009.78</v>
      </c>
      <c r="C62" s="136">
        <v>6544.62</v>
      </c>
      <c r="D62" s="136">
        <v>1244.28</v>
      </c>
      <c r="E62" s="136">
        <v>220.88</v>
      </c>
      <c r="F62" s="136">
        <v>5512.54</v>
      </c>
      <c r="G62" s="136">
        <v>4581.01</v>
      </c>
      <c r="H62" s="136">
        <v>795.23</v>
      </c>
      <c r="I62" s="136">
        <v>136.31</v>
      </c>
      <c r="J62" s="136">
        <v>3934.99</v>
      </c>
      <c r="K62" s="136">
        <v>0</v>
      </c>
      <c r="L62" s="136">
        <v>0</v>
      </c>
      <c r="M62" s="136">
        <v>0</v>
      </c>
      <c r="N62" s="136">
        <v>68.8</v>
      </c>
      <c r="O62" s="136">
        <v>0</v>
      </c>
      <c r="P62" s="136">
        <v>0</v>
      </c>
      <c r="Q62" s="136">
        <v>0</v>
      </c>
      <c r="R62" s="136">
        <v>0</v>
      </c>
    </row>
    <row r="63" spans="1:18">
      <c r="A63" s="135">
        <v>38898</v>
      </c>
      <c r="B63" s="136">
        <v>7779.85</v>
      </c>
      <c r="C63" s="136">
        <v>6398.91</v>
      </c>
      <c r="D63" s="136">
        <v>1178.22</v>
      </c>
      <c r="E63" s="136">
        <v>202.72</v>
      </c>
      <c r="F63" s="136">
        <v>5404.55</v>
      </c>
      <c r="G63" s="136">
        <v>4513.13</v>
      </c>
      <c r="H63" s="136">
        <v>767.06</v>
      </c>
      <c r="I63" s="136">
        <v>124.36</v>
      </c>
      <c r="J63" s="136">
        <v>3844.8</v>
      </c>
      <c r="K63" s="136">
        <v>0</v>
      </c>
      <c r="L63" s="136">
        <v>0</v>
      </c>
      <c r="M63" s="136">
        <v>0</v>
      </c>
      <c r="N63" s="136">
        <v>69.5</v>
      </c>
      <c r="O63" s="136">
        <v>0</v>
      </c>
      <c r="P63" s="136">
        <v>0</v>
      </c>
      <c r="Q63" s="136">
        <v>0</v>
      </c>
      <c r="R63" s="136">
        <v>0</v>
      </c>
    </row>
    <row r="64" spans="1:18">
      <c r="A64" s="135">
        <v>38929</v>
      </c>
      <c r="B64" s="136">
        <v>8893.14</v>
      </c>
      <c r="C64" s="136">
        <v>7473.06</v>
      </c>
      <c r="D64" s="136">
        <v>1206.46</v>
      </c>
      <c r="E64" s="136">
        <v>213.63</v>
      </c>
      <c r="F64" s="136">
        <v>6710.44</v>
      </c>
      <c r="G64" s="136">
        <v>5707.05</v>
      </c>
      <c r="H64" s="136">
        <v>852.46</v>
      </c>
      <c r="I64" s="136">
        <v>150.94</v>
      </c>
      <c r="J64" s="136">
        <v>4788.87</v>
      </c>
      <c r="K64" s="136">
        <v>0</v>
      </c>
      <c r="L64" s="136">
        <v>0</v>
      </c>
      <c r="M64" s="136">
        <v>0</v>
      </c>
      <c r="N64" s="136">
        <v>75.5</v>
      </c>
      <c r="O64" s="136">
        <v>0</v>
      </c>
      <c r="P64" s="136">
        <v>0</v>
      </c>
      <c r="Q64" s="136">
        <v>0</v>
      </c>
      <c r="R64" s="136">
        <v>0</v>
      </c>
    </row>
    <row r="65" spans="1:18">
      <c r="A65" s="135">
        <v>38960</v>
      </c>
      <c r="B65" s="136">
        <v>9333.6299999999992</v>
      </c>
      <c r="C65" s="136">
        <v>7899.99</v>
      </c>
      <c r="D65" s="136">
        <v>1234.49</v>
      </c>
      <c r="E65" s="136">
        <v>199.15</v>
      </c>
      <c r="F65" s="136">
        <v>7096.28</v>
      </c>
      <c r="G65" s="136">
        <v>6030.03</v>
      </c>
      <c r="H65" s="136">
        <v>930.6</v>
      </c>
      <c r="I65" s="136">
        <v>135.66</v>
      </c>
      <c r="J65" s="136">
        <v>5031.62</v>
      </c>
      <c r="K65" s="136">
        <v>0</v>
      </c>
      <c r="L65" s="136">
        <v>0</v>
      </c>
      <c r="M65" s="136">
        <v>0</v>
      </c>
      <c r="N65" s="136">
        <v>76</v>
      </c>
      <c r="O65" s="136">
        <v>0</v>
      </c>
      <c r="P65" s="136">
        <v>0</v>
      </c>
      <c r="Q65" s="136">
        <v>0</v>
      </c>
      <c r="R65" s="136">
        <v>0</v>
      </c>
    </row>
    <row r="66" spans="1:18">
      <c r="A66" s="135">
        <v>38990</v>
      </c>
      <c r="B66" s="136">
        <v>8644.02</v>
      </c>
      <c r="C66" s="136">
        <v>7267.09</v>
      </c>
      <c r="D66" s="136">
        <v>1184.99</v>
      </c>
      <c r="E66" s="136">
        <v>191.94</v>
      </c>
      <c r="F66" s="136">
        <v>6378.28</v>
      </c>
      <c r="G66" s="136">
        <v>5408.69</v>
      </c>
      <c r="H66" s="136">
        <v>847.16</v>
      </c>
      <c r="I66" s="136">
        <v>122.43</v>
      </c>
      <c r="J66" s="136">
        <v>4442.08</v>
      </c>
      <c r="K66" s="136">
        <v>0</v>
      </c>
      <c r="L66" s="136">
        <v>0</v>
      </c>
      <c r="M66" s="136">
        <v>0</v>
      </c>
      <c r="N66" s="136">
        <v>73.8</v>
      </c>
      <c r="O66" s="136">
        <v>0</v>
      </c>
      <c r="P66" s="136">
        <v>0</v>
      </c>
      <c r="Q66" s="136">
        <v>0</v>
      </c>
      <c r="R66" s="136">
        <v>0</v>
      </c>
    </row>
    <row r="67" spans="1:18">
      <c r="A67" s="135">
        <v>39021</v>
      </c>
      <c r="B67" s="136">
        <v>8700.6200000000008</v>
      </c>
      <c r="C67" s="136">
        <v>7185.26</v>
      </c>
      <c r="D67" s="136">
        <v>1321.74</v>
      </c>
      <c r="E67" s="136">
        <v>193.62</v>
      </c>
      <c r="F67" s="136">
        <v>6192.01</v>
      </c>
      <c r="G67" s="136">
        <v>5171.17</v>
      </c>
      <c r="H67" s="136">
        <v>890.78</v>
      </c>
      <c r="I67" s="136">
        <v>130.06</v>
      </c>
      <c r="J67" s="136">
        <v>4444.7700000000004</v>
      </c>
      <c r="K67" s="136">
        <v>0</v>
      </c>
      <c r="L67" s="136">
        <v>0</v>
      </c>
      <c r="M67" s="136">
        <v>0</v>
      </c>
      <c r="N67" s="136">
        <v>71.2</v>
      </c>
      <c r="O67" s="136">
        <v>0</v>
      </c>
      <c r="P67" s="136">
        <v>0</v>
      </c>
      <c r="Q67" s="136">
        <v>0</v>
      </c>
      <c r="R67" s="136">
        <v>0</v>
      </c>
    </row>
    <row r="68" spans="1:18">
      <c r="A68" s="135">
        <v>39051</v>
      </c>
      <c r="B68" s="136">
        <v>8045.47</v>
      </c>
      <c r="C68" s="136">
        <v>6559.7</v>
      </c>
      <c r="D68" s="136">
        <v>1317.18</v>
      </c>
      <c r="E68" s="136">
        <v>168.59</v>
      </c>
      <c r="F68" s="136">
        <v>5727.43</v>
      </c>
      <c r="G68" s="136">
        <v>4789.76</v>
      </c>
      <c r="H68" s="136">
        <v>834.72</v>
      </c>
      <c r="I68" s="136">
        <v>102.94</v>
      </c>
      <c r="J68" s="136">
        <v>4099.84</v>
      </c>
      <c r="K68" s="136">
        <v>0</v>
      </c>
      <c r="L68" s="136">
        <v>0</v>
      </c>
      <c r="M68" s="136">
        <v>0</v>
      </c>
      <c r="N68" s="136">
        <v>71.2</v>
      </c>
      <c r="O68" s="136">
        <v>0</v>
      </c>
      <c r="P68" s="136">
        <v>0</v>
      </c>
      <c r="Q68" s="136">
        <v>0</v>
      </c>
      <c r="R68" s="136">
        <v>0</v>
      </c>
    </row>
    <row r="69" spans="1:18">
      <c r="A69" s="135">
        <v>39082</v>
      </c>
      <c r="B69" s="136">
        <v>7994.94</v>
      </c>
      <c r="C69" s="136">
        <v>6436.81</v>
      </c>
      <c r="D69" s="136">
        <v>1395.55</v>
      </c>
      <c r="E69" s="136">
        <v>162.59</v>
      </c>
      <c r="F69" s="136">
        <v>5347.53</v>
      </c>
      <c r="G69" s="136">
        <v>4398.05</v>
      </c>
      <c r="H69" s="136">
        <v>856.47</v>
      </c>
      <c r="I69" s="136">
        <v>93.01</v>
      </c>
      <c r="J69" s="136">
        <v>3690.95</v>
      </c>
      <c r="K69" s="136">
        <v>0</v>
      </c>
      <c r="L69" s="136">
        <v>0</v>
      </c>
      <c r="M69" s="136">
        <v>0</v>
      </c>
      <c r="N69" s="136">
        <v>66.900000000000006</v>
      </c>
      <c r="O69" s="136">
        <v>0</v>
      </c>
      <c r="P69" s="136">
        <v>0</v>
      </c>
      <c r="Q69" s="136">
        <v>0</v>
      </c>
      <c r="R69" s="136">
        <v>0</v>
      </c>
    </row>
    <row r="70" spans="1:18">
      <c r="A70" s="135">
        <v>39113</v>
      </c>
      <c r="B70" s="136">
        <v>8238.15</v>
      </c>
      <c r="C70" s="136">
        <v>6659.44</v>
      </c>
      <c r="D70" s="136">
        <v>1420.37</v>
      </c>
      <c r="E70" s="136">
        <v>158.34</v>
      </c>
      <c r="F70" s="136">
        <v>5549.01</v>
      </c>
      <c r="G70" s="136">
        <v>4635.0600000000004</v>
      </c>
      <c r="H70" s="136">
        <v>830.39</v>
      </c>
      <c r="I70" s="136">
        <v>83.56</v>
      </c>
      <c r="J70" s="136">
        <v>3754.93</v>
      </c>
      <c r="K70" s="136">
        <v>0</v>
      </c>
      <c r="L70" s="136">
        <v>0</v>
      </c>
      <c r="M70" s="136">
        <v>0</v>
      </c>
      <c r="N70" s="136">
        <v>67.400000000000006</v>
      </c>
      <c r="O70" s="136">
        <v>0</v>
      </c>
      <c r="P70" s="136">
        <v>0</v>
      </c>
      <c r="Q70" s="136">
        <v>0</v>
      </c>
      <c r="R70" s="136">
        <v>0</v>
      </c>
    </row>
    <row r="71" spans="1:18">
      <c r="A71" s="135">
        <v>39141</v>
      </c>
      <c r="B71" s="136">
        <v>8377.5</v>
      </c>
      <c r="C71" s="136">
        <v>6818.56</v>
      </c>
      <c r="D71" s="136">
        <v>1386.32</v>
      </c>
      <c r="E71" s="136">
        <v>172.63</v>
      </c>
      <c r="F71" s="136">
        <v>6130.43</v>
      </c>
      <c r="G71" s="136">
        <v>5126.41</v>
      </c>
      <c r="H71" s="136">
        <v>889.33</v>
      </c>
      <c r="I71" s="136">
        <v>114.69</v>
      </c>
      <c r="J71" s="136">
        <v>4221.58</v>
      </c>
      <c r="K71" s="136">
        <v>0</v>
      </c>
      <c r="L71" s="136">
        <v>0</v>
      </c>
      <c r="M71" s="136">
        <v>0</v>
      </c>
      <c r="N71" s="136">
        <v>73.2</v>
      </c>
      <c r="O71" s="136">
        <v>0</v>
      </c>
      <c r="P71" s="136">
        <v>0</v>
      </c>
      <c r="Q71" s="136">
        <v>0</v>
      </c>
      <c r="R71" s="136">
        <v>0</v>
      </c>
    </row>
    <row r="72" spans="1:18">
      <c r="A72" s="135">
        <v>39172</v>
      </c>
      <c r="B72" s="136">
        <v>8872.8799999999992</v>
      </c>
      <c r="C72" s="136">
        <v>7285.54</v>
      </c>
      <c r="D72" s="136">
        <v>1427.2</v>
      </c>
      <c r="E72" s="136">
        <v>160.13</v>
      </c>
      <c r="F72" s="136">
        <v>6530.65</v>
      </c>
      <c r="G72" s="136">
        <v>5498.55</v>
      </c>
      <c r="H72" s="136">
        <v>933.26</v>
      </c>
      <c r="I72" s="136">
        <v>98.85</v>
      </c>
      <c r="J72" s="136">
        <v>4586.0600000000004</v>
      </c>
      <c r="K72" s="136">
        <v>0</v>
      </c>
      <c r="L72" s="136">
        <v>0</v>
      </c>
      <c r="M72" s="136">
        <v>0</v>
      </c>
      <c r="N72" s="136">
        <v>73.599999999999994</v>
      </c>
      <c r="O72" s="136">
        <v>0</v>
      </c>
      <c r="P72" s="136">
        <v>0</v>
      </c>
      <c r="Q72" s="136">
        <v>0</v>
      </c>
      <c r="R72" s="136">
        <v>0</v>
      </c>
    </row>
    <row r="73" spans="1:18">
      <c r="A73" s="135">
        <v>39202</v>
      </c>
      <c r="B73" s="136">
        <v>9189.2800000000007</v>
      </c>
      <c r="C73" s="136">
        <v>7507.9</v>
      </c>
      <c r="D73" s="136">
        <v>1511.97</v>
      </c>
      <c r="E73" s="136">
        <v>169.4</v>
      </c>
      <c r="F73" s="136">
        <v>6851.77</v>
      </c>
      <c r="G73" s="136">
        <v>5715.14</v>
      </c>
      <c r="H73" s="136">
        <v>1018.43</v>
      </c>
      <c r="I73" s="136">
        <v>118.2</v>
      </c>
      <c r="J73" s="136">
        <v>4881.3500000000004</v>
      </c>
      <c r="K73" s="136">
        <v>0</v>
      </c>
      <c r="L73" s="136">
        <v>0</v>
      </c>
      <c r="M73" s="136">
        <v>0</v>
      </c>
      <c r="N73" s="136">
        <v>74.599999999999994</v>
      </c>
      <c r="O73" s="136">
        <v>0</v>
      </c>
      <c r="P73" s="136">
        <v>0</v>
      </c>
      <c r="Q73" s="136">
        <v>0</v>
      </c>
      <c r="R73" s="136">
        <v>0</v>
      </c>
    </row>
    <row r="74" spans="1:18">
      <c r="A74" s="135">
        <v>39233</v>
      </c>
      <c r="B74" s="136">
        <v>9228.23</v>
      </c>
      <c r="C74" s="136">
        <v>7467.64</v>
      </c>
      <c r="D74" s="136">
        <v>1611.28</v>
      </c>
      <c r="E74" s="136">
        <v>149.31</v>
      </c>
      <c r="F74" s="136">
        <v>6535.55</v>
      </c>
      <c r="G74" s="136">
        <v>5458.94</v>
      </c>
      <c r="H74" s="136">
        <v>982.28</v>
      </c>
      <c r="I74" s="136">
        <v>94.33</v>
      </c>
      <c r="J74" s="136">
        <v>4652.04</v>
      </c>
      <c r="K74" s="136">
        <v>0</v>
      </c>
      <c r="L74" s="136">
        <v>0</v>
      </c>
      <c r="M74" s="136">
        <v>0</v>
      </c>
      <c r="N74" s="136">
        <v>70.8</v>
      </c>
      <c r="O74" s="136">
        <v>0</v>
      </c>
      <c r="P74" s="136">
        <v>0</v>
      </c>
      <c r="Q74" s="136">
        <v>0</v>
      </c>
      <c r="R74" s="136">
        <v>0</v>
      </c>
    </row>
    <row r="75" spans="1:18">
      <c r="A75" s="135">
        <v>39263</v>
      </c>
      <c r="B75" s="136">
        <v>8659.1</v>
      </c>
      <c r="C75" s="136">
        <v>6985.43</v>
      </c>
      <c r="D75" s="136">
        <v>1529.22</v>
      </c>
      <c r="E75" s="136">
        <v>144.44</v>
      </c>
      <c r="F75" s="136">
        <v>6189.79</v>
      </c>
      <c r="G75" s="136">
        <v>5135.91</v>
      </c>
      <c r="H75" s="136">
        <v>968.37</v>
      </c>
      <c r="I75" s="136">
        <v>85.51</v>
      </c>
      <c r="J75" s="136">
        <v>4344.6099999999997</v>
      </c>
      <c r="K75" s="136">
        <v>0</v>
      </c>
      <c r="L75" s="136">
        <v>0</v>
      </c>
      <c r="M75" s="136">
        <v>0</v>
      </c>
      <c r="N75" s="136">
        <v>71.5</v>
      </c>
      <c r="O75" s="136">
        <v>0</v>
      </c>
      <c r="P75" s="136">
        <v>0</v>
      </c>
      <c r="Q75" s="136">
        <v>0</v>
      </c>
      <c r="R75" s="136">
        <v>0</v>
      </c>
    </row>
    <row r="76" spans="1:18">
      <c r="A76" s="135">
        <v>39294</v>
      </c>
      <c r="B76" s="136">
        <v>10053.14</v>
      </c>
      <c r="C76" s="136">
        <v>8441.58</v>
      </c>
      <c r="D76" s="136">
        <v>1446.63</v>
      </c>
      <c r="E76" s="136">
        <v>164.94</v>
      </c>
      <c r="F76" s="136">
        <v>7695.92</v>
      </c>
      <c r="G76" s="136">
        <v>6603.78</v>
      </c>
      <c r="H76" s="136">
        <v>988.19</v>
      </c>
      <c r="I76" s="136">
        <v>103.95</v>
      </c>
      <c r="J76" s="136">
        <v>5443.47</v>
      </c>
      <c r="K76" s="136">
        <v>0</v>
      </c>
      <c r="L76" s="136">
        <v>0</v>
      </c>
      <c r="M76" s="136">
        <v>0</v>
      </c>
      <c r="N76" s="136">
        <v>76.599999999999994</v>
      </c>
      <c r="O76" s="136">
        <v>0</v>
      </c>
      <c r="P76" s="136">
        <v>0</v>
      </c>
      <c r="Q76" s="136">
        <v>0</v>
      </c>
      <c r="R76" s="136">
        <v>0</v>
      </c>
    </row>
    <row r="77" spans="1:18">
      <c r="A77" s="135">
        <v>39325</v>
      </c>
      <c r="B77" s="136">
        <v>10303.219999999999</v>
      </c>
      <c r="C77" s="136">
        <v>8625.99</v>
      </c>
      <c r="D77" s="136">
        <v>1508.91</v>
      </c>
      <c r="E77" s="136">
        <v>168.33</v>
      </c>
      <c r="F77" s="136">
        <v>8284.31</v>
      </c>
      <c r="G77" s="136">
        <v>7060.07</v>
      </c>
      <c r="H77" s="136">
        <v>1111.69</v>
      </c>
      <c r="I77" s="136">
        <v>112.54</v>
      </c>
      <c r="J77" s="136">
        <v>5811.15</v>
      </c>
      <c r="K77" s="136">
        <v>0</v>
      </c>
      <c r="L77" s="136">
        <v>0</v>
      </c>
      <c r="M77" s="136">
        <v>0</v>
      </c>
      <c r="N77" s="136">
        <v>80.400000000000006</v>
      </c>
      <c r="O77" s="136">
        <v>0</v>
      </c>
      <c r="P77" s="136">
        <v>0</v>
      </c>
      <c r="Q77" s="136">
        <v>0</v>
      </c>
      <c r="R77" s="136">
        <v>0</v>
      </c>
    </row>
    <row r="78" spans="1:18">
      <c r="A78" s="135">
        <v>39355</v>
      </c>
      <c r="B78" s="136">
        <v>9383.66</v>
      </c>
      <c r="C78" s="136">
        <v>7793.89</v>
      </c>
      <c r="D78" s="136">
        <v>1446.26</v>
      </c>
      <c r="E78" s="136">
        <v>143.52000000000001</v>
      </c>
      <c r="F78" s="136">
        <v>7308.51</v>
      </c>
      <c r="G78" s="136">
        <v>6173.37</v>
      </c>
      <c r="H78" s="136">
        <v>1043.7</v>
      </c>
      <c r="I78" s="136">
        <v>91.44</v>
      </c>
      <c r="J78" s="136">
        <v>5007.6499999999996</v>
      </c>
      <c r="K78" s="136">
        <v>0</v>
      </c>
      <c r="L78" s="136">
        <v>0</v>
      </c>
      <c r="M78" s="136">
        <v>0</v>
      </c>
      <c r="N78" s="136">
        <v>77.900000000000006</v>
      </c>
      <c r="O78" s="136">
        <v>0</v>
      </c>
      <c r="P78" s="136">
        <v>0</v>
      </c>
      <c r="Q78" s="136">
        <v>0</v>
      </c>
      <c r="R78" s="136">
        <v>0</v>
      </c>
    </row>
    <row r="79" spans="1:18">
      <c r="A79" s="135">
        <v>39386</v>
      </c>
      <c r="B79" s="136">
        <v>9367.25</v>
      </c>
      <c r="C79" s="136">
        <v>7600.09</v>
      </c>
      <c r="D79" s="136">
        <v>1611.92</v>
      </c>
      <c r="E79" s="136">
        <v>155.25</v>
      </c>
      <c r="F79" s="136">
        <v>7172.64</v>
      </c>
      <c r="G79" s="136">
        <v>5965.69</v>
      </c>
      <c r="H79" s="136">
        <v>1107.9100000000001</v>
      </c>
      <c r="I79" s="136">
        <v>99.05</v>
      </c>
      <c r="J79" s="136">
        <v>5068.4799999999996</v>
      </c>
      <c r="K79" s="136">
        <v>0</v>
      </c>
      <c r="L79" s="136">
        <v>0</v>
      </c>
      <c r="M79" s="136">
        <v>0</v>
      </c>
      <c r="N79" s="136">
        <v>76.599999999999994</v>
      </c>
      <c r="O79" s="136">
        <v>0</v>
      </c>
      <c r="P79" s="136">
        <v>0</v>
      </c>
      <c r="Q79" s="136">
        <v>0</v>
      </c>
      <c r="R79" s="136">
        <v>0</v>
      </c>
    </row>
    <row r="80" spans="1:18">
      <c r="A80" s="135">
        <v>39416</v>
      </c>
      <c r="B80" s="136">
        <v>8889.6200000000008</v>
      </c>
      <c r="C80" s="136">
        <v>7120.17</v>
      </c>
      <c r="D80" s="136">
        <v>1623.5</v>
      </c>
      <c r="E80" s="136">
        <v>145.94999999999999</v>
      </c>
      <c r="F80" s="136">
        <v>6792.53</v>
      </c>
      <c r="G80" s="136">
        <v>5623.08</v>
      </c>
      <c r="H80" s="136">
        <v>1079.52</v>
      </c>
      <c r="I80" s="136">
        <v>89.93</v>
      </c>
      <c r="J80" s="136">
        <v>4707.08</v>
      </c>
      <c r="K80" s="136">
        <v>0</v>
      </c>
      <c r="L80" s="136">
        <v>0</v>
      </c>
      <c r="M80" s="136">
        <v>0</v>
      </c>
      <c r="N80" s="136">
        <v>76.400000000000006</v>
      </c>
      <c r="O80" s="136">
        <v>0</v>
      </c>
      <c r="P80" s="136">
        <v>0</v>
      </c>
      <c r="Q80" s="136">
        <v>0</v>
      </c>
      <c r="R80" s="136">
        <v>0</v>
      </c>
    </row>
    <row r="81" spans="1:18">
      <c r="A81" s="135">
        <v>39447</v>
      </c>
      <c r="B81" s="136">
        <v>8939.74</v>
      </c>
      <c r="C81" s="136">
        <v>7075.9</v>
      </c>
      <c r="D81" s="136">
        <v>1714.54</v>
      </c>
      <c r="E81" s="136">
        <v>149.29</v>
      </c>
      <c r="F81" s="136">
        <v>6521.21</v>
      </c>
      <c r="G81" s="136">
        <v>5318.15</v>
      </c>
      <c r="H81" s="136">
        <v>1114.52</v>
      </c>
      <c r="I81" s="136">
        <v>88.53</v>
      </c>
      <c r="J81" s="136">
        <v>4370.34</v>
      </c>
      <c r="K81" s="136">
        <v>0</v>
      </c>
      <c r="L81" s="136">
        <v>0</v>
      </c>
      <c r="M81" s="136">
        <v>0</v>
      </c>
      <c r="N81" s="136">
        <v>72.900000000000006</v>
      </c>
      <c r="O81" s="136">
        <v>0</v>
      </c>
      <c r="P81" s="136">
        <v>0</v>
      </c>
      <c r="Q81" s="136">
        <v>0</v>
      </c>
      <c r="R81" s="136">
        <v>0</v>
      </c>
    </row>
    <row r="82" spans="1:18">
      <c r="A82" s="135">
        <v>39478</v>
      </c>
      <c r="B82" s="136">
        <v>9199.49</v>
      </c>
      <c r="C82" s="136">
        <v>7415.56</v>
      </c>
      <c r="D82" s="136">
        <v>1653.57</v>
      </c>
      <c r="E82" s="136">
        <v>130.36000000000001</v>
      </c>
      <c r="F82" s="136">
        <v>6779.36</v>
      </c>
      <c r="G82" s="136">
        <v>5591.37</v>
      </c>
      <c r="H82" s="136">
        <v>1109.71</v>
      </c>
      <c r="I82" s="136">
        <v>78.28</v>
      </c>
      <c r="J82" s="136">
        <v>4468.17</v>
      </c>
      <c r="K82" s="136">
        <v>0</v>
      </c>
      <c r="L82" s="136">
        <v>0</v>
      </c>
      <c r="M82" s="136">
        <v>0</v>
      </c>
      <c r="N82" s="136">
        <v>73.7</v>
      </c>
      <c r="O82" s="136">
        <v>0</v>
      </c>
      <c r="P82" s="136">
        <v>0</v>
      </c>
      <c r="Q82" s="136">
        <v>0</v>
      </c>
      <c r="R82" s="136">
        <v>0</v>
      </c>
    </row>
    <row r="83" spans="1:18">
      <c r="A83" s="135">
        <v>39507</v>
      </c>
      <c r="B83" s="136">
        <v>9380.65</v>
      </c>
      <c r="C83" s="136">
        <v>7620.17</v>
      </c>
      <c r="D83" s="136">
        <v>1606.33</v>
      </c>
      <c r="E83" s="136">
        <v>154.15</v>
      </c>
      <c r="F83" s="136">
        <v>6932.25</v>
      </c>
      <c r="G83" s="136">
        <v>5764.81</v>
      </c>
      <c r="H83" s="136">
        <v>1067.94</v>
      </c>
      <c r="I83" s="136">
        <v>99.49</v>
      </c>
      <c r="J83" s="136">
        <v>4647.88</v>
      </c>
      <c r="K83" s="136">
        <v>0</v>
      </c>
      <c r="L83" s="136">
        <v>0</v>
      </c>
      <c r="M83" s="136">
        <v>0</v>
      </c>
      <c r="N83" s="136">
        <v>73.900000000000006</v>
      </c>
      <c r="O83" s="136">
        <v>0</v>
      </c>
      <c r="P83" s="136">
        <v>0</v>
      </c>
      <c r="Q83" s="136">
        <v>0</v>
      </c>
      <c r="R83" s="136">
        <v>0</v>
      </c>
    </row>
    <row r="84" spans="1:18">
      <c r="A84" s="135">
        <v>39538</v>
      </c>
      <c r="B84" s="136">
        <v>9333.3700000000008</v>
      </c>
      <c r="C84" s="136">
        <v>7607.34</v>
      </c>
      <c r="D84" s="136">
        <v>1571.83</v>
      </c>
      <c r="E84" s="136">
        <v>154.19999999999999</v>
      </c>
      <c r="F84" s="136">
        <v>6950.97</v>
      </c>
      <c r="G84" s="136">
        <v>5811.97</v>
      </c>
      <c r="H84" s="136">
        <v>1047.18</v>
      </c>
      <c r="I84" s="136">
        <v>91.81</v>
      </c>
      <c r="J84" s="136">
        <v>4859.6099999999997</v>
      </c>
      <c r="K84" s="136">
        <v>4396.63</v>
      </c>
      <c r="L84" s="136">
        <v>352.67</v>
      </c>
      <c r="M84" s="136">
        <v>110.31</v>
      </c>
      <c r="N84" s="136">
        <v>74.5</v>
      </c>
      <c r="O84" s="136">
        <v>76.400000000000006</v>
      </c>
      <c r="P84" s="136">
        <v>66.599999999999994</v>
      </c>
      <c r="Q84" s="136">
        <v>59.5</v>
      </c>
      <c r="R84" s="136">
        <v>0</v>
      </c>
    </row>
    <row r="85" spans="1:18">
      <c r="A85" s="135">
        <v>39568</v>
      </c>
      <c r="B85" s="136">
        <v>9765.41</v>
      </c>
      <c r="C85" s="136">
        <v>7802.36</v>
      </c>
      <c r="D85" s="136">
        <v>1800.27</v>
      </c>
      <c r="E85" s="136">
        <v>162.78</v>
      </c>
      <c r="F85" s="136">
        <v>7303.17</v>
      </c>
      <c r="G85" s="136">
        <v>6068.58</v>
      </c>
      <c r="H85" s="136">
        <v>1126.56</v>
      </c>
      <c r="I85" s="136">
        <v>108.03</v>
      </c>
      <c r="J85" s="136">
        <v>5125.37</v>
      </c>
      <c r="K85" s="136">
        <v>4629.34</v>
      </c>
      <c r="L85" s="136">
        <v>366.32</v>
      </c>
      <c r="M85" s="136">
        <v>129.71</v>
      </c>
      <c r="N85" s="136">
        <v>74.8</v>
      </c>
      <c r="O85" s="136">
        <v>77.8</v>
      </c>
      <c r="P85" s="136">
        <v>62.6</v>
      </c>
      <c r="Q85" s="136">
        <v>66.400000000000006</v>
      </c>
      <c r="R85" s="136">
        <v>0</v>
      </c>
    </row>
    <row r="86" spans="1:18">
      <c r="A86" s="135">
        <v>39599</v>
      </c>
      <c r="B86" s="136">
        <v>9454.75</v>
      </c>
      <c r="C86" s="136">
        <v>7555.23</v>
      </c>
      <c r="D86" s="136">
        <v>1742.61</v>
      </c>
      <c r="E86" s="136">
        <v>156.9</v>
      </c>
      <c r="F86" s="136">
        <v>6605.51</v>
      </c>
      <c r="G86" s="136">
        <v>5488.95</v>
      </c>
      <c r="H86" s="136">
        <v>1022.61</v>
      </c>
      <c r="I86" s="136">
        <v>93.94</v>
      </c>
      <c r="J86" s="136">
        <v>4653.95</v>
      </c>
      <c r="K86" s="136">
        <v>4197.6000000000004</v>
      </c>
      <c r="L86" s="136">
        <v>351.22</v>
      </c>
      <c r="M86" s="136">
        <v>105.13</v>
      </c>
      <c r="N86" s="136">
        <v>69.900000000000006</v>
      </c>
      <c r="O86" s="136">
        <v>72.7</v>
      </c>
      <c r="P86" s="136">
        <v>58.7</v>
      </c>
      <c r="Q86" s="136">
        <v>59.9</v>
      </c>
      <c r="R86" s="136">
        <v>0</v>
      </c>
    </row>
    <row r="87" spans="1:18">
      <c r="A87" s="135">
        <v>39629</v>
      </c>
      <c r="B87" s="136">
        <v>8295.0300000000007</v>
      </c>
      <c r="C87" s="136">
        <v>6905.62</v>
      </c>
      <c r="D87" s="136">
        <v>1259.3800000000001</v>
      </c>
      <c r="E87" s="136">
        <v>130.04</v>
      </c>
      <c r="F87" s="136">
        <v>5924.24</v>
      </c>
      <c r="G87" s="136">
        <v>4998.82</v>
      </c>
      <c r="H87" s="136">
        <v>848.84</v>
      </c>
      <c r="I87" s="136">
        <v>76.569999999999993</v>
      </c>
      <c r="J87" s="136">
        <v>4201.32</v>
      </c>
      <c r="K87" s="136">
        <v>3821.14</v>
      </c>
      <c r="L87" s="136">
        <v>295.47000000000003</v>
      </c>
      <c r="M87" s="136">
        <v>84.72</v>
      </c>
      <c r="N87" s="136">
        <v>71.400000000000006</v>
      </c>
      <c r="O87" s="136">
        <v>72.400000000000006</v>
      </c>
      <c r="P87" s="136">
        <v>67.400000000000006</v>
      </c>
      <c r="Q87" s="136">
        <v>58.9</v>
      </c>
      <c r="R87" s="136">
        <v>0</v>
      </c>
    </row>
    <row r="88" spans="1:18">
      <c r="A88" s="135">
        <v>39660</v>
      </c>
      <c r="B88" s="136">
        <v>9824.7800000000007</v>
      </c>
      <c r="C88" s="136">
        <v>8438.31</v>
      </c>
      <c r="D88" s="136">
        <v>1242.1400000000001</v>
      </c>
      <c r="E88" s="136">
        <v>144.33000000000001</v>
      </c>
      <c r="F88" s="136">
        <v>7380.22</v>
      </c>
      <c r="G88" s="136">
        <v>6420.8</v>
      </c>
      <c r="H88" s="136">
        <v>857.18</v>
      </c>
      <c r="I88" s="136">
        <v>102.24</v>
      </c>
      <c r="J88" s="136">
        <v>5342.78</v>
      </c>
      <c r="K88" s="136">
        <v>4925.21</v>
      </c>
      <c r="L88" s="136">
        <v>312.41000000000003</v>
      </c>
      <c r="M88" s="136">
        <v>105.16</v>
      </c>
      <c r="N88" s="136">
        <v>75.099999999999994</v>
      </c>
      <c r="O88" s="136">
        <v>76.099999999999994</v>
      </c>
      <c r="P88" s="136">
        <v>69</v>
      </c>
      <c r="Q88" s="136">
        <v>70.8</v>
      </c>
      <c r="R88" s="136">
        <v>0</v>
      </c>
    </row>
    <row r="89" spans="1:18">
      <c r="A89" s="135">
        <v>39691</v>
      </c>
      <c r="B89" s="136">
        <v>9428.5300000000007</v>
      </c>
      <c r="C89" s="136">
        <v>8010.39</v>
      </c>
      <c r="D89" s="136">
        <v>1266.1099999999999</v>
      </c>
      <c r="E89" s="136">
        <v>152.02000000000001</v>
      </c>
      <c r="F89" s="136">
        <v>6759.24</v>
      </c>
      <c r="G89" s="136">
        <v>5815.65</v>
      </c>
      <c r="H89" s="136">
        <v>841</v>
      </c>
      <c r="I89" s="136">
        <v>102.6</v>
      </c>
      <c r="J89" s="136">
        <v>4879.7700000000004</v>
      </c>
      <c r="K89" s="136">
        <v>4459.05</v>
      </c>
      <c r="L89" s="136">
        <v>317.98</v>
      </c>
      <c r="M89" s="136">
        <v>102.75</v>
      </c>
      <c r="N89" s="136">
        <v>71.69</v>
      </c>
      <c r="O89" s="136">
        <v>72.599999999999994</v>
      </c>
      <c r="P89" s="136">
        <v>66.42</v>
      </c>
      <c r="Q89" s="136">
        <v>67.489999999999995</v>
      </c>
      <c r="R89" s="136">
        <v>0</v>
      </c>
    </row>
    <row r="90" spans="1:18">
      <c r="A90" s="135">
        <v>39721</v>
      </c>
      <c r="B90" s="136">
        <v>9129.58</v>
      </c>
      <c r="C90" s="136">
        <v>7785.82</v>
      </c>
      <c r="D90" s="136">
        <v>1200.02</v>
      </c>
      <c r="E90" s="136">
        <v>143.74</v>
      </c>
      <c r="F90" s="136">
        <v>6956.19</v>
      </c>
      <c r="G90" s="136">
        <v>6088.7</v>
      </c>
      <c r="H90" s="136">
        <v>778.19</v>
      </c>
      <c r="I90" s="136">
        <v>89.31</v>
      </c>
      <c r="J90" s="136">
        <v>4964.33</v>
      </c>
      <c r="K90" s="136">
        <v>4584.59</v>
      </c>
      <c r="L90" s="136">
        <v>291.52999999999997</v>
      </c>
      <c r="M90" s="136">
        <v>88.21</v>
      </c>
      <c r="N90" s="136">
        <v>76.19</v>
      </c>
      <c r="O90" s="136">
        <v>78.2</v>
      </c>
      <c r="P90" s="136">
        <v>64.849999999999994</v>
      </c>
      <c r="Q90" s="136">
        <v>62.13</v>
      </c>
      <c r="R90" s="136">
        <v>0</v>
      </c>
    </row>
    <row r="91" spans="1:18">
      <c r="A91" s="135">
        <v>39752</v>
      </c>
      <c r="B91" s="136">
        <v>10065.75</v>
      </c>
      <c r="C91" s="136">
        <v>8464.9500000000007</v>
      </c>
      <c r="D91" s="136">
        <v>1439.34</v>
      </c>
      <c r="E91" s="136">
        <v>161.46</v>
      </c>
      <c r="F91" s="136">
        <v>7701.55</v>
      </c>
      <c r="G91" s="136">
        <v>6679.87</v>
      </c>
      <c r="H91" s="136">
        <v>916.54</v>
      </c>
      <c r="I91" s="136">
        <v>105.14</v>
      </c>
      <c r="J91" s="136">
        <v>5489.25</v>
      </c>
      <c r="K91" s="136">
        <v>5055.8900000000003</v>
      </c>
      <c r="L91" s="136">
        <v>327.14</v>
      </c>
      <c r="M91" s="136">
        <v>106.21</v>
      </c>
      <c r="N91" s="136">
        <v>76.510000000000005</v>
      </c>
      <c r="O91" s="136">
        <v>78.91</v>
      </c>
      <c r="P91" s="136">
        <v>63.68</v>
      </c>
      <c r="Q91" s="136">
        <v>65.12</v>
      </c>
      <c r="R91" s="136">
        <v>0</v>
      </c>
    </row>
    <row r="92" spans="1:18">
      <c r="A92" s="135">
        <v>39782</v>
      </c>
      <c r="B92" s="136">
        <v>9422.98</v>
      </c>
      <c r="C92" s="136">
        <v>7928.8</v>
      </c>
      <c r="D92" s="136">
        <v>1347.28</v>
      </c>
      <c r="E92" s="136">
        <v>146.9</v>
      </c>
      <c r="F92" s="136">
        <v>7057.94</v>
      </c>
      <c r="G92" s="136">
        <v>6091.71</v>
      </c>
      <c r="H92" s="136">
        <v>872.39</v>
      </c>
      <c r="I92" s="136">
        <v>93.84</v>
      </c>
      <c r="J92" s="136">
        <v>4940.43</v>
      </c>
      <c r="K92" s="136">
        <v>4551.08</v>
      </c>
      <c r="L92" s="136">
        <v>296.64</v>
      </c>
      <c r="M92" s="136">
        <v>92.7</v>
      </c>
      <c r="N92" s="136">
        <v>74.900000000000006</v>
      </c>
      <c r="O92" s="136">
        <v>76.8</v>
      </c>
      <c r="P92" s="136">
        <v>64.8</v>
      </c>
      <c r="Q92" s="136">
        <v>63.9</v>
      </c>
      <c r="R92" s="136">
        <v>0</v>
      </c>
    </row>
    <row r="93" spans="1:18">
      <c r="A93" s="135">
        <v>39813</v>
      </c>
      <c r="B93" s="136">
        <v>9390.19</v>
      </c>
      <c r="C93" s="136">
        <v>7846.75</v>
      </c>
      <c r="D93" s="136">
        <v>1387.96</v>
      </c>
      <c r="E93" s="136">
        <v>155.47999999999999</v>
      </c>
      <c r="F93" s="136">
        <v>6766.19</v>
      </c>
      <c r="G93" s="136">
        <v>5785.66</v>
      </c>
      <c r="H93" s="136">
        <v>881.59</v>
      </c>
      <c r="I93" s="136">
        <v>98.94</v>
      </c>
      <c r="J93" s="136">
        <v>4643.41</v>
      </c>
      <c r="K93" s="136">
        <v>4261.62</v>
      </c>
      <c r="L93" s="136">
        <v>285.02999999999997</v>
      </c>
      <c r="M93" s="136">
        <v>96.76</v>
      </c>
      <c r="N93" s="136">
        <v>72.099999999999994</v>
      </c>
      <c r="O93" s="136">
        <v>73.7</v>
      </c>
      <c r="P93" s="136">
        <v>63.5</v>
      </c>
      <c r="Q93" s="136">
        <v>63.6</v>
      </c>
      <c r="R93" s="136">
        <v>0</v>
      </c>
    </row>
    <row r="94" spans="1:18">
      <c r="A94" s="135">
        <v>39844</v>
      </c>
      <c r="B94" s="136">
        <v>10110.870000000001</v>
      </c>
      <c r="C94" s="136">
        <v>8579.1200000000008</v>
      </c>
      <c r="D94" s="136">
        <v>1368.54</v>
      </c>
      <c r="E94" s="136">
        <v>163.19999999999999</v>
      </c>
      <c r="F94" s="136">
        <v>7529.56</v>
      </c>
      <c r="G94" s="136">
        <v>6517.29</v>
      </c>
      <c r="H94" s="136">
        <v>901.24</v>
      </c>
      <c r="I94" s="136">
        <v>111.03</v>
      </c>
      <c r="J94" s="136">
        <v>5193.6400000000003</v>
      </c>
      <c r="K94" s="136">
        <v>4777.07</v>
      </c>
      <c r="L94" s="136">
        <v>313.86</v>
      </c>
      <c r="M94" s="136">
        <v>102.71</v>
      </c>
      <c r="N94" s="136">
        <v>74.5</v>
      </c>
      <c r="O94" s="136">
        <v>76</v>
      </c>
      <c r="P94" s="136">
        <v>65.900000000000006</v>
      </c>
      <c r="Q94" s="136">
        <v>68</v>
      </c>
      <c r="R94" s="136">
        <v>0</v>
      </c>
    </row>
    <row r="95" spans="1:18">
      <c r="A95" s="135">
        <v>39872</v>
      </c>
      <c r="B95" s="136">
        <v>9152.76</v>
      </c>
      <c r="C95" s="136">
        <v>7833.76</v>
      </c>
      <c r="D95" s="136">
        <v>1185.5899999999999</v>
      </c>
      <c r="E95" s="136">
        <v>133.41999999999999</v>
      </c>
      <c r="F95" s="136">
        <v>7172.18</v>
      </c>
      <c r="G95" s="136">
        <v>6326.58</v>
      </c>
      <c r="H95" s="136">
        <v>759.24</v>
      </c>
      <c r="I95" s="136">
        <v>86.35</v>
      </c>
      <c r="J95" s="136">
        <v>5001.28</v>
      </c>
      <c r="K95" s="136">
        <v>4636.74</v>
      </c>
      <c r="L95" s="136">
        <v>281.51</v>
      </c>
      <c r="M95" s="136">
        <v>83.03</v>
      </c>
      <c r="N95" s="136">
        <v>78.400000000000006</v>
      </c>
      <c r="O95" s="136">
        <v>80.8</v>
      </c>
      <c r="P95" s="136">
        <v>64</v>
      </c>
      <c r="Q95" s="136">
        <v>64.7</v>
      </c>
      <c r="R95" s="136">
        <v>0</v>
      </c>
    </row>
    <row r="96" spans="1:18">
      <c r="A96" s="135">
        <v>39903</v>
      </c>
      <c r="B96" s="136">
        <v>9649.35</v>
      </c>
      <c r="C96" s="136">
        <v>8225</v>
      </c>
      <c r="D96" s="136">
        <v>1284.23</v>
      </c>
      <c r="E96" s="136">
        <v>140.12</v>
      </c>
      <c r="F96" s="136">
        <v>7291.5</v>
      </c>
      <c r="G96" s="136">
        <v>6349.85</v>
      </c>
      <c r="H96" s="136">
        <v>843.26</v>
      </c>
      <c r="I96" s="136">
        <v>98.4</v>
      </c>
      <c r="J96" s="136">
        <v>5191.7700000000004</v>
      </c>
      <c r="K96" s="136">
        <v>4783.83</v>
      </c>
      <c r="L96" s="136">
        <v>306.85000000000002</v>
      </c>
      <c r="M96" s="136">
        <v>101.09</v>
      </c>
      <c r="N96" s="136">
        <v>75.599999999999994</v>
      </c>
      <c r="O96" s="136">
        <v>77.2</v>
      </c>
      <c r="P96" s="136">
        <v>65.7</v>
      </c>
      <c r="Q96" s="136">
        <v>70.2</v>
      </c>
      <c r="R96" s="136">
        <v>0</v>
      </c>
    </row>
    <row r="97" spans="1:18">
      <c r="A97" s="135">
        <v>39933</v>
      </c>
      <c r="B97" s="136">
        <v>9784.7199999999993</v>
      </c>
      <c r="C97" s="136">
        <v>8233.2900000000009</v>
      </c>
      <c r="D97" s="136">
        <v>1384.22</v>
      </c>
      <c r="E97" s="136">
        <v>167.2</v>
      </c>
      <c r="F97" s="136">
        <v>7471.4</v>
      </c>
      <c r="G97" s="136">
        <v>6428.13</v>
      </c>
      <c r="H97" s="136">
        <v>921.95</v>
      </c>
      <c r="I97" s="136">
        <v>121.31</v>
      </c>
      <c r="J97" s="136">
        <v>5382.58</v>
      </c>
      <c r="K97" s="136">
        <v>4934.6899999999996</v>
      </c>
      <c r="L97" s="136">
        <v>328.6</v>
      </c>
      <c r="M97" s="136">
        <v>119.29</v>
      </c>
      <c r="N97" s="136">
        <v>76.36</v>
      </c>
      <c r="O97" s="136">
        <v>78.069999999999993</v>
      </c>
      <c r="P97" s="136">
        <v>66.599999999999994</v>
      </c>
      <c r="Q97" s="136">
        <v>72.55</v>
      </c>
      <c r="R97" s="136">
        <v>0</v>
      </c>
    </row>
    <row r="98" spans="1:18">
      <c r="A98" s="135">
        <v>39964</v>
      </c>
      <c r="B98" s="136">
        <v>9828.33</v>
      </c>
      <c r="C98" s="136">
        <v>8347.4</v>
      </c>
      <c r="D98" s="136">
        <v>1335.75</v>
      </c>
      <c r="E98" s="136">
        <v>145.18</v>
      </c>
      <c r="F98" s="136">
        <v>7038.69</v>
      </c>
      <c r="G98" s="136">
        <v>6139.67</v>
      </c>
      <c r="H98" s="136">
        <v>804.46</v>
      </c>
      <c r="I98" s="136">
        <v>94.56</v>
      </c>
      <c r="J98" s="136">
        <v>5149.1099999999997</v>
      </c>
      <c r="K98" s="136">
        <v>4756.66</v>
      </c>
      <c r="L98" s="136">
        <v>297.87</v>
      </c>
      <c r="M98" s="136">
        <v>94.58</v>
      </c>
      <c r="N98" s="136">
        <v>71.599999999999994</v>
      </c>
      <c r="O98" s="136">
        <v>73.599999999999994</v>
      </c>
      <c r="P98" s="136">
        <v>60.2</v>
      </c>
      <c r="Q98" s="136">
        <v>65.099999999999994</v>
      </c>
      <c r="R98" s="136">
        <v>0</v>
      </c>
    </row>
    <row r="99" spans="1:18">
      <c r="A99" s="135">
        <v>39994</v>
      </c>
      <c r="B99" s="136">
        <v>9473.59</v>
      </c>
      <c r="C99" s="136">
        <v>8211.02</v>
      </c>
      <c r="D99" s="136">
        <v>1143.51</v>
      </c>
      <c r="E99" s="136">
        <v>119.07</v>
      </c>
      <c r="F99" s="136">
        <v>6889.2</v>
      </c>
      <c r="G99" s="136">
        <v>6093.08</v>
      </c>
      <c r="H99" s="136">
        <v>719.52</v>
      </c>
      <c r="I99" s="136">
        <v>76.59</v>
      </c>
      <c r="J99" s="136">
        <v>5032.09</v>
      </c>
      <c r="K99" s="136">
        <v>4686.0600000000004</v>
      </c>
      <c r="L99" s="136">
        <v>270.54000000000002</v>
      </c>
      <c r="M99" s="136">
        <v>75.489999999999995</v>
      </c>
      <c r="N99" s="136">
        <v>72.7</v>
      </c>
      <c r="O99" s="136">
        <v>74.2</v>
      </c>
      <c r="P99" s="136">
        <v>62.9</v>
      </c>
      <c r="Q99" s="136">
        <v>64.3</v>
      </c>
      <c r="R99" s="136">
        <v>0</v>
      </c>
    </row>
    <row r="100" spans="1:18">
      <c r="A100" s="135">
        <v>40025</v>
      </c>
      <c r="B100" s="136">
        <v>11095.52</v>
      </c>
      <c r="C100" s="136">
        <v>9717.89</v>
      </c>
      <c r="D100" s="136">
        <v>1240.74</v>
      </c>
      <c r="E100" s="136">
        <v>136.88999999999999</v>
      </c>
      <c r="F100" s="136">
        <v>8343.59</v>
      </c>
      <c r="G100" s="136">
        <v>7390.47</v>
      </c>
      <c r="H100" s="136">
        <v>852.46</v>
      </c>
      <c r="I100" s="136">
        <v>100.65</v>
      </c>
      <c r="J100" s="136">
        <v>6100.13</v>
      </c>
      <c r="K100" s="136">
        <v>5688.25</v>
      </c>
      <c r="L100" s="136">
        <v>311.97000000000003</v>
      </c>
      <c r="M100" s="136">
        <v>99.92</v>
      </c>
      <c r="N100" s="136">
        <v>75.2</v>
      </c>
      <c r="O100" s="136">
        <v>76.099999999999994</v>
      </c>
      <c r="P100" s="136">
        <v>68.7</v>
      </c>
      <c r="Q100" s="136">
        <v>73.5</v>
      </c>
      <c r="R100" s="136">
        <v>0</v>
      </c>
    </row>
    <row r="101" spans="1:18">
      <c r="A101" s="135">
        <v>40056</v>
      </c>
      <c r="B101" s="136">
        <v>11489.04</v>
      </c>
      <c r="C101" s="136">
        <v>9963.07</v>
      </c>
      <c r="D101" s="136">
        <v>1372</v>
      </c>
      <c r="E101" s="136">
        <v>153.97999999999999</v>
      </c>
      <c r="F101" s="136">
        <v>8893.9</v>
      </c>
      <c r="G101" s="136">
        <v>7753.82</v>
      </c>
      <c r="H101" s="136">
        <v>1021.54</v>
      </c>
      <c r="I101" s="136">
        <v>118.54</v>
      </c>
      <c r="J101" s="136">
        <v>6485.98</v>
      </c>
      <c r="K101" s="136">
        <v>5994.71</v>
      </c>
      <c r="L101" s="136">
        <v>375.65</v>
      </c>
      <c r="M101" s="136">
        <v>115.62</v>
      </c>
      <c r="N101" s="136">
        <v>77.400000000000006</v>
      </c>
      <c r="O101" s="136">
        <v>77.8</v>
      </c>
      <c r="P101" s="136">
        <v>74.5</v>
      </c>
      <c r="Q101" s="136">
        <v>77</v>
      </c>
      <c r="R101" s="136">
        <v>0</v>
      </c>
    </row>
    <row r="102" spans="1:18">
      <c r="A102" s="135">
        <v>40086</v>
      </c>
      <c r="B102" s="136">
        <v>10608.2</v>
      </c>
      <c r="C102" s="136">
        <v>9103.6200000000008</v>
      </c>
      <c r="D102" s="136">
        <v>1328.7</v>
      </c>
      <c r="E102" s="136">
        <v>175.88</v>
      </c>
      <c r="F102" s="136">
        <v>7656.21</v>
      </c>
      <c r="G102" s="136">
        <v>6608.78</v>
      </c>
      <c r="H102" s="136">
        <v>932.54</v>
      </c>
      <c r="I102" s="136">
        <v>114.88</v>
      </c>
      <c r="J102" s="136">
        <v>5493.78</v>
      </c>
      <c r="K102" s="136">
        <v>5063.83</v>
      </c>
      <c r="L102" s="136">
        <v>326.38</v>
      </c>
      <c r="M102" s="136">
        <v>103.57</v>
      </c>
      <c r="N102" s="136">
        <v>72.2</v>
      </c>
      <c r="O102" s="136">
        <v>72.599999999999994</v>
      </c>
      <c r="P102" s="136">
        <v>70.2</v>
      </c>
      <c r="Q102" s="136">
        <v>65.3</v>
      </c>
      <c r="R102" s="136">
        <v>0</v>
      </c>
    </row>
    <row r="103" spans="1:18">
      <c r="A103" s="135">
        <v>40117</v>
      </c>
      <c r="B103" s="136">
        <v>10960.69</v>
      </c>
      <c r="C103" s="136">
        <v>9275</v>
      </c>
      <c r="D103" s="136">
        <v>1489.34</v>
      </c>
      <c r="E103" s="136">
        <v>196.35</v>
      </c>
      <c r="F103" s="136">
        <v>8577.36</v>
      </c>
      <c r="G103" s="136">
        <v>7359.81</v>
      </c>
      <c r="H103" s="136">
        <v>1078.97</v>
      </c>
      <c r="I103" s="136">
        <v>138.58000000000001</v>
      </c>
      <c r="J103" s="136">
        <v>6126.27</v>
      </c>
      <c r="K103" s="136">
        <v>5634.9</v>
      </c>
      <c r="L103" s="136">
        <v>362.5</v>
      </c>
      <c r="M103" s="136">
        <v>128.86000000000001</v>
      </c>
      <c r="N103" s="136">
        <v>78.3</v>
      </c>
      <c r="O103" s="136">
        <v>79.400000000000006</v>
      </c>
      <c r="P103" s="136">
        <v>72.400000000000006</v>
      </c>
      <c r="Q103" s="136">
        <v>70.599999999999994</v>
      </c>
      <c r="R103" s="136">
        <v>0</v>
      </c>
    </row>
    <row r="104" spans="1:18">
      <c r="A104" s="135">
        <v>40147</v>
      </c>
      <c r="B104" s="136">
        <v>10403.89</v>
      </c>
      <c r="C104" s="136">
        <v>8762.85</v>
      </c>
      <c r="D104" s="136">
        <v>1451.42</v>
      </c>
      <c r="E104" s="136">
        <v>189.62</v>
      </c>
      <c r="F104" s="136">
        <v>8066.84</v>
      </c>
      <c r="G104" s="136">
        <v>6899.04</v>
      </c>
      <c r="H104" s="136">
        <v>1028.07</v>
      </c>
      <c r="I104" s="136">
        <v>139.72999999999999</v>
      </c>
      <c r="J104" s="136">
        <v>5631.59</v>
      </c>
      <c r="K104" s="136">
        <v>5161.87</v>
      </c>
      <c r="L104" s="136">
        <v>343.27</v>
      </c>
      <c r="M104" s="136">
        <v>126.46</v>
      </c>
      <c r="N104" s="136">
        <v>77.5</v>
      </c>
      <c r="O104" s="136">
        <v>78.7</v>
      </c>
      <c r="P104" s="136">
        <v>70.8</v>
      </c>
      <c r="Q104" s="136">
        <v>73.7</v>
      </c>
      <c r="R104" s="136">
        <v>0</v>
      </c>
    </row>
    <row r="105" spans="1:18">
      <c r="A105" s="135">
        <v>40178</v>
      </c>
      <c r="B105" s="136">
        <v>10825.7</v>
      </c>
      <c r="C105" s="136">
        <v>9088.51</v>
      </c>
      <c r="D105" s="136">
        <v>1539.44</v>
      </c>
      <c r="E105" s="136">
        <v>197.75</v>
      </c>
      <c r="F105" s="136">
        <v>8023.65</v>
      </c>
      <c r="G105" s="136">
        <v>6793.74</v>
      </c>
      <c r="H105" s="136">
        <v>1091.0899999999999</v>
      </c>
      <c r="I105" s="136">
        <v>138.82</v>
      </c>
      <c r="J105" s="136">
        <v>5478.02</v>
      </c>
      <c r="K105" s="136">
        <v>4999.7700000000004</v>
      </c>
      <c r="L105" s="136">
        <v>353.2</v>
      </c>
      <c r="M105" s="136">
        <v>125.05</v>
      </c>
      <c r="N105" s="136">
        <v>74.099999999999994</v>
      </c>
      <c r="O105" s="136">
        <v>74.8</v>
      </c>
      <c r="P105" s="136">
        <v>70.900000000000006</v>
      </c>
      <c r="Q105" s="136">
        <v>70.2</v>
      </c>
      <c r="R105" s="136">
        <v>0</v>
      </c>
    </row>
    <row r="106" spans="1:18">
      <c r="A106" s="135">
        <v>40209</v>
      </c>
      <c r="B106" s="136">
        <v>10990.84</v>
      </c>
      <c r="C106" s="136">
        <v>9202.33</v>
      </c>
      <c r="D106" s="136">
        <v>1597.05</v>
      </c>
      <c r="E106" s="136">
        <v>191.47</v>
      </c>
      <c r="F106" s="136">
        <v>8339.74</v>
      </c>
      <c r="G106" s="136">
        <v>7104.32</v>
      </c>
      <c r="H106" s="136">
        <v>1102.57</v>
      </c>
      <c r="I106" s="136">
        <v>132.84</v>
      </c>
      <c r="J106" s="136">
        <v>5557.55</v>
      </c>
      <c r="K106" s="136">
        <v>5079.58</v>
      </c>
      <c r="L106" s="136">
        <v>362.93</v>
      </c>
      <c r="M106" s="136">
        <v>115.04</v>
      </c>
      <c r="N106" s="136">
        <v>75.88</v>
      </c>
      <c r="O106" s="136">
        <v>77.2</v>
      </c>
      <c r="P106" s="136">
        <v>69.040000000000006</v>
      </c>
      <c r="Q106" s="136">
        <v>69.38</v>
      </c>
      <c r="R106" s="136">
        <v>0</v>
      </c>
    </row>
    <row r="107" spans="1:18">
      <c r="A107" s="135">
        <v>40237</v>
      </c>
      <c r="B107" s="136">
        <v>11177.82</v>
      </c>
      <c r="C107" s="136">
        <v>9341.94</v>
      </c>
      <c r="D107" s="136">
        <v>1627.05</v>
      </c>
      <c r="E107" s="136">
        <v>208.84</v>
      </c>
      <c r="F107" s="136">
        <v>8715.9500000000007</v>
      </c>
      <c r="G107" s="136">
        <v>7341.82</v>
      </c>
      <c r="H107" s="136">
        <v>1218.83</v>
      </c>
      <c r="I107" s="136">
        <v>155.29</v>
      </c>
      <c r="J107" s="136">
        <v>5881.92</v>
      </c>
      <c r="K107" s="136">
        <v>5351.11</v>
      </c>
      <c r="L107" s="136">
        <v>395.75</v>
      </c>
      <c r="M107" s="136">
        <v>135.06</v>
      </c>
      <c r="N107" s="136">
        <v>78</v>
      </c>
      <c r="O107" s="136">
        <v>78.599999999999994</v>
      </c>
      <c r="P107" s="136">
        <v>74.900000000000006</v>
      </c>
      <c r="Q107" s="136">
        <v>74.400000000000006</v>
      </c>
      <c r="R107" s="136">
        <v>0</v>
      </c>
    </row>
    <row r="108" spans="1:18">
      <c r="A108" s="135">
        <v>40268</v>
      </c>
      <c r="B108" s="136">
        <v>11419.3</v>
      </c>
      <c r="C108" s="136">
        <v>9630.4</v>
      </c>
      <c r="D108" s="136">
        <v>1609.17</v>
      </c>
      <c r="E108" s="136">
        <v>179.72</v>
      </c>
      <c r="F108" s="136">
        <v>9174.34</v>
      </c>
      <c r="G108" s="136">
        <v>7803.06</v>
      </c>
      <c r="H108" s="136">
        <v>1236.8399999999999</v>
      </c>
      <c r="I108" s="136">
        <v>134.44999999999999</v>
      </c>
      <c r="J108" s="136">
        <v>6295.64</v>
      </c>
      <c r="K108" s="136">
        <v>5764.95</v>
      </c>
      <c r="L108" s="136">
        <v>410</v>
      </c>
      <c r="M108" s="136">
        <v>120.69</v>
      </c>
      <c r="N108" s="136">
        <v>80.3</v>
      </c>
      <c r="O108" s="136">
        <v>81</v>
      </c>
      <c r="P108" s="136">
        <v>76.900000000000006</v>
      </c>
      <c r="Q108" s="136">
        <v>74.8</v>
      </c>
      <c r="R108" s="136">
        <v>0</v>
      </c>
    </row>
    <row r="109" spans="1:18">
      <c r="A109" s="135">
        <v>40298</v>
      </c>
      <c r="B109" s="136">
        <v>11463.17</v>
      </c>
      <c r="C109" s="136">
        <v>9571.0400000000009</v>
      </c>
      <c r="D109" s="136">
        <v>1694.59</v>
      </c>
      <c r="E109" s="136">
        <v>197.53</v>
      </c>
      <c r="F109" s="136">
        <v>8998.6</v>
      </c>
      <c r="G109" s="136">
        <v>7550.74</v>
      </c>
      <c r="H109" s="136">
        <v>1290.71</v>
      </c>
      <c r="I109" s="136">
        <v>157.16</v>
      </c>
      <c r="J109" s="136">
        <v>6288.97</v>
      </c>
      <c r="K109" s="136">
        <v>5710.36</v>
      </c>
      <c r="L109" s="136">
        <v>435.81</v>
      </c>
      <c r="M109" s="136">
        <v>142.80000000000001</v>
      </c>
      <c r="N109" s="136">
        <v>78.5</v>
      </c>
      <c r="O109" s="136">
        <v>78.900000000000006</v>
      </c>
      <c r="P109" s="136">
        <v>76.2</v>
      </c>
      <c r="Q109" s="136">
        <v>79.599999999999994</v>
      </c>
      <c r="R109" s="136">
        <v>0</v>
      </c>
    </row>
    <row r="110" spans="1:18">
      <c r="A110" s="135">
        <v>40329</v>
      </c>
      <c r="B110" s="136">
        <v>11557.76</v>
      </c>
      <c r="C110" s="136">
        <v>9644.1200000000008</v>
      </c>
      <c r="D110" s="136">
        <v>1722.08</v>
      </c>
      <c r="E110" s="136">
        <v>191.55</v>
      </c>
      <c r="F110" s="136">
        <v>8673.64</v>
      </c>
      <c r="G110" s="136">
        <v>7260.39</v>
      </c>
      <c r="H110" s="136">
        <v>1269.22</v>
      </c>
      <c r="I110" s="136">
        <v>144.03</v>
      </c>
      <c r="J110" s="136">
        <v>6025.78</v>
      </c>
      <c r="K110" s="136">
        <v>5478.7</v>
      </c>
      <c r="L110" s="136">
        <v>420.07</v>
      </c>
      <c r="M110" s="136">
        <v>127.01</v>
      </c>
      <c r="N110" s="136">
        <v>75</v>
      </c>
      <c r="O110" s="136">
        <v>75.3</v>
      </c>
      <c r="P110" s="136">
        <v>73.7</v>
      </c>
      <c r="Q110" s="136">
        <v>75.2</v>
      </c>
      <c r="R110" s="136">
        <v>0</v>
      </c>
    </row>
    <row r="111" spans="1:18">
      <c r="A111" s="135">
        <v>40359</v>
      </c>
      <c r="B111" s="136">
        <v>11207.42</v>
      </c>
      <c r="C111" s="136">
        <v>9390.35</v>
      </c>
      <c r="D111" s="136">
        <v>1646.5</v>
      </c>
      <c r="E111" s="136">
        <v>170.57</v>
      </c>
      <c r="F111" s="136">
        <v>8876.11</v>
      </c>
      <c r="G111" s="136">
        <v>7485.36</v>
      </c>
      <c r="H111" s="136">
        <v>1260.06</v>
      </c>
      <c r="I111" s="136">
        <v>130.69</v>
      </c>
      <c r="J111" s="136">
        <v>6151.59</v>
      </c>
      <c r="K111" s="136">
        <v>5615.09</v>
      </c>
      <c r="L111" s="136">
        <v>421.1</v>
      </c>
      <c r="M111" s="136">
        <v>115.39</v>
      </c>
      <c r="N111" s="136">
        <v>79.2</v>
      </c>
      <c r="O111" s="136">
        <v>79.7</v>
      </c>
      <c r="P111" s="136">
        <v>76.5</v>
      </c>
      <c r="Q111" s="136">
        <v>76.599999999999994</v>
      </c>
      <c r="R111" s="136">
        <v>0</v>
      </c>
    </row>
    <row r="112" spans="1:18">
      <c r="A112" s="135">
        <v>40390</v>
      </c>
      <c r="B112" s="136">
        <v>12698.15</v>
      </c>
      <c r="C112" s="136">
        <v>10802.28</v>
      </c>
      <c r="D112" s="136">
        <v>1687.24</v>
      </c>
      <c r="E112" s="136">
        <v>208.62</v>
      </c>
      <c r="F112" s="136">
        <v>10347.19</v>
      </c>
      <c r="G112" s="136">
        <v>8859.2099999999991</v>
      </c>
      <c r="H112" s="136">
        <v>1319.78</v>
      </c>
      <c r="I112" s="136">
        <v>168.2</v>
      </c>
      <c r="J112" s="136">
        <v>7219.88</v>
      </c>
      <c r="K112" s="136">
        <v>6619.45</v>
      </c>
      <c r="L112" s="136">
        <v>452.63</v>
      </c>
      <c r="M112" s="136">
        <v>147.80000000000001</v>
      </c>
      <c r="N112" s="136">
        <v>81.5</v>
      </c>
      <c r="O112" s="136">
        <v>82</v>
      </c>
      <c r="P112" s="136">
        <v>78.2</v>
      </c>
      <c r="Q112" s="136">
        <v>80.599999999999994</v>
      </c>
      <c r="R112" s="136">
        <v>0</v>
      </c>
    </row>
    <row r="113" spans="1:18">
      <c r="A113" s="135">
        <v>40421</v>
      </c>
      <c r="B113" s="136">
        <v>13043.64</v>
      </c>
      <c r="C113" s="136">
        <v>11133.04</v>
      </c>
      <c r="D113" s="136">
        <v>1718.9</v>
      </c>
      <c r="E113" s="136">
        <v>191.69</v>
      </c>
      <c r="F113" s="136">
        <v>10806.6</v>
      </c>
      <c r="G113" s="136">
        <v>9277.32</v>
      </c>
      <c r="H113" s="136">
        <v>1373.45</v>
      </c>
      <c r="I113" s="136">
        <v>155.84</v>
      </c>
      <c r="J113" s="136">
        <v>7572.61</v>
      </c>
      <c r="K113" s="136">
        <v>6935.97</v>
      </c>
      <c r="L113" s="136">
        <v>497.79</v>
      </c>
      <c r="M113" s="136">
        <v>138.85</v>
      </c>
      <c r="N113" s="136">
        <v>82.8</v>
      </c>
      <c r="O113" s="136">
        <v>83.3</v>
      </c>
      <c r="P113" s="136">
        <v>79.900000000000006</v>
      </c>
      <c r="Q113" s="136">
        <v>81.3</v>
      </c>
      <c r="R113" s="136">
        <v>0</v>
      </c>
    </row>
    <row r="114" spans="1:18">
      <c r="A114" s="135">
        <v>40451</v>
      </c>
      <c r="B114" s="136">
        <v>12008.38</v>
      </c>
      <c r="C114" s="136">
        <v>10158.36</v>
      </c>
      <c r="D114" s="136">
        <v>1667.09</v>
      </c>
      <c r="E114" s="136">
        <v>182.93</v>
      </c>
      <c r="F114" s="136">
        <v>9594.5</v>
      </c>
      <c r="G114" s="136">
        <v>8209.35</v>
      </c>
      <c r="H114" s="136">
        <v>1251.3800000000001</v>
      </c>
      <c r="I114" s="136">
        <v>133.77000000000001</v>
      </c>
      <c r="J114" s="136">
        <v>6594.84</v>
      </c>
      <c r="K114" s="136">
        <v>6045.36</v>
      </c>
      <c r="L114" s="136">
        <v>431.77</v>
      </c>
      <c r="M114" s="136">
        <v>117.71</v>
      </c>
      <c r="N114" s="136">
        <v>79.900000000000006</v>
      </c>
      <c r="O114" s="136">
        <v>80.8</v>
      </c>
      <c r="P114" s="136">
        <v>75.099999999999994</v>
      </c>
      <c r="Q114" s="136">
        <v>73.099999999999994</v>
      </c>
      <c r="R114" s="136">
        <v>0</v>
      </c>
    </row>
    <row r="115" spans="1:18">
      <c r="A115" s="135">
        <v>40482</v>
      </c>
      <c r="B115" s="136">
        <v>12311.16</v>
      </c>
      <c r="C115" s="136">
        <v>10370.219999999999</v>
      </c>
      <c r="D115" s="136">
        <v>1744.71</v>
      </c>
      <c r="E115" s="136">
        <v>196.22</v>
      </c>
      <c r="F115" s="136">
        <v>10116.89</v>
      </c>
      <c r="G115" s="136">
        <v>8620.9</v>
      </c>
      <c r="H115" s="136">
        <v>1340.62</v>
      </c>
      <c r="I115" s="136">
        <v>155.37</v>
      </c>
      <c r="J115" s="136">
        <v>7050.43</v>
      </c>
      <c r="K115" s="136">
        <v>6461.57</v>
      </c>
      <c r="L115" s="136">
        <v>453.75</v>
      </c>
      <c r="M115" s="136">
        <v>135.11000000000001</v>
      </c>
      <c r="N115" s="136">
        <v>82.2</v>
      </c>
      <c r="O115" s="136">
        <v>83.1</v>
      </c>
      <c r="P115" s="136">
        <v>76.8</v>
      </c>
      <c r="Q115" s="136">
        <v>79.2</v>
      </c>
      <c r="R115" s="136">
        <v>0</v>
      </c>
    </row>
    <row r="116" spans="1:18">
      <c r="A116" s="135">
        <v>40512</v>
      </c>
      <c r="B116" s="136">
        <v>11272.34</v>
      </c>
      <c r="C116" s="136">
        <v>9069.3799999999992</v>
      </c>
      <c r="D116" s="136">
        <v>1999.35</v>
      </c>
      <c r="E116" s="136">
        <v>203.6</v>
      </c>
      <c r="F116" s="136">
        <v>8628.77</v>
      </c>
      <c r="G116" s="136">
        <v>7095.4</v>
      </c>
      <c r="H116" s="136">
        <v>1377.38</v>
      </c>
      <c r="I116" s="136">
        <v>155.99</v>
      </c>
      <c r="J116" s="136">
        <v>5841.56</v>
      </c>
      <c r="K116" s="136">
        <v>5282.4</v>
      </c>
      <c r="L116" s="136">
        <v>423.98</v>
      </c>
      <c r="M116" s="136">
        <v>135.18</v>
      </c>
      <c r="N116" s="136">
        <v>76.5</v>
      </c>
      <c r="O116" s="136">
        <v>78.2</v>
      </c>
      <c r="P116" s="136">
        <v>68.900000000000006</v>
      </c>
      <c r="Q116" s="136">
        <v>76.599999999999994</v>
      </c>
      <c r="R116" s="136">
        <v>0</v>
      </c>
    </row>
    <row r="117" spans="1:18">
      <c r="A117" s="135">
        <v>40543</v>
      </c>
      <c r="B117" s="136">
        <v>11369.31</v>
      </c>
      <c r="C117" s="136">
        <v>9094.4500000000007</v>
      </c>
      <c r="D117" s="136">
        <v>2051.06</v>
      </c>
      <c r="E117" s="136">
        <v>223.8</v>
      </c>
      <c r="F117" s="136">
        <v>9033.82</v>
      </c>
      <c r="G117" s="136">
        <v>7392.84</v>
      </c>
      <c r="H117" s="136">
        <v>1480.94</v>
      </c>
      <c r="I117" s="136">
        <v>160.04</v>
      </c>
      <c r="J117" s="136">
        <v>5949.63</v>
      </c>
      <c r="K117" s="136">
        <v>5359.37</v>
      </c>
      <c r="L117" s="136">
        <v>451.27</v>
      </c>
      <c r="M117" s="136">
        <v>138.99</v>
      </c>
      <c r="N117" s="136">
        <v>79.5</v>
      </c>
      <c r="O117" s="136">
        <v>81.3</v>
      </c>
      <c r="P117" s="136">
        <v>72.2</v>
      </c>
      <c r="Q117" s="136">
        <v>71.5</v>
      </c>
      <c r="R117" s="136">
        <v>0</v>
      </c>
    </row>
    <row r="118" spans="1:18">
      <c r="A118" s="135">
        <v>40574</v>
      </c>
      <c r="B118" s="136">
        <v>12336.07</v>
      </c>
      <c r="C118" s="136">
        <v>10031.959999999999</v>
      </c>
      <c r="D118" s="136">
        <v>2088.06</v>
      </c>
      <c r="E118" s="136">
        <v>216.04</v>
      </c>
      <c r="F118" s="136">
        <v>9726.92</v>
      </c>
      <c r="G118" s="136">
        <v>8053.12</v>
      </c>
      <c r="H118" s="136">
        <v>1521.79</v>
      </c>
      <c r="I118" s="136">
        <v>152.01</v>
      </c>
      <c r="J118" s="136">
        <v>6365.05</v>
      </c>
      <c r="K118" s="136">
        <v>5763.43</v>
      </c>
      <c r="L118" s="136">
        <v>471.95</v>
      </c>
      <c r="M118" s="136">
        <v>129.66999999999999</v>
      </c>
      <c r="N118" s="136">
        <v>78.8</v>
      </c>
      <c r="O118" s="136">
        <v>80.3</v>
      </c>
      <c r="P118" s="136">
        <v>72.900000000000006</v>
      </c>
      <c r="Q118" s="136">
        <v>70.400000000000006</v>
      </c>
      <c r="R118" s="136">
        <v>0</v>
      </c>
    </row>
    <row r="119" spans="1:18">
      <c r="A119" s="135">
        <v>40602</v>
      </c>
      <c r="B119" s="136">
        <v>11334.44</v>
      </c>
      <c r="C119" s="136">
        <v>9221.77</v>
      </c>
      <c r="D119" s="136">
        <v>1890.48</v>
      </c>
      <c r="E119" s="136">
        <v>222.19</v>
      </c>
      <c r="F119" s="136">
        <v>9101.44</v>
      </c>
      <c r="G119" s="136">
        <v>7573.55</v>
      </c>
      <c r="H119" s="136">
        <v>1367.93</v>
      </c>
      <c r="I119" s="136">
        <v>159.96</v>
      </c>
      <c r="J119" s="136">
        <v>5970.47</v>
      </c>
      <c r="K119" s="136">
        <v>5404.06</v>
      </c>
      <c r="L119" s="136">
        <v>432.55</v>
      </c>
      <c r="M119" s="136">
        <v>133.87</v>
      </c>
      <c r="N119" s="136">
        <v>80.3</v>
      </c>
      <c r="O119" s="136">
        <v>82.1</v>
      </c>
      <c r="P119" s="136">
        <v>72.400000000000006</v>
      </c>
      <c r="Q119" s="136">
        <v>72</v>
      </c>
      <c r="R119" s="136">
        <v>0</v>
      </c>
    </row>
    <row r="120" spans="1:18">
      <c r="A120" s="135">
        <v>40633</v>
      </c>
      <c r="B120" s="136">
        <v>11852.41</v>
      </c>
      <c r="C120" s="136">
        <v>9565.43</v>
      </c>
      <c r="D120" s="136">
        <v>2071.34</v>
      </c>
      <c r="E120" s="136">
        <v>215.64</v>
      </c>
      <c r="F120" s="136">
        <v>9558.67</v>
      </c>
      <c r="G120" s="136">
        <v>7889.78</v>
      </c>
      <c r="H120" s="136">
        <v>1506.13</v>
      </c>
      <c r="I120" s="136">
        <v>162.76</v>
      </c>
      <c r="J120" s="136">
        <v>6380.46</v>
      </c>
      <c r="K120" s="136">
        <v>5770.69</v>
      </c>
      <c r="L120" s="136">
        <v>470.18</v>
      </c>
      <c r="M120" s="136">
        <v>139.58000000000001</v>
      </c>
      <c r="N120" s="136">
        <v>80.599999999999994</v>
      </c>
      <c r="O120" s="136">
        <v>82.5</v>
      </c>
      <c r="P120" s="136">
        <v>72.7</v>
      </c>
      <c r="Q120" s="136">
        <v>75.5</v>
      </c>
      <c r="R120" s="136">
        <v>0</v>
      </c>
    </row>
    <row r="121" spans="1:18">
      <c r="A121" s="135">
        <v>40663</v>
      </c>
      <c r="B121" s="136">
        <v>12019.94</v>
      </c>
      <c r="C121" s="136">
        <v>9599.14</v>
      </c>
      <c r="D121" s="136">
        <v>2192.96</v>
      </c>
      <c r="E121" s="136">
        <v>227.84</v>
      </c>
      <c r="F121" s="136">
        <v>9951.77</v>
      </c>
      <c r="G121" s="136">
        <v>8130.95</v>
      </c>
      <c r="H121" s="136">
        <v>1639.96</v>
      </c>
      <c r="I121" s="136">
        <v>180.86</v>
      </c>
      <c r="J121" s="136">
        <v>6758.01</v>
      </c>
      <c r="K121" s="136">
        <v>6111.39</v>
      </c>
      <c r="L121" s="136">
        <v>488.56</v>
      </c>
      <c r="M121" s="136">
        <v>158.06</v>
      </c>
      <c r="N121" s="136">
        <v>82.8</v>
      </c>
      <c r="O121" s="136">
        <v>84.7</v>
      </c>
      <c r="P121" s="136">
        <v>74.8</v>
      </c>
      <c r="Q121" s="136">
        <v>79.400000000000006</v>
      </c>
      <c r="R121" s="136">
        <v>0</v>
      </c>
    </row>
    <row r="122" spans="1:18">
      <c r="A122" s="135">
        <v>40694</v>
      </c>
      <c r="B122" s="136">
        <v>12258.19</v>
      </c>
      <c r="C122" s="136">
        <v>9744.19</v>
      </c>
      <c r="D122" s="136">
        <v>2291.4299999999998</v>
      </c>
      <c r="E122" s="136">
        <v>222.57</v>
      </c>
      <c r="F122" s="136">
        <v>9807.18</v>
      </c>
      <c r="G122" s="136">
        <v>7996.06</v>
      </c>
      <c r="H122" s="136">
        <v>1639.98</v>
      </c>
      <c r="I122" s="136">
        <v>171.14</v>
      </c>
      <c r="J122" s="136">
        <v>6618.95</v>
      </c>
      <c r="K122" s="136">
        <v>5982.79</v>
      </c>
      <c r="L122" s="136">
        <v>489.8</v>
      </c>
      <c r="M122" s="136">
        <v>146.36000000000001</v>
      </c>
      <c r="N122" s="136">
        <v>80</v>
      </c>
      <c r="O122" s="136">
        <v>82.1</v>
      </c>
      <c r="P122" s="136">
        <v>71.599999999999994</v>
      </c>
      <c r="Q122" s="136">
        <v>76.900000000000006</v>
      </c>
      <c r="R122" s="136">
        <v>0</v>
      </c>
    </row>
    <row r="123" spans="1:18">
      <c r="A123" s="135">
        <v>40724</v>
      </c>
      <c r="B123" s="136">
        <v>11940.3</v>
      </c>
      <c r="C123" s="136">
        <v>9410.0400000000009</v>
      </c>
      <c r="D123" s="136">
        <v>2316.54</v>
      </c>
      <c r="E123" s="136">
        <v>213.72</v>
      </c>
      <c r="F123" s="136">
        <v>9644.41</v>
      </c>
      <c r="G123" s="136">
        <v>7736.39</v>
      </c>
      <c r="H123" s="136">
        <v>1743.25</v>
      </c>
      <c r="I123" s="136">
        <v>164.77</v>
      </c>
      <c r="J123" s="136">
        <v>6351.29</v>
      </c>
      <c r="K123" s="136">
        <v>5708.12</v>
      </c>
      <c r="L123" s="136">
        <v>502.14</v>
      </c>
      <c r="M123" s="136">
        <v>141.03</v>
      </c>
      <c r="N123" s="136">
        <v>80.8</v>
      </c>
      <c r="O123" s="136">
        <v>82.2</v>
      </c>
      <c r="P123" s="136">
        <v>75.3</v>
      </c>
      <c r="Q123" s="136">
        <v>77.099999999999994</v>
      </c>
      <c r="R123" s="136">
        <v>0</v>
      </c>
    </row>
    <row r="124" spans="1:18">
      <c r="A124" s="135">
        <v>40755</v>
      </c>
      <c r="B124" s="136">
        <v>13488.07</v>
      </c>
      <c r="C124" s="136">
        <v>10837.34</v>
      </c>
      <c r="D124" s="136">
        <v>2420.83</v>
      </c>
      <c r="E124" s="136">
        <v>229.89</v>
      </c>
      <c r="F124" s="136">
        <v>11459.62</v>
      </c>
      <c r="G124" s="136">
        <v>9401.0499999999993</v>
      </c>
      <c r="H124" s="136">
        <v>1871.18</v>
      </c>
      <c r="I124" s="136">
        <v>187.39</v>
      </c>
      <c r="J124" s="136">
        <v>7599.93</v>
      </c>
      <c r="K124" s="136">
        <v>6895.45</v>
      </c>
      <c r="L124" s="136">
        <v>541.49</v>
      </c>
      <c r="M124" s="136">
        <v>162.99</v>
      </c>
      <c r="N124" s="136">
        <v>85</v>
      </c>
      <c r="O124" s="136">
        <v>86.7</v>
      </c>
      <c r="P124" s="136">
        <v>77.3</v>
      </c>
      <c r="Q124" s="136">
        <v>81.5</v>
      </c>
      <c r="R124" s="136">
        <v>0</v>
      </c>
    </row>
    <row r="125" spans="1:18">
      <c r="A125" s="135">
        <v>40786</v>
      </c>
      <c r="B125" s="136">
        <v>13677.12</v>
      </c>
      <c r="C125" s="136">
        <v>11075.09</v>
      </c>
      <c r="D125" s="136">
        <v>2376.34</v>
      </c>
      <c r="E125" s="136">
        <v>225.69</v>
      </c>
      <c r="F125" s="136">
        <v>11452.57</v>
      </c>
      <c r="G125" s="136">
        <v>9417.89</v>
      </c>
      <c r="H125" s="136">
        <v>1851.44</v>
      </c>
      <c r="I125" s="136">
        <v>183.24</v>
      </c>
      <c r="J125" s="136">
        <v>7604.85</v>
      </c>
      <c r="K125" s="136">
        <v>6898.56</v>
      </c>
      <c r="L125" s="136">
        <v>547.22</v>
      </c>
      <c r="M125" s="136">
        <v>159.07</v>
      </c>
      <c r="N125" s="136">
        <v>83.7</v>
      </c>
      <c r="O125" s="136">
        <v>85</v>
      </c>
      <c r="P125" s="136">
        <v>77.900000000000006</v>
      </c>
      <c r="Q125" s="136">
        <v>81.2</v>
      </c>
      <c r="R125" s="136">
        <v>0</v>
      </c>
    </row>
    <row r="126" spans="1:18">
      <c r="A126" s="135">
        <v>40816</v>
      </c>
      <c r="B126" s="136">
        <v>12780.29</v>
      </c>
      <c r="C126" s="136">
        <v>10292.68</v>
      </c>
      <c r="D126" s="136">
        <v>2265.6999999999998</v>
      </c>
      <c r="E126" s="136">
        <v>221.9</v>
      </c>
      <c r="F126" s="136">
        <v>10357.74</v>
      </c>
      <c r="G126" s="136">
        <v>8463.99</v>
      </c>
      <c r="H126" s="136">
        <v>1727.1</v>
      </c>
      <c r="I126" s="136">
        <v>166.65</v>
      </c>
      <c r="J126" s="136">
        <v>6835.25</v>
      </c>
      <c r="K126" s="136">
        <v>6193.89</v>
      </c>
      <c r="L126" s="136">
        <v>499.22</v>
      </c>
      <c r="M126" s="136">
        <v>142.13999999999999</v>
      </c>
      <c r="N126" s="136">
        <v>81</v>
      </c>
      <c r="O126" s="136">
        <v>82.2</v>
      </c>
      <c r="P126" s="136">
        <v>76.2</v>
      </c>
      <c r="Q126" s="136">
        <v>75.099999999999994</v>
      </c>
      <c r="R126" s="136">
        <v>0</v>
      </c>
    </row>
    <row r="127" spans="1:18">
      <c r="A127" s="135">
        <v>40847</v>
      </c>
      <c r="B127" s="136">
        <v>13531.92</v>
      </c>
      <c r="C127" s="136">
        <v>10770.51</v>
      </c>
      <c r="D127" s="136">
        <v>2526.5</v>
      </c>
      <c r="E127" s="136">
        <v>234.9</v>
      </c>
      <c r="F127" s="136">
        <v>11023.54</v>
      </c>
      <c r="G127" s="136">
        <v>8963.2800000000007</v>
      </c>
      <c r="H127" s="136">
        <v>1884.06</v>
      </c>
      <c r="I127" s="136">
        <v>176.19</v>
      </c>
      <c r="J127" s="136">
        <v>7323.5</v>
      </c>
      <c r="K127" s="136">
        <v>6639.16</v>
      </c>
      <c r="L127" s="136">
        <v>532.77</v>
      </c>
      <c r="M127" s="136">
        <v>151.57</v>
      </c>
      <c r="N127" s="136">
        <v>81.5</v>
      </c>
      <c r="O127" s="136">
        <v>83.2</v>
      </c>
      <c r="P127" s="136">
        <v>74.599999999999994</v>
      </c>
      <c r="Q127" s="136">
        <v>75</v>
      </c>
      <c r="R127" s="136">
        <v>0</v>
      </c>
    </row>
    <row r="128" spans="1:18">
      <c r="A128" s="135">
        <v>40877</v>
      </c>
      <c r="B128" s="136">
        <v>12899.33</v>
      </c>
      <c r="C128" s="136">
        <v>10006.75</v>
      </c>
      <c r="D128" s="136">
        <v>2633.34</v>
      </c>
      <c r="E128" s="136">
        <v>259.24</v>
      </c>
      <c r="F128" s="136">
        <v>10177.549999999999</v>
      </c>
      <c r="G128" s="136">
        <v>8144.92</v>
      </c>
      <c r="H128" s="136">
        <v>1841.1</v>
      </c>
      <c r="I128" s="136">
        <v>191.54</v>
      </c>
      <c r="J128" s="136">
        <v>6540</v>
      </c>
      <c r="K128" s="136">
        <v>5898.39</v>
      </c>
      <c r="L128" s="136">
        <v>488.17</v>
      </c>
      <c r="M128" s="136">
        <v>153.44999999999999</v>
      </c>
      <c r="N128" s="136">
        <v>78.900000000000006</v>
      </c>
      <c r="O128" s="136">
        <v>81.400000000000006</v>
      </c>
      <c r="P128" s="136">
        <v>69.900000000000006</v>
      </c>
      <c r="Q128" s="136">
        <v>73.900000000000006</v>
      </c>
      <c r="R128" s="136">
        <v>0</v>
      </c>
    </row>
    <row r="129" spans="1:18">
      <c r="A129" s="135">
        <v>40908</v>
      </c>
      <c r="B129" s="136">
        <v>12955.91</v>
      </c>
      <c r="C129" s="136">
        <v>9914.44</v>
      </c>
      <c r="D129" s="136">
        <v>2778.56</v>
      </c>
      <c r="E129" s="136">
        <v>262.91000000000003</v>
      </c>
      <c r="F129" s="136">
        <v>10080.84</v>
      </c>
      <c r="G129" s="136">
        <v>7902.29</v>
      </c>
      <c r="H129" s="136">
        <v>1992.96</v>
      </c>
      <c r="I129" s="136">
        <v>185.59</v>
      </c>
      <c r="J129" s="136">
        <v>6327.05</v>
      </c>
      <c r="K129" s="136">
        <v>5658.71</v>
      </c>
      <c r="L129" s="136">
        <v>519.64</v>
      </c>
      <c r="M129" s="136">
        <v>148.69</v>
      </c>
      <c r="N129" s="136">
        <v>77.8</v>
      </c>
      <c r="O129" s="136">
        <v>79.7</v>
      </c>
      <c r="P129" s="136">
        <v>71.7</v>
      </c>
      <c r="Q129" s="136">
        <v>70.599999999999994</v>
      </c>
      <c r="R129" s="136">
        <v>0</v>
      </c>
    </row>
    <row r="130" spans="1:18">
      <c r="A130" s="135">
        <v>40939</v>
      </c>
      <c r="B130" s="136">
        <v>14159.98</v>
      </c>
      <c r="C130" s="136">
        <v>11046.64</v>
      </c>
      <c r="D130" s="136">
        <v>2834.3</v>
      </c>
      <c r="E130" s="136">
        <v>279.02999999999997</v>
      </c>
      <c r="F130" s="136">
        <v>11403.01</v>
      </c>
      <c r="G130" s="136">
        <v>9081.14</v>
      </c>
      <c r="H130" s="136">
        <v>2132.9</v>
      </c>
      <c r="I130" s="136">
        <v>188.97</v>
      </c>
      <c r="J130" s="136">
        <v>7175.83</v>
      </c>
      <c r="K130" s="136">
        <v>6454.57</v>
      </c>
      <c r="L130" s="136">
        <v>566.85</v>
      </c>
      <c r="M130" s="136">
        <v>154.41</v>
      </c>
      <c r="N130" s="136">
        <v>80.5</v>
      </c>
      <c r="O130" s="136">
        <v>82.2</v>
      </c>
      <c r="P130" s="136">
        <v>75.3</v>
      </c>
      <c r="Q130" s="136">
        <v>67.7</v>
      </c>
      <c r="R130" s="136">
        <v>0</v>
      </c>
    </row>
    <row r="131" spans="1:18">
      <c r="A131" s="135">
        <v>40968</v>
      </c>
      <c r="B131" s="136">
        <v>12894.86</v>
      </c>
      <c r="C131" s="136">
        <v>10135.91</v>
      </c>
      <c r="D131" s="136">
        <v>2514.0500000000002</v>
      </c>
      <c r="E131" s="136">
        <v>244.9</v>
      </c>
      <c r="F131" s="136">
        <v>10120.73</v>
      </c>
      <c r="G131" s="136">
        <v>8146.81</v>
      </c>
      <c r="H131" s="136">
        <v>1803.21</v>
      </c>
      <c r="I131" s="136">
        <v>170.71</v>
      </c>
      <c r="J131" s="136">
        <v>6391</v>
      </c>
      <c r="K131" s="136">
        <v>5759.33</v>
      </c>
      <c r="L131" s="136">
        <v>501.19</v>
      </c>
      <c r="M131" s="136">
        <v>130.47999999999999</v>
      </c>
      <c r="N131" s="136">
        <v>78.5</v>
      </c>
      <c r="O131" s="136">
        <v>80.400000000000006</v>
      </c>
      <c r="P131" s="136">
        <v>71.7</v>
      </c>
      <c r="Q131" s="136">
        <v>69.7</v>
      </c>
      <c r="R131" s="136">
        <v>0</v>
      </c>
    </row>
    <row r="132" spans="1:18">
      <c r="A132" s="135">
        <v>40999</v>
      </c>
      <c r="B132" s="136">
        <v>13415.4</v>
      </c>
      <c r="C132" s="136">
        <v>10431.66</v>
      </c>
      <c r="D132" s="136">
        <v>2684.52</v>
      </c>
      <c r="E132" s="136">
        <v>299.22000000000003</v>
      </c>
      <c r="F132" s="136">
        <v>10606.8</v>
      </c>
      <c r="G132" s="136">
        <v>8418.7900000000009</v>
      </c>
      <c r="H132" s="136">
        <v>1975.21</v>
      </c>
      <c r="I132" s="136">
        <v>212.79</v>
      </c>
      <c r="J132" s="136">
        <v>6839.35</v>
      </c>
      <c r="K132" s="136">
        <v>6125.99</v>
      </c>
      <c r="L132" s="136">
        <v>552.41</v>
      </c>
      <c r="M132" s="136">
        <v>160.94999999999999</v>
      </c>
      <c r="N132" s="136">
        <v>79.099999999999994</v>
      </c>
      <c r="O132" s="136">
        <v>80.7</v>
      </c>
      <c r="P132" s="136">
        <v>73.599999999999994</v>
      </c>
      <c r="Q132" s="136">
        <v>71.099999999999994</v>
      </c>
      <c r="R132" s="136">
        <v>0</v>
      </c>
    </row>
    <row r="133" spans="1:18">
      <c r="A133" s="135">
        <v>41029</v>
      </c>
      <c r="B133" s="136">
        <v>13471.85</v>
      </c>
      <c r="C133" s="136">
        <v>10447.83</v>
      </c>
      <c r="D133" s="136">
        <v>2705.73</v>
      </c>
      <c r="E133" s="136">
        <v>318.29000000000002</v>
      </c>
      <c r="F133" s="136">
        <v>10951.93</v>
      </c>
      <c r="G133" s="136">
        <v>8661.66</v>
      </c>
      <c r="H133" s="136">
        <v>2047.3</v>
      </c>
      <c r="I133" s="136">
        <v>242.97</v>
      </c>
      <c r="J133" s="136">
        <v>7138.54</v>
      </c>
      <c r="K133" s="136">
        <v>6377.68</v>
      </c>
      <c r="L133" s="136">
        <v>576.84</v>
      </c>
      <c r="M133" s="136">
        <v>184.02</v>
      </c>
      <c r="N133" s="136">
        <v>81.3</v>
      </c>
      <c r="O133" s="136">
        <v>82.9</v>
      </c>
      <c r="P133" s="136">
        <v>75.7</v>
      </c>
      <c r="Q133" s="136">
        <v>76.3</v>
      </c>
      <c r="R133" s="136">
        <v>0</v>
      </c>
    </row>
    <row r="134" spans="1:18">
      <c r="A134" s="135">
        <v>41060</v>
      </c>
      <c r="B134" s="136">
        <v>13618.71</v>
      </c>
      <c r="C134" s="136">
        <v>10513.18</v>
      </c>
      <c r="D134" s="136">
        <v>2789.93</v>
      </c>
      <c r="E134" s="136">
        <v>315.61</v>
      </c>
      <c r="F134" s="136">
        <v>10522.35</v>
      </c>
      <c r="G134" s="136">
        <v>8334.75</v>
      </c>
      <c r="H134" s="136">
        <v>1966.58</v>
      </c>
      <c r="I134" s="136">
        <v>221.02</v>
      </c>
      <c r="J134" s="136">
        <v>6883.29</v>
      </c>
      <c r="K134" s="136">
        <v>6159.78</v>
      </c>
      <c r="L134" s="136">
        <v>557.07000000000005</v>
      </c>
      <c r="M134" s="136">
        <v>166.45</v>
      </c>
      <c r="N134" s="136">
        <v>77.3</v>
      </c>
      <c r="O134" s="136">
        <v>79.3</v>
      </c>
      <c r="P134" s="136">
        <v>70.5</v>
      </c>
      <c r="Q134" s="136">
        <v>70</v>
      </c>
      <c r="R134" s="136">
        <v>0</v>
      </c>
    </row>
    <row r="135" spans="1:18">
      <c r="A135" s="135">
        <v>41090</v>
      </c>
      <c r="B135" s="136">
        <v>13219.65</v>
      </c>
      <c r="C135" s="136">
        <v>10173.530000000001</v>
      </c>
      <c r="D135" s="136">
        <v>2752.36</v>
      </c>
      <c r="E135" s="136">
        <v>293.77</v>
      </c>
      <c r="F135" s="136">
        <v>10577.47</v>
      </c>
      <c r="G135" s="136">
        <v>8302.4699999999993</v>
      </c>
      <c r="H135" s="136">
        <v>2061.4299999999998</v>
      </c>
      <c r="I135" s="136">
        <v>213.56</v>
      </c>
      <c r="J135" s="136">
        <v>6777.58</v>
      </c>
      <c r="K135" s="136">
        <v>6064.4</v>
      </c>
      <c r="L135" s="136">
        <v>554.69000000000005</v>
      </c>
      <c r="M135" s="136">
        <v>158.49</v>
      </c>
      <c r="N135" s="136">
        <v>80</v>
      </c>
      <c r="O135" s="136">
        <v>81.599999999999994</v>
      </c>
      <c r="P135" s="136">
        <v>74.900000000000006</v>
      </c>
      <c r="Q135" s="136">
        <v>72.7</v>
      </c>
      <c r="R135" s="136">
        <v>0</v>
      </c>
    </row>
    <row r="136" spans="1:18">
      <c r="A136" s="135">
        <v>41121</v>
      </c>
      <c r="B136" s="136">
        <v>15243.56</v>
      </c>
      <c r="C136" s="136">
        <v>11985.33</v>
      </c>
      <c r="D136" s="136">
        <v>2947.01</v>
      </c>
      <c r="E136" s="136">
        <v>311.22000000000003</v>
      </c>
      <c r="F136" s="136">
        <v>12639.78</v>
      </c>
      <c r="G136" s="136">
        <v>10078.5</v>
      </c>
      <c r="H136" s="136">
        <v>2315.52</v>
      </c>
      <c r="I136" s="136">
        <v>245.76</v>
      </c>
      <c r="J136" s="136">
        <v>8149.84</v>
      </c>
      <c r="K136" s="136">
        <v>7329.37</v>
      </c>
      <c r="L136" s="136">
        <v>637.82000000000005</v>
      </c>
      <c r="M136" s="136">
        <v>182.65</v>
      </c>
      <c r="N136" s="136">
        <v>82.9</v>
      </c>
      <c r="O136" s="136">
        <v>84.1</v>
      </c>
      <c r="P136" s="136">
        <v>78.599999999999994</v>
      </c>
      <c r="Q136" s="136">
        <v>79</v>
      </c>
      <c r="R136" s="136">
        <v>0</v>
      </c>
    </row>
    <row r="137" spans="1:18">
      <c r="A137" s="135">
        <v>41152</v>
      </c>
      <c r="B137" s="136">
        <v>15445.52</v>
      </c>
      <c r="C137" s="136">
        <v>12126.39</v>
      </c>
      <c r="D137" s="136">
        <v>3019.14</v>
      </c>
      <c r="E137" s="136">
        <v>299.99</v>
      </c>
      <c r="F137" s="136">
        <v>12860.12</v>
      </c>
      <c r="G137" s="136">
        <v>10219.75</v>
      </c>
      <c r="H137" s="136">
        <v>2403.0700000000002</v>
      </c>
      <c r="I137" s="136">
        <v>237.31</v>
      </c>
      <c r="J137" s="136">
        <v>8293.66</v>
      </c>
      <c r="K137" s="136">
        <v>7437.12</v>
      </c>
      <c r="L137" s="136">
        <v>681.52</v>
      </c>
      <c r="M137" s="136">
        <v>175.01</v>
      </c>
      <c r="N137" s="136">
        <v>83.3</v>
      </c>
      <c r="O137" s="136">
        <v>84.3</v>
      </c>
      <c r="P137" s="136">
        <v>79.599999999999994</v>
      </c>
      <c r="Q137" s="136">
        <v>79.099999999999994</v>
      </c>
      <c r="R137" s="136">
        <v>0</v>
      </c>
    </row>
    <row r="138" spans="1:18">
      <c r="A138" s="135">
        <v>41182</v>
      </c>
      <c r="B138" s="136">
        <v>14507.83</v>
      </c>
      <c r="C138" s="136">
        <v>11310.25</v>
      </c>
      <c r="D138" s="136">
        <v>2903.2</v>
      </c>
      <c r="E138" s="136">
        <v>294.38</v>
      </c>
      <c r="F138" s="136">
        <v>11654.35</v>
      </c>
      <c r="G138" s="136">
        <v>9244.59</v>
      </c>
      <c r="H138" s="136">
        <v>2199.61</v>
      </c>
      <c r="I138" s="136">
        <v>210.15</v>
      </c>
      <c r="J138" s="136">
        <v>7388.11</v>
      </c>
      <c r="K138" s="136">
        <v>6646.88</v>
      </c>
      <c r="L138" s="136">
        <v>589.33000000000004</v>
      </c>
      <c r="M138" s="136">
        <v>151.9</v>
      </c>
      <c r="N138" s="136">
        <v>80.3</v>
      </c>
      <c r="O138" s="136">
        <v>81.7</v>
      </c>
      <c r="P138" s="136">
        <v>75.8</v>
      </c>
      <c r="Q138" s="136">
        <v>71.400000000000006</v>
      </c>
      <c r="R138" s="136">
        <v>0</v>
      </c>
    </row>
    <row r="139" spans="1:18">
      <c r="A139" s="135">
        <v>41213</v>
      </c>
      <c r="B139" s="136">
        <v>15120.24</v>
      </c>
      <c r="C139" s="136">
        <v>11742.01</v>
      </c>
      <c r="D139" s="136">
        <v>3084.51</v>
      </c>
      <c r="E139" s="136">
        <v>293.72000000000003</v>
      </c>
      <c r="F139" s="136">
        <v>11881.41</v>
      </c>
      <c r="G139" s="136">
        <v>9396.6200000000008</v>
      </c>
      <c r="H139" s="136">
        <v>2269.35</v>
      </c>
      <c r="I139" s="136">
        <v>215.44</v>
      </c>
      <c r="J139" s="136">
        <v>7613.84</v>
      </c>
      <c r="K139" s="136">
        <v>6859.79</v>
      </c>
      <c r="L139" s="136">
        <v>590.12</v>
      </c>
      <c r="M139" s="136">
        <v>163.93</v>
      </c>
      <c r="N139" s="136">
        <v>78.599999999999994</v>
      </c>
      <c r="O139" s="136">
        <v>80</v>
      </c>
      <c r="P139" s="136">
        <v>73.599999999999994</v>
      </c>
      <c r="Q139" s="136">
        <v>73.3</v>
      </c>
      <c r="R139" s="136">
        <v>0</v>
      </c>
    </row>
    <row r="140" spans="1:18">
      <c r="A140" s="135">
        <v>41243</v>
      </c>
      <c r="B140" s="136">
        <v>14135.14</v>
      </c>
      <c r="C140" s="136">
        <v>10860.96</v>
      </c>
      <c r="D140" s="136">
        <v>3017.07</v>
      </c>
      <c r="E140" s="136">
        <v>257.11</v>
      </c>
      <c r="F140" s="136">
        <v>11044.59</v>
      </c>
      <c r="G140" s="136">
        <v>8640.15</v>
      </c>
      <c r="H140" s="136">
        <v>2213.0300000000002</v>
      </c>
      <c r="I140" s="136">
        <v>191.42</v>
      </c>
      <c r="J140" s="136">
        <v>6938.31</v>
      </c>
      <c r="K140" s="136">
        <v>6235.94</v>
      </c>
      <c r="L140" s="136">
        <v>551.4</v>
      </c>
      <c r="M140" s="136">
        <v>150.97999999999999</v>
      </c>
      <c r="N140" s="136">
        <v>78.099999999999994</v>
      </c>
      <c r="O140" s="136">
        <v>79.599999999999994</v>
      </c>
      <c r="P140" s="136">
        <v>73.400000000000006</v>
      </c>
      <c r="Q140" s="136">
        <v>74.400000000000006</v>
      </c>
      <c r="R140" s="136">
        <v>0</v>
      </c>
    </row>
    <row r="141" spans="1:18">
      <c r="A141" s="135">
        <v>41274</v>
      </c>
      <c r="B141" s="136">
        <v>14393.08</v>
      </c>
      <c r="C141" s="136">
        <v>11089.76</v>
      </c>
      <c r="D141" s="136">
        <v>3044.56</v>
      </c>
      <c r="E141" s="136">
        <v>258.76</v>
      </c>
      <c r="F141" s="136">
        <v>11241.14</v>
      </c>
      <c r="G141" s="136">
        <v>8723.4599999999991</v>
      </c>
      <c r="H141" s="136">
        <v>2330.86</v>
      </c>
      <c r="I141" s="136">
        <v>186.81</v>
      </c>
      <c r="J141" s="136">
        <v>6894.04</v>
      </c>
      <c r="K141" s="136">
        <v>6181.25</v>
      </c>
      <c r="L141" s="136">
        <v>563.52</v>
      </c>
      <c r="M141" s="136">
        <v>149.27000000000001</v>
      </c>
      <c r="N141" s="136">
        <v>78.099999999999994</v>
      </c>
      <c r="O141" s="136">
        <v>78.7</v>
      </c>
      <c r="P141" s="136">
        <v>76.599999999999994</v>
      </c>
      <c r="Q141" s="136">
        <v>72.2</v>
      </c>
      <c r="R141" s="136">
        <v>0</v>
      </c>
    </row>
    <row r="142" spans="1:18">
      <c r="A142" s="135">
        <v>41305</v>
      </c>
      <c r="B142" s="136">
        <v>14604.61</v>
      </c>
      <c r="C142" s="136">
        <v>11345.56</v>
      </c>
      <c r="D142" s="136">
        <v>3017.67</v>
      </c>
      <c r="E142" s="136">
        <v>241.38</v>
      </c>
      <c r="F142" s="136">
        <v>11273.97</v>
      </c>
      <c r="G142" s="136">
        <v>8792.84</v>
      </c>
      <c r="H142" s="136">
        <v>2309.94</v>
      </c>
      <c r="I142" s="136">
        <v>171.19</v>
      </c>
      <c r="J142" s="136">
        <v>6811.62</v>
      </c>
      <c r="K142" s="136">
        <v>6111.64</v>
      </c>
      <c r="L142" s="136">
        <v>563.01</v>
      </c>
      <c r="M142" s="136">
        <v>136.97</v>
      </c>
      <c r="N142" s="136">
        <v>77.2</v>
      </c>
      <c r="O142" s="136">
        <v>77.5</v>
      </c>
      <c r="P142" s="136">
        <v>76.5</v>
      </c>
      <c r="Q142" s="136">
        <v>70.900000000000006</v>
      </c>
      <c r="R142" s="136">
        <v>0</v>
      </c>
    </row>
    <row r="143" spans="1:18">
      <c r="A143" s="135">
        <v>41333</v>
      </c>
      <c r="B143" s="136">
        <v>14432.89</v>
      </c>
      <c r="C143" s="136">
        <v>11278.1</v>
      </c>
      <c r="D143" s="136">
        <v>2891.33</v>
      </c>
      <c r="E143" s="136">
        <v>263.45999999999998</v>
      </c>
      <c r="F143" s="136">
        <v>11942.54</v>
      </c>
      <c r="G143" s="136">
        <v>9502.39</v>
      </c>
      <c r="H143" s="136">
        <v>2243.71</v>
      </c>
      <c r="I143" s="136">
        <v>196.44</v>
      </c>
      <c r="J143" s="136">
        <v>7301.58</v>
      </c>
      <c r="K143" s="136">
        <v>6558.59</v>
      </c>
      <c r="L143" s="136">
        <v>584.4</v>
      </c>
      <c r="M143" s="136">
        <v>158.59</v>
      </c>
      <c r="N143" s="136">
        <v>82.7</v>
      </c>
      <c r="O143" s="136">
        <v>84.3</v>
      </c>
      <c r="P143" s="136">
        <v>77.599999999999994</v>
      </c>
      <c r="Q143" s="136">
        <v>74.599999999999994</v>
      </c>
      <c r="R143" s="136">
        <v>0</v>
      </c>
    </row>
    <row r="144" spans="1:18">
      <c r="A144" s="135">
        <v>41364</v>
      </c>
      <c r="B144" s="136">
        <v>14911.05</v>
      </c>
      <c r="C144" s="136">
        <v>11600.55</v>
      </c>
      <c r="D144" s="136">
        <v>3036.78</v>
      </c>
      <c r="E144" s="136">
        <v>273.70999999999998</v>
      </c>
      <c r="F144" s="136">
        <v>12204.36</v>
      </c>
      <c r="G144" s="136">
        <v>9685.0400000000009</v>
      </c>
      <c r="H144" s="136">
        <v>2320.94</v>
      </c>
      <c r="I144" s="136">
        <v>198.38</v>
      </c>
      <c r="J144" s="136">
        <v>7561.23</v>
      </c>
      <c r="K144" s="136">
        <v>6806.72</v>
      </c>
      <c r="L144" s="136">
        <v>598.87</v>
      </c>
      <c r="M144" s="136">
        <v>155.63999999999999</v>
      </c>
      <c r="N144" s="136">
        <v>81.8</v>
      </c>
      <c r="O144" s="136">
        <v>83.5</v>
      </c>
      <c r="P144" s="136">
        <v>76.400000000000006</v>
      </c>
      <c r="Q144" s="136">
        <v>72.5</v>
      </c>
      <c r="R144" s="136">
        <v>0</v>
      </c>
    </row>
    <row r="145" spans="1:18">
      <c r="A145" s="135">
        <v>41394</v>
      </c>
      <c r="B145" s="136">
        <v>14664.45</v>
      </c>
      <c r="C145" s="136">
        <v>11399.12</v>
      </c>
      <c r="D145" s="136">
        <v>2957.85</v>
      </c>
      <c r="E145" s="136">
        <v>307.48</v>
      </c>
      <c r="F145" s="136">
        <v>11724.51</v>
      </c>
      <c r="G145" s="136">
        <v>9200.6</v>
      </c>
      <c r="H145" s="136">
        <v>2293.6</v>
      </c>
      <c r="I145" s="136">
        <v>230.31</v>
      </c>
      <c r="J145" s="136">
        <v>7326.35</v>
      </c>
      <c r="K145" s="136">
        <v>6560.54</v>
      </c>
      <c r="L145" s="136">
        <v>591.01</v>
      </c>
      <c r="M145" s="136">
        <v>174.81</v>
      </c>
      <c r="N145" s="136">
        <v>80</v>
      </c>
      <c r="O145" s="136">
        <v>80.7</v>
      </c>
      <c r="P145" s="136">
        <v>77.5</v>
      </c>
      <c r="Q145" s="136">
        <v>74.900000000000006</v>
      </c>
      <c r="R145" s="136">
        <v>0</v>
      </c>
    </row>
    <row r="146" spans="1:18">
      <c r="A146" s="135">
        <v>41425</v>
      </c>
      <c r="B146" s="136">
        <v>14868.44</v>
      </c>
      <c r="C146" s="136">
        <v>11488.78</v>
      </c>
      <c r="D146" s="136">
        <v>3070.76</v>
      </c>
      <c r="E146" s="136">
        <v>308.89999999999998</v>
      </c>
      <c r="F146" s="136">
        <v>11667.99</v>
      </c>
      <c r="G146" s="136">
        <v>9205.43</v>
      </c>
      <c r="H146" s="136">
        <v>2261.36</v>
      </c>
      <c r="I146" s="136">
        <v>201.2</v>
      </c>
      <c r="J146" s="136">
        <v>7374.41</v>
      </c>
      <c r="K146" s="136">
        <v>6640.39</v>
      </c>
      <c r="L146" s="136">
        <v>578.49</v>
      </c>
      <c r="M146" s="136">
        <v>155.53</v>
      </c>
      <c r="N146" s="136">
        <v>78.5</v>
      </c>
      <c r="O146" s="136">
        <v>80.099999999999994</v>
      </c>
      <c r="P146" s="136">
        <v>73.599999999999994</v>
      </c>
      <c r="Q146" s="136">
        <v>65.099999999999994</v>
      </c>
      <c r="R146" s="136">
        <v>0</v>
      </c>
    </row>
    <row r="147" spans="1:18">
      <c r="A147" s="135">
        <v>41455</v>
      </c>
      <c r="B147" s="136">
        <v>14799.92</v>
      </c>
      <c r="C147" s="136">
        <v>11409.36</v>
      </c>
      <c r="D147" s="136">
        <v>3082.02</v>
      </c>
      <c r="E147" s="136">
        <v>308.54000000000002</v>
      </c>
      <c r="F147" s="136">
        <v>11906.23</v>
      </c>
      <c r="G147" s="136">
        <v>9292.0499999999993</v>
      </c>
      <c r="H147" s="136">
        <v>2401.89</v>
      </c>
      <c r="I147" s="136">
        <v>212.28</v>
      </c>
      <c r="J147" s="136">
        <v>7424.65</v>
      </c>
      <c r="K147" s="136">
        <v>6656.04</v>
      </c>
      <c r="L147" s="136">
        <v>605.70000000000005</v>
      </c>
      <c r="M147" s="136">
        <v>162.91999999999999</v>
      </c>
      <c r="N147" s="136">
        <v>80.400000000000006</v>
      </c>
      <c r="O147" s="136">
        <v>81.400000000000006</v>
      </c>
      <c r="P147" s="136">
        <v>77.900000000000006</v>
      </c>
      <c r="Q147" s="136">
        <v>68.8</v>
      </c>
      <c r="R147" s="136">
        <v>0</v>
      </c>
    </row>
    <row r="148" spans="1:18">
      <c r="A148" s="135">
        <v>41486</v>
      </c>
      <c r="B148" s="136">
        <v>17033.23</v>
      </c>
      <c r="C148" s="136">
        <v>13406</v>
      </c>
      <c r="D148" s="136">
        <v>3313.14</v>
      </c>
      <c r="E148" s="136">
        <v>314.08999999999997</v>
      </c>
      <c r="F148" s="136">
        <v>13716.41</v>
      </c>
      <c r="G148" s="136">
        <v>10818.95</v>
      </c>
      <c r="H148" s="136">
        <v>2663.13</v>
      </c>
      <c r="I148" s="136">
        <v>234.33</v>
      </c>
      <c r="J148" s="136">
        <v>8578.27</v>
      </c>
      <c r="K148" s="136">
        <v>7704.65</v>
      </c>
      <c r="L148" s="136">
        <v>692.08</v>
      </c>
      <c r="M148" s="136">
        <v>181.53</v>
      </c>
      <c r="N148" s="136">
        <v>80.5</v>
      </c>
      <c r="O148" s="136">
        <v>80.7</v>
      </c>
      <c r="P148" s="136">
        <v>80.400000000000006</v>
      </c>
      <c r="Q148" s="136">
        <v>74.599999999999994</v>
      </c>
      <c r="R148" s="136">
        <v>0</v>
      </c>
    </row>
    <row r="149" spans="1:18">
      <c r="A149" s="135">
        <v>41517</v>
      </c>
      <c r="B149" s="136">
        <v>17541.25</v>
      </c>
      <c r="C149" s="136">
        <v>13899.67</v>
      </c>
      <c r="D149" s="136">
        <v>3321.12</v>
      </c>
      <c r="E149" s="136">
        <v>320.45999999999998</v>
      </c>
      <c r="F149" s="136">
        <v>14621.35</v>
      </c>
      <c r="G149" s="136">
        <v>11558.85</v>
      </c>
      <c r="H149" s="136">
        <v>2813.34</v>
      </c>
      <c r="I149" s="136">
        <v>249.17</v>
      </c>
      <c r="J149" s="136">
        <v>9139.14</v>
      </c>
      <c r="K149" s="136">
        <v>8184.9</v>
      </c>
      <c r="L149" s="136">
        <v>759.4</v>
      </c>
      <c r="M149" s="136">
        <v>194.84</v>
      </c>
      <c r="N149" s="136">
        <v>83.4</v>
      </c>
      <c r="O149" s="136">
        <v>83.2</v>
      </c>
      <c r="P149" s="136">
        <v>84.7</v>
      </c>
      <c r="Q149" s="136">
        <v>77.8</v>
      </c>
      <c r="R149" s="136">
        <v>0</v>
      </c>
    </row>
    <row r="150" spans="1:18">
      <c r="A150" s="135">
        <v>41547</v>
      </c>
      <c r="B150" s="136">
        <v>16063.1</v>
      </c>
      <c r="C150" s="136">
        <v>12531.56</v>
      </c>
      <c r="D150" s="136">
        <v>3222.37</v>
      </c>
      <c r="E150" s="136">
        <v>309.17</v>
      </c>
      <c r="F150" s="136">
        <v>12741.62</v>
      </c>
      <c r="G150" s="136">
        <v>9924.35</v>
      </c>
      <c r="H150" s="136">
        <v>2589.11</v>
      </c>
      <c r="I150" s="136">
        <v>228.16</v>
      </c>
      <c r="J150" s="136">
        <v>7855.39</v>
      </c>
      <c r="K150" s="136">
        <v>6999.15</v>
      </c>
      <c r="L150" s="136">
        <v>679.56</v>
      </c>
      <c r="M150" s="136">
        <v>176.68</v>
      </c>
      <c r="N150" s="136">
        <v>79.3</v>
      </c>
      <c r="O150" s="136">
        <v>79.2</v>
      </c>
      <c r="P150" s="136">
        <v>80.3</v>
      </c>
      <c r="Q150" s="136">
        <v>73.8</v>
      </c>
      <c r="R150" s="136">
        <v>0</v>
      </c>
    </row>
    <row r="151" spans="1:18">
      <c r="A151" s="135">
        <v>41578</v>
      </c>
      <c r="B151" s="136">
        <v>16392.259999999998</v>
      </c>
      <c r="C151" s="136">
        <v>12721.19</v>
      </c>
      <c r="D151" s="136">
        <v>3350.39</v>
      </c>
      <c r="E151" s="136">
        <v>320.68</v>
      </c>
      <c r="F151" s="136">
        <v>12915.61</v>
      </c>
      <c r="G151" s="136">
        <v>10182.120000000001</v>
      </c>
      <c r="H151" s="136">
        <v>2518.91</v>
      </c>
      <c r="I151" s="136">
        <v>214.58</v>
      </c>
      <c r="J151" s="136">
        <v>8107.48</v>
      </c>
      <c r="K151" s="136">
        <v>7301.14</v>
      </c>
      <c r="L151" s="136">
        <v>633.6</v>
      </c>
      <c r="M151" s="136">
        <v>172.74</v>
      </c>
      <c r="N151" s="136">
        <v>78.8</v>
      </c>
      <c r="O151" s="136">
        <v>80</v>
      </c>
      <c r="P151" s="136">
        <v>75.2</v>
      </c>
      <c r="Q151" s="136">
        <v>66.900000000000006</v>
      </c>
      <c r="R151" s="136">
        <v>0</v>
      </c>
    </row>
    <row r="152" spans="1:18">
      <c r="A152" s="135">
        <v>41608</v>
      </c>
      <c r="B152" s="136">
        <v>15642.22</v>
      </c>
      <c r="C152" s="136">
        <v>11853.94</v>
      </c>
      <c r="D152" s="136">
        <v>3478.02</v>
      </c>
      <c r="E152" s="136">
        <v>310.25</v>
      </c>
      <c r="F152" s="136">
        <v>11761.6</v>
      </c>
      <c r="G152" s="136">
        <v>9030.1</v>
      </c>
      <c r="H152" s="136">
        <v>2513.8200000000002</v>
      </c>
      <c r="I152" s="136">
        <v>217.68</v>
      </c>
      <c r="J152" s="136">
        <v>7233.29</v>
      </c>
      <c r="K152" s="136">
        <v>6430.38</v>
      </c>
      <c r="L152" s="136">
        <v>630.64</v>
      </c>
      <c r="M152" s="136">
        <v>172.27</v>
      </c>
      <c r="N152" s="136">
        <v>75.2</v>
      </c>
      <c r="O152" s="136">
        <v>76.2</v>
      </c>
      <c r="P152" s="136">
        <v>72.3</v>
      </c>
      <c r="Q152" s="136">
        <v>70.2</v>
      </c>
      <c r="R152" s="136">
        <v>0</v>
      </c>
    </row>
    <row r="153" spans="1:18">
      <c r="A153" s="135">
        <v>41639</v>
      </c>
      <c r="B153" s="136">
        <v>15845.14</v>
      </c>
      <c r="C153" s="136">
        <v>11806.38</v>
      </c>
      <c r="D153" s="136">
        <v>3722.6</v>
      </c>
      <c r="E153" s="136">
        <v>316.14999999999998</v>
      </c>
      <c r="F153" s="136">
        <v>11935.25</v>
      </c>
      <c r="G153" s="136">
        <v>8917.7199999999993</v>
      </c>
      <c r="H153" s="136">
        <v>2796.98</v>
      </c>
      <c r="I153" s="136">
        <v>220.55</v>
      </c>
      <c r="J153" s="136">
        <v>7072.36</v>
      </c>
      <c r="K153" s="136">
        <v>6218.41</v>
      </c>
      <c r="L153" s="136">
        <v>677.1</v>
      </c>
      <c r="M153" s="136">
        <v>176.85</v>
      </c>
      <c r="N153" s="136">
        <v>75.3</v>
      </c>
      <c r="O153" s="136">
        <v>75.5</v>
      </c>
      <c r="P153" s="136">
        <v>75.099999999999994</v>
      </c>
      <c r="Q153" s="136">
        <v>69.8</v>
      </c>
      <c r="R153" s="136">
        <v>0</v>
      </c>
    </row>
    <row r="154" spans="1:18">
      <c r="A154" s="135">
        <v>41670</v>
      </c>
      <c r="B154" s="136">
        <v>17392.78</v>
      </c>
      <c r="C154" s="136">
        <v>13175.67</v>
      </c>
      <c r="D154" s="136">
        <v>3861.34</v>
      </c>
      <c r="E154" s="136">
        <v>355.78</v>
      </c>
      <c r="F154" s="136">
        <v>13703.67</v>
      </c>
      <c r="G154" s="136">
        <v>10456.44</v>
      </c>
      <c r="H154" s="136">
        <v>3004.42</v>
      </c>
      <c r="I154" s="136">
        <v>242.81</v>
      </c>
      <c r="J154" s="136">
        <v>8064.37</v>
      </c>
      <c r="K154" s="136">
        <v>7136.69</v>
      </c>
      <c r="L154" s="136">
        <v>737.53</v>
      </c>
      <c r="M154" s="136">
        <v>190.15</v>
      </c>
      <c r="N154" s="136">
        <v>78.8</v>
      </c>
      <c r="O154" s="136">
        <v>79.400000000000006</v>
      </c>
      <c r="P154" s="136">
        <v>77.8</v>
      </c>
      <c r="Q154" s="136">
        <v>68.2</v>
      </c>
      <c r="R154" s="136">
        <v>0</v>
      </c>
    </row>
    <row r="155" spans="1:18">
      <c r="A155" s="135">
        <v>41698</v>
      </c>
      <c r="B155" s="136">
        <v>16291.4</v>
      </c>
      <c r="C155" s="136">
        <v>12453.16</v>
      </c>
      <c r="D155" s="136">
        <v>3508.26</v>
      </c>
      <c r="E155" s="136">
        <v>329.98</v>
      </c>
      <c r="F155" s="136">
        <v>13622.57</v>
      </c>
      <c r="G155" s="136">
        <v>10632.03</v>
      </c>
      <c r="H155" s="136">
        <v>2742.79</v>
      </c>
      <c r="I155" s="136">
        <v>247.74</v>
      </c>
      <c r="J155" s="136">
        <v>8119.94</v>
      </c>
      <c r="K155" s="136">
        <v>7214.23</v>
      </c>
      <c r="L155" s="136">
        <v>713.21</v>
      </c>
      <c r="M155" s="136">
        <v>192.5</v>
      </c>
      <c r="N155" s="136">
        <v>83.62</v>
      </c>
      <c r="O155" s="136">
        <v>85.38</v>
      </c>
      <c r="P155" s="136">
        <v>78.180000000000007</v>
      </c>
      <c r="Q155" s="136">
        <v>75.08</v>
      </c>
      <c r="R155" s="136">
        <v>0</v>
      </c>
    </row>
    <row r="156" spans="1:18">
      <c r="A156" s="135">
        <v>41729</v>
      </c>
      <c r="B156" s="136">
        <v>16516.43</v>
      </c>
      <c r="C156" s="136">
        <v>12656.77</v>
      </c>
      <c r="D156" s="136">
        <v>3525.76</v>
      </c>
      <c r="E156" s="136">
        <v>333.9</v>
      </c>
      <c r="F156" s="136">
        <v>12878.98</v>
      </c>
      <c r="G156" s="136">
        <v>9980.4599999999991</v>
      </c>
      <c r="H156" s="136">
        <v>2652.18</v>
      </c>
      <c r="I156" s="136">
        <v>246.34</v>
      </c>
      <c r="J156" s="136">
        <v>7776.95</v>
      </c>
      <c r="K156" s="136">
        <v>6907.97</v>
      </c>
      <c r="L156" s="136">
        <v>684.26</v>
      </c>
      <c r="M156" s="136">
        <v>184.72</v>
      </c>
      <c r="N156" s="136">
        <v>77.98</v>
      </c>
      <c r="O156" s="136">
        <v>78.849999999999994</v>
      </c>
      <c r="P156" s="136">
        <v>75.22</v>
      </c>
      <c r="Q156" s="136">
        <v>73.78</v>
      </c>
      <c r="R156" s="136">
        <v>0</v>
      </c>
    </row>
    <row r="157" spans="1:18">
      <c r="A157" s="135">
        <v>41759</v>
      </c>
      <c r="B157" s="136">
        <v>16111.46</v>
      </c>
      <c r="C157" s="136">
        <v>12335.24</v>
      </c>
      <c r="D157" s="136">
        <v>3403.01</v>
      </c>
      <c r="E157" s="136">
        <v>373.22</v>
      </c>
      <c r="F157" s="136">
        <v>12807.55</v>
      </c>
      <c r="G157" s="136">
        <v>9851.16</v>
      </c>
      <c r="H157" s="136">
        <v>2674.7</v>
      </c>
      <c r="I157" s="136">
        <v>281.69</v>
      </c>
      <c r="J157" s="136">
        <v>7915.46</v>
      </c>
      <c r="K157" s="136">
        <v>7001.39</v>
      </c>
      <c r="L157" s="136">
        <v>702.68</v>
      </c>
      <c r="M157" s="136">
        <v>211.39</v>
      </c>
      <c r="N157" s="136">
        <v>79.489999999999995</v>
      </c>
      <c r="O157" s="136">
        <v>79.86</v>
      </c>
      <c r="P157" s="136">
        <v>78.599999999999994</v>
      </c>
      <c r="Q157" s="136">
        <v>75.48</v>
      </c>
      <c r="R157" s="136">
        <v>0</v>
      </c>
    </row>
    <row r="158" spans="1:18">
      <c r="A158" s="135">
        <v>41790</v>
      </c>
      <c r="B158" s="136">
        <v>16257.53</v>
      </c>
      <c r="C158" s="136">
        <v>12497.14</v>
      </c>
      <c r="D158" s="136">
        <v>3376.85</v>
      </c>
      <c r="E158" s="136">
        <v>383.54</v>
      </c>
      <c r="F158" s="136">
        <v>12608.99</v>
      </c>
      <c r="G158" s="136">
        <v>9801.15</v>
      </c>
      <c r="H158" s="136">
        <v>2532.9299999999998</v>
      </c>
      <c r="I158" s="136">
        <v>274.91000000000003</v>
      </c>
      <c r="J158" s="136">
        <v>7863.87</v>
      </c>
      <c r="K158" s="136">
        <v>7010.85</v>
      </c>
      <c r="L158" s="136">
        <v>651.44000000000005</v>
      </c>
      <c r="M158" s="136">
        <v>201.58</v>
      </c>
      <c r="N158" s="136">
        <v>77.56</v>
      </c>
      <c r="O158" s="136">
        <v>78.430000000000007</v>
      </c>
      <c r="P158" s="136">
        <v>75.010000000000005</v>
      </c>
      <c r="Q158" s="136">
        <v>71.680000000000007</v>
      </c>
      <c r="R158" s="136">
        <v>0</v>
      </c>
    </row>
    <row r="159" spans="1:18">
      <c r="A159" s="135">
        <v>41820</v>
      </c>
      <c r="B159" s="136">
        <v>15814.08</v>
      </c>
      <c r="C159" s="136">
        <v>12239.75</v>
      </c>
      <c r="D159" s="136">
        <v>3215.94</v>
      </c>
      <c r="E159" s="136">
        <v>358.4</v>
      </c>
      <c r="F159" s="136">
        <v>12317.56</v>
      </c>
      <c r="G159" s="136">
        <v>9581.59</v>
      </c>
      <c r="H159" s="136">
        <v>2473.34</v>
      </c>
      <c r="I159" s="136">
        <v>262.63</v>
      </c>
      <c r="J159" s="136">
        <v>7644.58</v>
      </c>
      <c r="K159" s="136">
        <v>6837.11</v>
      </c>
      <c r="L159" s="136">
        <v>616.52</v>
      </c>
      <c r="M159" s="136">
        <v>190.95</v>
      </c>
      <c r="N159" s="136">
        <v>77.900000000000006</v>
      </c>
      <c r="O159" s="136">
        <v>78.3</v>
      </c>
      <c r="P159" s="136">
        <v>76.900000000000006</v>
      </c>
      <c r="Q159" s="136">
        <v>73.3</v>
      </c>
      <c r="R159" s="136">
        <v>0</v>
      </c>
    </row>
    <row r="160" spans="1:18">
      <c r="A160" s="135">
        <v>41851</v>
      </c>
      <c r="B160" s="136">
        <v>19019.310000000001</v>
      </c>
      <c r="C160" s="136">
        <v>14849.91</v>
      </c>
      <c r="D160" s="136">
        <v>3781.86</v>
      </c>
      <c r="E160" s="136">
        <v>387.54</v>
      </c>
      <c r="F160" s="136">
        <v>15256.42</v>
      </c>
      <c r="G160" s="136">
        <v>11889.79</v>
      </c>
      <c r="H160" s="136">
        <v>3078.03</v>
      </c>
      <c r="I160" s="136">
        <v>288.60000000000002</v>
      </c>
      <c r="J160" s="136">
        <v>9458.5</v>
      </c>
      <c r="K160" s="136">
        <v>8427.69</v>
      </c>
      <c r="L160" s="136">
        <v>816.56</v>
      </c>
      <c r="M160" s="136">
        <v>214.25</v>
      </c>
      <c r="N160" s="136">
        <v>80.22</v>
      </c>
      <c r="O160" s="136">
        <v>80.069999999999993</v>
      </c>
      <c r="P160" s="136">
        <v>81.39</v>
      </c>
      <c r="Q160" s="136">
        <v>74.47</v>
      </c>
      <c r="R160" s="136">
        <v>0</v>
      </c>
    </row>
    <row r="161" spans="1:18">
      <c r="A161" s="135">
        <v>41882</v>
      </c>
      <c r="B161" s="136">
        <v>19782.349999999999</v>
      </c>
      <c r="C161" s="136">
        <v>15334.36</v>
      </c>
      <c r="D161" s="136">
        <v>4074.34</v>
      </c>
      <c r="E161" s="136">
        <v>373.64</v>
      </c>
      <c r="F161" s="136">
        <v>16076.05</v>
      </c>
      <c r="G161" s="136">
        <v>12333.56</v>
      </c>
      <c r="H161" s="136">
        <v>3465.98</v>
      </c>
      <c r="I161" s="136">
        <v>276.51</v>
      </c>
      <c r="J161" s="136">
        <v>9883.59</v>
      </c>
      <c r="K161" s="136">
        <v>8740.3799999999992</v>
      </c>
      <c r="L161" s="136">
        <v>934.72</v>
      </c>
      <c r="M161" s="136">
        <v>208.5</v>
      </c>
      <c r="N161" s="136">
        <v>81.260000000000005</v>
      </c>
      <c r="O161" s="136">
        <v>80.430000000000007</v>
      </c>
      <c r="P161" s="136">
        <v>85.07</v>
      </c>
      <c r="Q161" s="136">
        <v>74.010000000000005</v>
      </c>
      <c r="R161" s="136">
        <v>0</v>
      </c>
    </row>
    <row r="162" spans="1:18">
      <c r="A162" s="135">
        <v>41912</v>
      </c>
      <c r="B162" s="136">
        <v>17990.68</v>
      </c>
      <c r="C162" s="136">
        <v>13803.26</v>
      </c>
      <c r="D162" s="136">
        <v>3832.22</v>
      </c>
      <c r="E162" s="136">
        <v>355.2</v>
      </c>
      <c r="F162" s="136">
        <v>14216.46</v>
      </c>
      <c r="G162" s="136">
        <v>10836.77</v>
      </c>
      <c r="H162" s="136">
        <v>3123.42</v>
      </c>
      <c r="I162" s="136">
        <v>256.27</v>
      </c>
      <c r="J162" s="136">
        <v>8584.8799999999992</v>
      </c>
      <c r="K162" s="136">
        <v>7598.79</v>
      </c>
      <c r="L162" s="136">
        <v>799.38</v>
      </c>
      <c r="M162" s="136">
        <v>186.71</v>
      </c>
      <c r="N162" s="136">
        <v>79.02</v>
      </c>
      <c r="O162" s="136">
        <v>78.510000000000005</v>
      </c>
      <c r="P162" s="136">
        <v>81.5</v>
      </c>
      <c r="Q162" s="136">
        <v>72.150000000000006</v>
      </c>
      <c r="R162" s="136">
        <v>0</v>
      </c>
    </row>
    <row r="163" spans="1:18">
      <c r="A163" s="135">
        <v>41943</v>
      </c>
      <c r="B163" s="136">
        <v>18649.939999999999</v>
      </c>
      <c r="C163" s="136">
        <v>14214.6</v>
      </c>
      <c r="D163" s="136">
        <v>4050.87</v>
      </c>
      <c r="E163" s="136">
        <v>384.47</v>
      </c>
      <c r="F163" s="136">
        <v>14764.03</v>
      </c>
      <c r="G163" s="136">
        <v>11202.94</v>
      </c>
      <c r="H163" s="136">
        <v>3280.64</v>
      </c>
      <c r="I163" s="136">
        <v>280.45</v>
      </c>
      <c r="J163" s="136">
        <v>8964.08</v>
      </c>
      <c r="K163" s="136">
        <v>7914.27</v>
      </c>
      <c r="L163" s="136">
        <v>845.67</v>
      </c>
      <c r="M163" s="136">
        <v>204.14</v>
      </c>
      <c r="N163" s="136">
        <v>79.16</v>
      </c>
      <c r="O163" s="136">
        <v>78.81</v>
      </c>
      <c r="P163" s="136">
        <v>80.989999999999995</v>
      </c>
      <c r="Q163" s="136">
        <v>72.95</v>
      </c>
      <c r="R163" s="136">
        <v>0</v>
      </c>
    </row>
    <row r="164" spans="1:18">
      <c r="A164" s="135">
        <v>41973</v>
      </c>
      <c r="B164" s="136">
        <v>17655.689999999999</v>
      </c>
      <c r="C164" s="136">
        <v>13285.69</v>
      </c>
      <c r="D164" s="136">
        <v>4000.11</v>
      </c>
      <c r="E164" s="136">
        <v>369.89</v>
      </c>
      <c r="F164" s="136">
        <v>14049.27</v>
      </c>
      <c r="G164" s="136">
        <v>10585.65</v>
      </c>
      <c r="H164" s="136">
        <v>3190.32</v>
      </c>
      <c r="I164" s="136">
        <v>273.31</v>
      </c>
      <c r="J164" s="136">
        <v>8318.0499999999993</v>
      </c>
      <c r="K164" s="136">
        <v>7315.63</v>
      </c>
      <c r="L164" s="136">
        <v>807.29</v>
      </c>
      <c r="M164" s="136">
        <v>195.13</v>
      </c>
      <c r="N164" s="136">
        <v>79.569999999999993</v>
      </c>
      <c r="O164" s="136">
        <v>79.680000000000007</v>
      </c>
      <c r="P164" s="136">
        <v>79.760000000000005</v>
      </c>
      <c r="Q164" s="136">
        <v>73.89</v>
      </c>
      <c r="R164" s="136">
        <v>0</v>
      </c>
    </row>
    <row r="165" spans="1:18">
      <c r="A165" s="135">
        <v>42004</v>
      </c>
      <c r="B165" s="136">
        <v>18401.96</v>
      </c>
      <c r="C165" s="136">
        <v>13654.17</v>
      </c>
      <c r="D165" s="136">
        <v>4364.99</v>
      </c>
      <c r="E165" s="136">
        <v>382.79</v>
      </c>
      <c r="F165" s="136">
        <v>14322.49</v>
      </c>
      <c r="G165" s="136">
        <v>10520.59</v>
      </c>
      <c r="H165" s="136">
        <v>3512.69</v>
      </c>
      <c r="I165" s="136">
        <v>289.20999999999998</v>
      </c>
      <c r="J165" s="136">
        <v>8319.7199999999993</v>
      </c>
      <c r="K165" s="136">
        <v>7250.91</v>
      </c>
      <c r="L165" s="136">
        <v>861.03</v>
      </c>
      <c r="M165" s="136">
        <v>207.77</v>
      </c>
      <c r="N165" s="136">
        <v>77.83</v>
      </c>
      <c r="O165" s="136">
        <v>77.05</v>
      </c>
      <c r="P165" s="136">
        <v>80.47</v>
      </c>
      <c r="Q165" s="136">
        <v>75.55</v>
      </c>
      <c r="R165" s="136">
        <v>0</v>
      </c>
    </row>
    <row r="166" spans="1:18">
      <c r="A166" s="135">
        <v>42035</v>
      </c>
      <c r="B166" s="136">
        <v>18820.46</v>
      </c>
      <c r="C166" s="136">
        <v>13887.41</v>
      </c>
      <c r="D166" s="136">
        <v>4545.82</v>
      </c>
      <c r="E166" s="136">
        <v>387.23</v>
      </c>
      <c r="F166" s="136">
        <v>14741.89</v>
      </c>
      <c r="G166" s="136">
        <v>10853.34</v>
      </c>
      <c r="H166" s="136">
        <v>3604.97</v>
      </c>
      <c r="I166" s="136">
        <v>283.58</v>
      </c>
      <c r="J166" s="136">
        <v>8378.4500000000007</v>
      </c>
      <c r="K166" s="136">
        <v>7294.68</v>
      </c>
      <c r="L166" s="136">
        <v>882.14</v>
      </c>
      <c r="M166" s="136">
        <v>201.62</v>
      </c>
      <c r="N166" s="136">
        <v>78.33</v>
      </c>
      <c r="O166" s="136">
        <v>78.150000000000006</v>
      </c>
      <c r="P166" s="136">
        <v>79.3</v>
      </c>
      <c r="Q166" s="136">
        <v>73.23</v>
      </c>
      <c r="R166" s="136">
        <v>0</v>
      </c>
    </row>
    <row r="167" spans="1:18">
      <c r="A167" s="135">
        <v>42063</v>
      </c>
      <c r="B167" s="136">
        <v>18792.86</v>
      </c>
      <c r="C167" s="136">
        <v>13933.5</v>
      </c>
      <c r="D167" s="136">
        <v>4451.16</v>
      </c>
      <c r="E167" s="136">
        <v>408.21</v>
      </c>
      <c r="F167" s="136">
        <v>15626.78</v>
      </c>
      <c r="G167" s="136">
        <v>11562.17</v>
      </c>
      <c r="H167" s="136">
        <v>3755.09</v>
      </c>
      <c r="I167" s="136">
        <v>309.52</v>
      </c>
      <c r="J167" s="136">
        <v>9064.4599999999991</v>
      </c>
      <c r="K167" s="136">
        <v>7841.45</v>
      </c>
      <c r="L167" s="136">
        <v>995.24</v>
      </c>
      <c r="M167" s="136">
        <v>227.78</v>
      </c>
      <c r="N167" s="136">
        <v>83.15</v>
      </c>
      <c r="O167" s="136">
        <v>82.98</v>
      </c>
      <c r="P167" s="136">
        <v>84.36</v>
      </c>
      <c r="Q167" s="136">
        <v>75.819999999999993</v>
      </c>
      <c r="R167" s="136">
        <v>0</v>
      </c>
    </row>
    <row r="168" spans="1:18">
      <c r="A168" s="135">
        <v>42094</v>
      </c>
      <c r="B168" s="136">
        <v>19442.46</v>
      </c>
      <c r="C168" s="136">
        <v>14606.24</v>
      </c>
      <c r="D168" s="136">
        <v>4449.68</v>
      </c>
      <c r="E168" s="136">
        <v>386.54</v>
      </c>
      <c r="F168" s="136">
        <v>16058.79</v>
      </c>
      <c r="G168" s="136">
        <v>12167.7</v>
      </c>
      <c r="H168" s="136">
        <v>3626.1</v>
      </c>
      <c r="I168" s="136">
        <v>264.99</v>
      </c>
      <c r="J168" s="136">
        <v>9399.42</v>
      </c>
      <c r="K168" s="136">
        <v>8266.59</v>
      </c>
      <c r="L168" s="136">
        <v>938.41</v>
      </c>
      <c r="M168" s="136">
        <v>194.42</v>
      </c>
      <c r="N168" s="136">
        <v>82.6</v>
      </c>
      <c r="O168" s="136">
        <v>83.3</v>
      </c>
      <c r="P168" s="136">
        <v>81.489999999999995</v>
      </c>
      <c r="Q168" s="136">
        <v>68.55</v>
      </c>
      <c r="R168" s="136">
        <v>0</v>
      </c>
    </row>
    <row r="169" spans="1:18">
      <c r="A169" s="135">
        <v>42124</v>
      </c>
      <c r="B169" s="136">
        <v>18873.97</v>
      </c>
      <c r="C169" s="136">
        <v>14114.25</v>
      </c>
      <c r="D169" s="136">
        <v>4347.7700000000004</v>
      </c>
      <c r="E169" s="136">
        <v>411.96</v>
      </c>
      <c r="F169" s="136">
        <v>15457.62</v>
      </c>
      <c r="G169" s="136">
        <v>11573.67</v>
      </c>
      <c r="H169" s="136">
        <v>3581.64</v>
      </c>
      <c r="I169" s="136">
        <v>302.3</v>
      </c>
      <c r="J169" s="136">
        <v>9264.0300000000007</v>
      </c>
      <c r="K169" s="136">
        <v>8085.25</v>
      </c>
      <c r="L169" s="136">
        <v>956.38</v>
      </c>
      <c r="M169" s="136">
        <v>222.4</v>
      </c>
      <c r="N169" s="136">
        <v>81.900000000000006</v>
      </c>
      <c r="O169" s="136">
        <v>82</v>
      </c>
      <c r="P169" s="136">
        <v>82.38</v>
      </c>
      <c r="Q169" s="136">
        <v>73.38</v>
      </c>
      <c r="R169" s="136">
        <v>0</v>
      </c>
    </row>
    <row r="170" spans="1:18">
      <c r="A170" s="135">
        <v>42155</v>
      </c>
      <c r="B170" s="136">
        <v>18616.95</v>
      </c>
      <c r="C170" s="136">
        <v>13655.86</v>
      </c>
      <c r="D170" s="136">
        <v>4546.76</v>
      </c>
      <c r="E170" s="136">
        <v>414.33</v>
      </c>
      <c r="F170" s="136">
        <v>14776.7</v>
      </c>
      <c r="G170" s="136">
        <v>10897.48</v>
      </c>
      <c r="H170" s="136">
        <v>3570.61</v>
      </c>
      <c r="I170" s="136">
        <v>308.61</v>
      </c>
      <c r="J170" s="136">
        <v>8778.35</v>
      </c>
      <c r="K170" s="136">
        <v>7603.02</v>
      </c>
      <c r="L170" s="136">
        <v>952.4</v>
      </c>
      <c r="M170" s="136">
        <v>222.94</v>
      </c>
      <c r="N170" s="136">
        <v>79.37</v>
      </c>
      <c r="O170" s="136">
        <v>79.8</v>
      </c>
      <c r="P170" s="136">
        <v>78.53</v>
      </c>
      <c r="Q170" s="136">
        <v>74.489999999999995</v>
      </c>
      <c r="R170" s="136">
        <v>0</v>
      </c>
    </row>
    <row r="171" spans="1:18">
      <c r="A171" s="135">
        <v>42185</v>
      </c>
      <c r="B171" s="136">
        <v>18388.599999999999</v>
      </c>
      <c r="C171" s="136">
        <v>13550.01</v>
      </c>
      <c r="D171" s="136">
        <v>4452.3900000000003</v>
      </c>
      <c r="E171" s="136">
        <v>386.2</v>
      </c>
      <c r="F171" s="136">
        <v>14669.74</v>
      </c>
      <c r="G171" s="136">
        <v>10859.87</v>
      </c>
      <c r="H171" s="136">
        <v>3531.98</v>
      </c>
      <c r="I171" s="136">
        <v>277.89</v>
      </c>
      <c r="J171" s="136">
        <v>8593.5</v>
      </c>
      <c r="K171" s="136">
        <v>7532.16</v>
      </c>
      <c r="L171" s="136">
        <v>857.25</v>
      </c>
      <c r="M171" s="136">
        <v>204.1</v>
      </c>
      <c r="N171" s="136">
        <v>79.78</v>
      </c>
      <c r="O171" s="136">
        <v>80.150000000000006</v>
      </c>
      <c r="P171" s="136">
        <v>79.33</v>
      </c>
      <c r="Q171" s="136">
        <v>71.95</v>
      </c>
      <c r="R171" s="136">
        <v>0</v>
      </c>
    </row>
    <row r="172" spans="1:18">
      <c r="A172" s="135">
        <v>42216</v>
      </c>
      <c r="B172" s="136">
        <v>21249.13</v>
      </c>
      <c r="C172" s="136">
        <v>15707.61</v>
      </c>
      <c r="D172" s="136">
        <v>5136.76</v>
      </c>
      <c r="E172" s="136">
        <v>404.76</v>
      </c>
      <c r="F172" s="136">
        <v>17218</v>
      </c>
      <c r="G172" s="136">
        <v>12662.23</v>
      </c>
      <c r="H172" s="136">
        <v>4248.13</v>
      </c>
      <c r="I172" s="136">
        <v>307.64</v>
      </c>
      <c r="J172" s="136">
        <v>9950.23</v>
      </c>
      <c r="K172" s="136">
        <v>8714.8700000000008</v>
      </c>
      <c r="L172" s="136">
        <v>1009.28</v>
      </c>
      <c r="M172" s="136">
        <v>226.08</v>
      </c>
      <c r="N172" s="136">
        <v>81.03</v>
      </c>
      <c r="O172" s="136">
        <v>80.61</v>
      </c>
      <c r="P172" s="136">
        <v>82.7</v>
      </c>
      <c r="Q172" s="136">
        <v>76</v>
      </c>
      <c r="R172" s="136">
        <v>0</v>
      </c>
    </row>
    <row r="173" spans="1:18">
      <c r="A173" s="135">
        <v>42247</v>
      </c>
      <c r="B173" s="136">
        <v>21962.61</v>
      </c>
      <c r="C173" s="136">
        <v>16183.57</v>
      </c>
      <c r="D173" s="136">
        <v>5385.08</v>
      </c>
      <c r="E173" s="136">
        <v>393.96</v>
      </c>
      <c r="F173" s="136">
        <v>18307.48</v>
      </c>
      <c r="G173" s="136">
        <v>13342.86</v>
      </c>
      <c r="H173" s="136">
        <v>4646.42</v>
      </c>
      <c r="I173" s="136">
        <v>318.2</v>
      </c>
      <c r="J173" s="136">
        <v>10568.26</v>
      </c>
      <c r="K173" s="136">
        <v>9196.3700000000008</v>
      </c>
      <c r="L173" s="136">
        <v>1137.01</v>
      </c>
      <c r="M173" s="136">
        <v>234.89</v>
      </c>
      <c r="N173" s="136">
        <v>83.36</v>
      </c>
      <c r="O173" s="136">
        <v>82.45</v>
      </c>
      <c r="P173" s="136">
        <v>86.28</v>
      </c>
      <c r="Q173" s="136">
        <v>80.77</v>
      </c>
      <c r="R173" s="136">
        <v>0</v>
      </c>
    </row>
    <row r="174" spans="1:18">
      <c r="A174" s="135">
        <v>42277</v>
      </c>
      <c r="B174" s="136">
        <v>20289.57</v>
      </c>
      <c r="C174" s="136">
        <v>14743.83</v>
      </c>
      <c r="D174" s="136">
        <v>5154.51</v>
      </c>
      <c r="E174" s="136">
        <v>391.24</v>
      </c>
      <c r="F174" s="136">
        <v>16108.23</v>
      </c>
      <c r="G174" s="136">
        <v>11753.86</v>
      </c>
      <c r="H174" s="136">
        <v>4067.12</v>
      </c>
      <c r="I174" s="136">
        <v>287.25</v>
      </c>
      <c r="J174" s="136">
        <v>9193.4500000000007</v>
      </c>
      <c r="K174" s="136">
        <v>8028.12</v>
      </c>
      <c r="L174" s="136">
        <v>964.26</v>
      </c>
      <c r="M174" s="136">
        <v>201.07</v>
      </c>
      <c r="N174" s="136">
        <v>79.39</v>
      </c>
      <c r="O174" s="136">
        <v>79.72</v>
      </c>
      <c r="P174" s="136">
        <v>78.900000000000006</v>
      </c>
      <c r="Q174" s="136">
        <v>73.42</v>
      </c>
      <c r="R174" s="136">
        <v>0</v>
      </c>
    </row>
    <row r="175" spans="1:18">
      <c r="A175" s="135">
        <v>42308</v>
      </c>
      <c r="B175" s="136">
        <v>20563.07</v>
      </c>
      <c r="C175" s="136">
        <v>14704.82</v>
      </c>
      <c r="D175" s="136">
        <v>5450.24</v>
      </c>
      <c r="E175" s="136">
        <v>408.01</v>
      </c>
      <c r="F175" s="136">
        <v>16560.490000000002</v>
      </c>
      <c r="G175" s="136">
        <v>12003.26</v>
      </c>
      <c r="H175" s="136">
        <v>4248.63</v>
      </c>
      <c r="I175" s="136">
        <v>308.61</v>
      </c>
      <c r="J175" s="136">
        <v>9545.85</v>
      </c>
      <c r="K175" s="136">
        <v>8290.99</v>
      </c>
      <c r="L175" s="136">
        <v>1031.0999999999999</v>
      </c>
      <c r="M175" s="136">
        <v>223.76</v>
      </c>
      <c r="N175" s="136">
        <v>80.540000000000006</v>
      </c>
      <c r="O175" s="136">
        <v>81.63</v>
      </c>
      <c r="P175" s="136">
        <v>77.95</v>
      </c>
      <c r="Q175" s="136">
        <v>75.64</v>
      </c>
      <c r="R175" s="136">
        <v>0</v>
      </c>
    </row>
    <row r="176" spans="1:18">
      <c r="A176" s="135">
        <v>42338</v>
      </c>
      <c r="B176" s="136">
        <v>19057.990000000002</v>
      </c>
      <c r="C176" s="136">
        <v>13421.47</v>
      </c>
      <c r="D176" s="136">
        <v>5243.85</v>
      </c>
      <c r="E176" s="136">
        <v>392.67</v>
      </c>
      <c r="F176" s="136">
        <v>14968.71</v>
      </c>
      <c r="G176" s="136">
        <v>10655.14</v>
      </c>
      <c r="H176" s="136">
        <v>4021.06</v>
      </c>
      <c r="I176" s="136">
        <v>292.51</v>
      </c>
      <c r="J176" s="136">
        <v>8428.67</v>
      </c>
      <c r="K176" s="136">
        <v>7246.66</v>
      </c>
      <c r="L176" s="136">
        <v>968.04</v>
      </c>
      <c r="M176" s="136">
        <v>213.98</v>
      </c>
      <c r="N176" s="136">
        <v>78.540000000000006</v>
      </c>
      <c r="O176" s="136">
        <v>79.39</v>
      </c>
      <c r="P176" s="136">
        <v>76.680000000000007</v>
      </c>
      <c r="Q176" s="136">
        <v>74.489999999999995</v>
      </c>
      <c r="R176" s="136">
        <v>0</v>
      </c>
    </row>
    <row r="177" spans="1:18">
      <c r="A177" s="135">
        <v>42369</v>
      </c>
      <c r="B177" s="136">
        <v>19619.95</v>
      </c>
      <c r="C177" s="136">
        <v>13601.23</v>
      </c>
      <c r="D177" s="136">
        <v>5646.62</v>
      </c>
      <c r="E177" s="136">
        <v>372.09</v>
      </c>
      <c r="F177" s="136">
        <v>15097.61</v>
      </c>
      <c r="G177" s="136">
        <v>10403.049999999999</v>
      </c>
      <c r="H177" s="136">
        <v>4432.47</v>
      </c>
      <c r="I177" s="136">
        <v>262.10000000000002</v>
      </c>
      <c r="J177" s="136">
        <v>8252.92</v>
      </c>
      <c r="K177" s="136">
        <v>7022.19</v>
      </c>
      <c r="L177" s="136">
        <v>1031.8</v>
      </c>
      <c r="M177" s="136">
        <v>198.93</v>
      </c>
      <c r="N177" s="136">
        <v>76.95</v>
      </c>
      <c r="O177" s="136">
        <v>76.489999999999995</v>
      </c>
      <c r="P177" s="136">
        <v>78.5</v>
      </c>
      <c r="Q177" s="136">
        <v>70.44</v>
      </c>
      <c r="R177" s="136">
        <v>0</v>
      </c>
    </row>
    <row r="178" spans="1:18">
      <c r="A178" s="135">
        <v>42400</v>
      </c>
      <c r="B178" s="136">
        <v>20825.349999999999</v>
      </c>
      <c r="C178" s="136">
        <v>14528.61</v>
      </c>
      <c r="D178" s="136">
        <v>5909.32</v>
      </c>
      <c r="E178" s="136">
        <v>387.42</v>
      </c>
      <c r="F178" s="136">
        <v>16293.16</v>
      </c>
      <c r="G178" s="136">
        <v>11249.26</v>
      </c>
      <c r="H178" s="136">
        <v>4763.43</v>
      </c>
      <c r="I178" s="136">
        <v>280.47000000000003</v>
      </c>
      <c r="J178" s="136">
        <v>8803.4599999999991</v>
      </c>
      <c r="K178" s="136">
        <v>7454.01</v>
      </c>
      <c r="L178" s="136">
        <v>1138.53</v>
      </c>
      <c r="M178" s="136">
        <v>210.92</v>
      </c>
      <c r="N178" s="136">
        <v>78.239999999999995</v>
      </c>
      <c r="O178" s="136">
        <v>77.430000000000007</v>
      </c>
      <c r="P178" s="136">
        <v>80.61</v>
      </c>
      <c r="Q178" s="136">
        <v>72.39</v>
      </c>
      <c r="R178" s="136">
        <v>0</v>
      </c>
    </row>
    <row r="179" spans="1:18">
      <c r="A179" s="135">
        <v>42429</v>
      </c>
      <c r="B179" s="136">
        <v>20835.919999999998</v>
      </c>
      <c r="C179" s="136">
        <v>14539.02</v>
      </c>
      <c r="D179" s="136">
        <v>5854.57</v>
      </c>
      <c r="E179" s="136">
        <v>442.33</v>
      </c>
      <c r="F179" s="136">
        <v>16891.18</v>
      </c>
      <c r="G179" s="136">
        <v>11726.05</v>
      </c>
      <c r="H179" s="136">
        <v>4829.66</v>
      </c>
      <c r="I179" s="136">
        <v>335.47</v>
      </c>
      <c r="J179" s="136">
        <v>9291.66</v>
      </c>
      <c r="K179" s="136">
        <v>7812.13</v>
      </c>
      <c r="L179" s="136">
        <v>1227.0899999999999</v>
      </c>
      <c r="M179" s="136">
        <v>252.44</v>
      </c>
      <c r="N179" s="136">
        <v>81.069999999999993</v>
      </c>
      <c r="O179" s="136">
        <v>80.650000000000006</v>
      </c>
      <c r="P179" s="136">
        <v>82.49</v>
      </c>
      <c r="Q179" s="136">
        <v>75.84</v>
      </c>
      <c r="R179" s="136">
        <v>0</v>
      </c>
    </row>
    <row r="180" spans="1:18">
      <c r="A180" s="135">
        <v>42460</v>
      </c>
      <c r="B180" s="136">
        <v>20592.45</v>
      </c>
      <c r="C180" s="136">
        <v>14443.74</v>
      </c>
      <c r="D180" s="136">
        <v>5763.97</v>
      </c>
      <c r="E180" s="136">
        <v>384.75</v>
      </c>
      <c r="F180" s="136">
        <v>16405.84</v>
      </c>
      <c r="G180" s="136">
        <v>11510.62</v>
      </c>
      <c r="H180" s="136">
        <v>4619.18</v>
      </c>
      <c r="I180" s="136">
        <v>276.04000000000002</v>
      </c>
      <c r="J180" s="136">
        <v>9181.73</v>
      </c>
      <c r="K180" s="136">
        <v>7835.23</v>
      </c>
      <c r="L180" s="136">
        <v>1141.47</v>
      </c>
      <c r="M180" s="136">
        <v>205.04</v>
      </c>
      <c r="N180" s="136">
        <v>79.67</v>
      </c>
      <c r="O180" s="136">
        <v>79.69</v>
      </c>
      <c r="P180" s="136">
        <v>80.14</v>
      </c>
      <c r="Q180" s="136">
        <v>71.75</v>
      </c>
      <c r="R180" s="136">
        <v>0</v>
      </c>
    </row>
    <row r="181" spans="1:18">
      <c r="A181" s="135">
        <v>42490</v>
      </c>
      <c r="B181" s="136">
        <v>20504.759999999998</v>
      </c>
      <c r="C181" s="136">
        <v>14417.62</v>
      </c>
      <c r="D181" s="136">
        <v>5732.86</v>
      </c>
      <c r="E181" s="136">
        <v>354.29</v>
      </c>
      <c r="F181" s="136">
        <v>16750.560000000001</v>
      </c>
      <c r="G181" s="136">
        <v>11719.21</v>
      </c>
      <c r="H181" s="136">
        <v>4756.63</v>
      </c>
      <c r="I181" s="136">
        <v>274.72000000000003</v>
      </c>
      <c r="J181" s="136">
        <v>9440.15</v>
      </c>
      <c r="K181" s="136">
        <v>8060.57</v>
      </c>
      <c r="L181" s="136">
        <v>1174.75</v>
      </c>
      <c r="M181" s="136">
        <v>204.83</v>
      </c>
      <c r="N181" s="136">
        <v>81.69</v>
      </c>
      <c r="O181" s="136">
        <v>81.28</v>
      </c>
      <c r="P181" s="136">
        <v>82.97</v>
      </c>
      <c r="Q181" s="136">
        <v>77.540000000000006</v>
      </c>
      <c r="R181" s="136">
        <v>0</v>
      </c>
    </row>
    <row r="182" spans="1:18">
      <c r="A182" s="135">
        <v>42521</v>
      </c>
      <c r="B182" s="136">
        <v>20419.18</v>
      </c>
      <c r="C182" s="136">
        <v>14166.18</v>
      </c>
      <c r="D182" s="136">
        <v>5903.21</v>
      </c>
      <c r="E182" s="136">
        <v>349.78</v>
      </c>
      <c r="F182" s="136">
        <v>16131.53</v>
      </c>
      <c r="G182" s="136">
        <v>11283.32</v>
      </c>
      <c r="H182" s="136">
        <v>4592.5600000000004</v>
      </c>
      <c r="I182" s="136">
        <v>255.66</v>
      </c>
      <c r="J182" s="136">
        <v>9077.2099999999991</v>
      </c>
      <c r="K182" s="136">
        <v>7771.37</v>
      </c>
      <c r="L182" s="136">
        <v>1120.19</v>
      </c>
      <c r="M182" s="136">
        <v>185.66</v>
      </c>
      <c r="N182" s="136">
        <v>79</v>
      </c>
      <c r="O182" s="136">
        <v>79.650000000000006</v>
      </c>
      <c r="P182" s="136">
        <v>77.8</v>
      </c>
      <c r="Q182" s="136">
        <v>73.09</v>
      </c>
      <c r="R182" s="136">
        <v>0</v>
      </c>
    </row>
    <row r="183" spans="1:18">
      <c r="A183" s="135">
        <v>42551</v>
      </c>
      <c r="B183" s="136">
        <v>19714.939999999999</v>
      </c>
      <c r="C183" s="136">
        <v>13660.78</v>
      </c>
      <c r="D183" s="136">
        <v>5712.96</v>
      </c>
      <c r="E183" s="136">
        <v>341.2</v>
      </c>
      <c r="F183" s="136">
        <v>15924.65</v>
      </c>
      <c r="G183" s="136">
        <v>11071.71</v>
      </c>
      <c r="H183" s="136">
        <v>4601.82</v>
      </c>
      <c r="I183" s="136">
        <v>251.13</v>
      </c>
      <c r="J183" s="136">
        <v>8870.17</v>
      </c>
      <c r="K183" s="136">
        <v>7582.02</v>
      </c>
      <c r="L183" s="136">
        <v>1103.3800000000001</v>
      </c>
      <c r="M183" s="136">
        <v>184.77</v>
      </c>
      <c r="N183" s="136">
        <v>80.77</v>
      </c>
      <c r="O183" s="136">
        <v>81.05</v>
      </c>
      <c r="P183" s="136">
        <v>80.55</v>
      </c>
      <c r="Q183" s="136">
        <v>73.599999999999994</v>
      </c>
      <c r="R183" s="136">
        <v>0</v>
      </c>
    </row>
    <row r="184" spans="1:18">
      <c r="A184" s="135">
        <v>42582</v>
      </c>
      <c r="B184" s="136">
        <v>22752.49</v>
      </c>
      <c r="C184" s="136">
        <v>16193.98</v>
      </c>
      <c r="D184" s="136">
        <v>6211.59</v>
      </c>
      <c r="E184" s="136">
        <v>346.92</v>
      </c>
      <c r="F184" s="136">
        <v>18291.580000000002</v>
      </c>
      <c r="G184" s="136">
        <v>12943.49</v>
      </c>
      <c r="H184" s="136">
        <v>5086.6899999999996</v>
      </c>
      <c r="I184" s="136">
        <v>261.41000000000003</v>
      </c>
      <c r="J184" s="136">
        <v>10255.790000000001</v>
      </c>
      <c r="K184" s="136">
        <v>8813</v>
      </c>
      <c r="L184" s="136">
        <v>1243.01</v>
      </c>
      <c r="M184" s="136">
        <v>199.77</v>
      </c>
      <c r="N184" s="136">
        <v>80.39</v>
      </c>
      <c r="O184" s="136">
        <v>79.930000000000007</v>
      </c>
      <c r="P184" s="136">
        <v>81.89</v>
      </c>
      <c r="Q184" s="136">
        <v>73.349999999999994</v>
      </c>
      <c r="R184" s="136">
        <v>0</v>
      </c>
    </row>
    <row r="185" spans="1:18">
      <c r="A185" s="135">
        <v>42613</v>
      </c>
      <c r="B185" s="136">
        <v>23528.84</v>
      </c>
      <c r="C185" s="136">
        <v>16741.259999999998</v>
      </c>
      <c r="D185" s="136">
        <v>6441.24</v>
      </c>
      <c r="E185" s="136">
        <v>346.34</v>
      </c>
      <c r="F185" s="136">
        <v>19600.900000000001</v>
      </c>
      <c r="G185" s="136">
        <v>14020.25</v>
      </c>
      <c r="H185" s="136">
        <v>5318.82</v>
      </c>
      <c r="I185" s="136">
        <v>261.83</v>
      </c>
      <c r="J185" s="136">
        <v>11045.47</v>
      </c>
      <c r="K185" s="136">
        <v>9570.34</v>
      </c>
      <c r="L185" s="136">
        <v>1273.72</v>
      </c>
      <c r="M185" s="136">
        <v>201.41</v>
      </c>
      <c r="N185" s="136">
        <v>83.31</v>
      </c>
      <c r="O185" s="136">
        <v>83.75</v>
      </c>
      <c r="P185" s="136">
        <v>82.57</v>
      </c>
      <c r="Q185" s="136">
        <v>75.599999999999994</v>
      </c>
      <c r="R185" s="136">
        <v>0</v>
      </c>
    </row>
    <row r="186" spans="1:18">
      <c r="A186" s="135">
        <v>42643</v>
      </c>
      <c r="B186" s="136">
        <v>21464.35</v>
      </c>
      <c r="C186" s="136">
        <v>15123.56</v>
      </c>
      <c r="D186" s="136">
        <v>6007.93</v>
      </c>
      <c r="E186" s="136">
        <v>332.87</v>
      </c>
      <c r="F186" s="136">
        <v>17349.080000000002</v>
      </c>
      <c r="G186" s="136">
        <v>12411.42</v>
      </c>
      <c r="H186" s="136">
        <v>4703.6400000000003</v>
      </c>
      <c r="I186" s="136">
        <v>234.02</v>
      </c>
      <c r="J186" s="136">
        <v>9673.9699999999993</v>
      </c>
      <c r="K186" s="136">
        <v>8433.4</v>
      </c>
      <c r="L186" s="136">
        <v>1068.17</v>
      </c>
      <c r="M186" s="136">
        <v>172.39</v>
      </c>
      <c r="N186" s="136">
        <v>80.83</v>
      </c>
      <c r="O186" s="136">
        <v>82.07</v>
      </c>
      <c r="P186" s="136">
        <v>78.290000000000006</v>
      </c>
      <c r="Q186" s="136">
        <v>70.31</v>
      </c>
      <c r="R186" s="136">
        <v>0</v>
      </c>
    </row>
    <row r="187" spans="1:18">
      <c r="A187" s="135">
        <v>42674</v>
      </c>
      <c r="B187" s="136">
        <v>22198.69</v>
      </c>
      <c r="C187" s="136">
        <v>15687.03</v>
      </c>
      <c r="D187" s="136">
        <v>6181.5</v>
      </c>
      <c r="E187" s="136">
        <v>330.16</v>
      </c>
      <c r="F187" s="136">
        <v>18107.57</v>
      </c>
      <c r="G187" s="136">
        <v>13030.82</v>
      </c>
      <c r="H187" s="136">
        <v>4847.49</v>
      </c>
      <c r="I187" s="136">
        <v>229.26</v>
      </c>
      <c r="J187" s="136">
        <v>10219.86</v>
      </c>
      <c r="K187" s="136">
        <v>8945.23</v>
      </c>
      <c r="L187" s="136">
        <v>1096.6500000000001</v>
      </c>
      <c r="M187" s="136">
        <v>177.98</v>
      </c>
      <c r="N187" s="136">
        <v>81.569999999999993</v>
      </c>
      <c r="O187" s="136">
        <v>83.07</v>
      </c>
      <c r="P187" s="136">
        <v>78.42</v>
      </c>
      <c r="Q187" s="136">
        <v>69.44</v>
      </c>
      <c r="R187" s="136">
        <v>0</v>
      </c>
    </row>
    <row r="188" spans="1:18">
      <c r="A188" s="135">
        <v>42704</v>
      </c>
      <c r="B188" s="136">
        <v>21071.24</v>
      </c>
      <c r="C188" s="136">
        <v>14936.97</v>
      </c>
      <c r="D188" s="136">
        <v>5850.83</v>
      </c>
      <c r="E188" s="136">
        <v>283.44</v>
      </c>
      <c r="F188" s="136">
        <v>16705.86</v>
      </c>
      <c r="G188" s="136">
        <v>11883.12</v>
      </c>
      <c r="H188" s="136">
        <v>4609.96</v>
      </c>
      <c r="I188" s="136">
        <v>206.78</v>
      </c>
      <c r="J188" s="136">
        <v>9296.5400000000009</v>
      </c>
      <c r="K188" s="136">
        <v>8070.58</v>
      </c>
      <c r="L188" s="136">
        <v>1057.43</v>
      </c>
      <c r="M188" s="136">
        <v>168.54</v>
      </c>
      <c r="N188" s="136">
        <v>79.28</v>
      </c>
      <c r="O188" s="136">
        <v>79.599999999999994</v>
      </c>
      <c r="P188" s="136">
        <v>78.790000000000006</v>
      </c>
      <c r="Q188" s="136">
        <v>72.95</v>
      </c>
      <c r="R188" s="136">
        <v>0</v>
      </c>
    </row>
    <row r="189" spans="1:18">
      <c r="A189" s="135">
        <v>42735</v>
      </c>
      <c r="B189" s="136">
        <v>22092.44</v>
      </c>
      <c r="C189" s="136">
        <v>15202.47</v>
      </c>
      <c r="D189" s="136">
        <v>6595.45</v>
      </c>
      <c r="E189" s="136">
        <v>294.51</v>
      </c>
      <c r="F189" s="136">
        <v>17654.89</v>
      </c>
      <c r="G189" s="136">
        <v>12115.11</v>
      </c>
      <c r="H189" s="136">
        <v>5321.91</v>
      </c>
      <c r="I189" s="136">
        <v>217.87</v>
      </c>
      <c r="J189" s="136">
        <v>9460.4</v>
      </c>
      <c r="K189" s="136">
        <v>8098.86</v>
      </c>
      <c r="L189" s="136">
        <v>1184.3399999999999</v>
      </c>
      <c r="M189" s="136">
        <v>177.19</v>
      </c>
      <c r="N189" s="136">
        <v>79.91</v>
      </c>
      <c r="O189" s="136">
        <v>79.69</v>
      </c>
      <c r="P189" s="136">
        <v>80.69</v>
      </c>
      <c r="Q189" s="136">
        <v>73.98</v>
      </c>
      <c r="R189" s="136">
        <v>0</v>
      </c>
    </row>
    <row r="190" spans="1:18">
      <c r="A190" s="135">
        <v>42766</v>
      </c>
      <c r="B190" s="136">
        <v>23357.85</v>
      </c>
      <c r="C190" s="136">
        <v>16092.98</v>
      </c>
      <c r="D190" s="136">
        <v>6925.8</v>
      </c>
      <c r="E190" s="136">
        <v>339.07</v>
      </c>
      <c r="F190" s="136">
        <v>19200.93</v>
      </c>
      <c r="G190" s="136">
        <v>13071.93</v>
      </c>
      <c r="H190" s="136">
        <v>5884.76</v>
      </c>
      <c r="I190" s="136">
        <v>244.25</v>
      </c>
      <c r="J190" s="136">
        <v>10247.9</v>
      </c>
      <c r="K190" s="136">
        <v>8676.64</v>
      </c>
      <c r="L190" s="136">
        <v>1372.2</v>
      </c>
      <c r="M190" s="136">
        <v>199.06</v>
      </c>
      <c r="N190" s="136">
        <v>82.2</v>
      </c>
      <c r="O190" s="136">
        <v>81.23</v>
      </c>
      <c r="P190" s="136">
        <v>84.97</v>
      </c>
      <c r="Q190" s="136">
        <v>72.03</v>
      </c>
      <c r="R190" s="136">
        <v>0</v>
      </c>
    </row>
    <row r="191" spans="1:18">
      <c r="A191" s="135">
        <v>42794</v>
      </c>
      <c r="B191" s="136">
        <v>21735.46</v>
      </c>
      <c r="C191" s="136">
        <v>15128.35</v>
      </c>
      <c r="D191" s="136">
        <v>6306.61</v>
      </c>
      <c r="E191" s="136">
        <v>300.51</v>
      </c>
      <c r="F191" s="136">
        <v>18261.330000000002</v>
      </c>
      <c r="G191" s="136">
        <v>12787.91</v>
      </c>
      <c r="H191" s="136">
        <v>5245.17</v>
      </c>
      <c r="I191" s="136">
        <v>228.24</v>
      </c>
      <c r="J191" s="136">
        <v>9925.83</v>
      </c>
      <c r="K191" s="136">
        <v>8486.2000000000007</v>
      </c>
      <c r="L191" s="136">
        <v>1256.93</v>
      </c>
      <c r="M191" s="136">
        <v>182.7</v>
      </c>
      <c r="N191" s="136">
        <v>84.02</v>
      </c>
      <c r="O191" s="136">
        <v>84.53</v>
      </c>
      <c r="P191" s="136">
        <v>83.17</v>
      </c>
      <c r="Q191" s="136">
        <v>75.95</v>
      </c>
      <c r="R191" s="136">
        <v>0</v>
      </c>
    </row>
    <row r="192" spans="1:18">
      <c r="A192" s="135">
        <v>42825</v>
      </c>
      <c r="B192" s="136">
        <v>22525.95</v>
      </c>
      <c r="C192" s="136">
        <v>15688.47</v>
      </c>
      <c r="D192" s="136">
        <v>6532.19</v>
      </c>
      <c r="E192" s="136">
        <v>305.29000000000002</v>
      </c>
      <c r="F192" s="136">
        <v>18381.36</v>
      </c>
      <c r="G192" s="136">
        <v>12931.84</v>
      </c>
      <c r="H192" s="136">
        <v>5230.59</v>
      </c>
      <c r="I192" s="136">
        <v>218.93</v>
      </c>
      <c r="J192" s="136">
        <v>10111.42</v>
      </c>
      <c r="K192" s="136">
        <v>8736.15</v>
      </c>
      <c r="L192" s="136">
        <v>1198.8</v>
      </c>
      <c r="M192" s="136">
        <v>176.47</v>
      </c>
      <c r="N192" s="136">
        <v>81.599999999999994</v>
      </c>
      <c r="O192" s="136">
        <v>82.43</v>
      </c>
      <c r="P192" s="136">
        <v>80.069999999999993</v>
      </c>
      <c r="Q192" s="136">
        <v>71.709999999999994</v>
      </c>
      <c r="R192" s="136">
        <v>0</v>
      </c>
    </row>
    <row r="193" spans="1:18">
      <c r="A193" s="135">
        <v>42855</v>
      </c>
      <c r="B193" s="136">
        <v>22031</v>
      </c>
      <c r="C193" s="136">
        <v>15467.65</v>
      </c>
      <c r="D193" s="136">
        <v>6262.25</v>
      </c>
      <c r="E193" s="136">
        <v>301.10000000000002</v>
      </c>
      <c r="F193" s="136">
        <v>18215.54</v>
      </c>
      <c r="G193" s="136">
        <v>12829.91</v>
      </c>
      <c r="H193" s="136">
        <v>5158.43</v>
      </c>
      <c r="I193" s="136">
        <v>227.2</v>
      </c>
      <c r="J193" s="136">
        <v>10108.74</v>
      </c>
      <c r="K193" s="136">
        <v>8742.23</v>
      </c>
      <c r="L193" s="136">
        <v>1181.79</v>
      </c>
      <c r="M193" s="136">
        <v>184.72</v>
      </c>
      <c r="N193" s="136">
        <v>82.68</v>
      </c>
      <c r="O193" s="136">
        <v>82.95</v>
      </c>
      <c r="P193" s="136">
        <v>82.37</v>
      </c>
      <c r="Q193" s="136">
        <v>75.459999999999994</v>
      </c>
      <c r="R193" s="136">
        <v>0</v>
      </c>
    </row>
    <row r="194" spans="1:18">
      <c r="A194" s="135">
        <v>42886</v>
      </c>
      <c r="B194" s="136">
        <v>22798.9</v>
      </c>
      <c r="C194" s="136">
        <v>15952.37</v>
      </c>
      <c r="D194" s="136">
        <v>6524</v>
      </c>
      <c r="E194" s="136">
        <v>322.52999999999997</v>
      </c>
      <c r="F194" s="136">
        <v>18424.509999999998</v>
      </c>
      <c r="G194" s="136">
        <v>12979.47</v>
      </c>
      <c r="H194" s="136">
        <v>5203.4399999999996</v>
      </c>
      <c r="I194" s="136">
        <v>241.6</v>
      </c>
      <c r="J194" s="136">
        <v>10256.65</v>
      </c>
      <c r="K194" s="136">
        <v>8878.94</v>
      </c>
      <c r="L194" s="136">
        <v>1187.47</v>
      </c>
      <c r="M194" s="136">
        <v>190.24</v>
      </c>
      <c r="N194" s="136">
        <v>80.81</v>
      </c>
      <c r="O194" s="136">
        <v>81.36</v>
      </c>
      <c r="P194" s="136">
        <v>79.760000000000005</v>
      </c>
      <c r="Q194" s="136">
        <v>74.91</v>
      </c>
      <c r="R194" s="136">
        <v>0</v>
      </c>
    </row>
    <row r="195" spans="1:18">
      <c r="A195" s="135">
        <v>42916</v>
      </c>
      <c r="B195" s="136">
        <v>22035.08</v>
      </c>
      <c r="C195" s="136">
        <v>15080.54</v>
      </c>
      <c r="D195" s="136">
        <v>6644.35</v>
      </c>
      <c r="E195" s="136">
        <v>310.19</v>
      </c>
      <c r="F195" s="136">
        <v>18216.599999999999</v>
      </c>
      <c r="G195" s="136">
        <v>12555.93</v>
      </c>
      <c r="H195" s="136">
        <v>5422.33</v>
      </c>
      <c r="I195" s="136">
        <v>238.34</v>
      </c>
      <c r="J195" s="136">
        <v>9937.52</v>
      </c>
      <c r="K195" s="136">
        <v>8539.2999999999993</v>
      </c>
      <c r="L195" s="136">
        <v>1209.23</v>
      </c>
      <c r="M195" s="136">
        <v>188.99</v>
      </c>
      <c r="N195" s="136">
        <v>82.67</v>
      </c>
      <c r="O195" s="136">
        <v>83.26</v>
      </c>
      <c r="P195" s="136">
        <v>81.61</v>
      </c>
      <c r="Q195" s="136">
        <v>76.84</v>
      </c>
      <c r="R195" s="136">
        <v>0</v>
      </c>
    </row>
    <row r="196" spans="1:18">
      <c r="A196" s="135">
        <v>42947</v>
      </c>
      <c r="B196" s="136">
        <v>24829.32</v>
      </c>
      <c r="C196" s="136">
        <v>17197.66</v>
      </c>
      <c r="D196" s="136">
        <v>7309.97</v>
      </c>
      <c r="E196" s="136">
        <v>321.69</v>
      </c>
      <c r="F196" s="136">
        <v>20361.95</v>
      </c>
      <c r="G196" s="136">
        <v>14105.09</v>
      </c>
      <c r="H196" s="136">
        <v>5999</v>
      </c>
      <c r="I196" s="136">
        <v>257.86</v>
      </c>
      <c r="J196" s="136">
        <v>11166.01</v>
      </c>
      <c r="K196" s="136">
        <v>9611.6299999999992</v>
      </c>
      <c r="L196" s="136">
        <v>1349.12</v>
      </c>
      <c r="M196" s="136">
        <v>205.26</v>
      </c>
      <c r="N196" s="136">
        <v>82.01</v>
      </c>
      <c r="O196" s="136">
        <v>82.02</v>
      </c>
      <c r="P196" s="136">
        <v>82.07</v>
      </c>
      <c r="Q196" s="136">
        <v>80.16</v>
      </c>
      <c r="R196" s="136">
        <v>0</v>
      </c>
    </row>
    <row r="197" spans="1:18">
      <c r="A197" s="135">
        <v>42978</v>
      </c>
      <c r="B197" s="136">
        <v>25150.97</v>
      </c>
      <c r="C197" s="136">
        <v>17515.82</v>
      </c>
      <c r="D197" s="136">
        <v>7306.54</v>
      </c>
      <c r="E197" s="136">
        <v>328.62</v>
      </c>
      <c r="F197" s="136">
        <v>21088.33</v>
      </c>
      <c r="G197" s="136">
        <v>14710.29</v>
      </c>
      <c r="H197" s="136">
        <v>6109.77</v>
      </c>
      <c r="I197" s="136">
        <v>268.27</v>
      </c>
      <c r="J197" s="136">
        <v>11620.52</v>
      </c>
      <c r="K197" s="136">
        <v>10015.91</v>
      </c>
      <c r="L197" s="136">
        <v>1392.01</v>
      </c>
      <c r="M197" s="136">
        <v>212.6</v>
      </c>
      <c r="N197" s="136">
        <v>83.85</v>
      </c>
      <c r="O197" s="136">
        <v>83.98</v>
      </c>
      <c r="P197" s="136">
        <v>83.62</v>
      </c>
      <c r="Q197" s="136">
        <v>81.63</v>
      </c>
      <c r="R197" s="136">
        <v>0</v>
      </c>
    </row>
    <row r="198" spans="1:18">
      <c r="A198" s="135">
        <v>43008</v>
      </c>
      <c r="B198" s="136">
        <v>23789.119999999999</v>
      </c>
      <c r="C198" s="136">
        <v>16396.439999999999</v>
      </c>
      <c r="D198" s="136">
        <v>7067.96</v>
      </c>
      <c r="E198" s="136">
        <v>324.70999999999998</v>
      </c>
      <c r="F198" s="136">
        <v>19146.86</v>
      </c>
      <c r="G198" s="136">
        <v>13322.48</v>
      </c>
      <c r="H198" s="136">
        <v>5586.18</v>
      </c>
      <c r="I198" s="136">
        <v>238.2</v>
      </c>
      <c r="J198" s="136">
        <v>10483.36</v>
      </c>
      <c r="K198" s="136">
        <v>9050.7000000000007</v>
      </c>
      <c r="L198" s="136">
        <v>1250.3499999999999</v>
      </c>
      <c r="M198" s="136">
        <v>182.31</v>
      </c>
      <c r="N198" s="136">
        <v>80.489999999999995</v>
      </c>
      <c r="O198" s="136">
        <v>81.25</v>
      </c>
      <c r="P198" s="136">
        <v>79.040000000000006</v>
      </c>
      <c r="Q198" s="136">
        <v>73.36</v>
      </c>
      <c r="R198" s="136">
        <v>741</v>
      </c>
    </row>
    <row r="199" spans="1:18">
      <c r="A199" s="135">
        <v>43039</v>
      </c>
      <c r="B199" s="136">
        <v>24390.48</v>
      </c>
      <c r="C199" s="136">
        <v>16692.240000000002</v>
      </c>
      <c r="D199" s="136">
        <v>7359.38</v>
      </c>
      <c r="E199" s="136">
        <v>338.86</v>
      </c>
      <c r="F199" s="136">
        <v>20000.63</v>
      </c>
      <c r="G199" s="136">
        <v>13799.87</v>
      </c>
      <c r="H199" s="136">
        <v>5938.3</v>
      </c>
      <c r="I199" s="136">
        <v>262.45999999999998</v>
      </c>
      <c r="J199" s="136">
        <v>11029.49</v>
      </c>
      <c r="K199" s="136">
        <v>9496.6200000000008</v>
      </c>
      <c r="L199" s="136">
        <v>1325.4</v>
      </c>
      <c r="M199" s="136">
        <v>207.47</v>
      </c>
      <c r="N199" s="136">
        <v>82</v>
      </c>
      <c r="O199" s="136">
        <v>82.67</v>
      </c>
      <c r="P199" s="136">
        <v>80.69</v>
      </c>
      <c r="Q199" s="136">
        <v>77.45</v>
      </c>
      <c r="R199" s="136">
        <v>746</v>
      </c>
    </row>
    <row r="200" spans="1:18">
      <c r="A200" s="135">
        <v>43069</v>
      </c>
      <c r="B200" s="136">
        <v>23414.799999999999</v>
      </c>
      <c r="C200" s="136">
        <v>16384.02</v>
      </c>
      <c r="D200" s="136">
        <v>6713.08</v>
      </c>
      <c r="E200" s="136">
        <v>317.7</v>
      </c>
      <c r="F200" s="136">
        <v>19272.95</v>
      </c>
      <c r="G200" s="136">
        <v>13623</v>
      </c>
      <c r="H200" s="136">
        <v>5397.39</v>
      </c>
      <c r="I200" s="136">
        <v>252.57</v>
      </c>
      <c r="J200" s="136">
        <v>10639.65</v>
      </c>
      <c r="K200" s="136">
        <v>9186.92</v>
      </c>
      <c r="L200" s="136">
        <v>1255.43</v>
      </c>
      <c r="M200" s="136">
        <v>197.3</v>
      </c>
      <c r="N200" s="136">
        <v>82.31</v>
      </c>
      <c r="O200" s="136">
        <v>83.15</v>
      </c>
      <c r="P200" s="136">
        <v>80.400000000000006</v>
      </c>
      <c r="Q200" s="136">
        <v>79.5</v>
      </c>
      <c r="R200" s="136">
        <v>749</v>
      </c>
    </row>
    <row r="201" spans="1:18">
      <c r="A201" s="135">
        <v>43100</v>
      </c>
      <c r="B201" s="136">
        <v>24581.81</v>
      </c>
      <c r="C201" s="136">
        <v>16757.830000000002</v>
      </c>
      <c r="D201" s="136">
        <v>7490.67</v>
      </c>
      <c r="E201" s="136">
        <v>333.32</v>
      </c>
      <c r="F201" s="136">
        <v>20116.259999999998</v>
      </c>
      <c r="G201" s="136">
        <v>13706.5</v>
      </c>
      <c r="H201" s="136">
        <v>6153.11</v>
      </c>
      <c r="I201" s="136">
        <v>256.66000000000003</v>
      </c>
      <c r="J201" s="136">
        <v>10767.65</v>
      </c>
      <c r="K201" s="136">
        <v>9192.39</v>
      </c>
      <c r="L201" s="136">
        <v>1372.61</v>
      </c>
      <c r="M201" s="136">
        <v>202.64</v>
      </c>
      <c r="N201" s="136">
        <v>81.83</v>
      </c>
      <c r="O201" s="136">
        <v>81.790000000000006</v>
      </c>
      <c r="P201" s="136">
        <v>82.14</v>
      </c>
      <c r="Q201" s="136">
        <v>77</v>
      </c>
      <c r="R201" s="136">
        <v>754</v>
      </c>
    </row>
    <row r="202" spans="1:18">
      <c r="A202" s="135">
        <v>43131</v>
      </c>
      <c r="B202" s="136">
        <v>24753.119999999999</v>
      </c>
      <c r="C202" s="136">
        <v>16834.18</v>
      </c>
      <c r="D202" s="136">
        <v>7594.61</v>
      </c>
      <c r="E202" s="136">
        <v>324.33</v>
      </c>
      <c r="F202" s="136">
        <v>19821.46</v>
      </c>
      <c r="G202" s="136">
        <v>13504.1</v>
      </c>
      <c r="H202" s="136">
        <v>6082.98</v>
      </c>
      <c r="I202" s="136">
        <v>234.38</v>
      </c>
      <c r="J202" s="136">
        <v>10512.54</v>
      </c>
      <c r="K202" s="136">
        <v>8932.89</v>
      </c>
      <c r="L202" s="136">
        <v>1393.91</v>
      </c>
      <c r="M202" s="136">
        <v>185.75</v>
      </c>
      <c r="N202" s="136">
        <v>80.08</v>
      </c>
      <c r="O202" s="136">
        <v>80.22</v>
      </c>
      <c r="P202" s="136">
        <v>80.099999999999994</v>
      </c>
      <c r="Q202" s="136">
        <v>72.27</v>
      </c>
      <c r="R202" s="136">
        <v>755</v>
      </c>
    </row>
    <row r="203" spans="1:18">
      <c r="A203" s="135">
        <v>43159</v>
      </c>
      <c r="B203" s="136">
        <v>24624.31</v>
      </c>
      <c r="C203" s="136">
        <v>17071.080000000002</v>
      </c>
      <c r="D203" s="136">
        <v>7201.74</v>
      </c>
      <c r="E203" s="136">
        <v>351.5</v>
      </c>
      <c r="F203" s="136">
        <v>20558.36</v>
      </c>
      <c r="G203" s="136">
        <v>14223.75</v>
      </c>
      <c r="H203" s="136">
        <v>6075.22</v>
      </c>
      <c r="I203" s="136">
        <v>259.39</v>
      </c>
      <c r="J203" s="136">
        <v>11063.91</v>
      </c>
      <c r="K203" s="136">
        <v>9384.2099999999991</v>
      </c>
      <c r="L203" s="136">
        <v>1473.13</v>
      </c>
      <c r="M203" s="136">
        <v>206.57</v>
      </c>
      <c r="N203" s="136">
        <v>83.49</v>
      </c>
      <c r="O203" s="136">
        <v>83.32</v>
      </c>
      <c r="P203" s="136">
        <v>84.36</v>
      </c>
      <c r="Q203" s="136">
        <v>73.790000000000006</v>
      </c>
      <c r="R203" s="136">
        <v>759</v>
      </c>
    </row>
    <row r="204" spans="1:18">
      <c r="A204" s="135">
        <v>43190</v>
      </c>
      <c r="B204" s="136">
        <v>25555.38</v>
      </c>
      <c r="C204" s="136">
        <v>17852.36</v>
      </c>
      <c r="D204" s="136">
        <v>7353.05</v>
      </c>
      <c r="E204" s="136">
        <v>349.98</v>
      </c>
      <c r="F204" s="136">
        <v>21357.31</v>
      </c>
      <c r="G204" s="136">
        <v>14979.94</v>
      </c>
      <c r="H204" s="136">
        <v>6118.6</v>
      </c>
      <c r="I204" s="136">
        <v>258.77999999999997</v>
      </c>
      <c r="J204" s="136">
        <v>11673.89</v>
      </c>
      <c r="K204" s="136">
        <v>10004.07</v>
      </c>
      <c r="L204" s="136">
        <v>1466.75</v>
      </c>
      <c r="M204" s="136">
        <v>203.07</v>
      </c>
      <c r="N204" s="136">
        <v>83.57</v>
      </c>
      <c r="O204" s="136">
        <v>83.91</v>
      </c>
      <c r="P204" s="136">
        <v>83.21</v>
      </c>
      <c r="Q204" s="136">
        <v>73.94</v>
      </c>
      <c r="R204" s="136">
        <v>767</v>
      </c>
    </row>
    <row r="205" spans="1:18">
      <c r="A205" s="135">
        <v>43220</v>
      </c>
      <c r="B205" s="136">
        <v>25102.61</v>
      </c>
      <c r="C205" s="136">
        <v>17344.03</v>
      </c>
      <c r="D205" s="136">
        <v>7402.83</v>
      </c>
      <c r="E205" s="136">
        <v>355.75</v>
      </c>
      <c r="F205" s="136">
        <v>21158.799999999999</v>
      </c>
      <c r="G205" s="136">
        <v>14664.68</v>
      </c>
      <c r="H205" s="136">
        <v>6213.28</v>
      </c>
      <c r="I205" s="136">
        <v>280.83</v>
      </c>
      <c r="J205" s="136">
        <v>11571.65</v>
      </c>
      <c r="K205" s="136">
        <v>9850.02</v>
      </c>
      <c r="L205" s="136">
        <v>1504.92</v>
      </c>
      <c r="M205" s="136">
        <v>216.71</v>
      </c>
      <c r="N205" s="136">
        <v>84.29</v>
      </c>
      <c r="O205" s="136">
        <v>84.55</v>
      </c>
      <c r="P205" s="136">
        <v>83.93</v>
      </c>
      <c r="Q205" s="136">
        <v>78.94</v>
      </c>
      <c r="R205" s="136">
        <v>768</v>
      </c>
    </row>
    <row r="206" spans="1:18">
      <c r="A206" s="135">
        <v>43251</v>
      </c>
      <c r="B206" s="136">
        <v>25698.05</v>
      </c>
      <c r="C206" s="136">
        <v>17851.64</v>
      </c>
      <c r="D206" s="136">
        <v>7477.34</v>
      </c>
      <c r="E206" s="136">
        <v>369.07</v>
      </c>
      <c r="F206" s="136">
        <v>20762.599999999999</v>
      </c>
      <c r="G206" s="136">
        <v>14502.56</v>
      </c>
      <c r="H206" s="136">
        <v>5986.06</v>
      </c>
      <c r="I206" s="136">
        <v>273.98</v>
      </c>
      <c r="J206" s="136">
        <v>11423.85</v>
      </c>
      <c r="K206" s="136">
        <v>9787.2199999999993</v>
      </c>
      <c r="L206" s="136">
        <v>1428.52</v>
      </c>
      <c r="M206" s="136">
        <v>208.12</v>
      </c>
      <c r="N206" s="136">
        <v>80.790000000000006</v>
      </c>
      <c r="O206" s="136">
        <v>81.239999999999995</v>
      </c>
      <c r="P206" s="136">
        <v>80.06</v>
      </c>
      <c r="Q206" s="136">
        <v>74.23</v>
      </c>
      <c r="R206" s="136">
        <v>774</v>
      </c>
    </row>
    <row r="207" spans="1:18">
      <c r="A207" s="135">
        <v>43281</v>
      </c>
      <c r="B207" s="136">
        <v>24869.34</v>
      </c>
      <c r="C207" s="136">
        <v>16902.32</v>
      </c>
      <c r="D207" s="136">
        <v>7609.44</v>
      </c>
      <c r="E207" s="136">
        <v>357.58</v>
      </c>
      <c r="F207" s="136">
        <v>20498.95</v>
      </c>
      <c r="G207" s="136">
        <v>14011.53</v>
      </c>
      <c r="H207" s="136">
        <v>6220.35</v>
      </c>
      <c r="I207" s="136">
        <v>267.08</v>
      </c>
      <c r="J207" s="136">
        <v>11105.17</v>
      </c>
      <c r="K207" s="136">
        <v>9448.2800000000007</v>
      </c>
      <c r="L207" s="136">
        <v>1451.99</v>
      </c>
      <c r="M207" s="136">
        <v>204.89</v>
      </c>
      <c r="N207" s="136">
        <v>82.43</v>
      </c>
      <c r="O207" s="136">
        <v>82.9</v>
      </c>
      <c r="P207" s="136">
        <v>81.75</v>
      </c>
      <c r="Q207" s="136">
        <v>74.69</v>
      </c>
      <c r="R207" s="136">
        <v>786</v>
      </c>
    </row>
    <row r="208" spans="1:18">
      <c r="A208" s="135">
        <v>43312</v>
      </c>
      <c r="B208" s="136">
        <v>28132.38</v>
      </c>
      <c r="C208" s="136">
        <v>19217.14</v>
      </c>
      <c r="D208" s="136">
        <v>8525.84</v>
      </c>
      <c r="E208" s="136">
        <v>389.4</v>
      </c>
      <c r="F208" s="136">
        <v>23106.35</v>
      </c>
      <c r="G208" s="136">
        <v>15881.68</v>
      </c>
      <c r="H208" s="136">
        <v>6924.73</v>
      </c>
      <c r="I208" s="136">
        <v>299.94</v>
      </c>
      <c r="J208" s="136">
        <v>12437.1</v>
      </c>
      <c r="K208" s="136">
        <v>10626.89</v>
      </c>
      <c r="L208" s="136">
        <v>1586.72</v>
      </c>
      <c r="M208" s="136">
        <v>223.49</v>
      </c>
      <c r="N208" s="136">
        <v>82.13</v>
      </c>
      <c r="O208" s="136">
        <v>82.64</v>
      </c>
      <c r="P208" s="136">
        <v>81.22</v>
      </c>
      <c r="Q208" s="136">
        <v>77.03</v>
      </c>
      <c r="R208" s="136">
        <v>792</v>
      </c>
    </row>
    <row r="209" spans="1:18">
      <c r="A209" s="135">
        <v>43343</v>
      </c>
      <c r="B209" s="136">
        <v>28612.92</v>
      </c>
      <c r="C209" s="136">
        <v>19623.48</v>
      </c>
      <c r="D209" s="136">
        <v>8593.51</v>
      </c>
      <c r="E209" s="136">
        <v>395.93</v>
      </c>
      <c r="F209" s="136">
        <v>24562.91</v>
      </c>
      <c r="G209" s="136">
        <v>17045.900000000001</v>
      </c>
      <c r="H209" s="136">
        <v>7202.63</v>
      </c>
      <c r="I209" s="136">
        <v>314.38</v>
      </c>
      <c r="J209" s="136">
        <v>13288.87</v>
      </c>
      <c r="K209" s="136">
        <v>11383.64</v>
      </c>
      <c r="L209" s="136">
        <v>1667.1</v>
      </c>
      <c r="M209" s="136">
        <v>238.13</v>
      </c>
      <c r="N209" s="136">
        <v>85.85</v>
      </c>
      <c r="O209" s="136">
        <v>86.86</v>
      </c>
      <c r="P209" s="136">
        <v>83.81</v>
      </c>
      <c r="Q209" s="136">
        <v>79.400000000000006</v>
      </c>
      <c r="R209" s="136">
        <v>799</v>
      </c>
    </row>
    <row r="210" spans="1:18">
      <c r="A210" s="135">
        <v>43373</v>
      </c>
      <c r="B210" s="136">
        <v>25995.09</v>
      </c>
      <c r="C210" s="136">
        <v>17925.599999999999</v>
      </c>
      <c r="D210" s="136">
        <v>7699.13</v>
      </c>
      <c r="E210" s="136">
        <v>370.36</v>
      </c>
      <c r="F210" s="136">
        <v>21338.74</v>
      </c>
      <c r="G210" s="136">
        <v>14828.51</v>
      </c>
      <c r="H210" s="136">
        <v>6239.85</v>
      </c>
      <c r="I210" s="136">
        <v>270.39</v>
      </c>
      <c r="J210" s="136">
        <v>11506.51</v>
      </c>
      <c r="K210" s="136">
        <v>9905.76</v>
      </c>
      <c r="L210" s="136">
        <v>1400.03</v>
      </c>
      <c r="M210" s="136">
        <v>200.72</v>
      </c>
      <c r="N210" s="136">
        <v>82.09</v>
      </c>
      <c r="O210" s="136">
        <v>82.72</v>
      </c>
      <c r="P210" s="136">
        <v>81.05</v>
      </c>
      <c r="Q210" s="136">
        <v>73.010000000000005</v>
      </c>
      <c r="R210" s="136">
        <v>811</v>
      </c>
    </row>
    <row r="211" spans="1:18">
      <c r="A211" s="135">
        <v>43404</v>
      </c>
      <c r="B211" s="136">
        <v>27414.57</v>
      </c>
      <c r="C211" s="136">
        <v>18849.09</v>
      </c>
      <c r="D211" s="136">
        <v>8192.2800000000007</v>
      </c>
      <c r="E211" s="136">
        <v>373.21</v>
      </c>
      <c r="F211" s="136">
        <v>22643.79</v>
      </c>
      <c r="G211" s="136">
        <v>15796.5</v>
      </c>
      <c r="H211" s="136">
        <v>6575.61</v>
      </c>
      <c r="I211" s="136">
        <v>271.68</v>
      </c>
      <c r="J211" s="136">
        <v>12358.17</v>
      </c>
      <c r="K211" s="136">
        <v>10660.11</v>
      </c>
      <c r="L211" s="136">
        <v>1491.08</v>
      </c>
      <c r="M211" s="136">
        <v>206.98</v>
      </c>
      <c r="N211" s="136">
        <v>82.6</v>
      </c>
      <c r="O211" s="136">
        <v>83.81</v>
      </c>
      <c r="P211" s="136">
        <v>80.27</v>
      </c>
      <c r="Q211" s="136">
        <v>72.8</v>
      </c>
      <c r="R211" s="136">
        <v>817</v>
      </c>
    </row>
    <row r="212" spans="1:18">
      <c r="A212" s="135">
        <v>43434</v>
      </c>
      <c r="B212" s="136">
        <v>26274.11</v>
      </c>
      <c r="C212" s="136">
        <v>18237.52</v>
      </c>
      <c r="D212" s="136">
        <v>7677.56</v>
      </c>
      <c r="E212" s="136">
        <v>359.03</v>
      </c>
      <c r="F212" s="136">
        <v>21167.17</v>
      </c>
      <c r="G212" s="136">
        <v>14717.01</v>
      </c>
      <c r="H212" s="136">
        <v>6170.52</v>
      </c>
      <c r="I212" s="136">
        <v>279.64</v>
      </c>
      <c r="J212" s="136">
        <v>11425.64</v>
      </c>
      <c r="K212" s="136">
        <v>9787.34</v>
      </c>
      <c r="L212" s="136">
        <v>1423.97</v>
      </c>
      <c r="M212" s="136">
        <v>214.33</v>
      </c>
      <c r="N212" s="136">
        <v>80.56</v>
      </c>
      <c r="O212" s="136">
        <v>80.7</v>
      </c>
      <c r="P212" s="136">
        <v>80.37</v>
      </c>
      <c r="Q212" s="136">
        <v>77.89</v>
      </c>
      <c r="R212" s="136">
        <v>827</v>
      </c>
    </row>
    <row r="213" spans="1:18">
      <c r="A213" s="135">
        <v>43465</v>
      </c>
      <c r="B213" s="136">
        <v>27262.79</v>
      </c>
      <c r="C213" s="136">
        <v>18415.43</v>
      </c>
      <c r="D213" s="136">
        <v>8475.94</v>
      </c>
      <c r="E213" s="136">
        <v>371.42</v>
      </c>
      <c r="F213" s="136">
        <v>22089.69</v>
      </c>
      <c r="G213" s="136">
        <v>14777.67</v>
      </c>
      <c r="H213" s="136">
        <v>7029.36</v>
      </c>
      <c r="I213" s="136">
        <v>282.66000000000003</v>
      </c>
      <c r="J213" s="136">
        <v>11514.33</v>
      </c>
      <c r="K213" s="136">
        <v>9721.4</v>
      </c>
      <c r="L213" s="136">
        <v>1574.63</v>
      </c>
      <c r="M213" s="136">
        <v>218.3</v>
      </c>
      <c r="N213" s="136">
        <v>81.03</v>
      </c>
      <c r="O213" s="136">
        <v>80.25</v>
      </c>
      <c r="P213" s="136">
        <v>82.93</v>
      </c>
      <c r="Q213" s="136">
        <v>76.099999999999994</v>
      </c>
      <c r="R213" s="136">
        <v>840</v>
      </c>
    </row>
    <row r="214" spans="1:18">
      <c r="A214" s="135">
        <v>43496</v>
      </c>
      <c r="B214" s="136">
        <v>28843.759999999998</v>
      </c>
      <c r="C214" s="136">
        <v>19509.650000000001</v>
      </c>
      <c r="D214" s="136">
        <v>8947.15</v>
      </c>
      <c r="E214" s="136">
        <v>386.95</v>
      </c>
      <c r="F214" s="136">
        <v>23197.09</v>
      </c>
      <c r="G214" s="136">
        <v>15468.55</v>
      </c>
      <c r="H214" s="136">
        <v>7444.89</v>
      </c>
      <c r="I214" s="136">
        <v>283.66000000000003</v>
      </c>
      <c r="J214" s="136">
        <v>11985.16</v>
      </c>
      <c r="K214" s="136">
        <v>10093.85</v>
      </c>
      <c r="L214" s="136">
        <v>1676.4</v>
      </c>
      <c r="M214" s="136">
        <v>214.91</v>
      </c>
      <c r="N214" s="136">
        <v>80.42</v>
      </c>
      <c r="O214" s="136">
        <v>79.290000000000006</v>
      </c>
      <c r="P214" s="136">
        <v>83.21</v>
      </c>
      <c r="Q214" s="136">
        <v>73.31</v>
      </c>
      <c r="R214" s="136">
        <v>844</v>
      </c>
    </row>
    <row r="215" spans="1:18">
      <c r="A215" s="135">
        <v>43524</v>
      </c>
      <c r="B215" s="136">
        <v>27244.98</v>
      </c>
      <c r="C215" s="136">
        <v>18781.599999999999</v>
      </c>
      <c r="D215" s="136">
        <v>8081.68</v>
      </c>
      <c r="E215" s="136">
        <v>381.7</v>
      </c>
      <c r="F215" s="136">
        <v>23216.42</v>
      </c>
      <c r="G215" s="136">
        <v>16069.05</v>
      </c>
      <c r="H215" s="136">
        <v>6853.9</v>
      </c>
      <c r="I215" s="136">
        <v>293.47000000000003</v>
      </c>
      <c r="J215" s="136">
        <v>12236.25</v>
      </c>
      <c r="K215" s="136">
        <v>10392.280000000001</v>
      </c>
      <c r="L215" s="136">
        <v>1614.3</v>
      </c>
      <c r="M215" s="136">
        <v>229.67</v>
      </c>
      <c r="N215" s="136">
        <v>85.21</v>
      </c>
      <c r="O215" s="136">
        <v>85.56</v>
      </c>
      <c r="P215" s="136">
        <v>84.81</v>
      </c>
      <c r="Q215" s="136">
        <v>76.88</v>
      </c>
      <c r="R215" s="136">
        <v>843</v>
      </c>
    </row>
    <row r="216" spans="1:18">
      <c r="A216" s="135">
        <v>43555</v>
      </c>
      <c r="B216" s="136">
        <v>27423.87</v>
      </c>
      <c r="C216" s="136">
        <v>18885.64</v>
      </c>
      <c r="D216" s="136">
        <v>8162.16</v>
      </c>
      <c r="E216" s="136">
        <v>376.07</v>
      </c>
      <c r="F216" s="136">
        <v>22801.9</v>
      </c>
      <c r="G216" s="136">
        <v>15669.67</v>
      </c>
      <c r="H216" s="136">
        <v>6837.08</v>
      </c>
      <c r="I216" s="136">
        <v>295.16000000000003</v>
      </c>
      <c r="J216" s="136">
        <v>12156.66</v>
      </c>
      <c r="K216" s="136">
        <v>10299.85</v>
      </c>
      <c r="L216" s="136">
        <v>1630.46</v>
      </c>
      <c r="M216" s="136">
        <v>226.34</v>
      </c>
      <c r="N216" s="136">
        <v>83.15</v>
      </c>
      <c r="O216" s="136">
        <v>82.97</v>
      </c>
      <c r="P216" s="136">
        <v>83.77</v>
      </c>
      <c r="Q216" s="136">
        <v>78.489999999999995</v>
      </c>
      <c r="R216" s="136">
        <v>847</v>
      </c>
    </row>
    <row r="217" spans="1:18">
      <c r="A217" s="135">
        <v>43585</v>
      </c>
      <c r="B217" s="136">
        <v>27101.200000000001</v>
      </c>
      <c r="C217" s="136">
        <v>18261.98</v>
      </c>
      <c r="D217" s="136">
        <v>8448.8700000000008</v>
      </c>
      <c r="E217" s="136">
        <v>390.34</v>
      </c>
      <c r="F217" s="136">
        <v>22489.919999999998</v>
      </c>
      <c r="G217" s="136">
        <v>15141.91</v>
      </c>
      <c r="H217" s="136">
        <v>7042.29</v>
      </c>
      <c r="I217" s="136">
        <v>305.72000000000003</v>
      </c>
      <c r="J217" s="136">
        <v>11943.5</v>
      </c>
      <c r="K217" s="136">
        <v>10049.17</v>
      </c>
      <c r="L217" s="136">
        <v>1660.69</v>
      </c>
      <c r="M217" s="136">
        <v>233.64</v>
      </c>
      <c r="N217" s="136">
        <v>82.98</v>
      </c>
      <c r="O217" s="136">
        <v>82.91</v>
      </c>
      <c r="P217" s="136">
        <v>83.35</v>
      </c>
      <c r="Q217" s="136">
        <v>78.319999999999993</v>
      </c>
      <c r="R217" s="136">
        <v>851</v>
      </c>
    </row>
    <row r="218" spans="1:18">
      <c r="A218" s="135">
        <v>43616</v>
      </c>
      <c r="B218" s="136">
        <v>27936.74</v>
      </c>
      <c r="C218" s="136">
        <v>19149.34</v>
      </c>
      <c r="D218" s="136">
        <v>8368.52</v>
      </c>
      <c r="E218" s="136">
        <v>418.88</v>
      </c>
      <c r="F218" s="136">
        <v>22742.04</v>
      </c>
      <c r="G218" s="136">
        <v>15665.78</v>
      </c>
      <c r="H218" s="136">
        <v>6757.93</v>
      </c>
      <c r="I218" s="136">
        <v>318.33</v>
      </c>
      <c r="J218" s="136">
        <v>12310.53</v>
      </c>
      <c r="K218" s="136">
        <v>10470.58</v>
      </c>
      <c r="L218" s="136">
        <v>1606.23</v>
      </c>
      <c r="M218" s="136">
        <v>233.72</v>
      </c>
      <c r="N218" s="136">
        <v>81.41</v>
      </c>
      <c r="O218" s="136">
        <v>81.81</v>
      </c>
      <c r="P218" s="136">
        <v>80.75</v>
      </c>
      <c r="Q218" s="136">
        <v>76</v>
      </c>
      <c r="R218" s="136">
        <v>849</v>
      </c>
    </row>
    <row r="219" spans="1:18">
      <c r="A219" s="135">
        <v>43646</v>
      </c>
      <c r="B219" s="136">
        <v>27466.799999999999</v>
      </c>
      <c r="C219" s="136">
        <v>18597.14</v>
      </c>
      <c r="D219" s="136">
        <v>8460.82</v>
      </c>
      <c r="E219" s="136">
        <v>408.84</v>
      </c>
      <c r="F219" s="136">
        <v>22763.08</v>
      </c>
      <c r="G219" s="136">
        <v>15453.2</v>
      </c>
      <c r="H219" s="136">
        <v>6995.79</v>
      </c>
      <c r="I219" s="136">
        <v>314.08999999999997</v>
      </c>
      <c r="J219" s="136">
        <v>12140.46</v>
      </c>
      <c r="K219" s="136">
        <v>10276.4</v>
      </c>
      <c r="L219" s="136">
        <v>1637.71</v>
      </c>
      <c r="M219" s="136">
        <v>226.35</v>
      </c>
      <c r="N219" s="136">
        <v>82.87</v>
      </c>
      <c r="O219" s="136">
        <v>83.09</v>
      </c>
      <c r="P219" s="136">
        <v>82.68</v>
      </c>
      <c r="Q219" s="136">
        <v>76.819999999999993</v>
      </c>
      <c r="R219" s="136">
        <v>849</v>
      </c>
    </row>
    <row r="220" spans="1:18">
      <c r="A220" s="135">
        <v>43677</v>
      </c>
      <c r="B220" s="136">
        <v>31198.76</v>
      </c>
      <c r="C220" s="136">
        <v>21270.48</v>
      </c>
      <c r="D220" s="136">
        <v>9497.11</v>
      </c>
      <c r="E220" s="136">
        <v>431.17</v>
      </c>
      <c r="F220" s="136">
        <v>25920.33</v>
      </c>
      <c r="G220" s="136">
        <v>17647.52</v>
      </c>
      <c r="H220" s="136">
        <v>7934.12</v>
      </c>
      <c r="I220" s="136">
        <v>338.69</v>
      </c>
      <c r="J220" s="136">
        <v>13731.03</v>
      </c>
      <c r="K220" s="136">
        <v>11622.44</v>
      </c>
      <c r="L220" s="136">
        <v>1857.77</v>
      </c>
      <c r="M220" s="136">
        <v>250.82</v>
      </c>
      <c r="N220" s="136">
        <v>83.08</v>
      </c>
      <c r="O220" s="136">
        <v>82.97</v>
      </c>
      <c r="P220" s="136">
        <v>83.54</v>
      </c>
      <c r="Q220" s="136">
        <v>78.55</v>
      </c>
      <c r="R220" s="136">
        <v>850</v>
      </c>
    </row>
    <row r="221" spans="1:18">
      <c r="A221" s="135">
        <v>43708</v>
      </c>
      <c r="B221" s="136">
        <v>31521.64</v>
      </c>
      <c r="C221" s="136">
        <v>21495.46</v>
      </c>
      <c r="D221" s="136">
        <v>9642.7099999999991</v>
      </c>
      <c r="E221" s="136">
        <v>383.47</v>
      </c>
      <c r="F221" s="136">
        <v>27106.54</v>
      </c>
      <c r="G221" s="136">
        <v>18523.900000000001</v>
      </c>
      <c r="H221" s="136">
        <v>8287.43</v>
      </c>
      <c r="I221" s="136">
        <v>295.22000000000003</v>
      </c>
      <c r="J221" s="136">
        <v>14436.1</v>
      </c>
      <c r="K221" s="136">
        <v>12247.14</v>
      </c>
      <c r="L221" s="136">
        <v>1969.65</v>
      </c>
      <c r="M221" s="136">
        <v>219.31</v>
      </c>
      <c r="N221" s="136">
        <v>85.99</v>
      </c>
      <c r="O221" s="136">
        <v>86.18</v>
      </c>
      <c r="P221" s="136">
        <v>85.94</v>
      </c>
      <c r="Q221" s="136">
        <v>76.989999999999995</v>
      </c>
      <c r="R221" s="136">
        <v>852</v>
      </c>
    </row>
    <row r="222" spans="1:18">
      <c r="A222" s="135">
        <v>43738</v>
      </c>
      <c r="B222" s="136">
        <v>28926.18</v>
      </c>
      <c r="C222" s="136">
        <v>19869.16</v>
      </c>
      <c r="D222" s="136">
        <v>8748.5499999999993</v>
      </c>
      <c r="E222" s="136">
        <v>308.47000000000003</v>
      </c>
      <c r="F222" s="136">
        <v>23642.35</v>
      </c>
      <c r="G222" s="136">
        <v>16342.81</v>
      </c>
      <c r="H222" s="136">
        <v>7086.24</v>
      </c>
      <c r="I222" s="136">
        <v>213.3</v>
      </c>
      <c r="J222" s="136">
        <v>12671.46</v>
      </c>
      <c r="K222" s="136">
        <v>10825.08</v>
      </c>
      <c r="L222" s="136">
        <v>1686.22</v>
      </c>
      <c r="M222" s="136">
        <v>160.16</v>
      </c>
      <c r="N222" s="136">
        <v>81.73</v>
      </c>
      <c r="O222" s="136">
        <v>82.25</v>
      </c>
      <c r="P222" s="136">
        <v>81</v>
      </c>
      <c r="Q222" s="136">
        <v>69.150000000000006</v>
      </c>
      <c r="R222" s="136">
        <v>852</v>
      </c>
    </row>
    <row r="223" spans="1:18">
      <c r="A223" s="135">
        <v>43769</v>
      </c>
      <c r="B223" s="136">
        <v>29362.639999999999</v>
      </c>
      <c r="C223" s="136">
        <v>20489.330000000002</v>
      </c>
      <c r="D223" s="136">
        <v>8559.65</v>
      </c>
      <c r="E223" s="136">
        <v>313.66000000000003</v>
      </c>
      <c r="F223" s="136">
        <v>24413.85</v>
      </c>
      <c r="G223" s="136">
        <v>17236.16</v>
      </c>
      <c r="H223" s="136">
        <v>6970.46</v>
      </c>
      <c r="I223" s="136">
        <v>207.23</v>
      </c>
      <c r="J223" s="136">
        <v>13265.69</v>
      </c>
      <c r="K223" s="136">
        <v>11414.56</v>
      </c>
      <c r="L223" s="136">
        <v>1688.76</v>
      </c>
      <c r="M223" s="136">
        <v>162.37</v>
      </c>
      <c r="N223" s="136">
        <v>83.15</v>
      </c>
      <c r="O223" s="136">
        <v>84.12</v>
      </c>
      <c r="P223" s="136">
        <v>81.430000000000007</v>
      </c>
      <c r="Q223" s="136">
        <v>66.069999999999993</v>
      </c>
      <c r="R223" s="136">
        <v>857</v>
      </c>
    </row>
    <row r="224" spans="1:18">
      <c r="A224" s="135">
        <v>43799</v>
      </c>
      <c r="B224" s="136">
        <v>27987.59</v>
      </c>
      <c r="C224" s="136">
        <v>19532.37</v>
      </c>
      <c r="D224" s="136">
        <v>8169.8</v>
      </c>
      <c r="E224" s="136">
        <v>285.42</v>
      </c>
      <c r="F224" s="136">
        <v>22967.62</v>
      </c>
      <c r="G224" s="136">
        <v>16207.94</v>
      </c>
      <c r="H224" s="136">
        <v>6554.99</v>
      </c>
      <c r="I224" s="136">
        <v>204.69</v>
      </c>
      <c r="J224" s="136">
        <v>12461.63</v>
      </c>
      <c r="K224" s="136">
        <v>10661.91</v>
      </c>
      <c r="L224" s="136">
        <v>1634.87</v>
      </c>
      <c r="M224" s="136">
        <v>164.86</v>
      </c>
      <c r="N224" s="136">
        <v>82.06</v>
      </c>
      <c r="O224" s="136">
        <v>82.98</v>
      </c>
      <c r="P224" s="136">
        <v>80.23</v>
      </c>
      <c r="Q224" s="136">
        <v>71.709999999999994</v>
      </c>
      <c r="R224" s="136">
        <v>859</v>
      </c>
    </row>
    <row r="225" spans="1:18">
      <c r="A225" s="135">
        <v>43830</v>
      </c>
      <c r="B225" s="136">
        <v>29027.78</v>
      </c>
      <c r="C225" s="136">
        <v>19351.73</v>
      </c>
      <c r="D225" s="136">
        <v>9391.65</v>
      </c>
      <c r="E225" s="136">
        <v>284.41000000000003</v>
      </c>
      <c r="F225" s="136">
        <v>23631.42</v>
      </c>
      <c r="G225" s="136">
        <v>15786.62</v>
      </c>
      <c r="H225" s="136">
        <v>7654.44</v>
      </c>
      <c r="I225" s="136">
        <v>190.36</v>
      </c>
      <c r="J225" s="136">
        <v>12285.11</v>
      </c>
      <c r="K225" s="136">
        <v>10345.379999999999</v>
      </c>
      <c r="L225" s="136">
        <v>1781.01</v>
      </c>
      <c r="M225" s="136">
        <v>158.72</v>
      </c>
      <c r="N225" s="136">
        <v>81.41</v>
      </c>
      <c r="O225" s="136">
        <v>81.58</v>
      </c>
      <c r="P225" s="136">
        <v>81.5</v>
      </c>
      <c r="Q225" s="136">
        <v>66.930000000000007</v>
      </c>
      <c r="R225" s="136">
        <v>862</v>
      </c>
    </row>
    <row r="226" spans="1:18">
      <c r="A226" s="135">
        <v>43861</v>
      </c>
      <c r="B226" s="136">
        <v>29536.95</v>
      </c>
      <c r="C226" s="136">
        <v>19359.5</v>
      </c>
      <c r="D226" s="136">
        <v>9918.48</v>
      </c>
      <c r="E226" s="136">
        <v>258.97000000000003</v>
      </c>
      <c r="F226" s="136">
        <v>22654.799999999999</v>
      </c>
      <c r="G226" s="136">
        <v>14771.23</v>
      </c>
      <c r="H226" s="136">
        <v>7725.36</v>
      </c>
      <c r="I226" s="136">
        <v>158.19999999999999</v>
      </c>
      <c r="J226" s="136">
        <v>11432.55</v>
      </c>
      <c r="K226" s="136">
        <v>9480.64</v>
      </c>
      <c r="L226" s="136">
        <v>1814.84</v>
      </c>
      <c r="M226" s="136">
        <v>137.06</v>
      </c>
      <c r="N226" s="136">
        <v>76.7</v>
      </c>
      <c r="O226" s="136">
        <v>76.3</v>
      </c>
      <c r="P226" s="136">
        <v>77.89</v>
      </c>
      <c r="Q226" s="136">
        <v>61.09</v>
      </c>
      <c r="R226" s="136">
        <v>861</v>
      </c>
    </row>
    <row r="227" spans="1:18">
      <c r="A227" s="135">
        <v>43890</v>
      </c>
      <c r="B227" s="136">
        <v>7336.2</v>
      </c>
      <c r="C227" s="136">
        <v>4824.08</v>
      </c>
      <c r="D227" s="136">
        <v>2477.96</v>
      </c>
      <c r="E227" s="136">
        <v>34.15</v>
      </c>
      <c r="F227" s="136">
        <v>3455.84</v>
      </c>
      <c r="G227" s="136">
        <v>2257.1999999999998</v>
      </c>
      <c r="H227" s="136">
        <v>1186.68</v>
      </c>
      <c r="I227" s="136">
        <v>11.96</v>
      </c>
      <c r="J227" s="136">
        <v>1658.95</v>
      </c>
      <c r="K227" s="136">
        <v>1415.19</v>
      </c>
      <c r="L227" s="136">
        <v>232.72</v>
      </c>
      <c r="M227" s="136">
        <v>11.05</v>
      </c>
      <c r="N227" s="136">
        <v>47.11</v>
      </c>
      <c r="O227" s="136">
        <v>46.79</v>
      </c>
      <c r="P227" s="136">
        <v>47.89</v>
      </c>
      <c r="Q227" s="136">
        <v>35.020000000000003</v>
      </c>
      <c r="R227" s="136">
        <v>861</v>
      </c>
    </row>
    <row r="228" spans="1:18">
      <c r="A228" s="135">
        <v>43921</v>
      </c>
      <c r="B228" s="136">
        <v>10849.71</v>
      </c>
      <c r="C228" s="136">
        <v>9305.85</v>
      </c>
      <c r="D228" s="136">
        <v>1519.66</v>
      </c>
      <c r="E228" s="136">
        <v>24.19</v>
      </c>
      <c r="F228" s="136">
        <v>6309.69</v>
      </c>
      <c r="G228" s="136">
        <v>5619.22</v>
      </c>
      <c r="H228" s="136">
        <v>685.34</v>
      </c>
      <c r="I228" s="136">
        <v>5.13</v>
      </c>
      <c r="J228" s="136">
        <v>3754.45</v>
      </c>
      <c r="K228" s="136">
        <v>3616.21</v>
      </c>
      <c r="L228" s="136">
        <v>133.4</v>
      </c>
      <c r="M228" s="136">
        <v>4.84</v>
      </c>
      <c r="N228" s="136">
        <v>58.16</v>
      </c>
      <c r="O228" s="136">
        <v>60.38</v>
      </c>
      <c r="P228" s="136">
        <v>45.1</v>
      </c>
      <c r="Q228" s="136">
        <v>21.22</v>
      </c>
      <c r="R228" s="136">
        <v>859</v>
      </c>
    </row>
    <row r="229" spans="1:18">
      <c r="A229" s="135">
        <v>43951</v>
      </c>
      <c r="B229" s="136">
        <v>9522.4500000000007</v>
      </c>
      <c r="C229" s="136">
        <v>9030.1299999999992</v>
      </c>
      <c r="D229" s="136">
        <v>478.23</v>
      </c>
      <c r="E229" s="136">
        <v>14.09</v>
      </c>
      <c r="F229" s="136">
        <v>6032.84</v>
      </c>
      <c r="G229" s="136">
        <v>5826.34</v>
      </c>
      <c r="H229" s="136">
        <v>205.68</v>
      </c>
      <c r="I229" s="136">
        <v>0.82</v>
      </c>
      <c r="J229" s="136">
        <v>3868.43</v>
      </c>
      <c r="K229" s="136">
        <v>3837.93</v>
      </c>
      <c r="L229" s="136">
        <v>29.65</v>
      </c>
      <c r="M229" s="136">
        <v>0.86</v>
      </c>
      <c r="N229" s="136">
        <v>63.35</v>
      </c>
      <c r="O229" s="136">
        <v>64.52</v>
      </c>
      <c r="P229" s="136">
        <v>43.01</v>
      </c>
      <c r="Q229" s="136">
        <v>5.85</v>
      </c>
      <c r="R229" s="136">
        <v>856</v>
      </c>
    </row>
    <row r="230" spans="1:18">
      <c r="A230" s="135">
        <v>43982</v>
      </c>
      <c r="B230" s="136">
        <v>13146.35</v>
      </c>
      <c r="C230" s="136">
        <v>12570.67</v>
      </c>
      <c r="D230" s="136">
        <v>556.03</v>
      </c>
      <c r="E230" s="136">
        <v>19.64</v>
      </c>
      <c r="F230" s="136">
        <v>8781.9</v>
      </c>
      <c r="G230" s="136">
        <v>8518.41</v>
      </c>
      <c r="H230" s="136">
        <v>260.5</v>
      </c>
      <c r="I230" s="136">
        <v>2.99</v>
      </c>
      <c r="J230" s="136">
        <v>5871.17</v>
      </c>
      <c r="K230" s="136">
        <v>5829.99</v>
      </c>
      <c r="L230" s="136">
        <v>38.33</v>
      </c>
      <c r="M230" s="136">
        <v>2.85</v>
      </c>
      <c r="N230" s="136">
        <v>66.8</v>
      </c>
      <c r="O230" s="136">
        <v>67.760000000000005</v>
      </c>
      <c r="P230" s="136">
        <v>46.85</v>
      </c>
      <c r="Q230" s="136">
        <v>15.21</v>
      </c>
      <c r="R230" s="136">
        <v>853</v>
      </c>
    </row>
    <row r="231" spans="1:18">
      <c r="A231" s="135">
        <v>44012</v>
      </c>
      <c r="B231" s="136">
        <v>15404.63</v>
      </c>
      <c r="C231" s="136">
        <v>14850.66</v>
      </c>
      <c r="D231" s="136">
        <v>528.42999999999995</v>
      </c>
      <c r="E231" s="136">
        <v>25.54</v>
      </c>
      <c r="F231" s="136">
        <v>10623.76</v>
      </c>
      <c r="G231" s="136">
        <v>10282.56</v>
      </c>
      <c r="H231" s="136">
        <v>336.11</v>
      </c>
      <c r="I231" s="136">
        <v>5.09</v>
      </c>
      <c r="J231" s="136">
        <v>7138.62</v>
      </c>
      <c r="K231" s="136">
        <v>7081.51</v>
      </c>
      <c r="L231" s="136">
        <v>52.32</v>
      </c>
      <c r="M231" s="136">
        <v>4.79</v>
      </c>
      <c r="N231" s="136">
        <v>68.959999999999994</v>
      </c>
      <c r="O231" s="136">
        <v>69.239999999999995</v>
      </c>
      <c r="P231" s="136">
        <v>63.61</v>
      </c>
      <c r="Q231" s="136">
        <v>19.920000000000002</v>
      </c>
      <c r="R231" s="136">
        <v>857</v>
      </c>
    </row>
    <row r="232" spans="1:18">
      <c r="A232" s="135">
        <v>44043</v>
      </c>
      <c r="B232" s="136">
        <v>18322.099999999999</v>
      </c>
      <c r="C232" s="136">
        <v>17674.900000000001</v>
      </c>
      <c r="D232" s="136">
        <v>627.65</v>
      </c>
      <c r="E232" s="136">
        <v>19.54</v>
      </c>
      <c r="F232" s="136">
        <v>13286.35</v>
      </c>
      <c r="G232" s="136">
        <v>12891.39</v>
      </c>
      <c r="H232" s="136">
        <v>387.99</v>
      </c>
      <c r="I232" s="136">
        <v>6.97</v>
      </c>
      <c r="J232" s="136">
        <v>9037.8700000000008</v>
      </c>
      <c r="K232" s="136">
        <v>8970.4699999999993</v>
      </c>
      <c r="L232" s="136">
        <v>60.8</v>
      </c>
      <c r="M232" s="136">
        <v>6.61</v>
      </c>
      <c r="N232" s="136">
        <v>72.52</v>
      </c>
      <c r="O232" s="136">
        <v>72.94</v>
      </c>
      <c r="P232" s="136">
        <v>61.82</v>
      </c>
      <c r="Q232" s="136">
        <v>35.68</v>
      </c>
      <c r="R232" s="136">
        <v>856</v>
      </c>
    </row>
    <row r="233" spans="1:18">
      <c r="A233" s="135">
        <v>44074</v>
      </c>
      <c r="B233" s="136">
        <v>20729.099999999999</v>
      </c>
      <c r="C233" s="136">
        <v>19917.509999999998</v>
      </c>
      <c r="D233" s="136">
        <v>802.53</v>
      </c>
      <c r="E233" s="136">
        <v>9.06</v>
      </c>
      <c r="F233" s="136">
        <v>15172.18</v>
      </c>
      <c r="G233" s="136">
        <v>14704.1</v>
      </c>
      <c r="H233" s="136">
        <v>463.48</v>
      </c>
      <c r="I233" s="136">
        <v>4.5999999999999996</v>
      </c>
      <c r="J233" s="136">
        <v>10330.36</v>
      </c>
      <c r="K233" s="136">
        <v>10252.540000000001</v>
      </c>
      <c r="L233" s="136">
        <v>73.52</v>
      </c>
      <c r="M233" s="136">
        <v>4.3099999999999996</v>
      </c>
      <c r="N233" s="136">
        <v>73.19</v>
      </c>
      <c r="O233" s="136">
        <v>73.819999999999993</v>
      </c>
      <c r="P233" s="136">
        <v>57.75</v>
      </c>
      <c r="Q233" s="136">
        <v>50.77</v>
      </c>
      <c r="R233" s="136">
        <v>853</v>
      </c>
    </row>
    <row r="234" spans="1:18">
      <c r="A234" s="135">
        <v>44104</v>
      </c>
      <c r="B234" s="136">
        <v>22079.35</v>
      </c>
      <c r="C234" s="136">
        <v>21169.71</v>
      </c>
      <c r="D234" s="136">
        <v>885.73</v>
      </c>
      <c r="E234" s="136">
        <v>23.91</v>
      </c>
      <c r="F234" s="136">
        <v>17133.150000000001</v>
      </c>
      <c r="G234" s="136">
        <v>16609.03</v>
      </c>
      <c r="H234" s="136">
        <v>515.96</v>
      </c>
      <c r="I234" s="136">
        <v>8.16</v>
      </c>
      <c r="J234" s="136">
        <v>11185.58</v>
      </c>
      <c r="K234" s="136">
        <v>11096.8</v>
      </c>
      <c r="L234" s="136">
        <v>80.84</v>
      </c>
      <c r="M234" s="136">
        <v>7.95</v>
      </c>
      <c r="N234" s="136">
        <v>77.599999999999994</v>
      </c>
      <c r="O234" s="136">
        <v>78.459999999999994</v>
      </c>
      <c r="P234" s="136">
        <v>58.25</v>
      </c>
      <c r="Q234" s="136">
        <v>34.11</v>
      </c>
      <c r="R234" s="136">
        <v>854</v>
      </c>
    </row>
    <row r="235" spans="1:18">
      <c r="A235" s="135">
        <v>44135</v>
      </c>
      <c r="B235" s="136">
        <v>23763.47</v>
      </c>
      <c r="C235" s="136">
        <v>22867.03</v>
      </c>
      <c r="D235" s="136">
        <v>860.64</v>
      </c>
      <c r="E235" s="136">
        <v>35.79</v>
      </c>
      <c r="F235" s="136">
        <v>18167.509999999998</v>
      </c>
      <c r="G235" s="136">
        <v>17679.490000000002</v>
      </c>
      <c r="H235" s="136">
        <v>477.27</v>
      </c>
      <c r="I235" s="136">
        <v>10.76</v>
      </c>
      <c r="J235" s="136">
        <v>11879.07</v>
      </c>
      <c r="K235" s="136">
        <v>11792.71</v>
      </c>
      <c r="L235" s="136">
        <v>76.13</v>
      </c>
      <c r="M235" s="136">
        <v>10.23</v>
      </c>
      <c r="N235" s="136">
        <v>76.45</v>
      </c>
      <c r="O235" s="136">
        <v>77.31</v>
      </c>
      <c r="P235" s="136">
        <v>55.45</v>
      </c>
      <c r="Q235" s="136">
        <v>30.06</v>
      </c>
      <c r="R235" s="136">
        <v>856</v>
      </c>
    </row>
    <row r="236" spans="1:18">
      <c r="A236" s="135">
        <v>44165</v>
      </c>
      <c r="B236" s="136">
        <v>22010.06</v>
      </c>
      <c r="C236" s="136">
        <v>21187.72</v>
      </c>
      <c r="D236" s="136">
        <v>781.37</v>
      </c>
      <c r="E236" s="136">
        <v>40.97</v>
      </c>
      <c r="F236" s="136">
        <v>16230.88</v>
      </c>
      <c r="G236" s="136">
        <v>15827.57</v>
      </c>
      <c r="H236" s="136">
        <v>391.97</v>
      </c>
      <c r="I236" s="136">
        <v>11.34</v>
      </c>
      <c r="J236" s="136">
        <v>10672.98</v>
      </c>
      <c r="K236" s="136">
        <v>10590.62</v>
      </c>
      <c r="L236" s="136">
        <v>71.73</v>
      </c>
      <c r="M236" s="136">
        <v>10.63</v>
      </c>
      <c r="N236" s="136">
        <v>73.739999999999995</v>
      </c>
      <c r="O236" s="136">
        <v>74.7</v>
      </c>
      <c r="P236" s="136">
        <v>50.16</v>
      </c>
      <c r="Q236" s="136">
        <v>27.68</v>
      </c>
      <c r="R236" s="136">
        <v>859</v>
      </c>
    </row>
    <row r="237" spans="1:18">
      <c r="A237" s="135">
        <v>44196</v>
      </c>
      <c r="B237" s="136">
        <v>22093.84</v>
      </c>
      <c r="C237" s="136">
        <v>21197.94</v>
      </c>
      <c r="D237" s="136">
        <v>851.1</v>
      </c>
      <c r="E237" s="136">
        <v>44.8</v>
      </c>
      <c r="F237" s="136">
        <v>15574.06</v>
      </c>
      <c r="G237" s="136">
        <v>15152.39</v>
      </c>
      <c r="H237" s="136">
        <v>408.98</v>
      </c>
      <c r="I237" s="136">
        <v>12.68</v>
      </c>
      <c r="J237" s="136">
        <v>10022.459999999999</v>
      </c>
      <c r="K237" s="136">
        <v>9939.5300000000007</v>
      </c>
      <c r="L237" s="136">
        <v>70.88</v>
      </c>
      <c r="M237" s="136">
        <v>12.05</v>
      </c>
      <c r="N237" s="136">
        <v>70.489999999999995</v>
      </c>
      <c r="O237" s="136">
        <v>71.48</v>
      </c>
      <c r="P237" s="136">
        <v>48.05</v>
      </c>
      <c r="Q237" s="136">
        <v>28.3</v>
      </c>
      <c r="R237" s="136">
        <v>867</v>
      </c>
    </row>
    <row r="238" spans="1:18">
      <c r="A238" s="135">
        <v>44227</v>
      </c>
      <c r="B238" s="136">
        <v>14480.99</v>
      </c>
      <c r="C238" s="136">
        <v>13614.38</v>
      </c>
      <c r="D238" s="136">
        <v>824.22</v>
      </c>
      <c r="E238" s="136">
        <v>42.39</v>
      </c>
      <c r="F238" s="136">
        <v>9261.08</v>
      </c>
      <c r="G238" s="136">
        <v>8884.49</v>
      </c>
      <c r="H238" s="136">
        <v>364.73</v>
      </c>
      <c r="I238" s="136">
        <v>11.87</v>
      </c>
      <c r="J238" s="136">
        <v>6074.61</v>
      </c>
      <c r="K238" s="136">
        <v>6001.55</v>
      </c>
      <c r="L238" s="136">
        <v>61.44</v>
      </c>
      <c r="M238" s="136">
        <v>11.62</v>
      </c>
      <c r="N238" s="136">
        <v>63.95</v>
      </c>
      <c r="O238" s="136">
        <v>65.260000000000005</v>
      </c>
      <c r="P238" s="136">
        <v>44.25</v>
      </c>
      <c r="Q238" s="136">
        <v>27.99</v>
      </c>
      <c r="R238" s="136">
        <v>866</v>
      </c>
    </row>
    <row r="239" spans="1:18">
      <c r="A239" s="135">
        <v>44255</v>
      </c>
      <c r="B239" s="136">
        <v>12111.5</v>
      </c>
      <c r="C239" s="136">
        <v>11498.9</v>
      </c>
      <c r="D239" s="136">
        <v>580.53</v>
      </c>
      <c r="E239" s="136">
        <v>32.07</v>
      </c>
      <c r="F239" s="136">
        <v>7844.1</v>
      </c>
      <c r="G239" s="136">
        <v>7596.26</v>
      </c>
      <c r="H239" s="136">
        <v>237.84</v>
      </c>
      <c r="I239" s="136">
        <v>10</v>
      </c>
      <c r="J239" s="136">
        <v>5052.34</v>
      </c>
      <c r="K239" s="136">
        <v>5003.3900000000003</v>
      </c>
      <c r="L239" s="136">
        <v>39.340000000000003</v>
      </c>
      <c r="M239" s="136">
        <v>9.61</v>
      </c>
      <c r="N239" s="136">
        <v>64.77</v>
      </c>
      <c r="O239" s="136">
        <v>66.06</v>
      </c>
      <c r="P239" s="136">
        <v>40.97</v>
      </c>
      <c r="Q239" s="136">
        <v>31.18</v>
      </c>
      <c r="R239" s="136">
        <v>867</v>
      </c>
    </row>
    <row r="240" spans="1:18">
      <c r="A240" s="135">
        <v>44286</v>
      </c>
      <c r="B240" s="136">
        <v>23093.5</v>
      </c>
      <c r="C240" s="136">
        <v>22309.59</v>
      </c>
      <c r="D240" s="136">
        <v>733.92</v>
      </c>
      <c r="E240" s="136">
        <v>49.99</v>
      </c>
      <c r="F240" s="136">
        <v>17310.29</v>
      </c>
      <c r="G240" s="136">
        <v>16968.93</v>
      </c>
      <c r="H240" s="136">
        <v>323.64</v>
      </c>
      <c r="I240" s="136">
        <v>17.72</v>
      </c>
      <c r="J240" s="136">
        <v>11204.55</v>
      </c>
      <c r="K240" s="136">
        <v>11126.13</v>
      </c>
      <c r="L240" s="136">
        <v>61.53</v>
      </c>
      <c r="M240" s="136">
        <v>16.88</v>
      </c>
      <c r="N240" s="136">
        <v>74.959999999999994</v>
      </c>
      <c r="O240" s="136">
        <v>76.06</v>
      </c>
      <c r="P240" s="136">
        <v>44.1</v>
      </c>
      <c r="Q240" s="136">
        <v>35.46</v>
      </c>
      <c r="R240" s="136">
        <v>870</v>
      </c>
    </row>
    <row r="241" spans="1:18">
      <c r="A241" s="135">
        <v>44316</v>
      </c>
      <c r="B241" s="136">
        <v>24006.47</v>
      </c>
      <c r="C241" s="136">
        <v>23209.97</v>
      </c>
      <c r="D241" s="136">
        <v>743.51</v>
      </c>
      <c r="E241" s="136">
        <v>52.99</v>
      </c>
      <c r="F241" s="136">
        <v>18513.14</v>
      </c>
      <c r="G241" s="136">
        <v>18124.64</v>
      </c>
      <c r="H241" s="136">
        <v>369.76</v>
      </c>
      <c r="I241" s="136">
        <v>18.739999999999998</v>
      </c>
      <c r="J241" s="136">
        <v>12046.24</v>
      </c>
      <c r="K241" s="136">
        <v>11967.16</v>
      </c>
      <c r="L241" s="136">
        <v>61.45</v>
      </c>
      <c r="M241" s="136">
        <v>17.63</v>
      </c>
      <c r="N241" s="136">
        <v>77.12</v>
      </c>
      <c r="O241" s="136">
        <v>78.09</v>
      </c>
      <c r="P241" s="136">
        <v>49.73</v>
      </c>
      <c r="Q241" s="136">
        <v>35.369999999999997</v>
      </c>
      <c r="R241" s="136">
        <v>870</v>
      </c>
    </row>
    <row r="242" spans="1:18">
      <c r="A242" s="135">
        <v>44347</v>
      </c>
      <c r="B242" s="136">
        <v>23165.17</v>
      </c>
      <c r="C242" s="136">
        <v>22410.2</v>
      </c>
      <c r="D242" s="136">
        <v>696.66</v>
      </c>
      <c r="E242" s="136">
        <v>58.31</v>
      </c>
      <c r="F242" s="136">
        <v>18121.39</v>
      </c>
      <c r="G242" s="136">
        <v>17750.3</v>
      </c>
      <c r="H242" s="136">
        <v>349.36</v>
      </c>
      <c r="I242" s="136">
        <v>21.73</v>
      </c>
      <c r="J242" s="136">
        <v>11848.02</v>
      </c>
      <c r="K242" s="136">
        <v>11770.12</v>
      </c>
      <c r="L242" s="136">
        <v>57.55</v>
      </c>
      <c r="M242" s="136">
        <v>20.350000000000001</v>
      </c>
      <c r="N242" s="136">
        <v>78.23</v>
      </c>
      <c r="O242" s="136">
        <v>79.209999999999994</v>
      </c>
      <c r="P242" s="136">
        <v>50.15</v>
      </c>
      <c r="Q242" s="136">
        <v>37.270000000000003</v>
      </c>
      <c r="R242" s="136">
        <v>869</v>
      </c>
    </row>
    <row r="243" spans="1:18">
      <c r="A243" s="135">
        <v>44377</v>
      </c>
      <c r="B243" s="136">
        <v>17449.509999999998</v>
      </c>
      <c r="C243" s="136">
        <v>16726.580000000002</v>
      </c>
      <c r="D243" s="136">
        <v>664.98</v>
      </c>
      <c r="E243" s="136">
        <v>57.95</v>
      </c>
      <c r="F243" s="136">
        <v>13169.26</v>
      </c>
      <c r="G243" s="136">
        <v>12815.15</v>
      </c>
      <c r="H243" s="136">
        <v>334.04</v>
      </c>
      <c r="I243" s="136">
        <v>20.07</v>
      </c>
      <c r="J243" s="136">
        <v>8499.4699999999993</v>
      </c>
      <c r="K243" s="136">
        <v>8426.19</v>
      </c>
      <c r="L243" s="136">
        <v>53.47</v>
      </c>
      <c r="M243" s="136">
        <v>19.809999999999999</v>
      </c>
      <c r="N243" s="136">
        <v>75.47</v>
      </c>
      <c r="O243" s="136">
        <v>76.62</v>
      </c>
      <c r="P243" s="136">
        <v>50.23</v>
      </c>
      <c r="Q243" s="136">
        <v>34.630000000000003</v>
      </c>
      <c r="R243" s="136">
        <v>869</v>
      </c>
    </row>
    <row r="244" spans="1:18">
      <c r="A244" s="135">
        <v>44408</v>
      </c>
      <c r="B244" s="136">
        <v>22949.65</v>
      </c>
      <c r="C244" s="136">
        <v>22205.759999999998</v>
      </c>
      <c r="D244" s="136">
        <v>692.59</v>
      </c>
      <c r="E244" s="136">
        <v>51.29</v>
      </c>
      <c r="F244" s="136">
        <v>17563.52</v>
      </c>
      <c r="G244" s="136">
        <v>17168.89</v>
      </c>
      <c r="H244" s="136">
        <v>376.36</v>
      </c>
      <c r="I244" s="136">
        <v>18.27</v>
      </c>
      <c r="J244" s="136">
        <v>11195.01</v>
      </c>
      <c r="K244" s="136">
        <v>11121.58</v>
      </c>
      <c r="L244" s="136">
        <v>55.85</v>
      </c>
      <c r="M244" s="136">
        <v>17.57</v>
      </c>
      <c r="N244" s="136">
        <v>76.53</v>
      </c>
      <c r="O244" s="136">
        <v>77.319999999999993</v>
      </c>
      <c r="P244" s="136">
        <v>54.34</v>
      </c>
      <c r="Q244" s="136">
        <v>35.61</v>
      </c>
      <c r="R244" s="136">
        <v>869</v>
      </c>
    </row>
    <row r="245" spans="1:18">
      <c r="A245" s="135">
        <v>44439</v>
      </c>
      <c r="B245" s="136">
        <v>12264.73</v>
      </c>
      <c r="C245" s="136">
        <v>11630.4</v>
      </c>
      <c r="D245" s="136">
        <v>609.89</v>
      </c>
      <c r="E245" s="136">
        <v>24.44</v>
      </c>
      <c r="F245" s="136">
        <v>7398.92</v>
      </c>
      <c r="G245" s="136">
        <v>7026.48</v>
      </c>
      <c r="H245" s="136">
        <v>364.85</v>
      </c>
      <c r="I245" s="136">
        <v>7.59</v>
      </c>
      <c r="J245" s="136">
        <v>4599.0200000000004</v>
      </c>
      <c r="K245" s="136">
        <v>4535.8900000000003</v>
      </c>
      <c r="L245" s="136">
        <v>55.42</v>
      </c>
      <c r="M245" s="136">
        <v>7.72</v>
      </c>
      <c r="N245" s="136">
        <v>60.33</v>
      </c>
      <c r="O245" s="136">
        <v>60.41</v>
      </c>
      <c r="P245" s="136">
        <v>59.82</v>
      </c>
      <c r="Q245" s="136">
        <v>31.06</v>
      </c>
      <c r="R245" s="136">
        <v>872</v>
      </c>
    </row>
    <row r="246" spans="1:18">
      <c r="A246" s="135">
        <v>44469</v>
      </c>
      <c r="B246" s="136">
        <v>18495.77</v>
      </c>
      <c r="C246" s="136">
        <v>17845.57</v>
      </c>
      <c r="D246" s="136">
        <v>633.41</v>
      </c>
      <c r="E246" s="136">
        <v>16.79</v>
      </c>
      <c r="F246" s="136">
        <v>12737.69</v>
      </c>
      <c r="G246" s="136">
        <v>12362.15</v>
      </c>
      <c r="H246" s="136">
        <v>370.37</v>
      </c>
      <c r="I246" s="136">
        <v>5.17</v>
      </c>
      <c r="J246" s="136">
        <v>8165</v>
      </c>
      <c r="K246" s="136">
        <v>8106.73</v>
      </c>
      <c r="L246" s="136">
        <v>53.03</v>
      </c>
      <c r="M246" s="136">
        <v>5.25</v>
      </c>
      <c r="N246" s="136">
        <v>68.87</v>
      </c>
      <c r="O246" s="136">
        <v>69.27</v>
      </c>
      <c r="P246" s="136">
        <v>58.47</v>
      </c>
      <c r="Q246" s="136">
        <v>30.76</v>
      </c>
      <c r="R246" s="136">
        <v>874</v>
      </c>
    </row>
    <row r="247" spans="1:18">
      <c r="A247" s="135">
        <v>44500</v>
      </c>
      <c r="B247" s="136">
        <v>18873.84</v>
      </c>
      <c r="C247" s="136">
        <v>18273.64</v>
      </c>
      <c r="D247" s="136">
        <v>581.92999999999995</v>
      </c>
      <c r="E247" s="136">
        <v>18.27</v>
      </c>
      <c r="F247" s="136">
        <v>13131.03</v>
      </c>
      <c r="G247" s="136">
        <v>12842.07</v>
      </c>
      <c r="H247" s="136">
        <v>285.35000000000002</v>
      </c>
      <c r="I247" s="136">
        <v>3.61</v>
      </c>
      <c r="J247" s="136">
        <v>8647.18</v>
      </c>
      <c r="K247" s="136">
        <v>8601.66</v>
      </c>
      <c r="L247" s="136">
        <v>41.92</v>
      </c>
      <c r="M247" s="136">
        <v>3.61</v>
      </c>
      <c r="N247" s="136">
        <v>69.569999999999993</v>
      </c>
      <c r="O247" s="136">
        <v>70.28</v>
      </c>
      <c r="P247" s="136">
        <v>49.03</v>
      </c>
      <c r="Q247" s="136">
        <v>19.77</v>
      </c>
      <c r="R247" s="136">
        <v>875</v>
      </c>
    </row>
    <row r="248" spans="1:18">
      <c r="A248" s="135">
        <v>44530</v>
      </c>
      <c r="B248" s="136">
        <v>12012.17</v>
      </c>
      <c r="C248" s="136">
        <v>11387.69</v>
      </c>
      <c r="D248" s="136">
        <v>596.34</v>
      </c>
      <c r="E248" s="136">
        <v>28.15</v>
      </c>
      <c r="F248" s="136">
        <v>7594.3</v>
      </c>
      <c r="G248" s="136">
        <v>7290.35</v>
      </c>
      <c r="H248" s="136">
        <v>298.20999999999998</v>
      </c>
      <c r="I248" s="136">
        <v>5.73</v>
      </c>
      <c r="J248" s="136">
        <v>4990.03</v>
      </c>
      <c r="K248" s="136">
        <v>4939.71</v>
      </c>
      <c r="L248" s="136">
        <v>44.45</v>
      </c>
      <c r="M248" s="136">
        <v>5.87</v>
      </c>
      <c r="N248" s="136">
        <v>63.22</v>
      </c>
      <c r="O248" s="136">
        <v>64.02</v>
      </c>
      <c r="P248" s="136">
        <v>50.01</v>
      </c>
      <c r="Q248" s="136">
        <v>20.36</v>
      </c>
      <c r="R248" s="136">
        <v>875</v>
      </c>
    </row>
    <row r="249" spans="1:18">
      <c r="A249" s="135">
        <v>44561</v>
      </c>
      <c r="B249" s="136">
        <v>15029.6</v>
      </c>
      <c r="C249" s="136">
        <v>14334.29</v>
      </c>
      <c r="D249" s="136">
        <v>665.59</v>
      </c>
      <c r="E249" s="136">
        <v>29.72</v>
      </c>
      <c r="F249" s="136">
        <v>9756.94</v>
      </c>
      <c r="G249" s="136">
        <v>9390.25</v>
      </c>
      <c r="H249" s="136">
        <v>357.93</v>
      </c>
      <c r="I249" s="136">
        <v>8.76</v>
      </c>
      <c r="J249" s="136">
        <v>6182.38</v>
      </c>
      <c r="K249" s="136">
        <v>6121.32</v>
      </c>
      <c r="L249" s="136">
        <v>52.22</v>
      </c>
      <c r="M249" s="136">
        <v>8.84</v>
      </c>
      <c r="N249" s="136">
        <v>64.92</v>
      </c>
      <c r="O249" s="136">
        <v>65.510000000000005</v>
      </c>
      <c r="P249" s="136">
        <v>53.78</v>
      </c>
      <c r="Q249" s="136">
        <v>29.49</v>
      </c>
      <c r="R249" s="136">
        <v>878</v>
      </c>
    </row>
    <row r="250" spans="1:18">
      <c r="A250" s="135">
        <v>44592</v>
      </c>
      <c r="B250" s="136">
        <v>17244.09</v>
      </c>
      <c r="C250" s="136">
        <v>16672.580000000002</v>
      </c>
      <c r="D250" s="136">
        <v>543.4</v>
      </c>
      <c r="E250" s="136">
        <v>28.11</v>
      </c>
      <c r="F250" s="136">
        <v>10862.03</v>
      </c>
      <c r="G250" s="136">
        <v>10574.92</v>
      </c>
      <c r="H250" s="136">
        <v>277.38</v>
      </c>
      <c r="I250" s="136">
        <v>9.73</v>
      </c>
      <c r="J250" s="136">
        <v>6679.44</v>
      </c>
      <c r="K250" s="136">
        <v>6627.44</v>
      </c>
      <c r="L250" s="136">
        <v>41.99</v>
      </c>
      <c r="M250" s="136">
        <v>10.02</v>
      </c>
      <c r="N250" s="136">
        <v>62.99</v>
      </c>
      <c r="O250" s="136">
        <v>63.43</v>
      </c>
      <c r="P250" s="136">
        <v>51.04</v>
      </c>
      <c r="Q250" s="136">
        <v>34.61</v>
      </c>
      <c r="R250" s="136">
        <v>877</v>
      </c>
    </row>
    <row r="251" spans="1:18">
      <c r="A251" s="135">
        <v>44620</v>
      </c>
      <c r="B251" s="136">
        <v>17333.189999999999</v>
      </c>
      <c r="C251" s="136">
        <v>16900.18</v>
      </c>
      <c r="D251" s="136">
        <v>407.02</v>
      </c>
      <c r="E251" s="136">
        <v>25.99</v>
      </c>
      <c r="F251" s="136">
        <v>11829.7</v>
      </c>
      <c r="G251" s="136">
        <v>11601.2</v>
      </c>
      <c r="H251" s="136">
        <v>217.39</v>
      </c>
      <c r="I251" s="136">
        <v>11.11</v>
      </c>
      <c r="J251" s="136">
        <v>7348.59</v>
      </c>
      <c r="K251" s="136">
        <v>7297.62</v>
      </c>
      <c r="L251" s="136">
        <v>39.69</v>
      </c>
      <c r="M251" s="136">
        <v>11.27</v>
      </c>
      <c r="N251" s="136">
        <v>68.25</v>
      </c>
      <c r="O251" s="136">
        <v>68.650000000000006</v>
      </c>
      <c r="P251" s="136">
        <v>53.41</v>
      </c>
      <c r="Q251" s="136">
        <v>42.74</v>
      </c>
      <c r="R251" s="136">
        <v>880</v>
      </c>
    </row>
    <row r="252" spans="1:18">
      <c r="A252" s="135">
        <v>44651</v>
      </c>
      <c r="B252" s="136">
        <v>10158.959999999999</v>
      </c>
      <c r="C252" s="136">
        <v>9610.3700000000008</v>
      </c>
      <c r="D252" s="136">
        <v>520.20000000000005</v>
      </c>
      <c r="E252" s="136">
        <v>28.39</v>
      </c>
      <c r="F252" s="136">
        <v>6514.78</v>
      </c>
      <c r="G252" s="136">
        <v>6206.79</v>
      </c>
      <c r="H252" s="136">
        <v>301.49</v>
      </c>
      <c r="I252" s="136">
        <v>6.5</v>
      </c>
      <c r="J252" s="136">
        <v>4075.75</v>
      </c>
      <c r="K252" s="136">
        <v>4020.94</v>
      </c>
      <c r="L252" s="136">
        <v>48.51</v>
      </c>
      <c r="M252" s="136">
        <v>6.3</v>
      </c>
      <c r="N252" s="136">
        <v>64.13</v>
      </c>
      <c r="O252" s="136">
        <v>64.58</v>
      </c>
      <c r="P252" s="136">
        <v>57.96</v>
      </c>
      <c r="Q252" s="136">
        <v>22.89</v>
      </c>
      <c r="R252" s="136">
        <v>879</v>
      </c>
    </row>
    <row r="253" spans="1:18">
      <c r="A253" s="135">
        <v>44681</v>
      </c>
      <c r="B253" s="136">
        <v>6460.29</v>
      </c>
      <c r="C253" s="136">
        <v>5919.26</v>
      </c>
      <c r="D253" s="136">
        <v>527.66</v>
      </c>
      <c r="E253" s="136">
        <v>13.37</v>
      </c>
      <c r="F253" s="136">
        <v>3693.09</v>
      </c>
      <c r="G253" s="136">
        <v>3352.01</v>
      </c>
      <c r="H253" s="136">
        <v>335.86</v>
      </c>
      <c r="I253" s="136">
        <v>5.21</v>
      </c>
      <c r="J253" s="136">
        <v>2244.92</v>
      </c>
      <c r="K253" s="136">
        <v>2189.02</v>
      </c>
      <c r="L253" s="136">
        <v>51.03</v>
      </c>
      <c r="M253" s="136">
        <v>4.87</v>
      </c>
      <c r="N253" s="136">
        <v>57.17</v>
      </c>
      <c r="O253" s="136">
        <v>56.63</v>
      </c>
      <c r="P253" s="136">
        <v>63.65</v>
      </c>
      <c r="Q253" s="136">
        <v>39</v>
      </c>
      <c r="R253" s="136">
        <v>878</v>
      </c>
    </row>
    <row r="254" spans="1:18">
      <c r="A254" s="135">
        <v>44712</v>
      </c>
      <c r="B254" s="136">
        <v>9339.74</v>
      </c>
      <c r="C254" s="136">
        <v>8799.94</v>
      </c>
      <c r="D254" s="136">
        <v>529.66</v>
      </c>
      <c r="E254" s="136">
        <v>10.15</v>
      </c>
      <c r="F254" s="136">
        <v>5680.4</v>
      </c>
      <c r="G254" s="136">
        <v>5319.95</v>
      </c>
      <c r="H254" s="136">
        <v>355.46</v>
      </c>
      <c r="I254" s="136">
        <v>4.99</v>
      </c>
      <c r="J254" s="136">
        <v>3420.24</v>
      </c>
      <c r="K254" s="136">
        <v>3360.28</v>
      </c>
      <c r="L254" s="136">
        <v>54.78</v>
      </c>
      <c r="M254" s="136">
        <v>5.18</v>
      </c>
      <c r="N254" s="136">
        <v>60.82</v>
      </c>
      <c r="O254" s="136">
        <v>60.45</v>
      </c>
      <c r="P254" s="136">
        <v>67.11</v>
      </c>
      <c r="Q254" s="136">
        <v>49.17</v>
      </c>
      <c r="R254" s="136">
        <v>878</v>
      </c>
    </row>
    <row r="255" spans="1:18">
      <c r="A255" s="135">
        <v>44742</v>
      </c>
      <c r="B255" s="136">
        <v>14522.22</v>
      </c>
      <c r="C255" s="136">
        <v>13946.8</v>
      </c>
      <c r="D255" s="136">
        <v>563.42999999999995</v>
      </c>
      <c r="E255" s="136">
        <v>11.99</v>
      </c>
      <c r="F255" s="136">
        <v>9735.7900000000009</v>
      </c>
      <c r="G255" s="136">
        <v>9377.7099999999991</v>
      </c>
      <c r="H255" s="136">
        <v>350.75</v>
      </c>
      <c r="I255" s="136">
        <v>7.33</v>
      </c>
      <c r="J255" s="136">
        <v>5957.06</v>
      </c>
      <c r="K255" s="136">
        <v>5891.36</v>
      </c>
      <c r="L255" s="136">
        <v>58.26</v>
      </c>
      <c r="M255" s="136">
        <v>7.44</v>
      </c>
      <c r="N255" s="136">
        <v>67.040000000000006</v>
      </c>
      <c r="O255" s="136">
        <v>67.239999999999995</v>
      </c>
      <c r="P255" s="136">
        <v>62.25</v>
      </c>
      <c r="Q255" s="136">
        <v>61.1</v>
      </c>
      <c r="R255" s="136">
        <v>880</v>
      </c>
    </row>
    <row r="256" spans="1:18">
      <c r="A256" s="135">
        <v>44773</v>
      </c>
      <c r="B256" s="136">
        <v>20144.3</v>
      </c>
      <c r="C256" s="136">
        <v>19529.89</v>
      </c>
      <c r="D256" s="136">
        <v>596.89</v>
      </c>
      <c r="E256" s="136">
        <v>17.52</v>
      </c>
      <c r="F256" s="136">
        <v>14096.18</v>
      </c>
      <c r="G256" s="136">
        <v>13676.29</v>
      </c>
      <c r="H256" s="136">
        <v>407.56</v>
      </c>
      <c r="I256" s="136">
        <v>12.33</v>
      </c>
      <c r="J256" s="136">
        <v>8462.7000000000007</v>
      </c>
      <c r="K256" s="136">
        <v>8385.56</v>
      </c>
      <c r="L256" s="136">
        <v>65.28</v>
      </c>
      <c r="M256" s="136">
        <v>11.86</v>
      </c>
      <c r="N256" s="136">
        <v>69.98</v>
      </c>
      <c r="O256" s="136">
        <v>70.03</v>
      </c>
      <c r="P256" s="136">
        <v>68.28</v>
      </c>
      <c r="Q256" s="136">
        <v>70.42</v>
      </c>
      <c r="R256" s="136">
        <v>882</v>
      </c>
    </row>
    <row r="257" spans="1:18">
      <c r="A257" s="135">
        <v>44804</v>
      </c>
      <c r="B257" s="136">
        <v>18027.54</v>
      </c>
      <c r="C257" s="136">
        <v>17305.3</v>
      </c>
      <c r="D257" s="136">
        <v>696.95</v>
      </c>
      <c r="E257" s="136">
        <v>25.3</v>
      </c>
      <c r="F257" s="136">
        <v>12423.14</v>
      </c>
      <c r="G257" s="136">
        <v>11955.49</v>
      </c>
      <c r="H257" s="136">
        <v>453.45</v>
      </c>
      <c r="I257" s="136">
        <v>14.21</v>
      </c>
      <c r="J257" s="136">
        <v>7800.35</v>
      </c>
      <c r="K257" s="136">
        <v>7711.64</v>
      </c>
      <c r="L257" s="136">
        <v>75.09</v>
      </c>
      <c r="M257" s="136">
        <v>13.62</v>
      </c>
      <c r="N257" s="136">
        <v>68.91</v>
      </c>
      <c r="O257" s="136">
        <v>69.09</v>
      </c>
      <c r="P257" s="136">
        <v>65.06</v>
      </c>
      <c r="Q257" s="136">
        <v>56.16</v>
      </c>
      <c r="R257" s="136">
        <v>885</v>
      </c>
    </row>
    <row r="258" spans="1:18">
      <c r="A258" s="135">
        <v>44834</v>
      </c>
      <c r="B258" s="136">
        <v>12249.13</v>
      </c>
      <c r="C258" s="136">
        <v>11452.52</v>
      </c>
      <c r="D258" s="136">
        <v>741.58</v>
      </c>
      <c r="E258" s="136">
        <v>55.03</v>
      </c>
      <c r="F258" s="136">
        <v>8361.34</v>
      </c>
      <c r="G258" s="136">
        <v>7841.46</v>
      </c>
      <c r="H258" s="136">
        <v>495.84</v>
      </c>
      <c r="I258" s="136">
        <v>24.04</v>
      </c>
      <c r="J258" s="136">
        <v>5372.51</v>
      </c>
      <c r="K258" s="136">
        <v>5270.27</v>
      </c>
      <c r="L258" s="136">
        <v>82.79</v>
      </c>
      <c r="M258" s="136">
        <v>19.45</v>
      </c>
      <c r="N258" s="136">
        <v>68.260000000000005</v>
      </c>
      <c r="O258" s="136">
        <v>68.47</v>
      </c>
      <c r="P258" s="136">
        <v>66.86</v>
      </c>
      <c r="Q258" s="136">
        <v>43.69</v>
      </c>
      <c r="R258" s="136">
        <v>886</v>
      </c>
    </row>
    <row r="259" spans="1:18">
      <c r="A259" s="135">
        <v>44865</v>
      </c>
      <c r="B259" s="136">
        <v>9716.58</v>
      </c>
      <c r="C259" s="136">
        <v>8864.01</v>
      </c>
      <c r="D259" s="136">
        <v>793.45</v>
      </c>
      <c r="E259" s="136">
        <v>59.12</v>
      </c>
      <c r="F259" s="136">
        <v>6503.48</v>
      </c>
      <c r="G259" s="136">
        <v>5969.82</v>
      </c>
      <c r="H259" s="136">
        <v>509.23</v>
      </c>
      <c r="I259" s="136">
        <v>24.43</v>
      </c>
      <c r="J259" s="136">
        <v>4137.17</v>
      </c>
      <c r="K259" s="136">
        <v>4034.28</v>
      </c>
      <c r="L259" s="136">
        <v>82.57</v>
      </c>
      <c r="M259" s="136">
        <v>20.32</v>
      </c>
      <c r="N259" s="136">
        <v>66.930000000000007</v>
      </c>
      <c r="O259" s="136">
        <v>67.349999999999994</v>
      </c>
      <c r="P259" s="136">
        <v>64.180000000000007</v>
      </c>
      <c r="Q259" s="136">
        <v>41.32</v>
      </c>
      <c r="R259" s="136">
        <v>887</v>
      </c>
    </row>
    <row r="260" spans="1:18">
      <c r="A260" s="135">
        <v>44895</v>
      </c>
      <c r="B260" s="136">
        <v>7423.36</v>
      </c>
      <c r="C260" s="136">
        <v>6534.08</v>
      </c>
      <c r="D260" s="136">
        <v>828.14</v>
      </c>
      <c r="E260" s="136">
        <v>61.14</v>
      </c>
      <c r="F260" s="136">
        <v>4871.17</v>
      </c>
      <c r="G260" s="136">
        <v>4338.1899999999996</v>
      </c>
      <c r="H260" s="136">
        <v>507.83</v>
      </c>
      <c r="I260" s="136">
        <v>25.15</v>
      </c>
      <c r="J260" s="136">
        <v>2855.85</v>
      </c>
      <c r="K260" s="136">
        <v>2744.45</v>
      </c>
      <c r="L260" s="136">
        <v>89.91</v>
      </c>
      <c r="M260" s="136">
        <v>21.49</v>
      </c>
      <c r="N260" s="136">
        <v>65.62</v>
      </c>
      <c r="O260" s="136">
        <v>66.39</v>
      </c>
      <c r="P260" s="136">
        <v>61.32</v>
      </c>
      <c r="Q260" s="136">
        <v>41.13</v>
      </c>
      <c r="R260" s="136">
        <v>887</v>
      </c>
    </row>
    <row r="261" spans="1:18">
      <c r="A261" s="135">
        <v>44926</v>
      </c>
      <c r="B261" s="136">
        <v>11265.61</v>
      </c>
      <c r="C261" s="136">
        <v>10164.379999999999</v>
      </c>
      <c r="D261" s="136">
        <v>1026.96</v>
      </c>
      <c r="E261" s="136">
        <v>74.27</v>
      </c>
      <c r="F261" s="136">
        <v>7495.55</v>
      </c>
      <c r="G261" s="136">
        <v>6793.81</v>
      </c>
      <c r="H261" s="136">
        <v>671.71</v>
      </c>
      <c r="I261" s="136">
        <v>30.03</v>
      </c>
      <c r="J261" s="136">
        <v>4276.01</v>
      </c>
      <c r="K261" s="136">
        <v>4132.6400000000003</v>
      </c>
      <c r="L261" s="136">
        <v>117.95</v>
      </c>
      <c r="M261" s="136">
        <v>25.42</v>
      </c>
      <c r="N261" s="136">
        <v>66.53</v>
      </c>
      <c r="O261" s="136">
        <v>66.84</v>
      </c>
      <c r="P261" s="136">
        <v>65.41</v>
      </c>
      <c r="Q261" s="136">
        <v>40.43</v>
      </c>
      <c r="R261" s="136">
        <v>894</v>
      </c>
    </row>
    <row r="262" spans="1:18">
      <c r="A262" s="135">
        <v>44957</v>
      </c>
      <c r="B262" s="136">
        <v>21615.57</v>
      </c>
      <c r="C262" s="136">
        <v>20343.060000000001</v>
      </c>
      <c r="D262" s="136">
        <v>1164.56</v>
      </c>
      <c r="E262" s="136">
        <v>107.95</v>
      </c>
      <c r="F262" s="136">
        <v>15707.5</v>
      </c>
      <c r="G262" s="136">
        <v>14797.69</v>
      </c>
      <c r="H262" s="136">
        <v>843.09</v>
      </c>
      <c r="I262" s="136">
        <v>66.72</v>
      </c>
      <c r="J262" s="136">
        <v>9433.92</v>
      </c>
      <c r="K262" s="136">
        <v>9211.1</v>
      </c>
      <c r="L262" s="136">
        <v>161.93</v>
      </c>
      <c r="M262" s="136">
        <v>60.88</v>
      </c>
      <c r="N262" s="136">
        <v>72.67</v>
      </c>
      <c r="O262" s="136">
        <v>72.739999999999995</v>
      </c>
      <c r="P262" s="136">
        <v>72.400000000000006</v>
      </c>
      <c r="Q262" s="136">
        <v>61.8</v>
      </c>
      <c r="R262" s="136">
        <v>892</v>
      </c>
    </row>
    <row r="263" spans="1:18">
      <c r="A263" s="135">
        <v>44985</v>
      </c>
      <c r="B263" s="136">
        <v>22101.7</v>
      </c>
      <c r="C263" s="136">
        <v>20279.669999999998</v>
      </c>
      <c r="D263" s="136">
        <v>1697.29</v>
      </c>
      <c r="E263" s="136">
        <v>124.74</v>
      </c>
      <c r="F263" s="136">
        <v>16928.61</v>
      </c>
      <c r="G263" s="136">
        <v>15616.24</v>
      </c>
      <c r="H263" s="136">
        <v>1224.97</v>
      </c>
      <c r="I263" s="136">
        <v>87.4</v>
      </c>
      <c r="J263" s="136">
        <v>10099.83</v>
      </c>
      <c r="K263" s="136">
        <v>9767.83</v>
      </c>
      <c r="L263" s="136">
        <v>256.08</v>
      </c>
      <c r="M263" s="136">
        <v>75.930000000000007</v>
      </c>
      <c r="N263" s="136">
        <v>76.59</v>
      </c>
      <c r="O263" s="136">
        <v>77</v>
      </c>
      <c r="P263" s="136">
        <v>72.17</v>
      </c>
      <c r="Q263" s="136">
        <v>70.069999999999993</v>
      </c>
      <c r="R263" s="136">
        <v>893</v>
      </c>
    </row>
    <row r="264" spans="1:18">
      <c r="A264" s="135">
        <v>45016</v>
      </c>
      <c r="B264" s="136">
        <v>23231.83</v>
      </c>
      <c r="C264" s="136">
        <v>20861.099999999999</v>
      </c>
      <c r="D264" s="136">
        <v>2206.5300000000002</v>
      </c>
      <c r="E264" s="136">
        <v>164.2</v>
      </c>
      <c r="F264" s="136">
        <v>17207.27</v>
      </c>
      <c r="G264" s="136">
        <v>15430.1</v>
      </c>
      <c r="H264" s="136">
        <v>1652.58</v>
      </c>
      <c r="I264" s="136">
        <v>124.59</v>
      </c>
      <c r="J264" s="136">
        <v>10453.379999999999</v>
      </c>
      <c r="K264" s="136">
        <v>9977.2999999999993</v>
      </c>
      <c r="L264" s="136">
        <v>369.29</v>
      </c>
      <c r="M264" s="136">
        <v>106.79</v>
      </c>
      <c r="N264" s="136">
        <v>74.069999999999993</v>
      </c>
      <c r="O264" s="136">
        <v>73.97</v>
      </c>
      <c r="P264" s="136">
        <v>74.89</v>
      </c>
      <c r="Q264" s="136">
        <v>75.88</v>
      </c>
      <c r="R264" s="136">
        <v>891</v>
      </c>
    </row>
    <row r="265" spans="1:18">
      <c r="A265" s="135">
        <v>45046</v>
      </c>
      <c r="B265" s="136">
        <v>24909.01</v>
      </c>
      <c r="C265" s="136">
        <v>21766.85</v>
      </c>
      <c r="D265" s="136">
        <v>2933.05</v>
      </c>
      <c r="E265" s="136">
        <v>209.11</v>
      </c>
      <c r="F265" s="136">
        <v>18917.330000000002</v>
      </c>
      <c r="G265" s="136">
        <v>16566.900000000001</v>
      </c>
      <c r="H265" s="136">
        <v>2199.63</v>
      </c>
      <c r="I265" s="136">
        <v>150.80000000000001</v>
      </c>
      <c r="J265" s="136">
        <v>11319.72</v>
      </c>
      <c r="K265" s="136">
        <v>10663.76</v>
      </c>
      <c r="L265" s="136">
        <v>523.21</v>
      </c>
      <c r="M265" s="136">
        <v>132.75</v>
      </c>
      <c r="N265" s="136">
        <v>75.95</v>
      </c>
      <c r="O265" s="136">
        <v>76.11</v>
      </c>
      <c r="P265" s="136">
        <v>74.989999999999995</v>
      </c>
      <c r="Q265" s="136">
        <v>72.11</v>
      </c>
      <c r="R265" s="136">
        <v>889</v>
      </c>
    </row>
    <row r="266" spans="1:18">
      <c r="A266" s="135">
        <v>45077</v>
      </c>
      <c r="B266" s="136">
        <v>26253.15</v>
      </c>
      <c r="C266" s="136">
        <v>22717.82</v>
      </c>
      <c r="D266" s="136">
        <v>3326.61</v>
      </c>
      <c r="E266" s="136">
        <v>208.72</v>
      </c>
      <c r="F266" s="136">
        <v>19756.3</v>
      </c>
      <c r="G266" s="136">
        <v>17051.27</v>
      </c>
      <c r="H266" s="136">
        <v>2548.8200000000002</v>
      </c>
      <c r="I266" s="136">
        <v>156.19999999999999</v>
      </c>
      <c r="J266" s="136">
        <v>11771.47</v>
      </c>
      <c r="K266" s="136">
        <v>10988.82</v>
      </c>
      <c r="L266" s="136">
        <v>648.84</v>
      </c>
      <c r="M266" s="136">
        <v>133.81</v>
      </c>
      <c r="N266" s="136">
        <v>75.25</v>
      </c>
      <c r="O266" s="136">
        <v>75.06</v>
      </c>
      <c r="P266" s="136">
        <v>76.62</v>
      </c>
      <c r="Q266" s="136">
        <v>74.84</v>
      </c>
      <c r="R266" s="136">
        <v>892</v>
      </c>
    </row>
    <row r="267" spans="1:18">
      <c r="A267" s="135">
        <v>45107</v>
      </c>
      <c r="B267" s="136">
        <v>25932.67</v>
      </c>
      <c r="C267" s="136">
        <v>21774.79</v>
      </c>
      <c r="D267" s="136">
        <v>3948.39</v>
      </c>
      <c r="E267" s="136">
        <v>209.49</v>
      </c>
      <c r="F267" s="136">
        <v>20600.95</v>
      </c>
      <c r="G267" s="136">
        <v>17201.68</v>
      </c>
      <c r="H267" s="136">
        <v>3237.66</v>
      </c>
      <c r="I267" s="136">
        <v>161.61000000000001</v>
      </c>
      <c r="J267" s="136">
        <v>11917.27</v>
      </c>
      <c r="K267" s="136">
        <v>10968.8</v>
      </c>
      <c r="L267" s="136">
        <v>811.56</v>
      </c>
      <c r="M267" s="136">
        <v>136.9</v>
      </c>
      <c r="N267" s="136">
        <v>79.44</v>
      </c>
      <c r="O267" s="136">
        <v>79</v>
      </c>
      <c r="P267" s="136">
        <v>82</v>
      </c>
      <c r="Q267" s="136">
        <v>77.150000000000006</v>
      </c>
      <c r="R267" s="136">
        <v>897</v>
      </c>
    </row>
    <row r="268" spans="1:18">
      <c r="A268" s="135">
        <v>45138</v>
      </c>
      <c r="B268" s="136">
        <v>30549.439999999999</v>
      </c>
      <c r="C268" s="136">
        <v>25449.23</v>
      </c>
      <c r="D268" s="136">
        <v>4880.63</v>
      </c>
      <c r="E268" s="136">
        <v>219.58</v>
      </c>
      <c r="F268" s="136">
        <v>24719.55</v>
      </c>
      <c r="G268" s="136">
        <v>20476.22</v>
      </c>
      <c r="H268" s="136">
        <v>4060.54</v>
      </c>
      <c r="I268" s="136">
        <v>182.8</v>
      </c>
      <c r="J268" s="136">
        <v>13946</v>
      </c>
      <c r="K268" s="136">
        <v>12764.48</v>
      </c>
      <c r="L268" s="136">
        <v>1025.31</v>
      </c>
      <c r="M268" s="136">
        <v>156.21</v>
      </c>
      <c r="N268" s="136">
        <v>80.92</v>
      </c>
      <c r="O268" s="136">
        <v>80.459999999999994</v>
      </c>
      <c r="P268" s="136">
        <v>83.2</v>
      </c>
      <c r="Q268" s="136">
        <v>83.25</v>
      </c>
      <c r="R268" s="136">
        <v>897</v>
      </c>
    </row>
    <row r="269" spans="1:18">
      <c r="A269" s="135">
        <v>45169</v>
      </c>
      <c r="B269" s="136">
        <v>30892.19</v>
      </c>
      <c r="C269" s="136">
        <v>25700.46</v>
      </c>
      <c r="D269" s="136">
        <v>4962.62</v>
      </c>
      <c r="E269" s="136">
        <v>229.11</v>
      </c>
      <c r="F269" s="136">
        <v>24988.79</v>
      </c>
      <c r="G269" s="136">
        <v>20553.61</v>
      </c>
      <c r="H269" s="136">
        <v>4242.75</v>
      </c>
      <c r="I269" s="136">
        <v>192.43</v>
      </c>
      <c r="J269" s="136">
        <v>14176.09</v>
      </c>
      <c r="K269" s="136">
        <v>12916.11</v>
      </c>
      <c r="L269" s="136">
        <v>1097.83</v>
      </c>
      <c r="M269" s="136">
        <v>162.13999999999999</v>
      </c>
      <c r="N269" s="136">
        <v>80.89</v>
      </c>
      <c r="O269" s="136">
        <v>79.97</v>
      </c>
      <c r="P269" s="136">
        <v>85.49</v>
      </c>
      <c r="Q269" s="136">
        <v>83.99</v>
      </c>
      <c r="R269" s="136">
        <v>901</v>
      </c>
    </row>
    <row r="270" spans="1:18">
      <c r="A270" s="135">
        <v>45199</v>
      </c>
      <c r="B270" s="136">
        <v>27717.06</v>
      </c>
      <c r="C270" s="136">
        <v>22452.68</v>
      </c>
      <c r="D270" s="136">
        <v>5045.62</v>
      </c>
      <c r="E270" s="136">
        <v>218.76</v>
      </c>
      <c r="F270" s="136">
        <v>21814.76</v>
      </c>
      <c r="G270" s="136">
        <v>17512.23</v>
      </c>
      <c r="H270" s="136">
        <v>4143.2</v>
      </c>
      <c r="I270" s="136">
        <v>159.33000000000001</v>
      </c>
      <c r="J270" s="136">
        <v>12093.31</v>
      </c>
      <c r="K270" s="136">
        <v>10931.43</v>
      </c>
      <c r="L270" s="136">
        <v>1027.81</v>
      </c>
      <c r="M270" s="136">
        <v>134.07</v>
      </c>
      <c r="N270" s="136">
        <v>78.709999999999994</v>
      </c>
      <c r="O270" s="136">
        <v>78</v>
      </c>
      <c r="P270" s="136">
        <v>82.11</v>
      </c>
      <c r="Q270" s="136">
        <v>72.83</v>
      </c>
      <c r="R270" s="136">
        <v>903</v>
      </c>
    </row>
    <row r="271" spans="1:18">
      <c r="A271" s="135">
        <v>45230</v>
      </c>
      <c r="B271" s="136">
        <v>28652.69</v>
      </c>
      <c r="C271" s="136">
        <v>23144.06</v>
      </c>
      <c r="D271" s="136">
        <v>5264.76</v>
      </c>
      <c r="E271" s="136">
        <v>243.88</v>
      </c>
      <c r="F271" s="136">
        <v>23250.54</v>
      </c>
      <c r="G271" s="136">
        <v>18963.650000000001</v>
      </c>
      <c r="H271" s="136">
        <v>4115.41</v>
      </c>
      <c r="I271" s="136">
        <v>171.48</v>
      </c>
      <c r="J271" s="136">
        <v>13205.15</v>
      </c>
      <c r="K271" s="136">
        <v>12036.35</v>
      </c>
      <c r="L271" s="136">
        <v>1023.24</v>
      </c>
      <c r="M271" s="136">
        <v>145.56</v>
      </c>
      <c r="N271" s="136">
        <v>81.150000000000006</v>
      </c>
      <c r="O271" s="136">
        <v>81.94</v>
      </c>
      <c r="P271" s="136">
        <v>78.17</v>
      </c>
      <c r="Q271" s="136">
        <v>70.31</v>
      </c>
      <c r="R271" s="136">
        <v>904</v>
      </c>
    </row>
    <row r="272" spans="1:18">
      <c r="A272" s="135">
        <v>45260</v>
      </c>
      <c r="B272" s="136">
        <v>26234.78</v>
      </c>
      <c r="C272" s="136">
        <v>20736.34</v>
      </c>
      <c r="D272" s="136">
        <v>5257.63</v>
      </c>
      <c r="E272" s="136">
        <v>240.82</v>
      </c>
      <c r="F272" s="136">
        <v>20706.88</v>
      </c>
      <c r="G272" s="136">
        <v>16563.93</v>
      </c>
      <c r="H272" s="136">
        <v>3976.68</v>
      </c>
      <c r="I272" s="136">
        <v>166.27</v>
      </c>
      <c r="J272" s="136">
        <v>11677.55</v>
      </c>
      <c r="K272" s="136">
        <v>10586.58</v>
      </c>
      <c r="L272" s="136">
        <v>954.08</v>
      </c>
      <c r="M272" s="136">
        <v>136.88999999999999</v>
      </c>
      <c r="N272" s="136">
        <v>78.930000000000007</v>
      </c>
      <c r="O272" s="136">
        <v>79.88</v>
      </c>
      <c r="P272" s="136">
        <v>75.64</v>
      </c>
      <c r="Q272" s="136">
        <v>69.040000000000006</v>
      </c>
      <c r="R272" s="136">
        <v>904</v>
      </c>
    </row>
    <row r="273" spans="1:18">
      <c r="A273" s="135">
        <v>45291</v>
      </c>
      <c r="B273" s="136">
        <v>28131.49</v>
      </c>
      <c r="C273" s="136">
        <v>21311.54</v>
      </c>
      <c r="D273" s="136">
        <v>6559.29</v>
      </c>
      <c r="E273" s="136">
        <v>260.66000000000003</v>
      </c>
      <c r="F273" s="136">
        <v>22330.95</v>
      </c>
      <c r="G273" s="136">
        <v>17077.439999999999</v>
      </c>
      <c r="H273" s="136">
        <v>5066.71</v>
      </c>
      <c r="I273" s="136">
        <v>186.8</v>
      </c>
      <c r="J273" s="136">
        <v>12088.63</v>
      </c>
      <c r="K273" s="136">
        <v>10742.8</v>
      </c>
      <c r="L273" s="136">
        <v>1192.32</v>
      </c>
      <c r="M273" s="136">
        <v>153.51</v>
      </c>
      <c r="N273" s="136">
        <v>79.38</v>
      </c>
      <c r="O273" s="136">
        <v>80.13</v>
      </c>
      <c r="P273" s="136">
        <v>77.239999999999995</v>
      </c>
      <c r="Q273" s="136">
        <v>71.66</v>
      </c>
      <c r="R273" s="136">
        <v>908</v>
      </c>
    </row>
    <row r="274" spans="1:18">
      <c r="A274" s="135">
        <v>45322</v>
      </c>
      <c r="B274" s="136">
        <v>30345.759999999998</v>
      </c>
      <c r="C274" s="136">
        <v>23257.99</v>
      </c>
      <c r="D274" s="136">
        <v>6844.39</v>
      </c>
      <c r="E274" s="136">
        <v>243.38</v>
      </c>
      <c r="F274" s="136">
        <v>24583.55</v>
      </c>
      <c r="G274" s="136">
        <v>19096.38</v>
      </c>
      <c r="H274" s="136">
        <v>5304.94</v>
      </c>
      <c r="I274" s="136">
        <v>182.23</v>
      </c>
      <c r="J274" s="136">
        <v>13220.88</v>
      </c>
      <c r="K274" s="136">
        <v>11831.37</v>
      </c>
      <c r="L274" s="136">
        <v>1236.73</v>
      </c>
      <c r="M274" s="136">
        <v>152.78</v>
      </c>
      <c r="N274" s="136">
        <v>81.010000000000005</v>
      </c>
      <c r="O274" s="136">
        <v>82.11</v>
      </c>
      <c r="P274" s="136">
        <v>77.510000000000005</v>
      </c>
      <c r="Q274" s="136">
        <v>74.88</v>
      </c>
      <c r="R274" s="136">
        <v>907</v>
      </c>
    </row>
    <row r="275" spans="1:18">
      <c r="A275" s="135">
        <v>45351</v>
      </c>
      <c r="B275" s="136">
        <v>30751.01</v>
      </c>
      <c r="C275" s="136">
        <v>23876.560000000001</v>
      </c>
      <c r="D275" s="136">
        <v>6632.98</v>
      </c>
      <c r="E275" s="136">
        <v>241.47</v>
      </c>
      <c r="F275" s="136">
        <v>26323.19</v>
      </c>
      <c r="G275" s="136">
        <v>20552.419999999998</v>
      </c>
      <c r="H275" s="136">
        <v>5577.32</v>
      </c>
      <c r="I275" s="136">
        <v>193.44</v>
      </c>
      <c r="J275" s="136">
        <v>14244.51</v>
      </c>
      <c r="K275" s="136">
        <v>12739.29</v>
      </c>
      <c r="L275" s="136">
        <v>1342.9</v>
      </c>
      <c r="M275" s="136">
        <v>162.32</v>
      </c>
      <c r="N275" s="136">
        <v>85.6</v>
      </c>
      <c r="O275" s="136">
        <v>86.08</v>
      </c>
      <c r="P275" s="136">
        <v>84.08</v>
      </c>
      <c r="Q275" s="136">
        <v>80.11</v>
      </c>
      <c r="R275" s="136">
        <v>913</v>
      </c>
    </row>
    <row r="276" spans="1:18">
      <c r="A276" s="135">
        <v>45382</v>
      </c>
      <c r="B276" s="136">
        <v>28443.74</v>
      </c>
      <c r="C276" s="136">
        <v>22057.08</v>
      </c>
      <c r="D276" s="136">
        <v>6146.62</v>
      </c>
      <c r="E276" s="136">
        <v>240.04</v>
      </c>
      <c r="F276" s="136">
        <v>23417.02</v>
      </c>
      <c r="G276" s="136">
        <v>18130.18</v>
      </c>
      <c r="H276" s="136">
        <v>5106.6400000000003</v>
      </c>
      <c r="I276" s="136">
        <v>180.2</v>
      </c>
      <c r="J276" s="136">
        <v>13015.11</v>
      </c>
      <c r="K276" s="136">
        <v>11566.76</v>
      </c>
      <c r="L276" s="136">
        <v>1298.51</v>
      </c>
      <c r="M276" s="136">
        <v>149.85</v>
      </c>
      <c r="N276" s="136">
        <v>82.33</v>
      </c>
      <c r="O276" s="136">
        <v>82.2</v>
      </c>
      <c r="P276" s="136">
        <v>83.08</v>
      </c>
      <c r="Q276" s="136">
        <v>75.069999999999993</v>
      </c>
      <c r="R276" s="136">
        <v>917</v>
      </c>
    </row>
    <row r="277" spans="1:18">
      <c r="A277" s="135">
        <v>45412</v>
      </c>
      <c r="B277" s="136">
        <v>27276.01</v>
      </c>
      <c r="C277" s="136">
        <v>20544.73</v>
      </c>
      <c r="D277" s="136">
        <v>6456.3</v>
      </c>
      <c r="E277" s="136">
        <v>274.98</v>
      </c>
      <c r="F277" s="136">
        <v>22660.53</v>
      </c>
      <c r="G277" s="136">
        <v>17084.36</v>
      </c>
      <c r="H277" s="136">
        <v>5361.41</v>
      </c>
      <c r="I277" s="136">
        <v>214.77</v>
      </c>
      <c r="J277" s="136">
        <v>12413.94</v>
      </c>
      <c r="K277" s="136">
        <v>10881.02</v>
      </c>
      <c r="L277" s="136">
        <v>1362.62</v>
      </c>
      <c r="M277" s="136">
        <v>170.3</v>
      </c>
      <c r="N277" s="136">
        <v>83.08</v>
      </c>
      <c r="O277" s="136">
        <v>83.16</v>
      </c>
      <c r="P277" s="136">
        <v>83.04</v>
      </c>
      <c r="Q277" s="136">
        <v>78.099999999999994</v>
      </c>
      <c r="R277" s="136">
        <v>911</v>
      </c>
    </row>
    <row r="278" spans="1:18">
      <c r="A278" s="135">
        <v>45443</v>
      </c>
      <c r="B278" s="136">
        <v>29300.43</v>
      </c>
      <c r="C278" s="136">
        <v>22124.89</v>
      </c>
      <c r="D278" s="136">
        <v>6879.51</v>
      </c>
      <c r="E278" s="136">
        <v>296.02999999999997</v>
      </c>
      <c r="F278" s="136">
        <v>24338.26</v>
      </c>
      <c r="G278" s="136">
        <v>18590.18</v>
      </c>
      <c r="H278" s="136">
        <v>5524.1</v>
      </c>
      <c r="I278" s="136">
        <v>223.98</v>
      </c>
      <c r="J278" s="136">
        <v>13423.57</v>
      </c>
      <c r="K278" s="136">
        <v>11875.01</v>
      </c>
      <c r="L278" s="136">
        <v>1378.4</v>
      </c>
      <c r="M278" s="136">
        <v>170.15</v>
      </c>
      <c r="N278" s="136">
        <v>83.06</v>
      </c>
      <c r="O278" s="136">
        <v>84.02</v>
      </c>
      <c r="P278" s="136">
        <v>80.3</v>
      </c>
      <c r="Q278" s="136">
        <v>75.66</v>
      </c>
      <c r="R278" s="136">
        <v>910</v>
      </c>
    </row>
    <row r="279" spans="1:18">
      <c r="A279" s="135">
        <v>45473</v>
      </c>
      <c r="B279" s="136">
        <v>29165.759999999998</v>
      </c>
      <c r="C279" s="136">
        <v>21956.52</v>
      </c>
      <c r="D279" s="136">
        <v>6915.82</v>
      </c>
      <c r="E279" s="136">
        <v>293.42</v>
      </c>
      <c r="F279" s="136">
        <v>24313.61</v>
      </c>
      <c r="G279" s="136">
        <v>18387.14</v>
      </c>
      <c r="H279" s="136">
        <v>5696.21</v>
      </c>
      <c r="I279" s="136">
        <v>230.27</v>
      </c>
      <c r="J279" s="136">
        <v>13117.93</v>
      </c>
      <c r="K279" s="136">
        <v>11547.76</v>
      </c>
      <c r="L279" s="136">
        <v>1404.01</v>
      </c>
      <c r="M279" s="136">
        <v>166.16</v>
      </c>
      <c r="N279" s="136">
        <v>83.36</v>
      </c>
      <c r="O279" s="136">
        <v>83.74</v>
      </c>
      <c r="P279" s="136">
        <v>82.36</v>
      </c>
      <c r="Q279" s="136">
        <v>78.48</v>
      </c>
      <c r="R279" s="136">
        <v>907</v>
      </c>
    </row>
    <row r="280" spans="1:18">
      <c r="A280" s="135">
        <v>45504</v>
      </c>
      <c r="B280" s="136">
        <v>34262.639999999999</v>
      </c>
      <c r="C280" s="136">
        <v>25909.18</v>
      </c>
      <c r="D280" s="136">
        <v>8052.51</v>
      </c>
      <c r="E280" s="136">
        <v>300.95999999999998</v>
      </c>
      <c r="F280" s="136">
        <v>28701.72</v>
      </c>
      <c r="G280" s="136">
        <v>21712.799999999999</v>
      </c>
      <c r="H280" s="136">
        <v>6747.2</v>
      </c>
      <c r="I280" s="136">
        <v>241.72</v>
      </c>
      <c r="J280" s="136">
        <v>15163.13</v>
      </c>
      <c r="K280" s="136">
        <v>13360.55</v>
      </c>
      <c r="L280" s="136">
        <v>1624.84</v>
      </c>
      <c r="M280" s="136">
        <v>177.74</v>
      </c>
      <c r="N280" s="136">
        <v>83.77</v>
      </c>
      <c r="O280" s="136">
        <v>83.8</v>
      </c>
      <c r="P280" s="136">
        <v>83.79</v>
      </c>
      <c r="Q280" s="136">
        <v>80.319999999999993</v>
      </c>
      <c r="R280" s="136">
        <v>909</v>
      </c>
    </row>
    <row r="281" spans="1:18">
      <c r="A281" s="135">
        <v>45535</v>
      </c>
      <c r="B281" s="136">
        <v>34598.14</v>
      </c>
      <c r="C281" s="136">
        <v>26305.67</v>
      </c>
      <c r="D281" s="136">
        <v>7985.13</v>
      </c>
      <c r="E281" s="136">
        <v>307.33999999999997</v>
      </c>
      <c r="F281" s="136">
        <v>30166.400000000001</v>
      </c>
      <c r="G281" s="136">
        <v>22978.880000000001</v>
      </c>
      <c r="H281" s="136">
        <v>6935.47</v>
      </c>
      <c r="I281" s="136">
        <v>252.06</v>
      </c>
      <c r="J281" s="136">
        <v>16095.91</v>
      </c>
      <c r="K281" s="136">
        <v>14221.91</v>
      </c>
      <c r="L281" s="136">
        <v>1691.32</v>
      </c>
      <c r="M281" s="136">
        <v>182.68</v>
      </c>
      <c r="N281" s="136">
        <v>87.19</v>
      </c>
      <c r="O281" s="136">
        <v>87.35</v>
      </c>
      <c r="P281" s="136">
        <v>86.85</v>
      </c>
      <c r="Q281" s="136">
        <v>82.01</v>
      </c>
      <c r="R281" s="136">
        <v>911</v>
      </c>
    </row>
    <row r="282" spans="1:18">
      <c r="A282" s="135">
        <v>45565</v>
      </c>
      <c r="B282" s="136">
        <v>30439.17</v>
      </c>
      <c r="C282" s="136">
        <v>22464.92</v>
      </c>
      <c r="D282" s="136">
        <v>7679.39</v>
      </c>
      <c r="E282" s="136">
        <v>294.87</v>
      </c>
      <c r="F282" s="136">
        <v>26027.09</v>
      </c>
      <c r="G282" s="136">
        <v>19315.349999999999</v>
      </c>
      <c r="H282" s="136">
        <v>6485.7</v>
      </c>
      <c r="I282" s="136">
        <v>226.04</v>
      </c>
      <c r="J282" s="136">
        <v>13703.19</v>
      </c>
      <c r="K282" s="136">
        <v>11990.7</v>
      </c>
      <c r="L282" s="136">
        <v>1561.93</v>
      </c>
      <c r="M282" s="136">
        <v>150.56</v>
      </c>
      <c r="N282" s="136">
        <v>85.51</v>
      </c>
      <c r="O282" s="136">
        <v>85.98</v>
      </c>
      <c r="P282" s="136">
        <v>84.46</v>
      </c>
      <c r="Q282" s="136">
        <v>76.66</v>
      </c>
      <c r="R282" s="136">
        <v>913</v>
      </c>
    </row>
    <row r="283" spans="1:18">
      <c r="A283" s="135">
        <v>45596</v>
      </c>
      <c r="B283" s="136">
        <v>31156.35</v>
      </c>
      <c r="C283" s="136">
        <v>23184.55</v>
      </c>
      <c r="D283" s="136">
        <v>7703.23</v>
      </c>
      <c r="E283" s="136">
        <v>268.57</v>
      </c>
      <c r="F283" s="136">
        <v>27019</v>
      </c>
      <c r="G283" s="136">
        <v>20296.5</v>
      </c>
      <c r="H283" s="136">
        <v>6508.19</v>
      </c>
      <c r="I283" s="136">
        <v>214.31</v>
      </c>
      <c r="J283" s="136">
        <v>14659.13</v>
      </c>
      <c r="K283" s="136">
        <v>12917.79</v>
      </c>
      <c r="L283" s="136">
        <v>1590.76</v>
      </c>
      <c r="M283" s="136">
        <v>150.58000000000001</v>
      </c>
      <c r="N283" s="136">
        <v>86.72</v>
      </c>
      <c r="O283" s="136">
        <v>87.54</v>
      </c>
      <c r="P283" s="136">
        <v>84.49</v>
      </c>
      <c r="Q283" s="136">
        <v>79.8</v>
      </c>
      <c r="R283" s="136">
        <v>920</v>
      </c>
    </row>
    <row r="284" spans="1:18">
      <c r="A284" s="135">
        <v>45626</v>
      </c>
      <c r="B284" s="136">
        <v>28115.599999999999</v>
      </c>
      <c r="C284" s="136">
        <v>20562.93</v>
      </c>
      <c r="D284" s="136">
        <v>7313.61</v>
      </c>
      <c r="E284" s="136">
        <v>239.06</v>
      </c>
      <c r="F284" s="136">
        <v>23844.63</v>
      </c>
      <c r="G284" s="136">
        <v>17459.39</v>
      </c>
      <c r="H284" s="136">
        <v>6200.82</v>
      </c>
      <c r="I284" s="136">
        <v>184.43</v>
      </c>
      <c r="J284" s="136">
        <v>12802.17</v>
      </c>
      <c r="K284" s="136">
        <v>11146.7</v>
      </c>
      <c r="L284" s="136">
        <v>1517.99</v>
      </c>
      <c r="M284" s="136">
        <v>137.47999999999999</v>
      </c>
      <c r="N284" s="136">
        <v>84.81</v>
      </c>
      <c r="O284" s="136">
        <v>84.91</v>
      </c>
      <c r="P284" s="136">
        <v>84.78</v>
      </c>
      <c r="Q284" s="136">
        <v>77.150000000000006</v>
      </c>
      <c r="R284" s="136">
        <v>919</v>
      </c>
    </row>
    <row r="285" spans="1:18">
      <c r="A285" s="135">
        <v>45657</v>
      </c>
      <c r="B285" s="136">
        <v>29069.68</v>
      </c>
      <c r="C285" s="136">
        <v>20932.61</v>
      </c>
      <c r="D285" s="136">
        <v>7873.51</v>
      </c>
      <c r="E285" s="136">
        <v>263.55</v>
      </c>
      <c r="F285" s="136">
        <v>24579.85</v>
      </c>
      <c r="G285" s="136">
        <v>17665.63</v>
      </c>
      <c r="H285" s="136">
        <v>6713.51</v>
      </c>
      <c r="I285" s="136">
        <v>200.71</v>
      </c>
      <c r="J285" s="136">
        <v>12878.29</v>
      </c>
      <c r="K285" s="136">
        <v>11086.72</v>
      </c>
      <c r="L285" s="136">
        <v>1646.43</v>
      </c>
      <c r="M285" s="136">
        <v>145.13999999999999</v>
      </c>
      <c r="N285" s="136">
        <v>84.55</v>
      </c>
      <c r="O285" s="136">
        <v>84.39</v>
      </c>
      <c r="P285" s="136">
        <v>85.27</v>
      </c>
      <c r="Q285" s="136">
        <v>76.150000000000006</v>
      </c>
      <c r="R285" s="136">
        <v>917</v>
      </c>
    </row>
    <row r="286" spans="1:18">
      <c r="A286" s="135">
        <v>45688</v>
      </c>
      <c r="B286" s="136">
        <v>34120.92</v>
      </c>
      <c r="C286" s="136">
        <v>24651.83</v>
      </c>
      <c r="D286" s="136">
        <v>9192.1200000000008</v>
      </c>
      <c r="E286" s="136">
        <v>276.97000000000003</v>
      </c>
      <c r="F286" s="136">
        <v>28919.99</v>
      </c>
      <c r="G286" s="136">
        <v>20945.55</v>
      </c>
      <c r="H286" s="136">
        <v>7761.44</v>
      </c>
      <c r="I286" s="136">
        <v>213</v>
      </c>
      <c r="J286" s="136">
        <v>14847.88</v>
      </c>
      <c r="K286" s="136">
        <v>12890.05</v>
      </c>
      <c r="L286" s="136">
        <v>1804.88</v>
      </c>
      <c r="M286" s="136">
        <v>152.94999999999999</v>
      </c>
      <c r="N286" s="136">
        <v>84.76</v>
      </c>
      <c r="O286" s="136">
        <v>84.97</v>
      </c>
      <c r="P286" s="136">
        <v>84.44</v>
      </c>
      <c r="Q286" s="136">
        <v>76.900000000000006</v>
      </c>
      <c r="R286" s="136">
        <v>920</v>
      </c>
    </row>
    <row r="287" spans="1:18">
      <c r="A287" s="135">
        <v>45716</v>
      </c>
      <c r="B287" s="136">
        <v>30479.87</v>
      </c>
      <c r="C287" s="136">
        <v>22407.15</v>
      </c>
      <c r="D287" s="136">
        <v>7831.19</v>
      </c>
      <c r="E287" s="136">
        <v>241.53</v>
      </c>
      <c r="F287" s="136">
        <v>26438.27</v>
      </c>
      <c r="G287" s="136">
        <v>19716.12</v>
      </c>
      <c r="H287" s="136">
        <v>6540.57</v>
      </c>
      <c r="I287" s="136">
        <v>181.58</v>
      </c>
      <c r="J287" s="136">
        <v>13842.25</v>
      </c>
      <c r="K287" s="136">
        <v>12147.77</v>
      </c>
      <c r="L287" s="136">
        <v>1561.33</v>
      </c>
      <c r="M287" s="136">
        <v>133.15</v>
      </c>
      <c r="N287" s="136">
        <v>86.74</v>
      </c>
      <c r="O287" s="136">
        <v>87.99</v>
      </c>
      <c r="P287" s="136">
        <v>83.52</v>
      </c>
      <c r="Q287" s="136">
        <v>75.180000000000007</v>
      </c>
      <c r="R287" s="136">
        <v>923</v>
      </c>
    </row>
    <row r="288" spans="1:18">
      <c r="A288" s="135">
        <v>45747</v>
      </c>
      <c r="B288" s="136">
        <v>29318.04</v>
      </c>
      <c r="C288" s="136">
        <v>21361.66</v>
      </c>
      <c r="D288" s="136">
        <v>7712.11</v>
      </c>
      <c r="E288" s="136">
        <v>244.27</v>
      </c>
      <c r="F288" s="136">
        <v>24842.68</v>
      </c>
      <c r="G288" s="136">
        <v>18245.150000000001</v>
      </c>
      <c r="H288" s="136">
        <v>6413.2</v>
      </c>
      <c r="I288" s="136">
        <v>184.33</v>
      </c>
      <c r="J288" s="136">
        <v>13258.76</v>
      </c>
      <c r="K288" s="136">
        <v>11523.71</v>
      </c>
      <c r="L288" s="136">
        <v>1595.47</v>
      </c>
      <c r="M288" s="136">
        <v>139.58000000000001</v>
      </c>
      <c r="N288" s="136">
        <v>84.74</v>
      </c>
      <c r="O288" s="136">
        <v>85.41</v>
      </c>
      <c r="P288" s="136">
        <v>83.16</v>
      </c>
      <c r="Q288" s="136">
        <v>75.459999999999994</v>
      </c>
      <c r="R288" s="136">
        <v>932</v>
      </c>
    </row>
    <row r="289" spans="1:18">
      <c r="A289" s="135">
        <v>45777</v>
      </c>
      <c r="B289" s="136">
        <v>29743.71</v>
      </c>
      <c r="C289" s="136">
        <v>21292.46</v>
      </c>
      <c r="D289" s="136">
        <v>8196.7800000000007</v>
      </c>
      <c r="E289" s="136">
        <v>254.47</v>
      </c>
      <c r="F289" s="136">
        <v>25454.9</v>
      </c>
      <c r="G289" s="136">
        <v>18295.29</v>
      </c>
      <c r="H289" s="136">
        <v>6955.25</v>
      </c>
      <c r="I289" s="136">
        <v>204.35</v>
      </c>
      <c r="J289" s="136">
        <v>13542.82</v>
      </c>
      <c r="K289" s="136">
        <v>11659.86</v>
      </c>
      <c r="L289" s="136">
        <v>1730.51</v>
      </c>
      <c r="M289" s="136">
        <v>152.46</v>
      </c>
      <c r="N289" s="136">
        <v>85.58</v>
      </c>
      <c r="O289" s="136">
        <v>85.92</v>
      </c>
      <c r="P289" s="136">
        <v>84.85</v>
      </c>
      <c r="Q289" s="136">
        <v>80.31</v>
      </c>
      <c r="R289" s="136">
        <v>937</v>
      </c>
    </row>
    <row r="290" spans="1:18">
      <c r="A290" s="135">
        <v>45808</v>
      </c>
      <c r="B290" s="136">
        <v>30721.599999999999</v>
      </c>
      <c r="C290" s="136">
        <v>22423.01</v>
      </c>
      <c r="D290" s="136">
        <v>8002.61</v>
      </c>
      <c r="E290" s="136">
        <v>295.97000000000003</v>
      </c>
      <c r="F290" s="136">
        <v>26391.55</v>
      </c>
      <c r="G290" s="136">
        <v>19455.28</v>
      </c>
      <c r="H290" s="136">
        <v>6714.15</v>
      </c>
      <c r="I290" s="136">
        <v>222.12</v>
      </c>
      <c r="J290" s="136">
        <v>14154.72</v>
      </c>
      <c r="K290" s="136">
        <v>12331.62</v>
      </c>
      <c r="L290" s="136">
        <v>1672.82</v>
      </c>
      <c r="M290" s="136">
        <v>150.28</v>
      </c>
      <c r="N290" s="136">
        <v>85.91</v>
      </c>
      <c r="O290" s="136">
        <v>86.76</v>
      </c>
      <c r="P290" s="136">
        <v>83.9</v>
      </c>
      <c r="Q290" s="136">
        <v>75.05</v>
      </c>
      <c r="R290" s="136">
        <v>940</v>
      </c>
    </row>
    <row r="291" spans="1:18">
      <c r="A291" s="135">
        <v>45838</v>
      </c>
      <c r="B291" s="136">
        <v>30453.14</v>
      </c>
      <c r="C291" s="136">
        <v>22232.82</v>
      </c>
      <c r="D291" s="136">
        <v>7914.63</v>
      </c>
      <c r="E291" s="136">
        <v>305.68</v>
      </c>
      <c r="F291" s="136">
        <v>25938.79</v>
      </c>
      <c r="G291" s="136">
        <v>19047.310000000001</v>
      </c>
      <c r="H291" s="136">
        <v>6639.62</v>
      </c>
      <c r="I291" s="136">
        <v>251.87</v>
      </c>
      <c r="J291" s="136">
        <v>13633.39</v>
      </c>
      <c r="K291" s="136">
        <v>11810.59</v>
      </c>
      <c r="L291" s="136">
        <v>1665.16</v>
      </c>
      <c r="M291" s="136">
        <v>157.63999999999999</v>
      </c>
      <c r="N291" s="136">
        <v>85.18</v>
      </c>
      <c r="O291" s="136">
        <v>85.67</v>
      </c>
      <c r="P291" s="136">
        <v>83.89</v>
      </c>
      <c r="Q291" s="136">
        <v>82.39</v>
      </c>
      <c r="R291" s="136">
        <v>943</v>
      </c>
    </row>
    <row r="292" spans="1:18">
      <c r="A292" s="135">
        <v>45869</v>
      </c>
      <c r="B292" s="136">
        <v>36488.92</v>
      </c>
      <c r="C292" s="136">
        <v>27343.33</v>
      </c>
      <c r="D292" s="136">
        <v>8842.2099999999991</v>
      </c>
      <c r="E292" s="136">
        <v>303.39</v>
      </c>
      <c r="F292" s="136">
        <v>30790.2</v>
      </c>
      <c r="G292" s="136">
        <v>23129.119999999999</v>
      </c>
      <c r="H292" s="136">
        <v>7412.2</v>
      </c>
      <c r="I292" s="136">
        <v>248.88</v>
      </c>
      <c r="J292" s="136">
        <v>16113.9</v>
      </c>
      <c r="K292" s="136">
        <v>14100.8</v>
      </c>
      <c r="L292" s="136">
        <v>1848.82</v>
      </c>
      <c r="M292" s="136">
        <v>164.28</v>
      </c>
      <c r="N292" s="136">
        <v>84.38</v>
      </c>
      <c r="O292" s="136">
        <v>84.59</v>
      </c>
      <c r="P292" s="136">
        <v>83.83</v>
      </c>
      <c r="Q292" s="136">
        <v>82.04</v>
      </c>
      <c r="R292" s="136">
        <v>950</v>
      </c>
    </row>
    <row r="293" spans="1:18">
      <c r="A293" s="135">
        <v>45900</v>
      </c>
      <c r="B293" s="136">
        <v>36750.15</v>
      </c>
      <c r="C293" s="136">
        <v>27554.91</v>
      </c>
      <c r="D293" s="136">
        <v>8877.98</v>
      </c>
      <c r="E293" s="136">
        <v>317.27</v>
      </c>
      <c r="F293" s="136">
        <v>31967.79</v>
      </c>
      <c r="G293" s="136">
        <v>24113.39</v>
      </c>
      <c r="H293" s="136">
        <v>7587.12</v>
      </c>
      <c r="I293" s="136">
        <v>267.27999999999997</v>
      </c>
      <c r="J293" s="136">
        <v>16880.48</v>
      </c>
      <c r="K293" s="136">
        <v>14801.86</v>
      </c>
      <c r="L293" s="136">
        <v>1901.69</v>
      </c>
      <c r="M293" s="136">
        <v>176.94</v>
      </c>
      <c r="N293" s="136">
        <v>86.99</v>
      </c>
      <c r="O293" s="136">
        <v>87.51</v>
      </c>
      <c r="P293" s="136">
        <v>85.46</v>
      </c>
      <c r="Q293" s="136">
        <v>84.25</v>
      </c>
      <c r="R293" s="136">
        <v>952</v>
      </c>
    </row>
    <row r="294" spans="1:18">
      <c r="A294" s="135">
        <v>45930</v>
      </c>
      <c r="B294" s="136">
        <v>31733.01</v>
      </c>
      <c r="C294" s="136">
        <v>23131.73</v>
      </c>
      <c r="D294" s="136">
        <v>8313.4</v>
      </c>
      <c r="E294" s="136">
        <v>287.88</v>
      </c>
      <c r="F294" s="136">
        <v>27385.39</v>
      </c>
      <c r="G294" s="136">
        <v>20112.95</v>
      </c>
      <c r="H294" s="136">
        <v>7044.73</v>
      </c>
      <c r="I294" s="136">
        <v>227.72</v>
      </c>
      <c r="J294" s="136">
        <v>14188.3</v>
      </c>
      <c r="K294" s="136">
        <v>12331</v>
      </c>
      <c r="L294" s="136">
        <v>1714.71</v>
      </c>
      <c r="M294" s="136">
        <v>142.59</v>
      </c>
      <c r="N294" s="136">
        <v>86.3</v>
      </c>
      <c r="O294" s="136">
        <v>86.95</v>
      </c>
      <c r="P294" s="136">
        <v>84.74</v>
      </c>
      <c r="Q294" s="136">
        <v>79.099999999999994</v>
      </c>
      <c r="R294" s="136">
        <v>956</v>
      </c>
    </row>
    <row r="295" spans="1:18">
      <c r="A295" s="135">
        <v>45961</v>
      </c>
      <c r="B295" s="136">
        <v>33453.99</v>
      </c>
      <c r="C295" s="136">
        <v>24294.5</v>
      </c>
      <c r="D295" s="136">
        <v>8868.4699999999993</v>
      </c>
      <c r="E295" s="136">
        <v>291.02</v>
      </c>
      <c r="F295" s="136">
        <v>29403.279999999999</v>
      </c>
      <c r="G295" s="136">
        <v>21671.19</v>
      </c>
      <c r="H295" s="136">
        <v>7499.61</v>
      </c>
      <c r="I295" s="136">
        <v>232.49</v>
      </c>
      <c r="J295" s="136">
        <v>15589.58</v>
      </c>
      <c r="K295" s="136">
        <v>13580.22</v>
      </c>
      <c r="L295" s="136">
        <v>1847.7</v>
      </c>
      <c r="M295" s="136">
        <v>161.66999999999999</v>
      </c>
      <c r="N295" s="136">
        <v>87.89</v>
      </c>
      <c r="O295" s="136">
        <v>89.2</v>
      </c>
      <c r="P295" s="136">
        <v>84.56</v>
      </c>
      <c r="Q295" s="136">
        <v>79.89</v>
      </c>
      <c r="R295" s="136">
        <v>959</v>
      </c>
    </row>
    <row r="296" spans="1:18">
      <c r="A296" s="135">
        <v>45991</v>
      </c>
      <c r="B296" s="136">
        <v>30512.77</v>
      </c>
      <c r="C296" s="136">
        <v>21673.41</v>
      </c>
      <c r="D296" s="136">
        <v>8577.43</v>
      </c>
      <c r="E296" s="136">
        <v>261.93</v>
      </c>
      <c r="F296" s="136">
        <v>26330.03</v>
      </c>
      <c r="G296" s="136">
        <v>18744.47</v>
      </c>
      <c r="H296" s="136">
        <v>7378.29</v>
      </c>
      <c r="I296" s="136">
        <v>207.27</v>
      </c>
      <c r="J296" s="136">
        <v>13771.18</v>
      </c>
      <c r="K296" s="136">
        <v>11807.6</v>
      </c>
      <c r="L296" s="136">
        <v>1810.04</v>
      </c>
      <c r="M296" s="136">
        <v>153.54</v>
      </c>
      <c r="N296" s="136">
        <v>86.29</v>
      </c>
      <c r="O296" s="136">
        <v>86.49</v>
      </c>
      <c r="P296" s="136">
        <v>86.02</v>
      </c>
      <c r="Q296" s="136">
        <v>79.13</v>
      </c>
      <c r="R296" s="136">
        <v>966</v>
      </c>
    </row>
    <row r="297" spans="1:18">
      <c r="A297" s="135">
        <v>46022</v>
      </c>
      <c r="B297" s="136">
        <v>32484.81</v>
      </c>
      <c r="C297" s="136">
        <v>22358.38</v>
      </c>
      <c r="D297" s="136">
        <v>9861.3799999999992</v>
      </c>
      <c r="E297" s="136">
        <v>265.05</v>
      </c>
      <c r="F297" s="136">
        <v>27304.87</v>
      </c>
      <c r="G297" s="136">
        <v>18880.490000000002</v>
      </c>
      <c r="H297" s="136">
        <v>8217.0499999999993</v>
      </c>
      <c r="I297" s="136">
        <v>207.33</v>
      </c>
      <c r="J297" s="136">
        <v>13858.72</v>
      </c>
      <c r="K297" s="136">
        <v>11793.57</v>
      </c>
      <c r="L297" s="136">
        <v>1912.6</v>
      </c>
      <c r="M297" s="136">
        <v>152.55000000000001</v>
      </c>
      <c r="N297" s="136">
        <v>84.05</v>
      </c>
      <c r="O297" s="136">
        <v>84.44</v>
      </c>
      <c r="P297" s="136">
        <v>83.33</v>
      </c>
      <c r="Q297" s="136">
        <v>78.22</v>
      </c>
      <c r="R297" s="136">
        <v>972</v>
      </c>
    </row>
    <row r="298" spans="1:18">
      <c r="A298" s="135">
        <v>46053</v>
      </c>
      <c r="B298" s="136">
        <v>33755.01</v>
      </c>
      <c r="C298" s="136">
        <v>23323.55</v>
      </c>
      <c r="D298" s="136">
        <v>10154.16</v>
      </c>
      <c r="E298" s="136">
        <v>277.3</v>
      </c>
      <c r="F298" s="136">
        <v>28103.01</v>
      </c>
      <c r="G298" s="136">
        <v>19505.599999999999</v>
      </c>
      <c r="H298" s="136">
        <v>8382.01</v>
      </c>
      <c r="I298" s="136">
        <v>215.39</v>
      </c>
      <c r="J298" s="136">
        <v>13988.62</v>
      </c>
      <c r="K298" s="136">
        <v>11884.62</v>
      </c>
      <c r="L298" s="136">
        <v>1950.3</v>
      </c>
      <c r="M298" s="136">
        <v>153.69999999999999</v>
      </c>
      <c r="N298" s="136">
        <v>83.26</v>
      </c>
      <c r="O298" s="136">
        <v>83.63</v>
      </c>
      <c r="P298" s="136">
        <v>82.55</v>
      </c>
      <c r="Q298" s="136">
        <v>77.680000000000007</v>
      </c>
      <c r="R298" s="136">
        <v>971</v>
      </c>
    </row>
    <row r="299" spans="1:18">
      <c r="A299" s="135">
        <v>46081</v>
      </c>
      <c r="B299" s="136">
        <v>34867.08</v>
      </c>
      <c r="C299" s="136">
        <v>24982.639999999999</v>
      </c>
      <c r="D299" s="136">
        <v>9610.94</v>
      </c>
      <c r="E299" s="136">
        <v>273.5</v>
      </c>
      <c r="F299" s="136">
        <v>30094.97</v>
      </c>
      <c r="G299" s="136">
        <v>21823.83</v>
      </c>
      <c r="H299" s="136">
        <v>8048.97</v>
      </c>
      <c r="I299" s="136">
        <v>222.17</v>
      </c>
      <c r="J299" s="136">
        <v>15252.1</v>
      </c>
      <c r="K299" s="136">
        <v>13169</v>
      </c>
      <c r="L299" s="136">
        <v>1924.4</v>
      </c>
      <c r="M299" s="136">
        <v>158.69999999999999</v>
      </c>
      <c r="N299" s="136">
        <v>86.31</v>
      </c>
      <c r="O299" s="136">
        <v>87.36</v>
      </c>
      <c r="P299" s="136">
        <v>83.75</v>
      </c>
      <c r="Q299" s="136">
        <v>81.23</v>
      </c>
      <c r="R299" s="136">
        <v>969</v>
      </c>
    </row>
    <row r="300" spans="1:18">
      <c r="A300" s="135">
        <v>46112</v>
      </c>
      <c r="B300" s="136">
        <v>32943.269999999997</v>
      </c>
      <c r="C300" s="136">
        <v>23734.77</v>
      </c>
      <c r="D300" s="136">
        <v>8944.6299999999992</v>
      </c>
      <c r="E300" s="136">
        <v>263.87</v>
      </c>
      <c r="F300" s="136">
        <v>28260.15</v>
      </c>
      <c r="G300" s="136">
        <v>20173.29</v>
      </c>
      <c r="H300" s="136">
        <v>7870.34</v>
      </c>
      <c r="I300" s="136">
        <v>216.53</v>
      </c>
      <c r="J300" s="136">
        <v>14597.53</v>
      </c>
      <c r="K300" s="136">
        <v>12486.24</v>
      </c>
      <c r="L300" s="136">
        <v>1949.25</v>
      </c>
      <c r="M300" s="136">
        <v>162.04</v>
      </c>
      <c r="N300" s="136">
        <v>85.78</v>
      </c>
      <c r="O300" s="136">
        <v>84.99</v>
      </c>
      <c r="P300" s="136">
        <v>87.99</v>
      </c>
      <c r="Q300" s="136">
        <v>82.06</v>
      </c>
      <c r="R300" s="136">
        <v>971</v>
      </c>
    </row>
  </sheetData>
  <phoneticPr fontId="11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FF6A-C523-48F5-BC4A-13F4E934F423}">
  <dimension ref="A1:R233"/>
  <sheetViews>
    <sheetView workbookViewId="0">
      <pane xSplit="1" ySplit="3" topLeftCell="B205" activePane="bottomRight" state="frozen"/>
      <selection pane="topRight" activeCell="B1" sqref="B1"/>
      <selection pane="bottomLeft" activeCell="A4" sqref="A4"/>
      <selection pane="bottomRight" activeCell="B2" sqref="B2"/>
    </sheetView>
  </sheetViews>
  <sheetFormatPr defaultRowHeight="14.25"/>
  <cols>
    <col min="2" max="2" width="12.125" customWidth="1"/>
    <col min="3" max="3" width="12.25" customWidth="1"/>
    <col min="6" max="6" width="10.5" customWidth="1"/>
    <col min="7" max="7" width="10.75" customWidth="1"/>
    <col min="10" max="10" width="10.5" customWidth="1"/>
    <col min="11" max="11" width="10.625" customWidth="1"/>
  </cols>
  <sheetData>
    <row r="1" spans="1:18">
      <c r="A1" s="133">
        <f>[1]!edb()</f>
        <v>0</v>
      </c>
    </row>
    <row r="2" spans="1:18">
      <c r="A2" s="134" t="s">
        <v>79</v>
      </c>
      <c r="B2" s="134" t="s">
        <v>141</v>
      </c>
      <c r="C2" s="134" t="s">
        <v>142</v>
      </c>
      <c r="D2" s="134" t="s">
        <v>143</v>
      </c>
      <c r="E2" s="134" t="s">
        <v>144</v>
      </c>
      <c r="F2" s="134" t="s">
        <v>145</v>
      </c>
      <c r="G2" s="134" t="s">
        <v>146</v>
      </c>
      <c r="H2" s="134" t="s">
        <v>147</v>
      </c>
      <c r="I2" s="134" t="s">
        <v>148</v>
      </c>
      <c r="J2" s="134" t="s">
        <v>149</v>
      </c>
      <c r="K2" s="134" t="s">
        <v>150</v>
      </c>
      <c r="L2" s="134" t="s">
        <v>151</v>
      </c>
      <c r="M2" s="134" t="s">
        <v>152</v>
      </c>
      <c r="N2" s="134" t="s">
        <v>153</v>
      </c>
      <c r="O2" s="134" t="s">
        <v>154</v>
      </c>
      <c r="P2" s="134" t="s">
        <v>155</v>
      </c>
      <c r="Q2" s="134" t="s">
        <v>156</v>
      </c>
      <c r="R2" s="134" t="s">
        <v>157</v>
      </c>
    </row>
    <row r="3" spans="1:18">
      <c r="A3" s="134" t="s">
        <v>97</v>
      </c>
      <c r="B3" s="134" t="s">
        <v>158</v>
      </c>
      <c r="C3" s="134" t="s">
        <v>158</v>
      </c>
      <c r="D3" s="134" t="s">
        <v>158</v>
      </c>
      <c r="E3" s="134" t="s">
        <v>158</v>
      </c>
      <c r="F3" s="134" t="s">
        <v>159</v>
      </c>
      <c r="G3" s="134" t="s">
        <v>159</v>
      </c>
      <c r="H3" s="134" t="s">
        <v>159</v>
      </c>
      <c r="I3" s="134" t="s">
        <v>159</v>
      </c>
      <c r="J3" s="134" t="s">
        <v>160</v>
      </c>
      <c r="K3" s="134" t="s">
        <v>160</v>
      </c>
      <c r="L3" s="134" t="s">
        <v>160</v>
      </c>
      <c r="M3" s="134" t="s">
        <v>160</v>
      </c>
      <c r="N3" s="134" t="s">
        <v>100</v>
      </c>
      <c r="O3" s="134" t="s">
        <v>100</v>
      </c>
      <c r="P3" s="134" t="s">
        <v>100</v>
      </c>
      <c r="Q3" s="134" t="s">
        <v>100</v>
      </c>
      <c r="R3" s="134" t="s">
        <v>101</v>
      </c>
    </row>
    <row r="4" spans="1:18">
      <c r="A4" s="135">
        <v>39113</v>
      </c>
      <c r="B4" s="136">
        <v>6098.43</v>
      </c>
      <c r="C4" s="136">
        <v>3511.57</v>
      </c>
      <c r="D4" s="136">
        <v>2157.3200000000002</v>
      </c>
      <c r="E4" s="136">
        <v>429.53</v>
      </c>
      <c r="F4" s="136">
        <v>3917.3</v>
      </c>
      <c r="G4" s="136">
        <v>2302.62</v>
      </c>
      <c r="H4" s="136">
        <v>1387.48</v>
      </c>
      <c r="I4" s="136">
        <v>227.2</v>
      </c>
      <c r="J4" s="136">
        <v>2624.34</v>
      </c>
      <c r="K4" s="136">
        <v>2040.69</v>
      </c>
      <c r="L4" s="136">
        <v>422.25</v>
      </c>
      <c r="M4" s="136">
        <v>161.4</v>
      </c>
      <c r="N4" s="136">
        <v>64.23</v>
      </c>
      <c r="O4" s="136">
        <v>65.569999999999993</v>
      </c>
      <c r="P4" s="136">
        <v>64.31</v>
      </c>
      <c r="Q4" s="136">
        <v>52.89</v>
      </c>
      <c r="R4" s="136">
        <v>0</v>
      </c>
    </row>
    <row r="5" spans="1:18">
      <c r="A5" s="135">
        <v>39141</v>
      </c>
      <c r="B5" s="136">
        <v>5813.09</v>
      </c>
      <c r="C5" s="136">
        <v>3391.02</v>
      </c>
      <c r="D5" s="136">
        <v>1976.18</v>
      </c>
      <c r="E5" s="136">
        <v>445.88</v>
      </c>
      <c r="F5" s="136">
        <v>4179.57</v>
      </c>
      <c r="G5" s="136">
        <v>2512.46</v>
      </c>
      <c r="H5" s="136">
        <v>1346.25</v>
      </c>
      <c r="I5" s="136">
        <v>320.87</v>
      </c>
      <c r="J5" s="136">
        <v>2824.28</v>
      </c>
      <c r="K5" s="136">
        <v>2159.44</v>
      </c>
      <c r="L5" s="136">
        <v>441.38</v>
      </c>
      <c r="M5" s="136">
        <v>223.46</v>
      </c>
      <c r="N5" s="136">
        <v>71.900000000000006</v>
      </c>
      <c r="O5" s="136">
        <v>74.09</v>
      </c>
      <c r="P5" s="136">
        <v>68.12</v>
      </c>
      <c r="Q5" s="136">
        <v>71.959999999999994</v>
      </c>
      <c r="R5" s="136">
        <v>0</v>
      </c>
    </row>
    <row r="6" spans="1:18">
      <c r="A6" s="135">
        <v>39172</v>
      </c>
      <c r="B6" s="136">
        <v>6084.82</v>
      </c>
      <c r="C6" s="136">
        <v>3656.46</v>
      </c>
      <c r="D6" s="136">
        <v>2004.76</v>
      </c>
      <c r="E6" s="136">
        <v>423.6</v>
      </c>
      <c r="F6" s="136">
        <v>4510.04</v>
      </c>
      <c r="G6" s="136">
        <v>2825.75</v>
      </c>
      <c r="H6" s="136">
        <v>1421.69</v>
      </c>
      <c r="I6" s="136">
        <v>262.60000000000002</v>
      </c>
      <c r="J6" s="136">
        <v>3139.32</v>
      </c>
      <c r="K6" s="136">
        <v>2491.9899999999998</v>
      </c>
      <c r="L6" s="136">
        <v>458.81</v>
      </c>
      <c r="M6" s="136">
        <v>188.51</v>
      </c>
      <c r="N6" s="136">
        <v>74.12</v>
      </c>
      <c r="O6" s="136">
        <v>77.28</v>
      </c>
      <c r="P6" s="136">
        <v>70.92</v>
      </c>
      <c r="Q6" s="136">
        <v>61.99</v>
      </c>
      <c r="R6" s="136">
        <v>0</v>
      </c>
    </row>
    <row r="7" spans="1:18">
      <c r="A7" s="135">
        <v>39202</v>
      </c>
      <c r="B7" s="136">
        <v>6363.38</v>
      </c>
      <c r="C7" s="136">
        <v>3786.62</v>
      </c>
      <c r="D7" s="136">
        <v>2135.6999999999998</v>
      </c>
      <c r="E7" s="136">
        <v>441.07</v>
      </c>
      <c r="F7" s="136">
        <v>4797.47</v>
      </c>
      <c r="G7" s="136">
        <v>2995.36</v>
      </c>
      <c r="H7" s="136">
        <v>1505.45</v>
      </c>
      <c r="I7" s="136">
        <v>296.64999999999998</v>
      </c>
      <c r="J7" s="136">
        <v>3361.72</v>
      </c>
      <c r="K7" s="136">
        <v>2670.53</v>
      </c>
      <c r="L7" s="136">
        <v>480.51</v>
      </c>
      <c r="M7" s="136">
        <v>210.68</v>
      </c>
      <c r="N7" s="136">
        <v>75.39</v>
      </c>
      <c r="O7" s="136">
        <v>79.099999999999994</v>
      </c>
      <c r="P7" s="136">
        <v>70.489999999999995</v>
      </c>
      <c r="Q7" s="136">
        <v>67.260000000000005</v>
      </c>
      <c r="R7" s="136">
        <v>0</v>
      </c>
    </row>
    <row r="8" spans="1:18">
      <c r="A8" s="135">
        <v>39233</v>
      </c>
      <c r="B8" s="136">
        <v>6502.2</v>
      </c>
      <c r="C8" s="136">
        <v>3889.75</v>
      </c>
      <c r="D8" s="136">
        <v>2155.86</v>
      </c>
      <c r="E8" s="136">
        <v>456.59</v>
      </c>
      <c r="F8" s="136">
        <v>4612.22</v>
      </c>
      <c r="G8" s="136">
        <v>2922.51</v>
      </c>
      <c r="H8" s="136">
        <v>1426.25</v>
      </c>
      <c r="I8" s="136">
        <v>263.45999999999998</v>
      </c>
      <c r="J8" s="136">
        <v>3274.55</v>
      </c>
      <c r="K8" s="136">
        <v>2630.3</v>
      </c>
      <c r="L8" s="136">
        <v>456.93</v>
      </c>
      <c r="M8" s="136">
        <v>187.32</v>
      </c>
      <c r="N8" s="136">
        <v>70.930000000000007</v>
      </c>
      <c r="O8" s="136">
        <v>75.13</v>
      </c>
      <c r="P8" s="136">
        <v>66.16</v>
      </c>
      <c r="Q8" s="136">
        <v>57.7</v>
      </c>
      <c r="R8" s="136">
        <v>0</v>
      </c>
    </row>
    <row r="9" spans="1:18">
      <c r="A9" s="135">
        <v>39263</v>
      </c>
      <c r="B9" s="136">
        <v>6246.02</v>
      </c>
      <c r="C9" s="136">
        <v>3669.01</v>
      </c>
      <c r="D9" s="136">
        <v>2163.12</v>
      </c>
      <c r="E9" s="136">
        <v>413.89</v>
      </c>
      <c r="F9" s="136">
        <v>4495.47</v>
      </c>
      <c r="G9" s="136">
        <v>2756.78</v>
      </c>
      <c r="H9" s="136">
        <v>1495.3</v>
      </c>
      <c r="I9" s="136">
        <v>243.39</v>
      </c>
      <c r="J9" s="136">
        <v>3106.6</v>
      </c>
      <c r="K9" s="136">
        <v>2478.56</v>
      </c>
      <c r="L9" s="136">
        <v>456.05</v>
      </c>
      <c r="M9" s="136">
        <v>172</v>
      </c>
      <c r="N9" s="136">
        <v>71.97</v>
      </c>
      <c r="O9" s="136">
        <v>75.13</v>
      </c>
      <c r="P9" s="136">
        <v>69.13</v>
      </c>
      <c r="Q9" s="136">
        <v>58.81</v>
      </c>
      <c r="R9" s="136">
        <v>0</v>
      </c>
    </row>
    <row r="10" spans="1:18">
      <c r="A10" s="135">
        <v>39294</v>
      </c>
      <c r="B10" s="136">
        <v>7060.36</v>
      </c>
      <c r="C10" s="136">
        <v>4247.72</v>
      </c>
      <c r="D10" s="136">
        <v>2385.9</v>
      </c>
      <c r="E10" s="136">
        <v>426.74</v>
      </c>
      <c r="F10" s="136">
        <v>5385.33</v>
      </c>
      <c r="G10" s="136">
        <v>3370.08</v>
      </c>
      <c r="H10" s="136">
        <v>1718.27</v>
      </c>
      <c r="I10" s="136">
        <v>296.98</v>
      </c>
      <c r="J10" s="136">
        <v>3660.23</v>
      </c>
      <c r="K10" s="136">
        <v>2935.44</v>
      </c>
      <c r="L10" s="136">
        <v>515.39</v>
      </c>
      <c r="M10" s="136">
        <v>209.4</v>
      </c>
      <c r="N10" s="136">
        <v>76.28</v>
      </c>
      <c r="O10" s="136">
        <v>79.34</v>
      </c>
      <c r="P10" s="136">
        <v>72.02</v>
      </c>
      <c r="Q10" s="136">
        <v>69.59</v>
      </c>
      <c r="R10" s="136">
        <v>0</v>
      </c>
    </row>
    <row r="11" spans="1:18">
      <c r="A11" s="135">
        <v>39325</v>
      </c>
      <c r="B11" s="136">
        <v>7214.03</v>
      </c>
      <c r="C11" s="136">
        <v>4379.57</v>
      </c>
      <c r="D11" s="136">
        <v>2405.37</v>
      </c>
      <c r="E11" s="136">
        <v>429.1</v>
      </c>
      <c r="F11" s="136">
        <v>5631.47</v>
      </c>
      <c r="G11" s="136">
        <v>3557.11</v>
      </c>
      <c r="H11" s="136">
        <v>1761.39</v>
      </c>
      <c r="I11" s="136">
        <v>312.95999999999998</v>
      </c>
      <c r="J11" s="136">
        <v>3799.89</v>
      </c>
      <c r="K11" s="136">
        <v>3046.98</v>
      </c>
      <c r="L11" s="136">
        <v>533.29</v>
      </c>
      <c r="M11" s="136">
        <v>219.63</v>
      </c>
      <c r="N11" s="136">
        <v>78.06</v>
      </c>
      <c r="O11" s="136">
        <v>81.22</v>
      </c>
      <c r="P11" s="136">
        <v>73.23</v>
      </c>
      <c r="Q11" s="136">
        <v>72.930000000000007</v>
      </c>
      <c r="R11" s="136">
        <v>0</v>
      </c>
    </row>
    <row r="12" spans="1:18">
      <c r="A12" s="135">
        <v>39355</v>
      </c>
      <c r="B12" s="136">
        <v>0</v>
      </c>
      <c r="C12" s="136">
        <v>0</v>
      </c>
      <c r="D12" s="136">
        <v>0</v>
      </c>
      <c r="E12" s="136">
        <v>0</v>
      </c>
      <c r="F12" s="136">
        <v>0</v>
      </c>
      <c r="G12" s="136">
        <v>0</v>
      </c>
      <c r="H12" s="136">
        <v>0</v>
      </c>
      <c r="I12" s="136">
        <v>0</v>
      </c>
      <c r="J12" s="136">
        <v>0</v>
      </c>
      <c r="K12" s="136">
        <v>0</v>
      </c>
      <c r="L12" s="136">
        <v>0</v>
      </c>
      <c r="M12" s="136">
        <v>0</v>
      </c>
      <c r="N12" s="136">
        <v>0</v>
      </c>
      <c r="O12" s="136">
        <v>0</v>
      </c>
      <c r="P12" s="136">
        <v>0</v>
      </c>
      <c r="Q12" s="136">
        <v>0</v>
      </c>
      <c r="R12" s="136">
        <v>0</v>
      </c>
    </row>
    <row r="13" spans="1:18">
      <c r="A13" s="135">
        <v>39386</v>
      </c>
      <c r="B13" s="136">
        <v>0</v>
      </c>
      <c r="C13" s="136">
        <v>0</v>
      </c>
      <c r="D13" s="136">
        <v>0</v>
      </c>
      <c r="E13" s="136">
        <v>0</v>
      </c>
      <c r="F13" s="136">
        <v>0</v>
      </c>
      <c r="G13" s="136">
        <v>0</v>
      </c>
      <c r="H13" s="136">
        <v>0</v>
      </c>
      <c r="I13" s="136">
        <v>0</v>
      </c>
      <c r="J13" s="136">
        <v>0</v>
      </c>
      <c r="K13" s="136">
        <v>0</v>
      </c>
      <c r="L13" s="136">
        <v>0</v>
      </c>
      <c r="M13" s="136">
        <v>0</v>
      </c>
      <c r="N13" s="136">
        <v>0</v>
      </c>
      <c r="O13" s="136">
        <v>0</v>
      </c>
      <c r="P13" s="136">
        <v>0</v>
      </c>
      <c r="Q13" s="136">
        <v>0</v>
      </c>
      <c r="R13" s="136">
        <v>0</v>
      </c>
    </row>
    <row r="14" spans="1:18">
      <c r="A14" s="135">
        <v>39416</v>
      </c>
      <c r="B14" s="136">
        <v>0</v>
      </c>
      <c r="C14" s="136">
        <v>0</v>
      </c>
      <c r="D14" s="136">
        <v>0</v>
      </c>
      <c r="E14" s="136">
        <v>0</v>
      </c>
      <c r="F14" s="136">
        <v>0</v>
      </c>
      <c r="G14" s="136">
        <v>0</v>
      </c>
      <c r="H14" s="136">
        <v>0</v>
      </c>
      <c r="I14" s="136">
        <v>0</v>
      </c>
      <c r="J14" s="136">
        <v>0</v>
      </c>
      <c r="K14" s="136">
        <v>0</v>
      </c>
      <c r="L14" s="136">
        <v>0</v>
      </c>
      <c r="M14" s="136">
        <v>0</v>
      </c>
      <c r="N14" s="136">
        <v>0</v>
      </c>
      <c r="O14" s="136">
        <v>0</v>
      </c>
      <c r="P14" s="136">
        <v>0</v>
      </c>
      <c r="Q14" s="136">
        <v>0</v>
      </c>
      <c r="R14" s="136">
        <v>0</v>
      </c>
    </row>
    <row r="15" spans="1:18">
      <c r="A15" s="135">
        <v>39447</v>
      </c>
      <c r="B15" s="136">
        <v>0</v>
      </c>
      <c r="C15" s="136">
        <v>0</v>
      </c>
      <c r="D15" s="136">
        <v>0</v>
      </c>
      <c r="E15" s="136">
        <v>0</v>
      </c>
      <c r="F15" s="136">
        <v>0</v>
      </c>
      <c r="G15" s="136">
        <v>0</v>
      </c>
      <c r="H15" s="136">
        <v>0</v>
      </c>
      <c r="I15" s="136">
        <v>0</v>
      </c>
      <c r="J15" s="136">
        <v>0</v>
      </c>
      <c r="K15" s="136">
        <v>0</v>
      </c>
      <c r="L15" s="136">
        <v>0</v>
      </c>
      <c r="M15" s="136">
        <v>0</v>
      </c>
      <c r="N15" s="136">
        <v>0</v>
      </c>
      <c r="O15" s="136">
        <v>0</v>
      </c>
      <c r="P15" s="136">
        <v>0</v>
      </c>
      <c r="Q15" s="136">
        <v>0</v>
      </c>
      <c r="R15" s="136">
        <v>0</v>
      </c>
    </row>
    <row r="16" spans="1:18">
      <c r="A16" s="135">
        <v>39478</v>
      </c>
      <c r="B16" s="136">
        <v>6229.32</v>
      </c>
      <c r="C16" s="136">
        <v>3572.06</v>
      </c>
      <c r="D16" s="136">
        <v>2284.29</v>
      </c>
      <c r="E16" s="136">
        <v>372.97</v>
      </c>
      <c r="F16" s="136">
        <v>4459.1000000000004</v>
      </c>
      <c r="G16" s="136">
        <v>2659.23</v>
      </c>
      <c r="H16" s="136">
        <v>1555.01</v>
      </c>
      <c r="I16" s="136">
        <v>244.86</v>
      </c>
      <c r="J16" s="136">
        <v>2917.15</v>
      </c>
      <c r="K16" s="136">
        <v>2275.31</v>
      </c>
      <c r="L16" s="136">
        <v>479.85</v>
      </c>
      <c r="M16" s="136">
        <v>171.99</v>
      </c>
      <c r="N16" s="136">
        <v>71.58</v>
      </c>
      <c r="O16" s="136">
        <v>74.45</v>
      </c>
      <c r="P16" s="136">
        <v>68.069999999999993</v>
      </c>
      <c r="Q16" s="136">
        <v>65.650000000000006</v>
      </c>
      <c r="R16" s="136">
        <v>0</v>
      </c>
    </row>
    <row r="17" spans="1:18">
      <c r="A17" s="135">
        <v>39507</v>
      </c>
      <c r="B17" s="136">
        <v>6205.37</v>
      </c>
      <c r="C17" s="136">
        <v>3622.93</v>
      </c>
      <c r="D17" s="136">
        <v>2185.9899999999998</v>
      </c>
      <c r="E17" s="136">
        <v>396.46</v>
      </c>
      <c r="F17" s="136">
        <v>4400.68</v>
      </c>
      <c r="G17" s="136">
        <v>2659.01</v>
      </c>
      <c r="H17" s="136">
        <v>1470.72</v>
      </c>
      <c r="I17" s="136">
        <v>270.94</v>
      </c>
      <c r="J17" s="136">
        <v>2897.6</v>
      </c>
      <c r="K17" s="136">
        <v>2232.5500000000002</v>
      </c>
      <c r="L17" s="136">
        <v>476.31</v>
      </c>
      <c r="M17" s="136">
        <v>188.75</v>
      </c>
      <c r="N17" s="136">
        <v>70.92</v>
      </c>
      <c r="O17" s="136">
        <v>73.39</v>
      </c>
      <c r="P17" s="136">
        <v>67.28</v>
      </c>
      <c r="Q17" s="136">
        <v>68.34</v>
      </c>
      <c r="R17" s="136">
        <v>0</v>
      </c>
    </row>
    <row r="18" spans="1:18">
      <c r="A18" s="135">
        <v>39538</v>
      </c>
      <c r="B18" s="136">
        <v>6287.36</v>
      </c>
      <c r="C18" s="136">
        <v>3764.14</v>
      </c>
      <c r="D18" s="136">
        <v>2121.6999999999998</v>
      </c>
      <c r="E18" s="136">
        <v>401.53</v>
      </c>
      <c r="F18" s="136">
        <v>4584.8100000000004</v>
      </c>
      <c r="G18" s="136">
        <v>2936.22</v>
      </c>
      <c r="H18" s="136">
        <v>1395.03</v>
      </c>
      <c r="I18" s="136">
        <v>253.56</v>
      </c>
      <c r="J18" s="136">
        <v>3174.39</v>
      </c>
      <c r="K18" s="136">
        <v>2558.3000000000002</v>
      </c>
      <c r="L18" s="136">
        <v>437.55</v>
      </c>
      <c r="M18" s="136">
        <v>178.54</v>
      </c>
      <c r="N18" s="136">
        <v>72.92</v>
      </c>
      <c r="O18" s="136">
        <v>78.010000000000005</v>
      </c>
      <c r="P18" s="136">
        <v>65.75</v>
      </c>
      <c r="Q18" s="136">
        <v>63.15</v>
      </c>
      <c r="R18" s="136">
        <v>0</v>
      </c>
    </row>
    <row r="19" spans="1:18">
      <c r="A19" s="135">
        <v>39568</v>
      </c>
      <c r="B19" s="136">
        <v>6595.66</v>
      </c>
      <c r="C19" s="136">
        <v>3845.88</v>
      </c>
      <c r="D19" s="136">
        <v>2351.0500000000002</v>
      </c>
      <c r="E19" s="136">
        <v>398.73</v>
      </c>
      <c r="F19" s="136">
        <v>4812.8</v>
      </c>
      <c r="G19" s="136">
        <v>3044.39</v>
      </c>
      <c r="H19" s="136">
        <v>1496.74</v>
      </c>
      <c r="I19" s="136">
        <v>271.67</v>
      </c>
      <c r="J19" s="136">
        <v>3350.78</v>
      </c>
      <c r="K19" s="136">
        <v>2691.88</v>
      </c>
      <c r="L19" s="136">
        <v>466.95</v>
      </c>
      <c r="M19" s="136">
        <v>191.95</v>
      </c>
      <c r="N19" s="136">
        <v>72.97</v>
      </c>
      <c r="O19" s="136">
        <v>79.16</v>
      </c>
      <c r="P19" s="136">
        <v>63.66</v>
      </c>
      <c r="Q19" s="136">
        <v>68.13</v>
      </c>
      <c r="R19" s="136">
        <v>0</v>
      </c>
    </row>
    <row r="20" spans="1:18">
      <c r="A20" s="135">
        <v>39599</v>
      </c>
      <c r="B20" s="136">
        <v>6373.56</v>
      </c>
      <c r="C20" s="136">
        <v>3774.68</v>
      </c>
      <c r="D20" s="136">
        <v>2188.4499999999998</v>
      </c>
      <c r="E20" s="136">
        <v>410.43</v>
      </c>
      <c r="F20" s="136">
        <v>4335.33</v>
      </c>
      <c r="G20" s="136">
        <v>2756.33</v>
      </c>
      <c r="H20" s="136">
        <v>1316.92</v>
      </c>
      <c r="I20" s="136">
        <v>262.08</v>
      </c>
      <c r="J20" s="136">
        <v>3009.06</v>
      </c>
      <c r="K20" s="136">
        <v>2411.38</v>
      </c>
      <c r="L20" s="136">
        <v>413.41</v>
      </c>
      <c r="M20" s="136">
        <v>184.27</v>
      </c>
      <c r="N20" s="136">
        <v>68.02</v>
      </c>
      <c r="O20" s="136">
        <v>73.02</v>
      </c>
      <c r="P20" s="136">
        <v>60.18</v>
      </c>
      <c r="Q20" s="136">
        <v>63.85</v>
      </c>
      <c r="R20" s="136">
        <v>0</v>
      </c>
    </row>
    <row r="21" spans="1:18">
      <c r="A21" s="135">
        <v>39629</v>
      </c>
      <c r="B21" s="136">
        <v>5632.42</v>
      </c>
      <c r="C21" s="136">
        <v>3502.11</v>
      </c>
      <c r="D21" s="136">
        <v>1751.01</v>
      </c>
      <c r="E21" s="136">
        <v>379.3</v>
      </c>
      <c r="F21" s="136">
        <v>3947.5662000000002</v>
      </c>
      <c r="G21" s="136">
        <v>2568.748</v>
      </c>
      <c r="H21" s="136">
        <v>1141.95</v>
      </c>
      <c r="I21" s="136">
        <v>236.87</v>
      </c>
      <c r="J21" s="136">
        <v>2747.25</v>
      </c>
      <c r="K21" s="136">
        <v>2237.4499999999998</v>
      </c>
      <c r="L21" s="136">
        <v>344.1</v>
      </c>
      <c r="M21" s="136">
        <v>165.71</v>
      </c>
      <c r="N21" s="136">
        <v>70.09</v>
      </c>
      <c r="O21" s="136">
        <v>73.349999999999994</v>
      </c>
      <c r="P21" s="136">
        <v>65.22</v>
      </c>
      <c r="Q21" s="136">
        <v>62.45</v>
      </c>
      <c r="R21" s="136">
        <v>0</v>
      </c>
    </row>
    <row r="22" spans="1:18">
      <c r="A22" s="135">
        <v>39660</v>
      </c>
      <c r="B22" s="136">
        <v>6405.24</v>
      </c>
      <c r="C22" s="136">
        <v>4176.1499999999996</v>
      </c>
      <c r="D22" s="136">
        <v>1846.66</v>
      </c>
      <c r="E22" s="136">
        <v>382.43</v>
      </c>
      <c r="F22" s="136">
        <v>4678.47</v>
      </c>
      <c r="G22" s="136">
        <v>3178.41</v>
      </c>
      <c r="H22" s="136">
        <v>1221.1099999999999</v>
      </c>
      <c r="I22" s="136">
        <v>278.94</v>
      </c>
      <c r="J22" s="136">
        <v>3270.21</v>
      </c>
      <c r="K22" s="136">
        <v>2708.5</v>
      </c>
      <c r="L22" s="136">
        <v>366.87</v>
      </c>
      <c r="M22" s="136">
        <v>194.85</v>
      </c>
      <c r="N22" s="136">
        <v>73.040000000000006</v>
      </c>
      <c r="O22" s="136">
        <v>76.11</v>
      </c>
      <c r="P22" s="136">
        <v>66.13</v>
      </c>
      <c r="Q22" s="136">
        <v>72.94</v>
      </c>
      <c r="R22" s="136">
        <v>0</v>
      </c>
    </row>
    <row r="23" spans="1:18">
      <c r="A23" s="135">
        <v>39691</v>
      </c>
      <c r="B23" s="136">
        <v>6062.53</v>
      </c>
      <c r="C23" s="136">
        <v>3987.3</v>
      </c>
      <c r="D23" s="136">
        <v>1720.26</v>
      </c>
      <c r="E23" s="136">
        <v>354.97</v>
      </c>
      <c r="F23" s="136">
        <v>4209.22</v>
      </c>
      <c r="G23" s="136">
        <v>2808.51</v>
      </c>
      <c r="H23" s="136">
        <v>1148.27</v>
      </c>
      <c r="I23" s="136">
        <v>252.45</v>
      </c>
      <c r="J23" s="136">
        <v>2923.79</v>
      </c>
      <c r="K23" s="136">
        <v>2390.8200000000002</v>
      </c>
      <c r="L23" s="136">
        <v>357.71</v>
      </c>
      <c r="M23" s="136">
        <v>175.26</v>
      </c>
      <c r="N23" s="136">
        <v>69.430000000000007</v>
      </c>
      <c r="O23" s="136">
        <v>70.44</v>
      </c>
      <c r="P23" s="136">
        <v>66.75</v>
      </c>
      <c r="Q23" s="136">
        <v>71.12</v>
      </c>
      <c r="R23" s="136">
        <v>0</v>
      </c>
    </row>
    <row r="24" spans="1:18">
      <c r="A24" s="135">
        <v>39721</v>
      </c>
      <c r="B24" s="136">
        <v>6121.02</v>
      </c>
      <c r="C24" s="136">
        <v>4134.47</v>
      </c>
      <c r="D24" s="136">
        <v>1660.95</v>
      </c>
      <c r="E24" s="136">
        <v>325.60000000000002</v>
      </c>
      <c r="F24" s="136">
        <v>4343.93</v>
      </c>
      <c r="G24" s="136">
        <v>3052.54</v>
      </c>
      <c r="H24" s="136">
        <v>1077.29</v>
      </c>
      <c r="I24" s="136">
        <v>214.11</v>
      </c>
      <c r="J24" s="136">
        <v>3078.06</v>
      </c>
      <c r="K24" s="136">
        <v>2608.0100000000002</v>
      </c>
      <c r="L24" s="136">
        <v>321.61</v>
      </c>
      <c r="M24" s="136">
        <v>148.44999999999999</v>
      </c>
      <c r="N24" s="136">
        <v>70.97</v>
      </c>
      <c r="O24" s="136">
        <v>73.83</v>
      </c>
      <c r="P24" s="136">
        <v>64.86</v>
      </c>
      <c r="Q24" s="136">
        <v>65.760000000000005</v>
      </c>
      <c r="R24" s="136">
        <v>0</v>
      </c>
    </row>
    <row r="25" spans="1:18">
      <c r="A25" s="135">
        <v>39752</v>
      </c>
      <c r="B25" s="136">
        <v>6940.83</v>
      </c>
      <c r="C25" s="136">
        <v>4571.4399999999996</v>
      </c>
      <c r="D25" s="136">
        <v>1967.36</v>
      </c>
      <c r="E25" s="136">
        <v>402.02</v>
      </c>
      <c r="F25" s="136">
        <v>5003.21</v>
      </c>
      <c r="G25" s="136">
        <v>3496.58</v>
      </c>
      <c r="H25" s="136">
        <v>1232.3800000000001</v>
      </c>
      <c r="I25" s="136">
        <v>274.24</v>
      </c>
      <c r="J25" s="136">
        <v>3551.33</v>
      </c>
      <c r="K25" s="136">
        <v>2988.26</v>
      </c>
      <c r="L25" s="136">
        <v>373.67</v>
      </c>
      <c r="M25" s="136">
        <v>189.4</v>
      </c>
      <c r="N25" s="136">
        <v>72.08</v>
      </c>
      <c r="O25" s="136">
        <v>76.489999999999995</v>
      </c>
      <c r="P25" s="136">
        <v>62.64</v>
      </c>
      <c r="Q25" s="136">
        <v>68.22</v>
      </c>
      <c r="R25" s="136">
        <v>0</v>
      </c>
    </row>
    <row r="26" spans="1:18">
      <c r="A26" s="135">
        <v>39782</v>
      </c>
      <c r="B26" s="136">
        <v>6576.98</v>
      </c>
      <c r="C26" s="136">
        <v>4360.6000000000004</v>
      </c>
      <c r="D26" s="136">
        <v>1839.8</v>
      </c>
      <c r="E26" s="136">
        <v>376.59</v>
      </c>
      <c r="F26" s="136">
        <v>4586.93</v>
      </c>
      <c r="G26" s="136">
        <v>3203.7</v>
      </c>
      <c r="H26" s="136">
        <v>1129.2</v>
      </c>
      <c r="I26" s="136">
        <v>254.03</v>
      </c>
      <c r="J26" s="136">
        <v>3252.42</v>
      </c>
      <c r="K26" s="136">
        <v>2743.61</v>
      </c>
      <c r="L26" s="136">
        <v>333.18</v>
      </c>
      <c r="M26" s="136">
        <v>175.63</v>
      </c>
      <c r="N26" s="136">
        <v>69.739999999999995</v>
      </c>
      <c r="O26" s="136">
        <v>73.47</v>
      </c>
      <c r="P26" s="136">
        <v>61.38</v>
      </c>
      <c r="Q26" s="136">
        <v>67.459999999999994</v>
      </c>
      <c r="R26" s="136">
        <v>0</v>
      </c>
    </row>
    <row r="27" spans="1:18">
      <c r="A27" s="135">
        <v>39813</v>
      </c>
      <c r="B27" s="136">
        <v>6489.15</v>
      </c>
      <c r="C27" s="136">
        <v>4257.5200000000004</v>
      </c>
      <c r="D27" s="136">
        <v>1873.5</v>
      </c>
      <c r="E27" s="136">
        <v>358.13</v>
      </c>
      <c r="F27" s="136">
        <v>4392.3599999999997</v>
      </c>
      <c r="G27" s="136">
        <v>2975.13</v>
      </c>
      <c r="H27" s="136">
        <v>1174.98</v>
      </c>
      <c r="I27" s="136">
        <v>242.24</v>
      </c>
      <c r="J27" s="136">
        <v>3034.55</v>
      </c>
      <c r="K27" s="136">
        <v>2542.65</v>
      </c>
      <c r="L27" s="136">
        <v>321.7</v>
      </c>
      <c r="M27" s="136">
        <v>170.21</v>
      </c>
      <c r="N27" s="136">
        <v>67.69</v>
      </c>
      <c r="O27" s="136">
        <v>69.88</v>
      </c>
      <c r="P27" s="136">
        <v>62.72</v>
      </c>
      <c r="Q27" s="136">
        <v>67.64</v>
      </c>
      <c r="R27" s="136">
        <v>0</v>
      </c>
    </row>
    <row r="28" spans="1:18">
      <c r="A28" s="135">
        <v>39844</v>
      </c>
      <c r="B28" s="136">
        <v>6760.71</v>
      </c>
      <c r="C28" s="136">
        <v>4396.3100000000004</v>
      </c>
      <c r="D28" s="136">
        <v>2006.75</v>
      </c>
      <c r="E28" s="136">
        <v>357.65</v>
      </c>
      <c r="F28" s="136">
        <v>4747.25</v>
      </c>
      <c r="G28" s="136">
        <v>3199.31</v>
      </c>
      <c r="H28" s="136">
        <v>1297.32</v>
      </c>
      <c r="I28" s="136">
        <v>250.62</v>
      </c>
      <c r="J28" s="136">
        <v>3215.27</v>
      </c>
      <c r="K28" s="136">
        <v>2677.81</v>
      </c>
      <c r="L28" s="136">
        <v>358.71</v>
      </c>
      <c r="M28" s="136">
        <v>178.76</v>
      </c>
      <c r="N28" s="136">
        <v>70.22</v>
      </c>
      <c r="O28" s="136">
        <v>72.77</v>
      </c>
      <c r="P28" s="136">
        <v>64.650000000000006</v>
      </c>
      <c r="Q28" s="136">
        <v>70.069999999999993</v>
      </c>
      <c r="R28" s="136">
        <v>0</v>
      </c>
    </row>
    <row r="29" spans="1:18">
      <c r="A29" s="135">
        <v>39872</v>
      </c>
      <c r="B29" s="136">
        <v>6282.62</v>
      </c>
      <c r="C29" s="136">
        <v>4365.92</v>
      </c>
      <c r="D29" s="136">
        <v>1619.12</v>
      </c>
      <c r="E29" s="136">
        <v>297.58999999999997</v>
      </c>
      <c r="F29" s="136">
        <v>4532.57</v>
      </c>
      <c r="G29" s="136">
        <v>3371.74</v>
      </c>
      <c r="H29" s="136">
        <v>970.05</v>
      </c>
      <c r="I29" s="136">
        <v>190.78</v>
      </c>
      <c r="J29" s="136">
        <v>3245.56</v>
      </c>
      <c r="K29" s="136">
        <v>2807.36</v>
      </c>
      <c r="L29" s="136">
        <v>299.25</v>
      </c>
      <c r="M29" s="136">
        <v>138.94999999999999</v>
      </c>
      <c r="N29" s="136">
        <v>72.14</v>
      </c>
      <c r="O29" s="136">
        <v>77.23</v>
      </c>
      <c r="P29" s="136">
        <v>59.91</v>
      </c>
      <c r="Q29" s="136">
        <v>64.11</v>
      </c>
      <c r="R29" s="136">
        <v>0</v>
      </c>
    </row>
    <row r="30" spans="1:18">
      <c r="A30" s="135">
        <v>39903</v>
      </c>
      <c r="B30" s="136">
        <v>7087.24</v>
      </c>
      <c r="C30" s="136">
        <v>4942.17</v>
      </c>
      <c r="D30" s="136">
        <v>1809.76</v>
      </c>
      <c r="E30" s="136">
        <v>335.31</v>
      </c>
      <c r="F30" s="136">
        <v>4981.33</v>
      </c>
      <c r="G30" s="136">
        <v>3697.98</v>
      </c>
      <c r="H30" s="136">
        <v>1055.6099999999999</v>
      </c>
      <c r="I30" s="136">
        <v>227.74</v>
      </c>
      <c r="J30" s="136">
        <v>3622.69</v>
      </c>
      <c r="K30" s="136">
        <v>3110.19</v>
      </c>
      <c r="L30" s="136">
        <v>346.37</v>
      </c>
      <c r="M30" s="136">
        <v>166.14</v>
      </c>
      <c r="N30" s="136">
        <v>70.290000000000006</v>
      </c>
      <c r="O30" s="136">
        <v>74.819999999999993</v>
      </c>
      <c r="P30" s="136">
        <v>58.33</v>
      </c>
      <c r="Q30" s="136">
        <v>67.92</v>
      </c>
      <c r="R30" s="136">
        <v>0</v>
      </c>
    </row>
    <row r="31" spans="1:18">
      <c r="A31" s="135">
        <v>39933</v>
      </c>
      <c r="B31" s="136">
        <v>7213.75</v>
      </c>
      <c r="C31" s="136">
        <v>4993.84</v>
      </c>
      <c r="D31" s="136">
        <v>1846.95</v>
      </c>
      <c r="E31" s="136">
        <v>372.97</v>
      </c>
      <c r="F31" s="136">
        <v>5234.3999999999996</v>
      </c>
      <c r="G31" s="136">
        <v>3791.54</v>
      </c>
      <c r="H31" s="136">
        <v>1178.24</v>
      </c>
      <c r="I31" s="136">
        <v>264.62</v>
      </c>
      <c r="J31" s="136">
        <v>3781.88</v>
      </c>
      <c r="K31" s="136">
        <v>3213.78</v>
      </c>
      <c r="L31" s="136">
        <v>376</v>
      </c>
      <c r="M31" s="136">
        <v>192.1</v>
      </c>
      <c r="N31" s="136">
        <v>72.56</v>
      </c>
      <c r="O31" s="136">
        <v>75.92</v>
      </c>
      <c r="P31" s="136">
        <v>63.79</v>
      </c>
      <c r="Q31" s="136">
        <v>70.95</v>
      </c>
      <c r="R31" s="136">
        <v>0</v>
      </c>
    </row>
    <row r="32" spans="1:18">
      <c r="A32" s="135">
        <v>39964</v>
      </c>
      <c r="B32" s="136">
        <v>6914.7993999999999</v>
      </c>
      <c r="C32" s="136">
        <v>4927.6660000000002</v>
      </c>
      <c r="D32" s="136">
        <v>1657.2878000000001</v>
      </c>
      <c r="E32" s="136">
        <v>329.84559999999999</v>
      </c>
      <c r="F32" s="136">
        <v>4804.1822000000002</v>
      </c>
      <c r="G32" s="136">
        <v>3617.4099000000001</v>
      </c>
      <c r="H32" s="136">
        <v>987.87289999999996</v>
      </c>
      <c r="I32" s="136">
        <v>198.89940000000001</v>
      </c>
      <c r="J32" s="136">
        <v>3568.498</v>
      </c>
      <c r="K32" s="136">
        <v>3112.7919999999999</v>
      </c>
      <c r="L32" s="136">
        <v>310.51900000000001</v>
      </c>
      <c r="M32" s="136">
        <v>145.18700000000001</v>
      </c>
      <c r="N32" s="136">
        <v>69.48</v>
      </c>
      <c r="O32" s="136">
        <v>73.41</v>
      </c>
      <c r="P32" s="136">
        <v>59.61</v>
      </c>
      <c r="Q32" s="136">
        <v>60.3</v>
      </c>
      <c r="R32" s="136">
        <v>0</v>
      </c>
    </row>
    <row r="33" spans="1:18">
      <c r="A33" s="135">
        <v>39994</v>
      </c>
      <c r="B33" s="136">
        <v>6463.47</v>
      </c>
      <c r="C33" s="136">
        <v>4696.47</v>
      </c>
      <c r="D33" s="136">
        <v>1500.83</v>
      </c>
      <c r="E33" s="136">
        <v>266.17</v>
      </c>
      <c r="F33" s="136">
        <v>4542.5600000000004</v>
      </c>
      <c r="G33" s="136">
        <v>3448.25</v>
      </c>
      <c r="H33" s="136">
        <v>936.96</v>
      </c>
      <c r="I33" s="136">
        <v>157.36000000000001</v>
      </c>
      <c r="J33" s="136">
        <v>3349.92</v>
      </c>
      <c r="K33" s="136">
        <v>2961.32</v>
      </c>
      <c r="L33" s="136">
        <v>271.91000000000003</v>
      </c>
      <c r="M33" s="136">
        <v>116.69</v>
      </c>
      <c r="N33" s="136">
        <v>70.28</v>
      </c>
      <c r="O33" s="136">
        <v>73.42</v>
      </c>
      <c r="P33" s="136">
        <v>62.43</v>
      </c>
      <c r="Q33" s="136">
        <v>59.12</v>
      </c>
      <c r="R33" s="136">
        <v>0</v>
      </c>
    </row>
    <row r="34" spans="1:18">
      <c r="A34" s="135">
        <v>40025</v>
      </c>
      <c r="B34" s="136">
        <v>7662.99</v>
      </c>
      <c r="C34" s="136">
        <v>5503.16</v>
      </c>
      <c r="D34" s="136">
        <v>1817.84</v>
      </c>
      <c r="E34" s="136">
        <v>341.99</v>
      </c>
      <c r="F34" s="136">
        <v>5537.27</v>
      </c>
      <c r="G34" s="136">
        <v>4112.67</v>
      </c>
      <c r="H34" s="136">
        <v>1197.43</v>
      </c>
      <c r="I34" s="136">
        <v>227.17</v>
      </c>
      <c r="J34" s="136">
        <v>4036.96</v>
      </c>
      <c r="K34" s="136">
        <v>3525.76</v>
      </c>
      <c r="L34" s="136">
        <v>345.46</v>
      </c>
      <c r="M34" s="136">
        <v>165.75</v>
      </c>
      <c r="N34" s="136">
        <v>72.260000000000005</v>
      </c>
      <c r="O34" s="136">
        <v>74.73</v>
      </c>
      <c r="P34" s="136">
        <v>65.87</v>
      </c>
      <c r="Q34" s="136">
        <v>66.430000000000007</v>
      </c>
      <c r="R34" s="136">
        <v>0</v>
      </c>
    </row>
    <row r="35" spans="1:18">
      <c r="A35" s="135">
        <v>40056</v>
      </c>
      <c r="B35" s="136">
        <v>7808.51</v>
      </c>
      <c r="C35" s="136">
        <v>5597.3</v>
      </c>
      <c r="D35" s="136">
        <v>1879.58</v>
      </c>
      <c r="E35" s="136">
        <v>331.63</v>
      </c>
      <c r="F35" s="136">
        <v>6075.95</v>
      </c>
      <c r="G35" s="136">
        <v>4423.95</v>
      </c>
      <c r="H35" s="136">
        <v>1394.3</v>
      </c>
      <c r="I35" s="136">
        <v>257.69</v>
      </c>
      <c r="J35" s="136">
        <v>4404.0600000000004</v>
      </c>
      <c r="K35" s="136">
        <v>3809.2</v>
      </c>
      <c r="L35" s="136">
        <v>409.02</v>
      </c>
      <c r="M35" s="136">
        <v>185.84</v>
      </c>
      <c r="N35" s="136">
        <v>77.81</v>
      </c>
      <c r="O35" s="136">
        <v>79.040000000000006</v>
      </c>
      <c r="P35" s="136">
        <v>74.180000000000007</v>
      </c>
      <c r="Q35" s="136">
        <v>77.709999999999994</v>
      </c>
      <c r="R35" s="136">
        <v>0</v>
      </c>
    </row>
    <row r="36" spans="1:18">
      <c r="A36" s="135">
        <v>40086</v>
      </c>
      <c r="B36" s="136">
        <v>7184.9</v>
      </c>
      <c r="C36" s="136">
        <v>5131.26</v>
      </c>
      <c r="D36" s="136">
        <v>1747.59</v>
      </c>
      <c r="E36" s="136">
        <v>306.05</v>
      </c>
      <c r="F36" s="136">
        <v>5038.2700000000004</v>
      </c>
      <c r="G36" s="136">
        <v>3660.15</v>
      </c>
      <c r="H36" s="136">
        <v>1191.83</v>
      </c>
      <c r="I36" s="136">
        <v>186.29</v>
      </c>
      <c r="J36" s="136">
        <v>3657.69</v>
      </c>
      <c r="K36" s="136">
        <v>3171.25</v>
      </c>
      <c r="L36" s="136">
        <v>349.22</v>
      </c>
      <c r="M36" s="136">
        <v>137.22</v>
      </c>
      <c r="N36" s="136">
        <v>70.12</v>
      </c>
      <c r="O36" s="136">
        <v>71.33</v>
      </c>
      <c r="P36" s="136">
        <v>68.2</v>
      </c>
      <c r="Q36" s="136">
        <v>60.87</v>
      </c>
      <c r="R36" s="136">
        <v>0</v>
      </c>
    </row>
    <row r="37" spans="1:18">
      <c r="A37" s="135">
        <v>40117</v>
      </c>
      <c r="B37" s="136">
        <v>7563.32</v>
      </c>
      <c r="C37" s="136">
        <v>5358.51</v>
      </c>
      <c r="D37" s="136">
        <v>1869.07</v>
      </c>
      <c r="E37" s="136">
        <v>335.74</v>
      </c>
      <c r="F37" s="136">
        <v>5695.54</v>
      </c>
      <c r="G37" s="136">
        <v>4180.01</v>
      </c>
      <c r="H37" s="136">
        <v>1295.02</v>
      </c>
      <c r="I37" s="136">
        <v>220.51</v>
      </c>
      <c r="J37" s="136">
        <v>4170.4799999999996</v>
      </c>
      <c r="K37" s="136">
        <v>3627.56</v>
      </c>
      <c r="L37" s="136">
        <v>379.83</v>
      </c>
      <c r="M37" s="136">
        <v>163.09</v>
      </c>
      <c r="N37" s="136">
        <v>75.3</v>
      </c>
      <c r="O37" s="136">
        <v>78.010000000000005</v>
      </c>
      <c r="P37" s="136">
        <v>69.290000000000006</v>
      </c>
      <c r="Q37" s="136">
        <v>65.680000000000007</v>
      </c>
      <c r="R37" s="136">
        <v>0</v>
      </c>
    </row>
    <row r="38" spans="1:18">
      <c r="A38" s="135">
        <v>40147</v>
      </c>
      <c r="B38" s="136">
        <v>6716.84</v>
      </c>
      <c r="C38" s="136">
        <v>4717.88</v>
      </c>
      <c r="D38" s="136">
        <v>1730.33</v>
      </c>
      <c r="E38" s="136">
        <v>268.64</v>
      </c>
      <c r="F38" s="136">
        <v>4950.79</v>
      </c>
      <c r="G38" s="136">
        <v>3595.4</v>
      </c>
      <c r="H38" s="136">
        <v>1161.26</v>
      </c>
      <c r="I38" s="136">
        <v>194.13</v>
      </c>
      <c r="J38" s="136">
        <v>3610.17</v>
      </c>
      <c r="K38" s="136">
        <v>3113.93</v>
      </c>
      <c r="L38" s="136">
        <v>348.34</v>
      </c>
      <c r="M38" s="136">
        <v>147.91</v>
      </c>
      <c r="N38" s="136">
        <v>73.709999999999994</v>
      </c>
      <c r="O38" s="136">
        <v>76.209999999999994</v>
      </c>
      <c r="P38" s="136">
        <v>67.11</v>
      </c>
      <c r="Q38" s="136">
        <v>72.27</v>
      </c>
      <c r="R38" s="136">
        <v>0</v>
      </c>
    </row>
    <row r="39" spans="1:18">
      <c r="A39" s="135">
        <v>40178</v>
      </c>
      <c r="B39" s="136">
        <v>6763.06</v>
      </c>
      <c r="C39" s="136">
        <v>4585.3999999999996</v>
      </c>
      <c r="D39" s="136">
        <v>1888.39</v>
      </c>
      <c r="E39" s="136">
        <v>289.27</v>
      </c>
      <c r="F39" s="136">
        <v>4777.37</v>
      </c>
      <c r="G39" s="136">
        <v>3262.35</v>
      </c>
      <c r="H39" s="136">
        <v>1319.38</v>
      </c>
      <c r="I39" s="136">
        <v>195.64</v>
      </c>
      <c r="J39" s="136">
        <v>3365.46</v>
      </c>
      <c r="K39" s="136">
        <v>2842.4</v>
      </c>
      <c r="L39" s="136">
        <v>376.28</v>
      </c>
      <c r="M39" s="136">
        <v>146.78</v>
      </c>
      <c r="N39" s="136">
        <v>70.64</v>
      </c>
      <c r="O39" s="136">
        <v>71.150000000000006</v>
      </c>
      <c r="P39" s="136">
        <v>69.87</v>
      </c>
      <c r="Q39" s="136">
        <v>67.63</v>
      </c>
      <c r="R39" s="136">
        <v>0</v>
      </c>
    </row>
    <row r="40" spans="1:18">
      <c r="A40" s="135">
        <v>40209</v>
      </c>
      <c r="B40" s="136">
        <v>9029.6152000000002</v>
      </c>
      <c r="C40" s="136">
        <v>6428.5050000000001</v>
      </c>
      <c r="D40" s="136">
        <v>2177.6653999999999</v>
      </c>
      <c r="E40" s="136">
        <v>423.44479999999999</v>
      </c>
      <c r="F40" s="136">
        <v>6475.9045999999998</v>
      </c>
      <c r="G40" s="136">
        <v>4742.6350000000002</v>
      </c>
      <c r="H40" s="136">
        <v>1454.8493000000001</v>
      </c>
      <c r="I40" s="136">
        <v>278.4203</v>
      </c>
      <c r="J40" s="136">
        <v>4523.4430000000002</v>
      </c>
      <c r="K40" s="136">
        <v>3896.6309999999999</v>
      </c>
      <c r="L40" s="136">
        <v>431.11</v>
      </c>
      <c r="M40" s="136">
        <v>195.702</v>
      </c>
      <c r="N40" s="136">
        <v>71.718500000000006</v>
      </c>
      <c r="O40" s="136">
        <v>73.775099999999995</v>
      </c>
      <c r="P40" s="136">
        <v>66.8</v>
      </c>
      <c r="Q40" s="136">
        <v>65.8</v>
      </c>
      <c r="R40" s="136">
        <v>0</v>
      </c>
    </row>
    <row r="41" spans="1:18">
      <c r="A41" s="135">
        <v>40237</v>
      </c>
      <c r="B41" s="136">
        <v>9278.3338000000003</v>
      </c>
      <c r="C41" s="136">
        <v>6495.7129000000004</v>
      </c>
      <c r="D41" s="136">
        <v>2338.3431999999998</v>
      </c>
      <c r="E41" s="136">
        <v>444.27769999999998</v>
      </c>
      <c r="F41" s="136">
        <v>6977.5320000000002</v>
      </c>
      <c r="G41" s="136">
        <v>4912.2848000000004</v>
      </c>
      <c r="H41" s="136">
        <v>1738.8329000000001</v>
      </c>
      <c r="I41" s="136">
        <v>326.41430000000003</v>
      </c>
      <c r="J41" s="136">
        <v>4721.8059999999996</v>
      </c>
      <c r="K41" s="136">
        <v>3956.8919999999998</v>
      </c>
      <c r="L41" s="136">
        <v>532.77200000000005</v>
      </c>
      <c r="M41" s="136">
        <v>232.142</v>
      </c>
      <c r="N41" s="136">
        <v>75.2</v>
      </c>
      <c r="O41" s="136">
        <v>75.62</v>
      </c>
      <c r="P41" s="136">
        <v>74.36</v>
      </c>
      <c r="Q41" s="136">
        <v>73.47</v>
      </c>
      <c r="R41" s="136">
        <v>0</v>
      </c>
    </row>
    <row r="42" spans="1:18">
      <c r="A42" s="135">
        <v>40268</v>
      </c>
      <c r="B42" s="136">
        <v>9380.5223000000005</v>
      </c>
      <c r="C42" s="136">
        <v>6803.3348999999998</v>
      </c>
      <c r="D42" s="136">
        <v>2162.2775999999999</v>
      </c>
      <c r="E42" s="136">
        <v>414.90980000000002</v>
      </c>
      <c r="F42" s="136">
        <v>7251.3344999999999</v>
      </c>
      <c r="G42" s="136">
        <v>5345.0986000000003</v>
      </c>
      <c r="H42" s="136">
        <v>1607.9842000000001</v>
      </c>
      <c r="I42" s="136">
        <v>298.25170000000003</v>
      </c>
      <c r="J42" s="136">
        <v>5164.7960000000003</v>
      </c>
      <c r="K42" s="136">
        <v>4441.7520000000004</v>
      </c>
      <c r="L42" s="136">
        <v>511.37900000000002</v>
      </c>
      <c r="M42" s="136">
        <v>211.66499999999999</v>
      </c>
      <c r="N42" s="136">
        <v>77.3</v>
      </c>
      <c r="O42" s="136">
        <v>78.569999999999993</v>
      </c>
      <c r="P42" s="136">
        <v>74.37</v>
      </c>
      <c r="Q42" s="136">
        <v>71.88</v>
      </c>
      <c r="R42" s="136">
        <v>0</v>
      </c>
    </row>
    <row r="43" spans="1:18">
      <c r="A43" s="135">
        <v>40298</v>
      </c>
      <c r="B43" s="136">
        <v>9429.4179999999997</v>
      </c>
      <c r="C43" s="136">
        <v>6700.8189000000002</v>
      </c>
      <c r="D43" s="136">
        <v>2280.1572000000001</v>
      </c>
      <c r="E43" s="136">
        <v>448.44189999999998</v>
      </c>
      <c r="F43" s="136">
        <v>7123.4417000000003</v>
      </c>
      <c r="G43" s="136">
        <v>5102.2156000000004</v>
      </c>
      <c r="H43" s="136">
        <v>1685.5124000000001</v>
      </c>
      <c r="I43" s="136">
        <v>335.71370000000002</v>
      </c>
      <c r="J43" s="136">
        <v>5091.7290000000003</v>
      </c>
      <c r="K43" s="136">
        <v>4320.51</v>
      </c>
      <c r="L43" s="136">
        <v>537.39400000000001</v>
      </c>
      <c r="M43" s="136">
        <v>233.82499999999999</v>
      </c>
      <c r="N43" s="136">
        <v>75.540000000000006</v>
      </c>
      <c r="O43" s="136">
        <v>76.14</v>
      </c>
      <c r="P43" s="136">
        <v>73.92</v>
      </c>
      <c r="Q43" s="136">
        <v>74.86</v>
      </c>
      <c r="R43" s="136">
        <v>0</v>
      </c>
    </row>
    <row r="44" spans="1:18">
      <c r="A44" s="135">
        <v>40329</v>
      </c>
      <c r="B44" s="136">
        <v>9641.5030000000006</v>
      </c>
      <c r="C44" s="136">
        <v>6822.7449999999999</v>
      </c>
      <c r="D44" s="136">
        <v>2377.9214000000002</v>
      </c>
      <c r="E44" s="136">
        <v>440.83659999999998</v>
      </c>
      <c r="F44" s="136">
        <v>7205.0367999999999</v>
      </c>
      <c r="G44" s="136">
        <v>5236.6800999999996</v>
      </c>
      <c r="H44" s="136">
        <v>1650.9528</v>
      </c>
      <c r="I44" s="136">
        <v>317.40390000000002</v>
      </c>
      <c r="J44" s="136">
        <v>5166.9179999999997</v>
      </c>
      <c r="K44" s="136">
        <v>4445.5020000000004</v>
      </c>
      <c r="L44" s="136">
        <v>498.42</v>
      </c>
      <c r="M44" s="136">
        <v>222.99600000000001</v>
      </c>
      <c r="N44" s="136">
        <v>74.73</v>
      </c>
      <c r="O44" s="136">
        <v>76.75</v>
      </c>
      <c r="P44" s="136">
        <v>69.430000000000007</v>
      </c>
      <c r="Q44" s="136">
        <v>72</v>
      </c>
      <c r="R44" s="136">
        <v>0</v>
      </c>
    </row>
    <row r="45" spans="1:18">
      <c r="A45" s="135">
        <v>40359</v>
      </c>
      <c r="B45" s="136">
        <v>9610.7085999999999</v>
      </c>
      <c r="C45" s="136">
        <v>6797.4588999999996</v>
      </c>
      <c r="D45" s="136">
        <v>2386.3469</v>
      </c>
      <c r="E45" s="136">
        <v>426.90280000000001</v>
      </c>
      <c r="F45" s="136">
        <v>7700.1320999999998</v>
      </c>
      <c r="G45" s="136">
        <v>5564.5721999999996</v>
      </c>
      <c r="H45" s="136">
        <v>1807.2598</v>
      </c>
      <c r="I45" s="136">
        <v>328.30009999999999</v>
      </c>
      <c r="J45" s="136">
        <v>5444.91</v>
      </c>
      <c r="K45" s="136">
        <v>4698.3109999999997</v>
      </c>
      <c r="L45" s="136">
        <v>515.83399999999995</v>
      </c>
      <c r="M45" s="136">
        <v>230.76499999999999</v>
      </c>
      <c r="N45" s="136">
        <v>80.12</v>
      </c>
      <c r="O45" s="136">
        <v>81.86</v>
      </c>
      <c r="P45" s="136">
        <v>75.73</v>
      </c>
      <c r="Q45" s="136">
        <v>76.900000000000006</v>
      </c>
      <c r="R45" s="136">
        <v>0</v>
      </c>
    </row>
    <row r="46" spans="1:18">
      <c r="A46" s="135">
        <v>40390</v>
      </c>
      <c r="B46" s="136">
        <v>10872.149600000001</v>
      </c>
      <c r="C46" s="136">
        <v>7580.3705</v>
      </c>
      <c r="D46" s="136">
        <v>2789.9987000000001</v>
      </c>
      <c r="E46" s="136">
        <v>501.78039999999999</v>
      </c>
      <c r="F46" s="136">
        <v>9047.2448000000004</v>
      </c>
      <c r="G46" s="136">
        <v>6439.5290999999997</v>
      </c>
      <c r="H46" s="136">
        <v>2200.9958000000001</v>
      </c>
      <c r="I46" s="136">
        <v>406.7199</v>
      </c>
      <c r="J46" s="136">
        <v>6300.3249999999998</v>
      </c>
      <c r="K46" s="136">
        <v>5389.4160000000002</v>
      </c>
      <c r="L46" s="136">
        <v>622.35</v>
      </c>
      <c r="M46" s="136">
        <v>288.55900000000003</v>
      </c>
      <c r="N46" s="136">
        <v>83.21</v>
      </c>
      <c r="O46" s="136">
        <v>84.95</v>
      </c>
      <c r="P46" s="136">
        <v>78.89</v>
      </c>
      <c r="Q46" s="136">
        <v>81.06</v>
      </c>
      <c r="R46" s="136">
        <v>0</v>
      </c>
    </row>
    <row r="47" spans="1:18">
      <c r="A47" s="135">
        <v>40421</v>
      </c>
      <c r="B47" s="136">
        <v>11189.518</v>
      </c>
      <c r="C47" s="136">
        <v>7815.0459000000001</v>
      </c>
      <c r="D47" s="136">
        <v>2865.2080999999998</v>
      </c>
      <c r="E47" s="136">
        <v>509.26400000000001</v>
      </c>
      <c r="F47" s="136">
        <v>9357.2394000000004</v>
      </c>
      <c r="G47" s="136">
        <v>6572.3834999999999</v>
      </c>
      <c r="H47" s="136">
        <v>2366.8422999999998</v>
      </c>
      <c r="I47" s="136">
        <v>418.0136</v>
      </c>
      <c r="J47" s="136">
        <v>6505.8180000000002</v>
      </c>
      <c r="K47" s="136">
        <v>5522.7569999999996</v>
      </c>
      <c r="L47" s="136">
        <v>687.00699999999995</v>
      </c>
      <c r="M47" s="136">
        <v>296.05399999999997</v>
      </c>
      <c r="N47" s="136">
        <v>83.63</v>
      </c>
      <c r="O47" s="136">
        <v>84.1</v>
      </c>
      <c r="P47" s="136">
        <v>82.61</v>
      </c>
      <c r="Q47" s="136">
        <v>82.08</v>
      </c>
      <c r="R47" s="136">
        <v>0</v>
      </c>
    </row>
    <row r="48" spans="1:18">
      <c r="A48" s="135">
        <v>40451</v>
      </c>
      <c r="B48" s="136">
        <v>10372.626</v>
      </c>
      <c r="C48" s="136">
        <v>7119.0757000000003</v>
      </c>
      <c r="D48" s="136">
        <v>2782.9409000000001</v>
      </c>
      <c r="E48" s="136">
        <v>470.60939999999999</v>
      </c>
      <c r="F48" s="136">
        <v>8193.4020999999993</v>
      </c>
      <c r="G48" s="136">
        <v>5731.0772999999999</v>
      </c>
      <c r="H48" s="136">
        <v>2128.6958</v>
      </c>
      <c r="I48" s="136">
        <v>333.62900000000002</v>
      </c>
      <c r="J48" s="136">
        <v>5618.4750000000004</v>
      </c>
      <c r="K48" s="136">
        <v>4783.9059999999999</v>
      </c>
      <c r="L48" s="136">
        <v>599.14800000000002</v>
      </c>
      <c r="M48" s="136">
        <v>235.42099999999999</v>
      </c>
      <c r="N48" s="136">
        <v>78.989999999999995</v>
      </c>
      <c r="O48" s="136">
        <v>80.5</v>
      </c>
      <c r="P48" s="136">
        <v>76.489999999999995</v>
      </c>
      <c r="Q48" s="136">
        <v>70.89</v>
      </c>
      <c r="R48" s="136">
        <v>0</v>
      </c>
    </row>
    <row r="49" spans="1:18">
      <c r="A49" s="135">
        <v>40482</v>
      </c>
      <c r="B49" s="136">
        <v>10881.395699999999</v>
      </c>
      <c r="C49" s="136">
        <v>7429.6059999999998</v>
      </c>
      <c r="D49" s="136">
        <v>2925.1120999999998</v>
      </c>
      <c r="E49" s="136">
        <v>526.67759999999998</v>
      </c>
      <c r="F49" s="136">
        <v>8808.1975999999995</v>
      </c>
      <c r="G49" s="136">
        <v>6228.5066999999999</v>
      </c>
      <c r="H49" s="136">
        <v>2213.6734999999999</v>
      </c>
      <c r="I49" s="136">
        <v>366.01740000000001</v>
      </c>
      <c r="J49" s="136">
        <v>6137.915</v>
      </c>
      <c r="K49" s="136">
        <v>5262.4520000000002</v>
      </c>
      <c r="L49" s="136">
        <v>616.70000000000005</v>
      </c>
      <c r="M49" s="136">
        <v>258.76299999999998</v>
      </c>
      <c r="N49" s="136">
        <v>80.95</v>
      </c>
      <c r="O49" s="136">
        <v>83.83</v>
      </c>
      <c r="P49" s="136">
        <v>75.680000000000007</v>
      </c>
      <c r="Q49" s="136">
        <v>69.5</v>
      </c>
      <c r="R49" s="136">
        <v>0</v>
      </c>
    </row>
    <row r="50" spans="1:18">
      <c r="A50" s="135">
        <v>40512</v>
      </c>
      <c r="B50" s="136">
        <v>9640.366</v>
      </c>
      <c r="C50" s="136">
        <v>6653.8028999999997</v>
      </c>
      <c r="D50" s="136">
        <v>2527.0893000000001</v>
      </c>
      <c r="E50" s="136">
        <v>459.47379999999998</v>
      </c>
      <c r="F50" s="136">
        <v>7301.5819000000001</v>
      </c>
      <c r="G50" s="136">
        <v>5170.3886000000002</v>
      </c>
      <c r="H50" s="136">
        <v>1823.9786999999999</v>
      </c>
      <c r="I50" s="136">
        <v>307.21460000000002</v>
      </c>
      <c r="J50" s="136">
        <v>5063.5780000000004</v>
      </c>
      <c r="K50" s="136">
        <v>4340.9449999999997</v>
      </c>
      <c r="L50" s="136">
        <v>505.38600000000002</v>
      </c>
      <c r="M50" s="136">
        <v>217.24700000000001</v>
      </c>
      <c r="N50" s="136">
        <v>75.739699999999999</v>
      </c>
      <c r="O50" s="136">
        <v>77.705799999999996</v>
      </c>
      <c r="P50" s="136">
        <v>72.177099999999996</v>
      </c>
      <c r="Q50" s="136">
        <v>66.862300000000005</v>
      </c>
      <c r="R50" s="136">
        <v>0</v>
      </c>
    </row>
    <row r="51" spans="1:18">
      <c r="A51" s="135">
        <v>40543</v>
      </c>
      <c r="B51" s="136">
        <v>9913.8685999999998</v>
      </c>
      <c r="C51" s="136">
        <v>6633.5708000000004</v>
      </c>
      <c r="D51" s="136">
        <v>2794.7004000000002</v>
      </c>
      <c r="E51" s="136">
        <v>485.59739999999999</v>
      </c>
      <c r="F51" s="136">
        <v>7613.2619999999997</v>
      </c>
      <c r="G51" s="136">
        <v>5213.2623000000003</v>
      </c>
      <c r="H51" s="136">
        <v>2055.9292</v>
      </c>
      <c r="I51" s="136">
        <v>344.07049999999998</v>
      </c>
      <c r="J51" s="136">
        <v>5138.5709999999999</v>
      </c>
      <c r="K51" s="136">
        <v>4358.2730000000001</v>
      </c>
      <c r="L51" s="136">
        <v>538.202</v>
      </c>
      <c r="M51" s="136">
        <v>242.096</v>
      </c>
      <c r="N51" s="136">
        <v>76.7941</v>
      </c>
      <c r="O51" s="136">
        <v>78.589100000000002</v>
      </c>
      <c r="P51" s="136">
        <v>73.565299999999993</v>
      </c>
      <c r="Q51" s="136">
        <v>70.855099999999993</v>
      </c>
      <c r="R51" s="136">
        <v>0</v>
      </c>
    </row>
    <row r="52" spans="1:18">
      <c r="A52" s="135">
        <v>40574</v>
      </c>
      <c r="B52" s="136">
        <v>10829.754000000001</v>
      </c>
      <c r="C52" s="136">
        <v>7223.7478000000001</v>
      </c>
      <c r="D52" s="136">
        <v>3108.1720999999998</v>
      </c>
      <c r="E52" s="136">
        <v>497.83409999999998</v>
      </c>
      <c r="F52" s="136">
        <v>8223.7096999999994</v>
      </c>
      <c r="G52" s="136">
        <v>5581.7268000000004</v>
      </c>
      <c r="H52" s="136">
        <v>2310.6084000000001</v>
      </c>
      <c r="I52" s="136">
        <v>331.37450000000001</v>
      </c>
      <c r="J52" s="136">
        <v>5423.51</v>
      </c>
      <c r="K52" s="136">
        <v>4576.509</v>
      </c>
      <c r="L52" s="136">
        <v>612.66099999999994</v>
      </c>
      <c r="M52" s="136">
        <v>234.34</v>
      </c>
      <c r="N52" s="136">
        <v>75.94</v>
      </c>
      <c r="O52" s="136">
        <v>77.27</v>
      </c>
      <c r="P52" s="136">
        <v>74.34</v>
      </c>
      <c r="Q52" s="136">
        <v>66.56</v>
      </c>
      <c r="R52" s="136">
        <v>0</v>
      </c>
    </row>
    <row r="53" spans="1:18">
      <c r="A53" s="135">
        <v>40602</v>
      </c>
      <c r="B53" s="136">
        <v>10101.089400000001</v>
      </c>
      <c r="C53" s="136">
        <v>6535.0541999999996</v>
      </c>
      <c r="D53" s="136">
        <v>3109.3701999999998</v>
      </c>
      <c r="E53" s="136">
        <v>456.66500000000002</v>
      </c>
      <c r="F53" s="136">
        <v>7815.8236999999999</v>
      </c>
      <c r="G53" s="136">
        <v>5214.3095000000003</v>
      </c>
      <c r="H53" s="136">
        <v>2280.7298999999998</v>
      </c>
      <c r="I53" s="136">
        <v>320.78429999999997</v>
      </c>
      <c r="J53" s="136">
        <v>5061.5039999999999</v>
      </c>
      <c r="K53" s="136">
        <v>4197.3329999999996</v>
      </c>
      <c r="L53" s="136">
        <v>636.35</v>
      </c>
      <c r="M53" s="136">
        <v>227.821</v>
      </c>
      <c r="N53" s="136">
        <v>77.376000000000005</v>
      </c>
      <c r="O53" s="136">
        <v>79.7898</v>
      </c>
      <c r="P53" s="136">
        <v>73.350200000000001</v>
      </c>
      <c r="Q53" s="136">
        <v>70.245000000000005</v>
      </c>
      <c r="R53" s="136">
        <v>0</v>
      </c>
    </row>
    <row r="54" spans="1:18">
      <c r="A54" s="135">
        <v>40633</v>
      </c>
      <c r="B54" s="136">
        <v>10272.0378</v>
      </c>
      <c r="C54" s="136">
        <v>7081.0074000000004</v>
      </c>
      <c r="D54" s="136">
        <v>2749.6986000000002</v>
      </c>
      <c r="E54" s="136">
        <v>441.33179999999999</v>
      </c>
      <c r="F54" s="136">
        <v>7966.6184000000003</v>
      </c>
      <c r="G54" s="136">
        <v>5697.3050999999996</v>
      </c>
      <c r="H54" s="136">
        <v>1962.4650999999999</v>
      </c>
      <c r="I54" s="136">
        <v>306.84820000000002</v>
      </c>
      <c r="J54" s="136">
        <v>5513.4480000000003</v>
      </c>
      <c r="K54" s="136">
        <v>4737.3500000000004</v>
      </c>
      <c r="L54" s="136">
        <v>557.95000000000005</v>
      </c>
      <c r="M54" s="136">
        <v>218.148</v>
      </c>
      <c r="N54" s="136">
        <v>77.556399999999996</v>
      </c>
      <c r="O54" s="136">
        <v>80.459000000000003</v>
      </c>
      <c r="P54" s="136">
        <v>71.370199999999997</v>
      </c>
      <c r="Q54" s="136">
        <v>69.527799999999999</v>
      </c>
      <c r="R54" s="136">
        <v>0</v>
      </c>
    </row>
    <row r="55" spans="1:18">
      <c r="A55" s="135">
        <v>40663</v>
      </c>
      <c r="B55" s="136">
        <v>10373.5579</v>
      </c>
      <c r="C55" s="136">
        <v>7277.2269999999999</v>
      </c>
      <c r="D55" s="136">
        <v>2639.7040000000002</v>
      </c>
      <c r="E55" s="136">
        <v>456.62689999999998</v>
      </c>
      <c r="F55" s="136">
        <v>8304.5614000000005</v>
      </c>
      <c r="G55" s="136">
        <v>5988.8271000000004</v>
      </c>
      <c r="H55" s="136">
        <v>1976.6269</v>
      </c>
      <c r="I55" s="136">
        <v>339.10739999999998</v>
      </c>
      <c r="J55" s="136">
        <v>5882.1869999999999</v>
      </c>
      <c r="K55" s="136">
        <v>5081.6329999999998</v>
      </c>
      <c r="L55" s="136">
        <v>560.279</v>
      </c>
      <c r="M55" s="136">
        <v>240.27500000000001</v>
      </c>
      <c r="N55" s="136">
        <v>80.055099999999996</v>
      </c>
      <c r="O55" s="136">
        <v>82.295500000000004</v>
      </c>
      <c r="P55" s="136">
        <v>74.880600000000001</v>
      </c>
      <c r="Q55" s="136">
        <v>74.263599999999997</v>
      </c>
      <c r="R55" s="136">
        <v>0</v>
      </c>
    </row>
    <row r="56" spans="1:18">
      <c r="A56" s="135">
        <v>40694</v>
      </c>
      <c r="B56" s="136">
        <v>10473.1828</v>
      </c>
      <c r="C56" s="136">
        <v>7414.8281999999999</v>
      </c>
      <c r="D56" s="136">
        <v>2602.2345</v>
      </c>
      <c r="E56" s="136">
        <v>456.12009999999998</v>
      </c>
      <c r="F56" s="136">
        <v>8198.1214999999993</v>
      </c>
      <c r="G56" s="136">
        <v>5952.4182000000001</v>
      </c>
      <c r="H56" s="136">
        <v>1925.4311</v>
      </c>
      <c r="I56" s="136">
        <v>320.2722</v>
      </c>
      <c r="J56" s="136">
        <v>5795.3819999999996</v>
      </c>
      <c r="K56" s="136">
        <v>5040.6170000000002</v>
      </c>
      <c r="L56" s="136">
        <v>528.51900000000001</v>
      </c>
      <c r="M56" s="136">
        <v>226.24600000000001</v>
      </c>
      <c r="N56" s="136">
        <v>78.277299999999997</v>
      </c>
      <c r="O56" s="136">
        <v>80.277199999999993</v>
      </c>
      <c r="P56" s="136">
        <v>73.991500000000002</v>
      </c>
      <c r="Q56" s="136">
        <v>70.2166</v>
      </c>
      <c r="R56" s="136">
        <v>0</v>
      </c>
    </row>
    <row r="57" spans="1:18">
      <c r="A57" s="135">
        <v>40724</v>
      </c>
      <c r="B57" s="136">
        <v>10077.7243</v>
      </c>
      <c r="C57" s="136">
        <v>7093.7363999999998</v>
      </c>
      <c r="D57" s="136">
        <v>2590.3069</v>
      </c>
      <c r="E57" s="136">
        <v>393.68099999999998</v>
      </c>
      <c r="F57" s="136">
        <v>7916.7039999999997</v>
      </c>
      <c r="G57" s="136">
        <v>5651.1905999999999</v>
      </c>
      <c r="H57" s="136">
        <v>1974.1892</v>
      </c>
      <c r="I57" s="136">
        <v>291.32420000000002</v>
      </c>
      <c r="J57" s="136">
        <v>5519.52</v>
      </c>
      <c r="K57" s="136">
        <v>4774.8909999999996</v>
      </c>
      <c r="L57" s="136">
        <v>536.60199999999998</v>
      </c>
      <c r="M57" s="136">
        <v>208.02699999999999</v>
      </c>
      <c r="N57" s="136">
        <v>78.5565</v>
      </c>
      <c r="O57" s="136">
        <v>79.664500000000004</v>
      </c>
      <c r="P57" s="136">
        <v>76.214500000000001</v>
      </c>
      <c r="Q57" s="136">
        <v>74.000100000000003</v>
      </c>
      <c r="R57" s="136">
        <v>0</v>
      </c>
    </row>
    <row r="58" spans="1:18">
      <c r="A58" s="135">
        <v>40755</v>
      </c>
      <c r="B58" s="136">
        <v>11479.7101</v>
      </c>
      <c r="C58" s="136">
        <v>8027.0985000000001</v>
      </c>
      <c r="D58" s="136">
        <v>3030.6342</v>
      </c>
      <c r="E58" s="136">
        <v>421.97739999999999</v>
      </c>
      <c r="F58" s="136">
        <v>9528.3083000000006</v>
      </c>
      <c r="G58" s="136">
        <v>6761.9276</v>
      </c>
      <c r="H58" s="136">
        <v>2422.7746999999999</v>
      </c>
      <c r="I58" s="136">
        <v>343.60599999999999</v>
      </c>
      <c r="J58" s="136">
        <v>6497.4440000000004</v>
      </c>
      <c r="K58" s="136">
        <v>5588.0870000000004</v>
      </c>
      <c r="L58" s="136">
        <v>662.77700000000004</v>
      </c>
      <c r="M58" s="136">
        <v>246.58</v>
      </c>
      <c r="N58" s="136">
        <v>83.001300000000001</v>
      </c>
      <c r="O58" s="136">
        <v>84.238799999999998</v>
      </c>
      <c r="P58" s="136">
        <v>79.942800000000005</v>
      </c>
      <c r="Q58" s="136">
        <v>81.427599999999998</v>
      </c>
      <c r="R58" s="136">
        <v>0</v>
      </c>
    </row>
    <row r="59" spans="1:18">
      <c r="A59" s="135">
        <v>40786</v>
      </c>
      <c r="B59" s="136">
        <v>11548.2965</v>
      </c>
      <c r="C59" s="136">
        <v>8038.2437</v>
      </c>
      <c r="D59" s="136">
        <v>3094.9733999999999</v>
      </c>
      <c r="E59" s="136">
        <v>415.07940000000002</v>
      </c>
      <c r="F59" s="136">
        <v>9545.4213999999993</v>
      </c>
      <c r="G59" s="136">
        <v>6688.6293999999998</v>
      </c>
      <c r="H59" s="136">
        <v>2512.6197000000002</v>
      </c>
      <c r="I59" s="136">
        <v>344.17230000000001</v>
      </c>
      <c r="J59" s="136">
        <v>6477.7719999999999</v>
      </c>
      <c r="K59" s="136">
        <v>5513.9889999999996</v>
      </c>
      <c r="L59" s="136">
        <v>716.74900000000002</v>
      </c>
      <c r="M59" s="136">
        <v>247.03399999999999</v>
      </c>
      <c r="N59" s="136">
        <v>82.656499999999994</v>
      </c>
      <c r="O59" s="136">
        <v>83.210099999999997</v>
      </c>
      <c r="P59" s="136">
        <v>81.183899999999994</v>
      </c>
      <c r="Q59" s="136">
        <v>82.917199999999994</v>
      </c>
      <c r="R59" s="136">
        <v>0</v>
      </c>
    </row>
    <row r="60" spans="1:18">
      <c r="A60" s="135">
        <v>40816</v>
      </c>
      <c r="B60" s="136">
        <v>10663.439</v>
      </c>
      <c r="C60" s="136">
        <v>7350.7691000000004</v>
      </c>
      <c r="D60" s="136">
        <v>2921.7175999999999</v>
      </c>
      <c r="E60" s="136">
        <v>390.95229999999998</v>
      </c>
      <c r="F60" s="136">
        <v>8436.5370999999996</v>
      </c>
      <c r="G60" s="136">
        <v>5939.4443000000001</v>
      </c>
      <c r="H60" s="136">
        <v>2215.2764000000002</v>
      </c>
      <c r="I60" s="136">
        <v>281.81639999999999</v>
      </c>
      <c r="J60" s="136">
        <v>5727.3190000000004</v>
      </c>
      <c r="K60" s="136">
        <v>4905.7169999999996</v>
      </c>
      <c r="L60" s="136">
        <v>618.93799999999999</v>
      </c>
      <c r="M60" s="136">
        <v>202.66399999999999</v>
      </c>
      <c r="N60" s="136">
        <v>79.116500000000002</v>
      </c>
      <c r="O60" s="136">
        <v>80.800299999999993</v>
      </c>
      <c r="P60" s="136">
        <v>75.820999999999998</v>
      </c>
      <c r="Q60" s="136">
        <v>72.084599999999995</v>
      </c>
      <c r="R60" s="136">
        <v>0</v>
      </c>
    </row>
    <row r="61" spans="1:18">
      <c r="A61" s="135">
        <v>40847</v>
      </c>
      <c r="B61" s="136">
        <v>11164.746800000001</v>
      </c>
      <c r="C61" s="136">
        <v>7682.7932000000001</v>
      </c>
      <c r="D61" s="136">
        <v>3068.6842000000001</v>
      </c>
      <c r="E61" s="136">
        <v>413.26940000000002</v>
      </c>
      <c r="F61" s="136">
        <v>8900.9501999999993</v>
      </c>
      <c r="G61" s="136">
        <v>6278.9427999999998</v>
      </c>
      <c r="H61" s="136">
        <v>2315.6466999999998</v>
      </c>
      <c r="I61" s="136">
        <v>306.36070000000001</v>
      </c>
      <c r="J61" s="136">
        <v>6101.1109999999999</v>
      </c>
      <c r="K61" s="136">
        <v>5225.884</v>
      </c>
      <c r="L61" s="136">
        <v>654.64200000000005</v>
      </c>
      <c r="M61" s="136">
        <v>220.58500000000001</v>
      </c>
      <c r="N61" s="136">
        <v>79.723699999999994</v>
      </c>
      <c r="O61" s="136">
        <v>81.7273</v>
      </c>
      <c r="P61" s="136">
        <v>75.460599999999999</v>
      </c>
      <c r="Q61" s="136">
        <v>74.131</v>
      </c>
      <c r="R61" s="136">
        <v>0</v>
      </c>
    </row>
    <row r="62" spans="1:18">
      <c r="A62" s="135">
        <v>40877</v>
      </c>
      <c r="B62" s="136">
        <v>10315.8817</v>
      </c>
      <c r="C62" s="136">
        <v>7172.6724999999997</v>
      </c>
      <c r="D62" s="136">
        <v>2727.1534000000001</v>
      </c>
      <c r="E62" s="136">
        <v>416.05579999999998</v>
      </c>
      <c r="F62" s="136">
        <v>8013.3639999999996</v>
      </c>
      <c r="G62" s="136">
        <v>5697.4540999999999</v>
      </c>
      <c r="H62" s="136">
        <v>2004.4312</v>
      </c>
      <c r="I62" s="136">
        <v>311.4787</v>
      </c>
      <c r="J62" s="136">
        <v>5446.5550000000003</v>
      </c>
      <c r="K62" s="136">
        <v>4663.7079999999996</v>
      </c>
      <c r="L62" s="136">
        <v>560.48</v>
      </c>
      <c r="M62" s="136">
        <v>222.36699999999999</v>
      </c>
      <c r="N62" s="136">
        <v>77.679900000000004</v>
      </c>
      <c r="O62" s="136">
        <v>79.4328</v>
      </c>
      <c r="P62" s="136">
        <v>73.498999999999995</v>
      </c>
      <c r="Q62" s="136">
        <v>74.864599999999996</v>
      </c>
      <c r="R62" s="136">
        <v>0</v>
      </c>
    </row>
    <row r="63" spans="1:18">
      <c r="A63" s="135">
        <v>40908</v>
      </c>
      <c r="B63" s="136">
        <v>10400.247100000001</v>
      </c>
      <c r="C63" s="136">
        <v>7067.8662999999997</v>
      </c>
      <c r="D63" s="136">
        <v>2904.6149999999998</v>
      </c>
      <c r="E63" s="136">
        <v>427.76580000000001</v>
      </c>
      <c r="F63" s="136">
        <v>7894.1729999999998</v>
      </c>
      <c r="G63" s="136">
        <v>5440.4303</v>
      </c>
      <c r="H63" s="136">
        <v>2144.3240999999998</v>
      </c>
      <c r="I63" s="136">
        <v>309.41860000000003</v>
      </c>
      <c r="J63" s="136">
        <v>5235.9859999999999</v>
      </c>
      <c r="K63" s="136">
        <v>4429.893</v>
      </c>
      <c r="L63" s="136">
        <v>585.92399999999998</v>
      </c>
      <c r="M63" s="136">
        <v>220.16900000000001</v>
      </c>
      <c r="N63" s="136">
        <v>75.900000000000006</v>
      </c>
      <c r="O63" s="136">
        <v>76.97</v>
      </c>
      <c r="P63" s="136">
        <v>73.819999999999993</v>
      </c>
      <c r="Q63" s="136">
        <v>72.33</v>
      </c>
      <c r="R63" s="136">
        <v>0</v>
      </c>
    </row>
    <row r="64" spans="1:18">
      <c r="A64" s="135">
        <v>40939</v>
      </c>
      <c r="B64" s="136">
        <v>11520.05</v>
      </c>
      <c r="C64" s="136">
        <v>7742.9692999999997</v>
      </c>
      <c r="D64" s="136">
        <v>3292.0538999999999</v>
      </c>
      <c r="E64" s="136">
        <v>485.02679999999998</v>
      </c>
      <c r="F64" s="136">
        <v>9034.0458999999992</v>
      </c>
      <c r="G64" s="136">
        <v>6080.0171</v>
      </c>
      <c r="H64" s="136">
        <v>2609.8490000000002</v>
      </c>
      <c r="I64" s="136">
        <v>344.1798</v>
      </c>
      <c r="J64" s="136">
        <v>5825.741</v>
      </c>
      <c r="K64" s="136">
        <v>4864.9740000000002</v>
      </c>
      <c r="L64" s="136">
        <v>710.94799999999998</v>
      </c>
      <c r="M64" s="136">
        <v>249.81899999999999</v>
      </c>
      <c r="N64" s="136">
        <v>78.420199999999994</v>
      </c>
      <c r="O64" s="136">
        <v>78.523099999999999</v>
      </c>
      <c r="P64" s="136">
        <v>79.277199999999993</v>
      </c>
      <c r="Q64" s="136">
        <v>70.960999999999999</v>
      </c>
      <c r="R64" s="136">
        <v>0</v>
      </c>
    </row>
    <row r="65" spans="1:18">
      <c r="A65" s="135">
        <v>40968</v>
      </c>
      <c r="B65" s="136">
        <v>9950.8487000000005</v>
      </c>
      <c r="C65" s="136">
        <v>6970.5029000000004</v>
      </c>
      <c r="D65" s="136">
        <v>2593.9259000000002</v>
      </c>
      <c r="E65" s="136">
        <v>386.41989999999998</v>
      </c>
      <c r="F65" s="136">
        <v>7780.8280000000004</v>
      </c>
      <c r="G65" s="136">
        <v>5528.5585000000001</v>
      </c>
      <c r="H65" s="136">
        <v>1984.0499</v>
      </c>
      <c r="I65" s="136">
        <v>268.21960000000001</v>
      </c>
      <c r="J65" s="136">
        <v>5173.991</v>
      </c>
      <c r="K65" s="136">
        <v>4425.3270000000002</v>
      </c>
      <c r="L65" s="136">
        <v>556.30899999999997</v>
      </c>
      <c r="M65" s="136">
        <v>192.35499999999999</v>
      </c>
      <c r="N65" s="136">
        <v>78.192599999999999</v>
      </c>
      <c r="O65" s="136">
        <v>79.313599999999994</v>
      </c>
      <c r="P65" s="136">
        <v>76.488299999999995</v>
      </c>
      <c r="Q65" s="136">
        <v>69.4114</v>
      </c>
      <c r="R65" s="136">
        <v>0</v>
      </c>
    </row>
    <row r="66" spans="1:18">
      <c r="A66" s="135">
        <v>40999</v>
      </c>
      <c r="B66" s="136">
        <v>10711.922500000001</v>
      </c>
      <c r="C66" s="136">
        <v>7464.4160000000002</v>
      </c>
      <c r="D66" s="136">
        <v>2830.0542</v>
      </c>
      <c r="E66" s="136">
        <v>417.45229999999998</v>
      </c>
      <c r="F66" s="136">
        <v>8467.0917000000009</v>
      </c>
      <c r="G66" s="136">
        <v>5941.7254999999996</v>
      </c>
      <c r="H66" s="136">
        <v>2205.2658999999999</v>
      </c>
      <c r="I66" s="136">
        <v>320.1003</v>
      </c>
      <c r="J66" s="136">
        <v>5725.07</v>
      </c>
      <c r="K66" s="136">
        <v>4882.2420000000002</v>
      </c>
      <c r="L66" s="136">
        <v>613.41899999999998</v>
      </c>
      <c r="M66" s="136">
        <v>229.40899999999999</v>
      </c>
      <c r="N66" s="136">
        <v>79.043599999999998</v>
      </c>
      <c r="O66" s="136">
        <v>79.600700000000003</v>
      </c>
      <c r="P66" s="136">
        <v>77.923100000000005</v>
      </c>
      <c r="Q66" s="136">
        <v>76.679500000000004</v>
      </c>
      <c r="R66" s="136">
        <v>0</v>
      </c>
    </row>
    <row r="67" spans="1:18">
      <c r="A67" s="135">
        <v>41029</v>
      </c>
      <c r="B67" s="136">
        <v>10983.399799999999</v>
      </c>
      <c r="C67" s="136">
        <v>7600.5337</v>
      </c>
      <c r="D67" s="136">
        <v>2960.4517000000001</v>
      </c>
      <c r="E67" s="136">
        <v>422.40440000000001</v>
      </c>
      <c r="F67" s="136">
        <v>8916.0331999999999</v>
      </c>
      <c r="G67" s="136">
        <v>6209.5451999999996</v>
      </c>
      <c r="H67" s="136">
        <v>2365.9349000000002</v>
      </c>
      <c r="I67" s="136">
        <v>340.55309999999997</v>
      </c>
      <c r="J67" s="136">
        <v>6077.2510000000002</v>
      </c>
      <c r="K67" s="136">
        <v>5158.8969999999999</v>
      </c>
      <c r="L67" s="136">
        <v>674.06299999999999</v>
      </c>
      <c r="M67" s="136">
        <v>244.291</v>
      </c>
      <c r="N67" s="136">
        <v>81.177400000000006</v>
      </c>
      <c r="O67" s="136">
        <v>81.698800000000006</v>
      </c>
      <c r="P67" s="136">
        <v>79.918000000000006</v>
      </c>
      <c r="Q67" s="136">
        <v>80.622500000000002</v>
      </c>
      <c r="R67" s="136">
        <v>0</v>
      </c>
    </row>
    <row r="68" spans="1:18">
      <c r="A68" s="135">
        <v>41060</v>
      </c>
      <c r="B68" s="136">
        <v>11176.4548</v>
      </c>
      <c r="C68" s="136">
        <v>7800.8719000000001</v>
      </c>
      <c r="D68" s="136">
        <v>2940.6777999999999</v>
      </c>
      <c r="E68" s="136">
        <v>434.9051</v>
      </c>
      <c r="F68" s="136">
        <v>8639.4055000000008</v>
      </c>
      <c r="G68" s="136">
        <v>6039.3572000000004</v>
      </c>
      <c r="H68" s="136">
        <v>2279.8177000000001</v>
      </c>
      <c r="I68" s="136">
        <v>320.23059999999998</v>
      </c>
      <c r="J68" s="136">
        <v>5896.8310000000001</v>
      </c>
      <c r="K68" s="136">
        <v>5039.2839999999997</v>
      </c>
      <c r="L68" s="136">
        <v>629.52599999999995</v>
      </c>
      <c r="M68" s="136">
        <v>228.02099999999999</v>
      </c>
      <c r="N68" s="136">
        <v>77.3001</v>
      </c>
      <c r="O68" s="136">
        <v>77.418999999999997</v>
      </c>
      <c r="P68" s="136">
        <v>77.526899999999998</v>
      </c>
      <c r="Q68" s="136">
        <v>73.632300000000001</v>
      </c>
      <c r="R68" s="136">
        <v>0</v>
      </c>
    </row>
    <row r="69" spans="1:18">
      <c r="A69" s="135">
        <v>41090</v>
      </c>
      <c r="B69" s="136">
        <v>10815.509400000001</v>
      </c>
      <c r="C69" s="136">
        <v>7598.7883000000002</v>
      </c>
      <c r="D69" s="136">
        <v>2816.6080000000002</v>
      </c>
      <c r="E69" s="136">
        <v>400.11309999999997</v>
      </c>
      <c r="F69" s="136">
        <v>8679.2450000000008</v>
      </c>
      <c r="G69" s="136">
        <v>6103.7440999999999</v>
      </c>
      <c r="H69" s="136">
        <v>2271.4769000000001</v>
      </c>
      <c r="I69" s="136">
        <v>304.024</v>
      </c>
      <c r="J69" s="136">
        <v>5903.1790000000001</v>
      </c>
      <c r="K69" s="136">
        <v>5052.1090000000004</v>
      </c>
      <c r="L69" s="136">
        <v>625.24199999999996</v>
      </c>
      <c r="M69" s="136">
        <v>225.828</v>
      </c>
      <c r="N69" s="136">
        <v>80.248099999999994</v>
      </c>
      <c r="O69" s="136">
        <v>80.325199999999995</v>
      </c>
      <c r="P69" s="136">
        <v>80.645799999999994</v>
      </c>
      <c r="Q69" s="136">
        <v>75.984499999999997</v>
      </c>
      <c r="R69" s="136">
        <v>0</v>
      </c>
    </row>
    <row r="70" spans="1:18">
      <c r="A70" s="135">
        <v>41121</v>
      </c>
      <c r="B70" s="136">
        <v>12685.3896</v>
      </c>
      <c r="C70" s="136">
        <v>8940.6245999999992</v>
      </c>
      <c r="D70" s="136">
        <v>3327.6174000000001</v>
      </c>
      <c r="E70" s="136">
        <v>417.14760000000001</v>
      </c>
      <c r="F70" s="136">
        <v>10457.3922</v>
      </c>
      <c r="G70" s="136">
        <v>7356.0293000000001</v>
      </c>
      <c r="H70" s="136">
        <v>2761.7163999999998</v>
      </c>
      <c r="I70" s="136">
        <v>339.6465</v>
      </c>
      <c r="J70" s="136">
        <v>7036.0730000000003</v>
      </c>
      <c r="K70" s="136">
        <v>6032.0529999999999</v>
      </c>
      <c r="L70" s="136">
        <v>747.92899999999997</v>
      </c>
      <c r="M70" s="136">
        <v>256.09100000000001</v>
      </c>
      <c r="N70" s="136">
        <v>82.436499999999995</v>
      </c>
      <c r="O70" s="136">
        <v>82.276499999999999</v>
      </c>
      <c r="P70" s="136">
        <v>82.993799999999993</v>
      </c>
      <c r="Q70" s="136">
        <v>81.421199999999999</v>
      </c>
      <c r="R70" s="136">
        <v>0</v>
      </c>
    </row>
    <row r="71" spans="1:18">
      <c r="A71" s="135">
        <v>41152</v>
      </c>
      <c r="B71" s="136">
        <v>12723.8657</v>
      </c>
      <c r="C71" s="136">
        <v>8979.3340000000007</v>
      </c>
      <c r="D71" s="136">
        <v>3343.4274</v>
      </c>
      <c r="E71" s="136">
        <v>401.10430000000002</v>
      </c>
      <c r="F71" s="136">
        <v>10632.356900000001</v>
      </c>
      <c r="G71" s="136">
        <v>7474.6361999999999</v>
      </c>
      <c r="H71" s="136">
        <v>2830.4331999999999</v>
      </c>
      <c r="I71" s="136">
        <v>327.28750000000002</v>
      </c>
      <c r="J71" s="136">
        <v>7154.6819999999998</v>
      </c>
      <c r="K71" s="136">
        <v>6125.8130000000001</v>
      </c>
      <c r="L71" s="136">
        <v>783.23699999999997</v>
      </c>
      <c r="M71" s="136">
        <v>245.63200000000001</v>
      </c>
      <c r="N71" s="136">
        <v>83.562299999999993</v>
      </c>
      <c r="O71" s="136">
        <v>83.242699999999999</v>
      </c>
      <c r="P71" s="136">
        <v>84.656599999999997</v>
      </c>
      <c r="Q71" s="136">
        <v>81.596599999999995</v>
      </c>
      <c r="R71" s="136">
        <v>0</v>
      </c>
    </row>
    <row r="72" spans="1:18">
      <c r="A72" s="135">
        <v>41182</v>
      </c>
      <c r="B72" s="136">
        <v>11699.493</v>
      </c>
      <c r="C72" s="136">
        <v>8310.4534999999996</v>
      </c>
      <c r="D72" s="136">
        <v>2993.402</v>
      </c>
      <c r="E72" s="136">
        <v>395.63749999999999</v>
      </c>
      <c r="F72" s="136">
        <v>9402.6754000000001</v>
      </c>
      <c r="G72" s="136">
        <v>6771.8665000000001</v>
      </c>
      <c r="H72" s="136">
        <v>2347.1990000000001</v>
      </c>
      <c r="I72" s="136">
        <v>283.60989999999998</v>
      </c>
      <c r="J72" s="136">
        <v>6387.9030000000002</v>
      </c>
      <c r="K72" s="136">
        <v>5536.8090000000002</v>
      </c>
      <c r="L72" s="136">
        <v>641.34199999999998</v>
      </c>
      <c r="M72" s="136">
        <v>209.75200000000001</v>
      </c>
      <c r="N72" s="136">
        <v>80.368200000000002</v>
      </c>
      <c r="O72" s="136">
        <v>81.486099999999993</v>
      </c>
      <c r="P72" s="136">
        <v>78.412400000000005</v>
      </c>
      <c r="Q72" s="136">
        <v>71.684299999999993</v>
      </c>
      <c r="R72" s="136">
        <v>0</v>
      </c>
    </row>
    <row r="73" spans="1:18">
      <c r="A73" s="135">
        <v>41213</v>
      </c>
      <c r="B73" s="136">
        <v>11959.906999999999</v>
      </c>
      <c r="C73" s="136">
        <v>8483.8485999999994</v>
      </c>
      <c r="D73" s="136">
        <v>3058.8407000000002</v>
      </c>
      <c r="E73" s="136">
        <v>417.21769999999998</v>
      </c>
      <c r="F73" s="136">
        <v>9530.1772999999994</v>
      </c>
      <c r="G73" s="136">
        <v>6830.7226000000001</v>
      </c>
      <c r="H73" s="136">
        <v>2395.7004000000002</v>
      </c>
      <c r="I73" s="136">
        <v>303.7543</v>
      </c>
      <c r="J73" s="136">
        <v>6531.3620000000001</v>
      </c>
      <c r="K73" s="136">
        <v>5654.674</v>
      </c>
      <c r="L73" s="136">
        <v>650.06399999999996</v>
      </c>
      <c r="M73" s="136">
        <v>226.624</v>
      </c>
      <c r="N73" s="136">
        <v>79.684399999999997</v>
      </c>
      <c r="O73" s="136">
        <v>80.514399999999995</v>
      </c>
      <c r="P73" s="136">
        <v>78.320499999999996</v>
      </c>
      <c r="Q73" s="136">
        <v>72.804699999999997</v>
      </c>
      <c r="R73" s="136">
        <v>0</v>
      </c>
    </row>
    <row r="74" spans="1:18">
      <c r="A74" s="135">
        <v>41243</v>
      </c>
      <c r="B74" s="136">
        <v>11073.4004</v>
      </c>
      <c r="C74" s="136">
        <v>7625.7043000000003</v>
      </c>
      <c r="D74" s="136">
        <v>3032.5799000000002</v>
      </c>
      <c r="E74" s="136">
        <v>415.11619999999999</v>
      </c>
      <c r="F74" s="136">
        <v>8697.6592000000001</v>
      </c>
      <c r="G74" s="136">
        <v>5957.7359999999999</v>
      </c>
      <c r="H74" s="136">
        <v>2416.5189</v>
      </c>
      <c r="I74" s="136">
        <v>323.40429999999998</v>
      </c>
      <c r="J74" s="136">
        <v>5728.6319999999996</v>
      </c>
      <c r="K74" s="136">
        <v>4865.8029999999999</v>
      </c>
      <c r="L74" s="136">
        <v>624.26</v>
      </c>
      <c r="M74" s="136">
        <v>238.56899999999999</v>
      </c>
      <c r="N74" s="136">
        <v>78.545500000000004</v>
      </c>
      <c r="O74" s="136">
        <v>78.126999999999995</v>
      </c>
      <c r="P74" s="136">
        <v>79.685299999999998</v>
      </c>
      <c r="Q74" s="136">
        <v>77.906899999999993</v>
      </c>
      <c r="R74" s="136">
        <v>0</v>
      </c>
    </row>
    <row r="75" spans="1:18">
      <c r="A75" s="135">
        <v>41274</v>
      </c>
      <c r="B75" s="136">
        <v>11183.9661</v>
      </c>
      <c r="C75" s="136">
        <v>7584.4663</v>
      </c>
      <c r="D75" s="136">
        <v>3161.7865000000002</v>
      </c>
      <c r="E75" s="136">
        <v>437.7133</v>
      </c>
      <c r="F75" s="136">
        <v>8656.3490999999995</v>
      </c>
      <c r="G75" s="136">
        <v>5806.6759000000002</v>
      </c>
      <c r="H75" s="136">
        <v>2520.7496999999998</v>
      </c>
      <c r="I75" s="136">
        <v>328.92349999999999</v>
      </c>
      <c r="J75" s="136">
        <v>5596.4740000000002</v>
      </c>
      <c r="K75" s="136">
        <v>4703.415</v>
      </c>
      <c r="L75" s="136">
        <v>652.87099999999998</v>
      </c>
      <c r="M75" s="136">
        <v>240.18799999999999</v>
      </c>
      <c r="N75" s="136">
        <v>77.399600000000007</v>
      </c>
      <c r="O75" s="136">
        <v>76.560100000000006</v>
      </c>
      <c r="P75" s="136">
        <v>79.725499999999997</v>
      </c>
      <c r="Q75" s="136">
        <v>75.145899999999997</v>
      </c>
      <c r="R75" s="136">
        <v>0</v>
      </c>
    </row>
    <row r="76" spans="1:18">
      <c r="A76" s="135">
        <v>41305</v>
      </c>
      <c r="B76" s="136">
        <v>11713.6337</v>
      </c>
      <c r="C76" s="136">
        <v>7965.0608000000002</v>
      </c>
      <c r="D76" s="136">
        <v>3318.0727999999999</v>
      </c>
      <c r="E76" s="136">
        <v>430.50009999999997</v>
      </c>
      <c r="F76" s="136">
        <v>8857.9686000000002</v>
      </c>
      <c r="G76" s="136">
        <v>5962.5430999999999</v>
      </c>
      <c r="H76" s="136">
        <v>2593.1768999999999</v>
      </c>
      <c r="I76" s="136">
        <v>302.24860000000001</v>
      </c>
      <c r="J76" s="136">
        <v>5686.3819999999996</v>
      </c>
      <c r="K76" s="136">
        <v>4793.9340000000002</v>
      </c>
      <c r="L76" s="136">
        <v>671.69899999999996</v>
      </c>
      <c r="M76" s="136">
        <v>220.749</v>
      </c>
      <c r="N76" s="136">
        <v>75.620999999999995</v>
      </c>
      <c r="O76" s="136">
        <v>74.858699999999999</v>
      </c>
      <c r="P76" s="136">
        <v>78.153099999999995</v>
      </c>
      <c r="Q76" s="136">
        <v>70.208699999999993</v>
      </c>
      <c r="R76" s="136">
        <v>0</v>
      </c>
    </row>
    <row r="77" spans="1:18">
      <c r="A77" s="135">
        <v>41333</v>
      </c>
      <c r="B77" s="136">
        <v>12316.813599999999</v>
      </c>
      <c r="C77" s="136">
        <v>8246.9963000000007</v>
      </c>
      <c r="D77" s="136">
        <v>3606.2595000000001</v>
      </c>
      <c r="E77" s="136">
        <v>463.55779999999999</v>
      </c>
      <c r="F77" s="136">
        <v>10032.614299999999</v>
      </c>
      <c r="G77" s="136">
        <v>6744.0658000000003</v>
      </c>
      <c r="H77" s="136">
        <v>2932.4724999999999</v>
      </c>
      <c r="I77" s="136">
        <v>356.07600000000002</v>
      </c>
      <c r="J77" s="136">
        <v>6328.4440000000004</v>
      </c>
      <c r="K77" s="136">
        <v>5266.4430000000002</v>
      </c>
      <c r="L77" s="136">
        <v>796.91899999999998</v>
      </c>
      <c r="M77" s="136">
        <v>265.08199999999999</v>
      </c>
      <c r="N77" s="136">
        <v>81.454599999999999</v>
      </c>
      <c r="O77" s="136">
        <v>81.775999999999996</v>
      </c>
      <c r="P77" s="136">
        <v>81.316199999999995</v>
      </c>
      <c r="Q77" s="136">
        <v>76.813699999999997</v>
      </c>
      <c r="R77" s="136">
        <v>0</v>
      </c>
    </row>
    <row r="78" spans="1:18">
      <c r="A78" s="135">
        <v>41364</v>
      </c>
      <c r="B78" s="136">
        <v>12185.826300000001</v>
      </c>
      <c r="C78" s="136">
        <v>8384.3798999999999</v>
      </c>
      <c r="D78" s="136">
        <v>3365.5261</v>
      </c>
      <c r="E78" s="136">
        <v>435.9203</v>
      </c>
      <c r="F78" s="136">
        <v>9987.0324000000001</v>
      </c>
      <c r="G78" s="136">
        <v>6922.4804999999997</v>
      </c>
      <c r="H78" s="136">
        <v>2728.3244</v>
      </c>
      <c r="I78" s="136">
        <v>336.22750000000002</v>
      </c>
      <c r="J78" s="136">
        <v>6515.9390000000003</v>
      </c>
      <c r="K78" s="136">
        <v>5521.0230000000001</v>
      </c>
      <c r="L78" s="136">
        <v>747.86500000000001</v>
      </c>
      <c r="M78" s="136">
        <v>247.05099999999999</v>
      </c>
      <c r="N78" s="136">
        <v>81.956100000000006</v>
      </c>
      <c r="O78" s="136">
        <v>82.563999999999993</v>
      </c>
      <c r="P78" s="136">
        <v>81.066800000000001</v>
      </c>
      <c r="Q78" s="136">
        <v>77.130499999999998</v>
      </c>
      <c r="R78" s="136">
        <v>0</v>
      </c>
    </row>
    <row r="79" spans="1:18">
      <c r="A79" s="135">
        <v>41394</v>
      </c>
      <c r="B79" s="136">
        <v>12312.6985</v>
      </c>
      <c r="C79" s="136">
        <v>8400.5719000000008</v>
      </c>
      <c r="D79" s="136">
        <v>3470.5913999999998</v>
      </c>
      <c r="E79" s="136">
        <v>441.53519999999997</v>
      </c>
      <c r="F79" s="136">
        <v>9699.6141000000007</v>
      </c>
      <c r="G79" s="136">
        <v>6576.4074000000001</v>
      </c>
      <c r="H79" s="136">
        <v>2787.4218000000001</v>
      </c>
      <c r="I79" s="136">
        <v>335.78489999999999</v>
      </c>
      <c r="J79" s="136">
        <v>6435.9080000000004</v>
      </c>
      <c r="K79" s="136">
        <v>5414.1220000000003</v>
      </c>
      <c r="L79" s="136">
        <v>777.38199999999995</v>
      </c>
      <c r="M79" s="136">
        <v>244.404</v>
      </c>
      <c r="N79" s="136">
        <v>78.78</v>
      </c>
      <c r="O79" s="136">
        <v>78.290000000000006</v>
      </c>
      <c r="P79" s="136">
        <v>80.319999999999993</v>
      </c>
      <c r="Q79" s="136">
        <v>76.05</v>
      </c>
      <c r="R79" s="136">
        <v>0</v>
      </c>
    </row>
    <row r="80" spans="1:18">
      <c r="A80" s="135">
        <v>41425</v>
      </c>
      <c r="B80" s="136">
        <v>12322.7804</v>
      </c>
      <c r="C80" s="136">
        <v>8373.8608000000004</v>
      </c>
      <c r="D80" s="136">
        <v>3507.3038999999999</v>
      </c>
      <c r="E80" s="136">
        <v>441.6157</v>
      </c>
      <c r="F80" s="136">
        <v>9510.7250999999997</v>
      </c>
      <c r="G80" s="136">
        <v>6558.3959999999997</v>
      </c>
      <c r="H80" s="136">
        <v>2651.3395</v>
      </c>
      <c r="I80" s="136">
        <v>300.9896</v>
      </c>
      <c r="J80" s="136">
        <v>6366.2240000000002</v>
      </c>
      <c r="K80" s="136">
        <v>5459.5619999999999</v>
      </c>
      <c r="L80" s="136">
        <v>686.90599999999995</v>
      </c>
      <c r="M80" s="136">
        <v>219.756</v>
      </c>
      <c r="N80" s="136">
        <v>77.180000000000007</v>
      </c>
      <c r="O80" s="136">
        <v>78.319999999999993</v>
      </c>
      <c r="P80" s="136">
        <v>75.59</v>
      </c>
      <c r="Q80" s="136">
        <v>68.16</v>
      </c>
      <c r="R80" s="136">
        <v>0</v>
      </c>
    </row>
    <row r="81" spans="1:18">
      <c r="A81" s="135">
        <v>41455</v>
      </c>
      <c r="B81" s="136">
        <v>12093.867399999999</v>
      </c>
      <c r="C81" s="136">
        <v>8242.2343999999994</v>
      </c>
      <c r="D81" s="136">
        <v>3424.7260999999999</v>
      </c>
      <c r="E81" s="136">
        <v>426.90690000000001</v>
      </c>
      <c r="F81" s="136">
        <v>9766.7983999999997</v>
      </c>
      <c r="G81" s="136">
        <v>6709.9417000000003</v>
      </c>
      <c r="H81" s="136">
        <v>2731.9857999999999</v>
      </c>
      <c r="I81" s="136">
        <v>324.87090000000001</v>
      </c>
      <c r="J81" s="136">
        <v>6462.5889999999999</v>
      </c>
      <c r="K81" s="136">
        <v>5516.8130000000001</v>
      </c>
      <c r="L81" s="136">
        <v>707.30499999999995</v>
      </c>
      <c r="M81" s="136">
        <v>238.471</v>
      </c>
      <c r="N81" s="136">
        <v>80.760000000000005</v>
      </c>
      <c r="O81" s="136">
        <v>81.41</v>
      </c>
      <c r="P81" s="136">
        <v>79.77</v>
      </c>
      <c r="Q81" s="136">
        <v>76.099999999999994</v>
      </c>
      <c r="R81" s="136">
        <v>0</v>
      </c>
    </row>
    <row r="82" spans="1:18">
      <c r="A82" s="135">
        <v>41486</v>
      </c>
      <c r="B82" s="136">
        <v>14107.132600000001</v>
      </c>
      <c r="C82" s="136">
        <v>9885.1514000000006</v>
      </c>
      <c r="D82" s="136">
        <v>3760.2845000000002</v>
      </c>
      <c r="E82" s="136">
        <v>461.69670000000002</v>
      </c>
      <c r="F82" s="136">
        <v>11278.7534</v>
      </c>
      <c r="G82" s="136">
        <v>7859.37</v>
      </c>
      <c r="H82" s="136">
        <v>3061.8146999999999</v>
      </c>
      <c r="I82" s="136">
        <v>357.56869999999998</v>
      </c>
      <c r="J82" s="136">
        <v>7420.6970000000001</v>
      </c>
      <c r="K82" s="136">
        <v>6346.81</v>
      </c>
      <c r="L82" s="136">
        <v>810.19500000000005</v>
      </c>
      <c r="M82" s="136">
        <v>263.69200000000001</v>
      </c>
      <c r="N82" s="136">
        <v>79.95</v>
      </c>
      <c r="O82" s="136">
        <v>79.510000000000005</v>
      </c>
      <c r="P82" s="136">
        <v>81.430000000000007</v>
      </c>
      <c r="Q82" s="136">
        <v>77.45</v>
      </c>
      <c r="R82" s="136">
        <v>0</v>
      </c>
    </row>
    <row r="83" spans="1:18">
      <c r="A83" s="135">
        <v>41517</v>
      </c>
      <c r="B83" s="136">
        <v>14247.1001</v>
      </c>
      <c r="C83" s="136">
        <v>9952.3790000000008</v>
      </c>
      <c r="D83" s="136">
        <v>3833.8081000000002</v>
      </c>
      <c r="E83" s="136">
        <v>460.91300000000001</v>
      </c>
      <c r="F83" s="136">
        <v>11782.7721</v>
      </c>
      <c r="G83" s="136">
        <v>8160.4594999999999</v>
      </c>
      <c r="H83" s="136">
        <v>3256.1010999999999</v>
      </c>
      <c r="I83" s="136">
        <v>366.2115</v>
      </c>
      <c r="J83" s="136">
        <v>7775.6859999999997</v>
      </c>
      <c r="K83" s="136">
        <v>6608.61</v>
      </c>
      <c r="L83" s="136">
        <v>898.37</v>
      </c>
      <c r="M83" s="136">
        <v>268.70600000000002</v>
      </c>
      <c r="N83" s="136">
        <v>82.7</v>
      </c>
      <c r="O83" s="136">
        <v>82</v>
      </c>
      <c r="P83" s="136">
        <v>84.93</v>
      </c>
      <c r="Q83" s="136">
        <v>79.45</v>
      </c>
      <c r="R83" s="136">
        <v>0</v>
      </c>
    </row>
    <row r="84" spans="1:18">
      <c r="A84" s="135">
        <v>41547</v>
      </c>
      <c r="B84" s="136">
        <v>12881.494500000001</v>
      </c>
      <c r="C84" s="136">
        <v>8889.5943000000007</v>
      </c>
      <c r="D84" s="136">
        <v>3551.855</v>
      </c>
      <c r="E84" s="136">
        <v>440.04520000000002</v>
      </c>
      <c r="F84" s="136">
        <v>10317.097100000001</v>
      </c>
      <c r="G84" s="136">
        <v>7110.2583999999997</v>
      </c>
      <c r="H84" s="136">
        <v>2875.6727999999998</v>
      </c>
      <c r="I84" s="136">
        <v>331.16590000000002</v>
      </c>
      <c r="J84" s="136">
        <v>6787.9189999999999</v>
      </c>
      <c r="K84" s="136">
        <v>5763.51</v>
      </c>
      <c r="L84" s="136">
        <v>783.64099999999996</v>
      </c>
      <c r="M84" s="136">
        <v>240.768</v>
      </c>
      <c r="N84" s="136">
        <v>80.09</v>
      </c>
      <c r="O84" s="136">
        <v>79.98</v>
      </c>
      <c r="P84" s="136">
        <v>80.959999999999994</v>
      </c>
      <c r="Q84" s="136">
        <v>75.260000000000005</v>
      </c>
      <c r="R84" s="136">
        <v>0</v>
      </c>
    </row>
    <row r="85" spans="1:18">
      <c r="A85" s="135">
        <v>41578</v>
      </c>
      <c r="B85" s="136">
        <v>13296.3917</v>
      </c>
      <c r="C85" s="136">
        <v>9229.7355000000007</v>
      </c>
      <c r="D85" s="136">
        <v>3613.2071999999998</v>
      </c>
      <c r="E85" s="136">
        <v>453.44900000000001</v>
      </c>
      <c r="F85" s="136">
        <v>10414.875400000001</v>
      </c>
      <c r="G85" s="136">
        <v>7363.5446000000002</v>
      </c>
      <c r="H85" s="136">
        <v>2731.8229999999999</v>
      </c>
      <c r="I85" s="136">
        <v>319.50779999999997</v>
      </c>
      <c r="J85" s="136">
        <v>7038.4589999999998</v>
      </c>
      <c r="K85" s="136">
        <v>6056.0990000000002</v>
      </c>
      <c r="L85" s="136">
        <v>748.10299999999995</v>
      </c>
      <c r="M85" s="136">
        <v>234.25700000000001</v>
      </c>
      <c r="N85" s="136">
        <v>78.33</v>
      </c>
      <c r="O85" s="136">
        <v>79.78</v>
      </c>
      <c r="P85" s="136">
        <v>75.61</v>
      </c>
      <c r="Q85" s="136">
        <v>70.459999999999994</v>
      </c>
      <c r="R85" s="136">
        <v>0</v>
      </c>
    </row>
    <row r="86" spans="1:18">
      <c r="A86" s="135">
        <v>41608</v>
      </c>
      <c r="B86" s="136">
        <v>12383.938399999999</v>
      </c>
      <c r="C86" s="136">
        <v>8669.2455000000009</v>
      </c>
      <c r="D86" s="136">
        <v>3276.8274999999999</v>
      </c>
      <c r="E86" s="136">
        <v>437.86540000000002</v>
      </c>
      <c r="F86" s="136">
        <v>9435.7664999999997</v>
      </c>
      <c r="G86" s="136">
        <v>6585.5126</v>
      </c>
      <c r="H86" s="136">
        <v>2529.3289</v>
      </c>
      <c r="I86" s="136">
        <v>320.92500000000001</v>
      </c>
      <c r="J86" s="136">
        <v>6330.9110000000001</v>
      </c>
      <c r="K86" s="136">
        <v>5393.76</v>
      </c>
      <c r="L86" s="136">
        <v>699.00699999999995</v>
      </c>
      <c r="M86" s="136">
        <v>238.14400000000001</v>
      </c>
      <c r="N86" s="136">
        <v>76.19</v>
      </c>
      <c r="O86" s="136">
        <v>75.959999999999994</v>
      </c>
      <c r="P86" s="136">
        <v>77.19</v>
      </c>
      <c r="Q86" s="136">
        <v>73.290000000000006</v>
      </c>
      <c r="R86" s="136">
        <v>0</v>
      </c>
    </row>
    <row r="87" spans="1:18">
      <c r="A87" s="135">
        <v>41639</v>
      </c>
      <c r="B87" s="136">
        <v>12260.3086</v>
      </c>
      <c r="C87" s="136">
        <v>8336.7654999999995</v>
      </c>
      <c r="D87" s="136">
        <v>3473.0273999999999</v>
      </c>
      <c r="E87" s="136">
        <v>450.51569999999998</v>
      </c>
      <c r="F87" s="136">
        <v>9316.8554999999997</v>
      </c>
      <c r="G87" s="136">
        <v>6324.8217999999997</v>
      </c>
      <c r="H87" s="136">
        <v>2667.7114000000001</v>
      </c>
      <c r="I87" s="136">
        <v>324.32229999999998</v>
      </c>
      <c r="J87" s="136">
        <v>6007.7529999999997</v>
      </c>
      <c r="K87" s="136">
        <v>5047.6580000000004</v>
      </c>
      <c r="L87" s="136">
        <v>723.32399999999996</v>
      </c>
      <c r="M87" s="136">
        <v>236.77099999999999</v>
      </c>
      <c r="N87" s="136">
        <v>75.989999999999995</v>
      </c>
      <c r="O87" s="136">
        <v>75.87</v>
      </c>
      <c r="P87" s="136">
        <v>76.81</v>
      </c>
      <c r="Q87" s="136">
        <v>71.989999999999995</v>
      </c>
      <c r="R87" s="136">
        <v>0</v>
      </c>
    </row>
    <row r="88" spans="1:18">
      <c r="A88" s="135">
        <v>41670</v>
      </c>
      <c r="B88" s="136">
        <v>13601.1623</v>
      </c>
      <c r="C88" s="136">
        <v>9212.2886999999992</v>
      </c>
      <c r="D88" s="136">
        <v>3911.6608000000001</v>
      </c>
      <c r="E88" s="136">
        <v>477.21280000000002</v>
      </c>
      <c r="F88" s="136">
        <v>10722.831700000001</v>
      </c>
      <c r="G88" s="136">
        <v>7251.6837999999998</v>
      </c>
      <c r="H88" s="136">
        <v>3121.0241000000001</v>
      </c>
      <c r="I88" s="136">
        <v>350.12380000000002</v>
      </c>
      <c r="J88" s="136">
        <v>6803.3720000000003</v>
      </c>
      <c r="K88" s="136">
        <v>5730.7849999999999</v>
      </c>
      <c r="L88" s="136">
        <v>816.13099999999997</v>
      </c>
      <c r="M88" s="136">
        <v>256.45600000000002</v>
      </c>
      <c r="N88" s="136">
        <v>78.84</v>
      </c>
      <c r="O88" s="136">
        <v>78.72</v>
      </c>
      <c r="P88" s="136">
        <v>79.790000000000006</v>
      </c>
      <c r="Q88" s="136">
        <v>73.37</v>
      </c>
      <c r="R88" s="136">
        <v>0</v>
      </c>
    </row>
    <row r="89" spans="1:18">
      <c r="A89" s="135">
        <v>41698</v>
      </c>
      <c r="B89" s="136">
        <v>12514.381100000001</v>
      </c>
      <c r="C89" s="136">
        <v>8468.0360000000001</v>
      </c>
      <c r="D89" s="136">
        <v>3590.7676999999999</v>
      </c>
      <c r="E89" s="136">
        <v>455.57740000000001</v>
      </c>
      <c r="F89" s="136">
        <v>10402.018099999999</v>
      </c>
      <c r="G89" s="136">
        <v>7156.0358999999999</v>
      </c>
      <c r="H89" s="136">
        <v>2887.4630999999999</v>
      </c>
      <c r="I89" s="136">
        <v>358.51909999999998</v>
      </c>
      <c r="J89" s="136">
        <v>6637.9520000000002</v>
      </c>
      <c r="K89" s="136">
        <v>5590.2150000000001</v>
      </c>
      <c r="L89" s="136">
        <v>785.82600000000002</v>
      </c>
      <c r="M89" s="136">
        <v>261.911</v>
      </c>
      <c r="N89" s="136">
        <v>83.12</v>
      </c>
      <c r="O89" s="136">
        <v>84.51</v>
      </c>
      <c r="P89" s="136">
        <v>80.41</v>
      </c>
      <c r="Q89" s="136">
        <v>78.7</v>
      </c>
      <c r="R89" s="136">
        <v>0</v>
      </c>
    </row>
    <row r="90" spans="1:18">
      <c r="A90" s="135">
        <v>41729</v>
      </c>
      <c r="B90" s="136">
        <v>12577.6656</v>
      </c>
      <c r="C90" s="136">
        <v>8758.1879000000008</v>
      </c>
      <c r="D90" s="136">
        <v>3356.7620999999999</v>
      </c>
      <c r="E90" s="136">
        <v>462.71559999999999</v>
      </c>
      <c r="F90" s="136">
        <v>10008.063899999999</v>
      </c>
      <c r="G90" s="136">
        <v>6994.8096999999998</v>
      </c>
      <c r="H90" s="136">
        <v>2657.6228000000001</v>
      </c>
      <c r="I90" s="136">
        <v>355.63139999999999</v>
      </c>
      <c r="J90" s="136">
        <v>6591.8249999999998</v>
      </c>
      <c r="K90" s="136">
        <v>5595.3760000000002</v>
      </c>
      <c r="L90" s="136">
        <v>740.93399999999997</v>
      </c>
      <c r="M90" s="136">
        <v>255.51499999999999</v>
      </c>
      <c r="N90" s="136">
        <v>79.569999999999993</v>
      </c>
      <c r="O90" s="136">
        <v>79.87</v>
      </c>
      <c r="P90" s="136">
        <v>79.17</v>
      </c>
      <c r="Q90" s="136">
        <v>76.86</v>
      </c>
      <c r="R90" s="136">
        <v>0</v>
      </c>
    </row>
    <row r="91" spans="1:18">
      <c r="A91" s="135">
        <v>41759</v>
      </c>
      <c r="B91" s="136">
        <v>12732.0137</v>
      </c>
      <c r="C91" s="136">
        <v>8882.8186999999998</v>
      </c>
      <c r="D91" s="136">
        <v>3343.3182000000002</v>
      </c>
      <c r="E91" s="136">
        <v>505.8768</v>
      </c>
      <c r="F91" s="136">
        <v>10209.831399999999</v>
      </c>
      <c r="G91" s="136">
        <v>7137.7178000000004</v>
      </c>
      <c r="H91" s="136">
        <v>2687.8492999999999</v>
      </c>
      <c r="I91" s="136">
        <v>384.26429999999999</v>
      </c>
      <c r="J91" s="136">
        <v>6876.1109999999999</v>
      </c>
      <c r="K91" s="136">
        <v>5845.2669999999998</v>
      </c>
      <c r="L91" s="136">
        <v>757.43100000000004</v>
      </c>
      <c r="M91" s="136">
        <v>273.41300000000001</v>
      </c>
      <c r="N91" s="136">
        <v>80.19</v>
      </c>
      <c r="O91" s="136">
        <v>80.349999999999994</v>
      </c>
      <c r="P91" s="136">
        <v>80.39</v>
      </c>
      <c r="Q91" s="136">
        <v>75.959999999999994</v>
      </c>
      <c r="R91" s="136">
        <v>0</v>
      </c>
    </row>
    <row r="92" spans="1:18">
      <c r="A92" s="135">
        <v>41790</v>
      </c>
      <c r="B92" s="136">
        <v>12928.4377</v>
      </c>
      <c r="C92" s="136">
        <v>8987.0974000000006</v>
      </c>
      <c r="D92" s="136">
        <v>3448.8703999999998</v>
      </c>
      <c r="E92" s="136">
        <v>492.4699</v>
      </c>
      <c r="F92" s="136">
        <v>10192.402099999999</v>
      </c>
      <c r="G92" s="136">
        <v>7164.5029000000004</v>
      </c>
      <c r="H92" s="136">
        <v>2658.4308999999998</v>
      </c>
      <c r="I92" s="136">
        <v>369.4683</v>
      </c>
      <c r="J92" s="136">
        <v>6896.0889999999999</v>
      </c>
      <c r="K92" s="136">
        <v>5895.7709999999997</v>
      </c>
      <c r="L92" s="136">
        <v>735.36</v>
      </c>
      <c r="M92" s="136">
        <v>264.95800000000003</v>
      </c>
      <c r="N92" s="136">
        <v>78.84</v>
      </c>
      <c r="O92" s="136">
        <v>79.72</v>
      </c>
      <c r="P92" s="136">
        <v>77.08</v>
      </c>
      <c r="Q92" s="136">
        <v>75.02</v>
      </c>
      <c r="R92" s="136">
        <v>0</v>
      </c>
    </row>
    <row r="93" spans="1:18">
      <c r="A93" s="135">
        <v>41820</v>
      </c>
      <c r="B93" s="136">
        <v>12578.106100000001</v>
      </c>
      <c r="C93" s="136">
        <v>8776.7489000000005</v>
      </c>
      <c r="D93" s="136">
        <v>3323.4596000000001</v>
      </c>
      <c r="E93" s="136">
        <v>477.89760000000001</v>
      </c>
      <c r="F93" s="136">
        <v>9964.6389999999992</v>
      </c>
      <c r="G93" s="136">
        <v>6923.4054999999998</v>
      </c>
      <c r="H93" s="136">
        <v>2672.2573000000002</v>
      </c>
      <c r="I93" s="136">
        <v>368.97620000000001</v>
      </c>
      <c r="J93" s="136">
        <v>6613.3239999999996</v>
      </c>
      <c r="K93" s="136">
        <v>5628.8530000000001</v>
      </c>
      <c r="L93" s="136">
        <v>716.19500000000005</v>
      </c>
      <c r="M93" s="136">
        <v>268.27600000000001</v>
      </c>
      <c r="N93" s="136">
        <v>79.22</v>
      </c>
      <c r="O93" s="136">
        <v>78.88</v>
      </c>
      <c r="P93" s="136">
        <v>80.41</v>
      </c>
      <c r="Q93" s="136">
        <v>77.209999999999994</v>
      </c>
      <c r="R93" s="136">
        <v>0</v>
      </c>
    </row>
    <row r="94" spans="1:18">
      <c r="A94" s="135">
        <v>41851</v>
      </c>
      <c r="B94" s="136">
        <v>14717.178900000001</v>
      </c>
      <c r="C94" s="136">
        <v>10184.725899999999</v>
      </c>
      <c r="D94" s="136">
        <v>4033.4121</v>
      </c>
      <c r="E94" s="136">
        <v>499.04090000000002</v>
      </c>
      <c r="F94" s="136">
        <v>11827.392099999999</v>
      </c>
      <c r="G94" s="136">
        <v>8182.1561000000002</v>
      </c>
      <c r="H94" s="136">
        <v>3261.4920000000002</v>
      </c>
      <c r="I94" s="136">
        <v>383.74400000000003</v>
      </c>
      <c r="J94" s="136">
        <v>7687.2510000000002</v>
      </c>
      <c r="K94" s="136">
        <v>6550.5230000000001</v>
      </c>
      <c r="L94" s="136">
        <v>857.43499999999995</v>
      </c>
      <c r="M94" s="136">
        <v>279.29300000000001</v>
      </c>
      <c r="N94" s="136">
        <v>80.36</v>
      </c>
      <c r="O94" s="136">
        <v>80.34</v>
      </c>
      <c r="P94" s="136">
        <v>80.86</v>
      </c>
      <c r="Q94" s="136">
        <v>76.900000000000006</v>
      </c>
      <c r="R94" s="136">
        <v>0</v>
      </c>
    </row>
    <row r="95" spans="1:18">
      <c r="A95" s="135">
        <v>41882</v>
      </c>
      <c r="B95" s="136">
        <v>14963.9884</v>
      </c>
      <c r="C95" s="136">
        <v>10347.838900000001</v>
      </c>
      <c r="D95" s="136">
        <v>4111.7743</v>
      </c>
      <c r="E95" s="136">
        <v>504.37520000000001</v>
      </c>
      <c r="F95" s="136">
        <v>12094.866099999999</v>
      </c>
      <c r="G95" s="136">
        <v>8228.6208000000006</v>
      </c>
      <c r="H95" s="136">
        <v>3477.6745999999998</v>
      </c>
      <c r="I95" s="136">
        <v>388.57069999999999</v>
      </c>
      <c r="J95" s="136">
        <v>7846.6580000000004</v>
      </c>
      <c r="K95" s="136">
        <v>6639.1279999999997</v>
      </c>
      <c r="L95" s="136">
        <v>930.02499999999998</v>
      </c>
      <c r="M95" s="136">
        <v>277.505</v>
      </c>
      <c r="N95" s="136">
        <v>80.83</v>
      </c>
      <c r="O95" s="136">
        <v>79.52</v>
      </c>
      <c r="P95" s="136">
        <v>84.58</v>
      </c>
      <c r="Q95" s="136">
        <v>77.040000000000006</v>
      </c>
      <c r="R95" s="136">
        <v>0</v>
      </c>
    </row>
    <row r="96" spans="1:18">
      <c r="A96" s="135">
        <v>41912</v>
      </c>
      <c r="B96" s="136">
        <v>13450.090399999999</v>
      </c>
      <c r="C96" s="136">
        <v>9290.1083999999992</v>
      </c>
      <c r="D96" s="136">
        <v>3699.3908999999999</v>
      </c>
      <c r="E96" s="136">
        <v>460.59109999999998</v>
      </c>
      <c r="F96" s="136">
        <v>10588.0196</v>
      </c>
      <c r="G96" s="136">
        <v>7380.0589</v>
      </c>
      <c r="H96" s="136">
        <v>2864.0789</v>
      </c>
      <c r="I96" s="136">
        <v>343.8818</v>
      </c>
      <c r="J96" s="136">
        <v>6989.4650000000001</v>
      </c>
      <c r="K96" s="136">
        <v>5953.5749999999998</v>
      </c>
      <c r="L96" s="136">
        <v>789.52700000000004</v>
      </c>
      <c r="M96" s="136">
        <v>246.363</v>
      </c>
      <c r="N96" s="136">
        <v>78.72</v>
      </c>
      <c r="O96" s="136">
        <v>79.44</v>
      </c>
      <c r="P96" s="136">
        <v>77.42</v>
      </c>
      <c r="Q96" s="136">
        <v>74.66</v>
      </c>
      <c r="R96" s="136">
        <v>0</v>
      </c>
    </row>
    <row r="97" spans="1:18">
      <c r="A97" s="135">
        <v>41943</v>
      </c>
      <c r="B97" s="136">
        <v>13938.764800000001</v>
      </c>
      <c r="C97" s="136">
        <v>9581.6813000000002</v>
      </c>
      <c r="D97" s="136">
        <v>3876.2692000000002</v>
      </c>
      <c r="E97" s="136">
        <v>480.8143</v>
      </c>
      <c r="F97" s="136">
        <v>11059.3773</v>
      </c>
      <c r="G97" s="136">
        <v>7758.5625</v>
      </c>
      <c r="H97" s="136">
        <v>2944.8820000000001</v>
      </c>
      <c r="I97" s="136">
        <v>355.93279999999999</v>
      </c>
      <c r="J97" s="136">
        <v>7409.4139999999998</v>
      </c>
      <c r="K97" s="136">
        <v>6301.027</v>
      </c>
      <c r="L97" s="136">
        <v>849.70299999999997</v>
      </c>
      <c r="M97" s="136">
        <v>258.68400000000003</v>
      </c>
      <c r="N97" s="136">
        <v>79.34</v>
      </c>
      <c r="O97" s="136">
        <v>80.97</v>
      </c>
      <c r="P97" s="136">
        <v>75.97</v>
      </c>
      <c r="Q97" s="136">
        <v>74.03</v>
      </c>
      <c r="R97" s="136">
        <v>0</v>
      </c>
    </row>
    <row r="98" spans="1:18">
      <c r="A98" s="135">
        <v>41973</v>
      </c>
      <c r="B98" s="136">
        <v>13122.7063</v>
      </c>
      <c r="C98" s="136">
        <v>9095.152</v>
      </c>
      <c r="D98" s="136">
        <v>3578.5924</v>
      </c>
      <c r="E98" s="136">
        <v>448.96190000000001</v>
      </c>
      <c r="F98" s="136">
        <v>10293.7711</v>
      </c>
      <c r="G98" s="136">
        <v>7218.9983000000002</v>
      </c>
      <c r="H98" s="136">
        <v>2737.1990999999998</v>
      </c>
      <c r="I98" s="136">
        <v>337.57369999999997</v>
      </c>
      <c r="J98" s="136">
        <v>6893.3</v>
      </c>
      <c r="K98" s="136">
        <v>5834.83</v>
      </c>
      <c r="L98" s="136">
        <v>811.36099999999999</v>
      </c>
      <c r="M98" s="136">
        <v>247.10900000000001</v>
      </c>
      <c r="N98" s="136">
        <v>78.44</v>
      </c>
      <c r="O98" s="136">
        <v>79.37</v>
      </c>
      <c r="P98" s="136">
        <v>76.489999999999995</v>
      </c>
      <c r="Q98" s="136">
        <v>75.19</v>
      </c>
      <c r="R98" s="136">
        <v>0</v>
      </c>
    </row>
    <row r="99" spans="1:18">
      <c r="A99" s="135">
        <v>42004</v>
      </c>
      <c r="B99" s="136">
        <v>13482.174300000001</v>
      </c>
      <c r="C99" s="136">
        <v>9019.4621999999999</v>
      </c>
      <c r="D99" s="136">
        <v>3990.4492</v>
      </c>
      <c r="E99" s="136">
        <v>472.2629</v>
      </c>
      <c r="F99" s="136">
        <v>10233.725</v>
      </c>
      <c r="G99" s="136">
        <v>6848.4696000000004</v>
      </c>
      <c r="H99" s="136">
        <v>3031.9290999999998</v>
      </c>
      <c r="I99" s="136">
        <v>353.3263</v>
      </c>
      <c r="J99" s="136">
        <v>6608.0410000000002</v>
      </c>
      <c r="K99" s="136">
        <v>5500.4480000000003</v>
      </c>
      <c r="L99" s="136">
        <v>848.46500000000003</v>
      </c>
      <c r="M99" s="136">
        <v>259.12799999999999</v>
      </c>
      <c r="N99" s="136">
        <v>75.91</v>
      </c>
      <c r="O99" s="136">
        <v>75.930000000000007</v>
      </c>
      <c r="P99" s="136">
        <v>75.98</v>
      </c>
      <c r="Q99" s="136">
        <v>74.819999999999993</v>
      </c>
      <c r="R99" s="136">
        <v>0</v>
      </c>
    </row>
    <row r="100" spans="1:18">
      <c r="A100" s="135">
        <v>42035</v>
      </c>
      <c r="B100" s="136">
        <v>13892.6168</v>
      </c>
      <c r="C100" s="136">
        <v>9171.4053000000004</v>
      </c>
      <c r="D100" s="136">
        <v>4267.6958999999997</v>
      </c>
      <c r="E100" s="136">
        <v>453.51560000000001</v>
      </c>
      <c r="F100" s="136">
        <v>10553.984700000001</v>
      </c>
      <c r="G100" s="136">
        <v>7014.6773999999996</v>
      </c>
      <c r="H100" s="136">
        <v>3218.9915000000001</v>
      </c>
      <c r="I100" s="136">
        <v>320.31580000000002</v>
      </c>
      <c r="J100" s="136">
        <v>6684.7160000000003</v>
      </c>
      <c r="K100" s="136">
        <v>5567.0379999999996</v>
      </c>
      <c r="L100" s="136">
        <v>882.03200000000004</v>
      </c>
      <c r="M100" s="136">
        <v>235.64599999999999</v>
      </c>
      <c r="N100" s="136">
        <v>75.97</v>
      </c>
      <c r="O100" s="136">
        <v>76.48</v>
      </c>
      <c r="P100" s="136">
        <v>75.430000000000007</v>
      </c>
      <c r="Q100" s="136">
        <v>70.63</v>
      </c>
      <c r="R100" s="136">
        <v>0</v>
      </c>
    </row>
    <row r="101" spans="1:18">
      <c r="A101" s="135">
        <v>42063</v>
      </c>
      <c r="B101" s="136">
        <v>14416.158299999999</v>
      </c>
      <c r="C101" s="136">
        <v>9419.2214000000004</v>
      </c>
      <c r="D101" s="136">
        <v>4511.6198000000004</v>
      </c>
      <c r="E101" s="136">
        <v>485.31709999999998</v>
      </c>
      <c r="F101" s="136">
        <v>11759.628500000001</v>
      </c>
      <c r="G101" s="136">
        <v>7612.9781999999996</v>
      </c>
      <c r="H101" s="136">
        <v>3751.0944</v>
      </c>
      <c r="I101" s="136">
        <v>395.55590000000001</v>
      </c>
      <c r="J101" s="136">
        <v>7342.4650000000001</v>
      </c>
      <c r="K101" s="136">
        <v>5963.55</v>
      </c>
      <c r="L101" s="136">
        <v>1087.02</v>
      </c>
      <c r="M101" s="136">
        <v>291.89499999999998</v>
      </c>
      <c r="N101" s="136">
        <v>81.569999999999993</v>
      </c>
      <c r="O101" s="136">
        <v>80.819999999999993</v>
      </c>
      <c r="P101" s="136">
        <v>83.14</v>
      </c>
      <c r="Q101" s="136">
        <v>81.5</v>
      </c>
      <c r="R101" s="136">
        <v>0</v>
      </c>
    </row>
    <row r="102" spans="1:18">
      <c r="A102" s="135">
        <v>42094</v>
      </c>
      <c r="B102" s="136">
        <v>14642.7608</v>
      </c>
      <c r="C102" s="136">
        <v>9972.3341999999993</v>
      </c>
      <c r="D102" s="136">
        <v>4221.2948999999999</v>
      </c>
      <c r="E102" s="136">
        <v>449.13170000000002</v>
      </c>
      <c r="F102" s="136">
        <v>12116.9257</v>
      </c>
      <c r="G102" s="136">
        <v>8385.5948000000008</v>
      </c>
      <c r="H102" s="136">
        <v>3410.9955</v>
      </c>
      <c r="I102" s="136">
        <v>320.33539999999999</v>
      </c>
      <c r="J102" s="136">
        <v>7894.5290000000005</v>
      </c>
      <c r="K102" s="136">
        <v>6652.0680000000002</v>
      </c>
      <c r="L102" s="136">
        <v>1003.003</v>
      </c>
      <c r="M102" s="136">
        <v>239.458</v>
      </c>
      <c r="N102" s="136">
        <v>82.75</v>
      </c>
      <c r="O102" s="136">
        <v>84.09</v>
      </c>
      <c r="P102" s="136">
        <v>80.8</v>
      </c>
      <c r="Q102" s="136">
        <v>71.319999999999993</v>
      </c>
      <c r="R102" s="136">
        <v>0</v>
      </c>
    </row>
    <row r="103" spans="1:18">
      <c r="A103" s="135">
        <v>42124</v>
      </c>
      <c r="B103" s="136">
        <v>14505.283799999999</v>
      </c>
      <c r="C103" s="136">
        <v>9903.6021000000001</v>
      </c>
      <c r="D103" s="136">
        <v>4159.9274999999998</v>
      </c>
      <c r="E103" s="136">
        <v>441.75420000000003</v>
      </c>
      <c r="F103" s="136">
        <v>11858.944100000001</v>
      </c>
      <c r="G103" s="136">
        <v>8183.7322000000004</v>
      </c>
      <c r="H103" s="136">
        <v>3342.8445999999999</v>
      </c>
      <c r="I103" s="136">
        <v>332.3673</v>
      </c>
      <c r="J103" s="136">
        <v>7918.6</v>
      </c>
      <c r="K103" s="136">
        <v>6631.1819999999998</v>
      </c>
      <c r="L103" s="136">
        <v>1041.6969999999999</v>
      </c>
      <c r="M103" s="136">
        <v>245.721</v>
      </c>
      <c r="N103" s="136">
        <v>81.760000000000005</v>
      </c>
      <c r="O103" s="136">
        <v>82.63</v>
      </c>
      <c r="P103" s="136">
        <v>80.36</v>
      </c>
      <c r="Q103" s="136">
        <v>75.239999999999995</v>
      </c>
      <c r="R103" s="136">
        <v>0</v>
      </c>
    </row>
    <row r="104" spans="1:18">
      <c r="A104" s="135">
        <v>42155</v>
      </c>
      <c r="B104" s="136">
        <v>14791.0617</v>
      </c>
      <c r="C104" s="136">
        <v>9971.3438000000006</v>
      </c>
      <c r="D104" s="136">
        <v>4365.7236999999996</v>
      </c>
      <c r="E104" s="136">
        <v>453.99419999999998</v>
      </c>
      <c r="F104" s="136">
        <v>11784.6553</v>
      </c>
      <c r="G104" s="136">
        <v>7990.9528</v>
      </c>
      <c r="H104" s="136">
        <v>3448.2548000000002</v>
      </c>
      <c r="I104" s="136">
        <v>345.4477</v>
      </c>
      <c r="J104" s="136">
        <v>7771.2089999999998</v>
      </c>
      <c r="K104" s="136">
        <v>6480.3850000000002</v>
      </c>
      <c r="L104" s="136">
        <v>1036.271</v>
      </c>
      <c r="M104" s="136">
        <v>254.553</v>
      </c>
      <c r="N104" s="136">
        <v>79.67</v>
      </c>
      <c r="O104" s="136">
        <v>80.14</v>
      </c>
      <c r="P104" s="136">
        <v>78.98</v>
      </c>
      <c r="Q104" s="136">
        <v>76.09</v>
      </c>
      <c r="R104" s="136">
        <v>0</v>
      </c>
    </row>
    <row r="105" spans="1:18">
      <c r="A105" s="135">
        <v>42185</v>
      </c>
      <c r="B105" s="136">
        <v>13858.870199999999</v>
      </c>
      <c r="C105" s="136">
        <v>9294.6059000000005</v>
      </c>
      <c r="D105" s="136">
        <v>4122.509</v>
      </c>
      <c r="E105" s="136">
        <v>441.75529999999998</v>
      </c>
      <c r="F105" s="136">
        <v>11146.003000000001</v>
      </c>
      <c r="G105" s="136">
        <v>7498.6565000000001</v>
      </c>
      <c r="H105" s="136">
        <v>3309.4418000000001</v>
      </c>
      <c r="I105" s="136">
        <v>337.90469999999999</v>
      </c>
      <c r="J105" s="136">
        <v>7216.1490000000003</v>
      </c>
      <c r="K105" s="136">
        <v>6054.27</v>
      </c>
      <c r="L105" s="136">
        <v>912.77099999999996</v>
      </c>
      <c r="M105" s="136">
        <v>249.108</v>
      </c>
      <c r="N105" s="136">
        <v>80.430000000000007</v>
      </c>
      <c r="O105" s="136">
        <v>80.680000000000007</v>
      </c>
      <c r="P105" s="136">
        <v>80.28</v>
      </c>
      <c r="Q105" s="136">
        <v>76.489999999999995</v>
      </c>
      <c r="R105" s="136">
        <v>0</v>
      </c>
    </row>
    <row r="106" spans="1:18">
      <c r="A106" s="135">
        <v>42216</v>
      </c>
      <c r="B106" s="136">
        <v>16643.660199999998</v>
      </c>
      <c r="C106" s="136">
        <v>11268.536599999999</v>
      </c>
      <c r="D106" s="136">
        <v>4909.0214999999998</v>
      </c>
      <c r="E106" s="136">
        <v>466.10210000000001</v>
      </c>
      <c r="F106" s="136">
        <v>13615.7763</v>
      </c>
      <c r="G106" s="136">
        <v>9235.7654999999995</v>
      </c>
      <c r="H106" s="136">
        <v>4012.2020000000002</v>
      </c>
      <c r="I106" s="136">
        <v>367.80880000000002</v>
      </c>
      <c r="J106" s="136">
        <v>8621.8739999999998</v>
      </c>
      <c r="K106" s="136">
        <v>7288.701</v>
      </c>
      <c r="L106" s="136">
        <v>1062.7670000000001</v>
      </c>
      <c r="M106" s="136">
        <v>270.40600000000001</v>
      </c>
      <c r="N106" s="136">
        <v>81.81</v>
      </c>
      <c r="O106" s="136">
        <v>81.96</v>
      </c>
      <c r="P106" s="136">
        <v>81.73</v>
      </c>
      <c r="Q106" s="136">
        <v>78.91</v>
      </c>
      <c r="R106" s="136">
        <v>0</v>
      </c>
    </row>
    <row r="107" spans="1:18">
      <c r="A107" s="135">
        <v>42247</v>
      </c>
      <c r="B107" s="136">
        <v>17109.601900000001</v>
      </c>
      <c r="C107" s="136">
        <v>11559.999</v>
      </c>
      <c r="D107" s="136">
        <v>5071.6139999999996</v>
      </c>
      <c r="E107" s="136">
        <v>477.9889</v>
      </c>
      <c r="F107" s="136">
        <v>14557.4619</v>
      </c>
      <c r="G107" s="136">
        <v>9801.4140000000007</v>
      </c>
      <c r="H107" s="136">
        <v>4361.5722999999998</v>
      </c>
      <c r="I107" s="136">
        <v>394.47559999999999</v>
      </c>
      <c r="J107" s="136">
        <v>9180.0679999999993</v>
      </c>
      <c r="K107" s="136">
        <v>7693.277</v>
      </c>
      <c r="L107" s="136">
        <v>1197.0070000000001</v>
      </c>
      <c r="M107" s="136">
        <v>289.78399999999999</v>
      </c>
      <c r="N107" s="136">
        <v>85.08</v>
      </c>
      <c r="O107" s="136">
        <v>84.79</v>
      </c>
      <c r="P107" s="136">
        <v>86</v>
      </c>
      <c r="Q107" s="136">
        <v>82.53</v>
      </c>
      <c r="R107" s="136">
        <v>0</v>
      </c>
    </row>
    <row r="108" spans="1:18">
      <c r="A108" s="135">
        <v>42277</v>
      </c>
      <c r="B108" s="136">
        <v>15397.8856</v>
      </c>
      <c r="C108" s="136">
        <v>10202.099399999999</v>
      </c>
      <c r="D108" s="136">
        <v>4756.2894999999999</v>
      </c>
      <c r="E108" s="136">
        <v>439.49669999999998</v>
      </c>
      <c r="F108" s="136">
        <v>12335.4858</v>
      </c>
      <c r="G108" s="136">
        <v>8328.0378999999994</v>
      </c>
      <c r="H108" s="136">
        <v>3685.9268000000002</v>
      </c>
      <c r="I108" s="136">
        <v>321.52109999999999</v>
      </c>
      <c r="J108" s="136">
        <v>7907.3890000000001</v>
      </c>
      <c r="K108" s="136">
        <v>6673.2219999999998</v>
      </c>
      <c r="L108" s="136">
        <v>998.76599999999996</v>
      </c>
      <c r="M108" s="136">
        <v>235.40100000000001</v>
      </c>
      <c r="N108" s="136">
        <v>80.11</v>
      </c>
      <c r="O108" s="136">
        <v>81.63</v>
      </c>
      <c r="P108" s="136">
        <v>77.5</v>
      </c>
      <c r="Q108" s="136">
        <v>73.16</v>
      </c>
      <c r="R108" s="136">
        <v>0</v>
      </c>
    </row>
    <row r="109" spans="1:18">
      <c r="A109" s="135">
        <v>42308</v>
      </c>
      <c r="B109" s="136">
        <v>15980.8141</v>
      </c>
      <c r="C109" s="136">
        <v>10409.873</v>
      </c>
      <c r="D109" s="136">
        <v>5091.7487000000001</v>
      </c>
      <c r="E109" s="136">
        <v>479.19240000000002</v>
      </c>
      <c r="F109" s="136">
        <v>12878.8976</v>
      </c>
      <c r="G109" s="136">
        <v>8631.0676999999996</v>
      </c>
      <c r="H109" s="136">
        <v>3888.4070999999999</v>
      </c>
      <c r="I109" s="136">
        <v>359.4228</v>
      </c>
      <c r="J109" s="136">
        <v>8285.4860000000008</v>
      </c>
      <c r="K109" s="136">
        <v>6965.2520000000004</v>
      </c>
      <c r="L109" s="136">
        <v>1054.8130000000001</v>
      </c>
      <c r="M109" s="136">
        <v>265.42099999999999</v>
      </c>
      <c r="N109" s="136">
        <v>80.59</v>
      </c>
      <c r="O109" s="136">
        <v>82.91</v>
      </c>
      <c r="P109" s="136">
        <v>76.37</v>
      </c>
      <c r="Q109" s="136">
        <v>75.010000000000005</v>
      </c>
      <c r="R109" s="136">
        <v>0</v>
      </c>
    </row>
    <row r="110" spans="1:18">
      <c r="A110" s="135">
        <v>42338</v>
      </c>
      <c r="B110" s="136">
        <v>14941.8631</v>
      </c>
      <c r="C110" s="136">
        <v>9842.0966000000008</v>
      </c>
      <c r="D110" s="136">
        <v>4655.0865000000003</v>
      </c>
      <c r="E110" s="136">
        <v>444.68</v>
      </c>
      <c r="F110" s="136">
        <v>11697.2137</v>
      </c>
      <c r="G110" s="136">
        <v>7859.1589999999997</v>
      </c>
      <c r="H110" s="136">
        <v>3498.2276000000002</v>
      </c>
      <c r="I110" s="136">
        <v>339.82709999999997</v>
      </c>
      <c r="J110" s="136">
        <v>7523.634</v>
      </c>
      <c r="K110" s="136">
        <v>6306.1750000000002</v>
      </c>
      <c r="L110" s="136">
        <v>965.17600000000004</v>
      </c>
      <c r="M110" s="136">
        <v>252.28299999999999</v>
      </c>
      <c r="N110" s="136">
        <v>78.28</v>
      </c>
      <c r="O110" s="136">
        <v>79.849999999999994</v>
      </c>
      <c r="P110" s="136">
        <v>75.150000000000006</v>
      </c>
      <c r="Q110" s="136">
        <v>76.42</v>
      </c>
      <c r="R110" s="136">
        <v>0</v>
      </c>
    </row>
    <row r="111" spans="1:18">
      <c r="A111" s="135">
        <v>42369</v>
      </c>
      <c r="B111" s="136">
        <v>15611.8235</v>
      </c>
      <c r="C111" s="136">
        <v>10016.6898</v>
      </c>
      <c r="D111" s="136">
        <v>5125.8353999999999</v>
      </c>
      <c r="E111" s="136">
        <v>469.29829999999998</v>
      </c>
      <c r="F111" s="136">
        <v>11985.5615</v>
      </c>
      <c r="G111" s="136">
        <v>7719.3292000000001</v>
      </c>
      <c r="H111" s="136">
        <v>3915.7611999999999</v>
      </c>
      <c r="I111" s="136">
        <v>350.47109999999998</v>
      </c>
      <c r="J111" s="136">
        <v>7458.1019999999999</v>
      </c>
      <c r="K111" s="136">
        <v>6182.1769999999997</v>
      </c>
      <c r="L111" s="136">
        <v>1016.98</v>
      </c>
      <c r="M111" s="136">
        <v>258.94499999999999</v>
      </c>
      <c r="N111" s="136">
        <v>76.77</v>
      </c>
      <c r="O111" s="136">
        <v>77.06</v>
      </c>
      <c r="P111" s="136">
        <v>76.39</v>
      </c>
      <c r="Q111" s="136">
        <v>74.680000000000007</v>
      </c>
      <c r="R111" s="136">
        <v>0</v>
      </c>
    </row>
    <row r="112" spans="1:18">
      <c r="A112" s="135">
        <v>42400</v>
      </c>
      <c r="B112" s="136">
        <v>16624.945</v>
      </c>
      <c r="C112" s="136">
        <v>10566.003699999999</v>
      </c>
      <c r="D112" s="136">
        <v>5582.7097000000003</v>
      </c>
      <c r="E112" s="136">
        <v>476.23160000000001</v>
      </c>
      <c r="F112" s="136">
        <v>13106.9295</v>
      </c>
      <c r="G112" s="136">
        <v>8271.2083999999995</v>
      </c>
      <c r="H112" s="136">
        <v>4469.6360000000004</v>
      </c>
      <c r="I112" s="136">
        <v>366.08510000000001</v>
      </c>
      <c r="J112" s="136">
        <v>7925.5659999999998</v>
      </c>
      <c r="K112" s="136">
        <v>6509.4</v>
      </c>
      <c r="L112" s="136">
        <v>1142.979</v>
      </c>
      <c r="M112" s="136">
        <v>273.18700000000001</v>
      </c>
      <c r="N112" s="136">
        <v>78.84</v>
      </c>
      <c r="O112" s="136">
        <v>78.28</v>
      </c>
      <c r="P112" s="136">
        <v>80.06</v>
      </c>
      <c r="Q112" s="136">
        <v>76.87</v>
      </c>
      <c r="R112" s="136">
        <v>0</v>
      </c>
    </row>
    <row r="113" spans="1:18">
      <c r="A113" s="135">
        <v>42429</v>
      </c>
      <c r="B113" s="136">
        <v>16720.91</v>
      </c>
      <c r="C113" s="136">
        <v>10473.030000000001</v>
      </c>
      <c r="D113" s="136">
        <v>5738.02</v>
      </c>
      <c r="E113" s="136">
        <v>509.86</v>
      </c>
      <c r="F113" s="136">
        <v>13508.62</v>
      </c>
      <c r="G113" s="136">
        <v>8456.09</v>
      </c>
      <c r="H113" s="136">
        <v>4654.5600000000004</v>
      </c>
      <c r="I113" s="136">
        <v>397.97</v>
      </c>
      <c r="J113" s="136">
        <v>8130.35</v>
      </c>
      <c r="K113" s="136">
        <v>6587.99</v>
      </c>
      <c r="L113" s="136">
        <v>1244.7</v>
      </c>
      <c r="M113" s="136">
        <v>297.66000000000003</v>
      </c>
      <c r="N113" s="136">
        <v>80.8</v>
      </c>
      <c r="O113" s="136">
        <v>80.7</v>
      </c>
      <c r="P113" s="136">
        <v>81.099999999999994</v>
      </c>
      <c r="Q113" s="136">
        <v>78.099999999999994</v>
      </c>
      <c r="R113" s="136">
        <v>0</v>
      </c>
    </row>
    <row r="114" spans="1:18">
      <c r="A114" s="135">
        <v>42460</v>
      </c>
      <c r="B114" s="136">
        <v>16373.76</v>
      </c>
      <c r="C114" s="136">
        <v>10488.07</v>
      </c>
      <c r="D114" s="136">
        <v>5424.39</v>
      </c>
      <c r="E114" s="136">
        <v>461.29</v>
      </c>
      <c r="F114" s="136">
        <v>13327.87</v>
      </c>
      <c r="G114" s="136">
        <v>8722.33</v>
      </c>
      <c r="H114" s="136">
        <v>4259.99</v>
      </c>
      <c r="I114" s="136">
        <v>345.55</v>
      </c>
      <c r="J114" s="136">
        <v>8318.5</v>
      </c>
      <c r="K114" s="136">
        <v>6920.86</v>
      </c>
      <c r="L114" s="136">
        <v>1141.3</v>
      </c>
      <c r="M114" s="136">
        <v>256.33</v>
      </c>
      <c r="N114" s="136">
        <v>81.400000000000006</v>
      </c>
      <c r="O114" s="136">
        <v>83.2</v>
      </c>
      <c r="P114" s="136">
        <v>78.5</v>
      </c>
      <c r="Q114" s="136">
        <v>74.900000000000006</v>
      </c>
      <c r="R114" s="136">
        <v>0</v>
      </c>
    </row>
    <row r="115" spans="1:18">
      <c r="A115" s="135">
        <v>42490</v>
      </c>
      <c r="B115" s="136">
        <v>16389.45</v>
      </c>
      <c r="C115" s="136">
        <v>10358.84</v>
      </c>
      <c r="D115" s="136">
        <v>5577.05</v>
      </c>
      <c r="E115" s="136">
        <v>453.57</v>
      </c>
      <c r="F115" s="136">
        <v>13463.31</v>
      </c>
      <c r="G115" s="136">
        <v>8639.07</v>
      </c>
      <c r="H115" s="136">
        <v>4461.59</v>
      </c>
      <c r="I115" s="136">
        <v>362.65</v>
      </c>
      <c r="J115" s="136">
        <v>8360.69</v>
      </c>
      <c r="K115" s="136">
        <v>6913.33</v>
      </c>
      <c r="L115" s="136">
        <v>1178.1300000000001</v>
      </c>
      <c r="M115" s="136">
        <v>269.23</v>
      </c>
      <c r="N115" s="136">
        <v>82.1</v>
      </c>
      <c r="O115" s="136">
        <v>83.4</v>
      </c>
      <c r="P115" s="136">
        <v>80</v>
      </c>
      <c r="Q115" s="136">
        <v>80</v>
      </c>
      <c r="R115" s="136">
        <v>0</v>
      </c>
    </row>
    <row r="116" spans="1:18">
      <c r="A116" s="135">
        <v>42521</v>
      </c>
      <c r="B116" s="136">
        <v>16768.25</v>
      </c>
      <c r="C116" s="136">
        <v>10448</v>
      </c>
      <c r="D116" s="136">
        <v>5856.61</v>
      </c>
      <c r="E116" s="136">
        <v>463.64</v>
      </c>
      <c r="F116" s="136">
        <v>13366.82</v>
      </c>
      <c r="G116" s="136">
        <v>8419.74</v>
      </c>
      <c r="H116" s="136">
        <v>4597.7</v>
      </c>
      <c r="I116" s="136">
        <v>349.37</v>
      </c>
      <c r="J116" s="136">
        <v>8196.44</v>
      </c>
      <c r="K116" s="136">
        <v>6789.07</v>
      </c>
      <c r="L116" s="136">
        <v>1148.81</v>
      </c>
      <c r="M116" s="136">
        <v>258.56</v>
      </c>
      <c r="N116" s="136">
        <v>79.7</v>
      </c>
      <c r="O116" s="136">
        <v>80.599999999999994</v>
      </c>
      <c r="P116" s="136">
        <v>78.5</v>
      </c>
      <c r="Q116" s="136">
        <v>75.400000000000006</v>
      </c>
      <c r="R116" s="136">
        <v>0</v>
      </c>
    </row>
    <row r="117" spans="1:18">
      <c r="A117" s="135">
        <v>42551</v>
      </c>
      <c r="B117" s="136">
        <v>16097.29</v>
      </c>
      <c r="C117" s="136">
        <v>9859.7999999999993</v>
      </c>
      <c r="D117" s="136">
        <v>5784.62</v>
      </c>
      <c r="E117" s="136">
        <v>452.87</v>
      </c>
      <c r="F117" s="136">
        <v>13229.43</v>
      </c>
      <c r="G117" s="136">
        <v>8122.87</v>
      </c>
      <c r="H117" s="136">
        <v>4753.8900000000003</v>
      </c>
      <c r="I117" s="136">
        <v>352.68</v>
      </c>
      <c r="J117" s="136">
        <v>7913.91</v>
      </c>
      <c r="K117" s="136">
        <v>6476.7</v>
      </c>
      <c r="L117" s="136">
        <v>1176.0899999999999</v>
      </c>
      <c r="M117" s="136">
        <v>261.12</v>
      </c>
      <c r="N117" s="136">
        <v>82.2</v>
      </c>
      <c r="O117" s="136">
        <v>82.4</v>
      </c>
      <c r="P117" s="136">
        <v>82.2</v>
      </c>
      <c r="Q117" s="136">
        <v>77.900000000000006</v>
      </c>
      <c r="R117" s="136">
        <v>0</v>
      </c>
    </row>
    <row r="118" spans="1:18">
      <c r="A118" s="135">
        <v>42582</v>
      </c>
      <c r="B118" s="136">
        <v>18428.919999999998</v>
      </c>
      <c r="C118" s="136">
        <v>11428.34</v>
      </c>
      <c r="D118" s="136">
        <v>6523.3</v>
      </c>
      <c r="E118" s="136">
        <v>477.27</v>
      </c>
      <c r="F118" s="136">
        <v>15227</v>
      </c>
      <c r="G118" s="136">
        <v>9445.6200000000008</v>
      </c>
      <c r="H118" s="136">
        <v>5398.96</v>
      </c>
      <c r="I118" s="136">
        <v>382.42</v>
      </c>
      <c r="J118" s="136">
        <v>9088.68</v>
      </c>
      <c r="K118" s="136">
        <v>7457.26</v>
      </c>
      <c r="L118" s="136">
        <v>1349.02</v>
      </c>
      <c r="M118" s="136">
        <v>282.39</v>
      </c>
      <c r="N118" s="136">
        <v>82.6</v>
      </c>
      <c r="O118" s="136">
        <v>82.7</v>
      </c>
      <c r="P118" s="136">
        <v>82.8</v>
      </c>
      <c r="Q118" s="136">
        <v>80.099999999999994</v>
      </c>
      <c r="R118" s="136">
        <v>0</v>
      </c>
    </row>
    <row r="119" spans="1:18">
      <c r="A119" s="135">
        <v>42613</v>
      </c>
      <c r="B119" s="136">
        <v>18843.939999999999</v>
      </c>
      <c r="C119" s="136">
        <v>11853.23</v>
      </c>
      <c r="D119" s="136">
        <v>6519.73</v>
      </c>
      <c r="E119" s="136">
        <v>470.97</v>
      </c>
      <c r="F119" s="136">
        <v>16081.98</v>
      </c>
      <c r="G119" s="136">
        <v>10198.370000000001</v>
      </c>
      <c r="H119" s="136">
        <v>5511.22</v>
      </c>
      <c r="I119" s="136">
        <v>372.39</v>
      </c>
      <c r="J119" s="136">
        <v>9714.39</v>
      </c>
      <c r="K119" s="136">
        <v>8051.49</v>
      </c>
      <c r="L119" s="136">
        <v>1388.5</v>
      </c>
      <c r="M119" s="136">
        <v>274.39999999999998</v>
      </c>
      <c r="N119" s="136">
        <v>85.3</v>
      </c>
      <c r="O119" s="136">
        <v>86</v>
      </c>
      <c r="P119" s="136">
        <v>84.5</v>
      </c>
      <c r="Q119" s="136">
        <v>79.099999999999994</v>
      </c>
      <c r="R119" s="136">
        <v>0</v>
      </c>
    </row>
    <row r="120" spans="1:18">
      <c r="A120" s="135">
        <v>42643</v>
      </c>
      <c r="B120" s="136">
        <v>17474.87</v>
      </c>
      <c r="C120" s="136">
        <v>10993.63</v>
      </c>
      <c r="D120" s="136">
        <v>6040.69</v>
      </c>
      <c r="E120" s="136">
        <v>440.55</v>
      </c>
      <c r="F120" s="136">
        <v>14220.78</v>
      </c>
      <c r="G120" s="136">
        <v>9144.9500000000007</v>
      </c>
      <c r="H120" s="136">
        <v>4744.34</v>
      </c>
      <c r="I120" s="136">
        <v>331.49</v>
      </c>
      <c r="J120" s="136">
        <v>8622.0300000000007</v>
      </c>
      <c r="K120" s="136">
        <v>7231.08</v>
      </c>
      <c r="L120" s="136">
        <v>1147.8</v>
      </c>
      <c r="M120" s="136">
        <v>243.16</v>
      </c>
      <c r="N120" s="136">
        <v>81.400000000000006</v>
      </c>
      <c r="O120" s="136">
        <v>83.2</v>
      </c>
      <c r="P120" s="136">
        <v>78.5</v>
      </c>
      <c r="Q120" s="136">
        <v>75.2</v>
      </c>
      <c r="R120" s="136">
        <v>0</v>
      </c>
    </row>
    <row r="121" spans="1:18">
      <c r="A121" s="135">
        <v>42674</v>
      </c>
      <c r="B121" s="136">
        <v>17856.48</v>
      </c>
      <c r="C121" s="136">
        <v>11293.55</v>
      </c>
      <c r="D121" s="136">
        <v>6103.63</v>
      </c>
      <c r="E121" s="136">
        <v>459.29</v>
      </c>
      <c r="F121" s="136">
        <v>14542.36</v>
      </c>
      <c r="G121" s="136">
        <v>9532.2199999999993</v>
      </c>
      <c r="H121" s="136">
        <v>4664.1499999999996</v>
      </c>
      <c r="I121" s="136">
        <v>345.99</v>
      </c>
      <c r="J121" s="136">
        <v>8951.2000000000007</v>
      </c>
      <c r="K121" s="136">
        <v>7558.34</v>
      </c>
      <c r="L121" s="136">
        <v>1136.18</v>
      </c>
      <c r="M121" s="136">
        <v>256.68</v>
      </c>
      <c r="N121" s="136">
        <v>81.44</v>
      </c>
      <c r="O121" s="136">
        <v>84.4</v>
      </c>
      <c r="P121" s="136">
        <v>76.42</v>
      </c>
      <c r="Q121" s="136">
        <v>75.33</v>
      </c>
      <c r="R121" s="136">
        <v>0</v>
      </c>
    </row>
    <row r="122" spans="1:18">
      <c r="A122" s="135">
        <v>42704</v>
      </c>
      <c r="B122" s="136">
        <v>16876.509999999998</v>
      </c>
      <c r="C122" s="136">
        <v>10757.6</v>
      </c>
      <c r="D122" s="136">
        <v>5684.32</v>
      </c>
      <c r="E122" s="136">
        <v>434.59</v>
      </c>
      <c r="F122" s="136">
        <v>13349.7</v>
      </c>
      <c r="G122" s="136">
        <v>8674.83</v>
      </c>
      <c r="H122" s="136">
        <v>4333.66</v>
      </c>
      <c r="I122" s="136">
        <v>341.21</v>
      </c>
      <c r="J122" s="136">
        <v>8210.17</v>
      </c>
      <c r="K122" s="136">
        <v>6876.11</v>
      </c>
      <c r="L122" s="136">
        <v>1082.21</v>
      </c>
      <c r="M122" s="136">
        <v>251.85</v>
      </c>
      <c r="N122" s="136">
        <v>79.099999999999994</v>
      </c>
      <c r="O122" s="136">
        <v>80.64</v>
      </c>
      <c r="P122" s="136">
        <v>76.239999999999995</v>
      </c>
      <c r="Q122" s="136">
        <v>78.510000000000005</v>
      </c>
      <c r="R122" s="136">
        <v>0</v>
      </c>
    </row>
    <row r="123" spans="1:18">
      <c r="A123" s="135">
        <v>42735</v>
      </c>
      <c r="B123" s="136">
        <v>17839.830000000002</v>
      </c>
      <c r="C123" s="136">
        <v>10948.24</v>
      </c>
      <c r="D123" s="136">
        <v>6416.73</v>
      </c>
      <c r="E123" s="136">
        <v>474.86</v>
      </c>
      <c r="F123" s="136">
        <v>14064.49</v>
      </c>
      <c r="G123" s="136">
        <v>8671.7900000000009</v>
      </c>
      <c r="H123" s="136">
        <v>5020.16</v>
      </c>
      <c r="I123" s="136">
        <v>372.53</v>
      </c>
      <c r="J123" s="136">
        <v>8292.9500000000007</v>
      </c>
      <c r="K123" s="136">
        <v>6821.06</v>
      </c>
      <c r="L123" s="136">
        <v>1195.67</v>
      </c>
      <c r="M123" s="136">
        <v>276.23</v>
      </c>
      <c r="N123" s="136">
        <v>78.84</v>
      </c>
      <c r="O123" s="136">
        <v>79.209999999999994</v>
      </c>
      <c r="P123" s="136">
        <v>78.239999999999995</v>
      </c>
      <c r="Q123" s="136">
        <v>78.45</v>
      </c>
      <c r="R123" s="136">
        <v>0</v>
      </c>
    </row>
    <row r="124" spans="1:18">
      <c r="A124" s="135">
        <v>42766</v>
      </c>
      <c r="B124" s="136">
        <v>18697.189999999999</v>
      </c>
      <c r="C124" s="136">
        <v>11512.62</v>
      </c>
      <c r="D124" s="136">
        <v>6683.06</v>
      </c>
      <c r="E124" s="136">
        <v>501.52</v>
      </c>
      <c r="F124" s="136">
        <v>15284.49</v>
      </c>
      <c r="G124" s="136">
        <v>9372.2999999999993</v>
      </c>
      <c r="H124" s="136">
        <v>5517.4</v>
      </c>
      <c r="I124" s="136">
        <v>394.79</v>
      </c>
      <c r="J124" s="136">
        <v>8920.25</v>
      </c>
      <c r="K124" s="136">
        <v>7283.21</v>
      </c>
      <c r="L124" s="136">
        <v>1340.82</v>
      </c>
      <c r="M124" s="136">
        <v>296.22000000000003</v>
      </c>
      <c r="N124" s="136">
        <v>81.75</v>
      </c>
      <c r="O124" s="136">
        <v>81.41</v>
      </c>
      <c r="P124" s="136">
        <v>82.56</v>
      </c>
      <c r="Q124" s="136">
        <v>78.72</v>
      </c>
      <c r="R124" s="136">
        <v>0</v>
      </c>
    </row>
    <row r="125" spans="1:18">
      <c r="A125" s="135">
        <v>42794</v>
      </c>
      <c r="B125" s="136">
        <v>17115.72</v>
      </c>
      <c r="C125" s="136">
        <v>10827.5</v>
      </c>
      <c r="D125" s="136">
        <v>5830.04</v>
      </c>
      <c r="E125" s="136">
        <v>458.17</v>
      </c>
      <c r="F125" s="136">
        <v>14132.11</v>
      </c>
      <c r="G125" s="136">
        <v>9093.1200000000008</v>
      </c>
      <c r="H125" s="136">
        <v>4678.66</v>
      </c>
      <c r="I125" s="136">
        <v>360.33</v>
      </c>
      <c r="J125" s="136">
        <v>8589.56</v>
      </c>
      <c r="K125" s="136">
        <v>7089.66</v>
      </c>
      <c r="L125" s="136">
        <v>1230.45</v>
      </c>
      <c r="M125" s="136">
        <v>269.45</v>
      </c>
      <c r="N125" s="136">
        <v>82.57</v>
      </c>
      <c r="O125" s="136">
        <v>83.98</v>
      </c>
      <c r="P125" s="136">
        <v>80.25</v>
      </c>
      <c r="Q125" s="136">
        <v>78.64</v>
      </c>
      <c r="R125" s="136">
        <v>0</v>
      </c>
    </row>
    <row r="126" spans="1:18">
      <c r="A126" s="135">
        <v>42825</v>
      </c>
      <c r="B126" s="136">
        <v>18402.63</v>
      </c>
      <c r="C126" s="136">
        <v>11607.24</v>
      </c>
      <c r="D126" s="136">
        <v>6314.77</v>
      </c>
      <c r="E126" s="136">
        <v>480.62</v>
      </c>
      <c r="F126" s="136">
        <v>14848.8</v>
      </c>
      <c r="G126" s="136">
        <v>9652.2000000000007</v>
      </c>
      <c r="H126" s="136">
        <v>4831.6899999999996</v>
      </c>
      <c r="I126" s="136">
        <v>364.91</v>
      </c>
      <c r="J126" s="136">
        <v>9119.02</v>
      </c>
      <c r="K126" s="136">
        <v>7644.18</v>
      </c>
      <c r="L126" s="136">
        <v>1204.93</v>
      </c>
      <c r="M126" s="136">
        <v>269.91000000000003</v>
      </c>
      <c r="N126" s="136">
        <v>80.69</v>
      </c>
      <c r="O126" s="136">
        <v>83.16</v>
      </c>
      <c r="P126" s="136">
        <v>76.510000000000005</v>
      </c>
      <c r="Q126" s="136">
        <v>75.930000000000007</v>
      </c>
      <c r="R126" s="136">
        <v>0</v>
      </c>
    </row>
    <row r="127" spans="1:18">
      <c r="A127" s="135">
        <v>42855</v>
      </c>
      <c r="B127" s="136">
        <v>18053.37</v>
      </c>
      <c r="C127" s="136">
        <v>11187.96</v>
      </c>
      <c r="D127" s="136">
        <v>6372.86</v>
      </c>
      <c r="E127" s="136">
        <v>492.55</v>
      </c>
      <c r="F127" s="136">
        <v>14683.36</v>
      </c>
      <c r="G127" s="136">
        <v>9342.42</v>
      </c>
      <c r="H127" s="136">
        <v>4948.3599999999997</v>
      </c>
      <c r="I127" s="136">
        <v>392.59</v>
      </c>
      <c r="J127" s="136">
        <v>8922.5300000000007</v>
      </c>
      <c r="K127" s="136">
        <v>7476.25</v>
      </c>
      <c r="L127" s="136">
        <v>1157</v>
      </c>
      <c r="M127" s="136">
        <v>289.27999999999997</v>
      </c>
      <c r="N127" s="136">
        <v>81.33</v>
      </c>
      <c r="O127" s="136">
        <v>83.5</v>
      </c>
      <c r="P127" s="136">
        <v>77.650000000000006</v>
      </c>
      <c r="Q127" s="136">
        <v>79.7</v>
      </c>
      <c r="R127" s="136">
        <v>0</v>
      </c>
    </row>
    <row r="128" spans="1:18">
      <c r="A128" s="135">
        <v>42886</v>
      </c>
      <c r="B128" s="136">
        <v>18515.03</v>
      </c>
      <c r="C128" s="136">
        <v>11599.65</v>
      </c>
      <c r="D128" s="136">
        <v>6414.45</v>
      </c>
      <c r="E128" s="136">
        <v>500.93</v>
      </c>
      <c r="F128" s="136">
        <v>14851.86</v>
      </c>
      <c r="G128" s="136">
        <v>9573.73</v>
      </c>
      <c r="H128" s="136">
        <v>4877.67</v>
      </c>
      <c r="I128" s="136">
        <v>400.46</v>
      </c>
      <c r="J128" s="136">
        <v>9107.5</v>
      </c>
      <c r="K128" s="136">
        <v>7694.39</v>
      </c>
      <c r="L128" s="136">
        <v>1118.83</v>
      </c>
      <c r="M128" s="136">
        <v>294.27999999999997</v>
      </c>
      <c r="N128" s="136">
        <v>80.22</v>
      </c>
      <c r="O128" s="136">
        <v>82.53</v>
      </c>
      <c r="P128" s="136">
        <v>76.040000000000006</v>
      </c>
      <c r="Q128" s="136">
        <v>79.94</v>
      </c>
      <c r="R128" s="136">
        <v>0</v>
      </c>
    </row>
    <row r="129" spans="1:18">
      <c r="A129" s="135">
        <v>42916</v>
      </c>
      <c r="B129" s="136">
        <v>17620.02</v>
      </c>
      <c r="C129" s="136">
        <v>10817.86</v>
      </c>
      <c r="D129" s="136">
        <v>6329.47</v>
      </c>
      <c r="E129" s="136">
        <v>472.7</v>
      </c>
      <c r="F129" s="136">
        <v>14346.82</v>
      </c>
      <c r="G129" s="136">
        <v>9130.4699999999993</v>
      </c>
      <c r="H129" s="136">
        <v>4834.22</v>
      </c>
      <c r="I129" s="136">
        <v>382.14</v>
      </c>
      <c r="J129" s="136">
        <v>8661.85</v>
      </c>
      <c r="K129" s="136">
        <v>7285.74</v>
      </c>
      <c r="L129" s="136">
        <v>1096.1099999999999</v>
      </c>
      <c r="M129" s="136">
        <v>279.99</v>
      </c>
      <c r="N129" s="136">
        <v>81.42</v>
      </c>
      <c r="O129" s="136">
        <v>84.4</v>
      </c>
      <c r="P129" s="136">
        <v>76.38</v>
      </c>
      <c r="Q129" s="136">
        <v>80.84</v>
      </c>
      <c r="R129" s="136">
        <v>0</v>
      </c>
    </row>
    <row r="130" spans="1:18">
      <c r="A130" s="135">
        <v>42947</v>
      </c>
      <c r="B130" s="136">
        <v>20166.7</v>
      </c>
      <c r="C130" s="136">
        <v>12508.51</v>
      </c>
      <c r="D130" s="136">
        <v>7142.53</v>
      </c>
      <c r="E130" s="136">
        <v>515.66</v>
      </c>
      <c r="F130" s="136">
        <v>16379.97</v>
      </c>
      <c r="G130" s="136">
        <v>10356.33</v>
      </c>
      <c r="H130" s="136">
        <v>5596.93</v>
      </c>
      <c r="I130" s="136">
        <v>426.71</v>
      </c>
      <c r="J130" s="136">
        <v>9772.65</v>
      </c>
      <c r="K130" s="136">
        <v>8153.42</v>
      </c>
      <c r="L130" s="136">
        <v>1304.8800000000001</v>
      </c>
      <c r="M130" s="136">
        <v>314.35000000000002</v>
      </c>
      <c r="N130" s="136">
        <v>81.22</v>
      </c>
      <c r="O130" s="136">
        <v>82.79</v>
      </c>
      <c r="P130" s="136">
        <v>78.36</v>
      </c>
      <c r="Q130" s="136">
        <v>82.75</v>
      </c>
      <c r="R130" s="136">
        <v>0</v>
      </c>
    </row>
    <row r="131" spans="1:18">
      <c r="A131" s="135">
        <v>42978</v>
      </c>
      <c r="B131" s="136">
        <v>20470.64</v>
      </c>
      <c r="C131" s="136">
        <v>12722.34</v>
      </c>
      <c r="D131" s="136">
        <v>7248.86</v>
      </c>
      <c r="E131" s="136">
        <v>499.44</v>
      </c>
      <c r="F131" s="136">
        <v>17035.52</v>
      </c>
      <c r="G131" s="136">
        <v>10731.38</v>
      </c>
      <c r="H131" s="136">
        <v>5882.72</v>
      </c>
      <c r="I131" s="136">
        <v>421.42</v>
      </c>
      <c r="J131" s="136">
        <v>10198</v>
      </c>
      <c r="K131" s="136">
        <v>8479.7000000000007</v>
      </c>
      <c r="L131" s="136">
        <v>1408.03</v>
      </c>
      <c r="M131" s="136">
        <v>310.27</v>
      </c>
      <c r="N131" s="136">
        <v>83.22</v>
      </c>
      <c r="O131" s="136">
        <v>84.35</v>
      </c>
      <c r="P131" s="136">
        <v>81.150000000000006</v>
      </c>
      <c r="Q131" s="136">
        <v>84.38</v>
      </c>
      <c r="R131" s="136">
        <v>0</v>
      </c>
    </row>
    <row r="132" spans="1:18">
      <c r="A132" s="135">
        <v>43008</v>
      </c>
      <c r="B132" s="136">
        <v>19201.57</v>
      </c>
      <c r="C132" s="136">
        <v>11896.56</v>
      </c>
      <c r="D132" s="136">
        <v>6806.61</v>
      </c>
      <c r="E132" s="136">
        <v>498.4</v>
      </c>
      <c r="F132" s="136">
        <v>15393.17</v>
      </c>
      <c r="G132" s="136">
        <v>9807.02</v>
      </c>
      <c r="H132" s="136">
        <v>5200.1499999999996</v>
      </c>
      <c r="I132" s="136">
        <v>386</v>
      </c>
      <c r="J132" s="136">
        <v>9282.57</v>
      </c>
      <c r="K132" s="136">
        <v>7795.35</v>
      </c>
      <c r="L132" s="136">
        <v>1204.5999999999999</v>
      </c>
      <c r="M132" s="136">
        <v>282.62</v>
      </c>
      <c r="N132" s="136">
        <v>80.17</v>
      </c>
      <c r="O132" s="136">
        <v>82.44</v>
      </c>
      <c r="P132" s="136">
        <v>76.400000000000006</v>
      </c>
      <c r="Q132" s="136">
        <v>77.45</v>
      </c>
      <c r="R132" s="136">
        <v>607</v>
      </c>
    </row>
    <row r="133" spans="1:18">
      <c r="A133" s="135">
        <v>43039</v>
      </c>
      <c r="B133" s="136">
        <v>19655.349999999999</v>
      </c>
      <c r="C133" s="136">
        <v>12198.42</v>
      </c>
      <c r="D133" s="136">
        <v>6941.32</v>
      </c>
      <c r="E133" s="136">
        <v>515.6</v>
      </c>
      <c r="F133" s="136">
        <v>15735.58</v>
      </c>
      <c r="G133" s="136">
        <v>10117.129999999999</v>
      </c>
      <c r="H133" s="136">
        <v>5201.8599999999997</v>
      </c>
      <c r="I133" s="136">
        <v>416.58</v>
      </c>
      <c r="J133" s="136">
        <v>9628.58</v>
      </c>
      <c r="K133" s="136">
        <v>8100.6</v>
      </c>
      <c r="L133" s="136">
        <v>1221.8499999999999</v>
      </c>
      <c r="M133" s="136">
        <v>306.14</v>
      </c>
      <c r="N133" s="136">
        <v>80.06</v>
      </c>
      <c r="O133" s="136">
        <v>82.94</v>
      </c>
      <c r="P133" s="136">
        <v>74.94</v>
      </c>
      <c r="Q133" s="136">
        <v>80.790000000000006</v>
      </c>
      <c r="R133" s="136">
        <v>611</v>
      </c>
    </row>
    <row r="134" spans="1:18">
      <c r="A134" s="135">
        <v>43069</v>
      </c>
      <c r="B134" s="136">
        <v>18631.71</v>
      </c>
      <c r="C134" s="136">
        <v>11998.7</v>
      </c>
      <c r="D134" s="136">
        <v>6142.13</v>
      </c>
      <c r="E134" s="136">
        <v>490.88</v>
      </c>
      <c r="F134" s="136">
        <v>14980.92</v>
      </c>
      <c r="G134" s="136">
        <v>9978</v>
      </c>
      <c r="H134" s="136">
        <v>4603.71</v>
      </c>
      <c r="I134" s="136">
        <v>399.21</v>
      </c>
      <c r="J134" s="136">
        <v>9297.49</v>
      </c>
      <c r="K134" s="136">
        <v>7862.86</v>
      </c>
      <c r="L134" s="136">
        <v>1139.6199999999999</v>
      </c>
      <c r="M134" s="136">
        <v>295.01</v>
      </c>
      <c r="N134" s="136">
        <v>80.41</v>
      </c>
      <c r="O134" s="136">
        <v>83.16</v>
      </c>
      <c r="P134" s="136">
        <v>74.95</v>
      </c>
      <c r="Q134" s="136">
        <v>81.33</v>
      </c>
      <c r="R134" s="136">
        <v>618</v>
      </c>
    </row>
    <row r="135" spans="1:18">
      <c r="A135" s="135">
        <v>43100</v>
      </c>
      <c r="B135" s="136">
        <v>19389.990000000002</v>
      </c>
      <c r="C135" s="136">
        <v>12082.06</v>
      </c>
      <c r="D135" s="136">
        <v>6791.88</v>
      </c>
      <c r="E135" s="136">
        <v>516.04999999999995</v>
      </c>
      <c r="F135" s="136">
        <v>15401.63</v>
      </c>
      <c r="G135" s="136">
        <v>9741.41</v>
      </c>
      <c r="H135" s="136">
        <v>5250.78</v>
      </c>
      <c r="I135" s="136">
        <v>409.44</v>
      </c>
      <c r="J135" s="136">
        <v>9212.8700000000008</v>
      </c>
      <c r="K135" s="136">
        <v>7660.59</v>
      </c>
      <c r="L135" s="136">
        <v>1248.6500000000001</v>
      </c>
      <c r="M135" s="136">
        <v>303.63</v>
      </c>
      <c r="N135" s="136">
        <v>79.430000000000007</v>
      </c>
      <c r="O135" s="136">
        <v>80.63</v>
      </c>
      <c r="P135" s="136">
        <v>77.31</v>
      </c>
      <c r="Q135" s="136">
        <v>79.34</v>
      </c>
      <c r="R135" s="136">
        <v>627</v>
      </c>
    </row>
    <row r="136" spans="1:18">
      <c r="A136" s="135">
        <v>43131</v>
      </c>
      <c r="B136" s="136">
        <v>19466.95</v>
      </c>
      <c r="C136" s="136">
        <v>12040.45</v>
      </c>
      <c r="D136" s="136">
        <v>6933.71</v>
      </c>
      <c r="E136" s="136">
        <v>492.79</v>
      </c>
      <c r="F136" s="136">
        <v>15350.33</v>
      </c>
      <c r="G136" s="136">
        <v>9628.59</v>
      </c>
      <c r="H136" s="136">
        <v>5336.05</v>
      </c>
      <c r="I136" s="136">
        <v>385.7</v>
      </c>
      <c r="J136" s="136">
        <v>9106.86</v>
      </c>
      <c r="K136" s="136">
        <v>7559.09</v>
      </c>
      <c r="L136" s="136">
        <v>1262.8499999999999</v>
      </c>
      <c r="M136" s="136">
        <v>284.92</v>
      </c>
      <c r="N136" s="136">
        <v>78.849999999999994</v>
      </c>
      <c r="O136" s="136">
        <v>79.97</v>
      </c>
      <c r="P136" s="136">
        <v>76.959999999999994</v>
      </c>
      <c r="Q136" s="136">
        <v>78.27</v>
      </c>
      <c r="R136" s="136">
        <v>627</v>
      </c>
    </row>
    <row r="137" spans="1:18">
      <c r="A137" s="135">
        <v>43159</v>
      </c>
      <c r="B137" s="136">
        <v>19665.18</v>
      </c>
      <c r="C137" s="136">
        <v>12232.92</v>
      </c>
      <c r="D137" s="136">
        <v>6936.53</v>
      </c>
      <c r="E137" s="136">
        <v>495.73</v>
      </c>
      <c r="F137" s="136">
        <v>16278.89</v>
      </c>
      <c r="G137" s="136">
        <v>10140.15</v>
      </c>
      <c r="H137" s="136">
        <v>5723.98</v>
      </c>
      <c r="I137" s="136">
        <v>414.76</v>
      </c>
      <c r="J137" s="136">
        <v>9513.7199999999993</v>
      </c>
      <c r="K137" s="136">
        <v>7789.17</v>
      </c>
      <c r="L137" s="136">
        <v>1421.24</v>
      </c>
      <c r="M137" s="136">
        <v>303.32</v>
      </c>
      <c r="N137" s="136">
        <v>82.78</v>
      </c>
      <c r="O137" s="136">
        <v>82.89</v>
      </c>
      <c r="P137" s="136">
        <v>82.52</v>
      </c>
      <c r="Q137" s="136">
        <v>83.67</v>
      </c>
      <c r="R137" s="136">
        <v>627</v>
      </c>
    </row>
    <row r="138" spans="1:18">
      <c r="A138" s="135">
        <v>43190</v>
      </c>
      <c r="B138" s="136">
        <v>20039.86</v>
      </c>
      <c r="C138" s="136">
        <v>12624.87</v>
      </c>
      <c r="D138" s="136">
        <v>6885.44</v>
      </c>
      <c r="E138" s="136">
        <v>529.54999999999995</v>
      </c>
      <c r="F138" s="136">
        <v>16707.099999999999</v>
      </c>
      <c r="G138" s="136">
        <v>10724.32</v>
      </c>
      <c r="H138" s="136">
        <v>5548.66</v>
      </c>
      <c r="I138" s="136">
        <v>434.12</v>
      </c>
      <c r="J138" s="136">
        <v>10095.48</v>
      </c>
      <c r="K138" s="136">
        <v>8410.67</v>
      </c>
      <c r="L138" s="136">
        <v>1367.12</v>
      </c>
      <c r="M138" s="136">
        <v>317.69</v>
      </c>
      <c r="N138" s="136">
        <v>83.37</v>
      </c>
      <c r="O138" s="136">
        <v>84.95</v>
      </c>
      <c r="P138" s="136">
        <v>80.59</v>
      </c>
      <c r="Q138" s="136">
        <v>81.98</v>
      </c>
      <c r="R138" s="136">
        <v>634</v>
      </c>
    </row>
    <row r="139" spans="1:18">
      <c r="A139" s="135">
        <v>43220</v>
      </c>
      <c r="B139" s="136">
        <v>19870.72</v>
      </c>
      <c r="C139" s="136">
        <v>12502.36</v>
      </c>
      <c r="D139" s="136">
        <v>6838.26</v>
      </c>
      <c r="E139" s="136">
        <v>530.1</v>
      </c>
      <c r="F139" s="136">
        <v>16819.59</v>
      </c>
      <c r="G139" s="136">
        <v>10807.85</v>
      </c>
      <c r="H139" s="136">
        <v>5572.15</v>
      </c>
      <c r="I139" s="136">
        <v>439.6</v>
      </c>
      <c r="J139" s="136">
        <v>10273.69</v>
      </c>
      <c r="K139" s="136">
        <v>8593.0400000000009</v>
      </c>
      <c r="L139" s="136">
        <v>1360.02</v>
      </c>
      <c r="M139" s="136">
        <v>320.63</v>
      </c>
      <c r="N139" s="136">
        <v>84.65</v>
      </c>
      <c r="O139" s="136">
        <v>86.45</v>
      </c>
      <c r="P139" s="136">
        <v>81.48</v>
      </c>
      <c r="Q139" s="136">
        <v>82.93</v>
      </c>
      <c r="R139" s="136">
        <v>636</v>
      </c>
    </row>
    <row r="140" spans="1:18">
      <c r="A140" s="135">
        <v>43251</v>
      </c>
      <c r="B140" s="136">
        <v>20168.82</v>
      </c>
      <c r="C140" s="136">
        <v>12669.43</v>
      </c>
      <c r="D140" s="136">
        <v>6950.3</v>
      </c>
      <c r="E140" s="136">
        <v>549.1</v>
      </c>
      <c r="F140" s="136">
        <v>16419.259999999998</v>
      </c>
      <c r="G140" s="136">
        <v>10544.33</v>
      </c>
      <c r="H140" s="136">
        <v>5432.31</v>
      </c>
      <c r="I140" s="136">
        <v>442.61</v>
      </c>
      <c r="J140" s="136">
        <v>10022.4</v>
      </c>
      <c r="K140" s="136">
        <v>8410.8700000000008</v>
      </c>
      <c r="L140" s="136">
        <v>1291.53</v>
      </c>
      <c r="M140" s="136">
        <v>320</v>
      </c>
      <c r="N140" s="136">
        <v>81.41</v>
      </c>
      <c r="O140" s="136">
        <v>83.23</v>
      </c>
      <c r="P140" s="136">
        <v>78.16</v>
      </c>
      <c r="Q140" s="136">
        <v>80.61</v>
      </c>
      <c r="R140" s="136">
        <v>636</v>
      </c>
    </row>
    <row r="141" spans="1:18">
      <c r="A141" s="135">
        <v>43281</v>
      </c>
      <c r="B141" s="136">
        <v>19619.18</v>
      </c>
      <c r="C141" s="136">
        <v>12218.75</v>
      </c>
      <c r="D141" s="136">
        <v>6865.76</v>
      </c>
      <c r="E141" s="136">
        <v>534.66</v>
      </c>
      <c r="F141" s="136">
        <v>16382.16</v>
      </c>
      <c r="G141" s="136">
        <v>10378.459999999999</v>
      </c>
      <c r="H141" s="136">
        <v>5556.3</v>
      </c>
      <c r="I141" s="136">
        <v>447.41</v>
      </c>
      <c r="J141" s="136">
        <v>9887.83</v>
      </c>
      <c r="K141" s="136">
        <v>8241.67</v>
      </c>
      <c r="L141" s="136">
        <v>1322.31</v>
      </c>
      <c r="M141" s="136">
        <v>323.86</v>
      </c>
      <c r="N141" s="136">
        <v>83.5</v>
      </c>
      <c r="O141" s="136">
        <v>84.94</v>
      </c>
      <c r="P141" s="136">
        <v>80.930000000000007</v>
      </c>
      <c r="Q141" s="136">
        <v>83.68</v>
      </c>
      <c r="R141" s="136">
        <v>642</v>
      </c>
    </row>
    <row r="142" spans="1:18">
      <c r="A142" s="135">
        <v>43312</v>
      </c>
      <c r="B142" s="136">
        <v>21255.33</v>
      </c>
      <c r="C142" s="136">
        <v>13230.92</v>
      </c>
      <c r="D142" s="136">
        <v>7465.99</v>
      </c>
      <c r="E142" s="136">
        <v>558.41</v>
      </c>
      <c r="F142" s="136">
        <v>17723.48</v>
      </c>
      <c r="G142" s="136">
        <v>11236.72</v>
      </c>
      <c r="H142" s="136">
        <v>6011.57</v>
      </c>
      <c r="I142" s="136">
        <v>475.19</v>
      </c>
      <c r="J142" s="136">
        <v>10647.06</v>
      </c>
      <c r="K142" s="136">
        <v>8881.41</v>
      </c>
      <c r="L142" s="136">
        <v>1419.47</v>
      </c>
      <c r="M142" s="136">
        <v>346.18</v>
      </c>
      <c r="N142" s="136">
        <v>83.38</v>
      </c>
      <c r="O142" s="136">
        <v>84.93</v>
      </c>
      <c r="P142" s="136">
        <v>80.52</v>
      </c>
      <c r="Q142" s="136">
        <v>85.1</v>
      </c>
      <c r="R142" s="136">
        <v>646</v>
      </c>
    </row>
    <row r="143" spans="1:18">
      <c r="A143" s="135">
        <v>43343</v>
      </c>
      <c r="B143" s="136">
        <v>21359.66</v>
      </c>
      <c r="C143" s="136">
        <v>13429.86</v>
      </c>
      <c r="D143" s="136">
        <v>7375.06</v>
      </c>
      <c r="E143" s="136">
        <v>554.74</v>
      </c>
      <c r="F143" s="136">
        <v>18427.23</v>
      </c>
      <c r="G143" s="136">
        <v>11837.21</v>
      </c>
      <c r="H143" s="136">
        <v>6095.69</v>
      </c>
      <c r="I143" s="136">
        <v>494.33</v>
      </c>
      <c r="J143" s="136">
        <v>11171.16</v>
      </c>
      <c r="K143" s="136">
        <v>9355.1299999999992</v>
      </c>
      <c r="L143" s="136">
        <v>1457.21</v>
      </c>
      <c r="M143" s="136">
        <v>358.82</v>
      </c>
      <c r="N143" s="136">
        <v>86.27</v>
      </c>
      <c r="O143" s="136">
        <v>88.14</v>
      </c>
      <c r="P143" s="136">
        <v>82.65</v>
      </c>
      <c r="Q143" s="136">
        <v>89.11</v>
      </c>
      <c r="R143" s="136">
        <v>647</v>
      </c>
    </row>
    <row r="144" spans="1:18">
      <c r="A144" s="135">
        <v>43373</v>
      </c>
      <c r="B144" s="136">
        <v>20055.7</v>
      </c>
      <c r="C144" s="136">
        <v>12594.19</v>
      </c>
      <c r="D144" s="136">
        <v>6936.33</v>
      </c>
      <c r="E144" s="136">
        <v>525.19000000000005</v>
      </c>
      <c r="F144" s="136">
        <v>16294.61</v>
      </c>
      <c r="G144" s="136">
        <v>10405.23</v>
      </c>
      <c r="H144" s="136">
        <v>5460.97</v>
      </c>
      <c r="I144" s="136">
        <v>428.41</v>
      </c>
      <c r="J144" s="136">
        <v>9845.94</v>
      </c>
      <c r="K144" s="136">
        <v>8279.0400000000009</v>
      </c>
      <c r="L144" s="136">
        <v>1256.0999999999999</v>
      </c>
      <c r="M144" s="136">
        <v>310.79000000000002</v>
      </c>
      <c r="N144" s="136">
        <v>81.25</v>
      </c>
      <c r="O144" s="136">
        <v>82.62</v>
      </c>
      <c r="P144" s="136">
        <v>78.73</v>
      </c>
      <c r="Q144" s="136">
        <v>81.569999999999993</v>
      </c>
      <c r="R144" s="136">
        <v>662</v>
      </c>
    </row>
    <row r="145" spans="1:18">
      <c r="A145" s="135">
        <v>43404</v>
      </c>
      <c r="B145" s="136">
        <v>21090.959999999999</v>
      </c>
      <c r="C145" s="136">
        <v>13327.13</v>
      </c>
      <c r="D145" s="136">
        <v>7203.09</v>
      </c>
      <c r="E145" s="136">
        <v>560.74</v>
      </c>
      <c r="F145" s="136">
        <v>17256.71</v>
      </c>
      <c r="G145" s="136">
        <v>11277.56</v>
      </c>
      <c r="H145" s="136">
        <v>5526.87</v>
      </c>
      <c r="I145" s="136">
        <v>452.28</v>
      </c>
      <c r="J145" s="136">
        <v>10584</v>
      </c>
      <c r="K145" s="136">
        <v>8949.56</v>
      </c>
      <c r="L145" s="136">
        <v>1303.68</v>
      </c>
      <c r="M145" s="136">
        <v>330.76</v>
      </c>
      <c r="N145" s="136">
        <v>81.819999999999993</v>
      </c>
      <c r="O145" s="136">
        <v>84.62</v>
      </c>
      <c r="P145" s="136">
        <v>76.73</v>
      </c>
      <c r="Q145" s="136">
        <v>80.66</v>
      </c>
      <c r="R145" s="136">
        <v>668</v>
      </c>
    </row>
    <row r="146" spans="1:18">
      <c r="A146" s="135">
        <v>43434</v>
      </c>
      <c r="B146" s="136">
        <v>20390.75</v>
      </c>
      <c r="C146" s="136">
        <v>13243.8</v>
      </c>
      <c r="D146" s="136">
        <v>6628.39</v>
      </c>
      <c r="E146" s="136">
        <v>518.55999999999995</v>
      </c>
      <c r="F146" s="136">
        <v>16298.09</v>
      </c>
      <c r="G146" s="136">
        <v>10726.35</v>
      </c>
      <c r="H146" s="136">
        <v>5137.25</v>
      </c>
      <c r="I146" s="136">
        <v>434.48</v>
      </c>
      <c r="J146" s="136">
        <v>9961.07</v>
      </c>
      <c r="K146" s="136">
        <v>8386.66</v>
      </c>
      <c r="L146" s="136">
        <v>1253.07</v>
      </c>
      <c r="M146" s="136">
        <v>321.33999999999997</v>
      </c>
      <c r="N146" s="136">
        <v>79.930000000000007</v>
      </c>
      <c r="O146" s="136">
        <v>80.989999999999995</v>
      </c>
      <c r="P146" s="136">
        <v>77.5</v>
      </c>
      <c r="Q146" s="136">
        <v>83.79</v>
      </c>
      <c r="R146" s="136">
        <v>675</v>
      </c>
    </row>
    <row r="147" spans="1:18">
      <c r="A147" s="135">
        <v>43465</v>
      </c>
      <c r="B147" s="136">
        <v>21285.23</v>
      </c>
      <c r="C147" s="136">
        <v>13434.9</v>
      </c>
      <c r="D147" s="136">
        <v>7316.47</v>
      </c>
      <c r="E147" s="136">
        <v>533.87</v>
      </c>
      <c r="F147" s="136">
        <v>16972.37</v>
      </c>
      <c r="G147" s="136">
        <v>10712.99</v>
      </c>
      <c r="H147" s="136">
        <v>5814.49</v>
      </c>
      <c r="I147" s="136">
        <v>444.88</v>
      </c>
      <c r="J147" s="136">
        <v>10016.41</v>
      </c>
      <c r="K147" s="136">
        <v>8305.5300000000007</v>
      </c>
      <c r="L147" s="136">
        <v>1381.07</v>
      </c>
      <c r="M147" s="136">
        <v>329.82</v>
      </c>
      <c r="N147" s="136">
        <v>79.739999999999995</v>
      </c>
      <c r="O147" s="136">
        <v>79.739999999999995</v>
      </c>
      <c r="P147" s="136">
        <v>79.47</v>
      </c>
      <c r="Q147" s="136">
        <v>83.33</v>
      </c>
      <c r="R147" s="136">
        <v>680</v>
      </c>
    </row>
    <row r="148" spans="1:18">
      <c r="A148" s="135">
        <v>43496</v>
      </c>
      <c r="B148" s="136">
        <v>22730.32</v>
      </c>
      <c r="C148" s="136">
        <v>14569.88</v>
      </c>
      <c r="D148" s="136">
        <v>7605.23</v>
      </c>
      <c r="E148" s="136">
        <v>555.20000000000005</v>
      </c>
      <c r="F148" s="136">
        <v>18341.87</v>
      </c>
      <c r="G148" s="136">
        <v>11678.24</v>
      </c>
      <c r="H148" s="136">
        <v>6209.16</v>
      </c>
      <c r="I148" s="136">
        <v>454.46</v>
      </c>
      <c r="J148" s="136">
        <v>10687.73</v>
      </c>
      <c r="K148" s="136">
        <v>8868.41</v>
      </c>
      <c r="L148" s="136">
        <v>1483.58</v>
      </c>
      <c r="M148" s="136">
        <v>335.75</v>
      </c>
      <c r="N148" s="136">
        <v>80.69</v>
      </c>
      <c r="O148" s="136">
        <v>80.150000000000006</v>
      </c>
      <c r="P148" s="136">
        <v>81.64</v>
      </c>
      <c r="Q148" s="136">
        <v>81.86</v>
      </c>
      <c r="R148" s="136">
        <v>681</v>
      </c>
    </row>
    <row r="149" spans="1:18">
      <c r="A149" s="135">
        <v>43524</v>
      </c>
      <c r="B149" s="136">
        <v>21480.68</v>
      </c>
      <c r="C149" s="136">
        <v>13693.12</v>
      </c>
      <c r="D149" s="136">
        <v>7242.48</v>
      </c>
      <c r="E149" s="136">
        <v>545.08000000000004</v>
      </c>
      <c r="F149" s="136">
        <v>18136.68</v>
      </c>
      <c r="G149" s="136">
        <v>11706.02</v>
      </c>
      <c r="H149" s="136">
        <v>5993.72</v>
      </c>
      <c r="I149" s="136">
        <v>436.95</v>
      </c>
      <c r="J149" s="136">
        <v>10543.81</v>
      </c>
      <c r="K149" s="136">
        <v>8733.4599999999991</v>
      </c>
      <c r="L149" s="136">
        <v>1483.59</v>
      </c>
      <c r="M149" s="136">
        <v>326.76</v>
      </c>
      <c r="N149" s="136">
        <v>84.43</v>
      </c>
      <c r="O149" s="136">
        <v>85.49</v>
      </c>
      <c r="P149" s="136">
        <v>82.76</v>
      </c>
      <c r="Q149" s="136">
        <v>80.16</v>
      </c>
      <c r="R149" s="136">
        <v>686</v>
      </c>
    </row>
    <row r="150" spans="1:18">
      <c r="A150" s="135">
        <v>43555</v>
      </c>
      <c r="B150" s="136">
        <v>21598.12</v>
      </c>
      <c r="C150" s="136">
        <v>13879.24</v>
      </c>
      <c r="D150" s="136">
        <v>7166.81</v>
      </c>
      <c r="E150" s="136">
        <v>552.07000000000005</v>
      </c>
      <c r="F150" s="136">
        <v>17864.54</v>
      </c>
      <c r="G150" s="136">
        <v>11671.79</v>
      </c>
      <c r="H150" s="136">
        <v>5728.08</v>
      </c>
      <c r="I150" s="136">
        <v>464.67</v>
      </c>
      <c r="J150" s="136">
        <v>10646.18</v>
      </c>
      <c r="K150" s="136">
        <v>8875.93</v>
      </c>
      <c r="L150" s="136">
        <v>1426.39</v>
      </c>
      <c r="M150" s="136">
        <v>343.87</v>
      </c>
      <c r="N150" s="136">
        <v>82.71</v>
      </c>
      <c r="O150" s="136">
        <v>84.1</v>
      </c>
      <c r="P150" s="136">
        <v>79.930000000000007</v>
      </c>
      <c r="Q150" s="136">
        <v>84.17</v>
      </c>
      <c r="R150" s="136">
        <v>693</v>
      </c>
    </row>
    <row r="151" spans="1:18">
      <c r="A151" s="135">
        <v>43585</v>
      </c>
      <c r="B151" s="136">
        <v>21278.89</v>
      </c>
      <c r="C151" s="136">
        <v>13420.88</v>
      </c>
      <c r="D151" s="136">
        <v>7280.52</v>
      </c>
      <c r="E151" s="136">
        <v>577.49</v>
      </c>
      <c r="F151" s="136">
        <v>17771.29</v>
      </c>
      <c r="G151" s="136">
        <v>11386.97</v>
      </c>
      <c r="H151" s="136">
        <v>5909.93</v>
      </c>
      <c r="I151" s="136">
        <v>474.39</v>
      </c>
      <c r="J151" s="136">
        <v>10536.18</v>
      </c>
      <c r="K151" s="136">
        <v>8754.48</v>
      </c>
      <c r="L151" s="136">
        <v>1434.62</v>
      </c>
      <c r="M151" s="136">
        <v>347.08</v>
      </c>
      <c r="N151" s="136">
        <v>83.52</v>
      </c>
      <c r="O151" s="136">
        <v>84.85</v>
      </c>
      <c r="P151" s="136">
        <v>81.17</v>
      </c>
      <c r="Q151" s="136">
        <v>82.15</v>
      </c>
      <c r="R151" s="136">
        <v>698</v>
      </c>
    </row>
    <row r="152" spans="1:18">
      <c r="A152" s="135">
        <v>43616</v>
      </c>
      <c r="B152" s="136">
        <v>22341.43</v>
      </c>
      <c r="C152" s="136">
        <v>14169.57</v>
      </c>
      <c r="D152" s="136">
        <v>7571.92</v>
      </c>
      <c r="E152" s="136">
        <v>599.94000000000005</v>
      </c>
      <c r="F152" s="136">
        <v>18323.439999999999</v>
      </c>
      <c r="G152" s="136">
        <v>11761.12</v>
      </c>
      <c r="H152" s="136">
        <v>6068.07</v>
      </c>
      <c r="I152" s="136">
        <v>494.25</v>
      </c>
      <c r="J152" s="136">
        <v>10871.83</v>
      </c>
      <c r="K152" s="136">
        <v>9071.2199999999993</v>
      </c>
      <c r="L152" s="136">
        <v>1439.84</v>
      </c>
      <c r="M152" s="136">
        <v>360.77</v>
      </c>
      <c r="N152" s="136">
        <v>82.02</v>
      </c>
      <c r="O152" s="136">
        <v>83</v>
      </c>
      <c r="P152" s="136">
        <v>80.14</v>
      </c>
      <c r="Q152" s="136">
        <v>82.38</v>
      </c>
      <c r="R152" s="136">
        <v>700</v>
      </c>
    </row>
    <row r="153" spans="1:18">
      <c r="A153" s="135">
        <v>43646</v>
      </c>
      <c r="B153" s="136">
        <v>22047.03</v>
      </c>
      <c r="C153" s="136">
        <v>13945.88</v>
      </c>
      <c r="D153" s="136">
        <v>7518.69</v>
      </c>
      <c r="E153" s="136">
        <v>582.46</v>
      </c>
      <c r="F153" s="136">
        <v>18243.849999999999</v>
      </c>
      <c r="G153" s="136">
        <v>11600.04</v>
      </c>
      <c r="H153" s="136">
        <v>6158.36</v>
      </c>
      <c r="I153" s="136">
        <v>485.45</v>
      </c>
      <c r="J153" s="136">
        <v>10722.01</v>
      </c>
      <c r="K153" s="136">
        <v>8910.5</v>
      </c>
      <c r="L153" s="136">
        <v>1456.98</v>
      </c>
      <c r="M153" s="136">
        <v>354.53</v>
      </c>
      <c r="N153" s="136">
        <v>82.75</v>
      </c>
      <c r="O153" s="136">
        <v>83.18</v>
      </c>
      <c r="P153" s="136">
        <v>81.91</v>
      </c>
      <c r="Q153" s="136">
        <v>83.34</v>
      </c>
      <c r="R153" s="136">
        <v>704</v>
      </c>
    </row>
    <row r="154" spans="1:18">
      <c r="A154" s="135">
        <v>43677</v>
      </c>
      <c r="B154" s="136">
        <v>23941.01</v>
      </c>
      <c r="C154" s="136">
        <v>15282.42</v>
      </c>
      <c r="D154" s="136">
        <v>8034.89</v>
      </c>
      <c r="E154" s="136">
        <v>623.70000000000005</v>
      </c>
      <c r="F154" s="136">
        <v>19618.77</v>
      </c>
      <c r="G154" s="136">
        <v>12650.24</v>
      </c>
      <c r="H154" s="136">
        <v>6463.64</v>
      </c>
      <c r="I154" s="136">
        <v>504.88</v>
      </c>
      <c r="J154" s="136">
        <v>11526.43</v>
      </c>
      <c r="K154" s="136">
        <v>9649.82</v>
      </c>
      <c r="L154" s="136">
        <v>1507.09</v>
      </c>
      <c r="M154" s="136">
        <v>369.53</v>
      </c>
      <c r="N154" s="136">
        <v>81.95</v>
      </c>
      <c r="O154" s="136">
        <v>82.78</v>
      </c>
      <c r="P154" s="136">
        <v>80.44</v>
      </c>
      <c r="Q154" s="136">
        <v>80.95</v>
      </c>
      <c r="R154" s="136">
        <v>705</v>
      </c>
    </row>
    <row r="155" spans="1:18">
      <c r="A155" s="135">
        <v>43708</v>
      </c>
      <c r="B155" s="136">
        <v>23763.200000000001</v>
      </c>
      <c r="C155" s="136">
        <v>15193.01</v>
      </c>
      <c r="D155" s="136">
        <v>8008.65</v>
      </c>
      <c r="E155" s="136">
        <v>561.54</v>
      </c>
      <c r="F155" s="136">
        <v>20277.759999999998</v>
      </c>
      <c r="G155" s="136">
        <v>13144.62</v>
      </c>
      <c r="H155" s="136">
        <v>6714.96</v>
      </c>
      <c r="I155" s="136">
        <v>418.17</v>
      </c>
      <c r="J155" s="136">
        <v>11904.23</v>
      </c>
      <c r="K155" s="136">
        <v>9996.5</v>
      </c>
      <c r="L155" s="136">
        <v>1600.96</v>
      </c>
      <c r="M155" s="136">
        <v>306.77</v>
      </c>
      <c r="N155" s="136">
        <v>85.33</v>
      </c>
      <c r="O155" s="136">
        <v>86.52</v>
      </c>
      <c r="P155" s="136">
        <v>83.85</v>
      </c>
      <c r="Q155" s="136">
        <v>74.47</v>
      </c>
      <c r="R155" s="136">
        <v>705</v>
      </c>
    </row>
    <row r="156" spans="1:18">
      <c r="A156" s="135">
        <v>43738</v>
      </c>
      <c r="B156" s="136">
        <v>22534.48</v>
      </c>
      <c r="C156" s="136">
        <v>14229.55</v>
      </c>
      <c r="D156" s="136">
        <v>7839.19</v>
      </c>
      <c r="E156" s="136">
        <v>465.75</v>
      </c>
      <c r="F156" s="136">
        <v>17984.64</v>
      </c>
      <c r="G156" s="136">
        <v>11583.19</v>
      </c>
      <c r="H156" s="136">
        <v>6077.78</v>
      </c>
      <c r="I156" s="136">
        <v>323.67</v>
      </c>
      <c r="J156" s="136">
        <v>10481.700000000001</v>
      </c>
      <c r="K156" s="136">
        <v>8828.02</v>
      </c>
      <c r="L156" s="136">
        <v>1419.5</v>
      </c>
      <c r="M156" s="136">
        <v>234.19</v>
      </c>
      <c r="N156" s="136">
        <v>79.81</v>
      </c>
      <c r="O156" s="136">
        <v>81.400000000000006</v>
      </c>
      <c r="P156" s="136">
        <v>77.53</v>
      </c>
      <c r="Q156" s="136">
        <v>69.5</v>
      </c>
      <c r="R156" s="136">
        <v>706</v>
      </c>
    </row>
    <row r="157" spans="1:18">
      <c r="A157" s="135">
        <v>43769</v>
      </c>
      <c r="B157" s="136">
        <v>23098.47</v>
      </c>
      <c r="C157" s="136">
        <v>14625.85</v>
      </c>
      <c r="D157" s="136">
        <v>7978.96</v>
      </c>
      <c r="E157" s="136">
        <v>493.66</v>
      </c>
      <c r="F157" s="136">
        <v>18667.3</v>
      </c>
      <c r="G157" s="136">
        <v>12236.41</v>
      </c>
      <c r="H157" s="136">
        <v>6081.35</v>
      </c>
      <c r="I157" s="136">
        <v>349.53</v>
      </c>
      <c r="J157" s="136">
        <v>11039.84</v>
      </c>
      <c r="K157" s="136">
        <v>9365.09</v>
      </c>
      <c r="L157" s="136">
        <v>1421.67</v>
      </c>
      <c r="M157" s="136">
        <v>253.09</v>
      </c>
      <c r="N157" s="136">
        <v>80.819999999999993</v>
      </c>
      <c r="O157" s="136">
        <v>83.66</v>
      </c>
      <c r="P157" s="136">
        <v>76.22</v>
      </c>
      <c r="Q157" s="136">
        <v>70.8</v>
      </c>
      <c r="R157" s="136">
        <v>710</v>
      </c>
    </row>
    <row r="158" spans="1:18">
      <c r="A158" s="135">
        <v>43799</v>
      </c>
      <c r="B158" s="136">
        <v>22598.11</v>
      </c>
      <c r="C158" s="136">
        <v>14317.7</v>
      </c>
      <c r="D158" s="136">
        <v>7846.91</v>
      </c>
      <c r="E158" s="136">
        <v>433.5</v>
      </c>
      <c r="F158" s="136">
        <v>18101.189999999999</v>
      </c>
      <c r="G158" s="136">
        <v>11809.15</v>
      </c>
      <c r="H158" s="136">
        <v>5967.37</v>
      </c>
      <c r="I158" s="136">
        <v>324.67</v>
      </c>
      <c r="J158" s="136">
        <v>10659.82</v>
      </c>
      <c r="K158" s="136">
        <v>9009.4500000000007</v>
      </c>
      <c r="L158" s="136">
        <v>1408.39</v>
      </c>
      <c r="M158" s="136">
        <v>241.99</v>
      </c>
      <c r="N158" s="136">
        <v>80.099999999999994</v>
      </c>
      <c r="O158" s="136">
        <v>82.48</v>
      </c>
      <c r="P158" s="136">
        <v>76.05</v>
      </c>
      <c r="Q158" s="136">
        <v>74.900000000000006</v>
      </c>
      <c r="R158" s="136">
        <v>712</v>
      </c>
    </row>
    <row r="159" spans="1:18">
      <c r="A159" s="135">
        <v>43830</v>
      </c>
      <c r="B159" s="136">
        <v>22749.46</v>
      </c>
      <c r="C159" s="136">
        <v>14335.2</v>
      </c>
      <c r="D159" s="136">
        <v>7997.55</v>
      </c>
      <c r="E159" s="136">
        <v>416.71</v>
      </c>
      <c r="F159" s="136">
        <v>18226.080000000002</v>
      </c>
      <c r="G159" s="136">
        <v>11607.16</v>
      </c>
      <c r="H159" s="136">
        <v>6304.19</v>
      </c>
      <c r="I159" s="136">
        <v>314.73</v>
      </c>
      <c r="J159" s="136">
        <v>10592.16</v>
      </c>
      <c r="K159" s="136">
        <v>8887.9</v>
      </c>
      <c r="L159" s="136">
        <v>1468.73</v>
      </c>
      <c r="M159" s="136">
        <v>235.53</v>
      </c>
      <c r="N159" s="136">
        <v>80.12</v>
      </c>
      <c r="O159" s="136">
        <v>80.97</v>
      </c>
      <c r="P159" s="136">
        <v>78.83</v>
      </c>
      <c r="Q159" s="136">
        <v>75.53</v>
      </c>
      <c r="R159" s="136">
        <v>723</v>
      </c>
    </row>
    <row r="160" spans="1:18">
      <c r="A160" s="135">
        <v>43861</v>
      </c>
      <c r="B160" s="136">
        <v>24071.78</v>
      </c>
      <c r="C160" s="136">
        <v>14852.37</v>
      </c>
      <c r="D160" s="136">
        <v>8758.34</v>
      </c>
      <c r="E160" s="136">
        <v>461.07</v>
      </c>
      <c r="F160" s="136">
        <v>18145.599999999999</v>
      </c>
      <c r="G160" s="136">
        <v>11114.33</v>
      </c>
      <c r="H160" s="136">
        <v>6712.54</v>
      </c>
      <c r="I160" s="136">
        <v>318.73</v>
      </c>
      <c r="J160" s="136">
        <v>10118.709999999999</v>
      </c>
      <c r="K160" s="136">
        <v>8300.57</v>
      </c>
      <c r="L160" s="136">
        <v>1577.67</v>
      </c>
      <c r="M160" s="136">
        <v>240.47</v>
      </c>
      <c r="N160" s="136">
        <v>75.38</v>
      </c>
      <c r="O160" s="136">
        <v>74.83</v>
      </c>
      <c r="P160" s="136">
        <v>76.64</v>
      </c>
      <c r="Q160" s="136">
        <v>69.13</v>
      </c>
      <c r="R160" s="136">
        <v>724</v>
      </c>
    </row>
    <row r="161" spans="1:18">
      <c r="A161" s="135">
        <v>43890</v>
      </c>
      <c r="B161" s="136">
        <v>5875.82</v>
      </c>
      <c r="C161" s="136">
        <v>3013.79</v>
      </c>
      <c r="D161" s="136">
        <v>2775.99</v>
      </c>
      <c r="E161" s="136">
        <v>86.05</v>
      </c>
      <c r="F161" s="136">
        <v>2954.41</v>
      </c>
      <c r="G161" s="136">
        <v>1350.49</v>
      </c>
      <c r="H161" s="136">
        <v>1572.53</v>
      </c>
      <c r="I161" s="136">
        <v>31.39</v>
      </c>
      <c r="J161" s="136">
        <v>1321.71</v>
      </c>
      <c r="K161" s="136">
        <v>1005.03</v>
      </c>
      <c r="L161" s="136">
        <v>291.64999999999998</v>
      </c>
      <c r="M161" s="136">
        <v>25.03</v>
      </c>
      <c r="N161" s="136">
        <v>50.28</v>
      </c>
      <c r="O161" s="136">
        <v>44.81</v>
      </c>
      <c r="P161" s="136">
        <v>56.65</v>
      </c>
      <c r="Q161" s="136">
        <v>36.479999999999997</v>
      </c>
      <c r="R161" s="136">
        <v>724</v>
      </c>
    </row>
    <row r="162" spans="1:18">
      <c r="A162" s="135">
        <v>43921</v>
      </c>
      <c r="B162" s="136">
        <v>6699.71</v>
      </c>
      <c r="C162" s="136">
        <v>5036.51</v>
      </c>
      <c r="D162" s="136">
        <v>1618.58</v>
      </c>
      <c r="E162" s="136">
        <v>44.61</v>
      </c>
      <c r="F162" s="136">
        <v>3737.08</v>
      </c>
      <c r="G162" s="136">
        <v>2952.1</v>
      </c>
      <c r="H162" s="136">
        <v>773.28</v>
      </c>
      <c r="I162" s="136">
        <v>11.69</v>
      </c>
      <c r="J162" s="136">
        <v>2262.36</v>
      </c>
      <c r="K162" s="136">
        <v>2115.4499999999998</v>
      </c>
      <c r="L162" s="136">
        <v>137.34</v>
      </c>
      <c r="M162" s="136">
        <v>9.56</v>
      </c>
      <c r="N162" s="136">
        <v>55.78</v>
      </c>
      <c r="O162" s="136">
        <v>58.61</v>
      </c>
      <c r="P162" s="136">
        <v>47.78</v>
      </c>
      <c r="Q162" s="136">
        <v>26.21</v>
      </c>
      <c r="R162" s="136">
        <v>723</v>
      </c>
    </row>
    <row r="163" spans="1:18">
      <c r="A163" s="135">
        <v>43951</v>
      </c>
      <c r="B163" s="136">
        <v>5802.27</v>
      </c>
      <c r="C163" s="136">
        <v>5476.24</v>
      </c>
      <c r="D163" s="136">
        <v>300.91000000000003</v>
      </c>
      <c r="E163" s="136">
        <v>25.11</v>
      </c>
      <c r="F163" s="136">
        <v>3725.75</v>
      </c>
      <c r="G163" s="136">
        <v>3593.32</v>
      </c>
      <c r="H163" s="136">
        <v>128.47</v>
      </c>
      <c r="I163" s="136">
        <v>3.96</v>
      </c>
      <c r="J163" s="136">
        <v>2662.95</v>
      </c>
      <c r="K163" s="136">
        <v>2641.87</v>
      </c>
      <c r="L163" s="136">
        <v>17.600000000000001</v>
      </c>
      <c r="M163" s="136">
        <v>3.47</v>
      </c>
      <c r="N163" s="136">
        <v>64.209999999999994</v>
      </c>
      <c r="O163" s="136">
        <v>65.62</v>
      </c>
      <c r="P163" s="136">
        <v>42.69</v>
      </c>
      <c r="Q163" s="136">
        <v>15.76</v>
      </c>
      <c r="R163" s="136">
        <v>723</v>
      </c>
    </row>
    <row r="164" spans="1:18">
      <c r="A164" s="135">
        <v>43982</v>
      </c>
      <c r="B164" s="136">
        <v>8691.25</v>
      </c>
      <c r="C164" s="136">
        <v>8314</v>
      </c>
      <c r="D164" s="136">
        <v>352.28</v>
      </c>
      <c r="E164" s="136">
        <v>24.97</v>
      </c>
      <c r="F164" s="136">
        <v>5615.04</v>
      </c>
      <c r="G164" s="136">
        <v>5455.4</v>
      </c>
      <c r="H164" s="136">
        <v>155.84</v>
      </c>
      <c r="I164" s="136">
        <v>3.79</v>
      </c>
      <c r="J164" s="136">
        <v>4165.6400000000003</v>
      </c>
      <c r="K164" s="136">
        <v>4139.3100000000004</v>
      </c>
      <c r="L164" s="136">
        <v>22.67</v>
      </c>
      <c r="M164" s="136">
        <v>3.66</v>
      </c>
      <c r="N164" s="136">
        <v>64.61</v>
      </c>
      <c r="O164" s="136">
        <v>65.62</v>
      </c>
      <c r="P164" s="136">
        <v>44.24</v>
      </c>
      <c r="Q164" s="136">
        <v>15.19</v>
      </c>
      <c r="R164" s="136">
        <v>722</v>
      </c>
    </row>
    <row r="165" spans="1:18">
      <c r="A165" s="135">
        <v>44012</v>
      </c>
      <c r="B165" s="136">
        <v>10578.39</v>
      </c>
      <c r="C165" s="136">
        <v>10234.59</v>
      </c>
      <c r="D165" s="136">
        <v>319.54000000000002</v>
      </c>
      <c r="E165" s="136">
        <v>24.26</v>
      </c>
      <c r="F165" s="136">
        <v>7028.05</v>
      </c>
      <c r="G165" s="136">
        <v>6831.6</v>
      </c>
      <c r="H165" s="136">
        <v>192.86</v>
      </c>
      <c r="I165" s="136">
        <v>3.59</v>
      </c>
      <c r="J165" s="136">
        <v>5205.5</v>
      </c>
      <c r="K165" s="136">
        <v>5174.26</v>
      </c>
      <c r="L165" s="136">
        <v>27.84</v>
      </c>
      <c r="M165" s="136">
        <v>3.41</v>
      </c>
      <c r="N165" s="136">
        <v>66.44</v>
      </c>
      <c r="O165" s="136">
        <v>66.75</v>
      </c>
      <c r="P165" s="136">
        <v>60.36</v>
      </c>
      <c r="Q165" s="136">
        <v>14.81</v>
      </c>
      <c r="R165" s="136">
        <v>721</v>
      </c>
    </row>
    <row r="166" spans="1:18">
      <c r="A166" s="135">
        <v>44043</v>
      </c>
      <c r="B166" s="136">
        <v>13434.24</v>
      </c>
      <c r="C166" s="136">
        <v>13069.87</v>
      </c>
      <c r="D166" s="136">
        <v>335.71</v>
      </c>
      <c r="E166" s="136">
        <v>28.66</v>
      </c>
      <c r="F166" s="136">
        <v>9782.19</v>
      </c>
      <c r="G166" s="136">
        <v>9581.48</v>
      </c>
      <c r="H166" s="136">
        <v>193.86</v>
      </c>
      <c r="I166" s="136">
        <v>6.85</v>
      </c>
      <c r="J166" s="136">
        <v>7238.39</v>
      </c>
      <c r="K166" s="136">
        <v>7200.1</v>
      </c>
      <c r="L166" s="136">
        <v>32.159999999999997</v>
      </c>
      <c r="M166" s="136">
        <v>6.14</v>
      </c>
      <c r="N166" s="136">
        <v>72.819999999999993</v>
      </c>
      <c r="O166" s="136">
        <v>73.31</v>
      </c>
      <c r="P166" s="136">
        <v>57.75</v>
      </c>
      <c r="Q166" s="136">
        <v>23.9</v>
      </c>
      <c r="R166" s="136">
        <v>722</v>
      </c>
    </row>
    <row r="167" spans="1:18">
      <c r="A167" s="135">
        <v>44074</v>
      </c>
      <c r="B167" s="136">
        <v>15502.46</v>
      </c>
      <c r="C167" s="136">
        <v>15075.12</v>
      </c>
      <c r="D167" s="136">
        <v>398.42</v>
      </c>
      <c r="E167" s="136">
        <v>28.91</v>
      </c>
      <c r="F167" s="136">
        <v>11367.06</v>
      </c>
      <c r="G167" s="136">
        <v>11155.46</v>
      </c>
      <c r="H167" s="136">
        <v>203.09</v>
      </c>
      <c r="I167" s="136">
        <v>8.51</v>
      </c>
      <c r="J167" s="136">
        <v>8548.1200000000008</v>
      </c>
      <c r="K167" s="136">
        <v>8509.42</v>
      </c>
      <c r="L167" s="136">
        <v>30.92</v>
      </c>
      <c r="M167" s="136">
        <v>7.78</v>
      </c>
      <c r="N167" s="136">
        <v>73.319999999999993</v>
      </c>
      <c r="O167" s="136">
        <v>74</v>
      </c>
      <c r="P167" s="136">
        <v>50.97</v>
      </c>
      <c r="Q167" s="136">
        <v>29.41</v>
      </c>
      <c r="R167" s="136">
        <v>720</v>
      </c>
    </row>
    <row r="168" spans="1:18">
      <c r="A168" s="135">
        <v>44104</v>
      </c>
      <c r="B168" s="136">
        <v>15879</v>
      </c>
      <c r="C168" s="136">
        <v>15445.09</v>
      </c>
      <c r="D168" s="136">
        <v>402.1</v>
      </c>
      <c r="E168" s="136">
        <v>31.81</v>
      </c>
      <c r="F168" s="136">
        <v>12207.11</v>
      </c>
      <c r="G168" s="136">
        <v>12004.21</v>
      </c>
      <c r="H168" s="136">
        <v>193.32</v>
      </c>
      <c r="I168" s="136">
        <v>9.58</v>
      </c>
      <c r="J168" s="136">
        <v>8983.15</v>
      </c>
      <c r="K168" s="136">
        <v>8945.7099999999991</v>
      </c>
      <c r="L168" s="136">
        <v>29.17</v>
      </c>
      <c r="M168" s="136">
        <v>8.2799999999999994</v>
      </c>
      <c r="N168" s="136">
        <v>76.88</v>
      </c>
      <c r="O168" s="136">
        <v>77.72</v>
      </c>
      <c r="P168" s="136">
        <v>48.08</v>
      </c>
      <c r="Q168" s="136">
        <v>30.12</v>
      </c>
      <c r="R168" s="136">
        <v>722</v>
      </c>
    </row>
    <row r="169" spans="1:18">
      <c r="A169" s="135">
        <v>44135</v>
      </c>
      <c r="B169" s="136">
        <v>16473.78</v>
      </c>
      <c r="C169" s="136">
        <v>16034.87</v>
      </c>
      <c r="D169" s="136">
        <v>386.65</v>
      </c>
      <c r="E169" s="136">
        <v>52.26</v>
      </c>
      <c r="F169" s="136">
        <v>12510.9</v>
      </c>
      <c r="G169" s="136">
        <v>12314.01</v>
      </c>
      <c r="H169" s="136">
        <v>176.64</v>
      </c>
      <c r="I169" s="136">
        <v>20.260000000000002</v>
      </c>
      <c r="J169" s="136">
        <v>9161.94</v>
      </c>
      <c r="K169" s="136">
        <v>9120.67</v>
      </c>
      <c r="L169" s="136">
        <v>26.73</v>
      </c>
      <c r="M169" s="136">
        <v>14.55</v>
      </c>
      <c r="N169" s="136">
        <v>75.94</v>
      </c>
      <c r="O169" s="136">
        <v>76.8</v>
      </c>
      <c r="P169" s="136">
        <v>45.68</v>
      </c>
      <c r="Q169" s="136">
        <v>38.76</v>
      </c>
      <c r="R169" s="136">
        <v>721</v>
      </c>
    </row>
    <row r="170" spans="1:18">
      <c r="A170" s="135">
        <v>44165</v>
      </c>
      <c r="B170" s="136">
        <v>14798.52</v>
      </c>
      <c r="C170" s="136">
        <v>14355.41</v>
      </c>
      <c r="D170" s="136">
        <v>393.74</v>
      </c>
      <c r="E170" s="136">
        <v>49.37</v>
      </c>
      <c r="F170" s="136">
        <v>10495.89</v>
      </c>
      <c r="G170" s="136">
        <v>10322.26</v>
      </c>
      <c r="H170" s="136">
        <v>156.81</v>
      </c>
      <c r="I170" s="136">
        <v>16.82</v>
      </c>
      <c r="J170" s="136">
        <v>7745.33</v>
      </c>
      <c r="K170" s="136">
        <v>7709.52</v>
      </c>
      <c r="L170" s="136">
        <v>24.1</v>
      </c>
      <c r="M170" s="136">
        <v>11.72</v>
      </c>
      <c r="N170" s="136">
        <v>70.930000000000007</v>
      </c>
      <c r="O170" s="136">
        <v>71.91</v>
      </c>
      <c r="P170" s="136">
        <v>39.83</v>
      </c>
      <c r="Q170" s="136">
        <v>34.06</v>
      </c>
      <c r="R170" s="136">
        <v>720</v>
      </c>
    </row>
    <row r="171" spans="1:18">
      <c r="A171" s="135">
        <v>44196</v>
      </c>
      <c r="B171" s="136">
        <v>14263.71</v>
      </c>
      <c r="C171" s="136">
        <v>13822.62</v>
      </c>
      <c r="D171" s="136">
        <v>392.37</v>
      </c>
      <c r="E171" s="136">
        <v>48.72</v>
      </c>
      <c r="F171" s="136">
        <v>9732.4699999999993</v>
      </c>
      <c r="G171" s="136">
        <v>9559.23</v>
      </c>
      <c r="H171" s="136">
        <v>150.46</v>
      </c>
      <c r="I171" s="136">
        <v>22.78</v>
      </c>
      <c r="J171" s="136">
        <v>7073.99</v>
      </c>
      <c r="K171" s="136">
        <v>7035.35</v>
      </c>
      <c r="L171" s="136">
        <v>23.41</v>
      </c>
      <c r="M171" s="136">
        <v>15.23</v>
      </c>
      <c r="N171" s="136">
        <v>68.23</v>
      </c>
      <c r="O171" s="136">
        <v>69.16</v>
      </c>
      <c r="P171" s="136">
        <v>38.35</v>
      </c>
      <c r="Q171" s="136">
        <v>46.75</v>
      </c>
      <c r="R171" s="136">
        <v>725</v>
      </c>
    </row>
    <row r="172" spans="1:18">
      <c r="A172" s="135">
        <v>44227</v>
      </c>
      <c r="B172" s="136">
        <v>12023.94</v>
      </c>
      <c r="C172" s="136">
        <v>11579.07</v>
      </c>
      <c r="D172" s="136">
        <v>390.39</v>
      </c>
      <c r="E172" s="136">
        <v>54.48</v>
      </c>
      <c r="F172" s="136">
        <v>7148.88</v>
      </c>
      <c r="G172" s="136">
        <v>6988.98</v>
      </c>
      <c r="H172" s="136">
        <v>135.1</v>
      </c>
      <c r="I172" s="136">
        <v>24.8</v>
      </c>
      <c r="J172" s="136">
        <v>5141.6499999999996</v>
      </c>
      <c r="K172" s="136">
        <v>5101.74</v>
      </c>
      <c r="L172" s="136">
        <v>22.61</v>
      </c>
      <c r="M172" s="136">
        <v>17.29</v>
      </c>
      <c r="N172" s="136">
        <v>59.46</v>
      </c>
      <c r="O172" s="136">
        <v>60.36</v>
      </c>
      <c r="P172" s="136">
        <v>34.61</v>
      </c>
      <c r="Q172" s="136">
        <v>45.52</v>
      </c>
      <c r="R172" s="136">
        <v>726</v>
      </c>
    </row>
    <row r="173" spans="1:18">
      <c r="A173" s="135">
        <v>44255</v>
      </c>
      <c r="B173" s="136">
        <v>8824.85</v>
      </c>
      <c r="C173" s="136">
        <v>8472.26</v>
      </c>
      <c r="D173" s="136">
        <v>317.19</v>
      </c>
      <c r="E173" s="136">
        <v>35.409999999999997</v>
      </c>
      <c r="F173" s="136">
        <v>5429.17</v>
      </c>
      <c r="G173" s="136">
        <v>5314.62</v>
      </c>
      <c r="H173" s="136">
        <v>100.04</v>
      </c>
      <c r="I173" s="136">
        <v>14.51</v>
      </c>
      <c r="J173" s="136">
        <v>3884.33</v>
      </c>
      <c r="K173" s="136">
        <v>3859.27</v>
      </c>
      <c r="L173" s="136">
        <v>15.02</v>
      </c>
      <c r="M173" s="136">
        <v>10.029999999999999</v>
      </c>
      <c r="N173" s="136">
        <v>61.52</v>
      </c>
      <c r="O173" s="136">
        <v>62.73</v>
      </c>
      <c r="P173" s="136">
        <v>31.54</v>
      </c>
      <c r="Q173" s="136">
        <v>40.99</v>
      </c>
      <c r="R173" s="136">
        <v>728</v>
      </c>
    </row>
    <row r="174" spans="1:18">
      <c r="A174" s="135">
        <v>44286</v>
      </c>
      <c r="B174" s="136">
        <v>16376.64</v>
      </c>
      <c r="C174" s="136">
        <v>15941.64</v>
      </c>
      <c r="D174" s="136">
        <v>385.42</v>
      </c>
      <c r="E174" s="136">
        <v>49.58</v>
      </c>
      <c r="F174" s="136">
        <v>11940.65</v>
      </c>
      <c r="G174" s="136">
        <v>11777.78</v>
      </c>
      <c r="H174" s="136">
        <v>136.76</v>
      </c>
      <c r="I174" s="136">
        <v>26.12</v>
      </c>
      <c r="J174" s="136">
        <v>8609.5</v>
      </c>
      <c r="K174" s="136">
        <v>8568.2199999999993</v>
      </c>
      <c r="L174" s="136">
        <v>23.85</v>
      </c>
      <c r="M174" s="136">
        <v>17.43</v>
      </c>
      <c r="N174" s="136">
        <v>72.91</v>
      </c>
      <c r="O174" s="136">
        <v>73.88</v>
      </c>
      <c r="P174" s="136">
        <v>35.479999999999997</v>
      </c>
      <c r="Q174" s="136">
        <v>52.68</v>
      </c>
      <c r="R174" s="136">
        <v>730</v>
      </c>
    </row>
    <row r="175" spans="1:18">
      <c r="A175" s="135">
        <v>44316</v>
      </c>
      <c r="B175" s="136">
        <v>17070.37</v>
      </c>
      <c r="C175" s="136">
        <v>16670.849999999999</v>
      </c>
      <c r="D175" s="136">
        <v>344.39</v>
      </c>
      <c r="E175" s="136">
        <v>55.13</v>
      </c>
      <c r="F175" s="136">
        <v>12699.11</v>
      </c>
      <c r="G175" s="136">
        <v>12534.02</v>
      </c>
      <c r="H175" s="136">
        <v>134.63999999999999</v>
      </c>
      <c r="I175" s="136">
        <v>30.45</v>
      </c>
      <c r="J175" s="136">
        <v>9313.91</v>
      </c>
      <c r="K175" s="136">
        <v>9270.0400000000009</v>
      </c>
      <c r="L175" s="136">
        <v>23.8</v>
      </c>
      <c r="M175" s="136">
        <v>20.059999999999999</v>
      </c>
      <c r="N175" s="136">
        <v>74.39</v>
      </c>
      <c r="O175" s="136">
        <v>75.19</v>
      </c>
      <c r="P175" s="136">
        <v>39.090000000000003</v>
      </c>
      <c r="Q175" s="136">
        <v>55.23</v>
      </c>
      <c r="R175" s="136">
        <v>732</v>
      </c>
    </row>
    <row r="176" spans="1:18">
      <c r="A176" s="135">
        <v>44347</v>
      </c>
      <c r="B176" s="136">
        <v>16799.560000000001</v>
      </c>
      <c r="C176" s="136">
        <v>16359.51</v>
      </c>
      <c r="D176" s="136">
        <v>362.78</v>
      </c>
      <c r="E176" s="136">
        <v>77.28</v>
      </c>
      <c r="F176" s="136">
        <v>12699.23</v>
      </c>
      <c r="G176" s="136">
        <v>12503.91</v>
      </c>
      <c r="H176" s="136">
        <v>147.9</v>
      </c>
      <c r="I176" s="136">
        <v>47.42</v>
      </c>
      <c r="J176" s="136">
        <v>9335.09</v>
      </c>
      <c r="K176" s="136">
        <v>9281.5300000000007</v>
      </c>
      <c r="L176" s="136">
        <v>22.9</v>
      </c>
      <c r="M176" s="136">
        <v>30.66</v>
      </c>
      <c r="N176" s="136">
        <v>75.59</v>
      </c>
      <c r="O176" s="136">
        <v>76.430000000000007</v>
      </c>
      <c r="P176" s="136">
        <v>40.770000000000003</v>
      </c>
      <c r="Q176" s="136">
        <v>61.37</v>
      </c>
      <c r="R176" s="136">
        <v>738</v>
      </c>
    </row>
    <row r="177" spans="1:18">
      <c r="A177" s="135">
        <v>44377</v>
      </c>
      <c r="B177" s="136">
        <v>14832.43</v>
      </c>
      <c r="C177" s="136">
        <v>14435.51</v>
      </c>
      <c r="D177" s="136">
        <v>320.47000000000003</v>
      </c>
      <c r="E177" s="136">
        <v>76.459999999999994</v>
      </c>
      <c r="F177" s="136">
        <v>10919.56</v>
      </c>
      <c r="G177" s="136">
        <v>10718.87</v>
      </c>
      <c r="H177" s="136">
        <v>150.29</v>
      </c>
      <c r="I177" s="136">
        <v>50.4</v>
      </c>
      <c r="J177" s="136">
        <v>8024.26</v>
      </c>
      <c r="K177" s="136">
        <v>7968.48</v>
      </c>
      <c r="L177" s="136">
        <v>22.73</v>
      </c>
      <c r="M177" s="136">
        <v>33.06</v>
      </c>
      <c r="N177" s="136">
        <v>73.62</v>
      </c>
      <c r="O177" s="136">
        <v>74.25</v>
      </c>
      <c r="P177" s="136">
        <v>46.9</v>
      </c>
      <c r="Q177" s="136">
        <v>65.92</v>
      </c>
      <c r="R177" s="136">
        <v>740</v>
      </c>
    </row>
    <row r="178" spans="1:18">
      <c r="A178" s="135">
        <v>44408</v>
      </c>
      <c r="B178" s="136">
        <v>16336.58</v>
      </c>
      <c r="C178" s="136">
        <v>15937.02</v>
      </c>
      <c r="D178" s="136">
        <v>311.73</v>
      </c>
      <c r="E178" s="136">
        <v>87.83</v>
      </c>
      <c r="F178" s="136">
        <v>12222.32</v>
      </c>
      <c r="G178" s="136">
        <v>12016.16</v>
      </c>
      <c r="H178" s="136">
        <v>145.88999999999999</v>
      </c>
      <c r="I178" s="136">
        <v>60.26</v>
      </c>
      <c r="J178" s="136">
        <v>8810.16</v>
      </c>
      <c r="K178" s="136">
        <v>8747.36</v>
      </c>
      <c r="L178" s="136">
        <v>23.39</v>
      </c>
      <c r="M178" s="136">
        <v>39.409999999999997</v>
      </c>
      <c r="N178" s="136">
        <v>74.819999999999993</v>
      </c>
      <c r="O178" s="136">
        <v>75.400000000000006</v>
      </c>
      <c r="P178" s="136">
        <v>46.8</v>
      </c>
      <c r="Q178" s="136">
        <v>68.62</v>
      </c>
      <c r="R178" s="136">
        <v>743</v>
      </c>
    </row>
    <row r="179" spans="1:18">
      <c r="A179" s="135">
        <v>44439</v>
      </c>
      <c r="B179" s="136">
        <v>9002.67</v>
      </c>
      <c r="C179" s="136">
        <v>8616.6</v>
      </c>
      <c r="D179" s="136">
        <v>335.17</v>
      </c>
      <c r="E179" s="136">
        <v>50.9</v>
      </c>
      <c r="F179" s="136">
        <v>5026.2299999999996</v>
      </c>
      <c r="G179" s="136">
        <v>4801.58</v>
      </c>
      <c r="H179" s="136">
        <v>203.89</v>
      </c>
      <c r="I179" s="136">
        <v>20.76</v>
      </c>
      <c r="J179" s="136">
        <v>3557.98</v>
      </c>
      <c r="K179" s="136">
        <v>3517.81</v>
      </c>
      <c r="L179" s="136">
        <v>25.79</v>
      </c>
      <c r="M179" s="136">
        <v>14.37</v>
      </c>
      <c r="N179" s="136">
        <v>55.83</v>
      </c>
      <c r="O179" s="136">
        <v>55.72</v>
      </c>
      <c r="P179" s="136">
        <v>60.83</v>
      </c>
      <c r="Q179" s="136">
        <v>40.78</v>
      </c>
      <c r="R179" s="136">
        <v>743</v>
      </c>
    </row>
    <row r="180" spans="1:18">
      <c r="A180" s="135">
        <v>44469</v>
      </c>
      <c r="B180" s="136">
        <v>12977.83</v>
      </c>
      <c r="C180" s="136">
        <v>12636.37</v>
      </c>
      <c r="D180" s="136">
        <v>284.18</v>
      </c>
      <c r="E180" s="136">
        <v>57.28</v>
      </c>
      <c r="F180" s="136">
        <v>8408.14</v>
      </c>
      <c r="G180" s="136">
        <v>8209.76</v>
      </c>
      <c r="H180" s="136">
        <v>168.42</v>
      </c>
      <c r="I180" s="136">
        <v>29.95</v>
      </c>
      <c r="J180" s="136">
        <v>6130.21</v>
      </c>
      <c r="K180" s="136">
        <v>6088.03</v>
      </c>
      <c r="L180" s="136">
        <v>21.47</v>
      </c>
      <c r="M180" s="136">
        <v>20.71</v>
      </c>
      <c r="N180" s="136">
        <v>64.790000000000006</v>
      </c>
      <c r="O180" s="136">
        <v>64.97</v>
      </c>
      <c r="P180" s="136">
        <v>59.27</v>
      </c>
      <c r="Q180" s="136">
        <v>52.29</v>
      </c>
      <c r="R180" s="136">
        <v>746</v>
      </c>
    </row>
    <row r="181" spans="1:18">
      <c r="A181" s="135">
        <v>44500</v>
      </c>
      <c r="B181" s="136">
        <v>14988.14</v>
      </c>
      <c r="C181" s="136">
        <v>14653.85</v>
      </c>
      <c r="D181" s="136">
        <v>278.8</v>
      </c>
      <c r="E181" s="136">
        <v>55.48</v>
      </c>
      <c r="F181" s="136">
        <v>9700.6299999999992</v>
      </c>
      <c r="G181" s="136">
        <v>9521.8700000000008</v>
      </c>
      <c r="H181" s="136">
        <v>152.38</v>
      </c>
      <c r="I181" s="136">
        <v>26.38</v>
      </c>
      <c r="J181" s="136">
        <v>7133.17</v>
      </c>
      <c r="K181" s="136">
        <v>7094.03</v>
      </c>
      <c r="L181" s="136">
        <v>20.3</v>
      </c>
      <c r="M181" s="136">
        <v>18.84</v>
      </c>
      <c r="N181" s="136">
        <v>64.72</v>
      </c>
      <c r="O181" s="136">
        <v>64.98</v>
      </c>
      <c r="P181" s="136">
        <v>54.66</v>
      </c>
      <c r="Q181" s="136">
        <v>47.55</v>
      </c>
      <c r="R181" s="136">
        <v>748</v>
      </c>
    </row>
    <row r="182" spans="1:18">
      <c r="A182" s="135">
        <v>44530</v>
      </c>
      <c r="B182" s="136">
        <v>10140.959999999999</v>
      </c>
      <c r="C182" s="136">
        <v>9767.77</v>
      </c>
      <c r="D182" s="136">
        <v>312.60000000000002</v>
      </c>
      <c r="E182" s="136">
        <v>60.6</v>
      </c>
      <c r="F182" s="136">
        <v>5916.61</v>
      </c>
      <c r="G182" s="136">
        <v>5726.94</v>
      </c>
      <c r="H182" s="136">
        <v>158.06</v>
      </c>
      <c r="I182" s="136">
        <v>31.61</v>
      </c>
      <c r="J182" s="136">
        <v>4300.28</v>
      </c>
      <c r="K182" s="136">
        <v>4256.8500000000004</v>
      </c>
      <c r="L182" s="136">
        <v>22.27</v>
      </c>
      <c r="M182" s="136">
        <v>21.16</v>
      </c>
      <c r="N182" s="136">
        <v>58.34</v>
      </c>
      <c r="O182" s="136">
        <v>58.63</v>
      </c>
      <c r="P182" s="136">
        <v>50.56</v>
      </c>
      <c r="Q182" s="136">
        <v>52.16</v>
      </c>
      <c r="R182" s="136">
        <v>750</v>
      </c>
    </row>
    <row r="183" spans="1:18">
      <c r="A183" s="135">
        <v>44561</v>
      </c>
      <c r="B183" s="136">
        <v>11317.84</v>
      </c>
      <c r="C183" s="136">
        <v>10926.33</v>
      </c>
      <c r="D183" s="136">
        <v>316.57</v>
      </c>
      <c r="E183" s="136">
        <v>74.94</v>
      </c>
      <c r="F183" s="136">
        <v>6676.87</v>
      </c>
      <c r="G183" s="136">
        <v>6474.2</v>
      </c>
      <c r="H183" s="136">
        <v>155.4</v>
      </c>
      <c r="I183" s="136">
        <v>47.27</v>
      </c>
      <c r="J183" s="136">
        <v>4814.1000000000004</v>
      </c>
      <c r="K183" s="136">
        <v>4759.38</v>
      </c>
      <c r="L183" s="136">
        <v>23.24</v>
      </c>
      <c r="M183" s="136">
        <v>31.49</v>
      </c>
      <c r="N183" s="136">
        <v>58.99</v>
      </c>
      <c r="O183" s="136">
        <v>59.25</v>
      </c>
      <c r="P183" s="136">
        <v>49.09</v>
      </c>
      <c r="Q183" s="136">
        <v>63.07</v>
      </c>
      <c r="R183" s="136">
        <v>752</v>
      </c>
    </row>
    <row r="184" spans="1:18">
      <c r="A184" s="135">
        <v>44592</v>
      </c>
      <c r="B184" s="136">
        <v>12788.3</v>
      </c>
      <c r="C184" s="136">
        <v>12436.96</v>
      </c>
      <c r="D184" s="136">
        <v>260.24</v>
      </c>
      <c r="E184" s="136">
        <v>91.11</v>
      </c>
      <c r="F184" s="136">
        <v>7177.58</v>
      </c>
      <c r="G184" s="136">
        <v>7000.25</v>
      </c>
      <c r="H184" s="136">
        <v>121.32</v>
      </c>
      <c r="I184" s="136">
        <v>56.02</v>
      </c>
      <c r="J184" s="136">
        <v>5023.59</v>
      </c>
      <c r="K184" s="136">
        <v>4967.6099999999997</v>
      </c>
      <c r="L184" s="136">
        <v>18.440000000000001</v>
      </c>
      <c r="M184" s="136">
        <v>37.54</v>
      </c>
      <c r="N184" s="136">
        <v>56.13</v>
      </c>
      <c r="O184" s="136">
        <v>56.29</v>
      </c>
      <c r="P184" s="136">
        <v>46.62</v>
      </c>
      <c r="Q184" s="136">
        <v>61.49</v>
      </c>
      <c r="R184" s="136">
        <v>751</v>
      </c>
    </row>
    <row r="185" spans="1:18">
      <c r="A185" s="135">
        <v>44620</v>
      </c>
      <c r="B185" s="136">
        <v>12567.14</v>
      </c>
      <c r="C185" s="136">
        <v>12285.5</v>
      </c>
      <c r="D185" s="136">
        <v>187.91</v>
      </c>
      <c r="E185" s="136">
        <v>93.72</v>
      </c>
      <c r="F185" s="136">
        <v>8060.55</v>
      </c>
      <c r="G185" s="136">
        <v>7914.94</v>
      </c>
      <c r="H185" s="136">
        <v>89.5</v>
      </c>
      <c r="I185" s="136">
        <v>56.11</v>
      </c>
      <c r="J185" s="136">
        <v>5603.48</v>
      </c>
      <c r="K185" s="136">
        <v>5551.1</v>
      </c>
      <c r="L185" s="136">
        <v>14.69</v>
      </c>
      <c r="M185" s="136">
        <v>37.69</v>
      </c>
      <c r="N185" s="136">
        <v>64.14</v>
      </c>
      <c r="O185" s="136">
        <v>64.430000000000007</v>
      </c>
      <c r="P185" s="136">
        <v>47.63</v>
      </c>
      <c r="Q185" s="136">
        <v>59.87</v>
      </c>
      <c r="R185" s="136">
        <v>752</v>
      </c>
    </row>
    <row r="186" spans="1:18">
      <c r="A186" s="135">
        <v>44651</v>
      </c>
      <c r="B186" s="136">
        <v>6166.79</v>
      </c>
      <c r="C186" s="136">
        <v>5890.04</v>
      </c>
      <c r="D186" s="136">
        <v>232.86</v>
      </c>
      <c r="E186" s="136">
        <v>43.89</v>
      </c>
      <c r="F186" s="136">
        <v>3664.82</v>
      </c>
      <c r="G186" s="136">
        <v>3533.23</v>
      </c>
      <c r="H186" s="136">
        <v>114.86</v>
      </c>
      <c r="I186" s="136">
        <v>16.739999999999998</v>
      </c>
      <c r="J186" s="136">
        <v>2507.79</v>
      </c>
      <c r="K186" s="136">
        <v>2478.3200000000002</v>
      </c>
      <c r="L186" s="136">
        <v>17.84</v>
      </c>
      <c r="M186" s="136">
        <v>11.63</v>
      </c>
      <c r="N186" s="136">
        <v>59.43</v>
      </c>
      <c r="O186" s="136">
        <v>59.99</v>
      </c>
      <c r="P186" s="136">
        <v>49.32</v>
      </c>
      <c r="Q186" s="136">
        <v>38.130000000000003</v>
      </c>
      <c r="R186" s="136">
        <v>751</v>
      </c>
    </row>
    <row r="187" spans="1:18">
      <c r="A187" s="135">
        <v>44681</v>
      </c>
      <c r="B187" s="136">
        <v>2286.39</v>
      </c>
      <c r="C187" s="136">
        <v>2079.81</v>
      </c>
      <c r="D187" s="136">
        <v>204.96</v>
      </c>
      <c r="E187" s="136">
        <v>1.62</v>
      </c>
      <c r="F187" s="136">
        <v>1301.06</v>
      </c>
      <c r="G187" s="136">
        <v>1207.53</v>
      </c>
      <c r="H187" s="136">
        <v>93.07</v>
      </c>
      <c r="I187" s="136">
        <v>0.46</v>
      </c>
      <c r="J187" s="136">
        <v>868.11</v>
      </c>
      <c r="K187" s="136">
        <v>853.29</v>
      </c>
      <c r="L187" s="136">
        <v>14.45</v>
      </c>
      <c r="M187" s="136">
        <v>0.38</v>
      </c>
      <c r="N187" s="136">
        <v>56.9</v>
      </c>
      <c r="O187" s="136">
        <v>58.06</v>
      </c>
      <c r="P187" s="136">
        <v>45.41</v>
      </c>
      <c r="Q187" s="136">
        <v>28.48</v>
      </c>
      <c r="R187" s="136">
        <v>751</v>
      </c>
    </row>
    <row r="188" spans="1:18">
      <c r="A188" s="135">
        <v>44712</v>
      </c>
      <c r="B188" s="136">
        <v>3685.57</v>
      </c>
      <c r="C188" s="136">
        <v>3450.93</v>
      </c>
      <c r="D188" s="136">
        <v>233.58</v>
      </c>
      <c r="E188" s="136">
        <v>1.06</v>
      </c>
      <c r="F188" s="136">
        <v>2240.61</v>
      </c>
      <c r="G188" s="136">
        <v>2133.65</v>
      </c>
      <c r="H188" s="136">
        <v>106.7</v>
      </c>
      <c r="I188" s="136">
        <v>0.25</v>
      </c>
      <c r="J188" s="136">
        <v>1512.37</v>
      </c>
      <c r="K188" s="136">
        <v>1497.84</v>
      </c>
      <c r="L188" s="136">
        <v>14.36</v>
      </c>
      <c r="M188" s="136">
        <v>0.17</v>
      </c>
      <c r="N188" s="136">
        <v>60.79</v>
      </c>
      <c r="O188" s="136">
        <v>61.83</v>
      </c>
      <c r="P188" s="136">
        <v>45.68</v>
      </c>
      <c r="Q188" s="136">
        <v>23.85</v>
      </c>
      <c r="R188" s="136">
        <v>750</v>
      </c>
    </row>
    <row r="189" spans="1:18">
      <c r="A189" s="135">
        <v>44742</v>
      </c>
      <c r="B189" s="136">
        <v>7041.41</v>
      </c>
      <c r="C189" s="136">
        <v>6817.7</v>
      </c>
      <c r="D189" s="136">
        <v>223.18</v>
      </c>
      <c r="E189" s="136">
        <v>0.53</v>
      </c>
      <c r="F189" s="136">
        <v>4561.33</v>
      </c>
      <c r="G189" s="136">
        <v>4441.51</v>
      </c>
      <c r="H189" s="136">
        <v>119.64</v>
      </c>
      <c r="I189" s="136">
        <v>0.17</v>
      </c>
      <c r="J189" s="136">
        <v>3160.28</v>
      </c>
      <c r="K189" s="136">
        <v>3142.37</v>
      </c>
      <c r="L189" s="136">
        <v>17.79</v>
      </c>
      <c r="M189" s="136">
        <v>0.12</v>
      </c>
      <c r="N189" s="136">
        <v>64.78</v>
      </c>
      <c r="O189" s="136">
        <v>65.150000000000006</v>
      </c>
      <c r="P189" s="136">
        <v>53.61</v>
      </c>
      <c r="Q189" s="136">
        <v>33.04</v>
      </c>
      <c r="R189" s="136">
        <v>750</v>
      </c>
    </row>
    <row r="190" spans="1:18">
      <c r="A190" s="135">
        <v>44773</v>
      </c>
      <c r="B190" s="136">
        <v>10978.59</v>
      </c>
      <c r="C190" s="136">
        <v>10730.81</v>
      </c>
      <c r="D190" s="136">
        <v>246.73</v>
      </c>
      <c r="E190" s="136">
        <v>1.06</v>
      </c>
      <c r="F190" s="136">
        <v>7353.35</v>
      </c>
      <c r="G190" s="136">
        <v>7215.27</v>
      </c>
      <c r="H190" s="136">
        <v>137.51</v>
      </c>
      <c r="I190" s="136">
        <v>0.56999999999999995</v>
      </c>
      <c r="J190" s="136">
        <v>5078.55</v>
      </c>
      <c r="K190" s="136">
        <v>5056.04</v>
      </c>
      <c r="L190" s="136">
        <v>22.13</v>
      </c>
      <c r="M190" s="136">
        <v>0.38</v>
      </c>
      <c r="N190" s="136">
        <v>66.98</v>
      </c>
      <c r="O190" s="136">
        <v>67.239999999999995</v>
      </c>
      <c r="P190" s="136">
        <v>55.73</v>
      </c>
      <c r="Q190" s="136">
        <v>53.94</v>
      </c>
      <c r="R190" s="136">
        <v>754</v>
      </c>
    </row>
    <row r="191" spans="1:18">
      <c r="A191" s="135">
        <v>44804</v>
      </c>
      <c r="B191" s="136">
        <v>12162.67</v>
      </c>
      <c r="C191" s="136">
        <v>11847.09</v>
      </c>
      <c r="D191" s="136">
        <v>313.01</v>
      </c>
      <c r="E191" s="136">
        <v>2.57</v>
      </c>
      <c r="F191" s="136">
        <v>8149.67</v>
      </c>
      <c r="G191" s="136">
        <v>7963.72</v>
      </c>
      <c r="H191" s="136">
        <v>184.57</v>
      </c>
      <c r="I191" s="136">
        <v>1.37</v>
      </c>
      <c r="J191" s="136">
        <v>5818.63</v>
      </c>
      <c r="K191" s="136">
        <v>5790.19</v>
      </c>
      <c r="L191" s="136">
        <v>27.43</v>
      </c>
      <c r="M191" s="136">
        <v>1.01</v>
      </c>
      <c r="N191" s="136">
        <v>67.010000000000005</v>
      </c>
      <c r="O191" s="136">
        <v>67.22</v>
      </c>
      <c r="P191" s="136">
        <v>58.97</v>
      </c>
      <c r="Q191" s="136">
        <v>53.37</v>
      </c>
      <c r="R191" s="136">
        <v>757</v>
      </c>
    </row>
    <row r="192" spans="1:18">
      <c r="A192" s="135">
        <v>44834</v>
      </c>
      <c r="B192" s="136">
        <v>8648.34</v>
      </c>
      <c r="C192" s="136">
        <v>8304.31</v>
      </c>
      <c r="D192" s="136">
        <v>321.31</v>
      </c>
      <c r="E192" s="136">
        <v>22.73</v>
      </c>
      <c r="F192" s="136">
        <v>5929.27</v>
      </c>
      <c r="G192" s="136">
        <v>5706.84</v>
      </c>
      <c r="H192" s="136">
        <v>210.63</v>
      </c>
      <c r="I192" s="136">
        <v>11.81</v>
      </c>
      <c r="J192" s="136">
        <v>4228.5600000000004</v>
      </c>
      <c r="K192" s="136">
        <v>4187.2700000000004</v>
      </c>
      <c r="L192" s="136">
        <v>33.549999999999997</v>
      </c>
      <c r="M192" s="136">
        <v>7.74</v>
      </c>
      <c r="N192" s="136">
        <v>68.56</v>
      </c>
      <c r="O192" s="136">
        <v>68.72</v>
      </c>
      <c r="P192" s="136">
        <v>65.55</v>
      </c>
      <c r="Q192" s="136">
        <v>51.97</v>
      </c>
      <c r="R192" s="136">
        <v>758</v>
      </c>
    </row>
    <row r="193" spans="1:18">
      <c r="A193" s="135">
        <v>44865</v>
      </c>
      <c r="B193" s="136">
        <v>6570.93</v>
      </c>
      <c r="C193" s="136">
        <v>6154.3</v>
      </c>
      <c r="D193" s="136">
        <v>375.19</v>
      </c>
      <c r="E193" s="136">
        <v>41.44</v>
      </c>
      <c r="F193" s="136">
        <v>4325.28</v>
      </c>
      <c r="G193" s="136">
        <v>4074.33</v>
      </c>
      <c r="H193" s="136">
        <v>230.73</v>
      </c>
      <c r="I193" s="136">
        <v>20.22</v>
      </c>
      <c r="J193" s="136">
        <v>3036.47</v>
      </c>
      <c r="K193" s="136">
        <v>2987.26</v>
      </c>
      <c r="L193" s="136">
        <v>35.67</v>
      </c>
      <c r="M193" s="136">
        <v>13.53</v>
      </c>
      <c r="N193" s="136">
        <v>65.819999999999993</v>
      </c>
      <c r="O193" s="136">
        <v>66.2</v>
      </c>
      <c r="P193" s="136">
        <v>61.5</v>
      </c>
      <c r="Q193" s="136">
        <v>48.78</v>
      </c>
      <c r="R193" s="136">
        <v>763</v>
      </c>
    </row>
    <row r="194" spans="1:18">
      <c r="A194" s="135">
        <v>44895</v>
      </c>
      <c r="B194" s="136">
        <v>5757.75</v>
      </c>
      <c r="C194" s="136">
        <v>5274.47</v>
      </c>
      <c r="D194" s="136">
        <v>437.3</v>
      </c>
      <c r="E194" s="136">
        <v>45.97</v>
      </c>
      <c r="F194" s="136">
        <v>3745.52</v>
      </c>
      <c r="G194" s="136">
        <v>3443.6</v>
      </c>
      <c r="H194" s="136">
        <v>273.12</v>
      </c>
      <c r="I194" s="136">
        <v>28.8</v>
      </c>
      <c r="J194" s="136">
        <v>2521.7600000000002</v>
      </c>
      <c r="K194" s="136">
        <v>2455.65</v>
      </c>
      <c r="L194" s="136">
        <v>46.69</v>
      </c>
      <c r="M194" s="136">
        <v>19.420000000000002</v>
      </c>
      <c r="N194" s="136">
        <v>65.05</v>
      </c>
      <c r="O194" s="136">
        <v>65.290000000000006</v>
      </c>
      <c r="P194" s="136">
        <v>62.45</v>
      </c>
      <c r="Q194" s="136">
        <v>62.64</v>
      </c>
      <c r="R194" s="136">
        <v>767</v>
      </c>
    </row>
    <row r="195" spans="1:18">
      <c r="A195" s="135">
        <v>44926</v>
      </c>
      <c r="B195" s="136">
        <v>7525.77</v>
      </c>
      <c r="C195" s="136">
        <v>6909.36</v>
      </c>
      <c r="D195" s="136">
        <v>534.86</v>
      </c>
      <c r="E195" s="136">
        <v>81.56</v>
      </c>
      <c r="F195" s="136">
        <v>4762.5600000000004</v>
      </c>
      <c r="G195" s="136">
        <v>4384.1400000000003</v>
      </c>
      <c r="H195" s="136">
        <v>332.54</v>
      </c>
      <c r="I195" s="136">
        <v>45.89</v>
      </c>
      <c r="J195" s="136">
        <v>3168.02</v>
      </c>
      <c r="K195" s="136">
        <v>3077.98</v>
      </c>
      <c r="L195" s="136">
        <v>59.03</v>
      </c>
      <c r="M195" s="136">
        <v>31.01</v>
      </c>
      <c r="N195" s="136">
        <v>63.28</v>
      </c>
      <c r="O195" s="136">
        <v>63.45</v>
      </c>
      <c r="P195" s="136">
        <v>62.17</v>
      </c>
      <c r="Q195" s="136">
        <v>56.26</v>
      </c>
      <c r="R195" s="136">
        <v>775</v>
      </c>
    </row>
    <row r="196" spans="1:18">
      <c r="A196" s="135">
        <v>44957</v>
      </c>
      <c r="B196" s="136">
        <v>14991.56</v>
      </c>
      <c r="C196" s="136">
        <v>14197.35</v>
      </c>
      <c r="D196" s="136">
        <v>656.34</v>
      </c>
      <c r="E196" s="136">
        <v>137.87</v>
      </c>
      <c r="F196" s="136">
        <v>10243.91</v>
      </c>
      <c r="G196" s="136">
        <v>9707.0400000000009</v>
      </c>
      <c r="H196" s="136">
        <v>436.78</v>
      </c>
      <c r="I196" s="136">
        <v>100.09</v>
      </c>
      <c r="J196" s="136">
        <v>6901.85</v>
      </c>
      <c r="K196" s="136">
        <v>6753.37</v>
      </c>
      <c r="L196" s="136">
        <v>79.95</v>
      </c>
      <c r="M196" s="136">
        <v>68.53</v>
      </c>
      <c r="N196" s="136">
        <v>68.33</v>
      </c>
      <c r="O196" s="136">
        <v>68.37</v>
      </c>
      <c r="P196" s="136">
        <v>66.55</v>
      </c>
      <c r="Q196" s="136">
        <v>72.599999999999994</v>
      </c>
      <c r="R196" s="136">
        <v>775</v>
      </c>
    </row>
    <row r="197" spans="1:18">
      <c r="A197" s="135">
        <v>44985</v>
      </c>
      <c r="B197" s="136">
        <v>15848.84</v>
      </c>
      <c r="C197" s="136">
        <v>14666.69</v>
      </c>
      <c r="D197" s="136">
        <v>988.39</v>
      </c>
      <c r="E197" s="136">
        <v>193.76</v>
      </c>
      <c r="F197" s="136">
        <v>11565.59</v>
      </c>
      <c r="G197" s="136">
        <v>10803.47</v>
      </c>
      <c r="H197" s="136">
        <v>620.59</v>
      </c>
      <c r="I197" s="136">
        <v>141.54</v>
      </c>
      <c r="J197" s="136">
        <v>7807.17</v>
      </c>
      <c r="K197" s="136">
        <v>7597.47</v>
      </c>
      <c r="L197" s="136">
        <v>113.34</v>
      </c>
      <c r="M197" s="136">
        <v>96.36</v>
      </c>
      <c r="N197" s="136">
        <v>72.97</v>
      </c>
      <c r="O197" s="136">
        <v>73.66</v>
      </c>
      <c r="P197" s="136">
        <v>62.79</v>
      </c>
      <c r="Q197" s="136">
        <v>73.05</v>
      </c>
      <c r="R197" s="136">
        <v>778</v>
      </c>
    </row>
    <row r="198" spans="1:18">
      <c r="A198" s="135">
        <v>45016</v>
      </c>
      <c r="B198" s="136">
        <v>17249.259999999998</v>
      </c>
      <c r="C198" s="136">
        <v>15505.75</v>
      </c>
      <c r="D198" s="136">
        <v>1446.63</v>
      </c>
      <c r="E198" s="136">
        <v>296.89</v>
      </c>
      <c r="F198" s="136">
        <v>12144.61</v>
      </c>
      <c r="G198" s="136">
        <v>11036.08</v>
      </c>
      <c r="H198" s="136">
        <v>891.14</v>
      </c>
      <c r="I198" s="136">
        <v>217.39</v>
      </c>
      <c r="J198" s="136">
        <v>8226.77</v>
      </c>
      <c r="K198" s="136">
        <v>7898.36</v>
      </c>
      <c r="L198" s="136">
        <v>179.78</v>
      </c>
      <c r="M198" s="136">
        <v>148.63</v>
      </c>
      <c r="N198" s="136">
        <v>70.41</v>
      </c>
      <c r="O198" s="136">
        <v>71.17</v>
      </c>
      <c r="P198" s="136">
        <v>61.6</v>
      </c>
      <c r="Q198" s="136">
        <v>73.22</v>
      </c>
      <c r="R198" s="136">
        <v>779</v>
      </c>
    </row>
    <row r="199" spans="1:18">
      <c r="A199" s="135">
        <v>45046</v>
      </c>
      <c r="B199" s="136">
        <v>19137.599999999999</v>
      </c>
      <c r="C199" s="136">
        <v>16743.580000000002</v>
      </c>
      <c r="D199" s="136">
        <v>1994.44</v>
      </c>
      <c r="E199" s="136">
        <v>399.59</v>
      </c>
      <c r="F199" s="136">
        <v>13792.27</v>
      </c>
      <c r="G199" s="136">
        <v>12307.79</v>
      </c>
      <c r="H199" s="136">
        <v>1214.5999999999999</v>
      </c>
      <c r="I199" s="136">
        <v>269.88</v>
      </c>
      <c r="J199" s="136">
        <v>9303.43</v>
      </c>
      <c r="K199" s="136">
        <v>8838.0300000000007</v>
      </c>
      <c r="L199" s="136">
        <v>274.69</v>
      </c>
      <c r="M199" s="136">
        <v>190.71</v>
      </c>
      <c r="N199" s="136">
        <v>72.069999999999993</v>
      </c>
      <c r="O199" s="136">
        <v>73.510000000000005</v>
      </c>
      <c r="P199" s="136">
        <v>60.9</v>
      </c>
      <c r="Q199" s="136">
        <v>67.540000000000006</v>
      </c>
      <c r="R199" s="136">
        <v>781</v>
      </c>
    </row>
    <row r="200" spans="1:18">
      <c r="A200" s="135">
        <v>45077</v>
      </c>
      <c r="B200" s="136">
        <v>20839.830000000002</v>
      </c>
      <c r="C200" s="136">
        <v>17685.25</v>
      </c>
      <c r="D200" s="136">
        <v>2718.19</v>
      </c>
      <c r="E200" s="136">
        <v>436.39</v>
      </c>
      <c r="F200" s="136">
        <v>14593.24</v>
      </c>
      <c r="G200" s="136">
        <v>12623.47</v>
      </c>
      <c r="H200" s="136">
        <v>1671.61</v>
      </c>
      <c r="I200" s="136">
        <v>298.16000000000003</v>
      </c>
      <c r="J200" s="136">
        <v>9675.35</v>
      </c>
      <c r="K200" s="136">
        <v>9066</v>
      </c>
      <c r="L200" s="136">
        <v>396.75</v>
      </c>
      <c r="M200" s="136">
        <v>212.6</v>
      </c>
      <c r="N200" s="136">
        <v>70.03</v>
      </c>
      <c r="O200" s="136">
        <v>71.38</v>
      </c>
      <c r="P200" s="136">
        <v>61.5</v>
      </c>
      <c r="Q200" s="136">
        <v>68.319999999999993</v>
      </c>
      <c r="R200" s="136">
        <v>782</v>
      </c>
    </row>
    <row r="201" spans="1:18">
      <c r="A201" s="135">
        <v>45107</v>
      </c>
      <c r="B201" s="136">
        <v>20538.2</v>
      </c>
      <c r="C201" s="136">
        <v>16980.560000000001</v>
      </c>
      <c r="D201" s="136">
        <v>3137.77</v>
      </c>
      <c r="E201" s="136">
        <v>419.87</v>
      </c>
      <c r="F201" s="136">
        <v>15594.97</v>
      </c>
      <c r="G201" s="136">
        <v>12958.31</v>
      </c>
      <c r="H201" s="136">
        <v>2321.61</v>
      </c>
      <c r="I201" s="136">
        <v>315.06</v>
      </c>
      <c r="J201" s="136">
        <v>10031.23</v>
      </c>
      <c r="K201" s="136">
        <v>9252.11</v>
      </c>
      <c r="L201" s="136">
        <v>551.45000000000005</v>
      </c>
      <c r="M201" s="136">
        <v>227.67</v>
      </c>
      <c r="N201" s="136">
        <v>75.930000000000007</v>
      </c>
      <c r="O201" s="136">
        <v>76.31</v>
      </c>
      <c r="P201" s="136">
        <v>73.989999999999995</v>
      </c>
      <c r="Q201" s="136">
        <v>75.040000000000006</v>
      </c>
      <c r="R201" s="136">
        <v>782</v>
      </c>
    </row>
    <row r="202" spans="1:18">
      <c r="A202" s="135">
        <v>45138</v>
      </c>
      <c r="B202" s="136">
        <v>23626.400000000001</v>
      </c>
      <c r="C202" s="136">
        <v>18983.11</v>
      </c>
      <c r="D202" s="136">
        <v>4201.4799999999996</v>
      </c>
      <c r="E202" s="136">
        <v>441.81</v>
      </c>
      <c r="F202" s="136">
        <v>18525.7</v>
      </c>
      <c r="G202" s="136">
        <v>14914.06</v>
      </c>
      <c r="H202" s="136">
        <v>3245.38</v>
      </c>
      <c r="I202" s="136">
        <v>366.26</v>
      </c>
      <c r="J202" s="136">
        <v>11505.27</v>
      </c>
      <c r="K202" s="136">
        <v>10463.43</v>
      </c>
      <c r="L202" s="136">
        <v>778.05</v>
      </c>
      <c r="M202" s="136">
        <v>263.79000000000002</v>
      </c>
      <c r="N202" s="136">
        <v>78.41</v>
      </c>
      <c r="O202" s="136">
        <v>78.56</v>
      </c>
      <c r="P202" s="136">
        <v>77.239999999999995</v>
      </c>
      <c r="Q202" s="136">
        <v>82.9</v>
      </c>
      <c r="R202" s="136">
        <v>782</v>
      </c>
    </row>
    <row r="203" spans="1:18">
      <c r="A203" s="135">
        <v>45169</v>
      </c>
      <c r="B203" s="136">
        <v>24217.46</v>
      </c>
      <c r="C203" s="136">
        <v>19224.830000000002</v>
      </c>
      <c r="D203" s="136">
        <v>4522.57</v>
      </c>
      <c r="E203" s="136">
        <v>470.06</v>
      </c>
      <c r="F203" s="136">
        <v>18785.759999999998</v>
      </c>
      <c r="G203" s="136">
        <v>14898.12</v>
      </c>
      <c r="H203" s="136">
        <v>3500.75</v>
      </c>
      <c r="I203" s="136">
        <v>386.89</v>
      </c>
      <c r="J203" s="136">
        <v>11691.25</v>
      </c>
      <c r="K203" s="136">
        <v>10541.21</v>
      </c>
      <c r="L203" s="136">
        <v>872.57</v>
      </c>
      <c r="M203" s="136">
        <v>277.47000000000003</v>
      </c>
      <c r="N203" s="136">
        <v>77.569999999999993</v>
      </c>
      <c r="O203" s="136">
        <v>77.489999999999995</v>
      </c>
      <c r="P203" s="136">
        <v>77.41</v>
      </c>
      <c r="Q203" s="136">
        <v>82.31</v>
      </c>
      <c r="R203" s="136">
        <v>781</v>
      </c>
    </row>
    <row r="204" spans="1:18">
      <c r="A204" s="135">
        <v>45199</v>
      </c>
      <c r="B204" s="136">
        <v>22018.9</v>
      </c>
      <c r="C204" s="136">
        <v>16950.509999999998</v>
      </c>
      <c r="D204" s="136">
        <v>4647.2299999999996</v>
      </c>
      <c r="E204" s="136">
        <v>421.17</v>
      </c>
      <c r="F204" s="136">
        <v>16208.68</v>
      </c>
      <c r="G204" s="136">
        <v>12490.16</v>
      </c>
      <c r="H204" s="136">
        <v>3415.2</v>
      </c>
      <c r="I204" s="136">
        <v>303.32</v>
      </c>
      <c r="J204" s="136">
        <v>9853.27</v>
      </c>
      <c r="K204" s="136">
        <v>8837.91</v>
      </c>
      <c r="L204" s="136">
        <v>796.42</v>
      </c>
      <c r="M204" s="136">
        <v>218.95</v>
      </c>
      <c r="N204" s="136">
        <v>73.61</v>
      </c>
      <c r="O204" s="136">
        <v>73.69</v>
      </c>
      <c r="P204" s="136">
        <v>73.489999999999995</v>
      </c>
      <c r="Q204" s="136">
        <v>72.02</v>
      </c>
      <c r="R204" s="136">
        <v>781</v>
      </c>
    </row>
    <row r="205" spans="1:18">
      <c r="A205" s="135">
        <v>45230</v>
      </c>
      <c r="B205" s="136">
        <v>22576.14</v>
      </c>
      <c r="C205" s="136">
        <v>17134.29</v>
      </c>
      <c r="D205" s="136">
        <v>4953.28</v>
      </c>
      <c r="E205" s="136">
        <v>488.57</v>
      </c>
      <c r="F205" s="136">
        <v>17400.59</v>
      </c>
      <c r="G205" s="136">
        <v>13512.46</v>
      </c>
      <c r="H205" s="136">
        <v>3536.34</v>
      </c>
      <c r="I205" s="136">
        <v>351.79</v>
      </c>
      <c r="J205" s="136">
        <v>10675.22</v>
      </c>
      <c r="K205" s="136">
        <v>9583.14</v>
      </c>
      <c r="L205" s="136">
        <v>836.47</v>
      </c>
      <c r="M205" s="136">
        <v>255.62</v>
      </c>
      <c r="N205" s="136">
        <v>77.08</v>
      </c>
      <c r="O205" s="136">
        <v>78.86</v>
      </c>
      <c r="P205" s="136">
        <v>71.39</v>
      </c>
      <c r="Q205" s="136">
        <v>72</v>
      </c>
      <c r="R205" s="136">
        <v>782</v>
      </c>
    </row>
    <row r="206" spans="1:18">
      <c r="A206" s="135">
        <v>45260</v>
      </c>
      <c r="B206" s="136">
        <v>21363.89</v>
      </c>
      <c r="C206" s="136">
        <v>15802.97</v>
      </c>
      <c r="D206" s="136">
        <v>5029.1499999999996</v>
      </c>
      <c r="E206" s="136">
        <v>531.76</v>
      </c>
      <c r="F206" s="136">
        <v>16275.1</v>
      </c>
      <c r="G206" s="136">
        <v>12345.52</v>
      </c>
      <c r="H206" s="136">
        <v>3557.87</v>
      </c>
      <c r="I206" s="136">
        <v>371.71</v>
      </c>
      <c r="J206" s="136">
        <v>9917.41</v>
      </c>
      <c r="K206" s="136">
        <v>8783.7199999999993</v>
      </c>
      <c r="L206" s="136">
        <v>867.29</v>
      </c>
      <c r="M206" s="136">
        <v>266.41000000000003</v>
      </c>
      <c r="N206" s="136">
        <v>76.180000000000007</v>
      </c>
      <c r="O206" s="136">
        <v>78.12</v>
      </c>
      <c r="P206" s="136">
        <v>70.739999999999995</v>
      </c>
      <c r="Q206" s="136">
        <v>69.900000000000006</v>
      </c>
      <c r="R206" s="136">
        <v>780</v>
      </c>
    </row>
    <row r="207" spans="1:18">
      <c r="A207" s="135">
        <v>45291</v>
      </c>
      <c r="B207" s="136">
        <v>22566.66</v>
      </c>
      <c r="C207" s="136">
        <v>15954.56</v>
      </c>
      <c r="D207" s="136">
        <v>6046.23</v>
      </c>
      <c r="E207" s="136">
        <v>565.88</v>
      </c>
      <c r="F207" s="136">
        <v>17164.3</v>
      </c>
      <c r="G207" s="136">
        <v>12332.1</v>
      </c>
      <c r="H207" s="136">
        <v>4432.05</v>
      </c>
      <c r="I207" s="136">
        <v>400.15</v>
      </c>
      <c r="J207" s="136">
        <v>10051.66</v>
      </c>
      <c r="K207" s="136">
        <v>8693.7099999999991</v>
      </c>
      <c r="L207" s="136">
        <v>1073.8399999999999</v>
      </c>
      <c r="M207" s="136">
        <v>284.12</v>
      </c>
      <c r="N207" s="136">
        <v>76.06</v>
      </c>
      <c r="O207" s="136">
        <v>77.3</v>
      </c>
      <c r="P207" s="136">
        <v>73.3</v>
      </c>
      <c r="Q207" s="136">
        <v>70.709999999999994</v>
      </c>
      <c r="R207" s="136">
        <v>782</v>
      </c>
    </row>
    <row r="208" spans="1:18">
      <c r="A208" s="135">
        <v>45322</v>
      </c>
      <c r="B208" s="136">
        <v>24876.73</v>
      </c>
      <c r="C208" s="136">
        <v>17783.16</v>
      </c>
      <c r="D208" s="136">
        <v>6509.17</v>
      </c>
      <c r="E208" s="136">
        <v>584.4</v>
      </c>
      <c r="F208" s="136">
        <v>19259.27</v>
      </c>
      <c r="G208" s="136">
        <v>14043.36</v>
      </c>
      <c r="H208" s="136">
        <v>4799.66</v>
      </c>
      <c r="I208" s="136">
        <v>416.25</v>
      </c>
      <c r="J208" s="136">
        <v>11281.91</v>
      </c>
      <c r="K208" s="136">
        <v>9843.16</v>
      </c>
      <c r="L208" s="136">
        <v>1145.6400000000001</v>
      </c>
      <c r="M208" s="136">
        <v>293.11</v>
      </c>
      <c r="N208" s="136">
        <v>77.42</v>
      </c>
      <c r="O208" s="136">
        <v>78.97</v>
      </c>
      <c r="P208" s="136">
        <v>73.739999999999995</v>
      </c>
      <c r="Q208" s="136">
        <v>71.23</v>
      </c>
      <c r="R208" s="136">
        <v>782</v>
      </c>
    </row>
    <row r="209" spans="1:18">
      <c r="A209" s="135">
        <v>45351</v>
      </c>
      <c r="B209" s="136">
        <v>25009.19</v>
      </c>
      <c r="C209" s="136">
        <v>17798.259999999998</v>
      </c>
      <c r="D209" s="136">
        <v>6668.11</v>
      </c>
      <c r="E209" s="136">
        <v>542.82000000000005</v>
      </c>
      <c r="F209" s="136">
        <v>20852.419999999998</v>
      </c>
      <c r="G209" s="136">
        <v>15008.9</v>
      </c>
      <c r="H209" s="136">
        <v>5421.04</v>
      </c>
      <c r="I209" s="136">
        <v>422.48</v>
      </c>
      <c r="J209" s="136">
        <v>11942.61</v>
      </c>
      <c r="K209" s="136">
        <v>10335.030000000001</v>
      </c>
      <c r="L209" s="136">
        <v>1307.32</v>
      </c>
      <c r="M209" s="136">
        <v>300.26</v>
      </c>
      <c r="N209" s="136">
        <v>83.38</v>
      </c>
      <c r="O209" s="136">
        <v>84.33</v>
      </c>
      <c r="P209" s="136">
        <v>81.3</v>
      </c>
      <c r="Q209" s="136">
        <v>77.83</v>
      </c>
      <c r="R209" s="136">
        <v>782</v>
      </c>
    </row>
    <row r="210" spans="1:18">
      <c r="A210" s="135">
        <v>45382</v>
      </c>
      <c r="B210" s="136">
        <v>23304.75</v>
      </c>
      <c r="C210" s="136">
        <v>16376.37</v>
      </c>
      <c r="D210" s="136">
        <v>6377.24</v>
      </c>
      <c r="E210" s="136">
        <v>551.13</v>
      </c>
      <c r="F210" s="136">
        <v>18930.830000000002</v>
      </c>
      <c r="G210" s="136">
        <v>13384.64</v>
      </c>
      <c r="H210" s="136">
        <v>5144.95</v>
      </c>
      <c r="I210" s="136">
        <v>401.24</v>
      </c>
      <c r="J210" s="136">
        <v>10992.73</v>
      </c>
      <c r="K210" s="136">
        <v>9444.69</v>
      </c>
      <c r="L210" s="136">
        <v>1261.23</v>
      </c>
      <c r="M210" s="136">
        <v>286.81</v>
      </c>
      <c r="N210" s="136">
        <v>81.23</v>
      </c>
      <c r="O210" s="136">
        <v>81.73</v>
      </c>
      <c r="P210" s="136">
        <v>80.680000000000007</v>
      </c>
      <c r="Q210" s="136">
        <v>72.8</v>
      </c>
      <c r="R210" s="136">
        <v>786</v>
      </c>
    </row>
    <row r="211" spans="1:18">
      <c r="A211" s="135">
        <v>45412</v>
      </c>
      <c r="B211" s="136">
        <v>22974.959999999999</v>
      </c>
      <c r="C211" s="136">
        <v>15799.45</v>
      </c>
      <c r="D211" s="136">
        <v>6633.33</v>
      </c>
      <c r="E211" s="136">
        <v>542.17999999999995</v>
      </c>
      <c r="F211" s="136">
        <v>18610.28</v>
      </c>
      <c r="G211" s="136">
        <v>12863.53</v>
      </c>
      <c r="H211" s="136">
        <v>5326.72</v>
      </c>
      <c r="I211" s="136">
        <v>420.03</v>
      </c>
      <c r="J211" s="136">
        <v>10748.9</v>
      </c>
      <c r="K211" s="136">
        <v>9119.8799999999992</v>
      </c>
      <c r="L211" s="136">
        <v>1328.88</v>
      </c>
      <c r="M211" s="136">
        <v>300.14</v>
      </c>
      <c r="N211" s="136">
        <v>81</v>
      </c>
      <c r="O211" s="136">
        <v>81.42</v>
      </c>
      <c r="P211" s="136">
        <v>80.3</v>
      </c>
      <c r="Q211" s="136">
        <v>77.47</v>
      </c>
      <c r="R211" s="136">
        <v>789</v>
      </c>
    </row>
    <row r="212" spans="1:18">
      <c r="A212" s="135">
        <v>45443</v>
      </c>
      <c r="B212" s="136">
        <v>24208.66</v>
      </c>
      <c r="C212" s="136">
        <v>16541.46</v>
      </c>
      <c r="D212" s="136">
        <v>7099.19</v>
      </c>
      <c r="E212" s="136">
        <v>568.02</v>
      </c>
      <c r="F212" s="136">
        <v>19567.66</v>
      </c>
      <c r="G212" s="136">
        <v>13689.49</v>
      </c>
      <c r="H212" s="136">
        <v>5454.15</v>
      </c>
      <c r="I212" s="136">
        <v>424.03</v>
      </c>
      <c r="J212" s="136">
        <v>11406.46</v>
      </c>
      <c r="K212" s="136">
        <v>9766.43</v>
      </c>
      <c r="L212" s="136">
        <v>1336.4</v>
      </c>
      <c r="M212" s="136">
        <v>303.63</v>
      </c>
      <c r="N212" s="136">
        <v>80.83</v>
      </c>
      <c r="O212" s="136">
        <v>82.76</v>
      </c>
      <c r="P212" s="136">
        <v>76.83</v>
      </c>
      <c r="Q212" s="136">
        <v>74.650000000000006</v>
      </c>
      <c r="R212" s="136">
        <v>792</v>
      </c>
    </row>
    <row r="213" spans="1:18">
      <c r="A213" s="135">
        <v>45473</v>
      </c>
      <c r="B213" s="136">
        <v>23877.23</v>
      </c>
      <c r="C213" s="136">
        <v>16162.71</v>
      </c>
      <c r="D213" s="136">
        <v>7159.72</v>
      </c>
      <c r="E213" s="136">
        <v>554.79999999999995</v>
      </c>
      <c r="F213" s="136">
        <v>19922.189999999999</v>
      </c>
      <c r="G213" s="136">
        <v>13679.86</v>
      </c>
      <c r="H213" s="136">
        <v>5813.14</v>
      </c>
      <c r="I213" s="136">
        <v>429.19</v>
      </c>
      <c r="J213" s="136">
        <v>11364.59</v>
      </c>
      <c r="K213" s="136">
        <v>9612.86</v>
      </c>
      <c r="L213" s="136">
        <v>1443.11</v>
      </c>
      <c r="M213" s="136">
        <v>308.63</v>
      </c>
      <c r="N213" s="136">
        <v>83.44</v>
      </c>
      <c r="O213" s="136">
        <v>84.64</v>
      </c>
      <c r="P213" s="136">
        <v>81.19</v>
      </c>
      <c r="Q213" s="136">
        <v>77.36</v>
      </c>
      <c r="R213" s="136">
        <v>792</v>
      </c>
    </row>
    <row r="214" spans="1:18">
      <c r="A214" s="135">
        <v>45504</v>
      </c>
      <c r="B214" s="136">
        <v>27675.119999999999</v>
      </c>
      <c r="C214" s="136">
        <v>18769.599999999999</v>
      </c>
      <c r="D214" s="136">
        <v>8326.67</v>
      </c>
      <c r="E214" s="136">
        <v>578.84</v>
      </c>
      <c r="F214" s="136">
        <v>23019.38</v>
      </c>
      <c r="G214" s="136">
        <v>15922.24</v>
      </c>
      <c r="H214" s="136">
        <v>6645.38</v>
      </c>
      <c r="I214" s="136">
        <v>451.76</v>
      </c>
      <c r="J214" s="136">
        <v>12951.38</v>
      </c>
      <c r="K214" s="136">
        <v>11042.79</v>
      </c>
      <c r="L214" s="136">
        <v>1586.66</v>
      </c>
      <c r="M214" s="136">
        <v>321.93</v>
      </c>
      <c r="N214" s="136">
        <v>83.18</v>
      </c>
      <c r="O214" s="136">
        <v>84.83</v>
      </c>
      <c r="P214" s="136">
        <v>79.81</v>
      </c>
      <c r="Q214" s="136">
        <v>78.05</v>
      </c>
      <c r="R214" s="136">
        <v>788</v>
      </c>
    </row>
    <row r="215" spans="1:18">
      <c r="A215" s="135">
        <v>45535</v>
      </c>
      <c r="B215" s="136">
        <v>27886.79</v>
      </c>
      <c r="C215" s="136">
        <v>19191.87</v>
      </c>
      <c r="D215" s="136">
        <v>8102.22</v>
      </c>
      <c r="E215" s="136">
        <v>592.70000000000005</v>
      </c>
      <c r="F215" s="136">
        <v>24190.16</v>
      </c>
      <c r="G215" s="136">
        <v>16833.77</v>
      </c>
      <c r="H215" s="136">
        <v>6850.57</v>
      </c>
      <c r="I215" s="136">
        <v>505.82</v>
      </c>
      <c r="J215" s="136">
        <v>13844.52</v>
      </c>
      <c r="K215" s="136">
        <v>11796.83</v>
      </c>
      <c r="L215" s="136">
        <v>1689.11</v>
      </c>
      <c r="M215" s="136">
        <v>358.59</v>
      </c>
      <c r="N215" s="136">
        <v>86.74</v>
      </c>
      <c r="O215" s="136">
        <v>87.71</v>
      </c>
      <c r="P215" s="136">
        <v>84.55</v>
      </c>
      <c r="Q215" s="136">
        <v>85.34</v>
      </c>
      <c r="R215" s="136">
        <v>789</v>
      </c>
    </row>
    <row r="216" spans="1:18">
      <c r="A216" s="135">
        <v>45565</v>
      </c>
      <c r="B216" s="136">
        <v>24294.19</v>
      </c>
      <c r="C216" s="136">
        <v>16163.92</v>
      </c>
      <c r="D216" s="136">
        <v>7618.94</v>
      </c>
      <c r="E216" s="136">
        <v>511.34</v>
      </c>
      <c r="F216" s="136">
        <v>20288.71</v>
      </c>
      <c r="G216" s="136">
        <v>13762</v>
      </c>
      <c r="H216" s="136">
        <v>6114.71</v>
      </c>
      <c r="I216" s="136">
        <v>412</v>
      </c>
      <c r="J216" s="136">
        <v>11429.02</v>
      </c>
      <c r="K216" s="136">
        <v>9695.8799999999992</v>
      </c>
      <c r="L216" s="136">
        <v>1439.16</v>
      </c>
      <c r="M216" s="136">
        <v>293.98</v>
      </c>
      <c r="N216" s="136">
        <v>83.51</v>
      </c>
      <c r="O216" s="136">
        <v>85.14</v>
      </c>
      <c r="P216" s="136">
        <v>80.260000000000005</v>
      </c>
      <c r="Q216" s="136">
        <v>80.569999999999993</v>
      </c>
      <c r="R216" s="136">
        <v>790</v>
      </c>
    </row>
    <row r="217" spans="1:18">
      <c r="A217" s="135">
        <v>45596</v>
      </c>
      <c r="B217" s="136">
        <v>25362.6</v>
      </c>
      <c r="C217" s="136">
        <v>16978.97</v>
      </c>
      <c r="D217" s="136">
        <v>7842.51</v>
      </c>
      <c r="E217" s="136">
        <v>541.11</v>
      </c>
      <c r="F217" s="136">
        <v>21445.13</v>
      </c>
      <c r="G217" s="136">
        <v>14763.86</v>
      </c>
      <c r="H217" s="136">
        <v>6233.03</v>
      </c>
      <c r="I217" s="136">
        <v>448.24</v>
      </c>
      <c r="J217" s="136">
        <v>12266.54</v>
      </c>
      <c r="K217" s="136">
        <v>10469.09</v>
      </c>
      <c r="L217" s="136">
        <v>1478.95</v>
      </c>
      <c r="M217" s="136">
        <v>318.5</v>
      </c>
      <c r="N217" s="136">
        <v>84.55</v>
      </c>
      <c r="O217" s="136">
        <v>86.95</v>
      </c>
      <c r="P217" s="136">
        <v>79.48</v>
      </c>
      <c r="Q217" s="136">
        <v>82.84</v>
      </c>
      <c r="R217" s="136">
        <v>794</v>
      </c>
    </row>
    <row r="218" spans="1:18">
      <c r="A218" s="135">
        <v>45626</v>
      </c>
      <c r="B218" s="136">
        <v>23323.46</v>
      </c>
      <c r="C218" s="136">
        <v>15523.22</v>
      </c>
      <c r="D218" s="136">
        <v>7260.14</v>
      </c>
      <c r="E218" s="136">
        <v>540.1</v>
      </c>
      <c r="F218" s="136">
        <v>19668.830000000002</v>
      </c>
      <c r="G218" s="136">
        <v>13234.43</v>
      </c>
      <c r="H218" s="136">
        <v>5985.03</v>
      </c>
      <c r="I218" s="136">
        <v>449.36</v>
      </c>
      <c r="J218" s="136">
        <v>11215.06</v>
      </c>
      <c r="K218" s="136">
        <v>9424.69</v>
      </c>
      <c r="L218" s="136">
        <v>1468.71</v>
      </c>
      <c r="M218" s="136">
        <v>321.66000000000003</v>
      </c>
      <c r="N218" s="136">
        <v>84.33</v>
      </c>
      <c r="O218" s="136">
        <v>85.26</v>
      </c>
      <c r="P218" s="136">
        <v>82.44</v>
      </c>
      <c r="Q218" s="136">
        <v>83.2</v>
      </c>
      <c r="R218" s="136">
        <v>796</v>
      </c>
    </row>
    <row r="219" spans="1:18">
      <c r="A219" s="135">
        <v>45657</v>
      </c>
      <c r="B219" s="136">
        <v>24115.52</v>
      </c>
      <c r="C219" s="136">
        <v>15356.09</v>
      </c>
      <c r="D219" s="136">
        <v>8205.75</v>
      </c>
      <c r="E219" s="136">
        <v>553.67999999999995</v>
      </c>
      <c r="F219" s="136">
        <v>20139.61</v>
      </c>
      <c r="G219" s="136">
        <v>12935.68</v>
      </c>
      <c r="H219" s="136">
        <v>6754.66</v>
      </c>
      <c r="I219" s="136">
        <v>449.27</v>
      </c>
      <c r="J219" s="136">
        <v>11139.48</v>
      </c>
      <c r="K219" s="136">
        <v>9137.81</v>
      </c>
      <c r="L219" s="136">
        <v>1681.67</v>
      </c>
      <c r="M219" s="136">
        <v>320</v>
      </c>
      <c r="N219" s="136">
        <v>83.51</v>
      </c>
      <c r="O219" s="136">
        <v>84.24</v>
      </c>
      <c r="P219" s="136">
        <v>82.32</v>
      </c>
      <c r="Q219" s="136">
        <v>81.14</v>
      </c>
      <c r="R219" s="136">
        <v>804</v>
      </c>
    </row>
    <row r="220" spans="1:18">
      <c r="A220" s="135">
        <v>45688</v>
      </c>
      <c r="B220" s="136">
        <v>27829.87</v>
      </c>
      <c r="C220" s="136">
        <v>18196.27</v>
      </c>
      <c r="D220" s="136">
        <v>9061.44</v>
      </c>
      <c r="E220" s="136">
        <v>572.16</v>
      </c>
      <c r="F220" s="136">
        <v>23055.71</v>
      </c>
      <c r="G220" s="136">
        <v>15248.97</v>
      </c>
      <c r="H220" s="136">
        <v>7344.11</v>
      </c>
      <c r="I220" s="136">
        <v>462.63</v>
      </c>
      <c r="J220" s="136">
        <v>12684.67</v>
      </c>
      <c r="K220" s="136">
        <v>10563.53</v>
      </c>
      <c r="L220" s="136">
        <v>1793.53</v>
      </c>
      <c r="M220" s="136">
        <v>327.61</v>
      </c>
      <c r="N220" s="136">
        <v>82.85</v>
      </c>
      <c r="O220" s="136">
        <v>83.8</v>
      </c>
      <c r="P220" s="136">
        <v>81.05</v>
      </c>
      <c r="Q220" s="136">
        <v>80.86</v>
      </c>
      <c r="R220" s="136">
        <v>808</v>
      </c>
    </row>
    <row r="221" spans="1:18">
      <c r="A221" s="135">
        <v>45716</v>
      </c>
      <c r="B221" s="136">
        <v>25252.74</v>
      </c>
      <c r="C221" s="136">
        <v>16853.23</v>
      </c>
      <c r="D221" s="136">
        <v>7921.11</v>
      </c>
      <c r="E221" s="136">
        <v>478.4</v>
      </c>
      <c r="F221" s="136">
        <v>21495.16</v>
      </c>
      <c r="G221" s="136">
        <v>14810.2</v>
      </c>
      <c r="H221" s="136">
        <v>6298.35</v>
      </c>
      <c r="I221" s="136">
        <v>386.61</v>
      </c>
      <c r="J221" s="136">
        <v>12049.85</v>
      </c>
      <c r="K221" s="136">
        <v>10228.27</v>
      </c>
      <c r="L221" s="136">
        <v>1547.1</v>
      </c>
      <c r="M221" s="136">
        <v>274.47000000000003</v>
      </c>
      <c r="N221" s="136">
        <v>85.12</v>
      </c>
      <c r="O221" s="136">
        <v>87.88</v>
      </c>
      <c r="P221" s="136">
        <v>79.510000000000005</v>
      </c>
      <c r="Q221" s="136">
        <v>80.81</v>
      </c>
      <c r="R221" s="136">
        <v>812</v>
      </c>
    </row>
    <row r="222" spans="1:18">
      <c r="A222" s="135">
        <v>45747</v>
      </c>
      <c r="B222" s="136">
        <v>24858.720000000001</v>
      </c>
      <c r="C222" s="136">
        <v>16153.43</v>
      </c>
      <c r="D222" s="136">
        <v>8187.67</v>
      </c>
      <c r="E222" s="136">
        <v>517.62</v>
      </c>
      <c r="F222" s="136">
        <v>20921.39</v>
      </c>
      <c r="G222" s="136">
        <v>13846.23</v>
      </c>
      <c r="H222" s="136">
        <v>6657.3</v>
      </c>
      <c r="I222" s="136">
        <v>417.86</v>
      </c>
      <c r="J222" s="136">
        <v>11715.5</v>
      </c>
      <c r="K222" s="136">
        <v>9786.32</v>
      </c>
      <c r="L222" s="136">
        <v>1626.45</v>
      </c>
      <c r="M222" s="136">
        <v>302.73</v>
      </c>
      <c r="N222" s="136">
        <v>84.16</v>
      </c>
      <c r="O222" s="136">
        <v>85.72</v>
      </c>
      <c r="P222" s="136">
        <v>81.31</v>
      </c>
      <c r="Q222" s="136">
        <v>80.73</v>
      </c>
      <c r="R222" s="136">
        <v>816</v>
      </c>
    </row>
    <row r="223" spans="1:18">
      <c r="A223" s="135">
        <v>45777</v>
      </c>
      <c r="B223" s="136">
        <v>25191.56</v>
      </c>
      <c r="C223" s="136">
        <v>16506.580000000002</v>
      </c>
      <c r="D223" s="136">
        <v>8149.59</v>
      </c>
      <c r="E223" s="136">
        <v>535.39</v>
      </c>
      <c r="F223" s="136">
        <v>21505.83</v>
      </c>
      <c r="G223" s="136">
        <v>14238.83</v>
      </c>
      <c r="H223" s="136">
        <v>6819.96</v>
      </c>
      <c r="I223" s="136">
        <v>447.03</v>
      </c>
      <c r="J223" s="136">
        <v>12020.68</v>
      </c>
      <c r="K223" s="136">
        <v>10038.629999999999</v>
      </c>
      <c r="L223" s="136">
        <v>1661.94</v>
      </c>
      <c r="M223" s="136">
        <v>320.12</v>
      </c>
      <c r="N223" s="136">
        <v>85.37</v>
      </c>
      <c r="O223" s="136">
        <v>86.26</v>
      </c>
      <c r="P223" s="136">
        <v>83.68</v>
      </c>
      <c r="Q223" s="136">
        <v>83.5</v>
      </c>
      <c r="R223" s="136">
        <v>814</v>
      </c>
    </row>
    <row r="224" spans="1:18">
      <c r="A224" s="135">
        <v>45808</v>
      </c>
      <c r="B224" s="136">
        <v>26451.82</v>
      </c>
      <c r="C224" s="136">
        <v>17354.330000000002</v>
      </c>
      <c r="D224" s="136">
        <v>8533.6200000000008</v>
      </c>
      <c r="E224" s="136">
        <v>563.87</v>
      </c>
      <c r="F224" s="136">
        <v>22587.79</v>
      </c>
      <c r="G224" s="136">
        <v>15126.28</v>
      </c>
      <c r="H224" s="136">
        <v>7004.96</v>
      </c>
      <c r="I224" s="136">
        <v>456.56</v>
      </c>
      <c r="J224" s="136">
        <v>12637.56</v>
      </c>
      <c r="K224" s="136">
        <v>10618.46</v>
      </c>
      <c r="L224" s="136">
        <v>1692.33</v>
      </c>
      <c r="M224" s="136">
        <v>326.77</v>
      </c>
      <c r="N224" s="136">
        <v>85.39</v>
      </c>
      <c r="O224" s="136">
        <v>87.16</v>
      </c>
      <c r="P224" s="136">
        <v>82.09</v>
      </c>
      <c r="Q224" s="136">
        <v>80.97</v>
      </c>
      <c r="R224" s="136">
        <v>814</v>
      </c>
    </row>
    <row r="225" spans="1:18">
      <c r="A225" s="135">
        <v>45838</v>
      </c>
      <c r="B225" s="136">
        <v>25437.59</v>
      </c>
      <c r="C225" s="136">
        <v>16464.48</v>
      </c>
      <c r="D225" s="136">
        <v>8450.0400000000009</v>
      </c>
      <c r="E225" s="136">
        <v>523.07000000000005</v>
      </c>
      <c r="F225" s="136">
        <v>21912.02</v>
      </c>
      <c r="G225" s="136">
        <v>14447.37</v>
      </c>
      <c r="H225" s="136">
        <v>7020.52</v>
      </c>
      <c r="I225" s="136">
        <v>444.13</v>
      </c>
      <c r="J225" s="136">
        <v>12061.37</v>
      </c>
      <c r="K225" s="136">
        <v>10049.56</v>
      </c>
      <c r="L225" s="136">
        <v>1691</v>
      </c>
      <c r="M225" s="136">
        <v>320.81</v>
      </c>
      <c r="N225" s="136">
        <v>86.14</v>
      </c>
      <c r="O225" s="136">
        <v>87.75</v>
      </c>
      <c r="P225" s="136">
        <v>83.08</v>
      </c>
      <c r="Q225" s="136">
        <v>84.91</v>
      </c>
      <c r="R225" s="136">
        <v>816</v>
      </c>
    </row>
    <row r="226" spans="1:18">
      <c r="A226" s="135">
        <v>45869</v>
      </c>
      <c r="B226" s="136">
        <v>29719.14</v>
      </c>
      <c r="C226" s="136">
        <v>19695.86</v>
      </c>
      <c r="D226" s="136">
        <v>9488.43</v>
      </c>
      <c r="E226" s="136">
        <v>534.85</v>
      </c>
      <c r="F226" s="136">
        <v>25189.11</v>
      </c>
      <c r="G226" s="136">
        <v>17027.830000000002</v>
      </c>
      <c r="H226" s="136">
        <v>7719.72</v>
      </c>
      <c r="I226" s="136">
        <v>441.56</v>
      </c>
      <c r="J226" s="136">
        <v>13724.77</v>
      </c>
      <c r="K226" s="136">
        <v>11562.91</v>
      </c>
      <c r="L226" s="136">
        <v>1843.32</v>
      </c>
      <c r="M226" s="136">
        <v>318.54000000000002</v>
      </c>
      <c r="N226" s="136">
        <v>84.76</v>
      </c>
      <c r="O226" s="136">
        <v>86.45</v>
      </c>
      <c r="P226" s="136">
        <v>81.36</v>
      </c>
      <c r="Q226" s="136">
        <v>82.56</v>
      </c>
      <c r="R226" s="136">
        <v>814</v>
      </c>
    </row>
    <row r="227" spans="1:18">
      <c r="A227" s="135">
        <v>45900</v>
      </c>
      <c r="B227" s="136">
        <v>29771.21</v>
      </c>
      <c r="C227" s="136">
        <v>19819.689999999999</v>
      </c>
      <c r="D227" s="136">
        <v>9379.61</v>
      </c>
      <c r="E227" s="136">
        <v>571.91999999999996</v>
      </c>
      <c r="F227" s="136">
        <v>26299.919999999998</v>
      </c>
      <c r="G227" s="136">
        <v>17760.43</v>
      </c>
      <c r="H227" s="136">
        <v>8040.22</v>
      </c>
      <c r="I227" s="136">
        <v>499.27</v>
      </c>
      <c r="J227" s="136">
        <v>14433.86</v>
      </c>
      <c r="K227" s="136">
        <v>12103.28</v>
      </c>
      <c r="L227" s="136">
        <v>1973</v>
      </c>
      <c r="M227" s="136">
        <v>357.58</v>
      </c>
      <c r="N227" s="136">
        <v>88.34</v>
      </c>
      <c r="O227" s="136">
        <v>89.61</v>
      </c>
      <c r="P227" s="136">
        <v>85.72</v>
      </c>
      <c r="Q227" s="136">
        <v>87.3</v>
      </c>
      <c r="R227" s="136">
        <v>818</v>
      </c>
    </row>
    <row r="228" spans="1:18">
      <c r="A228" s="135">
        <v>45930</v>
      </c>
      <c r="B228" s="136">
        <v>25176.75</v>
      </c>
      <c r="C228" s="136">
        <v>16428.509999999998</v>
      </c>
      <c r="D228" s="136">
        <v>8269.48</v>
      </c>
      <c r="E228" s="136">
        <v>478.76</v>
      </c>
      <c r="F228" s="136">
        <v>22047.45</v>
      </c>
      <c r="G228" s="136">
        <v>14537.53</v>
      </c>
      <c r="H228" s="136">
        <v>7123.45</v>
      </c>
      <c r="I228" s="136">
        <v>386.47</v>
      </c>
      <c r="J228" s="136">
        <v>11992.75</v>
      </c>
      <c r="K228" s="136">
        <v>10043.5</v>
      </c>
      <c r="L228" s="136">
        <v>1667.84</v>
      </c>
      <c r="M228" s="136">
        <v>281.41000000000003</v>
      </c>
      <c r="N228" s="136">
        <v>87.57</v>
      </c>
      <c r="O228" s="136">
        <v>88.49</v>
      </c>
      <c r="P228" s="136">
        <v>86.14</v>
      </c>
      <c r="Q228" s="136">
        <v>80.72</v>
      </c>
      <c r="R228" s="136">
        <v>820</v>
      </c>
    </row>
    <row r="229" spans="1:18">
      <c r="A229" s="135">
        <v>45961</v>
      </c>
      <c r="B229" s="136">
        <v>27098.05</v>
      </c>
      <c r="C229" s="136">
        <v>17416.32</v>
      </c>
      <c r="D229" s="136">
        <v>9114.2800000000007</v>
      </c>
      <c r="E229" s="136">
        <v>567.45000000000005</v>
      </c>
      <c r="F229" s="136">
        <v>23715.43</v>
      </c>
      <c r="G229" s="136">
        <v>15585.37</v>
      </c>
      <c r="H229" s="136">
        <v>7667.57</v>
      </c>
      <c r="I229" s="136">
        <v>462.49</v>
      </c>
      <c r="J229" s="136">
        <v>12992.64</v>
      </c>
      <c r="K229" s="136">
        <v>10854.19</v>
      </c>
      <c r="L229" s="136">
        <v>1803.34</v>
      </c>
      <c r="M229" s="136">
        <v>335.11</v>
      </c>
      <c r="N229" s="136">
        <v>87.52</v>
      </c>
      <c r="O229" s="136">
        <v>89.49</v>
      </c>
      <c r="P229" s="136">
        <v>84.13</v>
      </c>
      <c r="Q229" s="136">
        <v>81.5</v>
      </c>
      <c r="R229" s="136">
        <v>822</v>
      </c>
    </row>
    <row r="230" spans="1:18">
      <c r="A230" s="135">
        <v>45991</v>
      </c>
      <c r="B230" s="136">
        <v>24837.7</v>
      </c>
      <c r="C230" s="136">
        <v>15847.65</v>
      </c>
      <c r="D230" s="136">
        <v>8465.15</v>
      </c>
      <c r="E230" s="136">
        <v>524.9</v>
      </c>
      <c r="F230" s="136">
        <v>21700.53</v>
      </c>
      <c r="G230" s="136">
        <v>13907.09</v>
      </c>
      <c r="H230" s="136">
        <v>7347.34</v>
      </c>
      <c r="I230" s="136">
        <v>446.1</v>
      </c>
      <c r="J230" s="136">
        <v>11870.52</v>
      </c>
      <c r="K230" s="136">
        <v>9785.2900000000009</v>
      </c>
      <c r="L230" s="136">
        <v>1760.56</v>
      </c>
      <c r="M230" s="136">
        <v>324.67</v>
      </c>
      <c r="N230" s="136">
        <v>87.37</v>
      </c>
      <c r="O230" s="136">
        <v>87.75</v>
      </c>
      <c r="P230" s="136">
        <v>86.8</v>
      </c>
      <c r="Q230" s="136">
        <v>84.99</v>
      </c>
      <c r="R230" s="136">
        <v>825</v>
      </c>
    </row>
    <row r="231" spans="1:18">
      <c r="A231" s="135">
        <v>46022</v>
      </c>
      <c r="B231" s="136">
        <v>25303.21</v>
      </c>
      <c r="C231" s="136">
        <v>15778.19</v>
      </c>
      <c r="D231" s="136">
        <v>8976.17</v>
      </c>
      <c r="E231" s="136">
        <v>548.84</v>
      </c>
      <c r="F231" s="136">
        <v>21672.080000000002</v>
      </c>
      <c r="G231" s="136">
        <v>13709.37</v>
      </c>
      <c r="H231" s="136">
        <v>7498.63</v>
      </c>
      <c r="I231" s="136">
        <v>464.07</v>
      </c>
      <c r="J231" s="136">
        <v>11771.87</v>
      </c>
      <c r="K231" s="136">
        <v>9660.66</v>
      </c>
      <c r="L231" s="136">
        <v>1776.3</v>
      </c>
      <c r="M231" s="136">
        <v>334.91</v>
      </c>
      <c r="N231" s="136">
        <v>85.65</v>
      </c>
      <c r="O231" s="136">
        <v>86.89</v>
      </c>
      <c r="P231" s="136">
        <v>83.54</v>
      </c>
      <c r="Q231" s="136">
        <v>84.55</v>
      </c>
      <c r="R231" s="136">
        <v>826</v>
      </c>
    </row>
    <row r="232" spans="1:18">
      <c r="A232" s="135">
        <v>46053</v>
      </c>
      <c r="B232" s="136">
        <v>26845.73</v>
      </c>
      <c r="C232" s="136">
        <v>16928.07</v>
      </c>
      <c r="D232" s="136">
        <v>9376.85</v>
      </c>
      <c r="E232" s="136">
        <v>540.80999999999995</v>
      </c>
      <c r="F232" s="136">
        <v>22820.29</v>
      </c>
      <c r="G232" s="136">
        <v>14587.96</v>
      </c>
      <c r="H232" s="136">
        <v>7782.55</v>
      </c>
      <c r="I232" s="136">
        <v>449.77</v>
      </c>
      <c r="J232" s="136">
        <v>12200.57</v>
      </c>
      <c r="K232" s="136">
        <v>10112.549999999999</v>
      </c>
      <c r="L232" s="136">
        <v>1765.45</v>
      </c>
      <c r="M232" s="136">
        <v>322.57</v>
      </c>
      <c r="N232" s="136">
        <v>85.01</v>
      </c>
      <c r="O232" s="136">
        <v>86.18</v>
      </c>
      <c r="P232" s="136">
        <v>83</v>
      </c>
      <c r="Q232" s="136">
        <v>83.17</v>
      </c>
      <c r="R232" s="136">
        <v>825</v>
      </c>
    </row>
    <row r="233" spans="1:18">
      <c r="A233" s="135">
        <v>46081</v>
      </c>
      <c r="B233" s="136">
        <v>28483.64</v>
      </c>
      <c r="C233" s="136">
        <v>18416.580000000002</v>
      </c>
      <c r="D233" s="136">
        <v>9513.9500000000007</v>
      </c>
      <c r="E233" s="136">
        <v>553.11</v>
      </c>
      <c r="F233" s="136">
        <v>24650.48</v>
      </c>
      <c r="G233" s="136">
        <v>16171.82</v>
      </c>
      <c r="H233" s="136">
        <v>8005.26</v>
      </c>
      <c r="I233" s="136">
        <v>473.4</v>
      </c>
      <c r="J233" s="136">
        <v>13026.9</v>
      </c>
      <c r="K233" s="136">
        <v>10897.14</v>
      </c>
      <c r="L233" s="136">
        <v>1795.81</v>
      </c>
      <c r="M233" s="136">
        <v>333.95</v>
      </c>
      <c r="N233" s="136">
        <v>86.54</v>
      </c>
      <c r="O233" s="136">
        <v>87.81</v>
      </c>
      <c r="P233" s="136">
        <v>84.14</v>
      </c>
      <c r="Q233" s="136">
        <v>85.59</v>
      </c>
      <c r="R233" s="136">
        <v>823</v>
      </c>
    </row>
  </sheetData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6795-DB24-41EB-9A14-C3DDD18AB4DD}">
  <dimension ref="A1:R130"/>
  <sheetViews>
    <sheetView workbookViewId="0">
      <pane xSplit="1" ySplit="3" topLeftCell="B112" activePane="bottomRight" state="frozen"/>
      <selection pane="topRight" activeCell="B1" sqref="B1"/>
      <selection pane="bottomLeft" activeCell="A4" sqref="A4"/>
      <selection pane="bottomRight" activeCell="J119" sqref="J119"/>
    </sheetView>
  </sheetViews>
  <sheetFormatPr defaultRowHeight="14.25"/>
  <cols>
    <col min="2" max="2" width="11.625" customWidth="1"/>
    <col min="3" max="3" width="10.625" customWidth="1"/>
  </cols>
  <sheetData>
    <row r="1" spans="1:18">
      <c r="A1" s="133">
        <f>[1]!edb()</f>
        <v>0</v>
      </c>
    </row>
    <row r="2" spans="1:18">
      <c r="A2" s="134" t="s">
        <v>79</v>
      </c>
      <c r="B2" s="134" t="s">
        <v>115</v>
      </c>
      <c r="C2" s="134" t="s">
        <v>116</v>
      </c>
      <c r="D2" s="134" t="s">
        <v>117</v>
      </c>
      <c r="E2" s="134" t="s">
        <v>118</v>
      </c>
      <c r="F2" s="134" t="s">
        <v>102</v>
      </c>
      <c r="G2" s="134" t="s">
        <v>103</v>
      </c>
      <c r="H2" s="134" t="s">
        <v>104</v>
      </c>
      <c r="I2" s="134" t="s">
        <v>105</v>
      </c>
      <c r="J2" s="134" t="s">
        <v>119</v>
      </c>
      <c r="K2" s="134" t="s">
        <v>120</v>
      </c>
      <c r="L2" s="134" t="s">
        <v>121</v>
      </c>
      <c r="M2" s="134" t="s">
        <v>122</v>
      </c>
      <c r="N2" s="134" t="s">
        <v>106</v>
      </c>
      <c r="O2" s="134" t="s">
        <v>107</v>
      </c>
      <c r="P2" s="134" t="s">
        <v>108</v>
      </c>
      <c r="Q2" s="134" t="s">
        <v>109</v>
      </c>
      <c r="R2" s="134" t="s">
        <v>110</v>
      </c>
    </row>
    <row r="3" spans="1:18">
      <c r="A3" s="134" t="s">
        <v>97</v>
      </c>
      <c r="B3" s="134" t="s">
        <v>98</v>
      </c>
      <c r="C3" s="134" t="s">
        <v>98</v>
      </c>
      <c r="D3" s="134" t="s">
        <v>98</v>
      </c>
      <c r="E3" s="134" t="s">
        <v>98</v>
      </c>
      <c r="F3" s="134" t="s">
        <v>98</v>
      </c>
      <c r="G3" s="134" t="s">
        <v>98</v>
      </c>
      <c r="H3" s="134" t="s">
        <v>98</v>
      </c>
      <c r="I3" s="134" t="s">
        <v>98</v>
      </c>
      <c r="J3" s="134" t="s">
        <v>123</v>
      </c>
      <c r="K3" s="134" t="s">
        <v>123</v>
      </c>
      <c r="L3" s="134" t="s">
        <v>123</v>
      </c>
      <c r="M3" s="134" t="s">
        <v>123</v>
      </c>
      <c r="N3" s="134" t="s">
        <v>100</v>
      </c>
      <c r="O3" s="134" t="s">
        <v>100</v>
      </c>
      <c r="P3" s="134" t="s">
        <v>100</v>
      </c>
      <c r="Q3" s="134" t="s">
        <v>100</v>
      </c>
      <c r="R3" s="134" t="s">
        <v>101</v>
      </c>
    </row>
    <row r="4" spans="1:18">
      <c r="A4" s="135">
        <v>42308</v>
      </c>
      <c r="B4" s="136">
        <v>1884.5434</v>
      </c>
      <c r="C4" s="136">
        <v>1512.5567000000001</v>
      </c>
      <c r="D4" s="136">
        <v>333.69319999999999</v>
      </c>
      <c r="E4" s="136">
        <v>44.255400000000002</v>
      </c>
      <c r="F4" s="136">
        <v>1573.9422</v>
      </c>
      <c r="G4" s="136">
        <v>1328.8469</v>
      </c>
      <c r="H4" s="136">
        <v>213.40520000000001</v>
      </c>
      <c r="I4" s="136">
        <v>31.690899999999999</v>
      </c>
      <c r="J4" s="136">
        <v>95.561999999999998</v>
      </c>
      <c r="K4" s="136">
        <v>83.174999999999997</v>
      </c>
      <c r="L4" s="136">
        <v>10.125999999999999</v>
      </c>
      <c r="M4" s="136">
        <v>2.2610000000000001</v>
      </c>
      <c r="N4" s="136">
        <v>83.52</v>
      </c>
      <c r="O4" s="136">
        <v>88.2</v>
      </c>
      <c r="P4" s="136">
        <v>63.95</v>
      </c>
      <c r="Q4" s="136">
        <v>71.61</v>
      </c>
      <c r="R4" s="136">
        <v>0</v>
      </c>
    </row>
    <row r="5" spans="1:18">
      <c r="A5" s="135">
        <v>42338</v>
      </c>
      <c r="B5" s="136">
        <v>1821.7901999999999</v>
      </c>
      <c r="C5" s="136">
        <v>1460.4909</v>
      </c>
      <c r="D5" s="136">
        <v>322.30470000000003</v>
      </c>
      <c r="E5" s="136">
        <v>38.994599999999998</v>
      </c>
      <c r="F5" s="136">
        <v>1502.4099000000001</v>
      </c>
      <c r="G5" s="136">
        <v>1249.0531000000001</v>
      </c>
      <c r="H5" s="136">
        <v>224.91329999999999</v>
      </c>
      <c r="I5" s="136">
        <v>28.445</v>
      </c>
      <c r="J5" s="136">
        <v>90.34</v>
      </c>
      <c r="K5" s="136">
        <v>78.137</v>
      </c>
      <c r="L5" s="136">
        <v>10.159000000000001</v>
      </c>
      <c r="M5" s="136">
        <v>2.0430000000000001</v>
      </c>
      <c r="N5" s="136">
        <v>82.47</v>
      </c>
      <c r="O5" s="136">
        <v>85.52</v>
      </c>
      <c r="P5" s="136">
        <v>69.78</v>
      </c>
      <c r="Q5" s="136">
        <v>72.95</v>
      </c>
      <c r="R5" s="136">
        <v>0</v>
      </c>
    </row>
    <row r="6" spans="1:18">
      <c r="A6" s="135">
        <v>42369</v>
      </c>
      <c r="B6" s="136">
        <v>1943.8150000000001</v>
      </c>
      <c r="C6" s="136">
        <v>1545.8884</v>
      </c>
      <c r="D6" s="136">
        <v>356.94119999999998</v>
      </c>
      <c r="E6" s="136">
        <v>40.985399999999998</v>
      </c>
      <c r="F6" s="136">
        <v>1587.6656</v>
      </c>
      <c r="G6" s="136">
        <v>1301.4223999999999</v>
      </c>
      <c r="H6" s="136">
        <v>255.90039999999999</v>
      </c>
      <c r="I6" s="136">
        <v>30.3428</v>
      </c>
      <c r="J6" s="136">
        <v>93.700999999999993</v>
      </c>
      <c r="K6" s="136">
        <v>80.641000000000005</v>
      </c>
      <c r="L6" s="136">
        <v>10.922000000000001</v>
      </c>
      <c r="M6" s="136">
        <v>2.1379999999999999</v>
      </c>
      <c r="N6" s="136">
        <v>81.680000000000007</v>
      </c>
      <c r="O6" s="136">
        <v>84.19</v>
      </c>
      <c r="P6" s="136">
        <v>71.69</v>
      </c>
      <c r="Q6" s="136">
        <v>74.03</v>
      </c>
      <c r="R6" s="136">
        <v>0</v>
      </c>
    </row>
    <row r="7" spans="1:18">
      <c r="A7" s="135">
        <v>42400</v>
      </c>
      <c r="B7" s="136">
        <v>2137.4272000000001</v>
      </c>
      <c r="C7" s="136">
        <v>1673.6223</v>
      </c>
      <c r="D7" s="136">
        <v>421.22179999999997</v>
      </c>
      <c r="E7" s="136">
        <v>42.583100000000002</v>
      </c>
      <c r="F7" s="136">
        <v>1788.9078999999999</v>
      </c>
      <c r="G7" s="136">
        <v>1415.6098</v>
      </c>
      <c r="H7" s="136">
        <v>341.60890000000001</v>
      </c>
      <c r="I7" s="136">
        <v>31.6892</v>
      </c>
      <c r="J7" s="136">
        <v>102.947</v>
      </c>
      <c r="K7" s="136">
        <v>86.430999999999997</v>
      </c>
      <c r="L7" s="136">
        <v>14.218</v>
      </c>
      <c r="M7" s="136">
        <v>2.2989999999999999</v>
      </c>
      <c r="N7" s="136">
        <v>83.69</v>
      </c>
      <c r="O7" s="136">
        <v>84.58</v>
      </c>
      <c r="P7" s="136">
        <v>81.099999999999994</v>
      </c>
      <c r="Q7" s="136">
        <v>74.42</v>
      </c>
      <c r="R7" s="136">
        <v>0</v>
      </c>
    </row>
    <row r="8" spans="1:18">
      <c r="A8" s="135">
        <v>42429</v>
      </c>
      <c r="B8" s="136">
        <v>2076.2660999999998</v>
      </c>
      <c r="C8" s="136">
        <v>1579.7928999999999</v>
      </c>
      <c r="D8" s="136">
        <v>443.37290000000002</v>
      </c>
      <c r="E8" s="136">
        <v>53.100299999999997</v>
      </c>
      <c r="F8" s="136">
        <v>1834.17</v>
      </c>
      <c r="G8" s="136">
        <v>1411.39</v>
      </c>
      <c r="H8" s="136">
        <v>379.43</v>
      </c>
      <c r="I8" s="136">
        <v>43.35</v>
      </c>
      <c r="J8" s="136">
        <v>103.399</v>
      </c>
      <c r="K8" s="136">
        <v>84.734999999999999</v>
      </c>
      <c r="L8" s="136">
        <v>15.454000000000001</v>
      </c>
      <c r="M8" s="136">
        <v>3.21</v>
      </c>
      <c r="N8" s="136">
        <v>88.34</v>
      </c>
      <c r="O8" s="136">
        <v>89.34</v>
      </c>
      <c r="P8" s="136">
        <v>85.58</v>
      </c>
      <c r="Q8" s="136">
        <v>81.63</v>
      </c>
      <c r="R8" s="136">
        <v>0</v>
      </c>
    </row>
    <row r="9" spans="1:18">
      <c r="A9" s="135">
        <v>42460</v>
      </c>
      <c r="B9" s="136">
        <v>2035.4231</v>
      </c>
      <c r="C9" s="136">
        <v>1613.4105999999999</v>
      </c>
      <c r="D9" s="136">
        <v>381.2081</v>
      </c>
      <c r="E9" s="136">
        <v>40.804400000000001</v>
      </c>
      <c r="F9" s="136">
        <v>1782.93</v>
      </c>
      <c r="G9" s="136">
        <v>1421.67</v>
      </c>
      <c r="H9" s="136">
        <v>329.4</v>
      </c>
      <c r="I9" s="136">
        <v>31.86</v>
      </c>
      <c r="J9" s="136">
        <v>104.598</v>
      </c>
      <c r="K9" s="136">
        <v>88.347999999999999</v>
      </c>
      <c r="L9" s="136">
        <v>13.964</v>
      </c>
      <c r="M9" s="136">
        <v>2.286</v>
      </c>
      <c r="N9" s="136">
        <v>87.6</v>
      </c>
      <c r="O9" s="136">
        <v>88.12</v>
      </c>
      <c r="P9" s="136">
        <v>86.41</v>
      </c>
      <c r="Q9" s="136">
        <v>78.08</v>
      </c>
      <c r="R9" s="136">
        <v>0</v>
      </c>
    </row>
    <row r="10" spans="1:18">
      <c r="A10" s="135">
        <v>42490</v>
      </c>
      <c r="B10" s="136">
        <v>2029.2494999999999</v>
      </c>
      <c r="C10" s="136">
        <v>1634.9983</v>
      </c>
      <c r="D10" s="136">
        <v>361.85809999999998</v>
      </c>
      <c r="E10" s="136">
        <v>32.393099999999997</v>
      </c>
      <c r="F10" s="136">
        <v>1765.4983</v>
      </c>
      <c r="G10" s="136">
        <v>1426.6545000000001</v>
      </c>
      <c r="H10" s="136">
        <v>313.00839999999999</v>
      </c>
      <c r="I10" s="136">
        <v>25.8354</v>
      </c>
      <c r="J10" s="136">
        <v>106.306</v>
      </c>
      <c r="K10" s="136">
        <v>90.477999999999994</v>
      </c>
      <c r="L10" s="136">
        <v>13.885999999999999</v>
      </c>
      <c r="M10" s="136">
        <v>1.9419999999999999</v>
      </c>
      <c r="N10" s="136">
        <v>87</v>
      </c>
      <c r="O10" s="136">
        <v>87.26</v>
      </c>
      <c r="P10" s="136">
        <v>86.5</v>
      </c>
      <c r="Q10" s="136">
        <v>79.760000000000005</v>
      </c>
      <c r="R10" s="136">
        <v>0</v>
      </c>
    </row>
    <row r="11" spans="1:18">
      <c r="A11" s="135">
        <v>42521</v>
      </c>
      <c r="B11" s="136">
        <v>1991.2428</v>
      </c>
      <c r="C11" s="136">
        <v>1614.2882999999999</v>
      </c>
      <c r="D11" s="136">
        <v>344.97410000000002</v>
      </c>
      <c r="E11" s="136">
        <v>31.980399999999999</v>
      </c>
      <c r="F11" s="136">
        <v>1671.9437</v>
      </c>
      <c r="G11" s="136">
        <v>1382.1584</v>
      </c>
      <c r="H11" s="136">
        <v>266.15460000000002</v>
      </c>
      <c r="I11" s="136">
        <v>23.630700000000001</v>
      </c>
      <c r="J11" s="136">
        <v>102.34699999999999</v>
      </c>
      <c r="K11" s="136">
        <v>87.968999999999994</v>
      </c>
      <c r="L11" s="136">
        <v>12.571999999999999</v>
      </c>
      <c r="M11" s="136">
        <v>1.806</v>
      </c>
      <c r="N11" s="136">
        <v>83.96</v>
      </c>
      <c r="O11" s="136">
        <v>85.62</v>
      </c>
      <c r="P11" s="136">
        <v>77.150000000000006</v>
      </c>
      <c r="Q11" s="136">
        <v>73.89</v>
      </c>
      <c r="R11" s="136">
        <v>0</v>
      </c>
    </row>
    <row r="12" spans="1:18">
      <c r="A12" s="135">
        <v>42551</v>
      </c>
      <c r="B12" s="136">
        <v>2015.3294000000001</v>
      </c>
      <c r="C12" s="136">
        <v>1673.4404999999999</v>
      </c>
      <c r="D12" s="136">
        <v>306.00369999999998</v>
      </c>
      <c r="E12" s="136">
        <v>35.885199999999998</v>
      </c>
      <c r="F12" s="136">
        <v>1732.7997</v>
      </c>
      <c r="G12" s="136">
        <v>1459.9395999999999</v>
      </c>
      <c r="H12" s="136">
        <v>244.84540000000001</v>
      </c>
      <c r="I12" s="136">
        <v>28.014700000000001</v>
      </c>
      <c r="J12" s="136">
        <v>106.56699999999999</v>
      </c>
      <c r="K12" s="136">
        <v>92.418000000000006</v>
      </c>
      <c r="L12" s="136">
        <v>12.086</v>
      </c>
      <c r="M12" s="136">
        <v>2.0630000000000002</v>
      </c>
      <c r="N12" s="136">
        <v>85.98</v>
      </c>
      <c r="O12" s="136">
        <v>87.24</v>
      </c>
      <c r="P12" s="136">
        <v>80.010000000000005</v>
      </c>
      <c r="Q12" s="136">
        <v>78.069999999999993</v>
      </c>
      <c r="R12" s="136">
        <v>0</v>
      </c>
    </row>
    <row r="13" spans="1:18">
      <c r="A13" s="135">
        <v>42582</v>
      </c>
      <c r="B13" s="136">
        <v>2323.4731000000002</v>
      </c>
      <c r="C13" s="136">
        <v>1986.3458000000001</v>
      </c>
      <c r="D13" s="136">
        <v>302.56540000000001</v>
      </c>
      <c r="E13" s="136">
        <v>34.561900000000001</v>
      </c>
      <c r="F13" s="136">
        <v>1984.4483</v>
      </c>
      <c r="G13" s="136">
        <v>1717.9227000000001</v>
      </c>
      <c r="H13" s="136">
        <v>236.5942</v>
      </c>
      <c r="I13" s="136">
        <v>29.9314</v>
      </c>
      <c r="J13" s="136">
        <v>122.218</v>
      </c>
      <c r="K13" s="136">
        <v>108.077</v>
      </c>
      <c r="L13" s="136">
        <v>11.981999999999999</v>
      </c>
      <c r="M13" s="136">
        <v>2.1589999999999998</v>
      </c>
      <c r="N13" s="136">
        <v>85.41</v>
      </c>
      <c r="O13" s="136">
        <v>86.49</v>
      </c>
      <c r="P13" s="136">
        <v>78.2</v>
      </c>
      <c r="Q13" s="136">
        <v>86.6</v>
      </c>
      <c r="R13" s="136">
        <v>0</v>
      </c>
    </row>
    <row r="14" spans="1:18">
      <c r="A14" s="135">
        <v>42613</v>
      </c>
      <c r="B14" s="136">
        <v>2430.817</v>
      </c>
      <c r="C14" s="136">
        <v>2005.5109</v>
      </c>
      <c r="D14" s="136">
        <v>392.19150000000002</v>
      </c>
      <c r="E14" s="136">
        <v>33.114600000000003</v>
      </c>
      <c r="F14" s="136">
        <v>2127.6783</v>
      </c>
      <c r="G14" s="136">
        <v>1773.8894</v>
      </c>
      <c r="H14" s="136">
        <v>325.71870000000001</v>
      </c>
      <c r="I14" s="136">
        <v>28.0702</v>
      </c>
      <c r="J14" s="136">
        <v>128.24199999999999</v>
      </c>
      <c r="K14" s="136">
        <v>111.152</v>
      </c>
      <c r="L14" s="136">
        <v>15.071999999999999</v>
      </c>
      <c r="M14" s="136">
        <v>2.0179999999999998</v>
      </c>
      <c r="N14" s="136">
        <v>87.53</v>
      </c>
      <c r="O14" s="136">
        <v>88.45</v>
      </c>
      <c r="P14" s="136">
        <v>83.05</v>
      </c>
      <c r="Q14" s="136">
        <v>84.77</v>
      </c>
      <c r="R14" s="136">
        <v>0</v>
      </c>
    </row>
    <row r="15" spans="1:18">
      <c r="A15" s="135">
        <v>42643</v>
      </c>
      <c r="B15" s="136">
        <v>2138.3620999999998</v>
      </c>
      <c r="C15" s="136">
        <v>1773.6981000000001</v>
      </c>
      <c r="D15" s="136">
        <v>332.83420000000001</v>
      </c>
      <c r="E15" s="136">
        <v>31.829799999999999</v>
      </c>
      <c r="F15" s="136">
        <v>1800.1161999999999</v>
      </c>
      <c r="G15" s="136">
        <v>1524.0540000000001</v>
      </c>
      <c r="H15" s="136">
        <v>253.26660000000001</v>
      </c>
      <c r="I15" s="136">
        <v>22.7956</v>
      </c>
      <c r="J15" s="136">
        <v>110.563</v>
      </c>
      <c r="K15" s="136">
        <v>97.221000000000004</v>
      </c>
      <c r="L15" s="136">
        <v>11.677</v>
      </c>
      <c r="M15" s="136">
        <v>1.6659999999999999</v>
      </c>
      <c r="N15" s="136">
        <v>84.18</v>
      </c>
      <c r="O15" s="136">
        <v>85.93</v>
      </c>
      <c r="P15" s="136">
        <v>76.09</v>
      </c>
      <c r="Q15" s="136">
        <v>71.62</v>
      </c>
      <c r="R15" s="136">
        <v>0</v>
      </c>
    </row>
    <row r="16" spans="1:18">
      <c r="A16" s="135">
        <v>42674</v>
      </c>
      <c r="B16" s="136">
        <v>2230.1201999999998</v>
      </c>
      <c r="C16" s="136">
        <v>1888.0026</v>
      </c>
      <c r="D16" s="136">
        <v>303.28820000000002</v>
      </c>
      <c r="E16" s="136">
        <v>38.8294</v>
      </c>
      <c r="F16" s="136">
        <v>1871.8954000000001</v>
      </c>
      <c r="G16" s="136">
        <v>1640.6984</v>
      </c>
      <c r="H16" s="136">
        <v>204.37039999999999</v>
      </c>
      <c r="I16" s="136">
        <v>26.826599999999999</v>
      </c>
      <c r="J16" s="136">
        <v>117.075</v>
      </c>
      <c r="K16" s="136">
        <v>105.027</v>
      </c>
      <c r="L16" s="136">
        <v>10.132999999999999</v>
      </c>
      <c r="M16" s="136">
        <v>1.915</v>
      </c>
      <c r="N16" s="136">
        <v>83.94</v>
      </c>
      <c r="O16" s="136">
        <v>86.9</v>
      </c>
      <c r="P16" s="136">
        <v>67.38</v>
      </c>
      <c r="Q16" s="136">
        <v>69.09</v>
      </c>
      <c r="R16" s="136">
        <v>0</v>
      </c>
    </row>
    <row r="17" spans="1:18">
      <c r="A17" s="135">
        <v>42704</v>
      </c>
      <c r="B17" s="136">
        <v>2123.1680999999999</v>
      </c>
      <c r="C17" s="136">
        <v>1859.5016000000001</v>
      </c>
      <c r="D17" s="136">
        <v>230.30879999999999</v>
      </c>
      <c r="E17" s="136">
        <v>33.357700000000001</v>
      </c>
      <c r="F17" s="136">
        <v>1801.9639</v>
      </c>
      <c r="G17" s="136">
        <v>1614.4503</v>
      </c>
      <c r="H17" s="136">
        <v>163.02070000000001</v>
      </c>
      <c r="I17" s="136">
        <v>24.492899999999999</v>
      </c>
      <c r="J17" s="136">
        <v>111.491</v>
      </c>
      <c r="K17" s="136">
        <v>101.17100000000001</v>
      </c>
      <c r="L17" s="136">
        <v>8.5410000000000004</v>
      </c>
      <c r="M17" s="136">
        <v>1.778</v>
      </c>
      <c r="N17" s="136">
        <v>84.87</v>
      </c>
      <c r="O17" s="136">
        <v>86.82</v>
      </c>
      <c r="P17" s="136">
        <v>70.78</v>
      </c>
      <c r="Q17" s="136">
        <v>73.430000000000007</v>
      </c>
      <c r="R17" s="136">
        <v>0</v>
      </c>
    </row>
    <row r="18" spans="1:18">
      <c r="A18" s="135">
        <v>42735</v>
      </c>
      <c r="B18" s="136">
        <v>2254.8579</v>
      </c>
      <c r="C18" s="136">
        <v>1931.3542</v>
      </c>
      <c r="D18" s="136">
        <v>281.86239999999998</v>
      </c>
      <c r="E18" s="136">
        <v>41.641300000000001</v>
      </c>
      <c r="F18" s="136">
        <v>1934.0526</v>
      </c>
      <c r="G18" s="136">
        <v>1680.5443</v>
      </c>
      <c r="H18" s="136">
        <v>217.8417</v>
      </c>
      <c r="I18" s="136">
        <v>35.666600000000003</v>
      </c>
      <c r="J18" s="136">
        <v>118.16800000000001</v>
      </c>
      <c r="K18" s="136">
        <v>105.05800000000001</v>
      </c>
      <c r="L18" s="136">
        <v>10.59</v>
      </c>
      <c r="M18" s="136">
        <v>2.52</v>
      </c>
      <c r="N18" s="136">
        <v>85.77</v>
      </c>
      <c r="O18" s="136">
        <v>87.01</v>
      </c>
      <c r="P18" s="136">
        <v>77.290000000000006</v>
      </c>
      <c r="Q18" s="136">
        <v>85.65</v>
      </c>
      <c r="R18" s="136">
        <v>0</v>
      </c>
    </row>
    <row r="19" spans="1:18">
      <c r="A19" s="135">
        <v>42766</v>
      </c>
      <c r="B19" s="136">
        <v>2544.0101</v>
      </c>
      <c r="C19" s="136">
        <v>2104.8539999999998</v>
      </c>
      <c r="D19" s="136">
        <v>405.82249999999999</v>
      </c>
      <c r="E19" s="136">
        <v>33.333599999999997</v>
      </c>
      <c r="F19" s="136">
        <v>2191.8296999999998</v>
      </c>
      <c r="G19" s="136">
        <v>1833.4150999999999</v>
      </c>
      <c r="H19" s="136">
        <v>333.82920000000001</v>
      </c>
      <c r="I19" s="136">
        <v>24.5854</v>
      </c>
      <c r="J19" s="136">
        <v>128.108</v>
      </c>
      <c r="K19" s="136">
        <v>110.43899999999999</v>
      </c>
      <c r="L19" s="136">
        <v>15.788</v>
      </c>
      <c r="M19" s="136">
        <v>1.881</v>
      </c>
      <c r="N19" s="136">
        <v>86.16</v>
      </c>
      <c r="O19" s="136">
        <v>87.1</v>
      </c>
      <c r="P19" s="136">
        <v>82.26</v>
      </c>
      <c r="Q19" s="136">
        <v>73.760000000000005</v>
      </c>
      <c r="R19" s="136">
        <v>0</v>
      </c>
    </row>
    <row r="20" spans="1:18">
      <c r="A20" s="135">
        <v>42794</v>
      </c>
      <c r="B20" s="136">
        <v>2494.1628000000001</v>
      </c>
      <c r="C20" s="136">
        <v>2077.2271000000001</v>
      </c>
      <c r="D20" s="136">
        <v>391.01429999999999</v>
      </c>
      <c r="E20" s="136">
        <v>25.921399999999998</v>
      </c>
      <c r="F20" s="136">
        <v>2230.3768</v>
      </c>
      <c r="G20" s="136">
        <v>1871.0463999999999</v>
      </c>
      <c r="H20" s="136">
        <v>337.98680000000002</v>
      </c>
      <c r="I20" s="136">
        <v>21.343599999999999</v>
      </c>
      <c r="J20" s="136">
        <v>128.839</v>
      </c>
      <c r="K20" s="136">
        <v>111.246</v>
      </c>
      <c r="L20" s="136">
        <v>15.808999999999999</v>
      </c>
      <c r="M20" s="136">
        <v>1.784</v>
      </c>
      <c r="N20" s="136">
        <v>89.42</v>
      </c>
      <c r="O20" s="136">
        <v>90.07</v>
      </c>
      <c r="P20" s="136">
        <v>86.44</v>
      </c>
      <c r="Q20" s="136">
        <v>82.34</v>
      </c>
      <c r="R20" s="136">
        <v>0</v>
      </c>
    </row>
    <row r="21" spans="1:18">
      <c r="A21" s="135">
        <v>42825</v>
      </c>
      <c r="B21" s="136">
        <v>2506.2208000000001</v>
      </c>
      <c r="C21" s="136">
        <v>2102.2105999999999</v>
      </c>
      <c r="D21" s="136">
        <v>360.27350000000001</v>
      </c>
      <c r="E21" s="136">
        <v>43.736699999999999</v>
      </c>
      <c r="F21" s="136">
        <v>2207.6538</v>
      </c>
      <c r="G21" s="136">
        <v>1869.7684999999999</v>
      </c>
      <c r="H21" s="136">
        <v>300.04969999999997</v>
      </c>
      <c r="I21" s="136">
        <v>37.835599999999999</v>
      </c>
      <c r="J21" s="136">
        <v>134.66999999999999</v>
      </c>
      <c r="K21" s="136">
        <v>118.003</v>
      </c>
      <c r="L21" s="136">
        <v>13.961</v>
      </c>
      <c r="M21" s="136">
        <v>2.706</v>
      </c>
      <c r="N21" s="136">
        <v>88.09</v>
      </c>
      <c r="O21" s="136">
        <v>88.94</v>
      </c>
      <c r="P21" s="136">
        <v>83.28</v>
      </c>
      <c r="Q21" s="136">
        <v>86.51</v>
      </c>
      <c r="R21" s="136">
        <v>0</v>
      </c>
    </row>
    <row r="22" spans="1:18">
      <c r="A22" s="135">
        <v>42855</v>
      </c>
      <c r="B22" s="136">
        <v>2482.8204999999998</v>
      </c>
      <c r="C22" s="136">
        <v>2063.7660999999998</v>
      </c>
      <c r="D22" s="136">
        <v>379.49610000000001</v>
      </c>
      <c r="E22" s="136">
        <v>39.558300000000003</v>
      </c>
      <c r="F22" s="136">
        <v>2144.9766</v>
      </c>
      <c r="G22" s="136">
        <v>1810.3144</v>
      </c>
      <c r="H22" s="136">
        <v>301.25670000000002</v>
      </c>
      <c r="I22" s="136">
        <v>33.405500000000004</v>
      </c>
      <c r="J22" s="136">
        <v>130.471</v>
      </c>
      <c r="K22" s="136">
        <v>114.92100000000001</v>
      </c>
      <c r="L22" s="136">
        <v>13.129</v>
      </c>
      <c r="M22" s="136">
        <v>2.42</v>
      </c>
      <c r="N22" s="136">
        <v>86.39</v>
      </c>
      <c r="O22" s="136">
        <v>87.72</v>
      </c>
      <c r="P22" s="136">
        <v>79.38</v>
      </c>
      <c r="Q22" s="136">
        <v>84.45</v>
      </c>
      <c r="R22" s="136">
        <v>0</v>
      </c>
    </row>
    <row r="23" spans="1:18">
      <c r="A23" s="135">
        <v>42886</v>
      </c>
      <c r="B23" s="136">
        <v>2592.4755</v>
      </c>
      <c r="C23" s="136">
        <v>2164.2267999999999</v>
      </c>
      <c r="D23" s="136">
        <v>388.25549999999998</v>
      </c>
      <c r="E23" s="136">
        <v>39.993200000000002</v>
      </c>
      <c r="F23" s="136">
        <v>2207.0888</v>
      </c>
      <c r="G23" s="136">
        <v>1888.4172000000001</v>
      </c>
      <c r="H23" s="136">
        <v>284.92910000000001</v>
      </c>
      <c r="I23" s="136">
        <v>33.7425</v>
      </c>
      <c r="J23" s="136">
        <v>134.881</v>
      </c>
      <c r="K23" s="136">
        <v>119.825</v>
      </c>
      <c r="L23" s="136">
        <v>12.601000000000001</v>
      </c>
      <c r="M23" s="136">
        <v>2.4540000000000002</v>
      </c>
      <c r="N23" s="136">
        <v>85.13</v>
      </c>
      <c r="O23" s="136">
        <v>87.26</v>
      </c>
      <c r="P23" s="136">
        <v>73.39</v>
      </c>
      <c r="Q23" s="136">
        <v>84.37</v>
      </c>
      <c r="R23" s="136">
        <v>0</v>
      </c>
    </row>
    <row r="24" spans="1:18">
      <c r="A24" s="135">
        <v>42916</v>
      </c>
      <c r="B24" s="136">
        <v>2544.3534</v>
      </c>
      <c r="C24" s="136">
        <v>2149.6183000000001</v>
      </c>
      <c r="D24" s="136">
        <v>360.5813</v>
      </c>
      <c r="E24" s="136">
        <v>34.153799999999997</v>
      </c>
      <c r="F24" s="136">
        <v>2225.7741000000001</v>
      </c>
      <c r="G24" s="136">
        <v>1898.9595999999999</v>
      </c>
      <c r="H24" s="136">
        <v>297.60180000000003</v>
      </c>
      <c r="I24" s="136">
        <v>29.212700000000002</v>
      </c>
      <c r="J24" s="136">
        <v>136.43100000000001</v>
      </c>
      <c r="K24" s="136">
        <v>121.01</v>
      </c>
      <c r="L24" s="136">
        <v>13.259</v>
      </c>
      <c r="M24" s="136">
        <v>2.1619999999999999</v>
      </c>
      <c r="N24" s="136">
        <v>87.48</v>
      </c>
      <c r="O24" s="136">
        <v>88.34</v>
      </c>
      <c r="P24" s="136">
        <v>82.53</v>
      </c>
      <c r="Q24" s="136">
        <v>85.53</v>
      </c>
      <c r="R24" s="136">
        <v>0</v>
      </c>
    </row>
    <row r="25" spans="1:18">
      <c r="A25" s="135">
        <v>42947</v>
      </c>
      <c r="B25" s="136">
        <v>2876.7525999999998</v>
      </c>
      <c r="C25" s="136">
        <v>2388.7537000000002</v>
      </c>
      <c r="D25" s="136">
        <v>454.95710000000003</v>
      </c>
      <c r="E25" s="136">
        <v>33.041800000000002</v>
      </c>
      <c r="F25" s="136">
        <v>2504.1080000000002</v>
      </c>
      <c r="G25" s="136">
        <v>2091.1525000000001</v>
      </c>
      <c r="H25" s="136">
        <v>383.40809999999999</v>
      </c>
      <c r="I25" s="136">
        <v>29.5474</v>
      </c>
      <c r="J25" s="136">
        <v>152.92500000000001</v>
      </c>
      <c r="K25" s="136">
        <v>134.34200000000001</v>
      </c>
      <c r="L25" s="136">
        <v>16.385999999999999</v>
      </c>
      <c r="M25" s="136">
        <v>2.1970000000000001</v>
      </c>
      <c r="N25" s="136">
        <v>87.05</v>
      </c>
      <c r="O25" s="136">
        <v>87.54</v>
      </c>
      <c r="P25" s="136">
        <v>84.27</v>
      </c>
      <c r="Q25" s="136">
        <v>89.42</v>
      </c>
      <c r="R25" s="136">
        <v>0</v>
      </c>
    </row>
    <row r="26" spans="1:18">
      <c r="A26" s="135">
        <v>42978</v>
      </c>
      <c r="B26" s="136">
        <v>2818.2883999999999</v>
      </c>
      <c r="C26" s="136">
        <v>2335.8953000000001</v>
      </c>
      <c r="D26" s="136">
        <v>449.846</v>
      </c>
      <c r="E26" s="136">
        <v>32.5471</v>
      </c>
      <c r="F26" s="136">
        <v>2513.7107000000001</v>
      </c>
      <c r="G26" s="136">
        <v>2074.0668999999998</v>
      </c>
      <c r="H26" s="136">
        <v>410.75619999999998</v>
      </c>
      <c r="I26" s="136">
        <v>28.887599999999999</v>
      </c>
      <c r="J26" s="136">
        <v>153.273</v>
      </c>
      <c r="K26" s="136">
        <v>133.84899999999999</v>
      </c>
      <c r="L26" s="136">
        <v>17.268000000000001</v>
      </c>
      <c r="M26" s="136">
        <v>2.1560000000000001</v>
      </c>
      <c r="N26" s="136">
        <v>89.19</v>
      </c>
      <c r="O26" s="136">
        <v>88.79</v>
      </c>
      <c r="P26" s="136">
        <v>91.31</v>
      </c>
      <c r="Q26" s="136">
        <v>88.76</v>
      </c>
      <c r="R26" s="136">
        <v>0</v>
      </c>
    </row>
    <row r="27" spans="1:18">
      <c r="A27" s="135">
        <v>43008</v>
      </c>
      <c r="B27" s="136">
        <v>2624.4020999999998</v>
      </c>
      <c r="C27" s="136">
        <v>2228.8616000000002</v>
      </c>
      <c r="D27" s="136">
        <v>357.5093</v>
      </c>
      <c r="E27" s="136">
        <v>38.031199999999998</v>
      </c>
      <c r="F27" s="136">
        <v>2278.8948999999998</v>
      </c>
      <c r="G27" s="136">
        <v>1940.3774000000001</v>
      </c>
      <c r="H27" s="136">
        <v>306.12619999999998</v>
      </c>
      <c r="I27" s="136">
        <v>32.391300000000001</v>
      </c>
      <c r="J27" s="136">
        <v>141.64699999999999</v>
      </c>
      <c r="K27" s="136">
        <v>125.572</v>
      </c>
      <c r="L27" s="136">
        <v>13.717000000000001</v>
      </c>
      <c r="M27" s="136">
        <v>2.3580000000000001</v>
      </c>
      <c r="N27" s="136">
        <v>86.83</v>
      </c>
      <c r="O27" s="136">
        <v>87.06</v>
      </c>
      <c r="P27" s="136">
        <v>85.63</v>
      </c>
      <c r="Q27" s="136">
        <v>85.17</v>
      </c>
      <c r="R27" s="136">
        <v>79</v>
      </c>
    </row>
    <row r="28" spans="1:18">
      <c r="A28" s="135">
        <v>43039</v>
      </c>
      <c r="B28" s="136">
        <v>2685.201</v>
      </c>
      <c r="C28" s="136">
        <v>2322.5</v>
      </c>
      <c r="D28" s="136">
        <v>322.44650000000001</v>
      </c>
      <c r="E28" s="136">
        <v>40.2545</v>
      </c>
      <c r="F28" s="136">
        <v>2320.7183</v>
      </c>
      <c r="G28" s="136">
        <v>2013.8167000000001</v>
      </c>
      <c r="H28" s="136">
        <v>270.97370000000001</v>
      </c>
      <c r="I28" s="136">
        <v>35.927900000000001</v>
      </c>
      <c r="J28" s="136">
        <v>146.62200000000001</v>
      </c>
      <c r="K28" s="136">
        <v>131.697</v>
      </c>
      <c r="L28" s="136">
        <v>12.307</v>
      </c>
      <c r="M28" s="136">
        <v>2.6179999999999999</v>
      </c>
      <c r="N28" s="136">
        <v>86.43</v>
      </c>
      <c r="O28" s="136">
        <v>86.71</v>
      </c>
      <c r="P28" s="136">
        <v>84.04</v>
      </c>
      <c r="Q28" s="136">
        <v>89.25</v>
      </c>
      <c r="R28" s="136">
        <v>80</v>
      </c>
    </row>
    <row r="29" spans="1:18">
      <c r="A29" s="135">
        <v>43069</v>
      </c>
      <c r="B29" s="136">
        <v>2641.1671999999999</v>
      </c>
      <c r="C29" s="136">
        <v>2311.3591000000001</v>
      </c>
      <c r="D29" s="136">
        <v>295.0308</v>
      </c>
      <c r="E29" s="136">
        <v>34.777299999999997</v>
      </c>
      <c r="F29" s="136">
        <v>2245.8216000000002</v>
      </c>
      <c r="G29" s="136">
        <v>1974.8616999999999</v>
      </c>
      <c r="H29" s="136">
        <v>240.3861</v>
      </c>
      <c r="I29" s="136">
        <v>30.573799999999999</v>
      </c>
      <c r="J29" s="136">
        <v>139.05099999999999</v>
      </c>
      <c r="K29" s="136">
        <v>125.89400000000001</v>
      </c>
      <c r="L29" s="136">
        <v>10.901</v>
      </c>
      <c r="M29" s="136">
        <v>2.2559999999999998</v>
      </c>
      <c r="N29" s="136">
        <v>85.03</v>
      </c>
      <c r="O29" s="136">
        <v>85.44</v>
      </c>
      <c r="P29" s="136">
        <v>81.48</v>
      </c>
      <c r="Q29" s="136">
        <v>87.91</v>
      </c>
      <c r="R29" s="136">
        <v>81</v>
      </c>
    </row>
    <row r="30" spans="1:18">
      <c r="A30" s="135">
        <v>43100</v>
      </c>
      <c r="B30" s="136">
        <v>2719.0364</v>
      </c>
      <c r="C30" s="136">
        <v>2360.9848999999999</v>
      </c>
      <c r="D30" s="136">
        <v>319.70119999999997</v>
      </c>
      <c r="E30" s="136">
        <v>38.350299999999997</v>
      </c>
      <c r="F30" s="136">
        <v>2340.2806</v>
      </c>
      <c r="G30" s="136">
        <v>2028.5717999999999</v>
      </c>
      <c r="H30" s="136">
        <v>277.73680000000002</v>
      </c>
      <c r="I30" s="136">
        <v>33.972000000000001</v>
      </c>
      <c r="J30" s="136">
        <v>143.214</v>
      </c>
      <c r="K30" s="136">
        <v>128.19300000000001</v>
      </c>
      <c r="L30" s="136">
        <v>12.529</v>
      </c>
      <c r="M30" s="136">
        <v>2.492</v>
      </c>
      <c r="N30" s="136">
        <v>86.07</v>
      </c>
      <c r="O30" s="136">
        <v>85.92</v>
      </c>
      <c r="P30" s="136">
        <v>86.87</v>
      </c>
      <c r="Q30" s="136">
        <v>88.58</v>
      </c>
      <c r="R30" s="136">
        <v>81</v>
      </c>
    </row>
    <row r="31" spans="1:18">
      <c r="A31" s="135">
        <v>43131</v>
      </c>
      <c r="B31" s="136">
        <v>2798.0639000000001</v>
      </c>
      <c r="C31" s="136">
        <v>2373.9149000000002</v>
      </c>
      <c r="D31" s="136">
        <v>389.41160000000002</v>
      </c>
      <c r="E31" s="136">
        <v>34.737400000000001</v>
      </c>
      <c r="F31" s="136">
        <v>2341.7147</v>
      </c>
      <c r="G31" s="136">
        <v>1988.0965000000001</v>
      </c>
      <c r="H31" s="136">
        <v>323.27339999999998</v>
      </c>
      <c r="I31" s="136">
        <v>30.344799999999999</v>
      </c>
      <c r="J31" s="136">
        <v>142.589</v>
      </c>
      <c r="K31" s="136">
        <v>126.248</v>
      </c>
      <c r="L31" s="136">
        <v>14.09</v>
      </c>
      <c r="M31" s="136">
        <v>2.2509999999999999</v>
      </c>
      <c r="N31" s="136">
        <v>83.69</v>
      </c>
      <c r="O31" s="136">
        <v>83.75</v>
      </c>
      <c r="P31" s="136">
        <v>83.02</v>
      </c>
      <c r="Q31" s="136">
        <v>87.35</v>
      </c>
      <c r="R31" s="136">
        <v>81</v>
      </c>
    </row>
    <row r="32" spans="1:18">
      <c r="A32" s="135">
        <v>43159</v>
      </c>
      <c r="B32" s="136">
        <v>2946.0059000000001</v>
      </c>
      <c r="C32" s="136">
        <v>2365.6019999999999</v>
      </c>
      <c r="D32" s="136">
        <v>517.27949999999998</v>
      </c>
      <c r="E32" s="136">
        <v>63.124400000000001</v>
      </c>
      <c r="F32" s="136">
        <v>2537.5239999999999</v>
      </c>
      <c r="G32" s="136">
        <v>2036.5944999999999</v>
      </c>
      <c r="H32" s="136">
        <v>451.48500000000001</v>
      </c>
      <c r="I32" s="136">
        <v>49.444499999999998</v>
      </c>
      <c r="J32" s="136">
        <v>150.72200000000001</v>
      </c>
      <c r="K32" s="136">
        <v>129.09399999999999</v>
      </c>
      <c r="L32" s="136">
        <v>17.891999999999999</v>
      </c>
      <c r="M32" s="136">
        <v>3.7360000000000002</v>
      </c>
      <c r="N32" s="136">
        <v>86.13</v>
      </c>
      <c r="O32" s="136">
        <v>86.09</v>
      </c>
      <c r="P32" s="136">
        <v>87.28</v>
      </c>
      <c r="Q32" s="136">
        <v>78.33</v>
      </c>
      <c r="R32" s="136">
        <v>81</v>
      </c>
    </row>
    <row r="33" spans="1:18">
      <c r="A33" s="135">
        <v>43190</v>
      </c>
      <c r="B33" s="136">
        <v>2964.4812999999999</v>
      </c>
      <c r="C33" s="136">
        <v>2464.1336999999999</v>
      </c>
      <c r="D33" s="136">
        <v>456.58249999999998</v>
      </c>
      <c r="E33" s="136">
        <v>43.765099999999997</v>
      </c>
      <c r="F33" s="136">
        <v>2569.4938999999999</v>
      </c>
      <c r="G33" s="136">
        <v>2155.5457999999999</v>
      </c>
      <c r="H33" s="136">
        <v>376.68939999999998</v>
      </c>
      <c r="I33" s="136">
        <v>37.258699999999997</v>
      </c>
      <c r="J33" s="136">
        <v>157.381</v>
      </c>
      <c r="K33" s="136">
        <v>138.75399999999999</v>
      </c>
      <c r="L33" s="136">
        <v>15.942</v>
      </c>
      <c r="M33" s="136">
        <v>2.6850000000000001</v>
      </c>
      <c r="N33" s="136">
        <v>86.68</v>
      </c>
      <c r="O33" s="136">
        <v>87.48</v>
      </c>
      <c r="P33" s="136">
        <v>82.5</v>
      </c>
      <c r="Q33" s="136">
        <v>85.13</v>
      </c>
      <c r="R33" s="136">
        <v>82</v>
      </c>
    </row>
    <row r="34" spans="1:18">
      <c r="A34" s="135">
        <v>43220</v>
      </c>
      <c r="B34" s="136">
        <v>2948.8582999999999</v>
      </c>
      <c r="C34" s="136">
        <v>2443.6489999999999</v>
      </c>
      <c r="D34" s="136">
        <v>463.29430000000002</v>
      </c>
      <c r="E34" s="136">
        <v>41.914999999999999</v>
      </c>
      <c r="F34" s="136">
        <v>2541.4519</v>
      </c>
      <c r="G34" s="136">
        <v>2132.3663999999999</v>
      </c>
      <c r="H34" s="136">
        <v>373.31900000000002</v>
      </c>
      <c r="I34" s="136">
        <v>35.766500000000001</v>
      </c>
      <c r="J34" s="136">
        <v>156.53200000000001</v>
      </c>
      <c r="K34" s="136">
        <v>138.02099999999999</v>
      </c>
      <c r="L34" s="136">
        <v>15.912000000000001</v>
      </c>
      <c r="M34" s="136">
        <v>2.5990000000000002</v>
      </c>
      <c r="N34" s="136">
        <v>86.18</v>
      </c>
      <c r="O34" s="136">
        <v>87.26</v>
      </c>
      <c r="P34" s="136">
        <v>80.58</v>
      </c>
      <c r="Q34" s="136">
        <v>85.33</v>
      </c>
      <c r="R34" s="136">
        <v>83</v>
      </c>
    </row>
    <row r="35" spans="1:18">
      <c r="A35" s="135">
        <v>43251</v>
      </c>
      <c r="B35" s="136">
        <v>2812.9764</v>
      </c>
      <c r="C35" s="136">
        <v>2401.9904000000001</v>
      </c>
      <c r="D35" s="136">
        <v>367.50389999999999</v>
      </c>
      <c r="E35" s="136">
        <v>43.482100000000003</v>
      </c>
      <c r="F35" s="136">
        <v>2384.5526</v>
      </c>
      <c r="G35" s="136">
        <v>2054.9515999999999</v>
      </c>
      <c r="H35" s="136">
        <v>293.39699999999999</v>
      </c>
      <c r="I35" s="136">
        <v>36.204000000000001</v>
      </c>
      <c r="J35" s="136">
        <v>150.351</v>
      </c>
      <c r="K35" s="136">
        <v>133.76</v>
      </c>
      <c r="L35" s="136">
        <v>13.978</v>
      </c>
      <c r="M35" s="136">
        <v>2.613</v>
      </c>
      <c r="N35" s="136">
        <v>84.77</v>
      </c>
      <c r="O35" s="136">
        <v>85.55</v>
      </c>
      <c r="P35" s="136">
        <v>79.84</v>
      </c>
      <c r="Q35" s="136">
        <v>83.26</v>
      </c>
      <c r="R35" s="136">
        <v>83</v>
      </c>
    </row>
    <row r="36" spans="1:18">
      <c r="A36" s="135">
        <v>43281</v>
      </c>
      <c r="B36" s="136">
        <v>2741.3782999999999</v>
      </c>
      <c r="C36" s="136">
        <v>2343.1210000000001</v>
      </c>
      <c r="D36" s="136">
        <v>354.44110000000001</v>
      </c>
      <c r="E36" s="136">
        <v>43.816200000000002</v>
      </c>
      <c r="F36" s="136">
        <v>2391.3656000000001</v>
      </c>
      <c r="G36" s="136">
        <v>2049.5428000000002</v>
      </c>
      <c r="H36" s="136">
        <v>304.69009999999997</v>
      </c>
      <c r="I36" s="136">
        <v>37.1327</v>
      </c>
      <c r="J36" s="136">
        <v>150.31700000000001</v>
      </c>
      <c r="K36" s="136">
        <v>132.97200000000001</v>
      </c>
      <c r="L36" s="136">
        <v>14.683999999999999</v>
      </c>
      <c r="M36" s="136">
        <v>2.661</v>
      </c>
      <c r="N36" s="136">
        <v>87.23</v>
      </c>
      <c r="O36" s="136">
        <v>87.47</v>
      </c>
      <c r="P36" s="136">
        <v>85.96</v>
      </c>
      <c r="Q36" s="136">
        <v>84.75</v>
      </c>
      <c r="R36" s="136">
        <v>83</v>
      </c>
    </row>
    <row r="37" spans="1:18">
      <c r="A37" s="135">
        <v>43312</v>
      </c>
      <c r="B37" s="136">
        <v>3064.0205999999998</v>
      </c>
      <c r="C37" s="136">
        <v>2658.0173</v>
      </c>
      <c r="D37" s="136">
        <v>364.80829999999997</v>
      </c>
      <c r="E37" s="136">
        <v>41.195</v>
      </c>
      <c r="F37" s="136">
        <v>2678.8000999999999</v>
      </c>
      <c r="G37" s="136">
        <v>2338.4488000000001</v>
      </c>
      <c r="H37" s="136">
        <v>303.9588</v>
      </c>
      <c r="I37" s="136">
        <v>36.392499999999998</v>
      </c>
      <c r="J37" s="136">
        <v>170.34899999999999</v>
      </c>
      <c r="K37" s="136">
        <v>152.18199999999999</v>
      </c>
      <c r="L37" s="136">
        <v>15.539</v>
      </c>
      <c r="M37" s="136">
        <v>2.6280000000000001</v>
      </c>
      <c r="N37" s="136">
        <v>87.43</v>
      </c>
      <c r="O37" s="136">
        <v>87.98</v>
      </c>
      <c r="P37" s="136">
        <v>83.32</v>
      </c>
      <c r="Q37" s="136">
        <v>88.34</v>
      </c>
      <c r="R37" s="136">
        <v>83</v>
      </c>
    </row>
    <row r="38" spans="1:18">
      <c r="A38" s="135">
        <v>43343</v>
      </c>
      <c r="B38" s="136">
        <v>3032.8078999999998</v>
      </c>
      <c r="C38" s="136">
        <v>2668.4290999999998</v>
      </c>
      <c r="D38" s="136">
        <v>322.94529999999997</v>
      </c>
      <c r="E38" s="136">
        <v>41.433500000000002</v>
      </c>
      <c r="F38" s="136">
        <v>2767.7170999999998</v>
      </c>
      <c r="G38" s="136">
        <v>2444.4708999999998</v>
      </c>
      <c r="H38" s="136">
        <v>284.91969999999998</v>
      </c>
      <c r="I38" s="136">
        <v>38.326500000000003</v>
      </c>
      <c r="J38" s="136">
        <v>176.977</v>
      </c>
      <c r="K38" s="136">
        <v>158.934</v>
      </c>
      <c r="L38" s="136">
        <v>15.276999999999999</v>
      </c>
      <c r="M38" s="136">
        <v>2.766</v>
      </c>
      <c r="N38" s="136">
        <v>91.26</v>
      </c>
      <c r="O38" s="136">
        <v>91.61</v>
      </c>
      <c r="P38" s="136">
        <v>88.23</v>
      </c>
      <c r="Q38" s="136">
        <v>92.5</v>
      </c>
      <c r="R38" s="136">
        <v>83</v>
      </c>
    </row>
    <row r="39" spans="1:18">
      <c r="A39" s="135">
        <v>43373</v>
      </c>
      <c r="B39" s="136">
        <v>2716.6633000000002</v>
      </c>
      <c r="C39" s="136">
        <v>2432.6170000000002</v>
      </c>
      <c r="D39" s="136">
        <v>244.80090000000001</v>
      </c>
      <c r="E39" s="136">
        <v>39.245399999999997</v>
      </c>
      <c r="F39" s="136">
        <v>2337.4</v>
      </c>
      <c r="G39" s="136">
        <v>2115.8000000000002</v>
      </c>
      <c r="H39" s="136">
        <v>188.82</v>
      </c>
      <c r="I39" s="136">
        <v>32.78</v>
      </c>
      <c r="J39" s="136">
        <v>152.16</v>
      </c>
      <c r="K39" s="136">
        <v>139.357</v>
      </c>
      <c r="L39" s="136">
        <v>10.438000000000001</v>
      </c>
      <c r="M39" s="136">
        <v>2.3650000000000002</v>
      </c>
      <c r="N39" s="136">
        <v>86.04</v>
      </c>
      <c r="O39" s="136">
        <v>86.98</v>
      </c>
      <c r="P39" s="136">
        <v>77.13</v>
      </c>
      <c r="Q39" s="136">
        <v>83.54</v>
      </c>
      <c r="R39" s="136">
        <v>84</v>
      </c>
    </row>
    <row r="40" spans="1:18">
      <c r="A40" s="135">
        <v>43404</v>
      </c>
      <c r="B40" s="136">
        <v>2900.2736</v>
      </c>
      <c r="C40" s="136">
        <v>2544.4976999999999</v>
      </c>
      <c r="D40" s="136">
        <v>312.78379999999999</v>
      </c>
      <c r="E40" s="136">
        <v>42.992100000000001</v>
      </c>
      <c r="F40" s="136">
        <v>2496.8982999999998</v>
      </c>
      <c r="G40" s="136">
        <v>2221.0100000000002</v>
      </c>
      <c r="H40" s="136">
        <v>239.8</v>
      </c>
      <c r="I40" s="136">
        <v>36.090000000000003</v>
      </c>
      <c r="J40" s="136">
        <v>162.73699999999999</v>
      </c>
      <c r="K40" s="136">
        <v>146.79499999999999</v>
      </c>
      <c r="L40" s="136">
        <v>13.337999999999999</v>
      </c>
      <c r="M40" s="136">
        <v>2.6040000000000001</v>
      </c>
      <c r="N40" s="136">
        <v>86.09</v>
      </c>
      <c r="O40" s="136">
        <v>87.29</v>
      </c>
      <c r="P40" s="136">
        <v>76.67</v>
      </c>
      <c r="Q40" s="136">
        <v>83.95</v>
      </c>
      <c r="R40" s="136">
        <v>86</v>
      </c>
    </row>
    <row r="41" spans="1:18">
      <c r="A41" s="135">
        <v>43434</v>
      </c>
      <c r="B41" s="136">
        <v>2858.0203999999999</v>
      </c>
      <c r="C41" s="136">
        <v>2515.4319999999998</v>
      </c>
      <c r="D41" s="136">
        <v>299.31369999999998</v>
      </c>
      <c r="E41" s="136">
        <v>43.274700000000003</v>
      </c>
      <c r="F41" s="136">
        <v>2422.34</v>
      </c>
      <c r="G41" s="136">
        <v>2141.06</v>
      </c>
      <c r="H41" s="136">
        <v>244.62</v>
      </c>
      <c r="I41" s="136">
        <v>36.659999999999997</v>
      </c>
      <c r="J41" s="136">
        <v>155.74799999999999</v>
      </c>
      <c r="K41" s="136">
        <v>139.946</v>
      </c>
      <c r="L41" s="136">
        <v>13.159000000000001</v>
      </c>
      <c r="M41" s="136">
        <v>2.6429999999999998</v>
      </c>
      <c r="N41" s="136">
        <v>84.76</v>
      </c>
      <c r="O41" s="136">
        <v>85.12</v>
      </c>
      <c r="P41" s="136">
        <v>81.73</v>
      </c>
      <c r="Q41" s="136">
        <v>84.72</v>
      </c>
      <c r="R41" s="136">
        <v>88</v>
      </c>
    </row>
    <row r="42" spans="1:18">
      <c r="A42" s="135">
        <v>43465</v>
      </c>
      <c r="B42" s="136">
        <v>3028.6037999999999</v>
      </c>
      <c r="C42" s="136">
        <v>2627.6232</v>
      </c>
      <c r="D42" s="136">
        <v>358.05410000000001</v>
      </c>
      <c r="E42" s="136">
        <v>42.926499999999997</v>
      </c>
      <c r="F42" s="136">
        <v>2551.9409999999998</v>
      </c>
      <c r="G42" s="136">
        <v>2216.5254</v>
      </c>
      <c r="H42" s="136">
        <v>298.6918</v>
      </c>
      <c r="I42" s="136">
        <v>36.723799999999997</v>
      </c>
      <c r="J42" s="136">
        <v>161.489</v>
      </c>
      <c r="K42" s="136">
        <v>143.691</v>
      </c>
      <c r="L42" s="136">
        <v>15.148</v>
      </c>
      <c r="M42" s="136">
        <v>2.65</v>
      </c>
      <c r="N42" s="136">
        <v>84.26</v>
      </c>
      <c r="O42" s="136">
        <v>84.35</v>
      </c>
      <c r="P42" s="136">
        <v>83.42</v>
      </c>
      <c r="Q42" s="136">
        <v>85.55</v>
      </c>
      <c r="R42" s="136">
        <v>90</v>
      </c>
    </row>
    <row r="43" spans="1:18">
      <c r="A43" s="135">
        <v>43496</v>
      </c>
      <c r="B43" s="136">
        <v>3416.1729999999998</v>
      </c>
      <c r="C43" s="136">
        <v>2879.3694999999998</v>
      </c>
      <c r="D43" s="136">
        <v>489.09809999999999</v>
      </c>
      <c r="E43" s="136">
        <v>47.705399999999997</v>
      </c>
      <c r="F43" s="136">
        <v>2821.3157000000001</v>
      </c>
      <c r="G43" s="136">
        <v>2388.2422000000001</v>
      </c>
      <c r="H43" s="136">
        <v>394.27300000000002</v>
      </c>
      <c r="I43" s="136">
        <v>38.8005</v>
      </c>
      <c r="J43" s="136">
        <v>175.41399999999999</v>
      </c>
      <c r="K43" s="136">
        <v>154.46100000000001</v>
      </c>
      <c r="L43" s="136">
        <v>18.084</v>
      </c>
      <c r="M43" s="136">
        <v>2.8690000000000002</v>
      </c>
      <c r="N43" s="136">
        <v>82.59</v>
      </c>
      <c r="O43" s="136">
        <v>82.94</v>
      </c>
      <c r="P43" s="136">
        <v>80.61</v>
      </c>
      <c r="Q43" s="136">
        <v>81.33</v>
      </c>
      <c r="R43" s="136">
        <v>89</v>
      </c>
    </row>
    <row r="44" spans="1:18">
      <c r="A44" s="135">
        <v>43524</v>
      </c>
      <c r="B44" s="136">
        <v>3287.1993000000002</v>
      </c>
      <c r="C44" s="136">
        <v>2615.6752999999999</v>
      </c>
      <c r="D44" s="136">
        <v>597.94370000000004</v>
      </c>
      <c r="E44" s="136">
        <v>73.580299999999994</v>
      </c>
      <c r="F44" s="136">
        <v>2858.9670000000001</v>
      </c>
      <c r="G44" s="136">
        <v>2303.998</v>
      </c>
      <c r="H44" s="136">
        <v>496.58269999999999</v>
      </c>
      <c r="I44" s="136">
        <v>58.386299999999999</v>
      </c>
      <c r="J44" s="136">
        <v>175.46600000000001</v>
      </c>
      <c r="K44" s="136">
        <v>149.08000000000001</v>
      </c>
      <c r="L44" s="136">
        <v>21.937999999999999</v>
      </c>
      <c r="M44" s="136">
        <v>4.4480000000000004</v>
      </c>
      <c r="N44" s="136">
        <v>86.97</v>
      </c>
      <c r="O44" s="136">
        <v>88.08</v>
      </c>
      <c r="P44" s="136">
        <v>83.05</v>
      </c>
      <c r="Q44" s="136">
        <v>79.349999999999994</v>
      </c>
      <c r="R44" s="136">
        <v>88</v>
      </c>
    </row>
    <row r="45" spans="1:18">
      <c r="A45" s="135">
        <v>43555</v>
      </c>
      <c r="B45" s="136">
        <v>3271.0882000000001</v>
      </c>
      <c r="C45" s="136">
        <v>2703.1403</v>
      </c>
      <c r="D45" s="136">
        <v>514.42769999999996</v>
      </c>
      <c r="E45" s="136">
        <v>53.520200000000003</v>
      </c>
      <c r="F45" s="136">
        <v>2819.9212000000002</v>
      </c>
      <c r="G45" s="136">
        <v>2348.1999000000001</v>
      </c>
      <c r="H45" s="136">
        <v>425.35219999999998</v>
      </c>
      <c r="I45" s="136">
        <v>46.369100000000003</v>
      </c>
      <c r="J45" s="136">
        <v>175.40899999999999</v>
      </c>
      <c r="K45" s="136">
        <v>152.51599999999999</v>
      </c>
      <c r="L45" s="136">
        <v>19.501000000000001</v>
      </c>
      <c r="M45" s="136">
        <v>3.3919999999999999</v>
      </c>
      <c r="N45" s="136">
        <v>86.21</v>
      </c>
      <c r="O45" s="136">
        <v>86.87</v>
      </c>
      <c r="P45" s="136">
        <v>82.68</v>
      </c>
      <c r="Q45" s="136">
        <v>86.64</v>
      </c>
      <c r="R45" s="136">
        <v>90</v>
      </c>
    </row>
    <row r="46" spans="1:18">
      <c r="A46" s="135">
        <v>43585</v>
      </c>
      <c r="B46" s="136">
        <v>3380.4</v>
      </c>
      <c r="C46" s="136">
        <v>2859.1210000000001</v>
      </c>
      <c r="D46" s="136">
        <v>460.49639999999999</v>
      </c>
      <c r="E46" s="136">
        <v>60.782600000000002</v>
      </c>
      <c r="F46" s="136">
        <v>2877.6520999999998</v>
      </c>
      <c r="G46" s="136">
        <v>2441.1289999999999</v>
      </c>
      <c r="H46" s="136">
        <v>385.38260000000002</v>
      </c>
      <c r="I46" s="136">
        <v>51.140500000000003</v>
      </c>
      <c r="J46" s="136">
        <v>185.46100000000001</v>
      </c>
      <c r="K46" s="136">
        <v>164.047</v>
      </c>
      <c r="L46" s="136">
        <v>18.131</v>
      </c>
      <c r="M46" s="136">
        <v>3.2829999999999999</v>
      </c>
      <c r="N46" s="136">
        <v>85.13</v>
      </c>
      <c r="O46" s="136">
        <v>85.38</v>
      </c>
      <c r="P46" s="136">
        <v>83.69</v>
      </c>
      <c r="Q46" s="136">
        <v>84.14</v>
      </c>
      <c r="R46" s="136">
        <v>90</v>
      </c>
    </row>
    <row r="47" spans="1:18">
      <c r="A47" s="135">
        <v>43616</v>
      </c>
      <c r="B47" s="136">
        <v>3363.6242000000002</v>
      </c>
      <c r="C47" s="136">
        <v>2838.4748</v>
      </c>
      <c r="D47" s="136">
        <v>470.18849999999998</v>
      </c>
      <c r="E47" s="136">
        <v>54.960900000000002</v>
      </c>
      <c r="F47" s="136">
        <v>2880.7523999999999</v>
      </c>
      <c r="G47" s="136">
        <v>2447.5569</v>
      </c>
      <c r="H47" s="136">
        <v>387.23079999999999</v>
      </c>
      <c r="I47" s="136">
        <v>45.964700000000001</v>
      </c>
      <c r="J47" s="136">
        <v>188.70400000000001</v>
      </c>
      <c r="K47" s="136">
        <v>166.274</v>
      </c>
      <c r="L47" s="136">
        <v>18.968</v>
      </c>
      <c r="M47" s="136">
        <v>3.4620000000000002</v>
      </c>
      <c r="N47" s="136">
        <v>85.64</v>
      </c>
      <c r="O47" s="136">
        <v>86.23</v>
      </c>
      <c r="P47" s="136">
        <v>82.36</v>
      </c>
      <c r="Q47" s="136">
        <v>83.63</v>
      </c>
      <c r="R47" s="136">
        <v>90</v>
      </c>
    </row>
    <row r="48" spans="1:18">
      <c r="A48" s="135">
        <v>43646</v>
      </c>
      <c r="B48" s="136">
        <v>3260.2359999999999</v>
      </c>
      <c r="C48" s="136">
        <v>2732.9551000000001</v>
      </c>
      <c r="D48" s="136">
        <v>476.14550000000003</v>
      </c>
      <c r="E48" s="136">
        <v>51.135399999999997</v>
      </c>
      <c r="F48" s="136">
        <v>2799.22</v>
      </c>
      <c r="G48" s="136">
        <v>2355.27</v>
      </c>
      <c r="H48" s="136">
        <v>399.38</v>
      </c>
      <c r="I48" s="136">
        <v>44.57</v>
      </c>
      <c r="J48" s="136">
        <v>182.71100000000001</v>
      </c>
      <c r="K48" s="136">
        <v>159.66499999999999</v>
      </c>
      <c r="L48" s="136">
        <v>19.7</v>
      </c>
      <c r="M48" s="136">
        <v>3.3460000000000001</v>
      </c>
      <c r="N48" s="136">
        <v>85.86</v>
      </c>
      <c r="O48" s="136">
        <v>86.18</v>
      </c>
      <c r="P48" s="136">
        <v>83.88</v>
      </c>
      <c r="Q48" s="136">
        <v>87.16</v>
      </c>
      <c r="R48" s="136">
        <v>90</v>
      </c>
    </row>
    <row r="49" spans="1:18">
      <c r="A49" s="135">
        <v>43677</v>
      </c>
      <c r="B49" s="136">
        <v>3711.8058999999998</v>
      </c>
      <c r="C49" s="136">
        <v>2928.2301000000002</v>
      </c>
      <c r="D49" s="136">
        <v>728.29480000000001</v>
      </c>
      <c r="E49" s="136">
        <v>55.280999999999999</v>
      </c>
      <c r="F49" s="136">
        <v>3192.96</v>
      </c>
      <c r="G49" s="136">
        <v>2566.5</v>
      </c>
      <c r="H49" s="136">
        <v>580.32000000000005</v>
      </c>
      <c r="I49" s="136">
        <v>46.14</v>
      </c>
      <c r="J49" s="136">
        <v>200.44200000000001</v>
      </c>
      <c r="K49" s="136">
        <v>171.68299999999999</v>
      </c>
      <c r="L49" s="136">
        <v>25.303999999999998</v>
      </c>
      <c r="M49" s="136">
        <v>3.4550000000000001</v>
      </c>
      <c r="N49" s="136">
        <v>86.02</v>
      </c>
      <c r="O49" s="136">
        <v>87.65</v>
      </c>
      <c r="P49" s="136">
        <v>79.680000000000007</v>
      </c>
      <c r="Q49" s="136">
        <v>83.46</v>
      </c>
      <c r="R49" s="136">
        <v>90</v>
      </c>
    </row>
    <row r="50" spans="1:18">
      <c r="A50" s="135">
        <v>43708</v>
      </c>
      <c r="B50" s="136">
        <v>3598.0720999999999</v>
      </c>
      <c r="C50" s="136">
        <v>2800.6682999999998</v>
      </c>
      <c r="D50" s="136">
        <v>745.58960000000002</v>
      </c>
      <c r="E50" s="136">
        <v>51.8142</v>
      </c>
      <c r="F50" s="136">
        <v>3207.7588999999998</v>
      </c>
      <c r="G50" s="136">
        <v>2529.0807</v>
      </c>
      <c r="H50" s="136">
        <v>636.22479999999996</v>
      </c>
      <c r="I50" s="136">
        <v>42.453400000000002</v>
      </c>
      <c r="J50" s="136">
        <v>199.40799999999999</v>
      </c>
      <c r="K50" s="136">
        <v>168.739</v>
      </c>
      <c r="L50" s="136">
        <v>27.498999999999999</v>
      </c>
      <c r="M50" s="136">
        <v>3.17</v>
      </c>
      <c r="N50" s="136">
        <v>89.15</v>
      </c>
      <c r="O50" s="136">
        <v>90.3</v>
      </c>
      <c r="P50" s="136">
        <v>85.33</v>
      </c>
      <c r="Q50" s="136">
        <v>81.93</v>
      </c>
      <c r="R50" s="136">
        <v>91</v>
      </c>
    </row>
    <row r="51" spans="1:18">
      <c r="A51" s="135">
        <v>43738</v>
      </c>
      <c r="B51" s="136">
        <v>3348.1581000000001</v>
      </c>
      <c r="C51" s="136">
        <v>2700.4009999999998</v>
      </c>
      <c r="D51" s="136">
        <v>602.49919999999997</v>
      </c>
      <c r="E51" s="136">
        <v>45.257899999999999</v>
      </c>
      <c r="F51" s="136">
        <v>2868.6574999999998</v>
      </c>
      <c r="G51" s="136">
        <v>2378.7511</v>
      </c>
      <c r="H51" s="136">
        <v>457.87880000000001</v>
      </c>
      <c r="I51" s="136">
        <v>32.0276</v>
      </c>
      <c r="J51" s="136">
        <v>182.84700000000001</v>
      </c>
      <c r="K51" s="136">
        <v>161.215</v>
      </c>
      <c r="L51" s="136">
        <v>19.213000000000001</v>
      </c>
      <c r="M51" s="136">
        <v>2.419</v>
      </c>
      <c r="N51" s="136">
        <v>85.68</v>
      </c>
      <c r="O51" s="136">
        <v>88.09</v>
      </c>
      <c r="P51" s="136">
        <v>76</v>
      </c>
      <c r="Q51" s="136">
        <v>70.77</v>
      </c>
      <c r="R51" s="136">
        <v>91</v>
      </c>
    </row>
    <row r="52" spans="1:18">
      <c r="A52" s="135">
        <v>43769</v>
      </c>
      <c r="B52" s="136">
        <v>3462.5502999999999</v>
      </c>
      <c r="C52" s="136">
        <v>2849.567</v>
      </c>
      <c r="D52" s="136">
        <v>561.5154</v>
      </c>
      <c r="E52" s="136">
        <v>51.4679</v>
      </c>
      <c r="F52" s="136">
        <v>2976.6404000000002</v>
      </c>
      <c r="G52" s="136">
        <v>2521.1633999999999</v>
      </c>
      <c r="H52" s="136">
        <v>417.08600000000001</v>
      </c>
      <c r="I52" s="136">
        <v>38.390999999999998</v>
      </c>
      <c r="J52" s="136">
        <v>191.22800000000001</v>
      </c>
      <c r="K52" s="136">
        <v>169.751</v>
      </c>
      <c r="L52" s="136">
        <v>18.629000000000001</v>
      </c>
      <c r="M52" s="136">
        <v>2.8479999999999999</v>
      </c>
      <c r="N52" s="136">
        <v>85.97</v>
      </c>
      <c r="O52" s="136">
        <v>88.48</v>
      </c>
      <c r="P52" s="136">
        <v>74.28</v>
      </c>
      <c r="Q52" s="136">
        <v>74.59</v>
      </c>
      <c r="R52" s="136">
        <v>92</v>
      </c>
    </row>
    <row r="53" spans="1:18">
      <c r="A53" s="135">
        <v>43799</v>
      </c>
      <c r="B53" s="136">
        <v>3276.5295000000001</v>
      </c>
      <c r="C53" s="136">
        <v>2646.6248000000001</v>
      </c>
      <c r="D53" s="136">
        <v>590.28399999999999</v>
      </c>
      <c r="E53" s="136">
        <v>39.620699999999999</v>
      </c>
      <c r="F53" s="136">
        <v>2699.5702000000001</v>
      </c>
      <c r="G53" s="136">
        <v>2261.855</v>
      </c>
      <c r="H53" s="136">
        <v>406.45940000000002</v>
      </c>
      <c r="I53" s="136">
        <v>31.255800000000001</v>
      </c>
      <c r="J53" s="136">
        <v>170.50200000000001</v>
      </c>
      <c r="K53" s="136">
        <v>149.506</v>
      </c>
      <c r="L53" s="136">
        <v>18.638999999999999</v>
      </c>
      <c r="M53" s="136">
        <v>2.3570000000000002</v>
      </c>
      <c r="N53" s="136">
        <v>82.39</v>
      </c>
      <c r="O53" s="136">
        <v>85.46</v>
      </c>
      <c r="P53" s="136">
        <v>68.86</v>
      </c>
      <c r="Q53" s="136">
        <v>78.89</v>
      </c>
      <c r="R53" s="136">
        <v>93</v>
      </c>
    </row>
    <row r="54" spans="1:18">
      <c r="A54" s="135">
        <v>43830</v>
      </c>
      <c r="B54" s="136">
        <v>3421.0648000000001</v>
      </c>
      <c r="C54" s="136">
        <v>2743.0607</v>
      </c>
      <c r="D54" s="136">
        <v>639.13589999999999</v>
      </c>
      <c r="E54" s="136">
        <v>38.868200000000002</v>
      </c>
      <c r="F54" s="136">
        <v>2766.7554</v>
      </c>
      <c r="G54" s="136">
        <v>2293.7759000000001</v>
      </c>
      <c r="H54" s="136">
        <v>443.1078</v>
      </c>
      <c r="I54" s="136">
        <v>29.871700000000001</v>
      </c>
      <c r="J54" s="136">
        <v>174.13900000000001</v>
      </c>
      <c r="K54" s="136">
        <v>151.5712</v>
      </c>
      <c r="L54" s="136">
        <v>20.311800000000002</v>
      </c>
      <c r="M54" s="136">
        <v>2.2559999999999998</v>
      </c>
      <c r="N54" s="136">
        <v>80.87</v>
      </c>
      <c r="O54" s="136">
        <v>83.62</v>
      </c>
      <c r="P54" s="136">
        <v>69.33</v>
      </c>
      <c r="Q54" s="136">
        <v>76.849999999999994</v>
      </c>
      <c r="R54" s="136">
        <v>96</v>
      </c>
    </row>
    <row r="55" spans="1:18">
      <c r="A55" s="135">
        <v>43861</v>
      </c>
      <c r="B55" s="136">
        <v>3591.5545000000002</v>
      </c>
      <c r="C55" s="136">
        <v>2744.9322000000002</v>
      </c>
      <c r="D55" s="136">
        <v>803.697</v>
      </c>
      <c r="E55" s="136">
        <v>42.9253</v>
      </c>
      <c r="F55" s="136">
        <v>2720.4992000000002</v>
      </c>
      <c r="G55" s="136">
        <v>2125.3191999999999</v>
      </c>
      <c r="H55" s="136">
        <v>567.97469999999998</v>
      </c>
      <c r="I55" s="136">
        <v>27.205300000000001</v>
      </c>
      <c r="J55" s="136">
        <v>167.84200000000001</v>
      </c>
      <c r="K55" s="136">
        <v>140.23699999999999</v>
      </c>
      <c r="L55" s="136">
        <v>25.530999999999999</v>
      </c>
      <c r="M55" s="136">
        <v>2.0739999999999998</v>
      </c>
      <c r="N55" s="136">
        <v>75.75</v>
      </c>
      <c r="O55" s="136">
        <v>77.430000000000007</v>
      </c>
      <c r="P55" s="136">
        <v>70.67</v>
      </c>
      <c r="Q55" s="136">
        <v>63.38</v>
      </c>
      <c r="R55" s="136">
        <v>95</v>
      </c>
    </row>
    <row r="56" spans="1:18">
      <c r="A56" s="135">
        <v>43890</v>
      </c>
      <c r="B56" s="136">
        <v>1342.5586000000001</v>
      </c>
      <c r="C56" s="136">
        <v>1110.7254</v>
      </c>
      <c r="D56" s="136">
        <v>221.37950000000001</v>
      </c>
      <c r="E56" s="136">
        <v>10.4537</v>
      </c>
      <c r="F56" s="136">
        <v>667.45579999999995</v>
      </c>
      <c r="G56" s="136">
        <v>576.63549999999998</v>
      </c>
      <c r="H56" s="136">
        <v>87.524299999999997</v>
      </c>
      <c r="I56" s="136">
        <v>3.2959999999999998</v>
      </c>
      <c r="J56" s="136">
        <v>41.133000000000003</v>
      </c>
      <c r="K56" s="136">
        <v>36.908999999999999</v>
      </c>
      <c r="L56" s="136">
        <v>3.9350000000000001</v>
      </c>
      <c r="M56" s="136">
        <v>0.28999999999999998</v>
      </c>
      <c r="N56" s="136">
        <v>49.72</v>
      </c>
      <c r="O56" s="136">
        <v>51.92</v>
      </c>
      <c r="P56" s="136">
        <v>39.54</v>
      </c>
      <c r="Q56" s="136">
        <v>31.53</v>
      </c>
      <c r="R56" s="136">
        <v>94</v>
      </c>
    </row>
    <row r="57" spans="1:18">
      <c r="A57" s="135">
        <v>43921</v>
      </c>
      <c r="B57" s="136">
        <v>1620.2185999999999</v>
      </c>
      <c r="C57" s="136">
        <v>1441.8369</v>
      </c>
      <c r="D57" s="136">
        <v>160.96549999999999</v>
      </c>
      <c r="E57" s="136">
        <v>17.4162</v>
      </c>
      <c r="F57" s="136">
        <v>993.35059999999999</v>
      </c>
      <c r="G57" s="136">
        <v>931.31579999999997</v>
      </c>
      <c r="H57" s="136">
        <v>57.281500000000001</v>
      </c>
      <c r="I57" s="136">
        <v>4.7533000000000003</v>
      </c>
      <c r="J57" s="136">
        <v>63.43</v>
      </c>
      <c r="K57" s="136">
        <v>61.122</v>
      </c>
      <c r="L57" s="136">
        <v>1.9359999999999999</v>
      </c>
      <c r="M57" s="136">
        <v>0.372</v>
      </c>
      <c r="N57" s="136">
        <v>61.31</v>
      </c>
      <c r="O57" s="136">
        <v>64.59</v>
      </c>
      <c r="P57" s="136">
        <v>35.590000000000003</v>
      </c>
      <c r="Q57" s="136">
        <v>27.29</v>
      </c>
      <c r="R57" s="136">
        <v>94</v>
      </c>
    </row>
    <row r="58" spans="1:18">
      <c r="A58" s="135">
        <v>43951</v>
      </c>
      <c r="B58" s="136">
        <v>1302.5666000000001</v>
      </c>
      <c r="C58" s="136">
        <v>1265.55</v>
      </c>
      <c r="D58" s="136">
        <v>34.821899999999999</v>
      </c>
      <c r="E58" s="136">
        <v>2.1947000000000001</v>
      </c>
      <c r="F58" s="136">
        <v>912.31809999999996</v>
      </c>
      <c r="G58" s="136">
        <v>896.41930000000002</v>
      </c>
      <c r="H58" s="136">
        <v>15.3363</v>
      </c>
      <c r="I58" s="136">
        <v>0.5625</v>
      </c>
      <c r="J58" s="136">
        <v>59.427999999999997</v>
      </c>
      <c r="K58" s="136">
        <v>58.956000000000003</v>
      </c>
      <c r="L58" s="136">
        <v>0.42</v>
      </c>
      <c r="M58" s="136">
        <v>5.1999999999999998E-2</v>
      </c>
      <c r="N58" s="136">
        <v>70.040000000000006</v>
      </c>
      <c r="O58" s="136">
        <v>70.83</v>
      </c>
      <c r="P58" s="136">
        <v>44.04</v>
      </c>
      <c r="Q58" s="136">
        <v>25.63</v>
      </c>
      <c r="R58" s="136">
        <v>94</v>
      </c>
    </row>
    <row r="59" spans="1:18">
      <c r="A59" s="135">
        <v>43982</v>
      </c>
      <c r="B59" s="136">
        <v>1860.2085999999999</v>
      </c>
      <c r="C59" s="136">
        <v>1818.8662999999999</v>
      </c>
      <c r="D59" s="136">
        <v>38.3322</v>
      </c>
      <c r="E59" s="136">
        <v>3.0101</v>
      </c>
      <c r="F59" s="136">
        <v>1269.2528</v>
      </c>
      <c r="G59" s="136">
        <v>1251.7813000000001</v>
      </c>
      <c r="H59" s="136">
        <v>16.458100000000002</v>
      </c>
      <c r="I59" s="136">
        <v>1.0134000000000001</v>
      </c>
      <c r="J59" s="136">
        <v>88.459000000000003</v>
      </c>
      <c r="K59" s="136">
        <v>87.965000000000003</v>
      </c>
      <c r="L59" s="136">
        <v>0.39600000000000002</v>
      </c>
      <c r="M59" s="136">
        <v>9.8000000000000004E-2</v>
      </c>
      <c r="N59" s="136">
        <v>68.23</v>
      </c>
      <c r="O59" s="136">
        <v>68.819999999999993</v>
      </c>
      <c r="P59" s="136">
        <v>42.94</v>
      </c>
      <c r="Q59" s="136">
        <v>33.67</v>
      </c>
      <c r="R59" s="136">
        <v>94</v>
      </c>
    </row>
    <row r="60" spans="1:18">
      <c r="A60" s="135">
        <v>44012</v>
      </c>
      <c r="B60" s="136">
        <v>2314.5572999999999</v>
      </c>
      <c r="C60" s="136">
        <v>2264.4146000000001</v>
      </c>
      <c r="D60" s="136">
        <v>39.367899999999999</v>
      </c>
      <c r="E60" s="136">
        <v>10.774800000000001</v>
      </c>
      <c r="F60" s="136">
        <v>1609.7221</v>
      </c>
      <c r="G60" s="136">
        <v>1587.7134000000001</v>
      </c>
      <c r="H60" s="136">
        <v>18.995999999999999</v>
      </c>
      <c r="I60" s="136">
        <v>3.0127000000000002</v>
      </c>
      <c r="J60" s="136">
        <v>111.715</v>
      </c>
      <c r="K60" s="136">
        <v>110.919</v>
      </c>
      <c r="L60" s="136">
        <v>0.53200000000000003</v>
      </c>
      <c r="M60" s="136">
        <v>0.26400000000000001</v>
      </c>
      <c r="N60" s="136">
        <v>69.55</v>
      </c>
      <c r="O60" s="136">
        <v>70.12</v>
      </c>
      <c r="P60" s="136">
        <v>48.25</v>
      </c>
      <c r="Q60" s="136">
        <v>27.96</v>
      </c>
      <c r="R60" s="136">
        <v>92</v>
      </c>
    </row>
    <row r="61" spans="1:18">
      <c r="A61" s="135">
        <v>44043</v>
      </c>
      <c r="B61" s="136">
        <v>3058.7840999999999</v>
      </c>
      <c r="C61" s="136">
        <v>3000.8218000000002</v>
      </c>
      <c r="D61" s="136">
        <v>45.147300000000001</v>
      </c>
      <c r="E61" s="136">
        <v>12.815</v>
      </c>
      <c r="F61" s="136">
        <v>2282.0145000000002</v>
      </c>
      <c r="G61" s="136">
        <v>2258.4546999999998</v>
      </c>
      <c r="H61" s="136">
        <v>19.627300000000002</v>
      </c>
      <c r="I61" s="136">
        <v>3.9325000000000001</v>
      </c>
      <c r="J61" s="136">
        <v>153.73500000000001</v>
      </c>
      <c r="K61" s="136">
        <v>152.881</v>
      </c>
      <c r="L61" s="136">
        <v>0.501</v>
      </c>
      <c r="M61" s="136">
        <v>0.35299999999999998</v>
      </c>
      <c r="N61" s="136">
        <v>74.61</v>
      </c>
      <c r="O61" s="136">
        <v>75.260000000000005</v>
      </c>
      <c r="P61" s="136">
        <v>43.47</v>
      </c>
      <c r="Q61" s="136">
        <v>30.69</v>
      </c>
      <c r="R61" s="136">
        <v>93</v>
      </c>
    </row>
    <row r="62" spans="1:18">
      <c r="A62" s="135">
        <v>44074</v>
      </c>
      <c r="B62" s="136">
        <v>3358.6606000000002</v>
      </c>
      <c r="C62" s="136">
        <v>3293.5234</v>
      </c>
      <c r="D62" s="136">
        <v>52.1233</v>
      </c>
      <c r="E62" s="136">
        <v>13.0139</v>
      </c>
      <c r="F62" s="136">
        <v>2641.7069999999999</v>
      </c>
      <c r="G62" s="136">
        <v>2609.8960000000002</v>
      </c>
      <c r="H62" s="136">
        <v>27.257100000000001</v>
      </c>
      <c r="I62" s="136">
        <v>4.5538999999999996</v>
      </c>
      <c r="J62" s="136">
        <v>178.21199999999999</v>
      </c>
      <c r="K62" s="136">
        <v>177.12899999999999</v>
      </c>
      <c r="L62" s="136">
        <v>0.67700000000000005</v>
      </c>
      <c r="M62" s="136">
        <v>0.40600000000000003</v>
      </c>
      <c r="N62" s="136">
        <v>78.650000000000006</v>
      </c>
      <c r="O62" s="136">
        <v>79.239999999999995</v>
      </c>
      <c r="P62" s="136">
        <v>52.29</v>
      </c>
      <c r="Q62" s="136">
        <v>34.99</v>
      </c>
      <c r="R62" s="136">
        <v>93</v>
      </c>
    </row>
    <row r="63" spans="1:18">
      <c r="A63" s="135">
        <v>44104</v>
      </c>
      <c r="B63" s="136">
        <v>3176.6269000000002</v>
      </c>
      <c r="C63" s="136">
        <v>3104.3139000000001</v>
      </c>
      <c r="D63" s="136">
        <v>59.916499999999999</v>
      </c>
      <c r="E63" s="136">
        <v>12.3965</v>
      </c>
      <c r="F63" s="136">
        <v>2652.7033999999999</v>
      </c>
      <c r="G63" s="136">
        <v>2613.8715000000002</v>
      </c>
      <c r="H63" s="136">
        <v>34.170699999999997</v>
      </c>
      <c r="I63" s="136">
        <v>4.6612</v>
      </c>
      <c r="J63" s="136">
        <v>183.43799999999999</v>
      </c>
      <c r="K63" s="136">
        <v>182.23699999999999</v>
      </c>
      <c r="L63" s="136">
        <v>0.79300000000000004</v>
      </c>
      <c r="M63" s="136">
        <v>0.40799999999999997</v>
      </c>
      <c r="N63" s="136">
        <v>83.51</v>
      </c>
      <c r="O63" s="136">
        <v>84.2</v>
      </c>
      <c r="P63" s="136">
        <v>57.03</v>
      </c>
      <c r="Q63" s="136">
        <v>37.6</v>
      </c>
      <c r="R63" s="136">
        <v>93</v>
      </c>
    </row>
    <row r="64" spans="1:18">
      <c r="A64" s="135">
        <v>44135</v>
      </c>
      <c r="B64" s="136">
        <v>3298.0821999999998</v>
      </c>
      <c r="C64" s="136">
        <v>3217.8552</v>
      </c>
      <c r="D64" s="136">
        <v>70.338200000000001</v>
      </c>
      <c r="E64" s="136">
        <v>9.8887999999999998</v>
      </c>
      <c r="F64" s="136">
        <v>2771.5974999999999</v>
      </c>
      <c r="G64" s="136">
        <v>2735.8969000000002</v>
      </c>
      <c r="H64" s="136">
        <v>33.188299999999998</v>
      </c>
      <c r="I64" s="136">
        <v>2.5123000000000002</v>
      </c>
      <c r="J64" s="136">
        <v>191.48099999999999</v>
      </c>
      <c r="K64" s="136">
        <v>190.512</v>
      </c>
      <c r="L64" s="136">
        <v>0.76</v>
      </c>
      <c r="M64" s="136">
        <v>0.20899999999999999</v>
      </c>
      <c r="N64" s="136">
        <v>84.04</v>
      </c>
      <c r="O64" s="136">
        <v>85.02</v>
      </c>
      <c r="P64" s="136">
        <v>47.18</v>
      </c>
      <c r="Q64" s="136">
        <v>25.41</v>
      </c>
      <c r="R64" s="136">
        <v>94</v>
      </c>
    </row>
    <row r="65" spans="1:18">
      <c r="A65" s="135">
        <v>44165</v>
      </c>
      <c r="B65" s="136">
        <v>3043.1215999999999</v>
      </c>
      <c r="C65" s="136">
        <v>2967.0322999999999</v>
      </c>
      <c r="D65" s="136">
        <v>67.366600000000005</v>
      </c>
      <c r="E65" s="136">
        <v>8.7226999999999997</v>
      </c>
      <c r="F65" s="136">
        <v>2404.3678</v>
      </c>
      <c r="G65" s="136">
        <v>2372.6912000000002</v>
      </c>
      <c r="H65" s="136">
        <v>30.152999999999999</v>
      </c>
      <c r="I65" s="136">
        <v>1.5236000000000001</v>
      </c>
      <c r="J65" s="136">
        <v>163.36000000000001</v>
      </c>
      <c r="K65" s="136">
        <v>162.43100000000001</v>
      </c>
      <c r="L65" s="136">
        <v>0.80400000000000005</v>
      </c>
      <c r="M65" s="136">
        <v>0.125</v>
      </c>
      <c r="N65" s="136">
        <v>79.010000000000005</v>
      </c>
      <c r="O65" s="136">
        <v>79.97</v>
      </c>
      <c r="P65" s="136">
        <v>44.76</v>
      </c>
      <c r="Q65" s="136">
        <v>17.47</v>
      </c>
      <c r="R65" s="136">
        <v>98</v>
      </c>
    </row>
    <row r="66" spans="1:18">
      <c r="A66" s="135">
        <v>44196</v>
      </c>
      <c r="B66" s="136">
        <v>3199.7788</v>
      </c>
      <c r="C66" s="136">
        <v>3124.0466999999999</v>
      </c>
      <c r="D66" s="136">
        <v>67.631100000000004</v>
      </c>
      <c r="E66" s="136">
        <v>8.1010000000000009</v>
      </c>
      <c r="F66" s="136">
        <v>2509.6169</v>
      </c>
      <c r="G66" s="136">
        <v>2476.9198000000001</v>
      </c>
      <c r="H66" s="136">
        <v>31.266300000000001</v>
      </c>
      <c r="I66" s="136">
        <v>1.4308000000000001</v>
      </c>
      <c r="J66" s="136">
        <v>169.45099999999999</v>
      </c>
      <c r="K66" s="136">
        <v>168.43600000000001</v>
      </c>
      <c r="L66" s="136">
        <v>0.89900000000000002</v>
      </c>
      <c r="M66" s="136">
        <v>0.11600000000000001</v>
      </c>
      <c r="N66" s="136">
        <v>78.430000000000007</v>
      </c>
      <c r="O66" s="136">
        <v>79.290000000000006</v>
      </c>
      <c r="P66" s="136">
        <v>46.23</v>
      </c>
      <c r="Q66" s="136">
        <v>17.66</v>
      </c>
      <c r="R66" s="136">
        <v>98</v>
      </c>
    </row>
    <row r="67" spans="1:18">
      <c r="A67" s="135">
        <v>44227</v>
      </c>
      <c r="B67" s="136">
        <v>3094.7231999999999</v>
      </c>
      <c r="C67" s="136">
        <v>3008.442</v>
      </c>
      <c r="D67" s="136">
        <v>74.863799999999998</v>
      </c>
      <c r="E67" s="136">
        <v>11.417400000000001</v>
      </c>
      <c r="F67" s="136">
        <v>2081.8948999999998</v>
      </c>
      <c r="G67" s="136">
        <v>2047.1377</v>
      </c>
      <c r="H67" s="136">
        <v>32.304099999999998</v>
      </c>
      <c r="I67" s="136">
        <v>2.4531000000000001</v>
      </c>
      <c r="J67" s="136">
        <v>139.80099999999999</v>
      </c>
      <c r="K67" s="136">
        <v>138.786</v>
      </c>
      <c r="L67" s="136">
        <v>0.81599999999999995</v>
      </c>
      <c r="M67" s="136">
        <v>0.19900000000000001</v>
      </c>
      <c r="N67" s="136">
        <v>67.27</v>
      </c>
      <c r="O67" s="136">
        <v>68.05</v>
      </c>
      <c r="P67" s="136">
        <v>43.15</v>
      </c>
      <c r="Q67" s="136">
        <v>21.49</v>
      </c>
      <c r="R67" s="136">
        <v>98</v>
      </c>
    </row>
    <row r="68" spans="1:18">
      <c r="A68" s="135">
        <v>44255</v>
      </c>
      <c r="B68" s="136">
        <v>2399.9713999999999</v>
      </c>
      <c r="C68" s="136">
        <v>2341.7925</v>
      </c>
      <c r="D68" s="136">
        <v>43.397799999999997</v>
      </c>
      <c r="E68" s="136">
        <v>14.7811</v>
      </c>
      <c r="F68" s="136">
        <v>1672.1242</v>
      </c>
      <c r="G68" s="136">
        <v>1647.4322</v>
      </c>
      <c r="H68" s="136">
        <v>18.303000000000001</v>
      </c>
      <c r="I68" s="136">
        <v>6.3890000000000002</v>
      </c>
      <c r="J68" s="136">
        <v>113.014</v>
      </c>
      <c r="K68" s="136">
        <v>112.074</v>
      </c>
      <c r="L68" s="136">
        <v>0.51100000000000001</v>
      </c>
      <c r="M68" s="136">
        <v>0.42899999999999999</v>
      </c>
      <c r="N68" s="136">
        <v>69.67</v>
      </c>
      <c r="O68" s="136">
        <v>70.349999999999994</v>
      </c>
      <c r="P68" s="136">
        <v>42.17</v>
      </c>
      <c r="Q68" s="136">
        <v>43.22</v>
      </c>
      <c r="R68" s="136">
        <v>98</v>
      </c>
    </row>
    <row r="69" spans="1:18">
      <c r="A69" s="135">
        <v>44286</v>
      </c>
      <c r="B69" s="136">
        <v>3453.5311000000002</v>
      </c>
      <c r="C69" s="136">
        <v>3381.3445000000002</v>
      </c>
      <c r="D69" s="136">
        <v>51.320700000000002</v>
      </c>
      <c r="E69" s="136">
        <v>20.8659</v>
      </c>
      <c r="F69" s="136">
        <v>2802.3252000000002</v>
      </c>
      <c r="G69" s="136">
        <v>2766.6138000000001</v>
      </c>
      <c r="H69" s="136">
        <v>27.5427</v>
      </c>
      <c r="I69" s="136">
        <v>8.1686999999999994</v>
      </c>
      <c r="J69" s="136">
        <v>189.096</v>
      </c>
      <c r="K69" s="136">
        <v>187.81200000000001</v>
      </c>
      <c r="L69" s="136">
        <v>0.73899999999999999</v>
      </c>
      <c r="M69" s="136">
        <v>0.54500000000000004</v>
      </c>
      <c r="N69" s="136">
        <v>81.14</v>
      </c>
      <c r="O69" s="136">
        <v>81.819999999999993</v>
      </c>
      <c r="P69" s="136">
        <v>53.67</v>
      </c>
      <c r="Q69" s="136">
        <v>39.15</v>
      </c>
      <c r="R69" s="136">
        <v>98</v>
      </c>
    </row>
    <row r="70" spans="1:18">
      <c r="A70" s="135">
        <v>44316</v>
      </c>
      <c r="B70" s="136">
        <v>3532.4477999999999</v>
      </c>
      <c r="C70" s="136">
        <v>3456.7177999999999</v>
      </c>
      <c r="D70" s="136">
        <v>50.919400000000003</v>
      </c>
      <c r="E70" s="136">
        <v>24.810600000000001</v>
      </c>
      <c r="F70" s="136">
        <v>2921.7622999999999</v>
      </c>
      <c r="G70" s="136">
        <v>2884.0655000000002</v>
      </c>
      <c r="H70" s="136">
        <v>27.111000000000001</v>
      </c>
      <c r="I70" s="136">
        <v>10.585800000000001</v>
      </c>
      <c r="J70" s="136">
        <v>200.43199999999999</v>
      </c>
      <c r="K70" s="136">
        <v>199.04900000000001</v>
      </c>
      <c r="L70" s="136">
        <v>0.69099999999999995</v>
      </c>
      <c r="M70" s="136">
        <v>0.69199999999999995</v>
      </c>
      <c r="N70" s="136">
        <v>82.71</v>
      </c>
      <c r="O70" s="136">
        <v>83.43</v>
      </c>
      <c r="P70" s="136">
        <v>53.24</v>
      </c>
      <c r="Q70" s="136">
        <v>42.67</v>
      </c>
      <c r="R70" s="136">
        <v>100</v>
      </c>
    </row>
    <row r="71" spans="1:18">
      <c r="A71" s="135">
        <v>44347</v>
      </c>
      <c r="B71" s="136">
        <v>3449.0131999999999</v>
      </c>
      <c r="C71" s="136">
        <v>3369.9609</v>
      </c>
      <c r="D71" s="136">
        <v>53.503599999999999</v>
      </c>
      <c r="E71" s="136">
        <v>25.5487</v>
      </c>
      <c r="F71" s="136">
        <v>2875.1352999999999</v>
      </c>
      <c r="G71" s="136">
        <v>2830.6394</v>
      </c>
      <c r="H71" s="136">
        <v>28.807400000000001</v>
      </c>
      <c r="I71" s="136">
        <v>15.688499999999999</v>
      </c>
      <c r="J71" s="136">
        <v>197.708</v>
      </c>
      <c r="K71" s="136">
        <v>196.01599999999999</v>
      </c>
      <c r="L71" s="136">
        <v>0.69</v>
      </c>
      <c r="M71" s="136">
        <v>1.002</v>
      </c>
      <c r="N71" s="136">
        <v>83.36</v>
      </c>
      <c r="O71" s="136">
        <v>84</v>
      </c>
      <c r="P71" s="136">
        <v>53.84</v>
      </c>
      <c r="Q71" s="136">
        <v>61.41</v>
      </c>
      <c r="R71" s="136">
        <v>102</v>
      </c>
    </row>
    <row r="72" spans="1:18">
      <c r="A72" s="135">
        <v>44377</v>
      </c>
      <c r="B72" s="136">
        <v>3036.3791000000001</v>
      </c>
      <c r="C72" s="136">
        <v>2970.7370000000001</v>
      </c>
      <c r="D72" s="136">
        <v>47.764899999999997</v>
      </c>
      <c r="E72" s="136">
        <v>17.877199999999998</v>
      </c>
      <c r="F72" s="136">
        <v>2442.5409</v>
      </c>
      <c r="G72" s="136">
        <v>2404.0740999999998</v>
      </c>
      <c r="H72" s="136">
        <v>24.8581</v>
      </c>
      <c r="I72" s="136">
        <v>13.608700000000001</v>
      </c>
      <c r="J72" s="136">
        <v>163.98500000000001</v>
      </c>
      <c r="K72" s="136">
        <v>162.477</v>
      </c>
      <c r="L72" s="136">
        <v>0.66100000000000003</v>
      </c>
      <c r="M72" s="136">
        <v>0.84699999999999998</v>
      </c>
      <c r="N72" s="136">
        <v>80.44</v>
      </c>
      <c r="O72" s="136">
        <v>80.930000000000007</v>
      </c>
      <c r="P72" s="136">
        <v>52.04</v>
      </c>
      <c r="Q72" s="136">
        <v>76.12</v>
      </c>
      <c r="R72" s="136">
        <v>103</v>
      </c>
    </row>
    <row r="73" spans="1:18">
      <c r="A73" s="135">
        <v>44408</v>
      </c>
      <c r="B73" s="136">
        <v>3294.5245</v>
      </c>
      <c r="C73" s="136">
        <v>3224.7523000000001</v>
      </c>
      <c r="D73" s="136">
        <v>52.203499999999998</v>
      </c>
      <c r="E73" s="136">
        <v>17.5687</v>
      </c>
      <c r="F73" s="136">
        <v>2743.9</v>
      </c>
      <c r="G73" s="136">
        <v>2702.9863999999998</v>
      </c>
      <c r="H73" s="136">
        <v>27.152699999999999</v>
      </c>
      <c r="I73" s="136">
        <v>13.760899999999999</v>
      </c>
      <c r="J73" s="136">
        <v>180.80600000000001</v>
      </c>
      <c r="K73" s="136">
        <v>179.27600000000001</v>
      </c>
      <c r="L73" s="136">
        <v>0.67300000000000004</v>
      </c>
      <c r="M73" s="136">
        <v>0.85699999999999998</v>
      </c>
      <c r="N73" s="136">
        <v>83.29</v>
      </c>
      <c r="O73" s="136">
        <v>83.82</v>
      </c>
      <c r="P73" s="136">
        <v>52.01</v>
      </c>
      <c r="Q73" s="136">
        <v>78.33</v>
      </c>
      <c r="R73" s="136">
        <v>104</v>
      </c>
    </row>
    <row r="74" spans="1:18">
      <c r="A74" s="135">
        <v>44439</v>
      </c>
      <c r="B74" s="136">
        <v>2109.2642999999998</v>
      </c>
      <c r="C74" s="136">
        <v>2053.7988</v>
      </c>
      <c r="D74" s="136">
        <v>42.491500000000002</v>
      </c>
      <c r="E74" s="136">
        <v>12.974</v>
      </c>
      <c r="F74" s="136">
        <v>1428.8756000000001</v>
      </c>
      <c r="G74" s="136">
        <v>1396.7448999999999</v>
      </c>
      <c r="H74" s="136">
        <v>26.898800000000001</v>
      </c>
      <c r="I74" s="136">
        <v>5.2319000000000004</v>
      </c>
      <c r="J74" s="136">
        <v>94.132000000000005</v>
      </c>
      <c r="K74" s="136">
        <v>93.192999999999998</v>
      </c>
      <c r="L74" s="136">
        <v>0.61299999999999999</v>
      </c>
      <c r="M74" s="136">
        <v>0.32600000000000001</v>
      </c>
      <c r="N74" s="136">
        <v>67.739999999999995</v>
      </c>
      <c r="O74" s="136">
        <v>68.010000000000005</v>
      </c>
      <c r="P74" s="136">
        <v>63.3</v>
      </c>
      <c r="Q74" s="136">
        <v>40.33</v>
      </c>
      <c r="R74" s="136">
        <v>106</v>
      </c>
    </row>
    <row r="75" spans="1:18">
      <c r="A75" s="135">
        <v>44469</v>
      </c>
      <c r="B75" s="136">
        <v>3146.9749999999999</v>
      </c>
      <c r="C75" s="136">
        <v>3092.5104000000001</v>
      </c>
      <c r="D75" s="136">
        <v>35.3857</v>
      </c>
      <c r="E75" s="136">
        <v>19.078900000000001</v>
      </c>
      <c r="F75" s="136">
        <v>2283.5949000000001</v>
      </c>
      <c r="G75" s="136">
        <v>2248.5068000000001</v>
      </c>
      <c r="H75" s="136">
        <v>24.0214</v>
      </c>
      <c r="I75" s="136">
        <v>11.066700000000001</v>
      </c>
      <c r="J75" s="136">
        <v>156.97399999999999</v>
      </c>
      <c r="K75" s="136">
        <v>155.75700000000001</v>
      </c>
      <c r="L75" s="136">
        <v>0.52800000000000002</v>
      </c>
      <c r="M75" s="136">
        <v>0.68899999999999995</v>
      </c>
      <c r="N75" s="136">
        <v>72.56</v>
      </c>
      <c r="O75" s="136">
        <v>72.709999999999994</v>
      </c>
      <c r="P75" s="136">
        <v>67.88</v>
      </c>
      <c r="Q75" s="136">
        <v>58</v>
      </c>
      <c r="R75" s="136">
        <v>107</v>
      </c>
    </row>
    <row r="76" spans="1:18">
      <c r="A76" s="135">
        <v>44500</v>
      </c>
      <c r="B76" s="136">
        <v>3444.3717000000001</v>
      </c>
      <c r="C76" s="136">
        <v>3374.8751000000002</v>
      </c>
      <c r="D76" s="136">
        <v>56.551400000000001</v>
      </c>
      <c r="E76" s="136">
        <v>12.9452</v>
      </c>
      <c r="F76" s="136">
        <v>2596.7642000000001</v>
      </c>
      <c r="G76" s="136">
        <v>2564.241</v>
      </c>
      <c r="H76" s="136">
        <v>25.328099999999999</v>
      </c>
      <c r="I76" s="136">
        <v>7.1951000000000001</v>
      </c>
      <c r="J76" s="136">
        <v>180.178</v>
      </c>
      <c r="K76" s="136">
        <v>179.17099999999999</v>
      </c>
      <c r="L76" s="136">
        <v>0.55900000000000005</v>
      </c>
      <c r="M76" s="136">
        <v>0.44800000000000001</v>
      </c>
      <c r="N76" s="136">
        <v>75.39</v>
      </c>
      <c r="O76" s="136">
        <v>75.98</v>
      </c>
      <c r="P76" s="136">
        <v>44.79</v>
      </c>
      <c r="Q76" s="136">
        <v>55.58</v>
      </c>
      <c r="R76" s="136">
        <v>108</v>
      </c>
    </row>
    <row r="77" spans="1:18">
      <c r="A77" s="135">
        <v>44530</v>
      </c>
      <c r="B77" s="136">
        <v>2730.9955</v>
      </c>
      <c r="C77" s="136">
        <v>2421.8353000000002</v>
      </c>
      <c r="D77" s="136">
        <v>295.25990000000002</v>
      </c>
      <c r="E77" s="136">
        <v>13.9003</v>
      </c>
      <c r="F77" s="136">
        <v>1671.7518</v>
      </c>
      <c r="G77" s="136">
        <v>1647.9380000000001</v>
      </c>
      <c r="H77" s="136">
        <v>18.5137</v>
      </c>
      <c r="I77" s="136">
        <v>5.3000999999999996</v>
      </c>
      <c r="J77" s="136">
        <v>115.462</v>
      </c>
      <c r="K77" s="136">
        <v>114.681</v>
      </c>
      <c r="L77" s="136">
        <v>0.45100000000000001</v>
      </c>
      <c r="M77" s="136">
        <v>0.33</v>
      </c>
      <c r="N77" s="136">
        <v>61.21</v>
      </c>
      <c r="O77" s="136">
        <v>68.05</v>
      </c>
      <c r="P77" s="136">
        <v>6.27</v>
      </c>
      <c r="Q77" s="136">
        <v>38.130000000000003</v>
      </c>
      <c r="R77" s="136">
        <v>108</v>
      </c>
    </row>
    <row r="78" spans="1:18">
      <c r="A78" s="135">
        <v>44561</v>
      </c>
      <c r="B78" s="136">
        <v>2488.7256000000002</v>
      </c>
      <c r="C78" s="136">
        <v>2446.9553000000001</v>
      </c>
      <c r="D78" s="136">
        <v>32.240499999999997</v>
      </c>
      <c r="E78" s="136">
        <v>9.5297999999999998</v>
      </c>
      <c r="F78" s="136">
        <v>1652.2363</v>
      </c>
      <c r="G78" s="136">
        <v>1626.7837999999999</v>
      </c>
      <c r="H78" s="136">
        <v>19.0334</v>
      </c>
      <c r="I78" s="136">
        <v>6.4191000000000003</v>
      </c>
      <c r="J78" s="136">
        <v>112.71</v>
      </c>
      <c r="K78" s="136">
        <v>111.883</v>
      </c>
      <c r="L78" s="136">
        <v>0.42699999999999999</v>
      </c>
      <c r="M78" s="136">
        <v>0.4</v>
      </c>
      <c r="N78" s="136">
        <v>66.39</v>
      </c>
      <c r="O78" s="136">
        <v>66.48</v>
      </c>
      <c r="P78" s="136">
        <v>59.04</v>
      </c>
      <c r="Q78" s="136">
        <v>67.36</v>
      </c>
      <c r="R78" s="136">
        <v>110</v>
      </c>
    </row>
    <row r="79" spans="1:18">
      <c r="A79" s="135">
        <v>44592</v>
      </c>
      <c r="B79" s="136">
        <v>2985.2689999999998</v>
      </c>
      <c r="C79" s="136">
        <v>2940.1311999999998</v>
      </c>
      <c r="D79" s="136">
        <v>33.024799999999999</v>
      </c>
      <c r="E79" s="136">
        <v>12.113</v>
      </c>
      <c r="F79" s="136">
        <v>1865.7170000000001</v>
      </c>
      <c r="G79" s="136">
        <v>1838.8828000000001</v>
      </c>
      <c r="H79" s="136">
        <v>17.608499999999999</v>
      </c>
      <c r="I79" s="136">
        <v>9.2256999999999998</v>
      </c>
      <c r="J79" s="136">
        <v>123.018</v>
      </c>
      <c r="K79" s="136">
        <v>122.06</v>
      </c>
      <c r="L79" s="136">
        <v>0.38400000000000001</v>
      </c>
      <c r="M79" s="136">
        <v>0.57399999999999995</v>
      </c>
      <c r="N79" s="136">
        <v>62.5</v>
      </c>
      <c r="O79" s="136">
        <v>62.54</v>
      </c>
      <c r="P79" s="136">
        <v>53.32</v>
      </c>
      <c r="Q79" s="136">
        <v>76.16</v>
      </c>
      <c r="R79" s="136">
        <v>111</v>
      </c>
    </row>
    <row r="80" spans="1:18">
      <c r="A80" s="135">
        <v>44620</v>
      </c>
      <c r="B80" s="136">
        <v>3093.2916</v>
      </c>
      <c r="C80" s="136">
        <v>3058.2891</v>
      </c>
      <c r="D80" s="136">
        <v>22.089400000000001</v>
      </c>
      <c r="E80" s="136">
        <v>12.9131</v>
      </c>
      <c r="F80" s="136">
        <v>2200.8917999999999</v>
      </c>
      <c r="G80" s="136">
        <v>2179.0061999999998</v>
      </c>
      <c r="H80" s="136">
        <v>12.900700000000001</v>
      </c>
      <c r="I80" s="136">
        <v>8.9848999999999997</v>
      </c>
      <c r="J80" s="136">
        <v>143.12100000000001</v>
      </c>
      <c r="K80" s="136">
        <v>142.24299999999999</v>
      </c>
      <c r="L80" s="136">
        <v>0.31900000000000001</v>
      </c>
      <c r="M80" s="136">
        <v>0.55900000000000005</v>
      </c>
      <c r="N80" s="136">
        <v>71.150000000000006</v>
      </c>
      <c r="O80" s="136">
        <v>71.25</v>
      </c>
      <c r="P80" s="136">
        <v>58.4</v>
      </c>
      <c r="Q80" s="136">
        <v>69.58</v>
      </c>
      <c r="R80" s="136">
        <v>111</v>
      </c>
    </row>
    <row r="81" spans="1:18">
      <c r="A81" s="135">
        <v>44651</v>
      </c>
      <c r="B81" s="136">
        <v>1765.8325</v>
      </c>
      <c r="C81" s="136">
        <v>1728.9357</v>
      </c>
      <c r="D81" s="136">
        <v>36.896799999999999</v>
      </c>
      <c r="E81" s="136">
        <v>0</v>
      </c>
      <c r="F81" s="136">
        <v>1131.5047</v>
      </c>
      <c r="G81" s="136">
        <v>1110.0924</v>
      </c>
      <c r="H81" s="136">
        <v>21.412299999999998</v>
      </c>
      <c r="I81" s="136">
        <v>0</v>
      </c>
      <c r="J81" s="136">
        <v>74.441000000000003</v>
      </c>
      <c r="K81" s="136">
        <v>73.953999999999994</v>
      </c>
      <c r="L81" s="136">
        <v>0.48699999999999999</v>
      </c>
      <c r="M81" s="136">
        <v>0</v>
      </c>
      <c r="N81" s="136">
        <v>64.08</v>
      </c>
      <c r="O81" s="136">
        <v>64.209999999999994</v>
      </c>
      <c r="P81" s="136">
        <v>58.03</v>
      </c>
      <c r="Q81" s="136">
        <v>0</v>
      </c>
      <c r="R81" s="136">
        <v>110</v>
      </c>
    </row>
    <row r="82" spans="1:18">
      <c r="A82" s="135">
        <v>44681</v>
      </c>
      <c r="B82" s="136">
        <v>313.83159999999998</v>
      </c>
      <c r="C82" s="136">
        <v>288.64409999999998</v>
      </c>
      <c r="D82" s="136">
        <v>25.1875</v>
      </c>
      <c r="E82" s="136">
        <v>0</v>
      </c>
      <c r="F82" s="136">
        <v>181.17519999999999</v>
      </c>
      <c r="G82" s="136">
        <v>170.25210000000001</v>
      </c>
      <c r="H82" s="136">
        <v>10.9231</v>
      </c>
      <c r="I82" s="136">
        <v>0</v>
      </c>
      <c r="J82" s="136">
        <v>12.958</v>
      </c>
      <c r="K82" s="136">
        <v>12.654</v>
      </c>
      <c r="L82" s="136">
        <v>0.30399999999999999</v>
      </c>
      <c r="M82" s="136">
        <v>0</v>
      </c>
      <c r="N82" s="136">
        <v>57.73</v>
      </c>
      <c r="O82" s="136">
        <v>58.98</v>
      </c>
      <c r="P82" s="136">
        <v>43.37</v>
      </c>
      <c r="Q82" s="136">
        <v>0</v>
      </c>
      <c r="R82" s="136">
        <v>110</v>
      </c>
    </row>
    <row r="83" spans="1:18">
      <c r="A83" s="135">
        <v>44712</v>
      </c>
      <c r="B83" s="136">
        <v>501.53379999999999</v>
      </c>
      <c r="C83" s="136">
        <v>476.62310000000002</v>
      </c>
      <c r="D83" s="136">
        <v>24.910699999999999</v>
      </c>
      <c r="E83" s="136">
        <v>0</v>
      </c>
      <c r="F83" s="136">
        <v>309.74779999999998</v>
      </c>
      <c r="G83" s="136">
        <v>299.14049999999997</v>
      </c>
      <c r="H83" s="136">
        <v>10.6073</v>
      </c>
      <c r="I83" s="136">
        <v>0</v>
      </c>
      <c r="J83" s="136">
        <v>21.629000000000001</v>
      </c>
      <c r="K83" s="136">
        <v>21.411000000000001</v>
      </c>
      <c r="L83" s="136">
        <v>0.218</v>
      </c>
      <c r="M83" s="136">
        <v>0</v>
      </c>
      <c r="N83" s="136">
        <v>61.76</v>
      </c>
      <c r="O83" s="136">
        <v>62.76</v>
      </c>
      <c r="P83" s="136">
        <v>42.58</v>
      </c>
      <c r="Q83" s="136">
        <v>0</v>
      </c>
      <c r="R83" s="136">
        <v>110</v>
      </c>
    </row>
    <row r="84" spans="1:18">
      <c r="A84" s="135">
        <v>44742</v>
      </c>
      <c r="B84" s="136">
        <v>1325.6647</v>
      </c>
      <c r="C84" s="136">
        <v>1295.7192</v>
      </c>
      <c r="D84" s="136">
        <v>29.945499999999999</v>
      </c>
      <c r="E84" s="136">
        <v>0</v>
      </c>
      <c r="F84" s="136">
        <v>924.28809999999999</v>
      </c>
      <c r="G84" s="136">
        <v>907.92219999999998</v>
      </c>
      <c r="H84" s="136">
        <v>16.3659</v>
      </c>
      <c r="I84" s="136">
        <v>0</v>
      </c>
      <c r="J84" s="136">
        <v>63.33</v>
      </c>
      <c r="K84" s="136">
        <v>62.965000000000003</v>
      </c>
      <c r="L84" s="136">
        <v>0.36499999999999999</v>
      </c>
      <c r="M84" s="136">
        <v>0</v>
      </c>
      <c r="N84" s="136">
        <v>69.72</v>
      </c>
      <c r="O84" s="136">
        <v>70.069999999999993</v>
      </c>
      <c r="P84" s="136">
        <v>54.65</v>
      </c>
      <c r="Q84" s="136">
        <v>0</v>
      </c>
      <c r="R84" s="136">
        <v>111</v>
      </c>
    </row>
    <row r="85" spans="1:18">
      <c r="A85" s="135">
        <v>44773</v>
      </c>
      <c r="B85" s="136">
        <v>2784.7604999999999</v>
      </c>
      <c r="C85" s="136">
        <v>2747.2894999999999</v>
      </c>
      <c r="D85" s="136">
        <v>37.470999999999997</v>
      </c>
      <c r="E85" s="136">
        <v>0</v>
      </c>
      <c r="F85" s="136">
        <v>1970.1995999999999</v>
      </c>
      <c r="G85" s="136">
        <v>1947.8306</v>
      </c>
      <c r="H85" s="136">
        <v>22.369</v>
      </c>
      <c r="I85" s="136">
        <v>0</v>
      </c>
      <c r="J85" s="136">
        <v>125.91</v>
      </c>
      <c r="K85" s="136">
        <v>125.33199999999999</v>
      </c>
      <c r="L85" s="136">
        <v>0.57799999999999996</v>
      </c>
      <c r="M85" s="136">
        <v>0</v>
      </c>
      <c r="N85" s="136">
        <v>70.75</v>
      </c>
      <c r="O85" s="136">
        <v>70.900000000000006</v>
      </c>
      <c r="P85" s="136">
        <v>59.7</v>
      </c>
      <c r="Q85" s="136">
        <v>0</v>
      </c>
      <c r="R85" s="136">
        <v>110</v>
      </c>
    </row>
    <row r="86" spans="1:18">
      <c r="A86" s="135">
        <v>44804</v>
      </c>
      <c r="B86" s="136">
        <v>3165.2491</v>
      </c>
      <c r="C86" s="136">
        <v>3120.5367000000001</v>
      </c>
      <c r="D86" s="136">
        <v>41.547800000000002</v>
      </c>
      <c r="E86" s="136">
        <v>3.1646000000000001</v>
      </c>
      <c r="F86" s="136">
        <v>2221.7568000000001</v>
      </c>
      <c r="G86" s="136">
        <v>2193.7784999999999</v>
      </c>
      <c r="H86" s="136">
        <v>25.873899999999999</v>
      </c>
      <c r="I86" s="136">
        <v>2.1044</v>
      </c>
      <c r="J86" s="136">
        <v>146.053</v>
      </c>
      <c r="K86" s="136">
        <v>145.27099999999999</v>
      </c>
      <c r="L86" s="136">
        <v>0.65400000000000003</v>
      </c>
      <c r="M86" s="136">
        <v>0.128</v>
      </c>
      <c r="N86" s="136">
        <v>70.19</v>
      </c>
      <c r="O86" s="136">
        <v>70.3</v>
      </c>
      <c r="P86" s="136">
        <v>62.28</v>
      </c>
      <c r="Q86" s="136">
        <v>66.5</v>
      </c>
      <c r="R86" s="136">
        <v>109</v>
      </c>
    </row>
    <row r="87" spans="1:18">
      <c r="A87" s="135">
        <v>44834</v>
      </c>
      <c r="B87" s="136">
        <v>1946.3017</v>
      </c>
      <c r="C87" s="136">
        <v>1881.2546</v>
      </c>
      <c r="D87" s="136">
        <v>60.1355</v>
      </c>
      <c r="E87" s="136">
        <v>4.9116</v>
      </c>
      <c r="F87" s="136">
        <v>1394.6394</v>
      </c>
      <c r="G87" s="136">
        <v>1347.7211</v>
      </c>
      <c r="H87" s="136">
        <v>45.08</v>
      </c>
      <c r="I87" s="136">
        <v>1.84</v>
      </c>
      <c r="J87" s="136">
        <v>93.9</v>
      </c>
      <c r="K87" s="136">
        <v>92.9</v>
      </c>
      <c r="L87" s="136">
        <v>0.9</v>
      </c>
      <c r="M87" s="136">
        <v>0.1</v>
      </c>
      <c r="N87" s="136">
        <v>71.66</v>
      </c>
      <c r="O87" s="136">
        <v>71.64</v>
      </c>
      <c r="P87" s="136">
        <v>74.959999999999994</v>
      </c>
      <c r="Q87" s="136">
        <v>37.49</v>
      </c>
      <c r="R87" s="136">
        <v>109</v>
      </c>
    </row>
    <row r="88" spans="1:18">
      <c r="A88" s="135">
        <v>44865</v>
      </c>
      <c r="B88" s="136">
        <v>1681.7389000000001</v>
      </c>
      <c r="C88" s="136">
        <v>1618.7799</v>
      </c>
      <c r="D88" s="136">
        <v>52.6648</v>
      </c>
      <c r="E88" s="136">
        <v>10.2942</v>
      </c>
      <c r="F88" s="136">
        <v>1108.3149000000001</v>
      </c>
      <c r="G88" s="136">
        <v>1075.3388</v>
      </c>
      <c r="H88" s="136">
        <v>28.940300000000001</v>
      </c>
      <c r="I88" s="136">
        <v>4.0358000000000001</v>
      </c>
      <c r="J88" s="136">
        <v>74.27</v>
      </c>
      <c r="K88" s="136">
        <v>73.218000000000004</v>
      </c>
      <c r="L88" s="136">
        <v>0.80700000000000005</v>
      </c>
      <c r="M88" s="136">
        <v>0.245</v>
      </c>
      <c r="N88" s="136">
        <v>65.900000000000006</v>
      </c>
      <c r="O88" s="136">
        <v>66.430000000000007</v>
      </c>
      <c r="P88" s="136">
        <v>54.95</v>
      </c>
      <c r="Q88" s="136">
        <v>39.200000000000003</v>
      </c>
      <c r="R88" s="136">
        <v>109</v>
      </c>
    </row>
    <row r="89" spans="1:18">
      <c r="A89" s="135">
        <v>44895</v>
      </c>
      <c r="B89" s="136">
        <v>1481.2641000000001</v>
      </c>
      <c r="C89" s="136">
        <v>1421.4417000000001</v>
      </c>
      <c r="D89" s="136">
        <v>52.504899999999999</v>
      </c>
      <c r="E89" s="136">
        <v>7.3174999999999999</v>
      </c>
      <c r="F89" s="136">
        <v>949.39020000000005</v>
      </c>
      <c r="G89" s="136">
        <v>920.43470000000002</v>
      </c>
      <c r="H89" s="136">
        <v>24.585899999999999</v>
      </c>
      <c r="I89" s="136">
        <v>4.3696000000000002</v>
      </c>
      <c r="J89" s="136">
        <v>58.683999999999997</v>
      </c>
      <c r="K89" s="136">
        <v>57.621000000000002</v>
      </c>
      <c r="L89" s="136">
        <v>0.79300000000000004</v>
      </c>
      <c r="M89" s="136">
        <v>0.27</v>
      </c>
      <c r="N89" s="136">
        <v>64.09</v>
      </c>
      <c r="O89" s="136">
        <v>64.75</v>
      </c>
      <c r="P89" s="136">
        <v>46.83</v>
      </c>
      <c r="Q89" s="136">
        <v>59.71</v>
      </c>
      <c r="R89" s="136">
        <v>108</v>
      </c>
    </row>
    <row r="90" spans="1:18">
      <c r="A90" s="135">
        <v>44926</v>
      </c>
      <c r="B90" s="136">
        <v>2154.5082000000002</v>
      </c>
      <c r="C90" s="136">
        <v>2052.9373999999998</v>
      </c>
      <c r="D90" s="136">
        <v>78.672600000000003</v>
      </c>
      <c r="E90" s="136">
        <v>22.898199999999999</v>
      </c>
      <c r="F90" s="136">
        <v>1357.3774000000001</v>
      </c>
      <c r="G90" s="136">
        <v>1305.3391999999999</v>
      </c>
      <c r="H90" s="136">
        <v>38.1629</v>
      </c>
      <c r="I90" s="136">
        <v>13.875299999999999</v>
      </c>
      <c r="J90" s="136">
        <v>83.733999999999995</v>
      </c>
      <c r="K90" s="136">
        <v>81.655000000000001</v>
      </c>
      <c r="L90" s="136">
        <v>1.2150000000000001</v>
      </c>
      <c r="M90" s="136">
        <v>0.86399999999999999</v>
      </c>
      <c r="N90" s="136">
        <v>63</v>
      </c>
      <c r="O90" s="136">
        <v>63.58</v>
      </c>
      <c r="P90" s="136">
        <v>48.51</v>
      </c>
      <c r="Q90" s="136">
        <v>60.6</v>
      </c>
      <c r="R90" s="136">
        <v>110</v>
      </c>
    </row>
    <row r="91" spans="1:18">
      <c r="A91" s="135">
        <v>44957</v>
      </c>
      <c r="B91" s="136">
        <v>3286.6428999999998</v>
      </c>
      <c r="C91" s="136">
        <v>3061.3762000000002</v>
      </c>
      <c r="D91" s="136">
        <v>181.3997</v>
      </c>
      <c r="E91" s="136">
        <v>43.866999999999997</v>
      </c>
      <c r="F91" s="136">
        <v>2436.0601000000001</v>
      </c>
      <c r="G91" s="136">
        <v>2288.413</v>
      </c>
      <c r="H91" s="136">
        <v>111.5458</v>
      </c>
      <c r="I91" s="136">
        <v>36.101300000000002</v>
      </c>
      <c r="J91" s="136">
        <v>149.56899999999999</v>
      </c>
      <c r="K91" s="136">
        <v>144.03299999999999</v>
      </c>
      <c r="L91" s="136">
        <v>3.1909999999999998</v>
      </c>
      <c r="M91" s="136">
        <v>2.3450000000000002</v>
      </c>
      <c r="N91" s="136">
        <v>74.12</v>
      </c>
      <c r="O91" s="136">
        <v>74.75</v>
      </c>
      <c r="P91" s="136">
        <v>61.49</v>
      </c>
      <c r="Q91" s="136">
        <v>82.3</v>
      </c>
      <c r="R91" s="136">
        <v>110</v>
      </c>
    </row>
    <row r="92" spans="1:18">
      <c r="A92" s="135">
        <v>44985</v>
      </c>
      <c r="B92" s="136">
        <v>3483.8966</v>
      </c>
      <c r="C92" s="136">
        <v>3181.5495999999998</v>
      </c>
      <c r="D92" s="136">
        <v>264.48910000000001</v>
      </c>
      <c r="E92" s="136">
        <v>37.857900000000001</v>
      </c>
      <c r="F92" s="136">
        <v>2898.7856999999999</v>
      </c>
      <c r="G92" s="136">
        <v>2688.5081</v>
      </c>
      <c r="H92" s="136">
        <v>180.66159999999999</v>
      </c>
      <c r="I92" s="136">
        <v>29.616</v>
      </c>
      <c r="J92" s="136">
        <v>179.42400000000001</v>
      </c>
      <c r="K92" s="136">
        <v>171.84</v>
      </c>
      <c r="L92" s="136">
        <v>5.5890000000000004</v>
      </c>
      <c r="M92" s="136">
        <v>1.9950000000000001</v>
      </c>
      <c r="N92" s="136">
        <v>83.21</v>
      </c>
      <c r="O92" s="136">
        <v>84.5</v>
      </c>
      <c r="P92" s="136">
        <v>68.31</v>
      </c>
      <c r="Q92" s="136">
        <v>78.23</v>
      </c>
      <c r="R92" s="136">
        <v>110</v>
      </c>
    </row>
    <row r="93" spans="1:18">
      <c r="A93" s="135">
        <v>45016</v>
      </c>
      <c r="B93" s="136">
        <v>3858.3966999999998</v>
      </c>
      <c r="C93" s="136">
        <v>3445.5174999999999</v>
      </c>
      <c r="D93" s="136">
        <v>362.43060000000003</v>
      </c>
      <c r="E93" s="136">
        <v>50.448599999999999</v>
      </c>
      <c r="F93" s="136">
        <v>3155.3575999999998</v>
      </c>
      <c r="G93" s="136">
        <v>2861.3002999999999</v>
      </c>
      <c r="H93" s="136">
        <v>256.49560000000002</v>
      </c>
      <c r="I93" s="136">
        <v>37.561700000000002</v>
      </c>
      <c r="J93" s="136">
        <v>197.86099999999999</v>
      </c>
      <c r="K93" s="136">
        <v>187.417</v>
      </c>
      <c r="L93" s="136">
        <v>7.96</v>
      </c>
      <c r="M93" s="136">
        <v>2.484</v>
      </c>
      <c r="N93" s="136">
        <v>81.78</v>
      </c>
      <c r="O93" s="136">
        <v>83.04</v>
      </c>
      <c r="P93" s="136">
        <v>70.77</v>
      </c>
      <c r="Q93" s="136">
        <v>74.459999999999994</v>
      </c>
      <c r="R93" s="136">
        <v>111</v>
      </c>
    </row>
    <row r="94" spans="1:18">
      <c r="A94" s="135">
        <v>45046</v>
      </c>
      <c r="B94" s="136">
        <v>3909.8045000000002</v>
      </c>
      <c r="C94" s="136">
        <v>3433.5790999999999</v>
      </c>
      <c r="D94" s="136">
        <v>437.59129999999999</v>
      </c>
      <c r="E94" s="136">
        <v>38.634099999999997</v>
      </c>
      <c r="F94" s="136">
        <v>3158.6378</v>
      </c>
      <c r="G94" s="136">
        <v>2868.9216999999999</v>
      </c>
      <c r="H94" s="136">
        <v>263.35849999999999</v>
      </c>
      <c r="I94" s="136">
        <v>26.357600000000001</v>
      </c>
      <c r="J94" s="136">
        <v>202.22</v>
      </c>
      <c r="K94" s="136">
        <v>191.07499999999999</v>
      </c>
      <c r="L94" s="136">
        <v>9.3160000000000007</v>
      </c>
      <c r="M94" s="136">
        <v>1.829</v>
      </c>
      <c r="N94" s="136">
        <v>80.790000000000006</v>
      </c>
      <c r="O94" s="136">
        <v>83.55</v>
      </c>
      <c r="P94" s="136">
        <v>60.18</v>
      </c>
      <c r="Q94" s="136">
        <v>68.22</v>
      </c>
      <c r="R94" s="136">
        <v>112</v>
      </c>
    </row>
    <row r="95" spans="1:18">
      <c r="A95" s="135">
        <v>45077</v>
      </c>
      <c r="B95" s="136">
        <v>4089.8270000000002</v>
      </c>
      <c r="C95" s="136">
        <v>3643.7883000000002</v>
      </c>
      <c r="D95" s="136">
        <v>407.36320000000001</v>
      </c>
      <c r="E95" s="136">
        <v>38.6755</v>
      </c>
      <c r="F95" s="136">
        <v>3263.6484999999998</v>
      </c>
      <c r="G95" s="136">
        <v>2975.1932000000002</v>
      </c>
      <c r="H95" s="136">
        <v>259.00069999999999</v>
      </c>
      <c r="I95" s="136">
        <v>29.454599999999999</v>
      </c>
      <c r="J95" s="136">
        <v>209.17500000000001</v>
      </c>
      <c r="K95" s="136">
        <v>197.04499999999999</v>
      </c>
      <c r="L95" s="136">
        <v>10.098000000000001</v>
      </c>
      <c r="M95" s="136">
        <v>2.032</v>
      </c>
      <c r="N95" s="136">
        <v>79.8</v>
      </c>
      <c r="O95" s="136">
        <v>81.650000000000006</v>
      </c>
      <c r="P95" s="136">
        <v>63.58</v>
      </c>
      <c r="Q95" s="136">
        <v>76.16</v>
      </c>
      <c r="R95" s="136">
        <v>113</v>
      </c>
    </row>
    <row r="96" spans="1:18">
      <c r="A96" s="135">
        <v>45107</v>
      </c>
      <c r="B96" s="136">
        <v>4147.4930000000004</v>
      </c>
      <c r="C96" s="136">
        <v>3706.2165</v>
      </c>
      <c r="D96" s="136">
        <v>393.34699999999998</v>
      </c>
      <c r="E96" s="136">
        <v>47.929499999999997</v>
      </c>
      <c r="F96" s="136">
        <v>3463.5675999999999</v>
      </c>
      <c r="G96" s="136">
        <v>3136.6019000000001</v>
      </c>
      <c r="H96" s="136">
        <v>288.77820000000003</v>
      </c>
      <c r="I96" s="136">
        <v>38.1875</v>
      </c>
      <c r="J96" s="136">
        <v>217.43199999999999</v>
      </c>
      <c r="K96" s="136">
        <v>203.75399999999999</v>
      </c>
      <c r="L96" s="136">
        <v>10.935</v>
      </c>
      <c r="M96" s="136">
        <v>2.7429999999999999</v>
      </c>
      <c r="N96" s="136">
        <v>83.51</v>
      </c>
      <c r="O96" s="136">
        <v>84.63</v>
      </c>
      <c r="P96" s="136">
        <v>73.42</v>
      </c>
      <c r="Q96" s="136">
        <v>79.67</v>
      </c>
      <c r="R96" s="136">
        <v>114</v>
      </c>
    </row>
    <row r="97" spans="1:18">
      <c r="A97" s="135">
        <v>45138</v>
      </c>
      <c r="B97" s="136">
        <v>4646.9750000000004</v>
      </c>
      <c r="C97" s="136">
        <v>4086.3858</v>
      </c>
      <c r="D97" s="136">
        <v>520.55539999999996</v>
      </c>
      <c r="E97" s="136">
        <v>40.033799999999999</v>
      </c>
      <c r="F97" s="136">
        <v>4055.0445</v>
      </c>
      <c r="G97" s="136">
        <v>3611.2869999999998</v>
      </c>
      <c r="H97" s="136">
        <v>408.12869999999998</v>
      </c>
      <c r="I97" s="136">
        <v>35.628799999999998</v>
      </c>
      <c r="J97" s="136">
        <v>250.876</v>
      </c>
      <c r="K97" s="136">
        <v>233.29</v>
      </c>
      <c r="L97" s="136">
        <v>15.07</v>
      </c>
      <c r="M97" s="136">
        <v>2.516</v>
      </c>
      <c r="N97" s="136">
        <v>87.26</v>
      </c>
      <c r="O97" s="136">
        <v>88.37</v>
      </c>
      <c r="P97" s="136">
        <v>78.400000000000006</v>
      </c>
      <c r="Q97" s="136">
        <v>89</v>
      </c>
      <c r="R97" s="136">
        <v>115</v>
      </c>
    </row>
    <row r="98" spans="1:18">
      <c r="A98" s="135">
        <v>45169</v>
      </c>
      <c r="B98" s="136">
        <v>4660.5842000000002</v>
      </c>
      <c r="C98" s="136">
        <v>4079.2037999999998</v>
      </c>
      <c r="D98" s="136">
        <v>532.62789999999995</v>
      </c>
      <c r="E98" s="136">
        <v>48.752499999999998</v>
      </c>
      <c r="F98" s="136">
        <v>4087.1903000000002</v>
      </c>
      <c r="G98" s="136">
        <v>3598.8314999999998</v>
      </c>
      <c r="H98" s="136">
        <v>444.6087</v>
      </c>
      <c r="I98" s="136">
        <v>43.750100000000003</v>
      </c>
      <c r="J98" s="136">
        <v>255.422</v>
      </c>
      <c r="K98" s="136">
        <v>234.809</v>
      </c>
      <c r="L98" s="136">
        <v>17.593</v>
      </c>
      <c r="M98" s="136">
        <v>3.02</v>
      </c>
      <c r="N98" s="136">
        <v>87.7</v>
      </c>
      <c r="O98" s="136">
        <v>88.22</v>
      </c>
      <c r="P98" s="136">
        <v>83.47</v>
      </c>
      <c r="Q98" s="136">
        <v>89.74</v>
      </c>
      <c r="R98" s="136">
        <v>115</v>
      </c>
    </row>
    <row r="99" spans="1:18">
      <c r="A99" s="135">
        <v>45199</v>
      </c>
      <c r="B99" s="136">
        <v>3890.3568</v>
      </c>
      <c r="C99" s="136">
        <v>3335.8346999999999</v>
      </c>
      <c r="D99" s="136">
        <v>511.78719999999998</v>
      </c>
      <c r="E99" s="136">
        <v>42.734900000000003</v>
      </c>
      <c r="F99" s="136">
        <v>3246.3438000000001</v>
      </c>
      <c r="G99" s="136">
        <v>2867.518</v>
      </c>
      <c r="H99" s="136">
        <v>345.01069999999999</v>
      </c>
      <c r="I99" s="136">
        <v>33.815100000000001</v>
      </c>
      <c r="J99" s="136">
        <v>206.714</v>
      </c>
      <c r="K99" s="136">
        <v>190.40799999999999</v>
      </c>
      <c r="L99" s="136">
        <v>13.917</v>
      </c>
      <c r="M99" s="136">
        <v>2.3889999999999998</v>
      </c>
      <c r="N99" s="136">
        <v>83.45</v>
      </c>
      <c r="O99" s="136">
        <v>85.96</v>
      </c>
      <c r="P99" s="136">
        <v>67.41</v>
      </c>
      <c r="Q99" s="136">
        <v>79.13</v>
      </c>
      <c r="R99" s="136">
        <v>115</v>
      </c>
    </row>
    <row r="100" spans="1:18">
      <c r="A100" s="135">
        <v>45230</v>
      </c>
      <c r="B100" s="136">
        <v>4049.9376999999999</v>
      </c>
      <c r="C100" s="136">
        <v>3483.7274000000002</v>
      </c>
      <c r="D100" s="136">
        <v>515.46659999999997</v>
      </c>
      <c r="E100" s="136">
        <v>50.743699999999997</v>
      </c>
      <c r="F100" s="136">
        <v>3398.0369000000001</v>
      </c>
      <c r="G100" s="136">
        <v>3019.5488999999998</v>
      </c>
      <c r="H100" s="136">
        <v>339.02190000000002</v>
      </c>
      <c r="I100" s="136">
        <v>39.466099999999997</v>
      </c>
      <c r="J100" s="136">
        <v>210.25899999999999</v>
      </c>
      <c r="K100" s="136">
        <v>194.453</v>
      </c>
      <c r="L100" s="136">
        <v>13.156000000000001</v>
      </c>
      <c r="M100" s="136">
        <v>2.65</v>
      </c>
      <c r="N100" s="136">
        <v>83.9</v>
      </c>
      <c r="O100" s="136">
        <v>86.68</v>
      </c>
      <c r="P100" s="136">
        <v>65.77</v>
      </c>
      <c r="Q100" s="136">
        <v>77.78</v>
      </c>
      <c r="R100" s="136">
        <v>115</v>
      </c>
    </row>
    <row r="101" spans="1:18">
      <c r="A101" s="135">
        <v>45260</v>
      </c>
      <c r="B101" s="136">
        <v>3646.4346999999998</v>
      </c>
      <c r="C101" s="136">
        <v>3165.4236999999998</v>
      </c>
      <c r="D101" s="136">
        <v>419.40879999999999</v>
      </c>
      <c r="E101" s="136">
        <v>61.602200000000003</v>
      </c>
      <c r="F101" s="136">
        <v>3008.3413999999998</v>
      </c>
      <c r="G101" s="136">
        <v>2672.4931999999999</v>
      </c>
      <c r="H101" s="136">
        <v>291.67020000000002</v>
      </c>
      <c r="I101" s="136">
        <v>44.177999999999997</v>
      </c>
      <c r="J101" s="136">
        <v>183.739</v>
      </c>
      <c r="K101" s="136">
        <v>169.595</v>
      </c>
      <c r="L101" s="136">
        <v>11.211</v>
      </c>
      <c r="M101" s="136">
        <v>2.9329999999999998</v>
      </c>
      <c r="N101" s="136">
        <v>82.5</v>
      </c>
      <c r="O101" s="136">
        <v>84.43</v>
      </c>
      <c r="P101" s="136">
        <v>69.540000000000006</v>
      </c>
      <c r="Q101" s="136">
        <v>71.709999999999994</v>
      </c>
      <c r="R101" s="136">
        <v>115</v>
      </c>
    </row>
    <row r="102" spans="1:18">
      <c r="A102" s="135">
        <v>45291</v>
      </c>
      <c r="B102" s="136">
        <v>4070.22</v>
      </c>
      <c r="C102" s="136">
        <v>3481.7741000000001</v>
      </c>
      <c r="D102" s="136">
        <v>526.8261</v>
      </c>
      <c r="E102" s="136">
        <v>61.619799999999998</v>
      </c>
      <c r="F102" s="136">
        <v>3361.4895999999999</v>
      </c>
      <c r="G102" s="136">
        <v>2929.2465000000002</v>
      </c>
      <c r="H102" s="136">
        <v>382.95890000000003</v>
      </c>
      <c r="I102" s="136">
        <v>49.284199999999998</v>
      </c>
      <c r="J102" s="136">
        <v>201.22300000000001</v>
      </c>
      <c r="K102" s="136">
        <v>183.61199999999999</v>
      </c>
      <c r="L102" s="136">
        <v>14.382999999999999</v>
      </c>
      <c r="M102" s="136">
        <v>3.2280000000000002</v>
      </c>
      <c r="N102" s="136">
        <v>82.59</v>
      </c>
      <c r="O102" s="136">
        <v>84.13</v>
      </c>
      <c r="P102" s="136">
        <v>72.69</v>
      </c>
      <c r="Q102" s="136">
        <v>79.98</v>
      </c>
      <c r="R102" s="136">
        <v>117</v>
      </c>
    </row>
    <row r="103" spans="1:18">
      <c r="A103" s="135">
        <v>45322</v>
      </c>
      <c r="B103" s="136">
        <v>4539.1414999999997</v>
      </c>
      <c r="C103" s="136">
        <v>3792.6455999999998</v>
      </c>
      <c r="D103" s="136">
        <v>691.31240000000003</v>
      </c>
      <c r="E103" s="136">
        <v>55.183500000000002</v>
      </c>
      <c r="F103" s="136">
        <v>3790.5318000000002</v>
      </c>
      <c r="G103" s="136">
        <v>3242.5769</v>
      </c>
      <c r="H103" s="136">
        <v>502.70260000000002</v>
      </c>
      <c r="I103" s="136">
        <v>45.252299999999998</v>
      </c>
      <c r="J103" s="136">
        <v>223.732</v>
      </c>
      <c r="K103" s="136">
        <v>201.21</v>
      </c>
      <c r="L103" s="136">
        <v>19.501999999999999</v>
      </c>
      <c r="M103" s="136">
        <v>3.02</v>
      </c>
      <c r="N103" s="136">
        <v>83.51</v>
      </c>
      <c r="O103" s="136">
        <v>85.5</v>
      </c>
      <c r="P103" s="136">
        <v>72.72</v>
      </c>
      <c r="Q103" s="136">
        <v>82</v>
      </c>
      <c r="R103" s="136">
        <v>117</v>
      </c>
    </row>
    <row r="104" spans="1:18">
      <c r="A104" s="135">
        <v>45351</v>
      </c>
      <c r="B104" s="136">
        <v>4711.9004999999997</v>
      </c>
      <c r="C104" s="136">
        <v>3745.5106000000001</v>
      </c>
      <c r="D104" s="136">
        <v>910.24379999999996</v>
      </c>
      <c r="E104" s="136">
        <v>56.146099999999997</v>
      </c>
      <c r="F104" s="136">
        <v>4118.3364000000001</v>
      </c>
      <c r="G104" s="136">
        <v>3344.6001999999999</v>
      </c>
      <c r="H104" s="136">
        <v>727.3614</v>
      </c>
      <c r="I104" s="136">
        <v>46.3748</v>
      </c>
      <c r="J104" s="136">
        <v>235.90600000000001</v>
      </c>
      <c r="K104" s="136">
        <v>207.03399999999999</v>
      </c>
      <c r="L104" s="136">
        <v>25.835999999999999</v>
      </c>
      <c r="M104" s="136">
        <v>3.036</v>
      </c>
      <c r="N104" s="136">
        <v>87.4</v>
      </c>
      <c r="O104" s="136">
        <v>89.3</v>
      </c>
      <c r="P104" s="136">
        <v>79.91</v>
      </c>
      <c r="Q104" s="136">
        <v>82.6</v>
      </c>
      <c r="R104" s="136">
        <v>118</v>
      </c>
    </row>
    <row r="105" spans="1:18">
      <c r="A105" s="135">
        <v>45382</v>
      </c>
      <c r="B105" s="136">
        <v>4427.4836999999998</v>
      </c>
      <c r="C105" s="136">
        <v>3535.6509999999998</v>
      </c>
      <c r="D105" s="136">
        <v>838.15689999999995</v>
      </c>
      <c r="E105" s="136">
        <v>53.675800000000002</v>
      </c>
      <c r="F105" s="136">
        <v>3781.1671000000001</v>
      </c>
      <c r="G105" s="136">
        <v>3066.2375000000002</v>
      </c>
      <c r="H105" s="136">
        <v>671.44749999999999</v>
      </c>
      <c r="I105" s="136">
        <v>43.482100000000003</v>
      </c>
      <c r="J105" s="136">
        <v>222.63200000000001</v>
      </c>
      <c r="K105" s="136">
        <v>195.149</v>
      </c>
      <c r="L105" s="136">
        <v>24.57</v>
      </c>
      <c r="M105" s="136">
        <v>2.9129999999999998</v>
      </c>
      <c r="N105" s="136">
        <v>85.4</v>
      </c>
      <c r="O105" s="136">
        <v>86.72</v>
      </c>
      <c r="P105" s="136">
        <v>80.11</v>
      </c>
      <c r="Q105" s="136">
        <v>81.010000000000005</v>
      </c>
      <c r="R105" s="136">
        <v>118</v>
      </c>
    </row>
    <row r="106" spans="1:18">
      <c r="A106" s="135">
        <v>45412</v>
      </c>
      <c r="B106" s="136">
        <v>4566.6716999999999</v>
      </c>
      <c r="C106" s="136">
        <v>3654.0488999999998</v>
      </c>
      <c r="D106" s="136">
        <v>865.34979999999996</v>
      </c>
      <c r="E106" s="136">
        <v>47.273000000000003</v>
      </c>
      <c r="F106" s="136">
        <v>3804.4926</v>
      </c>
      <c r="G106" s="136">
        <v>3081.8665999999998</v>
      </c>
      <c r="H106" s="136">
        <v>682.75109999999995</v>
      </c>
      <c r="I106" s="136">
        <v>39.874899999999997</v>
      </c>
      <c r="J106" s="136">
        <v>226.011</v>
      </c>
      <c r="K106" s="136">
        <v>199.62299999999999</v>
      </c>
      <c r="L106" s="136">
        <v>23.716000000000001</v>
      </c>
      <c r="M106" s="136">
        <v>2.6720000000000002</v>
      </c>
      <c r="N106" s="136">
        <v>83.31</v>
      </c>
      <c r="O106" s="136">
        <v>84.34</v>
      </c>
      <c r="P106" s="136">
        <v>78.900000000000006</v>
      </c>
      <c r="Q106" s="136">
        <v>84.35</v>
      </c>
      <c r="R106" s="136">
        <v>119</v>
      </c>
    </row>
    <row r="107" spans="1:18">
      <c r="A107" s="135">
        <v>45443</v>
      </c>
      <c r="B107" s="136">
        <v>4733.4637000000002</v>
      </c>
      <c r="C107" s="136">
        <v>3754.1596</v>
      </c>
      <c r="D107" s="136">
        <v>930.36519999999996</v>
      </c>
      <c r="E107" s="136">
        <v>48.938899999999997</v>
      </c>
      <c r="F107" s="136">
        <v>3902.3645999999999</v>
      </c>
      <c r="G107" s="136">
        <v>3191.8263000000002</v>
      </c>
      <c r="H107" s="136">
        <v>671.84209999999996</v>
      </c>
      <c r="I107" s="136">
        <v>38.696199999999997</v>
      </c>
      <c r="J107" s="136">
        <v>233.55600000000001</v>
      </c>
      <c r="K107" s="136">
        <v>206.56200000000001</v>
      </c>
      <c r="L107" s="136">
        <v>24.428999999999998</v>
      </c>
      <c r="M107" s="136">
        <v>2.5649999999999999</v>
      </c>
      <c r="N107" s="136">
        <v>82.44</v>
      </c>
      <c r="O107" s="136">
        <v>85.02</v>
      </c>
      <c r="P107" s="136">
        <v>72.209999999999994</v>
      </c>
      <c r="Q107" s="136">
        <v>79.069999999999993</v>
      </c>
      <c r="R107" s="136">
        <v>119</v>
      </c>
    </row>
    <row r="108" spans="1:18">
      <c r="A108" s="135">
        <v>45473</v>
      </c>
      <c r="B108" s="136">
        <v>4489.2255999999998</v>
      </c>
      <c r="C108" s="136">
        <v>3549.1504</v>
      </c>
      <c r="D108" s="136">
        <v>893.30780000000004</v>
      </c>
      <c r="E108" s="136">
        <v>46.767400000000002</v>
      </c>
      <c r="F108" s="136">
        <v>3815.1959000000002</v>
      </c>
      <c r="G108" s="136">
        <v>3078.7842000000001</v>
      </c>
      <c r="H108" s="136">
        <v>700.07479999999998</v>
      </c>
      <c r="I108" s="136">
        <v>36.3369</v>
      </c>
      <c r="J108" s="136">
        <v>227.61</v>
      </c>
      <c r="K108" s="136">
        <v>199.17400000000001</v>
      </c>
      <c r="L108" s="136">
        <v>25.943999999999999</v>
      </c>
      <c r="M108" s="136">
        <v>2.492</v>
      </c>
      <c r="N108" s="136">
        <v>84.99</v>
      </c>
      <c r="O108" s="136">
        <v>86.75</v>
      </c>
      <c r="P108" s="136">
        <v>78.37</v>
      </c>
      <c r="Q108" s="136">
        <v>77.7</v>
      </c>
      <c r="R108" s="136">
        <v>121</v>
      </c>
    </row>
    <row r="109" spans="1:18">
      <c r="A109" s="135">
        <v>45504</v>
      </c>
      <c r="B109" s="136">
        <v>5244.7304000000004</v>
      </c>
      <c r="C109" s="136">
        <v>4005.4805999999999</v>
      </c>
      <c r="D109" s="136">
        <v>1174.4973</v>
      </c>
      <c r="E109" s="136">
        <v>64.752499999999998</v>
      </c>
      <c r="F109" s="136">
        <v>4455.9894000000004</v>
      </c>
      <c r="G109" s="136">
        <v>3524.1887999999999</v>
      </c>
      <c r="H109" s="136">
        <v>876.1848</v>
      </c>
      <c r="I109" s="136">
        <v>55.6158</v>
      </c>
      <c r="J109" s="136">
        <v>258.68299999999999</v>
      </c>
      <c r="K109" s="136">
        <v>225.07300000000001</v>
      </c>
      <c r="L109" s="136">
        <v>29.905999999999999</v>
      </c>
      <c r="M109" s="136">
        <v>3.7040000000000002</v>
      </c>
      <c r="N109" s="136">
        <v>84.96</v>
      </c>
      <c r="O109" s="136">
        <v>87.98</v>
      </c>
      <c r="P109" s="136">
        <v>74.599999999999994</v>
      </c>
      <c r="Q109" s="136">
        <v>85.89</v>
      </c>
      <c r="R109" s="136">
        <v>122</v>
      </c>
    </row>
    <row r="110" spans="1:18">
      <c r="A110" s="135">
        <v>45535</v>
      </c>
      <c r="B110" s="136">
        <v>5267.4812000000002</v>
      </c>
      <c r="C110" s="136">
        <v>3980.3161</v>
      </c>
      <c r="D110" s="136">
        <v>1218.5123000000001</v>
      </c>
      <c r="E110" s="136">
        <v>68.652799999999999</v>
      </c>
      <c r="F110" s="136">
        <v>4649.7809999999999</v>
      </c>
      <c r="G110" s="136">
        <v>3620.8903</v>
      </c>
      <c r="H110" s="136">
        <v>969.13170000000002</v>
      </c>
      <c r="I110" s="136">
        <v>59.759</v>
      </c>
      <c r="J110" s="136">
        <v>270.74400000000003</v>
      </c>
      <c r="K110" s="136">
        <v>233.41399999999999</v>
      </c>
      <c r="L110" s="136">
        <v>33.381999999999998</v>
      </c>
      <c r="M110" s="136">
        <v>3.948</v>
      </c>
      <c r="N110" s="136">
        <v>88.27</v>
      </c>
      <c r="O110" s="136">
        <v>90.97</v>
      </c>
      <c r="P110" s="136">
        <v>79.53</v>
      </c>
      <c r="Q110" s="136">
        <v>87.05</v>
      </c>
      <c r="R110" s="136">
        <v>123</v>
      </c>
    </row>
    <row r="111" spans="1:18">
      <c r="A111" s="135">
        <v>45565</v>
      </c>
      <c r="B111" s="136">
        <v>4456.8743000000004</v>
      </c>
      <c r="C111" s="136">
        <v>3302.4499000000001</v>
      </c>
      <c r="D111" s="136">
        <v>1111.9688000000001</v>
      </c>
      <c r="E111" s="136">
        <v>42.455599999999997</v>
      </c>
      <c r="F111" s="136">
        <v>3728.3530999999998</v>
      </c>
      <c r="G111" s="136">
        <v>2886.6203</v>
      </c>
      <c r="H111" s="136">
        <v>808.31709999999998</v>
      </c>
      <c r="I111" s="136">
        <v>33.415700000000001</v>
      </c>
      <c r="J111" s="136">
        <v>217.28700000000001</v>
      </c>
      <c r="K111" s="136">
        <v>188.87700000000001</v>
      </c>
      <c r="L111" s="136">
        <v>26.056000000000001</v>
      </c>
      <c r="M111" s="136">
        <v>2.3540000000000001</v>
      </c>
      <c r="N111" s="136">
        <v>83.65</v>
      </c>
      <c r="O111" s="136">
        <v>87.41</v>
      </c>
      <c r="P111" s="136">
        <v>72.69</v>
      </c>
      <c r="Q111" s="136">
        <v>78.709999999999994</v>
      </c>
      <c r="R111" s="136">
        <v>124</v>
      </c>
    </row>
    <row r="112" spans="1:18">
      <c r="A112" s="135">
        <v>45596</v>
      </c>
      <c r="B112" s="136">
        <v>4758.2475000000004</v>
      </c>
      <c r="C112" s="136">
        <v>3505.8690999999999</v>
      </c>
      <c r="D112" s="136">
        <v>1202.5337999999999</v>
      </c>
      <c r="E112" s="136">
        <v>49.8446</v>
      </c>
      <c r="F112" s="136">
        <v>4052.5167999999999</v>
      </c>
      <c r="G112" s="136">
        <v>3136.5106000000001</v>
      </c>
      <c r="H112" s="136">
        <v>875.06060000000002</v>
      </c>
      <c r="I112" s="136">
        <v>40.945599999999999</v>
      </c>
      <c r="J112" s="136">
        <v>237.774</v>
      </c>
      <c r="K112" s="136">
        <v>207.23099999999999</v>
      </c>
      <c r="L112" s="136">
        <v>27.734000000000002</v>
      </c>
      <c r="M112" s="136">
        <v>2.8090000000000002</v>
      </c>
      <c r="N112" s="136">
        <v>85.17</v>
      </c>
      <c r="O112" s="136">
        <v>89.46</v>
      </c>
      <c r="P112" s="136">
        <v>72.77</v>
      </c>
      <c r="Q112" s="136">
        <v>82.15</v>
      </c>
      <c r="R112" s="136">
        <v>125</v>
      </c>
    </row>
    <row r="113" spans="1:18">
      <c r="A113" s="135">
        <v>45626</v>
      </c>
      <c r="B113" s="136">
        <v>4122.8755000000001</v>
      </c>
      <c r="C113" s="136">
        <v>3042.4818</v>
      </c>
      <c r="D113" s="136">
        <v>1031.7832000000001</v>
      </c>
      <c r="E113" s="136">
        <v>48.610500000000002</v>
      </c>
      <c r="F113" s="136">
        <v>3427.8703999999998</v>
      </c>
      <c r="G113" s="136">
        <v>2617.7213000000002</v>
      </c>
      <c r="H113" s="136">
        <v>768.30939999999998</v>
      </c>
      <c r="I113" s="136">
        <v>41.839700000000001</v>
      </c>
      <c r="J113" s="136">
        <v>198.30600000000001</v>
      </c>
      <c r="K113" s="136">
        <v>169.75800000000001</v>
      </c>
      <c r="L113" s="136">
        <v>25.664000000000001</v>
      </c>
      <c r="M113" s="136">
        <v>2.8839999999999999</v>
      </c>
      <c r="N113" s="136">
        <v>83.14</v>
      </c>
      <c r="O113" s="136">
        <v>86.04</v>
      </c>
      <c r="P113" s="136">
        <v>74.459999999999994</v>
      </c>
      <c r="Q113" s="136">
        <v>86.07</v>
      </c>
      <c r="R113" s="136">
        <v>125</v>
      </c>
    </row>
    <row r="114" spans="1:18">
      <c r="A114" s="135">
        <v>45657</v>
      </c>
      <c r="B114" s="136">
        <v>4695.4238999999998</v>
      </c>
      <c r="C114" s="136">
        <v>3287.9263000000001</v>
      </c>
      <c r="D114" s="136">
        <v>1363.816</v>
      </c>
      <c r="E114" s="136">
        <v>43.681600000000003</v>
      </c>
      <c r="F114" s="136">
        <v>3871.0542</v>
      </c>
      <c r="G114" s="136">
        <v>2786.5012999999999</v>
      </c>
      <c r="H114" s="136">
        <v>1048.1759999999999</v>
      </c>
      <c r="I114" s="136">
        <v>36.376899999999999</v>
      </c>
      <c r="J114" s="136">
        <v>213.84200000000001</v>
      </c>
      <c r="K114" s="136">
        <v>177.26900000000001</v>
      </c>
      <c r="L114" s="136">
        <v>33.996000000000002</v>
      </c>
      <c r="M114" s="136">
        <v>2.577</v>
      </c>
      <c r="N114" s="136">
        <v>82.44</v>
      </c>
      <c r="O114" s="136">
        <v>84.75</v>
      </c>
      <c r="P114" s="136">
        <v>76.86</v>
      </c>
      <c r="Q114" s="136">
        <v>83.28</v>
      </c>
      <c r="R114" s="136">
        <v>127</v>
      </c>
    </row>
    <row r="115" spans="1:18">
      <c r="A115" s="135">
        <v>45688</v>
      </c>
      <c r="B115" s="136">
        <v>5388.4726000000001</v>
      </c>
      <c r="C115" s="136">
        <v>3639.643</v>
      </c>
      <c r="D115" s="136">
        <v>1687.5035</v>
      </c>
      <c r="E115" s="136">
        <v>61.326099999999997</v>
      </c>
      <c r="F115" s="136">
        <v>4441.0776999999998</v>
      </c>
      <c r="G115" s="136">
        <v>3121.5383000000002</v>
      </c>
      <c r="H115" s="136">
        <v>1270.0425</v>
      </c>
      <c r="I115" s="136">
        <v>49.496899999999997</v>
      </c>
      <c r="J115" s="136">
        <v>238.23599999999999</v>
      </c>
      <c r="K115" s="136">
        <v>195.892</v>
      </c>
      <c r="L115" s="136">
        <v>38.984999999999999</v>
      </c>
      <c r="M115" s="136">
        <v>3.359</v>
      </c>
      <c r="N115" s="136">
        <v>82.42</v>
      </c>
      <c r="O115" s="136">
        <v>85.76</v>
      </c>
      <c r="P115" s="136">
        <v>75.260000000000005</v>
      </c>
      <c r="Q115" s="136">
        <v>80.709999999999994</v>
      </c>
      <c r="R115" s="136">
        <v>127</v>
      </c>
    </row>
    <row r="116" spans="1:18">
      <c r="A116" s="135">
        <v>45716</v>
      </c>
      <c r="B116" s="136">
        <v>4582.8042999999998</v>
      </c>
      <c r="C116" s="136">
        <v>3201.9126999999999</v>
      </c>
      <c r="D116" s="136">
        <v>1330.1691000000001</v>
      </c>
      <c r="E116" s="136">
        <v>50.722499999999997</v>
      </c>
      <c r="F116" s="136">
        <v>3919.5801000000001</v>
      </c>
      <c r="G116" s="136">
        <v>2860.1743000000001</v>
      </c>
      <c r="H116" s="136">
        <v>1016.1933</v>
      </c>
      <c r="I116" s="136">
        <v>43.212499999999999</v>
      </c>
      <c r="J116" s="136">
        <v>216.316</v>
      </c>
      <c r="K116" s="136">
        <v>180.05199999999999</v>
      </c>
      <c r="L116" s="136">
        <v>33.335000000000001</v>
      </c>
      <c r="M116" s="136">
        <v>2.9289999999999998</v>
      </c>
      <c r="N116" s="136">
        <v>85.53</v>
      </c>
      <c r="O116" s="136">
        <v>89.33</v>
      </c>
      <c r="P116" s="136">
        <v>76.400000000000006</v>
      </c>
      <c r="Q116" s="136">
        <v>85.19</v>
      </c>
      <c r="R116" s="136">
        <v>129</v>
      </c>
    </row>
    <row r="117" spans="1:18">
      <c r="A117" s="135">
        <v>45747</v>
      </c>
      <c r="B117" s="136">
        <v>4625.0905000000002</v>
      </c>
      <c r="C117" s="136">
        <v>3200.2793000000001</v>
      </c>
      <c r="D117" s="136">
        <v>1379.1999000000001</v>
      </c>
      <c r="E117" s="136">
        <v>45.6113</v>
      </c>
      <c r="F117" s="136">
        <v>3908.5133000000001</v>
      </c>
      <c r="G117" s="136">
        <v>2810.3422</v>
      </c>
      <c r="H117" s="136">
        <v>1058.9076</v>
      </c>
      <c r="I117" s="136">
        <v>39.263500000000001</v>
      </c>
      <c r="J117" s="136">
        <v>218.57499999999999</v>
      </c>
      <c r="K117" s="136">
        <v>182.47200000000001</v>
      </c>
      <c r="L117" s="136">
        <v>33.341000000000001</v>
      </c>
      <c r="M117" s="136">
        <v>2.762</v>
      </c>
      <c r="N117" s="136">
        <v>84.51</v>
      </c>
      <c r="O117" s="136">
        <v>87.82</v>
      </c>
      <c r="P117" s="136">
        <v>76.78</v>
      </c>
      <c r="Q117" s="136">
        <v>86.08</v>
      </c>
      <c r="R117" s="136">
        <v>129</v>
      </c>
    </row>
    <row r="118" spans="1:18">
      <c r="A118" s="135">
        <v>45777</v>
      </c>
      <c r="B118" s="136">
        <v>4695.6644999999999</v>
      </c>
      <c r="C118" s="136">
        <v>3279.0446000000002</v>
      </c>
      <c r="D118" s="136">
        <v>1384.4671000000001</v>
      </c>
      <c r="E118" s="136">
        <v>32.152799999999999</v>
      </c>
      <c r="F118" s="136">
        <v>4045.7901999999999</v>
      </c>
      <c r="G118" s="136">
        <v>2907.9812000000002</v>
      </c>
      <c r="H118" s="136">
        <v>1109.5237999999999</v>
      </c>
      <c r="I118" s="136">
        <v>28.2852</v>
      </c>
      <c r="J118" s="136">
        <v>230.30199999999999</v>
      </c>
      <c r="K118" s="136">
        <v>193.059</v>
      </c>
      <c r="L118" s="136">
        <v>35.179000000000002</v>
      </c>
      <c r="M118" s="136">
        <v>2.0640000000000001</v>
      </c>
      <c r="N118" s="136">
        <v>86.16</v>
      </c>
      <c r="O118" s="136">
        <v>88.68</v>
      </c>
      <c r="P118" s="136">
        <v>80.14</v>
      </c>
      <c r="Q118" s="136">
        <v>87.97</v>
      </c>
      <c r="R118" s="136">
        <v>129</v>
      </c>
    </row>
    <row r="119" spans="1:18">
      <c r="A119" s="135">
        <v>45808</v>
      </c>
      <c r="B119" s="136">
        <v>4755.3379999999997</v>
      </c>
      <c r="C119" s="136">
        <v>3326.8908000000001</v>
      </c>
      <c r="D119" s="136">
        <v>1396.5943</v>
      </c>
      <c r="E119" s="136">
        <v>31.852900000000002</v>
      </c>
      <c r="F119" s="136">
        <v>4096.4723000000004</v>
      </c>
      <c r="G119" s="136">
        <v>2948.9317000000001</v>
      </c>
      <c r="H119" s="136">
        <v>1119.8561</v>
      </c>
      <c r="I119" s="136">
        <v>27.6845</v>
      </c>
      <c r="J119" s="136">
        <v>234.16399999999999</v>
      </c>
      <c r="K119" s="136">
        <v>196.85400000000001</v>
      </c>
      <c r="L119" s="136">
        <v>35.280999999999999</v>
      </c>
      <c r="M119" s="136">
        <v>2.0289999999999999</v>
      </c>
      <c r="N119" s="136">
        <v>86.14</v>
      </c>
      <c r="O119" s="136">
        <v>88.64</v>
      </c>
      <c r="P119" s="136">
        <v>80.180000000000007</v>
      </c>
      <c r="Q119" s="136">
        <v>86.91</v>
      </c>
      <c r="R119" s="136">
        <v>129</v>
      </c>
    </row>
    <row r="120" spans="1:18">
      <c r="A120" s="135">
        <v>45838</v>
      </c>
      <c r="B120" s="136">
        <v>4575.4915000000001</v>
      </c>
      <c r="C120" s="136">
        <v>3232.1707000000001</v>
      </c>
      <c r="D120" s="136">
        <v>1312.4435000000001</v>
      </c>
      <c r="E120" s="136">
        <v>30.877300000000002</v>
      </c>
      <c r="F120" s="136">
        <v>3967.6178</v>
      </c>
      <c r="G120" s="136">
        <v>2855.4342000000001</v>
      </c>
      <c r="H120" s="136">
        <v>1085.0567000000001</v>
      </c>
      <c r="I120" s="136">
        <v>27.126899999999999</v>
      </c>
      <c r="J120" s="136">
        <v>221.452</v>
      </c>
      <c r="K120" s="136">
        <v>185.465</v>
      </c>
      <c r="L120" s="136">
        <v>33.99</v>
      </c>
      <c r="M120" s="136">
        <v>1.9970000000000001</v>
      </c>
      <c r="N120" s="136">
        <v>86.71</v>
      </c>
      <c r="O120" s="136">
        <v>88.34</v>
      </c>
      <c r="P120" s="136">
        <v>82.67</v>
      </c>
      <c r="Q120" s="136">
        <v>87.85</v>
      </c>
      <c r="R120" s="136">
        <v>130</v>
      </c>
    </row>
    <row r="121" spans="1:18">
      <c r="A121" s="135">
        <v>45869</v>
      </c>
      <c r="B121" s="136">
        <v>5088.2338</v>
      </c>
      <c r="C121" s="136">
        <v>3674.5744</v>
      </c>
      <c r="D121" s="136">
        <v>1380.3702000000001</v>
      </c>
      <c r="E121" s="136">
        <v>33.289200000000001</v>
      </c>
      <c r="F121" s="136">
        <v>4315.2358000000004</v>
      </c>
      <c r="G121" s="136">
        <v>3184.8256999999999</v>
      </c>
      <c r="H121" s="136">
        <v>1100.3942999999999</v>
      </c>
      <c r="I121" s="136">
        <v>30.015799999999999</v>
      </c>
      <c r="J121" s="136">
        <v>245.24199999999999</v>
      </c>
      <c r="K121" s="136">
        <v>208.60499999999999</v>
      </c>
      <c r="L121" s="136">
        <v>34.500999999999998</v>
      </c>
      <c r="M121" s="136">
        <v>2.1360000000000001</v>
      </c>
      <c r="N121" s="136">
        <v>84.81</v>
      </c>
      <c r="O121" s="136">
        <v>86.67</v>
      </c>
      <c r="P121" s="136">
        <v>79.72</v>
      </c>
      <c r="Q121" s="136">
        <v>90.17</v>
      </c>
      <c r="R121" s="136">
        <v>130</v>
      </c>
    </row>
    <row r="122" spans="1:18">
      <c r="A122" s="135">
        <v>45900</v>
      </c>
      <c r="B122" s="136">
        <v>5127.4084000000003</v>
      </c>
      <c r="C122" s="136">
        <v>3710.7458999999999</v>
      </c>
      <c r="D122" s="136">
        <v>1385.2035000000001</v>
      </c>
      <c r="E122" s="136">
        <v>31.459</v>
      </c>
      <c r="F122" s="136">
        <v>4561.1044000000002</v>
      </c>
      <c r="G122" s="136">
        <v>3365.3687</v>
      </c>
      <c r="H122" s="136">
        <v>1167.2348</v>
      </c>
      <c r="I122" s="136">
        <v>28.500900000000001</v>
      </c>
      <c r="J122" s="136">
        <v>255.68199999999999</v>
      </c>
      <c r="K122" s="136">
        <v>216.46299999999999</v>
      </c>
      <c r="L122" s="136">
        <v>37.140999999999998</v>
      </c>
      <c r="M122" s="136">
        <v>2.0779999999999998</v>
      </c>
      <c r="N122" s="136">
        <v>88.96</v>
      </c>
      <c r="O122" s="136">
        <v>90.69</v>
      </c>
      <c r="P122" s="136">
        <v>84.26</v>
      </c>
      <c r="Q122" s="136">
        <v>90.6</v>
      </c>
      <c r="R122" s="136">
        <v>130</v>
      </c>
    </row>
    <row r="123" spans="1:18">
      <c r="A123" s="135">
        <v>45930</v>
      </c>
      <c r="B123" s="136">
        <v>4542.0452999999998</v>
      </c>
      <c r="C123" s="136">
        <v>3118.3957999999998</v>
      </c>
      <c r="D123" s="136">
        <v>1394.69</v>
      </c>
      <c r="E123" s="136">
        <v>28.959499999999998</v>
      </c>
      <c r="F123" s="136">
        <v>3909.2411000000002</v>
      </c>
      <c r="G123" s="136">
        <v>2775.9178000000002</v>
      </c>
      <c r="H123" s="136">
        <v>1108.2422999999999</v>
      </c>
      <c r="I123" s="136">
        <v>25.081</v>
      </c>
      <c r="J123" s="136">
        <v>216.59899999999999</v>
      </c>
      <c r="K123" s="136">
        <v>182.696</v>
      </c>
      <c r="L123" s="136">
        <v>32.054000000000002</v>
      </c>
      <c r="M123" s="136">
        <v>1.849</v>
      </c>
      <c r="N123" s="136">
        <v>86.07</v>
      </c>
      <c r="O123" s="136">
        <v>89</v>
      </c>
      <c r="P123" s="136">
        <v>79.459999999999994</v>
      </c>
      <c r="Q123" s="136">
        <v>86.61</v>
      </c>
      <c r="R123" s="136">
        <v>130</v>
      </c>
    </row>
    <row r="124" spans="1:18">
      <c r="A124" s="135">
        <v>45961</v>
      </c>
      <c r="B124" s="136">
        <v>4719.7789000000002</v>
      </c>
      <c r="C124" s="136">
        <v>3264.6502</v>
      </c>
      <c r="D124" s="136">
        <v>1422.5048999999999</v>
      </c>
      <c r="E124" s="136">
        <v>32.623800000000003</v>
      </c>
      <c r="F124" s="136">
        <v>4113.7721000000001</v>
      </c>
      <c r="G124" s="136">
        <v>2942.6127999999999</v>
      </c>
      <c r="H124" s="136">
        <v>1142.6038000000001</v>
      </c>
      <c r="I124" s="136">
        <v>28.555499999999999</v>
      </c>
      <c r="J124" s="136">
        <v>230.33500000000001</v>
      </c>
      <c r="K124" s="136">
        <v>194.41300000000001</v>
      </c>
      <c r="L124" s="136">
        <v>33.832999999999998</v>
      </c>
      <c r="M124" s="136">
        <v>2.089</v>
      </c>
      <c r="N124" s="136">
        <v>87.16</v>
      </c>
      <c r="O124" s="136">
        <v>90.14</v>
      </c>
      <c r="P124" s="136">
        <v>80.319999999999993</v>
      </c>
      <c r="Q124" s="136">
        <v>87.53</v>
      </c>
      <c r="R124" s="136">
        <v>129</v>
      </c>
    </row>
    <row r="125" spans="1:18">
      <c r="A125" s="135">
        <v>45991</v>
      </c>
      <c r="B125" s="136">
        <v>4372.41</v>
      </c>
      <c r="C125" s="136">
        <v>3028.5434</v>
      </c>
      <c r="D125" s="136">
        <v>1308.703</v>
      </c>
      <c r="E125" s="136">
        <v>35.163600000000002</v>
      </c>
      <c r="F125" s="136">
        <v>3733.5086999999999</v>
      </c>
      <c r="G125" s="136">
        <v>2638.9463000000001</v>
      </c>
      <c r="H125" s="136">
        <v>1062.9586999999999</v>
      </c>
      <c r="I125" s="136">
        <v>31.6037</v>
      </c>
      <c r="J125" s="136">
        <v>203.05500000000001</v>
      </c>
      <c r="K125" s="136">
        <v>169.44900000000001</v>
      </c>
      <c r="L125" s="136">
        <v>31.31</v>
      </c>
      <c r="M125" s="136">
        <v>2.2959999999999998</v>
      </c>
      <c r="N125" s="136">
        <v>85.39</v>
      </c>
      <c r="O125" s="136">
        <v>87.14</v>
      </c>
      <c r="P125" s="136">
        <v>81.22</v>
      </c>
      <c r="Q125" s="136">
        <v>89.88</v>
      </c>
      <c r="R125" s="136">
        <v>129</v>
      </c>
    </row>
    <row r="126" spans="1:18">
      <c r="A126" s="135">
        <v>46022</v>
      </c>
      <c r="B126" s="136">
        <v>4705.2897000000003</v>
      </c>
      <c r="C126" s="136">
        <v>3224.4137999999998</v>
      </c>
      <c r="D126" s="136">
        <v>1446.0284999999999</v>
      </c>
      <c r="E126" s="136">
        <v>34.8474</v>
      </c>
      <c r="F126" s="136">
        <v>3949.3469</v>
      </c>
      <c r="G126" s="136">
        <v>2810.0852</v>
      </c>
      <c r="H126" s="136">
        <v>1108.6670999999999</v>
      </c>
      <c r="I126" s="136">
        <v>30.5946</v>
      </c>
      <c r="J126" s="136">
        <v>209.494</v>
      </c>
      <c r="K126" s="136">
        <v>176.38200000000001</v>
      </c>
      <c r="L126" s="136">
        <v>30.887</v>
      </c>
      <c r="M126" s="136">
        <v>2.2250000000000001</v>
      </c>
      <c r="N126" s="136">
        <v>83.93</v>
      </c>
      <c r="O126" s="136">
        <v>87.15</v>
      </c>
      <c r="P126" s="136">
        <v>76.67</v>
      </c>
      <c r="Q126" s="136">
        <v>87.8</v>
      </c>
      <c r="R126" s="136">
        <v>129</v>
      </c>
    </row>
    <row r="127" spans="1:18">
      <c r="A127" s="135">
        <v>46053</v>
      </c>
      <c r="B127" s="136">
        <v>4965.7520999999997</v>
      </c>
      <c r="C127" s="136">
        <v>3512.5664000000002</v>
      </c>
      <c r="D127" s="136">
        <v>1416.0455999999999</v>
      </c>
      <c r="E127" s="136">
        <v>37.140099999999997</v>
      </c>
      <c r="F127" s="136">
        <v>4172.8635000000004</v>
      </c>
      <c r="G127" s="136">
        <v>3074.2837</v>
      </c>
      <c r="H127" s="136">
        <v>1066.7514000000001</v>
      </c>
      <c r="I127" s="136">
        <v>31.828399999999998</v>
      </c>
      <c r="J127" s="136">
        <v>221.20099999999999</v>
      </c>
      <c r="K127" s="136">
        <v>189.57900000000001</v>
      </c>
      <c r="L127" s="136">
        <v>29.338000000000001</v>
      </c>
      <c r="M127" s="136">
        <v>2.2839999999999998</v>
      </c>
      <c r="N127" s="136">
        <v>84.03</v>
      </c>
      <c r="O127" s="136">
        <v>87.52</v>
      </c>
      <c r="P127" s="136">
        <v>75.33</v>
      </c>
      <c r="Q127" s="136">
        <v>85.7</v>
      </c>
      <c r="R127" s="136">
        <v>129</v>
      </c>
    </row>
    <row r="128" spans="1:18">
      <c r="A128" s="135">
        <v>46081</v>
      </c>
      <c r="B128" s="136">
        <v>4900.9566000000004</v>
      </c>
      <c r="C128" s="136">
        <v>3480.8359</v>
      </c>
      <c r="D128" s="136">
        <v>1373.7901999999999</v>
      </c>
      <c r="E128" s="136">
        <v>46.330500000000001</v>
      </c>
      <c r="F128" s="136">
        <v>4290.9164000000001</v>
      </c>
      <c r="G128" s="136">
        <v>3136.9432000000002</v>
      </c>
      <c r="H128" s="136">
        <v>1111.8432</v>
      </c>
      <c r="I128" s="136">
        <v>42.13</v>
      </c>
      <c r="J128" s="136">
        <v>221.11699999999999</v>
      </c>
      <c r="K128" s="136">
        <v>189.714</v>
      </c>
      <c r="L128" s="136">
        <v>28.347000000000001</v>
      </c>
      <c r="M128" s="136">
        <v>3.056</v>
      </c>
      <c r="N128" s="136">
        <v>87.55</v>
      </c>
      <c r="O128" s="136">
        <v>90.12</v>
      </c>
      <c r="P128" s="136">
        <v>80.930000000000007</v>
      </c>
      <c r="Q128" s="136">
        <v>90.93</v>
      </c>
      <c r="R128" s="136">
        <v>129</v>
      </c>
    </row>
    <row r="129" spans="1:18">
      <c r="A129" s="135"/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</row>
    <row r="130" spans="1:18">
      <c r="A130" s="135"/>
      <c r="B130" s="136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</row>
  </sheetData>
  <phoneticPr fontId="11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7385-40B3-4AC2-B33A-9F2B8F17D175}">
  <dimension ref="A1:R149"/>
  <sheetViews>
    <sheetView workbookViewId="0">
      <pane xSplit="1" ySplit="3" topLeftCell="B120" activePane="bottomRight" state="frozen"/>
      <selection pane="topRight" activeCell="B1" sqref="B1"/>
      <selection pane="bottomLeft" activeCell="A4" sqref="A4"/>
      <selection pane="bottomRight" activeCell="R2" sqref="R2"/>
    </sheetView>
  </sheetViews>
  <sheetFormatPr defaultRowHeight="14.25"/>
  <cols>
    <col min="2" max="2" width="16.375" customWidth="1"/>
    <col min="3" max="3" width="12.5" customWidth="1"/>
    <col min="4" max="4" width="14" customWidth="1"/>
    <col min="5" max="5" width="13.375" customWidth="1"/>
    <col min="6" max="6" width="12.75" customWidth="1"/>
    <col min="7" max="7" width="12.5" customWidth="1"/>
    <col min="8" max="8" width="12.375" customWidth="1"/>
    <col min="9" max="9" width="13.5" customWidth="1"/>
    <col min="10" max="11" width="11.125" bestFit="1" customWidth="1"/>
    <col min="12" max="12" width="9.5" bestFit="1" customWidth="1"/>
  </cols>
  <sheetData>
    <row r="1" spans="1:18">
      <c r="A1" s="133">
        <f>[1]!edb()</f>
        <v>0</v>
      </c>
    </row>
    <row r="2" spans="1:18">
      <c r="A2" s="134" t="s">
        <v>79</v>
      </c>
      <c r="B2" s="134" t="s">
        <v>124</v>
      </c>
      <c r="C2" s="134" t="s">
        <v>125</v>
      </c>
      <c r="D2" s="134" t="s">
        <v>126</v>
      </c>
      <c r="E2" s="134" t="s">
        <v>127</v>
      </c>
      <c r="F2" s="134" t="s">
        <v>128</v>
      </c>
      <c r="G2" s="134" t="s">
        <v>129</v>
      </c>
      <c r="H2" s="134" t="s">
        <v>130</v>
      </c>
      <c r="I2" s="134" t="s">
        <v>178</v>
      </c>
      <c r="J2" s="134" t="s">
        <v>131</v>
      </c>
      <c r="K2" s="134" t="s">
        <v>132</v>
      </c>
      <c r="L2" s="134" t="s">
        <v>133</v>
      </c>
      <c r="M2" s="134" t="s">
        <v>134</v>
      </c>
      <c r="N2" s="134" t="s">
        <v>135</v>
      </c>
      <c r="O2" s="134" t="s">
        <v>136</v>
      </c>
      <c r="P2" s="134" t="s">
        <v>137</v>
      </c>
      <c r="Q2" s="134" t="s">
        <v>138</v>
      </c>
      <c r="R2" s="134" t="s">
        <v>139</v>
      </c>
    </row>
    <row r="3" spans="1:18">
      <c r="A3" s="134" t="s">
        <v>97</v>
      </c>
      <c r="B3" s="134" t="s">
        <v>140</v>
      </c>
      <c r="C3" s="134" t="s">
        <v>140</v>
      </c>
      <c r="D3" s="134" t="s">
        <v>140</v>
      </c>
      <c r="E3" s="134" t="s">
        <v>140</v>
      </c>
      <c r="F3" s="134" t="s">
        <v>98</v>
      </c>
      <c r="G3" s="134" t="s">
        <v>98</v>
      </c>
      <c r="H3" s="134" t="s">
        <v>98</v>
      </c>
      <c r="I3" s="134" t="s">
        <v>98</v>
      </c>
      <c r="J3" s="134" t="s">
        <v>123</v>
      </c>
      <c r="K3" s="134" t="s">
        <v>123</v>
      </c>
      <c r="L3" s="134" t="s">
        <v>123</v>
      </c>
      <c r="M3" s="134" t="s">
        <v>123</v>
      </c>
      <c r="N3" s="134" t="s">
        <v>100</v>
      </c>
      <c r="O3" s="134" t="s">
        <v>100</v>
      </c>
      <c r="P3" s="134" t="s">
        <v>100</v>
      </c>
      <c r="Q3" s="134" t="s">
        <v>100</v>
      </c>
      <c r="R3" s="134" t="s">
        <v>101</v>
      </c>
    </row>
    <row r="4" spans="1:18">
      <c r="A4" s="135">
        <v>41670</v>
      </c>
      <c r="B4" s="137">
        <v>1578.7125000000001</v>
      </c>
      <c r="C4" s="137">
        <v>1336.0271399999999</v>
      </c>
      <c r="D4" s="137">
        <v>149.81634</v>
      </c>
      <c r="E4" s="137">
        <v>92.869020000000006</v>
      </c>
      <c r="F4" s="137">
        <v>1454.861609</v>
      </c>
      <c r="G4" s="137">
        <v>1240.5431550000001</v>
      </c>
      <c r="H4" s="137">
        <v>129.42456100000001</v>
      </c>
      <c r="I4" s="137">
        <v>84.893893000000006</v>
      </c>
      <c r="J4" s="137">
        <v>90.300799999999995</v>
      </c>
      <c r="K4" s="137">
        <v>79.151200000000003</v>
      </c>
      <c r="L4" s="137">
        <v>5.3510999999999997</v>
      </c>
      <c r="M4" s="137">
        <v>5.7984999999999998</v>
      </c>
      <c r="N4" s="136">
        <v>92.15</v>
      </c>
      <c r="O4" s="136">
        <v>92.85</v>
      </c>
      <c r="P4" s="136">
        <v>86.39</v>
      </c>
      <c r="Q4" s="136">
        <v>91.41</v>
      </c>
      <c r="R4" s="136">
        <v>0</v>
      </c>
    </row>
    <row r="5" spans="1:18">
      <c r="A5" s="135">
        <v>41698</v>
      </c>
      <c r="B5" s="137">
        <v>1445.92452</v>
      </c>
      <c r="C5" s="137">
        <v>1229.34906</v>
      </c>
      <c r="D5" s="137">
        <v>138.73877999999999</v>
      </c>
      <c r="E5" s="137">
        <v>77.836680000000001</v>
      </c>
      <c r="F5" s="137">
        <v>1380.2667160000001</v>
      </c>
      <c r="G5" s="137">
        <v>1183.749386</v>
      </c>
      <c r="H5" s="137">
        <v>123.654854</v>
      </c>
      <c r="I5" s="137">
        <v>72.862476000000001</v>
      </c>
      <c r="J5" s="137">
        <v>86.17</v>
      </c>
      <c r="K5" s="137">
        <v>76.022300000000001</v>
      </c>
      <c r="L5" s="137">
        <v>5.1463000000000001</v>
      </c>
      <c r="M5" s="137">
        <v>5.0014000000000003</v>
      </c>
      <c r="N5" s="136">
        <v>95.46</v>
      </c>
      <c r="O5" s="136">
        <v>96.29</v>
      </c>
      <c r="P5" s="136">
        <v>89.13</v>
      </c>
      <c r="Q5" s="136">
        <v>93.61</v>
      </c>
      <c r="R5" s="136">
        <v>0</v>
      </c>
    </row>
    <row r="6" spans="1:18">
      <c r="A6" s="135">
        <v>41729</v>
      </c>
      <c r="B6" s="137">
        <v>1544.47488</v>
      </c>
      <c r="C6" s="137">
        <v>1311.63516</v>
      </c>
      <c r="D6" s="137">
        <v>149.1498</v>
      </c>
      <c r="E6" s="137">
        <v>83.689920000000001</v>
      </c>
      <c r="F6" s="137">
        <v>1438.9195440000001</v>
      </c>
      <c r="G6" s="137">
        <v>1230.610414</v>
      </c>
      <c r="H6" s="137">
        <v>130.790784</v>
      </c>
      <c r="I6" s="137">
        <v>77.518345999999994</v>
      </c>
      <c r="J6" s="137">
        <v>90.853899999999996</v>
      </c>
      <c r="K6" s="137">
        <v>79.662899999999993</v>
      </c>
      <c r="L6" s="137">
        <v>5.9377000000000004</v>
      </c>
      <c r="M6" s="137">
        <v>5.2533000000000003</v>
      </c>
      <c r="N6" s="136">
        <v>93.17</v>
      </c>
      <c r="O6" s="136">
        <v>93.82</v>
      </c>
      <c r="P6" s="136">
        <v>87.69</v>
      </c>
      <c r="Q6" s="136">
        <v>92.63</v>
      </c>
      <c r="R6" s="136">
        <v>0</v>
      </c>
    </row>
    <row r="7" spans="1:18">
      <c r="A7" s="135">
        <v>41759</v>
      </c>
      <c r="B7" s="137">
        <v>1578.8440800000001</v>
      </c>
      <c r="C7" s="137">
        <v>1313.6484599999999</v>
      </c>
      <c r="D7" s="137">
        <v>183.78306000000001</v>
      </c>
      <c r="E7" s="137">
        <v>81.412559999999999</v>
      </c>
      <c r="F7" s="137">
        <v>1460.968325</v>
      </c>
      <c r="G7" s="137">
        <v>1230.6769609999999</v>
      </c>
      <c r="H7" s="137">
        <v>155.76996800000001</v>
      </c>
      <c r="I7" s="137">
        <v>74.521395999999996</v>
      </c>
      <c r="J7" s="137">
        <v>93.011899999999997</v>
      </c>
      <c r="K7" s="137">
        <v>80.983500000000006</v>
      </c>
      <c r="L7" s="137">
        <v>6.9855</v>
      </c>
      <c r="M7" s="137">
        <v>5.0429000000000004</v>
      </c>
      <c r="N7" s="136">
        <v>92.53</v>
      </c>
      <c r="O7" s="136">
        <v>93.68</v>
      </c>
      <c r="P7" s="136">
        <v>84.76</v>
      </c>
      <c r="Q7" s="136">
        <v>91.54</v>
      </c>
      <c r="R7" s="136">
        <v>0</v>
      </c>
    </row>
    <row r="8" spans="1:18">
      <c r="A8" s="135">
        <v>41790</v>
      </c>
      <c r="B8" s="137">
        <v>1617.1156800000001</v>
      </c>
      <c r="C8" s="137">
        <v>1325.1922199999999</v>
      </c>
      <c r="D8" s="137">
        <v>204.17939999999999</v>
      </c>
      <c r="E8" s="137">
        <v>87.744060000000005</v>
      </c>
      <c r="F8" s="137">
        <v>1472.019368</v>
      </c>
      <c r="G8" s="137">
        <v>1238.1081469999999</v>
      </c>
      <c r="H8" s="137">
        <v>155.09808699999999</v>
      </c>
      <c r="I8" s="137">
        <v>78.813134000000005</v>
      </c>
      <c r="J8" s="137">
        <v>93.994100000000003</v>
      </c>
      <c r="K8" s="137">
        <v>81.721900000000005</v>
      </c>
      <c r="L8" s="137">
        <v>6.9965000000000002</v>
      </c>
      <c r="M8" s="137">
        <v>5.2756999999999996</v>
      </c>
      <c r="N8" s="136">
        <v>91.03</v>
      </c>
      <c r="O8" s="136">
        <v>93.43</v>
      </c>
      <c r="P8" s="136">
        <v>75.959999999999994</v>
      </c>
      <c r="Q8" s="136">
        <v>89.82</v>
      </c>
      <c r="R8" s="136">
        <v>0</v>
      </c>
    </row>
    <row r="9" spans="1:18">
      <c r="A9" s="135">
        <v>41820</v>
      </c>
      <c r="B9" s="137">
        <v>1572.30558</v>
      </c>
      <c r="C9" s="137">
        <v>1308.91788</v>
      </c>
      <c r="D9" s="137">
        <v>174.59262000000001</v>
      </c>
      <c r="E9" s="137">
        <v>88.795079999999999</v>
      </c>
      <c r="F9" s="137">
        <v>1448.541068</v>
      </c>
      <c r="G9" s="137">
        <v>1223.885376</v>
      </c>
      <c r="H9" s="137">
        <v>144.729837</v>
      </c>
      <c r="I9" s="137">
        <v>79.925854999999999</v>
      </c>
      <c r="J9" s="137">
        <v>92.337800000000001</v>
      </c>
      <c r="K9" s="137">
        <v>80.396199999999993</v>
      </c>
      <c r="L9" s="137">
        <v>6.6233000000000004</v>
      </c>
      <c r="M9" s="137">
        <v>5.3182999999999998</v>
      </c>
      <c r="N9" s="136">
        <v>92.13</v>
      </c>
      <c r="O9" s="136">
        <v>93.5</v>
      </c>
      <c r="P9" s="136">
        <v>82.9</v>
      </c>
      <c r="Q9" s="136">
        <v>90.01</v>
      </c>
      <c r="R9" s="136">
        <v>0</v>
      </c>
    </row>
    <row r="10" spans="1:18">
      <c r="A10" s="135">
        <v>41851</v>
      </c>
      <c r="B10" s="137">
        <v>1698.3441</v>
      </c>
      <c r="C10" s="137">
        <v>1400.8652999999999</v>
      </c>
      <c r="D10" s="137">
        <v>199.68732</v>
      </c>
      <c r="E10" s="137">
        <v>97.791480000000007</v>
      </c>
      <c r="F10" s="137">
        <v>1603.7195569999999</v>
      </c>
      <c r="G10" s="137">
        <v>1338.5783699999999</v>
      </c>
      <c r="H10" s="137">
        <v>176.51524699999999</v>
      </c>
      <c r="I10" s="137">
        <v>88.62594</v>
      </c>
      <c r="J10" s="137">
        <v>101.31740000000001</v>
      </c>
      <c r="K10" s="137">
        <v>87.342200000000005</v>
      </c>
      <c r="L10" s="137">
        <v>8.0829000000000004</v>
      </c>
      <c r="M10" s="137">
        <v>5.8922999999999996</v>
      </c>
      <c r="N10" s="136">
        <v>94.43</v>
      </c>
      <c r="O10" s="136">
        <v>95.55</v>
      </c>
      <c r="P10" s="136">
        <v>88.4</v>
      </c>
      <c r="Q10" s="136">
        <v>90.63</v>
      </c>
      <c r="R10" s="136">
        <v>0</v>
      </c>
    </row>
    <row r="11" spans="1:18">
      <c r="A11" s="135">
        <v>41882</v>
      </c>
      <c r="B11" s="137">
        <v>1778.88492</v>
      </c>
      <c r="C11" s="137">
        <v>1451.4595200000001</v>
      </c>
      <c r="D11" s="137">
        <v>233.9631</v>
      </c>
      <c r="E11" s="137">
        <v>93.462299999999999</v>
      </c>
      <c r="F11" s="137">
        <v>1674.5630209999999</v>
      </c>
      <c r="G11" s="137">
        <v>1374.6363899999999</v>
      </c>
      <c r="H11" s="137">
        <v>213.29117099999999</v>
      </c>
      <c r="I11" s="137">
        <v>86.635459999999995</v>
      </c>
      <c r="J11" s="137">
        <v>105.5677</v>
      </c>
      <c r="K11" s="137">
        <v>89.654300000000006</v>
      </c>
      <c r="L11" s="137">
        <v>10.1236</v>
      </c>
      <c r="M11" s="137">
        <v>5.7897999999999996</v>
      </c>
      <c r="N11" s="136">
        <v>94.14</v>
      </c>
      <c r="O11" s="136">
        <v>94.71</v>
      </c>
      <c r="P11" s="136">
        <v>91.16</v>
      </c>
      <c r="Q11" s="136">
        <v>92.7</v>
      </c>
      <c r="R11" s="136">
        <v>0</v>
      </c>
    </row>
    <row r="12" spans="1:18">
      <c r="A12" s="135">
        <v>41912</v>
      </c>
      <c r="B12" s="137">
        <v>1702.9728</v>
      </c>
      <c r="C12" s="137">
        <v>1378.97028</v>
      </c>
      <c r="D12" s="137">
        <v>242.59662</v>
      </c>
      <c r="E12" s="137">
        <v>81.405900000000003</v>
      </c>
      <c r="F12" s="137">
        <v>1591.4866059999999</v>
      </c>
      <c r="G12" s="137">
        <v>1300.4983239999999</v>
      </c>
      <c r="H12" s="137">
        <v>216.66382200000001</v>
      </c>
      <c r="I12" s="137">
        <v>74.324460000000002</v>
      </c>
      <c r="J12" s="137">
        <v>99.790700000000001</v>
      </c>
      <c r="K12" s="137">
        <v>84.452500000000001</v>
      </c>
      <c r="L12" s="137">
        <v>10.353199999999999</v>
      </c>
      <c r="M12" s="137">
        <v>4.9850000000000003</v>
      </c>
      <c r="N12" s="136">
        <v>93.45</v>
      </c>
      <c r="O12" s="136">
        <v>94.31</v>
      </c>
      <c r="P12" s="136">
        <v>89.31</v>
      </c>
      <c r="Q12" s="136">
        <v>91.3</v>
      </c>
      <c r="R12" s="136">
        <v>0</v>
      </c>
    </row>
    <row r="13" spans="1:18">
      <c r="A13" s="135">
        <v>41943</v>
      </c>
      <c r="B13" s="137">
        <v>1740.0135600000001</v>
      </c>
      <c r="C13" s="137">
        <v>1393.6787999999999</v>
      </c>
      <c r="D13" s="137">
        <v>253.38221999999999</v>
      </c>
      <c r="E13" s="137">
        <v>92.952539999999999</v>
      </c>
      <c r="F13" s="137">
        <v>1631.4944109999999</v>
      </c>
      <c r="G13" s="137">
        <v>1317.2326310000001</v>
      </c>
      <c r="H13" s="137">
        <v>228.92837599999999</v>
      </c>
      <c r="I13" s="137">
        <v>85.333404000000002</v>
      </c>
      <c r="J13" s="137">
        <v>101.64360000000001</v>
      </c>
      <c r="K13" s="137">
        <v>85.253600000000006</v>
      </c>
      <c r="L13" s="137">
        <v>10.845499999999999</v>
      </c>
      <c r="M13" s="137">
        <v>5.5445000000000002</v>
      </c>
      <c r="N13" s="136">
        <v>93.76</v>
      </c>
      <c r="O13" s="136">
        <v>94.51</v>
      </c>
      <c r="P13" s="136">
        <v>90.35</v>
      </c>
      <c r="Q13" s="136">
        <v>91.8</v>
      </c>
      <c r="R13" s="136">
        <v>0</v>
      </c>
    </row>
    <row r="14" spans="1:18">
      <c r="A14" s="135">
        <v>41973</v>
      </c>
      <c r="B14" s="137">
        <v>1633.93722</v>
      </c>
      <c r="C14" s="137">
        <v>1285.9738199999999</v>
      </c>
      <c r="D14" s="137">
        <v>256.64328</v>
      </c>
      <c r="E14" s="137">
        <v>91.320120000000003</v>
      </c>
      <c r="F14" s="137">
        <v>1512.4004520000001</v>
      </c>
      <c r="G14" s="137">
        <v>1200.370842</v>
      </c>
      <c r="H14" s="137">
        <v>227.568015</v>
      </c>
      <c r="I14" s="137">
        <v>84.461595000000003</v>
      </c>
      <c r="J14" s="137">
        <v>92.374799999999993</v>
      </c>
      <c r="K14" s="137">
        <v>76.073800000000006</v>
      </c>
      <c r="L14" s="137">
        <v>10.8073</v>
      </c>
      <c r="M14" s="137">
        <v>5.4936999999999996</v>
      </c>
      <c r="N14" s="136">
        <v>92.56</v>
      </c>
      <c r="O14" s="136">
        <v>93.34</v>
      </c>
      <c r="P14" s="136">
        <v>88.67</v>
      </c>
      <c r="Q14" s="136">
        <v>92.49</v>
      </c>
      <c r="R14" s="136">
        <v>0</v>
      </c>
    </row>
    <row r="15" spans="1:18">
      <c r="A15" s="135">
        <v>42004</v>
      </c>
      <c r="B15" s="137">
        <v>1738.7634599999999</v>
      </c>
      <c r="C15" s="137">
        <v>1349.29674</v>
      </c>
      <c r="D15" s="137">
        <v>284.67306000000002</v>
      </c>
      <c r="E15" s="137">
        <v>104.79366</v>
      </c>
      <c r="F15" s="137">
        <v>1600.742209</v>
      </c>
      <c r="G15" s="137">
        <v>1253.1786709999999</v>
      </c>
      <c r="H15" s="137">
        <v>251.77001100000001</v>
      </c>
      <c r="I15" s="137">
        <v>95.793526999999997</v>
      </c>
      <c r="J15" s="137">
        <v>97.335700000000003</v>
      </c>
      <c r="K15" s="137">
        <v>79.452399999999997</v>
      </c>
      <c r="L15" s="137">
        <v>11.7013</v>
      </c>
      <c r="M15" s="137">
        <v>6.1820000000000004</v>
      </c>
      <c r="N15" s="136">
        <v>92.06</v>
      </c>
      <c r="O15" s="136">
        <v>92.88</v>
      </c>
      <c r="P15" s="136">
        <v>88.44</v>
      </c>
      <c r="Q15" s="136">
        <v>91.41</v>
      </c>
      <c r="R15" s="136">
        <v>0</v>
      </c>
    </row>
    <row r="16" spans="1:18">
      <c r="A16" s="135">
        <v>42035</v>
      </c>
      <c r="B16" s="137">
        <v>1815.1025400000001</v>
      </c>
      <c r="C16" s="137">
        <v>1395.01242</v>
      </c>
      <c r="D16" s="137">
        <v>314.94096000000002</v>
      </c>
      <c r="E16" s="137">
        <v>105.14915999999999</v>
      </c>
      <c r="F16" s="137">
        <v>1673.950335</v>
      </c>
      <c r="G16" s="137">
        <v>1300.7671499999999</v>
      </c>
      <c r="H16" s="137">
        <v>277.589923</v>
      </c>
      <c r="I16" s="137">
        <v>95.593261999999996</v>
      </c>
      <c r="J16" s="137">
        <v>100.8034</v>
      </c>
      <c r="K16" s="137">
        <v>81.634200000000007</v>
      </c>
      <c r="L16" s="137">
        <v>12.9946</v>
      </c>
      <c r="M16" s="137">
        <v>6.1745999999999999</v>
      </c>
      <c r="N16" s="136">
        <v>92.22</v>
      </c>
      <c r="O16" s="136">
        <v>93.24</v>
      </c>
      <c r="P16" s="136">
        <v>88.14</v>
      </c>
      <c r="Q16" s="136">
        <v>90.91</v>
      </c>
      <c r="R16" s="136">
        <v>0</v>
      </c>
    </row>
    <row r="17" spans="1:18">
      <c r="A17" s="135">
        <v>42063</v>
      </c>
      <c r="B17" s="137">
        <v>1847.4548400000001</v>
      </c>
      <c r="C17" s="137">
        <v>1343.2109399999999</v>
      </c>
      <c r="D17" s="137">
        <v>394.84584000000001</v>
      </c>
      <c r="E17" s="137">
        <v>109.39806</v>
      </c>
      <c r="F17" s="137">
        <v>1760.1013869999999</v>
      </c>
      <c r="G17" s="137">
        <v>1288.3907240000001</v>
      </c>
      <c r="H17" s="137">
        <v>371.718774</v>
      </c>
      <c r="I17" s="137">
        <v>99.991889</v>
      </c>
      <c r="J17" s="137">
        <v>102.732</v>
      </c>
      <c r="K17" s="137">
        <v>79.389200000000002</v>
      </c>
      <c r="L17" s="137">
        <v>16.610800000000001</v>
      </c>
      <c r="M17" s="137">
        <v>6.7320000000000002</v>
      </c>
      <c r="N17" s="136">
        <v>95.27</v>
      </c>
      <c r="O17" s="136">
        <v>95.92</v>
      </c>
      <c r="P17" s="136">
        <v>94.14</v>
      </c>
      <c r="Q17" s="136">
        <v>91.4</v>
      </c>
      <c r="R17" s="136">
        <v>0</v>
      </c>
    </row>
    <row r="18" spans="1:18">
      <c r="A18" s="135">
        <v>42094</v>
      </c>
      <c r="B18" s="137">
        <v>1954.0168200000001</v>
      </c>
      <c r="C18" s="137">
        <v>1428.19362</v>
      </c>
      <c r="D18" s="137">
        <v>425.10347999999999</v>
      </c>
      <c r="E18" s="137">
        <v>100.71972</v>
      </c>
      <c r="F18" s="137">
        <v>1849.83168</v>
      </c>
      <c r="G18" s="137">
        <v>1365.000601</v>
      </c>
      <c r="H18" s="137">
        <v>392.48332900000003</v>
      </c>
      <c r="I18" s="137">
        <v>92.347750000000005</v>
      </c>
      <c r="J18" s="137">
        <v>108.8302</v>
      </c>
      <c r="K18" s="137">
        <v>85.331199999999995</v>
      </c>
      <c r="L18" s="137">
        <v>17.504799999999999</v>
      </c>
      <c r="M18" s="137">
        <v>5.9942000000000002</v>
      </c>
      <c r="N18" s="136">
        <v>94.67</v>
      </c>
      <c r="O18" s="136">
        <v>95.58</v>
      </c>
      <c r="P18" s="136">
        <v>92.33</v>
      </c>
      <c r="Q18" s="136">
        <v>91.69</v>
      </c>
      <c r="R18" s="136">
        <v>0</v>
      </c>
    </row>
    <row r="19" spans="1:18">
      <c r="A19" s="135">
        <v>42124</v>
      </c>
      <c r="B19" s="137">
        <v>1935.5661</v>
      </c>
      <c r="C19" s="137">
        <v>1331.0244</v>
      </c>
      <c r="D19" s="137">
        <v>509.99579999999997</v>
      </c>
      <c r="E19" s="137">
        <v>94.545900000000003</v>
      </c>
      <c r="F19" s="137">
        <v>1824.1339660000001</v>
      </c>
      <c r="G19" s="137">
        <v>1272.4805409999999</v>
      </c>
      <c r="H19" s="137">
        <v>466.37805300000002</v>
      </c>
      <c r="I19" s="137">
        <v>85.275372000000004</v>
      </c>
      <c r="J19" s="137">
        <v>108.50830000000001</v>
      </c>
      <c r="K19" s="137">
        <v>82.177700000000002</v>
      </c>
      <c r="L19" s="137">
        <v>20.794</v>
      </c>
      <c r="M19" s="137">
        <v>5.5366</v>
      </c>
      <c r="N19" s="136">
        <v>94.24</v>
      </c>
      <c r="O19" s="136">
        <v>95.6</v>
      </c>
      <c r="P19" s="136">
        <v>91.45</v>
      </c>
      <c r="Q19" s="136">
        <v>90.19</v>
      </c>
      <c r="R19" s="136">
        <v>0</v>
      </c>
    </row>
    <row r="20" spans="1:18">
      <c r="A20" s="135">
        <v>42155</v>
      </c>
      <c r="B20" s="137">
        <v>1957.10238</v>
      </c>
      <c r="C20" s="137">
        <v>1321.6516200000001</v>
      </c>
      <c r="D20" s="137">
        <v>547.25922000000003</v>
      </c>
      <c r="E20" s="137">
        <v>88.191540000000003</v>
      </c>
      <c r="F20" s="137">
        <v>1811.2810850000001</v>
      </c>
      <c r="G20" s="137">
        <v>1249.114112</v>
      </c>
      <c r="H20" s="137">
        <v>481.039221</v>
      </c>
      <c r="I20" s="137">
        <v>81.127752000000001</v>
      </c>
      <c r="J20" s="137">
        <v>108.1375</v>
      </c>
      <c r="K20" s="137">
        <v>81.053799999999995</v>
      </c>
      <c r="L20" s="137">
        <v>21.7546</v>
      </c>
      <c r="M20" s="137">
        <v>5.3291000000000004</v>
      </c>
      <c r="N20" s="136">
        <v>92.55</v>
      </c>
      <c r="O20" s="136">
        <v>94.51</v>
      </c>
      <c r="P20" s="136">
        <v>87.9</v>
      </c>
      <c r="Q20" s="136">
        <v>91.99</v>
      </c>
      <c r="R20" s="136">
        <v>0</v>
      </c>
    </row>
    <row r="21" spans="1:18">
      <c r="A21" s="135">
        <v>42185</v>
      </c>
      <c r="B21" s="137">
        <v>1839.0160800000001</v>
      </c>
      <c r="C21" s="137">
        <v>1270.11762</v>
      </c>
      <c r="D21" s="137">
        <v>492.3954</v>
      </c>
      <c r="E21" s="137">
        <v>76.503060000000005</v>
      </c>
      <c r="F21" s="137">
        <v>1720.1790639999999</v>
      </c>
      <c r="G21" s="137">
        <v>1206.810164</v>
      </c>
      <c r="H21" s="137">
        <v>442.05622499999998</v>
      </c>
      <c r="I21" s="137">
        <v>71.312674999999999</v>
      </c>
      <c r="J21" s="137">
        <v>101.4074</v>
      </c>
      <c r="K21" s="137">
        <v>77.701700000000002</v>
      </c>
      <c r="L21" s="137">
        <v>19.02</v>
      </c>
      <c r="M21" s="137">
        <v>4.6856999999999998</v>
      </c>
      <c r="N21" s="136">
        <v>93.54</v>
      </c>
      <c r="O21" s="136">
        <v>95.02</v>
      </c>
      <c r="P21" s="136">
        <v>89.78</v>
      </c>
      <c r="Q21" s="136">
        <v>93.22</v>
      </c>
      <c r="R21" s="136">
        <v>0</v>
      </c>
    </row>
    <row r="22" spans="1:18">
      <c r="A22" s="135">
        <v>42216</v>
      </c>
      <c r="B22" s="137">
        <v>2125.3057199999998</v>
      </c>
      <c r="C22" s="137">
        <v>1446.7825800000001</v>
      </c>
      <c r="D22" s="137">
        <v>599.75585999999998</v>
      </c>
      <c r="E22" s="137">
        <v>78.76728</v>
      </c>
      <c r="F22" s="137">
        <v>2005.7543659999999</v>
      </c>
      <c r="G22" s="137">
        <v>1387.2267400000001</v>
      </c>
      <c r="H22" s="137">
        <v>544.92021099999999</v>
      </c>
      <c r="I22" s="137">
        <v>73.607415000000003</v>
      </c>
      <c r="J22" s="137">
        <v>117.37139999999999</v>
      </c>
      <c r="K22" s="137">
        <v>89.705299999999994</v>
      </c>
      <c r="L22" s="137">
        <v>22.809000000000001</v>
      </c>
      <c r="M22" s="137">
        <v>4.8571</v>
      </c>
      <c r="N22" s="136">
        <v>94.37</v>
      </c>
      <c r="O22" s="136">
        <v>95.88</v>
      </c>
      <c r="P22" s="136">
        <v>90.86</v>
      </c>
      <c r="Q22" s="136">
        <v>93.45</v>
      </c>
      <c r="R22" s="136">
        <v>0</v>
      </c>
    </row>
    <row r="23" spans="1:18">
      <c r="A23" s="135">
        <v>42247</v>
      </c>
      <c r="B23" s="137">
        <v>2199.65724</v>
      </c>
      <c r="C23" s="137">
        <v>1493.7129</v>
      </c>
      <c r="D23" s="137">
        <v>626.72076000000004</v>
      </c>
      <c r="E23" s="137">
        <v>79.223579999999998</v>
      </c>
      <c r="F23" s="137">
        <v>2100.5175770000001</v>
      </c>
      <c r="G23" s="137">
        <v>1437.129672</v>
      </c>
      <c r="H23" s="137">
        <v>588.51527899999996</v>
      </c>
      <c r="I23" s="137">
        <v>74.872625999999997</v>
      </c>
      <c r="J23" s="137">
        <v>123.19889999999999</v>
      </c>
      <c r="K23" s="137">
        <v>92.7</v>
      </c>
      <c r="L23" s="137">
        <v>25.588200000000001</v>
      </c>
      <c r="M23" s="137">
        <v>4.9107000000000003</v>
      </c>
      <c r="N23" s="136">
        <v>95.49</v>
      </c>
      <c r="O23" s="136">
        <v>96.21</v>
      </c>
      <c r="P23" s="136">
        <v>93.9</v>
      </c>
      <c r="Q23" s="136">
        <v>94.51</v>
      </c>
      <c r="R23" s="136">
        <v>0</v>
      </c>
    </row>
    <row r="24" spans="1:18">
      <c r="A24" s="135">
        <v>42277</v>
      </c>
      <c r="B24" s="137">
        <v>1946.9583660000001</v>
      </c>
      <c r="C24" s="137">
        <v>1334.4151260000001</v>
      </c>
      <c r="D24" s="137">
        <v>538.14149999999995</v>
      </c>
      <c r="E24" s="137">
        <v>74.401740000000004</v>
      </c>
      <c r="F24" s="137">
        <v>1798.6092180000001</v>
      </c>
      <c r="G24" s="137">
        <v>1264.329199</v>
      </c>
      <c r="H24" s="137">
        <v>466.13087300000001</v>
      </c>
      <c r="I24" s="137">
        <v>68.149146000000002</v>
      </c>
      <c r="J24" s="137">
        <v>107.2475</v>
      </c>
      <c r="K24" s="137">
        <v>81.053700000000006</v>
      </c>
      <c r="L24" s="137">
        <v>21.728999999999999</v>
      </c>
      <c r="M24" s="137">
        <v>4.4648000000000003</v>
      </c>
      <c r="N24" s="136">
        <v>92.38</v>
      </c>
      <c r="O24" s="136">
        <v>94.75</v>
      </c>
      <c r="P24" s="136">
        <v>86.62</v>
      </c>
      <c r="Q24" s="136">
        <v>91.6</v>
      </c>
      <c r="R24" s="136">
        <v>0</v>
      </c>
    </row>
    <row r="25" spans="1:18">
      <c r="A25" s="135">
        <v>42308</v>
      </c>
      <c r="B25" s="137">
        <v>2069.9022239999999</v>
      </c>
      <c r="C25" s="137">
        <v>1335.613644</v>
      </c>
      <c r="D25" s="137">
        <v>658.37753999999995</v>
      </c>
      <c r="E25" s="137">
        <v>75.91104</v>
      </c>
      <c r="F25" s="137">
        <v>1882.1899249999999</v>
      </c>
      <c r="G25" s="137">
        <v>1266.4814859999999</v>
      </c>
      <c r="H25" s="137">
        <v>544.06634599999995</v>
      </c>
      <c r="I25" s="137">
        <v>71.642093000000003</v>
      </c>
      <c r="J25" s="137">
        <v>110.6138</v>
      </c>
      <c r="K25" s="137">
        <v>81.228999999999999</v>
      </c>
      <c r="L25" s="137">
        <v>24.690200000000001</v>
      </c>
      <c r="M25" s="137">
        <v>4.6946000000000003</v>
      </c>
      <c r="N25" s="136">
        <v>90.93</v>
      </c>
      <c r="O25" s="136">
        <v>94.82</v>
      </c>
      <c r="P25" s="136">
        <v>82.64</v>
      </c>
      <c r="Q25" s="136">
        <v>94.38</v>
      </c>
      <c r="R25" s="136">
        <v>0</v>
      </c>
    </row>
    <row r="26" spans="1:18">
      <c r="A26" s="135">
        <v>42338</v>
      </c>
      <c r="B26" s="137">
        <v>2030.9194440000001</v>
      </c>
      <c r="C26" s="137">
        <v>1191.7720440000001</v>
      </c>
      <c r="D26" s="137">
        <v>767.36969999999997</v>
      </c>
      <c r="E26" s="137">
        <v>71.777699999999996</v>
      </c>
      <c r="F26" s="137">
        <v>1814.770454</v>
      </c>
      <c r="G26" s="137">
        <v>1112.7850900000001</v>
      </c>
      <c r="H26" s="137">
        <v>633.79003899999998</v>
      </c>
      <c r="I26" s="137">
        <v>68.195324999999997</v>
      </c>
      <c r="J26" s="137">
        <v>102.6202</v>
      </c>
      <c r="K26" s="137">
        <v>70.729399999999998</v>
      </c>
      <c r="L26" s="137">
        <v>27.4269</v>
      </c>
      <c r="M26" s="137">
        <v>4.4638999999999998</v>
      </c>
      <c r="N26" s="136">
        <v>89.36</v>
      </c>
      <c r="O26" s="136">
        <v>93.37</v>
      </c>
      <c r="P26" s="136">
        <v>82.59</v>
      </c>
      <c r="Q26" s="136">
        <v>95.01</v>
      </c>
      <c r="R26" s="136">
        <v>0</v>
      </c>
    </row>
    <row r="27" spans="1:18">
      <c r="A27" s="135">
        <v>42369</v>
      </c>
      <c r="B27" s="137">
        <v>2164.1823060000002</v>
      </c>
      <c r="C27" s="137">
        <v>1251.3846659999999</v>
      </c>
      <c r="D27" s="137">
        <v>837.77940000000001</v>
      </c>
      <c r="E27" s="137">
        <v>75.018240000000006</v>
      </c>
      <c r="F27" s="137">
        <v>1934.229319</v>
      </c>
      <c r="G27" s="137">
        <v>1157.5312960000001</v>
      </c>
      <c r="H27" s="137">
        <v>706.55378499999995</v>
      </c>
      <c r="I27" s="137">
        <v>70.144238000000001</v>
      </c>
      <c r="J27" s="137">
        <v>107.3364</v>
      </c>
      <c r="K27" s="137">
        <v>72.877600000000001</v>
      </c>
      <c r="L27" s="137">
        <v>29.864999999999998</v>
      </c>
      <c r="M27" s="137">
        <v>4.5937999999999999</v>
      </c>
      <c r="N27" s="136">
        <v>89.37</v>
      </c>
      <c r="O27" s="136">
        <v>92.5</v>
      </c>
      <c r="P27" s="136">
        <v>84.34</v>
      </c>
      <c r="Q27" s="136">
        <v>93.5</v>
      </c>
      <c r="R27" s="136">
        <v>0</v>
      </c>
    </row>
    <row r="28" spans="1:18">
      <c r="A28" s="135">
        <v>42400</v>
      </c>
      <c r="B28" s="137">
        <v>2228.2190820000001</v>
      </c>
      <c r="C28" s="137">
        <v>1326.918402</v>
      </c>
      <c r="D28" s="137">
        <v>816.70500000000004</v>
      </c>
      <c r="E28" s="137">
        <v>84.595680000000002</v>
      </c>
      <c r="F28" s="137">
        <v>2040.331584</v>
      </c>
      <c r="G28" s="137">
        <v>1239.59878</v>
      </c>
      <c r="H28" s="137">
        <v>722.10924599999998</v>
      </c>
      <c r="I28" s="137">
        <v>78.623558000000003</v>
      </c>
      <c r="J28" s="137">
        <v>114.2313</v>
      </c>
      <c r="K28" s="137">
        <v>78.403000000000006</v>
      </c>
      <c r="L28" s="137">
        <v>30.6401</v>
      </c>
      <c r="M28" s="137">
        <v>5.1882000000000001</v>
      </c>
      <c r="N28" s="136">
        <v>91.57</v>
      </c>
      <c r="O28" s="136">
        <v>93.42</v>
      </c>
      <c r="P28" s="136">
        <v>88.42</v>
      </c>
      <c r="Q28" s="136">
        <v>92.94</v>
      </c>
      <c r="R28" s="136">
        <v>0</v>
      </c>
    </row>
    <row r="29" spans="1:18">
      <c r="A29" s="135">
        <v>42429</v>
      </c>
      <c r="B29" s="137">
        <v>2107.8584999999998</v>
      </c>
      <c r="C29" s="137">
        <v>1265.9000000000001</v>
      </c>
      <c r="D29" s="137">
        <v>754.68200000000002</v>
      </c>
      <c r="E29" s="137">
        <v>87.276399999999995</v>
      </c>
      <c r="F29" s="137">
        <v>1991.3475000000001</v>
      </c>
      <c r="G29" s="137">
        <v>1211.4757999999999</v>
      </c>
      <c r="H29" s="137">
        <v>698.71370000000002</v>
      </c>
      <c r="I29" s="137">
        <v>81.158000000000001</v>
      </c>
      <c r="J29" s="137">
        <v>112.68</v>
      </c>
      <c r="K29" s="137">
        <v>77.039000000000001</v>
      </c>
      <c r="L29" s="137">
        <v>30.032</v>
      </c>
      <c r="M29" s="137">
        <v>5.609</v>
      </c>
      <c r="N29" s="136">
        <v>94.47</v>
      </c>
      <c r="O29" s="136">
        <v>95.7</v>
      </c>
      <c r="P29" s="136">
        <v>92.58</v>
      </c>
      <c r="Q29" s="136">
        <v>92.99</v>
      </c>
      <c r="R29" s="136">
        <v>0</v>
      </c>
    </row>
    <row r="30" spans="1:18">
      <c r="A30" s="135">
        <v>42460</v>
      </c>
      <c r="B30" s="137">
        <v>1947.2769000000001</v>
      </c>
      <c r="C30" s="137">
        <v>1149.8358000000001</v>
      </c>
      <c r="D30" s="137">
        <v>729.95899999999995</v>
      </c>
      <c r="E30" s="137">
        <v>67.481999999999999</v>
      </c>
      <c r="F30" s="137">
        <v>1828.9239</v>
      </c>
      <c r="G30" s="137">
        <v>1098.8686</v>
      </c>
      <c r="H30" s="137">
        <v>666.18589999999995</v>
      </c>
      <c r="I30" s="137">
        <v>63.869399999999999</v>
      </c>
      <c r="J30" s="137">
        <v>102.899</v>
      </c>
      <c r="K30" s="137">
        <v>69.820999999999998</v>
      </c>
      <c r="L30" s="137">
        <v>28.885999999999999</v>
      </c>
      <c r="M30" s="137">
        <v>4.1920000000000002</v>
      </c>
      <c r="N30" s="136">
        <v>93.92</v>
      </c>
      <c r="O30" s="136">
        <v>95.57</v>
      </c>
      <c r="P30" s="136">
        <v>91.26</v>
      </c>
      <c r="Q30" s="136">
        <v>94.65</v>
      </c>
      <c r="R30" s="136">
        <v>0</v>
      </c>
    </row>
    <row r="31" spans="1:18">
      <c r="A31" s="135">
        <v>42490</v>
      </c>
      <c r="B31" s="137">
        <v>1980.3833</v>
      </c>
      <c r="C31" s="137">
        <v>1182.3690999999999</v>
      </c>
      <c r="D31" s="137">
        <v>729.22050000000002</v>
      </c>
      <c r="E31" s="137">
        <v>68.793700000000001</v>
      </c>
      <c r="F31" s="137">
        <v>1848.7854</v>
      </c>
      <c r="G31" s="137">
        <v>1129.4395</v>
      </c>
      <c r="H31" s="137">
        <v>653.61410000000001</v>
      </c>
      <c r="I31" s="137">
        <v>65.731899999999996</v>
      </c>
      <c r="J31" s="137">
        <v>108.026</v>
      </c>
      <c r="K31" s="137">
        <v>75.363</v>
      </c>
      <c r="L31" s="137">
        <v>28.367000000000001</v>
      </c>
      <c r="M31" s="137">
        <v>4.2960000000000003</v>
      </c>
      <c r="N31" s="136">
        <v>93.35</v>
      </c>
      <c r="O31" s="136">
        <v>95.52</v>
      </c>
      <c r="P31" s="136">
        <v>89.63</v>
      </c>
      <c r="Q31" s="136">
        <v>95.55</v>
      </c>
      <c r="R31" s="136">
        <v>0</v>
      </c>
    </row>
    <row r="32" spans="1:18">
      <c r="A32" s="135">
        <v>42521</v>
      </c>
      <c r="B32" s="137">
        <v>2013.6780000000001</v>
      </c>
      <c r="C32" s="137">
        <v>1213.3409999999999</v>
      </c>
      <c r="D32" s="137">
        <v>723.53009999999995</v>
      </c>
      <c r="E32" s="137">
        <v>76.806899999999999</v>
      </c>
      <c r="F32" s="137">
        <v>1844.8873000000001</v>
      </c>
      <c r="G32" s="137">
        <v>1150.4124999999999</v>
      </c>
      <c r="H32" s="137">
        <v>621.75540000000001</v>
      </c>
      <c r="I32" s="137">
        <v>72.719300000000004</v>
      </c>
      <c r="J32" s="137">
        <v>108.723</v>
      </c>
      <c r="K32" s="137">
        <v>76.683000000000007</v>
      </c>
      <c r="L32" s="137">
        <v>27.276</v>
      </c>
      <c r="M32" s="137">
        <v>4.7640000000000002</v>
      </c>
      <c r="N32" s="136">
        <v>91.62</v>
      </c>
      <c r="O32" s="136">
        <v>94.81</v>
      </c>
      <c r="P32" s="136">
        <v>85.93</v>
      </c>
      <c r="Q32" s="136">
        <v>94.68</v>
      </c>
      <c r="R32" s="136">
        <v>0</v>
      </c>
    </row>
    <row r="33" spans="1:18">
      <c r="A33" s="135">
        <v>42551</v>
      </c>
      <c r="B33" s="137">
        <v>2029.2340999999999</v>
      </c>
      <c r="C33" s="137">
        <v>1245.6877999999999</v>
      </c>
      <c r="D33" s="137">
        <v>704.57119999999998</v>
      </c>
      <c r="E33" s="137">
        <v>78.975099999999998</v>
      </c>
      <c r="F33" s="137">
        <v>1886.0179000000001</v>
      </c>
      <c r="G33" s="137">
        <v>1181.3063</v>
      </c>
      <c r="H33" s="137">
        <v>629.4778</v>
      </c>
      <c r="I33" s="137">
        <v>75.233800000000002</v>
      </c>
      <c r="J33" s="137">
        <v>110.133</v>
      </c>
      <c r="K33" s="137">
        <v>77.45</v>
      </c>
      <c r="L33" s="137">
        <v>27.777000000000001</v>
      </c>
      <c r="M33" s="137">
        <v>4.9059999999999997</v>
      </c>
      <c r="N33" s="136">
        <v>92.94</v>
      </c>
      <c r="O33" s="136">
        <v>94.83</v>
      </c>
      <c r="P33" s="136">
        <v>89.34</v>
      </c>
      <c r="Q33" s="136">
        <v>95.26</v>
      </c>
      <c r="R33" s="136">
        <v>0</v>
      </c>
    </row>
    <row r="34" spans="1:18">
      <c r="A34" s="135">
        <v>42582</v>
      </c>
      <c r="B34" s="137">
        <v>2518.9085</v>
      </c>
      <c r="C34" s="137">
        <v>1556.8434</v>
      </c>
      <c r="D34" s="137">
        <v>878.399</v>
      </c>
      <c r="E34" s="137">
        <v>83.6661</v>
      </c>
      <c r="F34" s="137">
        <v>2364.1622000000002</v>
      </c>
      <c r="G34" s="137">
        <v>1485.0817</v>
      </c>
      <c r="H34" s="137">
        <v>799.70669999999996</v>
      </c>
      <c r="I34" s="137">
        <v>79.373800000000003</v>
      </c>
      <c r="J34" s="137">
        <v>135.65899999999999</v>
      </c>
      <c r="K34" s="137">
        <v>95.561999999999998</v>
      </c>
      <c r="L34" s="137">
        <v>34.911000000000001</v>
      </c>
      <c r="M34" s="137">
        <v>5.1859999999999999</v>
      </c>
      <c r="N34" s="136">
        <v>93.86</v>
      </c>
      <c r="O34" s="136">
        <v>95.39</v>
      </c>
      <c r="P34" s="136">
        <v>91.04</v>
      </c>
      <c r="Q34" s="136">
        <v>94.87</v>
      </c>
      <c r="R34" s="136">
        <v>0</v>
      </c>
    </row>
    <row r="35" spans="1:18">
      <c r="A35" s="135">
        <v>42613</v>
      </c>
      <c r="B35" s="137">
        <v>2604.4085</v>
      </c>
      <c r="C35" s="137">
        <v>1619.4192</v>
      </c>
      <c r="D35" s="137">
        <v>902.50570000000005</v>
      </c>
      <c r="E35" s="137">
        <v>82.483500000000006</v>
      </c>
      <c r="F35" s="137">
        <v>2464.1990999999998</v>
      </c>
      <c r="G35" s="137">
        <v>1555.1205</v>
      </c>
      <c r="H35" s="137">
        <v>831.06129999999996</v>
      </c>
      <c r="I35" s="137">
        <v>78.017300000000006</v>
      </c>
      <c r="J35" s="137">
        <v>140.61099999999999</v>
      </c>
      <c r="K35" s="137">
        <v>99.510999999999996</v>
      </c>
      <c r="L35" s="137">
        <v>36.015999999999998</v>
      </c>
      <c r="M35" s="137">
        <v>5.085</v>
      </c>
      <c r="N35" s="136">
        <v>94.62</v>
      </c>
      <c r="O35" s="136">
        <v>96.03</v>
      </c>
      <c r="P35" s="136">
        <v>92.08</v>
      </c>
      <c r="Q35" s="136">
        <v>94.59</v>
      </c>
      <c r="R35" s="136">
        <v>0</v>
      </c>
    </row>
    <row r="36" spans="1:18">
      <c r="A36" s="135">
        <v>42643</v>
      </c>
      <c r="B36" s="137">
        <v>2442.8802000000001</v>
      </c>
      <c r="C36" s="137">
        <v>1510.9871000000001</v>
      </c>
      <c r="D36" s="137">
        <v>855.58900000000006</v>
      </c>
      <c r="E36" s="137">
        <v>76.304199999999994</v>
      </c>
      <c r="F36" s="137">
        <v>2178.1871000000001</v>
      </c>
      <c r="G36" s="137">
        <v>1401.9539</v>
      </c>
      <c r="H36" s="137">
        <v>704.74289999999996</v>
      </c>
      <c r="I36" s="137">
        <v>71.490200000000002</v>
      </c>
      <c r="J36" s="137">
        <v>124.61</v>
      </c>
      <c r="K36" s="137">
        <v>89.081000000000003</v>
      </c>
      <c r="L36" s="137">
        <v>30.826000000000001</v>
      </c>
      <c r="M36" s="137">
        <v>4.7030000000000003</v>
      </c>
      <c r="N36" s="136">
        <v>89.16</v>
      </c>
      <c r="O36" s="136">
        <v>92.78</v>
      </c>
      <c r="P36" s="136">
        <v>82.37</v>
      </c>
      <c r="Q36" s="136">
        <v>93.69</v>
      </c>
      <c r="R36" s="136">
        <v>0</v>
      </c>
    </row>
    <row r="37" spans="1:18">
      <c r="A37" s="135">
        <v>42674</v>
      </c>
      <c r="B37" s="137">
        <v>2403.7411000000002</v>
      </c>
      <c r="C37" s="137">
        <v>1538.9059999999999</v>
      </c>
      <c r="D37" s="137">
        <v>788.9615</v>
      </c>
      <c r="E37" s="137">
        <v>75.873699999999999</v>
      </c>
      <c r="F37" s="137">
        <v>2098.1536999999998</v>
      </c>
      <c r="G37" s="137">
        <v>1410.7117000000001</v>
      </c>
      <c r="H37" s="137">
        <v>617.37040000000002</v>
      </c>
      <c r="I37" s="137">
        <v>70.071600000000004</v>
      </c>
      <c r="J37" s="137">
        <v>123.221</v>
      </c>
      <c r="K37" s="137">
        <v>90.454999999999998</v>
      </c>
      <c r="L37" s="137">
        <v>28.183</v>
      </c>
      <c r="M37" s="137">
        <v>4.5839999999999996</v>
      </c>
      <c r="N37" s="136">
        <v>87.29</v>
      </c>
      <c r="O37" s="136">
        <v>91.67</v>
      </c>
      <c r="P37" s="136">
        <v>78.25</v>
      </c>
      <c r="Q37" s="136">
        <v>92.35</v>
      </c>
      <c r="R37" s="136">
        <v>0</v>
      </c>
    </row>
    <row r="38" spans="1:18">
      <c r="A38" s="135">
        <v>42704</v>
      </c>
      <c r="B38" s="137">
        <v>2179.4940000000001</v>
      </c>
      <c r="C38" s="137">
        <v>1476.0151000000001</v>
      </c>
      <c r="D38" s="137">
        <v>623.85619999999994</v>
      </c>
      <c r="E38" s="137">
        <v>79.622699999999995</v>
      </c>
      <c r="F38" s="137">
        <v>1935.5888</v>
      </c>
      <c r="G38" s="137">
        <v>1358.4257</v>
      </c>
      <c r="H38" s="137">
        <v>502.89089999999999</v>
      </c>
      <c r="I38" s="137">
        <v>74.272199999999998</v>
      </c>
      <c r="J38" s="137">
        <v>113.276</v>
      </c>
      <c r="K38" s="137">
        <v>85.054000000000002</v>
      </c>
      <c r="L38" s="137">
        <v>23.38</v>
      </c>
      <c r="M38" s="137">
        <v>4.8410000000000002</v>
      </c>
      <c r="N38" s="136">
        <v>88.81</v>
      </c>
      <c r="O38" s="136">
        <v>92.03</v>
      </c>
      <c r="P38" s="136">
        <v>80.61</v>
      </c>
      <c r="Q38" s="136">
        <v>93.28</v>
      </c>
      <c r="R38" s="136">
        <v>0</v>
      </c>
    </row>
    <row r="39" spans="1:18">
      <c r="A39" s="135">
        <v>42735</v>
      </c>
      <c r="B39" s="137">
        <v>2548.2935000000002</v>
      </c>
      <c r="C39" s="137">
        <v>1637.4818</v>
      </c>
      <c r="D39" s="137">
        <v>827.11599999999999</v>
      </c>
      <c r="E39" s="137">
        <v>83.695700000000002</v>
      </c>
      <c r="F39" s="137">
        <v>2278.4688999999998</v>
      </c>
      <c r="G39" s="137">
        <v>1503.1115</v>
      </c>
      <c r="H39" s="137">
        <v>696.58079999999995</v>
      </c>
      <c r="I39" s="137">
        <v>78.776499999999999</v>
      </c>
      <c r="J39" s="137">
        <v>128.76400000000001</v>
      </c>
      <c r="K39" s="137">
        <v>93.070999999999998</v>
      </c>
      <c r="L39" s="137">
        <v>30.556000000000001</v>
      </c>
      <c r="M39" s="137">
        <v>5.1369999999999996</v>
      </c>
      <c r="N39" s="136">
        <v>89.41</v>
      </c>
      <c r="O39" s="136">
        <v>91.79</v>
      </c>
      <c r="P39" s="136">
        <v>84.22</v>
      </c>
      <c r="Q39" s="136">
        <v>94.12</v>
      </c>
      <c r="R39" s="136">
        <v>0</v>
      </c>
    </row>
    <row r="40" spans="1:18">
      <c r="A40" s="135">
        <v>42766</v>
      </c>
      <c r="B40" s="137">
        <v>2694.6356999999998</v>
      </c>
      <c r="C40" s="137">
        <v>1714.662</v>
      </c>
      <c r="D40" s="137">
        <v>897.13679999999999</v>
      </c>
      <c r="E40" s="137">
        <v>82.8369</v>
      </c>
      <c r="F40" s="137">
        <v>2497.904</v>
      </c>
      <c r="G40" s="137">
        <v>1614.0471</v>
      </c>
      <c r="H40" s="137">
        <v>806.41229999999996</v>
      </c>
      <c r="I40" s="137">
        <v>77.444699999999997</v>
      </c>
      <c r="J40" s="137">
        <v>139.23699999999999</v>
      </c>
      <c r="K40" s="137">
        <v>99.239000000000004</v>
      </c>
      <c r="L40" s="137">
        <v>34.951999999999998</v>
      </c>
      <c r="M40" s="137">
        <v>5.0469999999999997</v>
      </c>
      <c r="N40" s="136">
        <v>92.7</v>
      </c>
      <c r="O40" s="136">
        <v>94.13</v>
      </c>
      <c r="P40" s="136">
        <v>89.89</v>
      </c>
      <c r="Q40" s="136">
        <v>93.49</v>
      </c>
      <c r="R40" s="136">
        <v>0</v>
      </c>
    </row>
    <row r="41" spans="1:18">
      <c r="A41" s="135">
        <v>42794</v>
      </c>
      <c r="B41" s="137">
        <v>2534.6405</v>
      </c>
      <c r="C41" s="137">
        <v>1649.5463999999999</v>
      </c>
      <c r="D41" s="137">
        <v>807.00850000000003</v>
      </c>
      <c r="E41" s="137">
        <v>78.085700000000003</v>
      </c>
      <c r="F41" s="137">
        <v>2396.8825000000002</v>
      </c>
      <c r="G41" s="137">
        <v>1580.0469000000001</v>
      </c>
      <c r="H41" s="137">
        <v>745.34230000000002</v>
      </c>
      <c r="I41" s="137">
        <v>71.493399999999994</v>
      </c>
      <c r="J41" s="137">
        <v>134.44900000000001</v>
      </c>
      <c r="K41" s="137">
        <v>97.260999999999996</v>
      </c>
      <c r="L41" s="137">
        <v>32.57</v>
      </c>
      <c r="M41" s="137">
        <v>4.6180000000000003</v>
      </c>
      <c r="N41" s="136">
        <v>94.56</v>
      </c>
      <c r="O41" s="136">
        <v>95.79</v>
      </c>
      <c r="P41" s="136">
        <v>92.36</v>
      </c>
      <c r="Q41" s="136">
        <v>91.56</v>
      </c>
      <c r="R41" s="136">
        <v>0</v>
      </c>
    </row>
    <row r="42" spans="1:18">
      <c r="A42" s="135">
        <v>42825</v>
      </c>
      <c r="B42" s="137">
        <v>2721.6089999999999</v>
      </c>
      <c r="C42" s="137">
        <v>1776.692</v>
      </c>
      <c r="D42" s="137">
        <v>851.1309</v>
      </c>
      <c r="E42" s="137">
        <v>93.786100000000005</v>
      </c>
      <c r="F42" s="137">
        <v>2510.5041999999999</v>
      </c>
      <c r="G42" s="137">
        <v>1678.2593999999999</v>
      </c>
      <c r="H42" s="137">
        <v>750.43020000000001</v>
      </c>
      <c r="I42" s="137">
        <v>81.814499999999995</v>
      </c>
      <c r="J42" s="137">
        <v>141.48400000000001</v>
      </c>
      <c r="K42" s="137">
        <v>104.777</v>
      </c>
      <c r="L42" s="137">
        <v>31.448</v>
      </c>
      <c r="M42" s="137">
        <v>5.2590000000000003</v>
      </c>
      <c r="N42" s="136">
        <v>92.24</v>
      </c>
      <c r="O42" s="136">
        <v>94.46</v>
      </c>
      <c r="P42" s="136">
        <v>88.17</v>
      </c>
      <c r="Q42" s="136">
        <v>87.24</v>
      </c>
      <c r="R42" s="136">
        <v>0</v>
      </c>
    </row>
    <row r="43" spans="1:18">
      <c r="A43" s="135">
        <v>42855</v>
      </c>
      <c r="B43" s="137">
        <v>2621.0621000000001</v>
      </c>
      <c r="C43" s="137">
        <v>1772.3692000000001</v>
      </c>
      <c r="D43" s="137">
        <v>760.42639999999994</v>
      </c>
      <c r="E43" s="137">
        <v>88.266499999999994</v>
      </c>
      <c r="F43" s="137">
        <v>2412.7280000000001</v>
      </c>
      <c r="G43" s="137">
        <v>1673.5219</v>
      </c>
      <c r="H43" s="137">
        <v>660.86710000000005</v>
      </c>
      <c r="I43" s="137">
        <v>78.338999999999999</v>
      </c>
      <c r="J43" s="137">
        <v>136.51599999999999</v>
      </c>
      <c r="K43" s="137">
        <v>103.443</v>
      </c>
      <c r="L43" s="137">
        <v>27.823</v>
      </c>
      <c r="M43" s="137">
        <v>5.2510000000000003</v>
      </c>
      <c r="N43" s="136">
        <v>92.05</v>
      </c>
      <c r="O43" s="136">
        <v>94.42</v>
      </c>
      <c r="P43" s="136">
        <v>86.91</v>
      </c>
      <c r="Q43" s="136">
        <v>88.75</v>
      </c>
      <c r="R43" s="136">
        <v>0</v>
      </c>
    </row>
    <row r="44" spans="1:18">
      <c r="A44" s="135">
        <v>42886</v>
      </c>
      <c r="B44" s="137">
        <v>2805.8072000000002</v>
      </c>
      <c r="C44" s="137">
        <v>1877.7093</v>
      </c>
      <c r="D44" s="137">
        <v>828.38570000000004</v>
      </c>
      <c r="E44" s="137">
        <v>99.712199999999996</v>
      </c>
      <c r="F44" s="137">
        <v>2508.8148999999999</v>
      </c>
      <c r="G44" s="137">
        <v>1734.9737</v>
      </c>
      <c r="H44" s="137">
        <v>687.84820000000002</v>
      </c>
      <c r="I44" s="137">
        <v>85.992999999999995</v>
      </c>
      <c r="J44" s="137">
        <v>142.703</v>
      </c>
      <c r="K44" s="137">
        <v>107.91200000000001</v>
      </c>
      <c r="L44" s="137">
        <v>29.007999999999999</v>
      </c>
      <c r="M44" s="137">
        <v>5.7839999999999998</v>
      </c>
      <c r="N44" s="136">
        <v>89.42</v>
      </c>
      <c r="O44" s="136">
        <v>92.4</v>
      </c>
      <c r="P44" s="136">
        <v>83.03</v>
      </c>
      <c r="Q44" s="136">
        <v>86.24</v>
      </c>
      <c r="R44" s="136">
        <v>0</v>
      </c>
    </row>
    <row r="45" spans="1:18">
      <c r="A45" s="135">
        <v>42916</v>
      </c>
      <c r="B45" s="137">
        <v>2710.7885999999999</v>
      </c>
      <c r="C45" s="137">
        <v>1815.0878</v>
      </c>
      <c r="D45" s="137">
        <v>799.94129999999996</v>
      </c>
      <c r="E45" s="137">
        <v>95.759500000000003</v>
      </c>
      <c r="F45" s="137">
        <v>2444.5616</v>
      </c>
      <c r="G45" s="137">
        <v>1671.9405999999999</v>
      </c>
      <c r="H45" s="137">
        <v>691.11760000000004</v>
      </c>
      <c r="I45" s="137">
        <v>81.503399999999999</v>
      </c>
      <c r="J45" s="137">
        <v>137.97800000000001</v>
      </c>
      <c r="K45" s="137">
        <v>103.779</v>
      </c>
      <c r="L45" s="137">
        <v>28.684999999999999</v>
      </c>
      <c r="M45" s="137">
        <v>5.5140000000000002</v>
      </c>
      <c r="N45" s="136">
        <v>90.18</v>
      </c>
      <c r="O45" s="136">
        <v>92.11</v>
      </c>
      <c r="P45" s="136">
        <v>86.4</v>
      </c>
      <c r="Q45" s="136">
        <v>85.11</v>
      </c>
      <c r="R45" s="136">
        <v>0</v>
      </c>
    </row>
    <row r="46" spans="1:18">
      <c r="A46" s="135">
        <v>42947</v>
      </c>
      <c r="B46" s="137">
        <v>3103.1093000000001</v>
      </c>
      <c r="C46" s="137">
        <v>2080.9980999999998</v>
      </c>
      <c r="D46" s="137">
        <v>923.81780000000003</v>
      </c>
      <c r="E46" s="137">
        <v>98.293400000000005</v>
      </c>
      <c r="F46" s="137">
        <v>2805.7336</v>
      </c>
      <c r="G46" s="137">
        <v>1907.1539</v>
      </c>
      <c r="H46" s="137">
        <v>811.25720000000001</v>
      </c>
      <c r="I46" s="137">
        <v>87.322500000000005</v>
      </c>
      <c r="J46" s="137">
        <v>157.53800000000001</v>
      </c>
      <c r="K46" s="137">
        <v>117.94499999999999</v>
      </c>
      <c r="L46" s="137">
        <v>33.756999999999998</v>
      </c>
      <c r="M46" s="137">
        <v>5.8360000000000003</v>
      </c>
      <c r="N46" s="136">
        <v>90.42</v>
      </c>
      <c r="O46" s="136">
        <v>91.65</v>
      </c>
      <c r="P46" s="136">
        <v>87.82</v>
      </c>
      <c r="Q46" s="136">
        <v>88.84</v>
      </c>
      <c r="R46" s="136">
        <v>0</v>
      </c>
    </row>
    <row r="47" spans="1:18">
      <c r="A47" s="135">
        <v>42978</v>
      </c>
      <c r="B47" s="137">
        <v>3076.3946000000001</v>
      </c>
      <c r="C47" s="137">
        <v>2062.6199000000001</v>
      </c>
      <c r="D47" s="137">
        <v>918.79240000000004</v>
      </c>
      <c r="E47" s="137">
        <v>94.982399999999998</v>
      </c>
      <c r="F47" s="137">
        <v>2848.8582000000001</v>
      </c>
      <c r="G47" s="137">
        <v>1920.9665</v>
      </c>
      <c r="H47" s="137">
        <v>841.8057</v>
      </c>
      <c r="I47" s="137">
        <v>86.085999999999999</v>
      </c>
      <c r="J47" s="137">
        <v>160.107</v>
      </c>
      <c r="K47" s="137">
        <v>119.074</v>
      </c>
      <c r="L47" s="137">
        <v>35.332999999999998</v>
      </c>
      <c r="M47" s="137">
        <v>5.6989999999999998</v>
      </c>
      <c r="N47" s="136">
        <v>92.6</v>
      </c>
      <c r="O47" s="136">
        <v>93.12</v>
      </c>
      <c r="P47" s="136">
        <v>91.66</v>
      </c>
      <c r="Q47" s="136">
        <v>90.63</v>
      </c>
      <c r="R47" s="136">
        <v>0</v>
      </c>
    </row>
    <row r="48" spans="1:18">
      <c r="A48" s="135">
        <v>43008</v>
      </c>
      <c r="B48" s="137">
        <v>2680.4983999999999</v>
      </c>
      <c r="C48" s="137">
        <v>1809.1274000000001</v>
      </c>
      <c r="D48" s="137">
        <v>801.78520000000003</v>
      </c>
      <c r="E48" s="137">
        <v>69.585700000000003</v>
      </c>
      <c r="F48" s="137">
        <v>2401.6183000000001</v>
      </c>
      <c r="G48" s="137">
        <v>1657.4975999999999</v>
      </c>
      <c r="H48" s="137">
        <v>683.36969999999997</v>
      </c>
      <c r="I48" s="137">
        <v>60.750999999999998</v>
      </c>
      <c r="J48" s="137">
        <v>138.03899999999999</v>
      </c>
      <c r="K48" s="137">
        <v>104.922</v>
      </c>
      <c r="L48" s="137">
        <v>29.006</v>
      </c>
      <c r="M48" s="137">
        <v>4.1100000000000003</v>
      </c>
      <c r="N48" s="136">
        <v>89.6</v>
      </c>
      <c r="O48" s="136">
        <v>91.62</v>
      </c>
      <c r="P48" s="136">
        <v>85.23</v>
      </c>
      <c r="Q48" s="136">
        <v>87.3</v>
      </c>
      <c r="R48" s="136">
        <v>74</v>
      </c>
    </row>
    <row r="49" spans="1:18">
      <c r="A49" s="135">
        <v>43039</v>
      </c>
      <c r="B49" s="137">
        <v>2845.8604999999998</v>
      </c>
      <c r="C49" s="137">
        <v>1922.1913999999999</v>
      </c>
      <c r="D49" s="137">
        <v>842.18939999999998</v>
      </c>
      <c r="E49" s="137">
        <v>81.479699999999994</v>
      </c>
      <c r="F49" s="137">
        <v>2515.9032000000002</v>
      </c>
      <c r="G49" s="137">
        <v>1754.3501000000001</v>
      </c>
      <c r="H49" s="137">
        <v>693.68669999999997</v>
      </c>
      <c r="I49" s="137">
        <v>67.866399999999999</v>
      </c>
      <c r="J49" s="137">
        <v>145.82599999999999</v>
      </c>
      <c r="K49" s="137">
        <v>111.827</v>
      </c>
      <c r="L49" s="137">
        <v>29.434999999999999</v>
      </c>
      <c r="M49" s="137">
        <v>4.5650000000000004</v>
      </c>
      <c r="N49" s="136">
        <v>88.41</v>
      </c>
      <c r="O49" s="136">
        <v>91.27</v>
      </c>
      <c r="P49" s="136">
        <v>82.37</v>
      </c>
      <c r="Q49" s="136">
        <v>83.29</v>
      </c>
      <c r="R49" s="136">
        <v>74</v>
      </c>
    </row>
    <row r="50" spans="1:18">
      <c r="A50" s="135">
        <v>43069</v>
      </c>
      <c r="B50" s="137">
        <v>2748.2186999999999</v>
      </c>
      <c r="C50" s="137">
        <v>1819.2978000000001</v>
      </c>
      <c r="D50" s="137">
        <v>840.92229999999995</v>
      </c>
      <c r="E50" s="137">
        <v>87.998599999999996</v>
      </c>
      <c r="F50" s="137">
        <v>2379.8283999999999</v>
      </c>
      <c r="G50" s="137">
        <v>1650.7083</v>
      </c>
      <c r="H50" s="137">
        <v>655.96669999999995</v>
      </c>
      <c r="I50" s="137">
        <v>73.153400000000005</v>
      </c>
      <c r="J50" s="137">
        <v>137.87899999999999</v>
      </c>
      <c r="K50" s="137">
        <v>104.991</v>
      </c>
      <c r="L50" s="137">
        <v>27.998000000000001</v>
      </c>
      <c r="M50" s="137">
        <v>4.8899999999999997</v>
      </c>
      <c r="N50" s="136">
        <v>86.6</v>
      </c>
      <c r="O50" s="136">
        <v>90.73</v>
      </c>
      <c r="P50" s="136">
        <v>78.010000000000005</v>
      </c>
      <c r="Q50" s="136">
        <v>83.13</v>
      </c>
      <c r="R50" s="136">
        <v>74</v>
      </c>
    </row>
    <row r="51" spans="1:18">
      <c r="A51" s="135">
        <v>43100</v>
      </c>
      <c r="B51" s="137">
        <v>2857.6669999999999</v>
      </c>
      <c r="C51" s="137">
        <v>1880.9166</v>
      </c>
      <c r="D51" s="137">
        <v>883.77470000000005</v>
      </c>
      <c r="E51" s="137">
        <v>92.975700000000003</v>
      </c>
      <c r="F51" s="137">
        <v>2524.7026000000001</v>
      </c>
      <c r="G51" s="137">
        <v>1718.9909</v>
      </c>
      <c r="H51" s="137">
        <v>725.7029</v>
      </c>
      <c r="I51" s="137">
        <v>80.008799999999994</v>
      </c>
      <c r="J51" s="137">
        <v>145.15100000000001</v>
      </c>
      <c r="K51" s="137">
        <v>109.19</v>
      </c>
      <c r="L51" s="137">
        <v>30.632000000000001</v>
      </c>
      <c r="M51" s="137">
        <v>5.3280000000000003</v>
      </c>
      <c r="N51" s="136">
        <v>88.35</v>
      </c>
      <c r="O51" s="136">
        <v>91.39</v>
      </c>
      <c r="P51" s="136">
        <v>82.11</v>
      </c>
      <c r="Q51" s="136">
        <v>86.05</v>
      </c>
      <c r="R51" s="136">
        <v>76</v>
      </c>
    </row>
    <row r="52" spans="1:18">
      <c r="A52" s="135">
        <v>43131</v>
      </c>
      <c r="B52" s="137">
        <v>3099.8510999999999</v>
      </c>
      <c r="C52" s="137">
        <v>2052.8773999999999</v>
      </c>
      <c r="D52" s="137">
        <v>942.81179999999995</v>
      </c>
      <c r="E52" s="137">
        <v>104.16200000000001</v>
      </c>
      <c r="F52" s="137">
        <v>2686.0158000000001</v>
      </c>
      <c r="G52" s="137">
        <v>1831.2185999999999</v>
      </c>
      <c r="H52" s="137">
        <v>766.02679999999998</v>
      </c>
      <c r="I52" s="137">
        <v>88.770399999999995</v>
      </c>
      <c r="J52" s="137">
        <v>149.893</v>
      </c>
      <c r="K52" s="137">
        <v>112.27200000000001</v>
      </c>
      <c r="L52" s="137">
        <v>31.914000000000001</v>
      </c>
      <c r="M52" s="137">
        <v>5.7080000000000002</v>
      </c>
      <c r="N52" s="136">
        <v>86.65</v>
      </c>
      <c r="O52" s="136">
        <v>89.2</v>
      </c>
      <c r="P52" s="136">
        <v>81.25</v>
      </c>
      <c r="Q52" s="136">
        <v>85.22</v>
      </c>
      <c r="R52" s="136">
        <v>77</v>
      </c>
    </row>
    <row r="53" spans="1:18">
      <c r="A53" s="135">
        <v>43159</v>
      </c>
      <c r="B53" s="137">
        <v>2957.9472999999998</v>
      </c>
      <c r="C53" s="137">
        <v>1964.3484000000001</v>
      </c>
      <c r="D53" s="137">
        <v>905.48580000000004</v>
      </c>
      <c r="E53" s="137">
        <v>88.113100000000003</v>
      </c>
      <c r="F53" s="137">
        <v>2702.2473</v>
      </c>
      <c r="G53" s="137">
        <v>1809.0229999999999</v>
      </c>
      <c r="H53" s="137">
        <v>817.2473</v>
      </c>
      <c r="I53" s="137">
        <v>75.977099999999993</v>
      </c>
      <c r="J53" s="137">
        <v>150.65600000000001</v>
      </c>
      <c r="K53" s="137">
        <v>111.52500000000001</v>
      </c>
      <c r="L53" s="137">
        <v>33.954999999999998</v>
      </c>
      <c r="M53" s="137">
        <v>5.1749999999999998</v>
      </c>
      <c r="N53" s="136">
        <v>91.36</v>
      </c>
      <c r="O53" s="136">
        <v>92.09</v>
      </c>
      <c r="P53" s="136">
        <v>90.26</v>
      </c>
      <c r="Q53" s="136">
        <v>86.23</v>
      </c>
      <c r="R53" s="136">
        <v>77</v>
      </c>
    </row>
    <row r="54" spans="1:18">
      <c r="A54" s="135">
        <v>43190</v>
      </c>
      <c r="B54" s="137">
        <v>3257.3150000000001</v>
      </c>
      <c r="C54" s="137">
        <v>2154.9657000000002</v>
      </c>
      <c r="D54" s="137">
        <v>1010.8861000000001</v>
      </c>
      <c r="E54" s="137">
        <v>91.463200000000001</v>
      </c>
      <c r="F54" s="137">
        <v>2918.1678000000002</v>
      </c>
      <c r="G54" s="137">
        <v>1970.2944</v>
      </c>
      <c r="H54" s="137">
        <v>872.01689999999996</v>
      </c>
      <c r="I54" s="137">
        <v>75.856499999999997</v>
      </c>
      <c r="J54" s="137">
        <v>163.56399999999999</v>
      </c>
      <c r="K54" s="137">
        <v>122.14700000000001</v>
      </c>
      <c r="L54" s="137">
        <v>36.420999999999999</v>
      </c>
      <c r="M54" s="137">
        <v>4.9960000000000004</v>
      </c>
      <c r="N54" s="136">
        <v>89.59</v>
      </c>
      <c r="O54" s="136">
        <v>91.43</v>
      </c>
      <c r="P54" s="136">
        <v>86.26</v>
      </c>
      <c r="Q54" s="136">
        <v>82.94</v>
      </c>
      <c r="R54" s="136">
        <v>78</v>
      </c>
    </row>
    <row r="55" spans="1:18">
      <c r="A55" s="135">
        <v>43220</v>
      </c>
      <c r="B55" s="137">
        <v>3208.2815000000001</v>
      </c>
      <c r="C55" s="137">
        <v>2081.6320999999998</v>
      </c>
      <c r="D55" s="137">
        <v>1025.6873000000001</v>
      </c>
      <c r="E55" s="137">
        <v>100.96210000000001</v>
      </c>
      <c r="F55" s="137">
        <v>2871.3445999999999</v>
      </c>
      <c r="G55" s="137">
        <v>1910.5744</v>
      </c>
      <c r="H55" s="137">
        <v>872.45939999999996</v>
      </c>
      <c r="I55" s="137">
        <v>88.310699999999997</v>
      </c>
      <c r="J55" s="137">
        <v>161.191</v>
      </c>
      <c r="K55" s="137">
        <v>119.55200000000001</v>
      </c>
      <c r="L55" s="137">
        <v>35.965000000000003</v>
      </c>
      <c r="M55" s="137">
        <v>5.6740000000000004</v>
      </c>
      <c r="N55" s="136">
        <v>89.5</v>
      </c>
      <c r="O55" s="136">
        <v>91.78</v>
      </c>
      <c r="P55" s="136">
        <v>85.06</v>
      </c>
      <c r="Q55" s="136">
        <v>87.47</v>
      </c>
      <c r="R55" s="136">
        <v>78</v>
      </c>
    </row>
    <row r="56" spans="1:18">
      <c r="A56" s="135">
        <v>43251</v>
      </c>
      <c r="B56" s="137">
        <v>3284.7712000000001</v>
      </c>
      <c r="C56" s="137">
        <v>2128.3359</v>
      </c>
      <c r="D56" s="137">
        <v>1050.5011</v>
      </c>
      <c r="E56" s="137">
        <v>105.9342</v>
      </c>
      <c r="F56" s="137">
        <v>2888.221</v>
      </c>
      <c r="G56" s="137">
        <v>1936.5386000000001</v>
      </c>
      <c r="H56" s="137">
        <v>859.5181</v>
      </c>
      <c r="I56" s="137">
        <v>92.164299999999997</v>
      </c>
      <c r="J56" s="137">
        <v>163.26499999999999</v>
      </c>
      <c r="K56" s="137">
        <v>121.574</v>
      </c>
      <c r="L56" s="137">
        <v>35.686</v>
      </c>
      <c r="M56" s="137">
        <v>6.0049999999999999</v>
      </c>
      <c r="N56" s="136">
        <v>87.93</v>
      </c>
      <c r="O56" s="136">
        <v>90.99</v>
      </c>
      <c r="P56" s="136">
        <v>81.819999999999993</v>
      </c>
      <c r="Q56" s="136">
        <v>87</v>
      </c>
      <c r="R56" s="136">
        <v>78</v>
      </c>
    </row>
    <row r="57" spans="1:18">
      <c r="A57" s="135">
        <v>43281</v>
      </c>
      <c r="B57" s="137">
        <v>3224.6576</v>
      </c>
      <c r="C57" s="137">
        <v>2109.5814999999998</v>
      </c>
      <c r="D57" s="137">
        <v>1012.1537</v>
      </c>
      <c r="E57" s="137">
        <v>102.9225</v>
      </c>
      <c r="F57" s="137">
        <v>2932.3382999999999</v>
      </c>
      <c r="G57" s="137">
        <v>1961.2689</v>
      </c>
      <c r="H57" s="137">
        <v>878.67819999999995</v>
      </c>
      <c r="I57" s="137">
        <v>92.391199999999998</v>
      </c>
      <c r="J57" s="137">
        <v>164.63399999999999</v>
      </c>
      <c r="K57" s="137">
        <v>122.36199999999999</v>
      </c>
      <c r="L57" s="137">
        <v>36.256999999999998</v>
      </c>
      <c r="M57" s="137">
        <v>6.0149999999999997</v>
      </c>
      <c r="N57" s="136">
        <v>90.93</v>
      </c>
      <c r="O57" s="136">
        <v>92.97</v>
      </c>
      <c r="P57" s="136">
        <v>86.81</v>
      </c>
      <c r="Q57" s="136">
        <v>89.77</v>
      </c>
      <c r="R57" s="136">
        <v>80</v>
      </c>
    </row>
    <row r="58" spans="1:18">
      <c r="A58" s="135">
        <v>43312</v>
      </c>
      <c r="B58" s="137">
        <v>3383.7437</v>
      </c>
      <c r="C58" s="137">
        <v>2193.4160999999999</v>
      </c>
      <c r="D58" s="137">
        <v>1079.7722000000001</v>
      </c>
      <c r="E58" s="137">
        <v>110.55540000000001</v>
      </c>
      <c r="F58" s="137">
        <v>3028.8193999999999</v>
      </c>
      <c r="G58" s="137">
        <v>2011.6765</v>
      </c>
      <c r="H58" s="137">
        <v>918.2817</v>
      </c>
      <c r="I58" s="137">
        <v>98.861199999999997</v>
      </c>
      <c r="J58" s="137">
        <v>169.61199999999999</v>
      </c>
      <c r="K58" s="137">
        <v>124.66</v>
      </c>
      <c r="L58" s="137">
        <v>38.499000000000002</v>
      </c>
      <c r="M58" s="137">
        <v>6.4539999999999997</v>
      </c>
      <c r="N58" s="136">
        <v>89.51</v>
      </c>
      <c r="O58" s="136">
        <v>91.71</v>
      </c>
      <c r="P58" s="136">
        <v>85.04</v>
      </c>
      <c r="Q58" s="136">
        <v>89.42</v>
      </c>
      <c r="R58" s="136">
        <v>80</v>
      </c>
    </row>
    <row r="59" spans="1:18">
      <c r="A59" s="135">
        <v>43343</v>
      </c>
      <c r="B59" s="137">
        <v>3419.1997000000001</v>
      </c>
      <c r="C59" s="137">
        <v>2205.7905000000001</v>
      </c>
      <c r="D59" s="137">
        <v>1097.8527999999999</v>
      </c>
      <c r="E59" s="137">
        <v>115.5564</v>
      </c>
      <c r="F59" s="137">
        <v>3140.1768999999999</v>
      </c>
      <c r="G59" s="137">
        <v>2077.2815000000001</v>
      </c>
      <c r="H59" s="137">
        <v>957.17010000000005</v>
      </c>
      <c r="I59" s="137">
        <v>105.7253</v>
      </c>
      <c r="J59" s="137">
        <v>175.376</v>
      </c>
      <c r="K59" s="137">
        <v>128.27000000000001</v>
      </c>
      <c r="L59" s="137">
        <v>40.296999999999997</v>
      </c>
      <c r="M59" s="137">
        <v>6.8090000000000002</v>
      </c>
      <c r="N59" s="136">
        <v>91.84</v>
      </c>
      <c r="O59" s="136">
        <v>94.17</v>
      </c>
      <c r="P59" s="136">
        <v>87.19</v>
      </c>
      <c r="Q59" s="136">
        <v>91.49</v>
      </c>
      <c r="R59" s="136">
        <v>80</v>
      </c>
    </row>
    <row r="60" spans="1:18">
      <c r="A60" s="135">
        <v>43373</v>
      </c>
      <c r="B60" s="137">
        <v>3270.2836000000002</v>
      </c>
      <c r="C60" s="137">
        <v>2134.1968000000002</v>
      </c>
      <c r="D60" s="137">
        <v>1030.3164999999999</v>
      </c>
      <c r="E60" s="137">
        <v>105.77030000000001</v>
      </c>
      <c r="F60" s="137">
        <v>2848.2957999999999</v>
      </c>
      <c r="G60" s="137">
        <v>1956.5420999999999</v>
      </c>
      <c r="H60" s="137">
        <v>798.51890000000003</v>
      </c>
      <c r="I60" s="137">
        <v>93.234700000000004</v>
      </c>
      <c r="J60" s="137">
        <v>162.179</v>
      </c>
      <c r="K60" s="137">
        <v>121.785</v>
      </c>
      <c r="L60" s="137">
        <v>34.347999999999999</v>
      </c>
      <c r="M60" s="137">
        <v>6.0460000000000003</v>
      </c>
      <c r="N60" s="136">
        <v>87.1</v>
      </c>
      <c r="O60" s="136">
        <v>91.68</v>
      </c>
      <c r="P60" s="136">
        <v>77.5</v>
      </c>
      <c r="Q60" s="136">
        <v>88.15</v>
      </c>
      <c r="R60" s="136">
        <v>80</v>
      </c>
    </row>
    <row r="61" spans="1:18">
      <c r="A61" s="135">
        <v>43404</v>
      </c>
      <c r="B61" s="137">
        <v>3390.9731000000002</v>
      </c>
      <c r="C61" s="137">
        <v>2212.9011999999998</v>
      </c>
      <c r="D61" s="137">
        <v>1063.4081000000001</v>
      </c>
      <c r="E61" s="137">
        <v>114.66370000000001</v>
      </c>
      <c r="F61" s="137">
        <v>2976.7743</v>
      </c>
      <c r="G61" s="137">
        <v>2044.6829</v>
      </c>
      <c r="H61" s="137">
        <v>830.96690000000001</v>
      </c>
      <c r="I61" s="137">
        <v>101.1245</v>
      </c>
      <c r="J61" s="137">
        <v>171.44200000000001</v>
      </c>
      <c r="K61" s="137">
        <v>128.66900000000001</v>
      </c>
      <c r="L61" s="137">
        <v>36.241999999999997</v>
      </c>
      <c r="M61" s="137">
        <v>6.53</v>
      </c>
      <c r="N61" s="136">
        <v>87.79</v>
      </c>
      <c r="O61" s="136">
        <v>92.4</v>
      </c>
      <c r="P61" s="136">
        <v>78.14</v>
      </c>
      <c r="Q61" s="136">
        <v>88.19</v>
      </c>
      <c r="R61" s="136">
        <v>81</v>
      </c>
    </row>
    <row r="62" spans="1:18">
      <c r="A62" s="135">
        <v>43434</v>
      </c>
      <c r="B62" s="137">
        <v>3118.5556000000001</v>
      </c>
      <c r="C62" s="137">
        <v>2081.2959999999998</v>
      </c>
      <c r="D62" s="137">
        <v>919.83</v>
      </c>
      <c r="E62" s="137">
        <v>117.42959999999999</v>
      </c>
      <c r="F62" s="137">
        <v>2712.3321000000001</v>
      </c>
      <c r="G62" s="137">
        <v>1855.8991000000001</v>
      </c>
      <c r="H62" s="137">
        <v>752.23260000000005</v>
      </c>
      <c r="I62" s="137">
        <v>104.20050000000001</v>
      </c>
      <c r="J62" s="137">
        <v>154.1</v>
      </c>
      <c r="K62" s="137">
        <v>114.306</v>
      </c>
      <c r="L62" s="137">
        <v>33.015999999999998</v>
      </c>
      <c r="M62" s="137">
        <v>6.7789999999999999</v>
      </c>
      <c r="N62" s="136">
        <v>86.97</v>
      </c>
      <c r="O62" s="136">
        <v>89.17</v>
      </c>
      <c r="P62" s="136">
        <v>81.78</v>
      </c>
      <c r="Q62" s="136">
        <v>88.73</v>
      </c>
      <c r="R62" s="136">
        <v>81</v>
      </c>
    </row>
    <row r="63" spans="1:18">
      <c r="A63" s="135">
        <v>43465</v>
      </c>
      <c r="B63" s="137">
        <v>3349.8040999999998</v>
      </c>
      <c r="C63" s="137">
        <v>2155.8294000000001</v>
      </c>
      <c r="D63" s="137">
        <v>1073.4789000000001</v>
      </c>
      <c r="E63" s="137">
        <v>120.4958</v>
      </c>
      <c r="F63" s="137">
        <v>2978.076</v>
      </c>
      <c r="G63" s="137">
        <v>1931.1134</v>
      </c>
      <c r="H63" s="137">
        <v>939.36019999999996</v>
      </c>
      <c r="I63" s="137">
        <v>107.6024</v>
      </c>
      <c r="J63" s="137">
        <v>166.434</v>
      </c>
      <c r="K63" s="137">
        <v>119.736</v>
      </c>
      <c r="L63" s="137">
        <v>39.715000000000003</v>
      </c>
      <c r="M63" s="137">
        <v>6.9829999999999997</v>
      </c>
      <c r="N63" s="136">
        <v>88.9</v>
      </c>
      <c r="O63" s="136">
        <v>89.58</v>
      </c>
      <c r="P63" s="136">
        <v>87.51</v>
      </c>
      <c r="Q63" s="136">
        <v>89.3</v>
      </c>
      <c r="R63" s="136">
        <v>81</v>
      </c>
    </row>
    <row r="64" spans="1:18">
      <c r="A64" s="135">
        <v>43496</v>
      </c>
      <c r="B64" s="137">
        <v>3453.5616</v>
      </c>
      <c r="C64" s="137">
        <v>2247.1615999999999</v>
      </c>
      <c r="D64" s="137">
        <v>1083.2752</v>
      </c>
      <c r="E64" s="137">
        <v>123.12479999999999</v>
      </c>
      <c r="F64" s="137">
        <v>3115.8881000000001</v>
      </c>
      <c r="G64" s="137">
        <v>2029.326</v>
      </c>
      <c r="H64" s="137">
        <v>974.30380000000002</v>
      </c>
      <c r="I64" s="137">
        <v>112.25830000000001</v>
      </c>
      <c r="J64" s="137">
        <v>173.46799999999999</v>
      </c>
      <c r="K64" s="137">
        <v>125.20099999999999</v>
      </c>
      <c r="L64" s="137">
        <v>40.978000000000002</v>
      </c>
      <c r="M64" s="137">
        <v>7.2889999999999997</v>
      </c>
      <c r="N64" s="136">
        <v>90.22</v>
      </c>
      <c r="O64" s="136">
        <v>90.31</v>
      </c>
      <c r="P64" s="136">
        <v>89.94</v>
      </c>
      <c r="Q64" s="136">
        <v>91.17</v>
      </c>
      <c r="R64" s="136">
        <v>81</v>
      </c>
    </row>
    <row r="65" spans="1:18">
      <c r="A65" s="135">
        <v>43524</v>
      </c>
      <c r="B65" s="137">
        <v>3277.0360000000001</v>
      </c>
      <c r="C65" s="137">
        <v>2148.3568</v>
      </c>
      <c r="D65" s="137">
        <v>1008.1647</v>
      </c>
      <c r="E65" s="137">
        <v>120.5145</v>
      </c>
      <c r="F65" s="137">
        <v>3082.3325</v>
      </c>
      <c r="G65" s="137">
        <v>2035.7877000000001</v>
      </c>
      <c r="H65" s="137">
        <v>935.55700000000002</v>
      </c>
      <c r="I65" s="137">
        <v>110.98779999999999</v>
      </c>
      <c r="J65" s="137">
        <v>172.548</v>
      </c>
      <c r="K65" s="137">
        <v>125.187</v>
      </c>
      <c r="L65" s="137">
        <v>39.988999999999997</v>
      </c>
      <c r="M65" s="137">
        <v>7.3730000000000002</v>
      </c>
      <c r="N65" s="136">
        <v>94.06</v>
      </c>
      <c r="O65" s="136">
        <v>94.76</v>
      </c>
      <c r="P65" s="136">
        <v>92.8</v>
      </c>
      <c r="Q65" s="136">
        <v>92.09</v>
      </c>
      <c r="R65" s="136">
        <v>83</v>
      </c>
    </row>
    <row r="66" spans="1:18">
      <c r="A66" s="135">
        <v>43555</v>
      </c>
      <c r="B66" s="137">
        <v>3425.7552000000001</v>
      </c>
      <c r="C66" s="137">
        <v>2184.0963999999999</v>
      </c>
      <c r="D66" s="137">
        <v>1120.4693</v>
      </c>
      <c r="E66" s="137">
        <v>121.1895</v>
      </c>
      <c r="F66" s="137">
        <v>3164.0059000000001</v>
      </c>
      <c r="G66" s="137">
        <v>2033.3915999999999</v>
      </c>
      <c r="H66" s="137">
        <v>1018.2259</v>
      </c>
      <c r="I66" s="137">
        <v>112.3884</v>
      </c>
      <c r="J66" s="137">
        <v>176.624</v>
      </c>
      <c r="K66" s="137">
        <v>126.05</v>
      </c>
      <c r="L66" s="137">
        <v>43.344999999999999</v>
      </c>
      <c r="M66" s="137">
        <v>7.2290000000000001</v>
      </c>
      <c r="N66" s="136">
        <v>92.36</v>
      </c>
      <c r="O66" s="136">
        <v>93.1</v>
      </c>
      <c r="P66" s="136">
        <v>90.87</v>
      </c>
      <c r="Q66" s="136">
        <v>92.74</v>
      </c>
      <c r="R66" s="136">
        <v>83</v>
      </c>
    </row>
    <row r="67" spans="1:18">
      <c r="A67" s="135">
        <v>43585</v>
      </c>
      <c r="B67" s="137">
        <v>3461.3125</v>
      </c>
      <c r="C67" s="137">
        <v>2310.7734</v>
      </c>
      <c r="D67" s="137">
        <v>1028.8677</v>
      </c>
      <c r="E67" s="137">
        <v>121.67140000000001</v>
      </c>
      <c r="F67" s="137">
        <v>3162.9131000000002</v>
      </c>
      <c r="G67" s="137">
        <v>2120.8960000000002</v>
      </c>
      <c r="H67" s="137">
        <v>930.52869999999996</v>
      </c>
      <c r="I67" s="137">
        <v>111.4884</v>
      </c>
      <c r="J67" s="137">
        <v>181.03700000000001</v>
      </c>
      <c r="K67" s="137">
        <v>133.41200000000001</v>
      </c>
      <c r="L67" s="137">
        <v>40.44</v>
      </c>
      <c r="M67" s="137">
        <v>7.1849999999999996</v>
      </c>
      <c r="N67" s="136">
        <v>91.38</v>
      </c>
      <c r="O67" s="136">
        <v>91.78</v>
      </c>
      <c r="P67" s="136">
        <v>90.44</v>
      </c>
      <c r="Q67" s="136">
        <v>91.63</v>
      </c>
      <c r="R67" s="136">
        <v>85</v>
      </c>
    </row>
    <row r="68" spans="1:18">
      <c r="A68" s="135">
        <v>43616</v>
      </c>
      <c r="B68" s="137">
        <v>3646.5378000000001</v>
      </c>
      <c r="C68" s="137">
        <v>2396.7285000000002</v>
      </c>
      <c r="D68" s="137">
        <v>1131.1013</v>
      </c>
      <c r="E68" s="137">
        <v>118.708</v>
      </c>
      <c r="F68" s="137">
        <v>3308.7890000000002</v>
      </c>
      <c r="G68" s="137">
        <v>2212.7372</v>
      </c>
      <c r="H68" s="137">
        <v>987.48910000000001</v>
      </c>
      <c r="I68" s="137">
        <v>108.56270000000001</v>
      </c>
      <c r="J68" s="137">
        <v>188.79599999999999</v>
      </c>
      <c r="K68" s="137">
        <v>139.19399999999999</v>
      </c>
      <c r="L68" s="137">
        <v>42.618000000000002</v>
      </c>
      <c r="M68" s="137">
        <v>6.9829999999999997</v>
      </c>
      <c r="N68" s="136">
        <v>90.74</v>
      </c>
      <c r="O68" s="136">
        <v>92.32</v>
      </c>
      <c r="P68" s="136">
        <v>87.3</v>
      </c>
      <c r="Q68" s="136">
        <v>91.45</v>
      </c>
      <c r="R68" s="136">
        <v>86</v>
      </c>
    </row>
    <row r="69" spans="1:18">
      <c r="A69" s="135">
        <v>43646</v>
      </c>
      <c r="B69" s="137">
        <v>3533.2019</v>
      </c>
      <c r="C69" s="137">
        <v>2314.5266999999999</v>
      </c>
      <c r="D69" s="137">
        <v>1101.2163</v>
      </c>
      <c r="E69" s="137">
        <v>117.4589</v>
      </c>
      <c r="F69" s="137">
        <v>3238.0680000000002</v>
      </c>
      <c r="G69" s="137">
        <v>2145.2927</v>
      </c>
      <c r="H69" s="137">
        <v>985.59040000000005</v>
      </c>
      <c r="I69" s="137">
        <v>107.1849</v>
      </c>
      <c r="J69" s="137">
        <v>184.50399999999999</v>
      </c>
      <c r="K69" s="137">
        <v>135.16</v>
      </c>
      <c r="L69" s="137">
        <v>42.43</v>
      </c>
      <c r="M69" s="137">
        <v>6.915</v>
      </c>
      <c r="N69" s="136">
        <v>91.65</v>
      </c>
      <c r="O69" s="136">
        <v>92.69</v>
      </c>
      <c r="P69" s="136">
        <v>89.5</v>
      </c>
      <c r="Q69" s="136">
        <v>91.25</v>
      </c>
      <c r="R69" s="136">
        <v>86</v>
      </c>
    </row>
    <row r="70" spans="1:18">
      <c r="A70" s="135">
        <v>43677</v>
      </c>
      <c r="B70" s="137">
        <v>3870.2975999999999</v>
      </c>
      <c r="C70" s="137">
        <v>2560.5839999999998</v>
      </c>
      <c r="D70" s="137">
        <v>1177.1022</v>
      </c>
      <c r="E70" s="137">
        <v>132.61150000000001</v>
      </c>
      <c r="F70" s="137">
        <v>3535.7826</v>
      </c>
      <c r="G70" s="137">
        <v>2371.6532999999999</v>
      </c>
      <c r="H70" s="137">
        <v>1044.8027</v>
      </c>
      <c r="I70" s="137">
        <v>119.3266</v>
      </c>
      <c r="J70" s="137">
        <v>201.22</v>
      </c>
      <c r="K70" s="137">
        <v>148.834</v>
      </c>
      <c r="L70" s="137">
        <v>44.658000000000001</v>
      </c>
      <c r="M70" s="137">
        <v>7.7270000000000003</v>
      </c>
      <c r="N70" s="136">
        <v>91.36</v>
      </c>
      <c r="O70" s="136">
        <v>92.62</v>
      </c>
      <c r="P70" s="136">
        <v>88.76</v>
      </c>
      <c r="Q70" s="136">
        <v>89.98</v>
      </c>
      <c r="R70" s="136">
        <v>87</v>
      </c>
    </row>
    <row r="71" spans="1:18">
      <c r="A71" s="135">
        <v>43708</v>
      </c>
      <c r="B71" s="137">
        <v>3846.0621000000001</v>
      </c>
      <c r="C71" s="137">
        <v>2508.7102</v>
      </c>
      <c r="D71" s="137">
        <v>1212.4286</v>
      </c>
      <c r="E71" s="137">
        <v>124.9233</v>
      </c>
      <c r="F71" s="137">
        <v>3611.5275000000001</v>
      </c>
      <c r="G71" s="137">
        <v>2365.5893999999998</v>
      </c>
      <c r="H71" s="137">
        <v>1137.4452000000001</v>
      </c>
      <c r="I71" s="137">
        <v>108.49290000000001</v>
      </c>
      <c r="J71" s="137">
        <v>205.416</v>
      </c>
      <c r="K71" s="137">
        <v>149.57499999999999</v>
      </c>
      <c r="L71" s="137">
        <v>48.787999999999997</v>
      </c>
      <c r="M71" s="137">
        <v>7.0519999999999996</v>
      </c>
      <c r="N71" s="136">
        <v>93.9</v>
      </c>
      <c r="O71" s="136">
        <v>94.3</v>
      </c>
      <c r="P71" s="136">
        <v>93.82</v>
      </c>
      <c r="Q71" s="136">
        <v>86.85</v>
      </c>
      <c r="R71" s="136">
        <v>88</v>
      </c>
    </row>
    <row r="72" spans="1:18">
      <c r="A72" s="135">
        <v>43738</v>
      </c>
      <c r="B72" s="137">
        <v>3699.6914000000002</v>
      </c>
      <c r="C72" s="137">
        <v>2364.6314000000002</v>
      </c>
      <c r="D72" s="137">
        <v>1207.7659000000001</v>
      </c>
      <c r="E72" s="137">
        <v>127.2941</v>
      </c>
      <c r="F72" s="137">
        <v>3348.8665000000001</v>
      </c>
      <c r="G72" s="137">
        <v>2181.6397000000002</v>
      </c>
      <c r="H72" s="137">
        <v>1065.1315999999999</v>
      </c>
      <c r="I72" s="137">
        <v>102.0951</v>
      </c>
      <c r="J72" s="137">
        <v>190.06299999999999</v>
      </c>
      <c r="K72" s="137">
        <v>137.59100000000001</v>
      </c>
      <c r="L72" s="137">
        <v>45.78</v>
      </c>
      <c r="M72" s="137">
        <v>6.6929999999999996</v>
      </c>
      <c r="N72" s="136">
        <v>90.52</v>
      </c>
      <c r="O72" s="136">
        <v>92.26</v>
      </c>
      <c r="P72" s="136">
        <v>88.19</v>
      </c>
      <c r="Q72" s="136">
        <v>80.2</v>
      </c>
      <c r="R72" s="136">
        <v>88</v>
      </c>
    </row>
    <row r="73" spans="1:18">
      <c r="A73" s="135">
        <v>43769</v>
      </c>
      <c r="B73" s="137">
        <v>3849.3384000000001</v>
      </c>
      <c r="C73" s="137">
        <v>2457.9668000000001</v>
      </c>
      <c r="D73" s="137">
        <v>1266.1881000000001</v>
      </c>
      <c r="E73" s="137">
        <v>125.1835</v>
      </c>
      <c r="F73" s="137">
        <v>3462.4911000000002</v>
      </c>
      <c r="G73" s="137">
        <v>2272.7291</v>
      </c>
      <c r="H73" s="137">
        <v>1085.2550000000001</v>
      </c>
      <c r="I73" s="137">
        <v>104.50700000000001</v>
      </c>
      <c r="J73" s="137">
        <v>196.864</v>
      </c>
      <c r="K73" s="137">
        <v>142.94</v>
      </c>
      <c r="L73" s="137">
        <v>46.963000000000001</v>
      </c>
      <c r="M73" s="137">
        <v>6.9610000000000003</v>
      </c>
      <c r="N73" s="136">
        <v>89.95</v>
      </c>
      <c r="O73" s="136">
        <v>92.46</v>
      </c>
      <c r="P73" s="136">
        <v>85.71</v>
      </c>
      <c r="Q73" s="136">
        <v>83.48</v>
      </c>
      <c r="R73" s="136">
        <v>89</v>
      </c>
    </row>
    <row r="74" spans="1:18">
      <c r="A74" s="135">
        <v>43799</v>
      </c>
      <c r="B74" s="137">
        <v>3795.9317999999998</v>
      </c>
      <c r="C74" s="137">
        <v>2251.0137</v>
      </c>
      <c r="D74" s="137">
        <v>1421.5151000000001</v>
      </c>
      <c r="E74" s="137">
        <v>123.40300000000001</v>
      </c>
      <c r="F74" s="137">
        <v>3283.2745</v>
      </c>
      <c r="G74" s="137">
        <v>2058.5097999999998</v>
      </c>
      <c r="H74" s="137">
        <v>1124.9293</v>
      </c>
      <c r="I74" s="137">
        <v>99.835400000000007</v>
      </c>
      <c r="J74" s="137">
        <v>182.571</v>
      </c>
      <c r="K74" s="137">
        <v>127.97799999999999</v>
      </c>
      <c r="L74" s="137">
        <v>47.83</v>
      </c>
      <c r="M74" s="137">
        <v>6.7629999999999999</v>
      </c>
      <c r="N74" s="136">
        <v>86.49</v>
      </c>
      <c r="O74" s="136">
        <v>91.45</v>
      </c>
      <c r="P74" s="136">
        <v>79.14</v>
      </c>
      <c r="Q74" s="136">
        <v>80.900000000000006</v>
      </c>
      <c r="R74" s="136">
        <v>90</v>
      </c>
    </row>
    <row r="75" spans="1:18">
      <c r="A75" s="135">
        <v>43830</v>
      </c>
      <c r="B75" s="137">
        <v>3847.8044</v>
      </c>
      <c r="C75" s="137">
        <v>2267.5936999999999</v>
      </c>
      <c r="D75" s="137">
        <v>1470.0009</v>
      </c>
      <c r="E75" s="137">
        <v>110.2098</v>
      </c>
      <c r="F75" s="137">
        <v>3377.2815000000001</v>
      </c>
      <c r="G75" s="137">
        <v>2054.5598</v>
      </c>
      <c r="H75" s="137">
        <v>1230.0173</v>
      </c>
      <c r="I75" s="137">
        <v>92.704300000000003</v>
      </c>
      <c r="J75" s="137">
        <v>186.143</v>
      </c>
      <c r="K75" s="137">
        <v>127.83199999999999</v>
      </c>
      <c r="L75" s="137">
        <v>51.863</v>
      </c>
      <c r="M75" s="137">
        <v>6.4480000000000004</v>
      </c>
      <c r="N75" s="136">
        <v>87.77</v>
      </c>
      <c r="O75" s="136">
        <v>90.61</v>
      </c>
      <c r="P75" s="136">
        <v>83.67</v>
      </c>
      <c r="Q75" s="136">
        <v>84.12</v>
      </c>
      <c r="R75" s="136">
        <v>93</v>
      </c>
    </row>
    <row r="76" spans="1:18">
      <c r="A76" s="135">
        <v>43861</v>
      </c>
      <c r="B76" s="137">
        <v>4052.6950000000002</v>
      </c>
      <c r="C76" s="137">
        <v>2328.5873999999999</v>
      </c>
      <c r="D76" s="137">
        <v>1601.9788000000001</v>
      </c>
      <c r="E76" s="137">
        <v>122.1288</v>
      </c>
      <c r="F76" s="137">
        <v>3338.2628</v>
      </c>
      <c r="G76" s="137">
        <v>1958.9785999999999</v>
      </c>
      <c r="H76" s="137">
        <v>1282.2846</v>
      </c>
      <c r="I76" s="137">
        <v>96.999600000000001</v>
      </c>
      <c r="J76" s="137">
        <v>181.60599999999999</v>
      </c>
      <c r="K76" s="137">
        <v>120.91500000000001</v>
      </c>
      <c r="L76" s="137">
        <v>53.826999999999998</v>
      </c>
      <c r="M76" s="137">
        <v>6.8639999999999999</v>
      </c>
      <c r="N76" s="136">
        <v>82.37</v>
      </c>
      <c r="O76" s="136">
        <v>84.13</v>
      </c>
      <c r="P76" s="136">
        <v>80.040000000000006</v>
      </c>
      <c r="Q76" s="136">
        <v>79.42</v>
      </c>
      <c r="R76" s="136">
        <v>95</v>
      </c>
    </row>
    <row r="77" spans="1:18">
      <c r="A77" s="135">
        <v>43890</v>
      </c>
      <c r="B77" s="137">
        <v>1648.1840999999999</v>
      </c>
      <c r="C77" s="137">
        <v>1245.3897999999999</v>
      </c>
      <c r="D77" s="137">
        <v>384.20280000000002</v>
      </c>
      <c r="E77" s="137">
        <v>18.5914</v>
      </c>
      <c r="F77" s="137">
        <v>1049.7541000000001</v>
      </c>
      <c r="G77" s="137">
        <v>812.29330000000004</v>
      </c>
      <c r="H77" s="137">
        <v>229.1437</v>
      </c>
      <c r="I77" s="137">
        <v>8.3171999999999997</v>
      </c>
      <c r="J77" s="137">
        <v>55.667999999999999</v>
      </c>
      <c r="K77" s="137">
        <v>45.966000000000001</v>
      </c>
      <c r="L77" s="137">
        <v>9.09</v>
      </c>
      <c r="M77" s="137">
        <v>0.61199999999999999</v>
      </c>
      <c r="N77" s="136">
        <v>63.69</v>
      </c>
      <c r="O77" s="136">
        <v>65.22</v>
      </c>
      <c r="P77" s="136">
        <v>59.64</v>
      </c>
      <c r="Q77" s="136">
        <v>44.74</v>
      </c>
      <c r="R77" s="136">
        <v>95</v>
      </c>
    </row>
    <row r="78" spans="1:18">
      <c r="A78" s="135">
        <v>43921</v>
      </c>
      <c r="B78" s="137">
        <v>2204.2737000000002</v>
      </c>
      <c r="C78" s="137">
        <v>1803.7544</v>
      </c>
      <c r="D78" s="137">
        <v>383.3766</v>
      </c>
      <c r="E78" s="137">
        <v>17.142600000000002</v>
      </c>
      <c r="F78" s="137">
        <v>1342.8941</v>
      </c>
      <c r="G78" s="137">
        <v>1131.8815</v>
      </c>
      <c r="H78" s="137">
        <v>205.8432</v>
      </c>
      <c r="I78" s="137">
        <v>5.1694000000000004</v>
      </c>
      <c r="J78" s="137">
        <v>76.105000000000004</v>
      </c>
      <c r="K78" s="137">
        <v>67.525999999999996</v>
      </c>
      <c r="L78" s="137">
        <v>8.1760000000000002</v>
      </c>
      <c r="M78" s="137">
        <v>0.40300000000000002</v>
      </c>
      <c r="N78" s="136">
        <v>60.92</v>
      </c>
      <c r="O78" s="136">
        <v>62.75</v>
      </c>
      <c r="P78" s="136">
        <v>53.69</v>
      </c>
      <c r="Q78" s="136">
        <v>30.16</v>
      </c>
      <c r="R78" s="136">
        <v>96</v>
      </c>
    </row>
    <row r="79" spans="1:18">
      <c r="A79" s="135">
        <v>43951</v>
      </c>
      <c r="B79" s="137">
        <v>2085.5464999999999</v>
      </c>
      <c r="C79" s="137">
        <v>2068.9011</v>
      </c>
      <c r="D79" s="137">
        <v>14.2805</v>
      </c>
      <c r="E79" s="137">
        <v>2.3647999999999998</v>
      </c>
      <c r="F79" s="137">
        <v>1474.1054999999999</v>
      </c>
      <c r="G79" s="137">
        <v>1467.4775999999999</v>
      </c>
      <c r="H79" s="137">
        <v>5.8639999999999999</v>
      </c>
      <c r="I79" s="137">
        <v>0.76390000000000002</v>
      </c>
      <c r="J79" s="137">
        <v>90.738</v>
      </c>
      <c r="K79" s="137">
        <v>90.388999999999996</v>
      </c>
      <c r="L79" s="137">
        <v>0.27900000000000003</v>
      </c>
      <c r="M79" s="137">
        <v>7.0999999999999994E-2</v>
      </c>
      <c r="N79" s="136">
        <v>70.680000000000007</v>
      </c>
      <c r="O79" s="136">
        <v>70.930000000000007</v>
      </c>
      <c r="P79" s="136">
        <v>41.06</v>
      </c>
      <c r="Q79" s="136">
        <v>32.299999999999997</v>
      </c>
      <c r="R79" s="136">
        <v>96</v>
      </c>
    </row>
    <row r="80" spans="1:18">
      <c r="A80" s="135">
        <v>43982</v>
      </c>
      <c r="B80" s="137">
        <v>2756.9987999999998</v>
      </c>
      <c r="C80" s="137">
        <v>2737.7954</v>
      </c>
      <c r="D80" s="137">
        <v>14.117800000000001</v>
      </c>
      <c r="E80" s="137">
        <v>5.0856000000000003</v>
      </c>
      <c r="F80" s="137">
        <v>2082.4694</v>
      </c>
      <c r="G80" s="137">
        <v>2073.7891</v>
      </c>
      <c r="H80" s="137">
        <v>7.2175000000000002</v>
      </c>
      <c r="I80" s="137">
        <v>1.4628000000000001</v>
      </c>
      <c r="J80" s="137">
        <v>133.05000000000001</v>
      </c>
      <c r="K80" s="137">
        <v>132.565</v>
      </c>
      <c r="L80" s="137">
        <v>0.34899999999999998</v>
      </c>
      <c r="M80" s="137">
        <v>0.13600000000000001</v>
      </c>
      <c r="N80" s="136">
        <v>75.53</v>
      </c>
      <c r="O80" s="136">
        <v>75.75</v>
      </c>
      <c r="P80" s="136">
        <v>51.12</v>
      </c>
      <c r="Q80" s="136">
        <v>28.76</v>
      </c>
      <c r="R80" s="136">
        <v>96</v>
      </c>
    </row>
    <row r="81" spans="1:18">
      <c r="A81" s="135">
        <v>44012</v>
      </c>
      <c r="B81" s="137">
        <v>3057.0628000000002</v>
      </c>
      <c r="C81" s="137">
        <v>3024.9002999999998</v>
      </c>
      <c r="D81" s="137">
        <v>15.519399999999999</v>
      </c>
      <c r="E81" s="137">
        <v>16.6431</v>
      </c>
      <c r="F81" s="137">
        <v>2385.913</v>
      </c>
      <c r="G81" s="137">
        <v>2372.8006</v>
      </c>
      <c r="H81" s="137">
        <v>9.5710999999999995</v>
      </c>
      <c r="I81" s="137">
        <v>3.5413999999999999</v>
      </c>
      <c r="J81" s="137">
        <v>152.636</v>
      </c>
      <c r="K81" s="137">
        <v>151.82400000000001</v>
      </c>
      <c r="L81" s="137">
        <v>0.53800000000000003</v>
      </c>
      <c r="M81" s="137">
        <v>0.27400000000000002</v>
      </c>
      <c r="N81" s="136">
        <v>78.05</v>
      </c>
      <c r="O81" s="136">
        <v>78.44</v>
      </c>
      <c r="P81" s="136">
        <v>61.67</v>
      </c>
      <c r="Q81" s="136">
        <v>21.28</v>
      </c>
      <c r="R81" s="136">
        <v>96</v>
      </c>
    </row>
    <row r="82" spans="1:18">
      <c r="A82" s="135">
        <v>44043</v>
      </c>
      <c r="B82" s="137">
        <v>3545.5805</v>
      </c>
      <c r="C82" s="137">
        <v>3515.7112000000002</v>
      </c>
      <c r="D82" s="137">
        <v>15.1584</v>
      </c>
      <c r="E82" s="137">
        <v>14.710800000000001</v>
      </c>
      <c r="F82" s="137">
        <v>2909.5898999999999</v>
      </c>
      <c r="G82" s="137">
        <v>2894.7177999999999</v>
      </c>
      <c r="H82" s="137">
        <v>9.4518000000000004</v>
      </c>
      <c r="I82" s="137">
        <v>5.4203000000000001</v>
      </c>
      <c r="J82" s="137">
        <v>185.803</v>
      </c>
      <c r="K82" s="137">
        <v>184.91</v>
      </c>
      <c r="L82" s="137">
        <v>0.49099999999999999</v>
      </c>
      <c r="M82" s="137">
        <v>0.40200000000000002</v>
      </c>
      <c r="N82" s="136">
        <v>82.06</v>
      </c>
      <c r="O82" s="136">
        <v>64.22</v>
      </c>
      <c r="P82" s="136">
        <v>75.75</v>
      </c>
      <c r="Q82" s="136">
        <v>36.85</v>
      </c>
      <c r="R82" s="136">
        <v>96</v>
      </c>
    </row>
    <row r="83" spans="1:18">
      <c r="A83" s="135">
        <v>44074</v>
      </c>
      <c r="B83" s="137">
        <v>3803.4769000000001</v>
      </c>
      <c r="C83" s="137">
        <v>3771.1747999999998</v>
      </c>
      <c r="D83" s="137">
        <v>16.421800000000001</v>
      </c>
      <c r="E83" s="137">
        <v>15.8803</v>
      </c>
      <c r="F83" s="137">
        <v>3198.5938999999998</v>
      </c>
      <c r="G83" s="137">
        <v>3183.3262</v>
      </c>
      <c r="H83" s="137">
        <v>10.075799999999999</v>
      </c>
      <c r="I83" s="137">
        <v>5.1919000000000004</v>
      </c>
      <c r="J83" s="137">
        <v>206.422</v>
      </c>
      <c r="K83" s="137">
        <v>205.41300000000001</v>
      </c>
      <c r="L83" s="137">
        <v>0.58199999999999996</v>
      </c>
      <c r="M83" s="137">
        <v>0.42699999999999999</v>
      </c>
      <c r="N83" s="136">
        <v>84.1</v>
      </c>
      <c r="O83" s="136">
        <v>84.41</v>
      </c>
      <c r="P83" s="136">
        <v>61.36</v>
      </c>
      <c r="Q83" s="136">
        <v>32.69</v>
      </c>
      <c r="R83" s="136">
        <v>96</v>
      </c>
    </row>
    <row r="84" spans="1:18">
      <c r="A84" s="135">
        <v>44104</v>
      </c>
      <c r="B84" s="137">
        <v>3615.3566999999998</v>
      </c>
      <c r="C84" s="137">
        <v>3586.0136000000002</v>
      </c>
      <c r="D84" s="137">
        <v>17.423500000000001</v>
      </c>
      <c r="E84" s="137">
        <v>11.919600000000001</v>
      </c>
      <c r="F84" s="137">
        <v>3214.665</v>
      </c>
      <c r="G84" s="137">
        <v>3201.2361999999998</v>
      </c>
      <c r="H84" s="137">
        <v>9.8596000000000004</v>
      </c>
      <c r="I84" s="137">
        <v>3.5691999999999999</v>
      </c>
      <c r="J84" s="137">
        <v>204.29599999999999</v>
      </c>
      <c r="K84" s="137">
        <v>203.54499999999999</v>
      </c>
      <c r="L84" s="137">
        <v>0.45400000000000001</v>
      </c>
      <c r="M84" s="137">
        <v>0.29699999999999999</v>
      </c>
      <c r="N84" s="136">
        <v>88.92</v>
      </c>
      <c r="O84" s="136">
        <v>89.27</v>
      </c>
      <c r="P84" s="136">
        <v>56.59</v>
      </c>
      <c r="Q84" s="136">
        <v>29.94</v>
      </c>
      <c r="R84" s="136">
        <v>97</v>
      </c>
    </row>
    <row r="85" spans="1:18">
      <c r="A85" s="135">
        <v>44135</v>
      </c>
      <c r="B85" s="137">
        <v>3795.1761000000001</v>
      </c>
      <c r="C85" s="137">
        <v>3766.8816999999999</v>
      </c>
      <c r="D85" s="137">
        <v>18.852399999999999</v>
      </c>
      <c r="E85" s="137">
        <v>9.4420000000000002</v>
      </c>
      <c r="F85" s="137">
        <v>3337.6185999999998</v>
      </c>
      <c r="G85" s="137">
        <v>3323.1313</v>
      </c>
      <c r="H85" s="137">
        <v>11.1447</v>
      </c>
      <c r="I85" s="137">
        <v>3.3426</v>
      </c>
      <c r="J85" s="137">
        <v>210.67599999999999</v>
      </c>
      <c r="K85" s="137">
        <v>209.899</v>
      </c>
      <c r="L85" s="137">
        <v>0.52500000000000002</v>
      </c>
      <c r="M85" s="137">
        <v>0.252</v>
      </c>
      <c r="N85" s="136">
        <v>87.94</v>
      </c>
      <c r="O85" s="136">
        <v>88.22</v>
      </c>
      <c r="P85" s="136">
        <v>59.12</v>
      </c>
      <c r="Q85" s="136">
        <v>35.4</v>
      </c>
      <c r="R85" s="136">
        <v>97</v>
      </c>
    </row>
    <row r="86" spans="1:18">
      <c r="A86" s="135">
        <v>44165</v>
      </c>
      <c r="B86" s="137">
        <v>3487.3883999999998</v>
      </c>
      <c r="C86" s="137">
        <v>3466.0419000000002</v>
      </c>
      <c r="D86" s="137">
        <v>18.1934</v>
      </c>
      <c r="E86" s="137">
        <v>3.1530999999999998</v>
      </c>
      <c r="F86" s="137">
        <v>2808.2640999999999</v>
      </c>
      <c r="G86" s="137">
        <v>2796.7568999999999</v>
      </c>
      <c r="H86" s="137">
        <v>10.808999999999999</v>
      </c>
      <c r="I86" s="137">
        <v>0.69820000000000004</v>
      </c>
      <c r="J86" s="137">
        <v>175.54</v>
      </c>
      <c r="K86" s="137">
        <v>174.91800000000001</v>
      </c>
      <c r="L86" s="137">
        <v>0.55700000000000005</v>
      </c>
      <c r="M86" s="137">
        <v>6.5000000000000002E-2</v>
      </c>
      <c r="N86" s="136">
        <v>80.53</v>
      </c>
      <c r="O86" s="136">
        <v>80.69</v>
      </c>
      <c r="P86" s="136">
        <v>59.41</v>
      </c>
      <c r="Q86" s="136">
        <v>22.14</v>
      </c>
      <c r="R86" s="136">
        <v>99</v>
      </c>
    </row>
    <row r="87" spans="1:18">
      <c r="A87" s="135">
        <v>44196</v>
      </c>
      <c r="B87" s="137">
        <v>3789.9594999999999</v>
      </c>
      <c r="C87" s="137">
        <v>3760.3915999999999</v>
      </c>
      <c r="D87" s="137">
        <v>25.738</v>
      </c>
      <c r="E87" s="137">
        <v>3.8298999999999999</v>
      </c>
      <c r="F87" s="137">
        <v>3006.1904</v>
      </c>
      <c r="G87" s="137">
        <v>2988.4769999999999</v>
      </c>
      <c r="H87" s="137">
        <v>15.7156</v>
      </c>
      <c r="I87" s="137">
        <v>1.9978</v>
      </c>
      <c r="J87" s="137">
        <v>186.64599999999999</v>
      </c>
      <c r="K87" s="137">
        <v>185.773</v>
      </c>
      <c r="L87" s="137">
        <v>0.73099999999999998</v>
      </c>
      <c r="M87" s="137">
        <v>0.14199999999999999</v>
      </c>
      <c r="N87" s="136">
        <v>79.319999999999993</v>
      </c>
      <c r="O87" s="136">
        <v>79.47</v>
      </c>
      <c r="P87" s="136">
        <v>61.06</v>
      </c>
      <c r="Q87" s="136">
        <v>52.16</v>
      </c>
      <c r="R87" s="136">
        <v>102</v>
      </c>
    </row>
    <row r="88" spans="1:18">
      <c r="A88" s="135">
        <v>44227</v>
      </c>
      <c r="B88" s="137">
        <v>3197.4634999999998</v>
      </c>
      <c r="C88" s="137">
        <v>3167.3440999999998</v>
      </c>
      <c r="D88" s="137">
        <v>22.591000000000001</v>
      </c>
      <c r="E88" s="137">
        <v>7.5284000000000004</v>
      </c>
      <c r="F88" s="137">
        <v>2243.5886999999998</v>
      </c>
      <c r="G88" s="137">
        <v>2228.08</v>
      </c>
      <c r="H88" s="137">
        <v>11.798299999999999</v>
      </c>
      <c r="I88" s="137">
        <v>3.7103999999999999</v>
      </c>
      <c r="J88" s="137">
        <v>137.96100000000001</v>
      </c>
      <c r="K88" s="137">
        <v>137.136</v>
      </c>
      <c r="L88" s="137">
        <v>0.56699999999999995</v>
      </c>
      <c r="M88" s="137">
        <v>0.25800000000000001</v>
      </c>
      <c r="N88" s="136">
        <v>70.17</v>
      </c>
      <c r="O88" s="136">
        <v>70.349999999999994</v>
      </c>
      <c r="P88" s="136">
        <v>52.23</v>
      </c>
      <c r="Q88" s="136">
        <v>49.29</v>
      </c>
      <c r="R88" s="136">
        <v>102</v>
      </c>
    </row>
    <row r="89" spans="1:18">
      <c r="A89" s="135">
        <v>44255</v>
      </c>
      <c r="B89" s="137">
        <v>2885.8161</v>
      </c>
      <c r="C89" s="137">
        <v>2863.4697000000001</v>
      </c>
      <c r="D89" s="137">
        <v>17.051400000000001</v>
      </c>
      <c r="E89" s="137">
        <v>5.2949999999999999</v>
      </c>
      <c r="F89" s="137">
        <v>2111.5554999999999</v>
      </c>
      <c r="G89" s="137">
        <v>2101.6255000000001</v>
      </c>
      <c r="H89" s="137">
        <v>8.0030000000000001</v>
      </c>
      <c r="I89" s="137">
        <v>1.927</v>
      </c>
      <c r="J89" s="137">
        <v>126.297</v>
      </c>
      <c r="K89" s="137">
        <v>125.768</v>
      </c>
      <c r="L89" s="137">
        <v>0.39800000000000002</v>
      </c>
      <c r="M89" s="137">
        <v>0.13100000000000001</v>
      </c>
      <c r="N89" s="136">
        <v>73.17</v>
      </c>
      <c r="O89" s="136">
        <v>73.39</v>
      </c>
      <c r="P89" s="136">
        <v>46.93</v>
      </c>
      <c r="Q89" s="136">
        <v>36.39</v>
      </c>
      <c r="R89" s="136">
        <v>104</v>
      </c>
    </row>
    <row r="90" spans="1:18">
      <c r="A90" s="135">
        <v>44286</v>
      </c>
      <c r="B90" s="137">
        <v>3833.3258999999998</v>
      </c>
      <c r="C90" s="137">
        <v>3800.3166999999999</v>
      </c>
      <c r="D90" s="137">
        <v>24.2911</v>
      </c>
      <c r="E90" s="137">
        <v>8.7180999999999997</v>
      </c>
      <c r="F90" s="137">
        <v>3330.8552</v>
      </c>
      <c r="G90" s="137">
        <v>3312.2447999999999</v>
      </c>
      <c r="H90" s="137">
        <v>13.8767</v>
      </c>
      <c r="I90" s="137">
        <v>4.7336999999999998</v>
      </c>
      <c r="J90" s="137">
        <v>203.166</v>
      </c>
      <c r="K90" s="137">
        <v>202.19200000000001</v>
      </c>
      <c r="L90" s="137">
        <v>0.66100000000000003</v>
      </c>
      <c r="M90" s="137">
        <v>0.313</v>
      </c>
      <c r="N90" s="136">
        <v>86.89</v>
      </c>
      <c r="O90" s="136">
        <v>87.16</v>
      </c>
      <c r="P90" s="136">
        <v>57.13</v>
      </c>
      <c r="Q90" s="136">
        <v>54.3</v>
      </c>
      <c r="R90" s="136">
        <v>104</v>
      </c>
    </row>
    <row r="91" spans="1:18">
      <c r="A91" s="135">
        <v>44316</v>
      </c>
      <c r="B91" s="137">
        <v>3989.6741999999999</v>
      </c>
      <c r="C91" s="137">
        <v>3959.3229000000001</v>
      </c>
      <c r="D91" s="137">
        <v>21.716699999999999</v>
      </c>
      <c r="E91" s="137">
        <v>8.6347000000000005</v>
      </c>
      <c r="F91" s="137">
        <v>3520.4214999999999</v>
      </c>
      <c r="G91" s="137">
        <v>3504.1005</v>
      </c>
      <c r="H91" s="137">
        <v>10.4411</v>
      </c>
      <c r="I91" s="137">
        <v>5.8799000000000001</v>
      </c>
      <c r="J91" s="137">
        <v>222.09899999999999</v>
      </c>
      <c r="K91" s="137">
        <v>221.244</v>
      </c>
      <c r="L91" s="137">
        <v>0.47099999999999997</v>
      </c>
      <c r="M91" s="137">
        <v>0.38300000000000001</v>
      </c>
      <c r="N91" s="136">
        <v>88.24</v>
      </c>
      <c r="O91" s="136">
        <v>88.5</v>
      </c>
      <c r="P91" s="136">
        <v>48.08</v>
      </c>
      <c r="Q91" s="136">
        <v>68.099999999999994</v>
      </c>
      <c r="R91" s="136">
        <v>104</v>
      </c>
    </row>
    <row r="92" spans="1:18">
      <c r="A92" s="135">
        <v>44347</v>
      </c>
      <c r="B92" s="137">
        <v>4039.3544999999999</v>
      </c>
      <c r="C92" s="137">
        <v>3981.8000999999999</v>
      </c>
      <c r="D92" s="137">
        <v>20.749300000000002</v>
      </c>
      <c r="E92" s="137">
        <v>36.805100000000003</v>
      </c>
      <c r="F92" s="137">
        <v>3572.2636000000002</v>
      </c>
      <c r="G92" s="137">
        <v>3536.0041999999999</v>
      </c>
      <c r="H92" s="137">
        <v>9.2655999999999992</v>
      </c>
      <c r="I92" s="137">
        <v>26.9939</v>
      </c>
      <c r="J92" s="137">
        <v>225.24199999999999</v>
      </c>
      <c r="K92" s="137">
        <v>223.09399999999999</v>
      </c>
      <c r="L92" s="137">
        <v>0.442</v>
      </c>
      <c r="M92" s="137">
        <v>1.7050000000000001</v>
      </c>
      <c r="N92" s="136">
        <v>88.44</v>
      </c>
      <c r="O92" s="136">
        <v>88.8</v>
      </c>
      <c r="P92" s="136">
        <v>44.66</v>
      </c>
      <c r="Q92" s="136">
        <v>73.34</v>
      </c>
      <c r="R92" s="136">
        <v>104</v>
      </c>
    </row>
    <row r="93" spans="1:18">
      <c r="A93" s="135">
        <v>44377</v>
      </c>
      <c r="B93" s="137">
        <v>3628.569</v>
      </c>
      <c r="C93" s="137">
        <v>3585.4875000000002</v>
      </c>
      <c r="D93" s="137">
        <v>17.115500000000001</v>
      </c>
      <c r="E93" s="137">
        <v>25.965900000000001</v>
      </c>
      <c r="F93" s="137">
        <v>3183.1089999999999</v>
      </c>
      <c r="G93" s="137">
        <v>3155.0084999999999</v>
      </c>
      <c r="H93" s="137">
        <v>8.6510999999999996</v>
      </c>
      <c r="I93" s="137">
        <v>19.449300000000001</v>
      </c>
      <c r="J93" s="137">
        <v>198.93299999999999</v>
      </c>
      <c r="K93" s="137">
        <v>197.27500000000001</v>
      </c>
      <c r="L93" s="137">
        <v>0.42899999999999999</v>
      </c>
      <c r="M93" s="137">
        <v>1.228</v>
      </c>
      <c r="N93" s="136">
        <v>87.72</v>
      </c>
      <c r="O93" s="136">
        <v>87.99</v>
      </c>
      <c r="P93" s="136">
        <v>50.55</v>
      </c>
      <c r="Q93" s="136">
        <v>67.45</v>
      </c>
      <c r="R93" s="136">
        <v>108</v>
      </c>
    </row>
    <row r="94" spans="1:18">
      <c r="A94" s="135">
        <v>44408</v>
      </c>
      <c r="B94" s="137">
        <v>3856.6316999999999</v>
      </c>
      <c r="C94" s="137">
        <v>3826.8285000000001</v>
      </c>
      <c r="D94" s="137">
        <v>13.6898</v>
      </c>
      <c r="E94" s="137">
        <v>16.113499999999998</v>
      </c>
      <c r="F94" s="137">
        <v>3500.7536</v>
      </c>
      <c r="G94" s="137">
        <v>3480.2572</v>
      </c>
      <c r="H94" s="137">
        <v>7.8550000000000004</v>
      </c>
      <c r="I94" s="137">
        <v>12.641299999999999</v>
      </c>
      <c r="J94" s="137">
        <v>216.74299999999999</v>
      </c>
      <c r="K94" s="137">
        <v>215.53899999999999</v>
      </c>
      <c r="L94" s="137">
        <v>0.38900000000000001</v>
      </c>
      <c r="M94" s="137">
        <v>0.81399999999999995</v>
      </c>
      <c r="N94" s="136">
        <v>90.77</v>
      </c>
      <c r="O94" s="136">
        <v>90.94</v>
      </c>
      <c r="P94" s="136">
        <v>57.38</v>
      </c>
      <c r="Q94" s="136">
        <v>78.45</v>
      </c>
      <c r="R94" s="136">
        <v>108</v>
      </c>
    </row>
    <row r="95" spans="1:18">
      <c r="A95" s="135">
        <v>44439</v>
      </c>
      <c r="B95" s="137">
        <v>3124.6451000000002</v>
      </c>
      <c r="C95" s="137">
        <v>3107.8301000000001</v>
      </c>
      <c r="D95" s="137">
        <v>14.0227</v>
      </c>
      <c r="E95" s="137">
        <v>2.7921999999999998</v>
      </c>
      <c r="F95" s="137">
        <v>2456.4947000000002</v>
      </c>
      <c r="G95" s="137">
        <v>2446.3739</v>
      </c>
      <c r="H95" s="137">
        <v>8.6081000000000003</v>
      </c>
      <c r="I95" s="137">
        <v>1.5126999999999999</v>
      </c>
      <c r="J95" s="137">
        <v>150.48099999999999</v>
      </c>
      <c r="K95" s="137">
        <v>149.916</v>
      </c>
      <c r="L95" s="137">
        <v>0.46400000000000002</v>
      </c>
      <c r="M95" s="137">
        <v>0.10100000000000001</v>
      </c>
      <c r="N95" s="136">
        <v>78.62</v>
      </c>
      <c r="O95" s="136">
        <v>78.72</v>
      </c>
      <c r="P95" s="136">
        <v>61.39</v>
      </c>
      <c r="Q95" s="136">
        <v>54.18</v>
      </c>
      <c r="R95" s="136">
        <v>109</v>
      </c>
    </row>
    <row r="96" spans="1:18">
      <c r="A96" s="135">
        <v>44469</v>
      </c>
      <c r="B96" s="137">
        <v>3604.2413999999999</v>
      </c>
      <c r="C96" s="137">
        <v>3591.4960000000001</v>
      </c>
      <c r="D96" s="137">
        <v>7.8273000000000001</v>
      </c>
      <c r="E96" s="137">
        <v>4.9180000000000001</v>
      </c>
      <c r="F96" s="137">
        <v>3051.9369999999999</v>
      </c>
      <c r="G96" s="137">
        <v>3044.5023999999999</v>
      </c>
      <c r="H96" s="137">
        <v>5.1313000000000004</v>
      </c>
      <c r="I96" s="137">
        <v>2.3033999999999999</v>
      </c>
      <c r="J96" s="137">
        <v>188.958</v>
      </c>
      <c r="K96" s="137">
        <v>188.51400000000001</v>
      </c>
      <c r="L96" s="137">
        <v>0.307</v>
      </c>
      <c r="M96" s="137">
        <v>0.13800000000000001</v>
      </c>
      <c r="N96" s="136">
        <v>84.68</v>
      </c>
      <c r="O96" s="136">
        <v>84.77</v>
      </c>
      <c r="P96" s="136">
        <v>65.56</v>
      </c>
      <c r="Q96" s="136">
        <v>46.84</v>
      </c>
      <c r="R96" s="136">
        <v>109</v>
      </c>
    </row>
    <row r="97" spans="1:18">
      <c r="A97" s="135">
        <v>44500</v>
      </c>
      <c r="B97" s="137">
        <v>3658.0996</v>
      </c>
      <c r="C97" s="137">
        <v>3650.7838999999999</v>
      </c>
      <c r="D97" s="137">
        <v>7.3156999999999996</v>
      </c>
      <c r="E97" s="137">
        <v>0</v>
      </c>
      <c r="F97" s="137">
        <v>3112.9582</v>
      </c>
      <c r="G97" s="137">
        <v>3109.0176999999999</v>
      </c>
      <c r="H97" s="137">
        <v>3.9405000000000001</v>
      </c>
      <c r="I97" s="137">
        <v>0</v>
      </c>
      <c r="J97" s="137">
        <v>196.577</v>
      </c>
      <c r="K97" s="137">
        <v>196.35</v>
      </c>
      <c r="L97" s="137">
        <v>0.22700000000000001</v>
      </c>
      <c r="M97" s="137">
        <v>0</v>
      </c>
      <c r="N97" s="136">
        <v>85.1</v>
      </c>
      <c r="O97" s="136">
        <v>85.16</v>
      </c>
      <c r="P97" s="136">
        <v>53.86</v>
      </c>
      <c r="Q97" s="136">
        <v>0</v>
      </c>
      <c r="R97" s="136">
        <v>110</v>
      </c>
    </row>
    <row r="98" spans="1:18">
      <c r="A98" s="135">
        <v>44530</v>
      </c>
      <c r="B98" s="137">
        <v>2693.1876000000002</v>
      </c>
      <c r="C98" s="137">
        <v>2682.7002000000002</v>
      </c>
      <c r="D98" s="137">
        <v>10.487399999999999</v>
      </c>
      <c r="E98" s="137">
        <v>0</v>
      </c>
      <c r="F98" s="137">
        <v>2071.7916</v>
      </c>
      <c r="G98" s="137">
        <v>2067.8915000000002</v>
      </c>
      <c r="H98" s="137">
        <v>3.9001000000000001</v>
      </c>
      <c r="I98" s="137">
        <v>0</v>
      </c>
      <c r="J98" s="137">
        <v>128.596</v>
      </c>
      <c r="K98" s="137">
        <v>128.374</v>
      </c>
      <c r="L98" s="137">
        <v>0.222</v>
      </c>
      <c r="M98" s="137">
        <v>0</v>
      </c>
      <c r="N98" s="136">
        <v>76.930000000000007</v>
      </c>
      <c r="O98" s="136">
        <v>77.08</v>
      </c>
      <c r="P98" s="136">
        <v>37.19</v>
      </c>
      <c r="Q98" s="136">
        <v>0</v>
      </c>
      <c r="R98" s="136">
        <v>111</v>
      </c>
    </row>
    <row r="99" spans="1:18">
      <c r="A99" s="135">
        <v>44561</v>
      </c>
      <c r="B99" s="137">
        <v>2970.3656999999998</v>
      </c>
      <c r="C99" s="137">
        <v>2953.5281</v>
      </c>
      <c r="D99" s="137">
        <v>11.8797</v>
      </c>
      <c r="E99" s="137">
        <v>4.9580000000000002</v>
      </c>
      <c r="F99" s="137">
        <v>2219.9088000000002</v>
      </c>
      <c r="G99" s="137">
        <v>2212.6651000000002</v>
      </c>
      <c r="H99" s="137">
        <v>3.0611000000000002</v>
      </c>
      <c r="I99" s="137">
        <v>4.1825999999999999</v>
      </c>
      <c r="J99" s="137">
        <v>135.29</v>
      </c>
      <c r="K99" s="137">
        <v>134.88</v>
      </c>
      <c r="L99" s="137">
        <v>0.22700000000000001</v>
      </c>
      <c r="M99" s="137">
        <v>0.183</v>
      </c>
      <c r="N99" s="136">
        <v>74.739999999999995</v>
      </c>
      <c r="O99" s="136">
        <v>74.92</v>
      </c>
      <c r="P99" s="136">
        <v>35.21</v>
      </c>
      <c r="Q99" s="136">
        <v>61.74</v>
      </c>
      <c r="R99" s="136">
        <v>113</v>
      </c>
    </row>
    <row r="100" spans="1:18">
      <c r="A100" s="135">
        <v>44592</v>
      </c>
      <c r="B100" s="137">
        <v>4029.0446000000002</v>
      </c>
      <c r="C100" s="137">
        <v>4006.0835999999999</v>
      </c>
      <c r="D100" s="137">
        <v>11.185700000000001</v>
      </c>
      <c r="E100" s="137">
        <v>11.7753</v>
      </c>
      <c r="F100" s="137">
        <v>2853.1543000000001</v>
      </c>
      <c r="G100" s="137">
        <v>2839.5167999999999</v>
      </c>
      <c r="H100" s="137">
        <v>4.6043000000000003</v>
      </c>
      <c r="I100" s="137">
        <v>9.0332000000000008</v>
      </c>
      <c r="J100" s="137">
        <v>172.221</v>
      </c>
      <c r="K100" s="137">
        <v>171.39500000000001</v>
      </c>
      <c r="L100" s="137">
        <v>0.28399999999999997</v>
      </c>
      <c r="M100" s="137">
        <v>0.54200000000000004</v>
      </c>
      <c r="N100" s="136">
        <v>70.81</v>
      </c>
      <c r="O100" s="136">
        <v>70.88</v>
      </c>
      <c r="P100" s="136">
        <v>41.16</v>
      </c>
      <c r="Q100" s="136">
        <v>76.709999999999994</v>
      </c>
      <c r="R100" s="136">
        <v>115</v>
      </c>
    </row>
    <row r="101" spans="1:18">
      <c r="A101" s="135">
        <v>44620</v>
      </c>
      <c r="B101" s="137">
        <v>3885.694</v>
      </c>
      <c r="C101" s="137">
        <v>3861.0237999999999</v>
      </c>
      <c r="D101" s="137">
        <v>11.6554</v>
      </c>
      <c r="E101" s="137">
        <v>13.014799999999999</v>
      </c>
      <c r="F101" s="137">
        <v>2960.1424999999999</v>
      </c>
      <c r="G101" s="137">
        <v>2944.9380000000001</v>
      </c>
      <c r="H101" s="137">
        <v>5.0994999999999999</v>
      </c>
      <c r="I101" s="137">
        <v>10.105</v>
      </c>
      <c r="J101" s="137">
        <v>178.78100000000001</v>
      </c>
      <c r="K101" s="137">
        <v>177.89</v>
      </c>
      <c r="L101" s="137">
        <v>0.28399999999999997</v>
      </c>
      <c r="M101" s="137">
        <v>0.60699999999999998</v>
      </c>
      <c r="N101" s="136">
        <v>76.180000000000007</v>
      </c>
      <c r="O101" s="136">
        <v>76.27</v>
      </c>
      <c r="P101" s="136">
        <v>43.75</v>
      </c>
      <c r="Q101" s="136">
        <v>77.64</v>
      </c>
      <c r="R101" s="136">
        <v>115</v>
      </c>
    </row>
    <row r="102" spans="1:18">
      <c r="A102" s="135">
        <v>44651</v>
      </c>
      <c r="B102" s="137">
        <v>1989.9884</v>
      </c>
      <c r="C102" s="137">
        <v>1976.5392999999999</v>
      </c>
      <c r="D102" s="137">
        <v>12.8293</v>
      </c>
      <c r="E102" s="137">
        <v>0.61980000000000002</v>
      </c>
      <c r="F102" s="137">
        <v>1343.9372000000001</v>
      </c>
      <c r="G102" s="137">
        <v>1338.3095000000001</v>
      </c>
      <c r="H102" s="137">
        <v>5.4276999999999997</v>
      </c>
      <c r="I102" s="137">
        <v>0.19989999999999999</v>
      </c>
      <c r="J102" s="137">
        <v>79.433999999999997</v>
      </c>
      <c r="K102" s="137">
        <v>79.132999999999996</v>
      </c>
      <c r="L102" s="137">
        <v>0.28899999999999998</v>
      </c>
      <c r="M102" s="137">
        <v>1.2E-2</v>
      </c>
      <c r="N102" s="136">
        <v>67.53</v>
      </c>
      <c r="O102" s="136">
        <v>67.709999999999994</v>
      </c>
      <c r="P102" s="136">
        <v>42.31</v>
      </c>
      <c r="Q102" s="136">
        <v>32.26</v>
      </c>
      <c r="R102" s="136">
        <v>116</v>
      </c>
    </row>
    <row r="103" spans="1:18">
      <c r="A103" s="135">
        <v>44681</v>
      </c>
      <c r="B103" s="137">
        <v>958.73069999999996</v>
      </c>
      <c r="C103" s="137">
        <v>952.17729999999995</v>
      </c>
      <c r="D103" s="137">
        <v>6.5534999999999997</v>
      </c>
      <c r="E103" s="137">
        <v>0</v>
      </c>
      <c r="F103" s="137">
        <v>639.14649999999995</v>
      </c>
      <c r="G103" s="137">
        <v>635.76229999999998</v>
      </c>
      <c r="H103" s="137">
        <v>3.3841000000000001</v>
      </c>
      <c r="I103" s="137">
        <v>0</v>
      </c>
      <c r="J103" s="137">
        <v>37.578000000000003</v>
      </c>
      <c r="K103" s="137">
        <v>37.399000000000001</v>
      </c>
      <c r="L103" s="137">
        <v>0.18</v>
      </c>
      <c r="M103" s="137">
        <v>0</v>
      </c>
      <c r="N103" s="136">
        <v>66.67</v>
      </c>
      <c r="O103" s="136">
        <v>66.77</v>
      </c>
      <c r="P103" s="136">
        <v>51.64</v>
      </c>
      <c r="Q103" s="136">
        <v>0</v>
      </c>
      <c r="R103" s="136">
        <v>116</v>
      </c>
    </row>
    <row r="104" spans="1:18">
      <c r="A104" s="135">
        <v>44712</v>
      </c>
      <c r="B104" s="137">
        <v>1481.8920000000001</v>
      </c>
      <c r="C104" s="137">
        <v>1473.6496999999999</v>
      </c>
      <c r="D104" s="137">
        <v>8.2423999999999999</v>
      </c>
      <c r="E104" s="137">
        <v>0</v>
      </c>
      <c r="F104" s="137">
        <v>1022.9034</v>
      </c>
      <c r="G104" s="137">
        <v>1018.0602</v>
      </c>
      <c r="H104" s="137">
        <v>4.8433000000000002</v>
      </c>
      <c r="I104" s="137">
        <v>0</v>
      </c>
      <c r="J104" s="137">
        <v>59.5</v>
      </c>
      <c r="K104" s="137">
        <v>59.238999999999997</v>
      </c>
      <c r="L104" s="137">
        <v>0.26100000000000001</v>
      </c>
      <c r="M104" s="137">
        <v>0</v>
      </c>
      <c r="N104" s="136">
        <v>69.03</v>
      </c>
      <c r="O104" s="136">
        <v>69.08</v>
      </c>
      <c r="P104" s="136">
        <v>58.76</v>
      </c>
      <c r="Q104" s="136">
        <v>0</v>
      </c>
      <c r="R104" s="136">
        <v>116</v>
      </c>
    </row>
    <row r="105" spans="1:18">
      <c r="A105" s="135">
        <v>44742</v>
      </c>
      <c r="B105" s="137">
        <v>2385.4607999999998</v>
      </c>
      <c r="C105" s="137">
        <v>2377.3067999999998</v>
      </c>
      <c r="D105" s="137">
        <v>8.1539999999999999</v>
      </c>
      <c r="E105" s="137">
        <v>0</v>
      </c>
      <c r="F105" s="137">
        <v>1876.5521000000001</v>
      </c>
      <c r="G105" s="137">
        <v>1871.1555000000001</v>
      </c>
      <c r="H105" s="137">
        <v>5.3964999999999996</v>
      </c>
      <c r="I105" s="137">
        <v>0</v>
      </c>
      <c r="J105" s="137">
        <v>109.57599999999999</v>
      </c>
      <c r="K105" s="137">
        <v>109.276</v>
      </c>
      <c r="L105" s="137">
        <v>0.30099999999999999</v>
      </c>
      <c r="M105" s="137">
        <v>0</v>
      </c>
      <c r="N105" s="136">
        <v>78.67</v>
      </c>
      <c r="O105" s="136">
        <v>78.709999999999994</v>
      </c>
      <c r="P105" s="136">
        <v>66.180000000000007</v>
      </c>
      <c r="Q105" s="136">
        <v>0</v>
      </c>
      <c r="R105" s="136">
        <v>116</v>
      </c>
    </row>
    <row r="106" spans="1:18">
      <c r="A106" s="135">
        <v>44773</v>
      </c>
      <c r="B106" s="137">
        <v>3562.7903999999999</v>
      </c>
      <c r="C106" s="137">
        <v>3551.0536000000002</v>
      </c>
      <c r="D106" s="137">
        <v>10.6996</v>
      </c>
      <c r="E106" s="137">
        <v>1.0370999999999999</v>
      </c>
      <c r="F106" s="137">
        <v>2797.3447000000001</v>
      </c>
      <c r="G106" s="137">
        <v>2789.2901999999999</v>
      </c>
      <c r="H106" s="137">
        <v>7.4863999999999997</v>
      </c>
      <c r="I106" s="137">
        <v>0.56799999999999995</v>
      </c>
      <c r="J106" s="137">
        <v>167.22200000000001</v>
      </c>
      <c r="K106" s="137">
        <v>166.75299999999999</v>
      </c>
      <c r="L106" s="137">
        <v>0.40899999999999997</v>
      </c>
      <c r="M106" s="137">
        <v>0.06</v>
      </c>
      <c r="N106" s="136">
        <v>78.52</v>
      </c>
      <c r="O106" s="136">
        <v>78.55</v>
      </c>
      <c r="P106" s="136">
        <v>69.97</v>
      </c>
      <c r="Q106" s="136">
        <v>54.77</v>
      </c>
      <c r="R106" s="136">
        <v>117</v>
      </c>
    </row>
    <row r="107" spans="1:18">
      <c r="A107" s="135">
        <v>44804</v>
      </c>
      <c r="B107" s="137">
        <v>3470.3253</v>
      </c>
      <c r="C107" s="137">
        <v>3459.2927</v>
      </c>
      <c r="D107" s="137">
        <v>9.6696000000000009</v>
      </c>
      <c r="E107" s="137">
        <v>1.363</v>
      </c>
      <c r="F107" s="137">
        <v>2690.0536999999999</v>
      </c>
      <c r="G107" s="137">
        <v>2681.3870000000002</v>
      </c>
      <c r="H107" s="137">
        <v>8.0018999999999991</v>
      </c>
      <c r="I107" s="137">
        <v>0.66479999999999995</v>
      </c>
      <c r="J107" s="137">
        <v>165.82900000000001</v>
      </c>
      <c r="K107" s="137">
        <v>165.309</v>
      </c>
      <c r="L107" s="137">
        <v>0.45</v>
      </c>
      <c r="M107" s="137">
        <v>7.0000000000000007E-2</v>
      </c>
      <c r="N107" s="136">
        <v>77.52</v>
      </c>
      <c r="O107" s="136">
        <v>77.510000000000005</v>
      </c>
      <c r="P107" s="136">
        <v>82.75</v>
      </c>
      <c r="Q107" s="136">
        <v>48.77</v>
      </c>
      <c r="R107" s="136">
        <v>117</v>
      </c>
    </row>
    <row r="108" spans="1:18">
      <c r="A108" s="135">
        <v>44834</v>
      </c>
      <c r="B108" s="137">
        <v>2551.5144</v>
      </c>
      <c r="C108" s="137">
        <v>2540.8946000000001</v>
      </c>
      <c r="D108" s="137">
        <v>8.9160000000000004</v>
      </c>
      <c r="E108" s="137">
        <v>1.7038</v>
      </c>
      <c r="F108" s="137">
        <v>1980.9351999999999</v>
      </c>
      <c r="G108" s="137">
        <v>1973.4127000000001</v>
      </c>
      <c r="H108" s="137">
        <v>6.6882999999999999</v>
      </c>
      <c r="I108" s="137">
        <v>0.83409999999999995</v>
      </c>
      <c r="J108" s="137">
        <v>121.024</v>
      </c>
      <c r="K108" s="137">
        <v>120.551</v>
      </c>
      <c r="L108" s="137">
        <v>0.38600000000000001</v>
      </c>
      <c r="M108" s="137">
        <v>8.7999999999999995E-2</v>
      </c>
      <c r="N108" s="136">
        <v>77.64</v>
      </c>
      <c r="O108" s="136">
        <v>77.67</v>
      </c>
      <c r="P108" s="136">
        <v>75.010000000000005</v>
      </c>
      <c r="Q108" s="136">
        <v>48.96</v>
      </c>
      <c r="R108" s="136">
        <v>116</v>
      </c>
    </row>
    <row r="109" spans="1:18">
      <c r="A109" s="135">
        <v>44865</v>
      </c>
      <c r="B109" s="137">
        <v>2110.6169</v>
      </c>
      <c r="C109" s="137">
        <v>2094.3681000000001</v>
      </c>
      <c r="D109" s="137">
        <v>14.8858</v>
      </c>
      <c r="E109" s="137">
        <v>1.363</v>
      </c>
      <c r="F109" s="137">
        <v>1603.1153999999999</v>
      </c>
      <c r="G109" s="137">
        <v>1593.2039</v>
      </c>
      <c r="H109" s="137">
        <v>9.1882000000000001</v>
      </c>
      <c r="I109" s="137">
        <v>0.72330000000000005</v>
      </c>
      <c r="J109" s="137">
        <v>99.968999999999994</v>
      </c>
      <c r="K109" s="137">
        <v>99.367000000000004</v>
      </c>
      <c r="L109" s="137">
        <v>0.52500000000000002</v>
      </c>
      <c r="M109" s="137">
        <v>7.6999999999999999E-2</v>
      </c>
      <c r="N109" s="136">
        <v>75.95</v>
      </c>
      <c r="O109" s="136">
        <v>76.069999999999993</v>
      </c>
      <c r="P109" s="136">
        <v>61.72</v>
      </c>
      <c r="Q109" s="136">
        <v>53.07</v>
      </c>
      <c r="R109" s="136">
        <v>116</v>
      </c>
    </row>
    <row r="110" spans="1:18">
      <c r="A110" s="135">
        <v>44895</v>
      </c>
      <c r="B110" s="137">
        <v>1577.9356</v>
      </c>
      <c r="C110" s="137">
        <v>1545.9023</v>
      </c>
      <c r="D110" s="137">
        <v>30.670300000000001</v>
      </c>
      <c r="E110" s="137">
        <v>1.363</v>
      </c>
      <c r="F110" s="137">
        <v>1138.2633000000001</v>
      </c>
      <c r="G110" s="137">
        <v>1120.5509999999999</v>
      </c>
      <c r="H110" s="137">
        <v>16.863499999999998</v>
      </c>
      <c r="I110" s="137">
        <v>0.8488</v>
      </c>
      <c r="J110" s="137">
        <v>67.525999999999996</v>
      </c>
      <c r="K110" s="137">
        <v>66.545000000000002</v>
      </c>
      <c r="L110" s="137">
        <v>0.89</v>
      </c>
      <c r="M110" s="137">
        <v>9.0999999999999998E-2</v>
      </c>
      <c r="N110" s="136">
        <v>72.14</v>
      </c>
      <c r="O110" s="136">
        <v>72.489999999999995</v>
      </c>
      <c r="P110" s="136">
        <v>54.98</v>
      </c>
      <c r="Q110" s="136">
        <v>62.27</v>
      </c>
      <c r="R110" s="136">
        <v>116</v>
      </c>
    </row>
    <row r="111" spans="1:18">
      <c r="A111" s="135">
        <v>44926</v>
      </c>
      <c r="B111" s="137">
        <v>2349.8069999999998</v>
      </c>
      <c r="C111" s="137">
        <v>2303.0596</v>
      </c>
      <c r="D111" s="137">
        <v>38.8461</v>
      </c>
      <c r="E111" s="137">
        <v>7.9013</v>
      </c>
      <c r="F111" s="137">
        <v>1754.2511999999999</v>
      </c>
      <c r="G111" s="137">
        <v>1727.0206000000001</v>
      </c>
      <c r="H111" s="137">
        <v>22.279800000000002</v>
      </c>
      <c r="I111" s="137">
        <v>4.9508999999999999</v>
      </c>
      <c r="J111" s="137">
        <v>101.875</v>
      </c>
      <c r="K111" s="137">
        <v>100.34</v>
      </c>
      <c r="L111" s="137">
        <v>1.1910000000000001</v>
      </c>
      <c r="M111" s="137">
        <v>0.34399999999999997</v>
      </c>
      <c r="N111" s="136">
        <v>74.66</v>
      </c>
      <c r="O111" s="136">
        <v>74.989999999999995</v>
      </c>
      <c r="P111" s="136">
        <v>57.35</v>
      </c>
      <c r="Q111" s="136">
        <v>62.66</v>
      </c>
      <c r="R111" s="136">
        <v>116</v>
      </c>
    </row>
    <row r="112" spans="1:18">
      <c r="A112" s="135">
        <v>44957</v>
      </c>
      <c r="B112" s="137">
        <v>3142.8335000000002</v>
      </c>
      <c r="C112" s="137">
        <v>3024.1460000000002</v>
      </c>
      <c r="D112" s="137">
        <v>96.053299999999993</v>
      </c>
      <c r="E112" s="137">
        <v>22.6343</v>
      </c>
      <c r="F112" s="137">
        <v>2672.241</v>
      </c>
      <c r="G112" s="137">
        <v>2583.4166</v>
      </c>
      <c r="H112" s="137">
        <v>71.263000000000005</v>
      </c>
      <c r="I112" s="137">
        <v>17.561399999999999</v>
      </c>
      <c r="J112" s="137">
        <v>151.21</v>
      </c>
      <c r="K112" s="137">
        <v>147.06700000000001</v>
      </c>
      <c r="L112" s="137">
        <v>3.0110000000000001</v>
      </c>
      <c r="M112" s="137">
        <v>1.1319999999999999</v>
      </c>
      <c r="N112" s="136">
        <v>85.03</v>
      </c>
      <c r="O112" s="136">
        <v>85.43</v>
      </c>
      <c r="P112" s="136">
        <v>74.19</v>
      </c>
      <c r="Q112" s="136">
        <v>77.59</v>
      </c>
      <c r="R112" s="136">
        <v>116</v>
      </c>
    </row>
    <row r="113" spans="1:18">
      <c r="A113" s="135">
        <v>44985</v>
      </c>
      <c r="B113" s="137">
        <v>3434.7221</v>
      </c>
      <c r="C113" s="137">
        <v>3071.3989999999999</v>
      </c>
      <c r="D113" s="137">
        <v>326.4982</v>
      </c>
      <c r="E113" s="137">
        <v>36.825000000000003</v>
      </c>
      <c r="F113" s="137">
        <v>2991.7035000000001</v>
      </c>
      <c r="G113" s="137">
        <v>2702.355</v>
      </c>
      <c r="H113" s="137">
        <v>256.86279999999999</v>
      </c>
      <c r="I113" s="137">
        <v>32.485799999999998</v>
      </c>
      <c r="J113" s="137">
        <v>164.739</v>
      </c>
      <c r="K113" s="137">
        <v>153.52000000000001</v>
      </c>
      <c r="L113" s="137">
        <v>9.0690000000000008</v>
      </c>
      <c r="M113" s="137">
        <v>2.15</v>
      </c>
      <c r="N113" s="136">
        <v>87.1</v>
      </c>
      <c r="O113" s="136">
        <v>87.98</v>
      </c>
      <c r="P113" s="136">
        <v>78.67</v>
      </c>
      <c r="Q113" s="136">
        <v>88.22</v>
      </c>
      <c r="R113" s="136">
        <v>116</v>
      </c>
    </row>
    <row r="114" spans="1:18">
      <c r="A114" s="135">
        <v>45016</v>
      </c>
      <c r="B114" s="137">
        <v>3782.5936000000002</v>
      </c>
      <c r="C114" s="137">
        <v>3293.4475000000002</v>
      </c>
      <c r="D114" s="137">
        <v>428.5521</v>
      </c>
      <c r="E114" s="137">
        <v>60.594000000000001</v>
      </c>
      <c r="F114" s="137">
        <v>3337.3119000000002</v>
      </c>
      <c r="G114" s="137">
        <v>2920.7936</v>
      </c>
      <c r="H114" s="137">
        <v>361.9151</v>
      </c>
      <c r="I114" s="137">
        <v>54.603200000000001</v>
      </c>
      <c r="J114" s="137">
        <v>184.45699999999999</v>
      </c>
      <c r="K114" s="137">
        <v>168.21</v>
      </c>
      <c r="L114" s="137">
        <v>12.728</v>
      </c>
      <c r="M114" s="137">
        <v>3.5190000000000001</v>
      </c>
      <c r="N114" s="136">
        <v>88.23</v>
      </c>
      <c r="O114" s="136">
        <v>88.68</v>
      </c>
      <c r="P114" s="136">
        <v>84.45</v>
      </c>
      <c r="Q114" s="136">
        <v>90.11</v>
      </c>
      <c r="R114" s="136">
        <v>117</v>
      </c>
    </row>
    <row r="115" spans="1:18">
      <c r="A115" s="135">
        <v>45046</v>
      </c>
      <c r="B115" s="137">
        <v>3860.9263999999998</v>
      </c>
      <c r="C115" s="137">
        <v>3295.6925000000001</v>
      </c>
      <c r="D115" s="137">
        <v>502.06310000000002</v>
      </c>
      <c r="E115" s="137">
        <v>63.1708</v>
      </c>
      <c r="F115" s="137">
        <v>3425.9297000000001</v>
      </c>
      <c r="G115" s="137">
        <v>2972.1891999999998</v>
      </c>
      <c r="H115" s="137">
        <v>397.63580000000002</v>
      </c>
      <c r="I115" s="137">
        <v>56.104599999999998</v>
      </c>
      <c r="J115" s="137">
        <v>193.99100000000001</v>
      </c>
      <c r="K115" s="137">
        <v>174.803</v>
      </c>
      <c r="L115" s="137">
        <v>15.584</v>
      </c>
      <c r="M115" s="137">
        <v>3.6040000000000001</v>
      </c>
      <c r="N115" s="136">
        <v>88.73</v>
      </c>
      <c r="O115" s="136">
        <v>90.18</v>
      </c>
      <c r="P115" s="136">
        <v>79.2</v>
      </c>
      <c r="Q115" s="136">
        <v>88.81</v>
      </c>
      <c r="R115" s="136">
        <v>118</v>
      </c>
    </row>
    <row r="116" spans="1:18">
      <c r="A116" s="135">
        <v>45077</v>
      </c>
      <c r="B116" s="137">
        <v>3956.6219999999998</v>
      </c>
      <c r="C116" s="137">
        <v>3363.4540000000002</v>
      </c>
      <c r="D116" s="137">
        <v>532.78989999999999</v>
      </c>
      <c r="E116" s="137">
        <v>60.378100000000003</v>
      </c>
      <c r="F116" s="137">
        <v>3475.6536000000001</v>
      </c>
      <c r="G116" s="137">
        <v>3012.0819000000001</v>
      </c>
      <c r="H116" s="137">
        <v>409.27629999999999</v>
      </c>
      <c r="I116" s="137">
        <v>54.295400000000001</v>
      </c>
      <c r="J116" s="137">
        <v>197.536</v>
      </c>
      <c r="K116" s="137">
        <v>177.35300000000001</v>
      </c>
      <c r="L116" s="137">
        <v>16.702000000000002</v>
      </c>
      <c r="M116" s="137">
        <v>3.4820000000000002</v>
      </c>
      <c r="N116" s="136">
        <v>87.84</v>
      </c>
      <c r="O116" s="136">
        <v>89.55</v>
      </c>
      <c r="P116" s="136">
        <v>76.819999999999993</v>
      </c>
      <c r="Q116" s="136">
        <v>89.93</v>
      </c>
      <c r="R116" s="136">
        <v>119</v>
      </c>
    </row>
    <row r="117" spans="1:18">
      <c r="A117" s="135">
        <v>45107</v>
      </c>
      <c r="B117" s="137">
        <v>3866.7197999999999</v>
      </c>
      <c r="C117" s="137">
        <v>3277.1959999999999</v>
      </c>
      <c r="D117" s="137">
        <v>532.22389999999996</v>
      </c>
      <c r="E117" s="137">
        <v>57.299900000000001</v>
      </c>
      <c r="F117" s="137">
        <v>3485.2968000000001</v>
      </c>
      <c r="G117" s="137">
        <v>2992.7460999999998</v>
      </c>
      <c r="H117" s="137">
        <v>439.39010000000002</v>
      </c>
      <c r="I117" s="137">
        <v>53.160600000000002</v>
      </c>
      <c r="J117" s="137">
        <v>197.92400000000001</v>
      </c>
      <c r="K117" s="137">
        <v>175.37799999999999</v>
      </c>
      <c r="L117" s="137">
        <v>19.085000000000001</v>
      </c>
      <c r="M117" s="137">
        <v>3.4609999999999999</v>
      </c>
      <c r="N117" s="136">
        <v>90.14</v>
      </c>
      <c r="O117" s="136">
        <v>91.32</v>
      </c>
      <c r="P117" s="136">
        <v>82.56</v>
      </c>
      <c r="Q117" s="136">
        <v>92.78</v>
      </c>
      <c r="R117" s="136">
        <v>120</v>
      </c>
    </row>
    <row r="118" spans="1:18">
      <c r="A118" s="135">
        <v>45138</v>
      </c>
      <c r="B118" s="137">
        <v>4805.3411999999998</v>
      </c>
      <c r="C118" s="137">
        <v>4048.6237999999998</v>
      </c>
      <c r="D118" s="137">
        <v>700.69899999999996</v>
      </c>
      <c r="E118" s="137">
        <v>56.018500000000003</v>
      </c>
      <c r="F118" s="137">
        <v>4435.2730000000001</v>
      </c>
      <c r="G118" s="137">
        <v>3772.7017999999998</v>
      </c>
      <c r="H118" s="137">
        <v>608.9393</v>
      </c>
      <c r="I118" s="137">
        <v>53.631999999999998</v>
      </c>
      <c r="J118" s="137">
        <v>251.41200000000001</v>
      </c>
      <c r="K118" s="137">
        <v>220.86699999999999</v>
      </c>
      <c r="L118" s="137">
        <v>27.026</v>
      </c>
      <c r="M118" s="137">
        <v>3.5190000000000001</v>
      </c>
      <c r="N118" s="136">
        <v>92.3</v>
      </c>
      <c r="O118" s="136">
        <v>93.18</v>
      </c>
      <c r="P118" s="136">
        <v>86.9</v>
      </c>
      <c r="Q118" s="136">
        <v>95.74</v>
      </c>
      <c r="R118" s="136">
        <v>121</v>
      </c>
    </row>
    <row r="119" spans="1:18">
      <c r="A119" s="135">
        <v>45169</v>
      </c>
      <c r="B119" s="137">
        <v>4855.0209000000004</v>
      </c>
      <c r="C119" s="137">
        <v>4085.1687999999999</v>
      </c>
      <c r="D119" s="137">
        <v>713.30219999999997</v>
      </c>
      <c r="E119" s="137">
        <v>56.549900000000001</v>
      </c>
      <c r="F119" s="137">
        <v>4491.3903</v>
      </c>
      <c r="G119" s="137">
        <v>3789.4501</v>
      </c>
      <c r="H119" s="137">
        <v>647.22140000000002</v>
      </c>
      <c r="I119" s="137">
        <v>54.718699999999998</v>
      </c>
      <c r="J119" s="137">
        <v>257.23099999999999</v>
      </c>
      <c r="K119" s="137">
        <v>223.34100000000001</v>
      </c>
      <c r="L119" s="137">
        <v>30.305</v>
      </c>
      <c r="M119" s="137">
        <v>3.585</v>
      </c>
      <c r="N119" s="136">
        <v>92.51</v>
      </c>
      <c r="O119" s="136">
        <v>92.76</v>
      </c>
      <c r="P119" s="136">
        <v>90.74</v>
      </c>
      <c r="Q119" s="136">
        <v>96.76</v>
      </c>
      <c r="R119" s="136">
        <v>121</v>
      </c>
    </row>
    <row r="120" spans="1:18">
      <c r="A120" s="135">
        <v>45199</v>
      </c>
      <c r="B120" s="137">
        <v>3915.6502999999998</v>
      </c>
      <c r="C120" s="137">
        <v>3393.1356000000001</v>
      </c>
      <c r="D120" s="137">
        <v>466.12090000000001</v>
      </c>
      <c r="E120" s="137">
        <v>56.393900000000002</v>
      </c>
      <c r="F120" s="137">
        <v>3535.6044999999999</v>
      </c>
      <c r="G120" s="137">
        <v>3125.9456</v>
      </c>
      <c r="H120" s="137">
        <v>357.79360000000003</v>
      </c>
      <c r="I120" s="137">
        <v>51.865299999999998</v>
      </c>
      <c r="J120" s="137">
        <v>203.15</v>
      </c>
      <c r="K120" s="137">
        <v>181.13800000000001</v>
      </c>
      <c r="L120" s="137">
        <v>18.643999999999998</v>
      </c>
      <c r="M120" s="137">
        <v>3.3679999999999999</v>
      </c>
      <c r="N120" s="136">
        <v>90.29</v>
      </c>
      <c r="O120" s="136">
        <v>92.13</v>
      </c>
      <c r="P120" s="136">
        <v>76.760000000000005</v>
      </c>
      <c r="Q120" s="136">
        <v>91.97</v>
      </c>
      <c r="R120" s="136">
        <v>122</v>
      </c>
    </row>
    <row r="121" spans="1:18">
      <c r="A121" s="135">
        <v>45230</v>
      </c>
      <c r="B121" s="137">
        <v>3998.2529</v>
      </c>
      <c r="C121" s="137">
        <v>3506.3337000000001</v>
      </c>
      <c r="D121" s="137">
        <v>438.03109999999998</v>
      </c>
      <c r="E121" s="137">
        <v>53.887999999999998</v>
      </c>
      <c r="F121" s="137">
        <v>3606.4778000000001</v>
      </c>
      <c r="G121" s="137">
        <v>3219.4231</v>
      </c>
      <c r="H121" s="137">
        <v>336.7919</v>
      </c>
      <c r="I121" s="137">
        <v>50.262700000000002</v>
      </c>
      <c r="J121" s="137">
        <v>208.68700000000001</v>
      </c>
      <c r="K121" s="137">
        <v>188.06299999999999</v>
      </c>
      <c r="L121" s="137">
        <v>17.306000000000001</v>
      </c>
      <c r="M121" s="137">
        <v>3.3170000000000002</v>
      </c>
      <c r="N121" s="136">
        <v>90.2</v>
      </c>
      <c r="O121" s="136">
        <v>91.82</v>
      </c>
      <c r="P121" s="136">
        <v>76.89</v>
      </c>
      <c r="Q121" s="136">
        <v>93.27</v>
      </c>
      <c r="R121" s="136">
        <v>122</v>
      </c>
    </row>
    <row r="122" spans="1:18">
      <c r="A122" s="135">
        <v>45260</v>
      </c>
      <c r="B122" s="137">
        <v>3805.8152</v>
      </c>
      <c r="C122" s="137">
        <v>3336.2909</v>
      </c>
      <c r="D122" s="137">
        <v>413.90280000000001</v>
      </c>
      <c r="E122" s="137">
        <v>55.621499999999997</v>
      </c>
      <c r="F122" s="137">
        <v>3369.2267000000002</v>
      </c>
      <c r="G122" s="137">
        <v>2991.4186</v>
      </c>
      <c r="H122" s="137">
        <v>327.39879999999999</v>
      </c>
      <c r="I122" s="137">
        <v>50.409199999999998</v>
      </c>
      <c r="J122" s="137">
        <v>195.21700000000001</v>
      </c>
      <c r="K122" s="137">
        <v>174.93199999999999</v>
      </c>
      <c r="L122" s="137">
        <v>16.972000000000001</v>
      </c>
      <c r="M122" s="137">
        <v>3.3119999999999998</v>
      </c>
      <c r="N122" s="136">
        <v>88.53</v>
      </c>
      <c r="O122" s="136">
        <v>89.66</v>
      </c>
      <c r="P122" s="136">
        <v>79.099999999999994</v>
      </c>
      <c r="Q122" s="136">
        <v>90.63</v>
      </c>
      <c r="R122" s="136">
        <v>121</v>
      </c>
    </row>
    <row r="123" spans="1:18">
      <c r="A123" s="135">
        <v>45291</v>
      </c>
      <c r="B123" s="137">
        <v>4042.3678</v>
      </c>
      <c r="C123" s="137">
        <v>3459.1694000000002</v>
      </c>
      <c r="D123" s="137">
        <v>525.51610000000005</v>
      </c>
      <c r="E123" s="137">
        <v>57.682299999999998</v>
      </c>
      <c r="F123" s="137">
        <v>3605.6624000000002</v>
      </c>
      <c r="G123" s="137">
        <v>3098.9693000000002</v>
      </c>
      <c r="H123" s="137">
        <v>453.0299</v>
      </c>
      <c r="I123" s="137">
        <v>53.663200000000003</v>
      </c>
      <c r="J123" s="137">
        <v>207.74700000000001</v>
      </c>
      <c r="K123" s="137">
        <v>181.672</v>
      </c>
      <c r="L123" s="137">
        <v>22.550999999999998</v>
      </c>
      <c r="M123" s="137">
        <v>3.524</v>
      </c>
      <c r="N123" s="136">
        <v>89.2</v>
      </c>
      <c r="O123" s="136">
        <v>89.59</v>
      </c>
      <c r="P123" s="136">
        <v>86.21</v>
      </c>
      <c r="Q123" s="136">
        <v>93.03</v>
      </c>
      <c r="R123" s="136">
        <v>121</v>
      </c>
    </row>
    <row r="124" spans="1:18">
      <c r="A124" s="135">
        <v>45322</v>
      </c>
      <c r="B124" s="137">
        <v>4435.6214</v>
      </c>
      <c r="C124" s="137">
        <v>3701.4029999999998</v>
      </c>
      <c r="D124" s="137">
        <v>671.36220000000003</v>
      </c>
      <c r="E124" s="137">
        <v>62.856200000000001</v>
      </c>
      <c r="F124" s="137">
        <v>4029.5944</v>
      </c>
      <c r="G124" s="137">
        <v>3389.2828</v>
      </c>
      <c r="H124" s="137">
        <v>581.52549999999997</v>
      </c>
      <c r="I124" s="137">
        <v>58.786099999999998</v>
      </c>
      <c r="J124" s="137">
        <v>227.99100000000001</v>
      </c>
      <c r="K124" s="137">
        <v>196.297</v>
      </c>
      <c r="L124" s="137">
        <v>27.821999999999999</v>
      </c>
      <c r="M124" s="137">
        <v>3.8730000000000002</v>
      </c>
      <c r="N124" s="136">
        <v>90.85</v>
      </c>
      <c r="O124" s="136">
        <v>91.57</v>
      </c>
      <c r="P124" s="136">
        <v>86.62</v>
      </c>
      <c r="Q124" s="136">
        <v>93.52</v>
      </c>
      <c r="R124" s="136">
        <v>122</v>
      </c>
    </row>
    <row r="125" spans="1:18">
      <c r="A125" s="135">
        <v>45351</v>
      </c>
      <c r="B125" s="137">
        <v>4648.3362999999999</v>
      </c>
      <c r="C125" s="137">
        <v>3815.3561</v>
      </c>
      <c r="D125" s="137">
        <v>768.33199999999999</v>
      </c>
      <c r="E125" s="137">
        <v>64.648200000000003</v>
      </c>
      <c r="F125" s="137">
        <v>4321.5595000000003</v>
      </c>
      <c r="G125" s="137">
        <v>3557.3431</v>
      </c>
      <c r="H125" s="137">
        <v>703.40840000000003</v>
      </c>
      <c r="I125" s="137">
        <v>60.808</v>
      </c>
      <c r="J125" s="137">
        <v>244.09700000000001</v>
      </c>
      <c r="K125" s="137">
        <v>207.15700000000001</v>
      </c>
      <c r="L125" s="137">
        <v>32.968000000000004</v>
      </c>
      <c r="M125" s="137">
        <v>3.972</v>
      </c>
      <c r="N125" s="136">
        <v>92.97</v>
      </c>
      <c r="O125" s="136">
        <v>93.24</v>
      </c>
      <c r="P125" s="136">
        <v>91.55</v>
      </c>
      <c r="Q125" s="136">
        <v>94.06</v>
      </c>
      <c r="R125" s="136">
        <v>123</v>
      </c>
    </row>
    <row r="126" spans="1:18">
      <c r="A126" s="135">
        <v>45382</v>
      </c>
      <c r="B126" s="137">
        <v>4524.9080999999996</v>
      </c>
      <c r="C126" s="137">
        <v>3743.7314000000001</v>
      </c>
      <c r="D126" s="137">
        <v>710.97990000000004</v>
      </c>
      <c r="E126" s="137">
        <v>70.196799999999996</v>
      </c>
      <c r="F126" s="137">
        <v>4056.9920999999999</v>
      </c>
      <c r="G126" s="137">
        <v>3366.8935000000001</v>
      </c>
      <c r="H126" s="137">
        <v>629.10170000000005</v>
      </c>
      <c r="I126" s="137">
        <v>60.996899999999997</v>
      </c>
      <c r="J126" s="137">
        <v>231.858</v>
      </c>
      <c r="K126" s="137">
        <v>197.32300000000001</v>
      </c>
      <c r="L126" s="137">
        <v>30.573</v>
      </c>
      <c r="M126" s="137">
        <v>3.9620000000000002</v>
      </c>
      <c r="N126" s="136">
        <v>89.66</v>
      </c>
      <c r="O126" s="136">
        <v>89.93</v>
      </c>
      <c r="P126" s="136">
        <v>88.48</v>
      </c>
      <c r="Q126" s="136">
        <v>86.89</v>
      </c>
      <c r="R126" s="136">
        <v>124</v>
      </c>
    </row>
    <row r="127" spans="1:18">
      <c r="A127" s="135">
        <v>45412</v>
      </c>
      <c r="B127" s="137">
        <v>4377.2676000000001</v>
      </c>
      <c r="C127" s="137">
        <v>3509.8008</v>
      </c>
      <c r="D127" s="137">
        <v>827.16399999999999</v>
      </c>
      <c r="E127" s="137">
        <v>40.302799999999998</v>
      </c>
      <c r="F127" s="137">
        <v>3970.2242999999999</v>
      </c>
      <c r="G127" s="137">
        <v>3194.3148999999999</v>
      </c>
      <c r="H127" s="137">
        <v>739.42489999999998</v>
      </c>
      <c r="I127" s="137">
        <v>36.484499999999997</v>
      </c>
      <c r="J127" s="137">
        <v>225.702</v>
      </c>
      <c r="K127" s="137">
        <v>187.339</v>
      </c>
      <c r="L127" s="137">
        <v>35.892000000000003</v>
      </c>
      <c r="M127" s="137">
        <v>2.4710000000000001</v>
      </c>
      <c r="N127" s="136">
        <v>90.7</v>
      </c>
      <c r="O127" s="136">
        <v>91.01</v>
      </c>
      <c r="P127" s="136">
        <v>89.39</v>
      </c>
      <c r="Q127" s="136">
        <v>90.53</v>
      </c>
      <c r="R127" s="136">
        <v>125</v>
      </c>
    </row>
    <row r="128" spans="1:18">
      <c r="A128" s="135">
        <v>45443</v>
      </c>
      <c r="B128" s="137">
        <v>4492.0110000000004</v>
      </c>
      <c r="C128" s="137">
        <v>3631.8202999999999</v>
      </c>
      <c r="D128" s="137">
        <v>826.8451</v>
      </c>
      <c r="E128" s="137">
        <v>33.345500000000001</v>
      </c>
      <c r="F128" s="137">
        <v>4084.7375000000002</v>
      </c>
      <c r="G128" s="137">
        <v>3314.0016999999998</v>
      </c>
      <c r="H128" s="137">
        <v>740.73230000000001</v>
      </c>
      <c r="I128" s="137">
        <v>30.003499999999999</v>
      </c>
      <c r="J128" s="137">
        <v>233.14</v>
      </c>
      <c r="K128" s="137">
        <v>194.36500000000001</v>
      </c>
      <c r="L128" s="137">
        <v>36.704999999999998</v>
      </c>
      <c r="M128" s="137">
        <v>2.0699999999999998</v>
      </c>
      <c r="N128" s="136">
        <v>90.93</v>
      </c>
      <c r="O128" s="136">
        <v>91.25</v>
      </c>
      <c r="P128" s="136">
        <v>89.59</v>
      </c>
      <c r="Q128" s="136">
        <v>89.98</v>
      </c>
      <c r="R128" s="136">
        <v>126</v>
      </c>
    </row>
    <row r="129" spans="1:18">
      <c r="A129" s="135">
        <v>45473</v>
      </c>
      <c r="B129" s="137">
        <v>4297.9159</v>
      </c>
      <c r="C129" s="137">
        <v>3488.8663000000001</v>
      </c>
      <c r="D129" s="137">
        <v>776.4692</v>
      </c>
      <c r="E129" s="137">
        <v>32.580300000000001</v>
      </c>
      <c r="F129" s="137">
        <v>3984.9346</v>
      </c>
      <c r="G129" s="137">
        <v>3241.7080000000001</v>
      </c>
      <c r="H129" s="137">
        <v>713.27149999999995</v>
      </c>
      <c r="I129" s="137">
        <v>29.955100000000002</v>
      </c>
      <c r="J129" s="137">
        <v>227.739</v>
      </c>
      <c r="K129" s="137">
        <v>189.69200000000001</v>
      </c>
      <c r="L129" s="137">
        <v>35.985999999999997</v>
      </c>
      <c r="M129" s="137">
        <v>2.0609999999999999</v>
      </c>
      <c r="N129" s="136">
        <v>92.72</v>
      </c>
      <c r="O129" s="136">
        <v>92.92</v>
      </c>
      <c r="P129" s="136">
        <v>91.86</v>
      </c>
      <c r="Q129" s="136">
        <v>91.94</v>
      </c>
      <c r="R129" s="136">
        <v>127</v>
      </c>
    </row>
    <row r="130" spans="1:18">
      <c r="A130" s="135">
        <v>45504</v>
      </c>
      <c r="B130" s="137">
        <v>5273.6136999999999</v>
      </c>
      <c r="C130" s="137">
        <v>4272.0235000000002</v>
      </c>
      <c r="D130" s="137">
        <v>954.3</v>
      </c>
      <c r="E130" s="137">
        <v>47.290100000000002</v>
      </c>
      <c r="F130" s="137">
        <v>4925.1687000000002</v>
      </c>
      <c r="G130" s="137">
        <v>4012.6909999999998</v>
      </c>
      <c r="H130" s="137">
        <v>868.77880000000005</v>
      </c>
      <c r="I130" s="137">
        <v>43.698999999999998</v>
      </c>
      <c r="J130" s="137">
        <v>280.77199999999999</v>
      </c>
      <c r="K130" s="137">
        <v>234.33799999999999</v>
      </c>
      <c r="L130" s="137">
        <v>43.517000000000003</v>
      </c>
      <c r="M130" s="137">
        <v>2.9169999999999998</v>
      </c>
      <c r="N130" s="136">
        <v>93.39</v>
      </c>
      <c r="O130" s="136">
        <v>93.93</v>
      </c>
      <c r="P130" s="136">
        <v>91.04</v>
      </c>
      <c r="Q130" s="136">
        <v>92.41</v>
      </c>
      <c r="R130" s="136">
        <v>127</v>
      </c>
    </row>
    <row r="131" spans="1:18">
      <c r="A131" s="135">
        <v>45535</v>
      </c>
      <c r="B131" s="137">
        <v>5262.9880000000003</v>
      </c>
      <c r="C131" s="137">
        <v>4246.0969999999998</v>
      </c>
      <c r="D131" s="137">
        <v>970.46069999999997</v>
      </c>
      <c r="E131" s="137">
        <v>46.430300000000003</v>
      </c>
      <c r="F131" s="137">
        <v>4931.4453999999996</v>
      </c>
      <c r="G131" s="137">
        <v>3983.6597999999999</v>
      </c>
      <c r="H131" s="137">
        <v>904.57870000000003</v>
      </c>
      <c r="I131" s="137">
        <v>43.207000000000001</v>
      </c>
      <c r="J131" s="137">
        <v>281.77699999999999</v>
      </c>
      <c r="K131" s="137">
        <v>233.76</v>
      </c>
      <c r="L131" s="137">
        <v>45.133000000000003</v>
      </c>
      <c r="M131" s="137">
        <v>2.8839999999999999</v>
      </c>
      <c r="N131" s="136">
        <v>93.7</v>
      </c>
      <c r="O131" s="136">
        <v>93.82</v>
      </c>
      <c r="P131" s="136">
        <v>93.21</v>
      </c>
      <c r="Q131" s="136">
        <v>93.06</v>
      </c>
      <c r="R131" s="136">
        <v>128</v>
      </c>
    </row>
    <row r="132" spans="1:18">
      <c r="A132" s="135">
        <v>45565</v>
      </c>
      <c r="B132" s="137">
        <v>4346.9935999999998</v>
      </c>
      <c r="C132" s="137">
        <v>3444.7518</v>
      </c>
      <c r="D132" s="137">
        <v>874.77189999999996</v>
      </c>
      <c r="E132" s="137">
        <v>27.469799999999999</v>
      </c>
      <c r="F132" s="137">
        <v>3934.8611000000001</v>
      </c>
      <c r="G132" s="137">
        <v>3164.8824</v>
      </c>
      <c r="H132" s="137">
        <v>746.97479999999996</v>
      </c>
      <c r="I132" s="137">
        <v>23.003900000000002</v>
      </c>
      <c r="J132" s="137">
        <v>223.27600000000001</v>
      </c>
      <c r="K132" s="137">
        <v>183.54900000000001</v>
      </c>
      <c r="L132" s="137">
        <v>38.1</v>
      </c>
      <c r="M132" s="137">
        <v>1.6279999999999999</v>
      </c>
      <c r="N132" s="136">
        <v>90.52</v>
      </c>
      <c r="O132" s="136">
        <v>91.88</v>
      </c>
      <c r="P132" s="136">
        <v>85.39</v>
      </c>
      <c r="Q132" s="136">
        <v>83.74</v>
      </c>
      <c r="R132" s="136">
        <v>128</v>
      </c>
    </row>
    <row r="133" spans="1:18">
      <c r="A133" s="135">
        <v>45596</v>
      </c>
      <c r="B133" s="137">
        <v>4663.4242999999997</v>
      </c>
      <c r="C133" s="137">
        <v>3670.5727999999999</v>
      </c>
      <c r="D133" s="137">
        <v>966.03399999999999</v>
      </c>
      <c r="E133" s="137">
        <v>26.817399999999999</v>
      </c>
      <c r="F133" s="137">
        <v>4216.3387000000002</v>
      </c>
      <c r="G133" s="137">
        <v>3402.7447000000002</v>
      </c>
      <c r="H133" s="137">
        <v>790.62360000000001</v>
      </c>
      <c r="I133" s="137">
        <v>22.970500000000001</v>
      </c>
      <c r="J133" s="137">
        <v>240.26900000000001</v>
      </c>
      <c r="K133" s="137">
        <v>199.02600000000001</v>
      </c>
      <c r="L133" s="137">
        <v>39.64</v>
      </c>
      <c r="M133" s="137">
        <v>1.603</v>
      </c>
      <c r="N133" s="136">
        <v>90.41</v>
      </c>
      <c r="O133" s="136">
        <v>92.7</v>
      </c>
      <c r="P133" s="136">
        <v>81.84</v>
      </c>
      <c r="Q133" s="136">
        <v>85.66</v>
      </c>
      <c r="R133" s="136">
        <v>127</v>
      </c>
    </row>
    <row r="134" spans="1:18">
      <c r="A134" s="135">
        <v>45626</v>
      </c>
      <c r="B134" s="137">
        <v>4200.1679999999997</v>
      </c>
      <c r="C134" s="137">
        <v>3291.1210999999998</v>
      </c>
      <c r="D134" s="137">
        <v>883.76869999999997</v>
      </c>
      <c r="E134" s="137">
        <v>25.278199999999998</v>
      </c>
      <c r="F134" s="137">
        <v>3798.2482</v>
      </c>
      <c r="G134" s="137">
        <v>3025.7411000000002</v>
      </c>
      <c r="H134" s="137">
        <v>750.13509999999997</v>
      </c>
      <c r="I134" s="137">
        <v>22.3719</v>
      </c>
      <c r="J134" s="137">
        <v>217.215</v>
      </c>
      <c r="K134" s="137">
        <v>178.52500000000001</v>
      </c>
      <c r="L134" s="137">
        <v>37.098999999999997</v>
      </c>
      <c r="M134" s="137">
        <v>1.591</v>
      </c>
      <c r="N134" s="136">
        <v>90.43</v>
      </c>
      <c r="O134" s="136">
        <v>91.94</v>
      </c>
      <c r="P134" s="136">
        <v>84.88</v>
      </c>
      <c r="Q134" s="136">
        <v>88.5</v>
      </c>
      <c r="R134" s="136">
        <v>128</v>
      </c>
    </row>
    <row r="135" spans="1:18">
      <c r="A135" s="135">
        <v>45657</v>
      </c>
      <c r="B135" s="137">
        <v>4570.2304000000004</v>
      </c>
      <c r="C135" s="137">
        <v>3491.7177000000001</v>
      </c>
      <c r="D135" s="137">
        <v>1058.415</v>
      </c>
      <c r="E135" s="137">
        <v>20.0977</v>
      </c>
      <c r="F135" s="137">
        <v>4150.3454000000002</v>
      </c>
      <c r="G135" s="137">
        <v>3181.7676999999999</v>
      </c>
      <c r="H135" s="137">
        <v>950.80110000000002</v>
      </c>
      <c r="I135" s="137">
        <v>17.776599999999998</v>
      </c>
      <c r="J135" s="137">
        <v>234.15100000000001</v>
      </c>
      <c r="K135" s="137">
        <v>186.68100000000001</v>
      </c>
      <c r="L135" s="137">
        <v>46.137999999999998</v>
      </c>
      <c r="M135" s="137">
        <v>1.3320000000000001</v>
      </c>
      <c r="N135" s="136">
        <v>90.81</v>
      </c>
      <c r="O135" s="136">
        <v>91.12</v>
      </c>
      <c r="P135" s="136">
        <v>89.83</v>
      </c>
      <c r="Q135" s="136">
        <v>88.45</v>
      </c>
      <c r="R135" s="136">
        <v>129</v>
      </c>
    </row>
    <row r="136" spans="1:18">
      <c r="A136" s="135">
        <v>45688</v>
      </c>
      <c r="B136" s="137">
        <v>5197.9943999999996</v>
      </c>
      <c r="C136" s="137">
        <v>3802.3281000000002</v>
      </c>
      <c r="D136" s="137">
        <v>1369.8839</v>
      </c>
      <c r="E136" s="137">
        <v>25.782399999999999</v>
      </c>
      <c r="F136" s="137">
        <v>4709.6841000000004</v>
      </c>
      <c r="G136" s="137">
        <v>3500.7909</v>
      </c>
      <c r="H136" s="137">
        <v>1185.4523999999999</v>
      </c>
      <c r="I136" s="137">
        <v>23.440799999999999</v>
      </c>
      <c r="J136" s="137">
        <v>262.89600000000002</v>
      </c>
      <c r="K136" s="137">
        <v>205.13300000000001</v>
      </c>
      <c r="L136" s="137">
        <v>56.09</v>
      </c>
      <c r="M136" s="137">
        <v>1.673</v>
      </c>
      <c r="N136" s="136">
        <v>90.61</v>
      </c>
      <c r="O136" s="136">
        <v>92.07</v>
      </c>
      <c r="P136" s="136">
        <v>86.54</v>
      </c>
      <c r="Q136" s="136">
        <v>90.92</v>
      </c>
      <c r="R136" s="136">
        <v>129</v>
      </c>
    </row>
    <row r="137" spans="1:18">
      <c r="A137" s="135">
        <v>45716</v>
      </c>
      <c r="B137" s="137">
        <v>4748.8204999999998</v>
      </c>
      <c r="C137" s="137">
        <v>3528.9349000000002</v>
      </c>
      <c r="D137" s="137">
        <v>1192.3589999999999</v>
      </c>
      <c r="E137" s="137">
        <v>27.526599999999998</v>
      </c>
      <c r="F137" s="137">
        <v>4341.4584999999997</v>
      </c>
      <c r="G137" s="137">
        <v>3284.5888</v>
      </c>
      <c r="H137" s="137">
        <v>1032.2244000000001</v>
      </c>
      <c r="I137" s="137">
        <v>24.645299999999999</v>
      </c>
      <c r="J137" s="137">
        <v>244.49299999999999</v>
      </c>
      <c r="K137" s="137">
        <v>192.386</v>
      </c>
      <c r="L137" s="137">
        <v>50.418999999999997</v>
      </c>
      <c r="M137" s="137">
        <v>1.6879999999999999</v>
      </c>
      <c r="N137" s="136">
        <v>91.42</v>
      </c>
      <c r="O137" s="136">
        <v>93.08</v>
      </c>
      <c r="P137" s="136">
        <v>86.57</v>
      </c>
      <c r="Q137" s="136">
        <v>89.53</v>
      </c>
      <c r="R137" s="136">
        <v>129</v>
      </c>
    </row>
    <row r="138" spans="1:18">
      <c r="A138" s="135">
        <v>45747</v>
      </c>
      <c r="B138" s="137">
        <v>4601.2912999999999</v>
      </c>
      <c r="C138" s="137">
        <v>3561.9560000000001</v>
      </c>
      <c r="D138" s="137">
        <v>1009.7778</v>
      </c>
      <c r="E138" s="137">
        <v>29.557500000000001</v>
      </c>
      <c r="F138" s="137">
        <v>4128.9821000000002</v>
      </c>
      <c r="G138" s="137">
        <v>3227.5475999999999</v>
      </c>
      <c r="H138" s="137">
        <v>874.73500000000001</v>
      </c>
      <c r="I138" s="137">
        <v>26.6996</v>
      </c>
      <c r="J138" s="137">
        <v>236.911</v>
      </c>
      <c r="K138" s="137">
        <v>190.05600000000001</v>
      </c>
      <c r="L138" s="137">
        <v>44.984000000000002</v>
      </c>
      <c r="M138" s="137">
        <v>1.8720000000000001</v>
      </c>
      <c r="N138" s="136">
        <v>89.74</v>
      </c>
      <c r="O138" s="136">
        <v>90.61</v>
      </c>
      <c r="P138" s="136">
        <v>86.63</v>
      </c>
      <c r="Q138" s="136">
        <v>90.33</v>
      </c>
      <c r="R138" s="136">
        <v>131</v>
      </c>
    </row>
    <row r="139" spans="1:18">
      <c r="A139" s="135">
        <v>45777</v>
      </c>
      <c r="B139" s="137">
        <v>4922.4177</v>
      </c>
      <c r="C139" s="137">
        <v>3904.3371000000002</v>
      </c>
      <c r="D139" s="137">
        <v>990.61919999999998</v>
      </c>
      <c r="E139" s="137">
        <v>27.461400000000001</v>
      </c>
      <c r="F139" s="137">
        <v>4339.1307999999999</v>
      </c>
      <c r="G139" s="137">
        <v>3469.3539000000001</v>
      </c>
      <c r="H139" s="137">
        <v>845.77840000000003</v>
      </c>
      <c r="I139" s="137">
        <v>23.9986</v>
      </c>
      <c r="J139" s="137">
        <v>251.61799999999999</v>
      </c>
      <c r="K139" s="137">
        <v>204.30699999999999</v>
      </c>
      <c r="L139" s="137">
        <v>45.6</v>
      </c>
      <c r="M139" s="137">
        <v>1.712</v>
      </c>
      <c r="N139" s="136">
        <v>88.15</v>
      </c>
      <c r="O139" s="136">
        <v>88.86</v>
      </c>
      <c r="P139" s="136">
        <v>85.38</v>
      </c>
      <c r="Q139" s="136">
        <v>87.39</v>
      </c>
      <c r="R139" s="136">
        <v>131</v>
      </c>
    </row>
    <row r="140" spans="1:18">
      <c r="A140" s="135">
        <v>45808</v>
      </c>
      <c r="B140" s="137">
        <v>5008.0333000000001</v>
      </c>
      <c r="C140" s="137">
        <v>4029.2891</v>
      </c>
      <c r="D140" s="137">
        <v>950.16909999999996</v>
      </c>
      <c r="E140" s="137">
        <v>28.575099999999999</v>
      </c>
      <c r="F140" s="137">
        <v>4561.0177999999996</v>
      </c>
      <c r="G140" s="137">
        <v>3709.9277999999999</v>
      </c>
      <c r="H140" s="137">
        <v>826.51</v>
      </c>
      <c r="I140" s="137">
        <v>24.580100000000002</v>
      </c>
      <c r="J140" s="137">
        <v>267.24900000000002</v>
      </c>
      <c r="K140" s="137">
        <v>218.70699999999999</v>
      </c>
      <c r="L140" s="137">
        <v>46.78</v>
      </c>
      <c r="M140" s="137">
        <v>1.7609999999999999</v>
      </c>
      <c r="N140" s="136">
        <v>91.07</v>
      </c>
      <c r="O140" s="136">
        <v>92.07</v>
      </c>
      <c r="P140" s="136">
        <v>86.99</v>
      </c>
      <c r="Q140" s="136">
        <v>86.02</v>
      </c>
      <c r="R140" s="136">
        <v>132</v>
      </c>
    </row>
    <row r="141" spans="1:18">
      <c r="A141" s="135">
        <v>45838</v>
      </c>
      <c r="B141" s="137">
        <v>4829.393</v>
      </c>
      <c r="C141" s="137">
        <v>3853.5036</v>
      </c>
      <c r="D141" s="137">
        <v>948.59529999999995</v>
      </c>
      <c r="E141" s="137">
        <v>27.2941</v>
      </c>
      <c r="F141" s="137">
        <v>4448.6370999999999</v>
      </c>
      <c r="G141" s="137">
        <v>3574.6214</v>
      </c>
      <c r="H141" s="137">
        <v>848.98680000000002</v>
      </c>
      <c r="I141" s="137">
        <v>25.0288</v>
      </c>
      <c r="J141" s="137">
        <v>258.726</v>
      </c>
      <c r="K141" s="137">
        <v>209.226</v>
      </c>
      <c r="L141" s="137">
        <v>47.718000000000004</v>
      </c>
      <c r="M141" s="137">
        <v>1.782</v>
      </c>
      <c r="N141" s="136">
        <v>92.12</v>
      </c>
      <c r="O141" s="136">
        <v>92.76</v>
      </c>
      <c r="P141" s="136">
        <v>89.5</v>
      </c>
      <c r="Q141" s="136">
        <v>91.7</v>
      </c>
      <c r="R141" s="136">
        <v>133</v>
      </c>
    </row>
    <row r="142" spans="1:18">
      <c r="A142" s="135">
        <v>45869</v>
      </c>
      <c r="B142" s="137">
        <v>5822.6935999999996</v>
      </c>
      <c r="C142" s="137">
        <v>4517.6440000000002</v>
      </c>
      <c r="D142" s="137">
        <v>1279.0045</v>
      </c>
      <c r="E142" s="137">
        <v>26.045100000000001</v>
      </c>
      <c r="F142" s="137">
        <v>5348.6028999999999</v>
      </c>
      <c r="G142" s="137">
        <v>4199.7703000000001</v>
      </c>
      <c r="H142" s="137">
        <v>1124.6681000000001</v>
      </c>
      <c r="I142" s="137">
        <v>24.1645</v>
      </c>
      <c r="J142" s="137">
        <v>306.92</v>
      </c>
      <c r="K142" s="137">
        <v>245.49299999999999</v>
      </c>
      <c r="L142" s="137">
        <v>59.704999999999998</v>
      </c>
      <c r="M142" s="137">
        <v>1.7230000000000001</v>
      </c>
      <c r="N142" s="136">
        <v>91.86</v>
      </c>
      <c r="O142" s="136">
        <v>92.96</v>
      </c>
      <c r="P142" s="136">
        <v>87.93</v>
      </c>
      <c r="Q142" s="136">
        <v>92.78</v>
      </c>
      <c r="R142" s="136">
        <v>134</v>
      </c>
    </row>
    <row r="143" spans="1:18">
      <c r="A143" s="135">
        <v>45900</v>
      </c>
      <c r="B143" s="137">
        <v>5896.0805</v>
      </c>
      <c r="C143" s="137">
        <v>4634.3335999999999</v>
      </c>
      <c r="D143" s="137">
        <v>1234.1038000000001</v>
      </c>
      <c r="E143" s="137">
        <v>27.6431</v>
      </c>
      <c r="F143" s="137">
        <v>5534.4975999999997</v>
      </c>
      <c r="G143" s="137">
        <v>4365.9594999999999</v>
      </c>
      <c r="H143" s="137">
        <v>1142.5310999999999</v>
      </c>
      <c r="I143" s="137">
        <v>26.007100000000001</v>
      </c>
      <c r="J143" s="137">
        <v>319.80500000000001</v>
      </c>
      <c r="K143" s="137">
        <v>256.28100000000001</v>
      </c>
      <c r="L143" s="137">
        <v>61.679000000000002</v>
      </c>
      <c r="M143" s="137">
        <v>1.8440000000000001</v>
      </c>
      <c r="N143" s="136">
        <v>93.87</v>
      </c>
      <c r="O143" s="136">
        <v>94.21</v>
      </c>
      <c r="P143" s="136">
        <v>92.58</v>
      </c>
      <c r="Q143" s="136">
        <v>94.08</v>
      </c>
      <c r="R143" s="136">
        <v>134</v>
      </c>
    </row>
    <row r="144" spans="1:18">
      <c r="A144" s="135">
        <v>45930</v>
      </c>
      <c r="B144" s="137">
        <v>5264.6426000000001</v>
      </c>
      <c r="C144" s="137">
        <v>4173.3185000000003</v>
      </c>
      <c r="D144" s="137">
        <v>1056.2193</v>
      </c>
      <c r="E144" s="137">
        <v>35.104799999999997</v>
      </c>
      <c r="F144" s="137">
        <v>4834.9209000000001</v>
      </c>
      <c r="G144" s="137">
        <v>3887.3939999999998</v>
      </c>
      <c r="H144" s="137">
        <v>916.15480000000002</v>
      </c>
      <c r="I144" s="137">
        <v>31.372</v>
      </c>
      <c r="J144" s="137">
        <v>277.63200000000001</v>
      </c>
      <c r="K144" s="137">
        <v>225.17400000000001</v>
      </c>
      <c r="L144" s="137">
        <v>50.289000000000001</v>
      </c>
      <c r="M144" s="137">
        <v>2.169</v>
      </c>
      <c r="N144" s="136">
        <v>91.84</v>
      </c>
      <c r="O144" s="136">
        <v>93.15</v>
      </c>
      <c r="P144" s="136">
        <v>86.74</v>
      </c>
      <c r="Q144" s="136">
        <v>89.37</v>
      </c>
      <c r="R144" s="136">
        <v>134</v>
      </c>
    </row>
    <row r="145" spans="1:18">
      <c r="A145" s="135">
        <v>45961</v>
      </c>
      <c r="B145" s="137">
        <v>5432.7633999999998</v>
      </c>
      <c r="C145" s="137">
        <v>4267.5688</v>
      </c>
      <c r="D145" s="137">
        <v>1129.5576000000001</v>
      </c>
      <c r="E145" s="137">
        <v>35.637</v>
      </c>
      <c r="F145" s="137">
        <v>5062.0048999999999</v>
      </c>
      <c r="G145" s="137">
        <v>4028.7811000000002</v>
      </c>
      <c r="H145" s="137">
        <v>1000.481</v>
      </c>
      <c r="I145" s="137">
        <v>32.742800000000003</v>
      </c>
      <c r="J145" s="137">
        <v>289.92500000000001</v>
      </c>
      <c r="K145" s="137">
        <v>234.369</v>
      </c>
      <c r="L145" s="137">
        <v>53.302999999999997</v>
      </c>
      <c r="M145" s="137">
        <v>2.2530000000000001</v>
      </c>
      <c r="N145" s="136">
        <v>93.18</v>
      </c>
      <c r="O145" s="136">
        <v>94.4</v>
      </c>
      <c r="P145" s="136">
        <v>88.57</v>
      </c>
      <c r="Q145" s="136">
        <v>91.88</v>
      </c>
      <c r="R145" s="136">
        <v>134</v>
      </c>
    </row>
    <row r="146" spans="1:18">
      <c r="A146" s="135">
        <v>45991</v>
      </c>
      <c r="B146" s="137">
        <v>4856.1819999999998</v>
      </c>
      <c r="C146" s="137">
        <v>3828.2503000000002</v>
      </c>
      <c r="D146" s="137">
        <v>997.47699999999998</v>
      </c>
      <c r="E146" s="137">
        <v>30.454599999999999</v>
      </c>
      <c r="F146" s="137">
        <v>4482.7428</v>
      </c>
      <c r="G146" s="137">
        <v>3568.2255</v>
      </c>
      <c r="H146" s="137">
        <v>886.24869999999999</v>
      </c>
      <c r="I146" s="137">
        <v>28.268599999999999</v>
      </c>
      <c r="J146" s="137">
        <v>254.08199999999999</v>
      </c>
      <c r="K146" s="137">
        <v>206.66499999999999</v>
      </c>
      <c r="L146" s="137">
        <v>45.445</v>
      </c>
      <c r="M146" s="137">
        <v>1.9730000000000001</v>
      </c>
      <c r="N146" s="136">
        <v>92.31</v>
      </c>
      <c r="O146" s="136">
        <v>93.21</v>
      </c>
      <c r="P146" s="136">
        <v>88.85</v>
      </c>
      <c r="Q146" s="136">
        <v>92.82</v>
      </c>
      <c r="R146" s="136">
        <v>134</v>
      </c>
    </row>
    <row r="147" spans="1:18">
      <c r="A147" s="135">
        <v>46022</v>
      </c>
      <c r="B147" s="137">
        <v>5168.6895999999997</v>
      </c>
      <c r="C147" s="137">
        <v>4064.6394</v>
      </c>
      <c r="D147" s="137">
        <v>1065.4537</v>
      </c>
      <c r="E147" s="137">
        <v>38.596499999999999</v>
      </c>
      <c r="F147" s="137">
        <v>4727.4204</v>
      </c>
      <c r="G147" s="137">
        <v>3745.7049000000002</v>
      </c>
      <c r="H147" s="137">
        <v>946.60519999999997</v>
      </c>
      <c r="I147" s="137">
        <v>35.110199999999999</v>
      </c>
      <c r="J147" s="137">
        <v>263.19299999999998</v>
      </c>
      <c r="K147" s="137">
        <v>216.90700000000001</v>
      </c>
      <c r="L147" s="137">
        <v>43.887</v>
      </c>
      <c r="M147" s="137">
        <v>2.4</v>
      </c>
      <c r="N147" s="136">
        <v>91.46</v>
      </c>
      <c r="O147" s="136">
        <v>92.15</v>
      </c>
      <c r="P147" s="136">
        <v>88.85</v>
      </c>
      <c r="Q147" s="136">
        <v>90.97</v>
      </c>
      <c r="R147" s="136">
        <v>134</v>
      </c>
    </row>
    <row r="148" spans="1:18">
      <c r="A148" s="135">
        <v>46053</v>
      </c>
      <c r="B148" s="137">
        <v>5430.0659999999998</v>
      </c>
      <c r="C148" s="137">
        <v>4308.1284999999998</v>
      </c>
      <c r="D148" s="137">
        <v>1085.4282000000001</v>
      </c>
      <c r="E148" s="137">
        <v>36.509399999999999</v>
      </c>
      <c r="F148" s="137">
        <v>4992.8972999999996</v>
      </c>
      <c r="G148" s="137">
        <v>4006.0369000000001</v>
      </c>
      <c r="H148" s="137">
        <v>953.87969999999996</v>
      </c>
      <c r="I148" s="137">
        <v>32.980699999999999</v>
      </c>
      <c r="J148" s="137">
        <v>279.39499999999998</v>
      </c>
      <c r="K148" s="137">
        <v>232.393</v>
      </c>
      <c r="L148" s="137">
        <v>44.744999999999997</v>
      </c>
      <c r="M148" s="137">
        <v>2.2570000000000001</v>
      </c>
      <c r="N148" s="136">
        <v>91.95</v>
      </c>
      <c r="O148" s="136">
        <v>92.99</v>
      </c>
      <c r="P148" s="136">
        <v>87.88</v>
      </c>
      <c r="Q148" s="136">
        <v>90.34</v>
      </c>
      <c r="R148" s="136">
        <v>134</v>
      </c>
    </row>
    <row r="149" spans="1:18">
      <c r="A149" s="135">
        <v>46081</v>
      </c>
      <c r="B149" s="137">
        <v>5829.1680999999999</v>
      </c>
      <c r="C149" s="137">
        <v>4373.3801000000003</v>
      </c>
      <c r="D149" s="137">
        <v>1417.3411000000001</v>
      </c>
      <c r="E149" s="137">
        <v>38.446800000000003</v>
      </c>
      <c r="F149" s="137">
        <v>5452.1566999999995</v>
      </c>
      <c r="G149" s="137">
        <v>4123.0324000000001</v>
      </c>
      <c r="H149" s="137">
        <v>1293.3684000000001</v>
      </c>
      <c r="I149" s="137">
        <v>35.755899999999997</v>
      </c>
      <c r="J149" s="137">
        <v>293.54599999999999</v>
      </c>
      <c r="K149" s="137">
        <v>238.01</v>
      </c>
      <c r="L149" s="137">
        <v>53.072000000000003</v>
      </c>
      <c r="M149" s="137">
        <v>2.464</v>
      </c>
      <c r="N149" s="136">
        <v>93.53</v>
      </c>
      <c r="O149" s="136">
        <v>94.28</v>
      </c>
      <c r="P149" s="136">
        <v>91.25</v>
      </c>
      <c r="Q149" s="136">
        <v>93</v>
      </c>
      <c r="R149" s="136">
        <v>134</v>
      </c>
    </row>
  </sheetData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89A9-1C51-4395-9E14-BB278921897A}">
  <dimension ref="A1:V232"/>
  <sheetViews>
    <sheetView topLeftCell="A130" workbookViewId="0">
      <selection activeCell="I140" sqref="I140"/>
    </sheetView>
  </sheetViews>
  <sheetFormatPr defaultRowHeight="14.25"/>
  <cols>
    <col min="2" max="3" width="12.625" bestFit="1" customWidth="1"/>
    <col min="4" max="4" width="11.125" bestFit="1" customWidth="1"/>
    <col min="6" max="7" width="11.125" bestFit="1" customWidth="1"/>
    <col min="8" max="8" width="10" bestFit="1" customWidth="1"/>
    <col min="10" max="12" width="12.625" bestFit="1" customWidth="1"/>
    <col min="13" max="13" width="10" bestFit="1" customWidth="1"/>
    <col min="14" max="14" width="11.125" bestFit="1" customWidth="1"/>
    <col min="16" max="16" width="10" bestFit="1" customWidth="1"/>
  </cols>
  <sheetData>
    <row r="1" spans="1:22">
      <c r="A1" s="133">
        <f>[1]!edb()</f>
        <v>0</v>
      </c>
    </row>
    <row r="2" spans="1:22">
      <c r="A2" s="134" t="s">
        <v>79</v>
      </c>
      <c r="B2" s="134" t="s">
        <v>180</v>
      </c>
      <c r="C2" s="134" t="s">
        <v>181</v>
      </c>
      <c r="D2" s="134" t="s">
        <v>182</v>
      </c>
      <c r="E2" s="134" t="s">
        <v>183</v>
      </c>
      <c r="F2" s="134" t="s">
        <v>196</v>
      </c>
      <c r="G2" s="134" t="s">
        <v>197</v>
      </c>
      <c r="H2" s="134" t="s">
        <v>198</v>
      </c>
      <c r="I2" s="134" t="s">
        <v>199</v>
      </c>
      <c r="J2" s="134" t="s">
        <v>184</v>
      </c>
      <c r="K2" s="134" t="s">
        <v>185</v>
      </c>
      <c r="L2" s="134" t="s">
        <v>186</v>
      </c>
      <c r="M2" s="134" t="s">
        <v>187</v>
      </c>
      <c r="N2" s="134" t="s">
        <v>188</v>
      </c>
      <c r="O2" s="134" t="s">
        <v>189</v>
      </c>
      <c r="P2" s="134" t="s">
        <v>190</v>
      </c>
      <c r="Q2" s="134" t="s">
        <v>191</v>
      </c>
      <c r="R2" s="134" t="s">
        <v>192</v>
      </c>
      <c r="S2" s="134" t="s">
        <v>189</v>
      </c>
      <c r="T2" s="134" t="s">
        <v>190</v>
      </c>
      <c r="U2" s="134" t="s">
        <v>191</v>
      </c>
      <c r="V2" s="134" t="s">
        <v>192</v>
      </c>
    </row>
    <row r="3" spans="1:22">
      <c r="A3" s="134" t="s">
        <v>97</v>
      </c>
      <c r="B3" s="134" t="s">
        <v>140</v>
      </c>
      <c r="C3" s="134" t="s">
        <v>140</v>
      </c>
      <c r="D3" s="134" t="s">
        <v>140</v>
      </c>
      <c r="E3" s="134" t="s">
        <v>140</v>
      </c>
      <c r="F3" s="134" t="s">
        <v>159</v>
      </c>
      <c r="G3" s="134" t="s">
        <v>159</v>
      </c>
      <c r="H3" s="134" t="s">
        <v>159</v>
      </c>
      <c r="I3" s="134" t="s">
        <v>159</v>
      </c>
      <c r="J3" s="134" t="s">
        <v>193</v>
      </c>
      <c r="K3" s="134" t="s">
        <v>193</v>
      </c>
      <c r="L3" s="134" t="s">
        <v>193</v>
      </c>
      <c r="M3" s="134" t="s">
        <v>193</v>
      </c>
      <c r="N3" s="134" t="s">
        <v>100</v>
      </c>
      <c r="O3" s="134" t="s">
        <v>100</v>
      </c>
      <c r="P3" s="134" t="s">
        <v>100</v>
      </c>
      <c r="Q3" s="134" t="s">
        <v>100</v>
      </c>
      <c r="R3" s="134" t="s">
        <v>101</v>
      </c>
      <c r="S3" s="134" t="s">
        <v>194</v>
      </c>
      <c r="T3" s="134" t="s">
        <v>194</v>
      </c>
      <c r="U3" s="134" t="s">
        <v>194</v>
      </c>
      <c r="V3" s="134" t="s">
        <v>195</v>
      </c>
    </row>
    <row r="4" spans="1:22">
      <c r="A4" s="135">
        <v>41670</v>
      </c>
      <c r="B4" s="136">
        <v>5801.2338</v>
      </c>
      <c r="C4" s="136">
        <v>5201.9992000000002</v>
      </c>
      <c r="D4" s="136">
        <v>550.28120000000001</v>
      </c>
      <c r="E4" s="136">
        <v>48.953400000000002</v>
      </c>
      <c r="F4" s="136">
        <v>4954.1805000000004</v>
      </c>
      <c r="G4" s="136">
        <v>4470.5956999999999</v>
      </c>
      <c r="H4" s="136">
        <v>39.636099999999999</v>
      </c>
      <c r="I4" s="136">
        <v>443.94869999999997</v>
      </c>
      <c r="J4" s="136">
        <v>291.42869999999999</v>
      </c>
      <c r="K4" s="136">
        <v>282.53460000000001</v>
      </c>
      <c r="L4" s="136">
        <v>7.0372000000000003</v>
      </c>
      <c r="M4" s="136">
        <v>1.8569</v>
      </c>
      <c r="N4" s="136">
        <v>85.4</v>
      </c>
      <c r="O4" s="136">
        <v>85.94</v>
      </c>
      <c r="P4" s="136">
        <v>80.680000000000007</v>
      </c>
      <c r="Q4" s="136">
        <v>80.97</v>
      </c>
      <c r="R4" s="136">
        <v>0</v>
      </c>
      <c r="S4" s="136">
        <v>0</v>
      </c>
      <c r="T4" s="136">
        <v>0</v>
      </c>
      <c r="U4" s="136">
        <v>0</v>
      </c>
      <c r="V4" s="136">
        <v>0</v>
      </c>
    </row>
    <row r="5" spans="1:22">
      <c r="A5" s="135">
        <v>41698</v>
      </c>
      <c r="B5" s="136">
        <v>5503.2878000000001</v>
      </c>
      <c r="C5" s="136">
        <v>5012.2021000000004</v>
      </c>
      <c r="D5" s="136">
        <v>446.8451</v>
      </c>
      <c r="E5" s="136">
        <v>44.240600000000001</v>
      </c>
      <c r="F5" s="136">
        <v>4397.5522000000001</v>
      </c>
      <c r="G5" s="136">
        <v>3988.8195999999998</v>
      </c>
      <c r="H5" s="136">
        <v>38.439799999999998</v>
      </c>
      <c r="I5" s="136">
        <v>370.2928</v>
      </c>
      <c r="J5" s="136">
        <v>293.09410000000003</v>
      </c>
      <c r="K5" s="136">
        <v>285.35140000000001</v>
      </c>
      <c r="L5" s="136">
        <v>5.9428000000000001</v>
      </c>
      <c r="M5" s="136">
        <v>1.7999000000000001</v>
      </c>
      <c r="N5" s="136">
        <v>79.91</v>
      </c>
      <c r="O5" s="136">
        <v>79.58</v>
      </c>
      <c r="P5" s="136">
        <v>82.87</v>
      </c>
      <c r="Q5" s="136">
        <v>86.89</v>
      </c>
      <c r="R5" s="136">
        <v>0</v>
      </c>
      <c r="S5" s="136">
        <v>0</v>
      </c>
      <c r="T5" s="136">
        <v>0</v>
      </c>
      <c r="U5" s="136">
        <v>0</v>
      </c>
      <c r="V5" s="136">
        <v>0</v>
      </c>
    </row>
    <row r="6" spans="1:22">
      <c r="A6" s="135">
        <v>41729</v>
      </c>
      <c r="B6" s="136">
        <v>5207.7061999999996</v>
      </c>
      <c r="C6" s="136">
        <v>4600.5129999999999</v>
      </c>
      <c r="D6" s="136">
        <v>557.50480000000005</v>
      </c>
      <c r="E6" s="136">
        <v>49.688400000000001</v>
      </c>
      <c r="F6" s="136">
        <v>4478.8666000000003</v>
      </c>
      <c r="G6" s="136">
        <v>3992.5421999999999</v>
      </c>
      <c r="H6" s="136">
        <v>41.598999999999997</v>
      </c>
      <c r="I6" s="136">
        <v>444.72539999999998</v>
      </c>
      <c r="J6" s="136">
        <v>265.30579999999998</v>
      </c>
      <c r="K6" s="136">
        <v>256.7672</v>
      </c>
      <c r="L6" s="136">
        <v>6.5640000000000001</v>
      </c>
      <c r="M6" s="136">
        <v>1.9745999999999999</v>
      </c>
      <c r="N6" s="136">
        <v>86</v>
      </c>
      <c r="O6" s="136">
        <v>86.78</v>
      </c>
      <c r="P6" s="136">
        <v>79.77</v>
      </c>
      <c r="Q6" s="136">
        <v>83.72</v>
      </c>
      <c r="R6" s="136">
        <v>0</v>
      </c>
      <c r="S6" s="136">
        <v>0</v>
      </c>
      <c r="T6" s="136">
        <v>0</v>
      </c>
      <c r="U6" s="136">
        <v>0</v>
      </c>
      <c r="V6" s="136">
        <v>0</v>
      </c>
    </row>
    <row r="7" spans="1:22">
      <c r="A7" s="135">
        <v>41759</v>
      </c>
      <c r="B7" s="136">
        <v>5407.2799000000005</v>
      </c>
      <c r="C7" s="136">
        <v>4799.7037</v>
      </c>
      <c r="D7" s="136">
        <v>557.61019999999996</v>
      </c>
      <c r="E7" s="136">
        <v>49.966000000000001</v>
      </c>
      <c r="F7" s="136">
        <v>4655.7556000000004</v>
      </c>
      <c r="G7" s="136">
        <v>4162.8879999999999</v>
      </c>
      <c r="H7" s="136">
        <v>42.680500000000002</v>
      </c>
      <c r="I7" s="136">
        <v>450.18709999999999</v>
      </c>
      <c r="J7" s="136">
        <v>286.49849999999998</v>
      </c>
      <c r="K7" s="136">
        <v>277.44600000000003</v>
      </c>
      <c r="L7" s="136">
        <v>7.0277000000000003</v>
      </c>
      <c r="M7" s="136">
        <v>2.0247999999999999</v>
      </c>
      <c r="N7" s="136">
        <v>86.1</v>
      </c>
      <c r="O7" s="136">
        <v>86.73</v>
      </c>
      <c r="P7" s="136">
        <v>80.739999999999995</v>
      </c>
      <c r="Q7" s="136">
        <v>85.42</v>
      </c>
      <c r="R7" s="136">
        <v>0</v>
      </c>
      <c r="S7" s="136">
        <v>0</v>
      </c>
      <c r="T7" s="136">
        <v>0</v>
      </c>
      <c r="U7" s="136">
        <v>0</v>
      </c>
      <c r="V7" s="136">
        <v>0</v>
      </c>
    </row>
    <row r="8" spans="1:22">
      <c r="A8" s="135">
        <v>41790</v>
      </c>
      <c r="B8" s="136">
        <v>4706.7568000000001</v>
      </c>
      <c r="C8" s="136">
        <v>4000.7105000000001</v>
      </c>
      <c r="D8" s="136">
        <v>655.00789999999995</v>
      </c>
      <c r="E8" s="136">
        <v>51.038400000000003</v>
      </c>
      <c r="F8" s="136">
        <v>4023.2287999999999</v>
      </c>
      <c r="G8" s="136">
        <v>3449.4250999999999</v>
      </c>
      <c r="H8" s="136">
        <v>41.998800000000003</v>
      </c>
      <c r="I8" s="136">
        <v>531.80489999999998</v>
      </c>
      <c r="J8" s="136">
        <v>280.44889999999998</v>
      </c>
      <c r="K8" s="136">
        <v>270.54109999999997</v>
      </c>
      <c r="L8" s="136">
        <v>7.9086999999999996</v>
      </c>
      <c r="M8" s="136">
        <v>1.9991000000000001</v>
      </c>
      <c r="N8" s="136">
        <v>85.48</v>
      </c>
      <c r="O8" s="136">
        <v>86.22</v>
      </c>
      <c r="P8" s="136">
        <v>81.19</v>
      </c>
      <c r="Q8" s="136">
        <v>82.29</v>
      </c>
      <c r="R8" s="136">
        <v>0</v>
      </c>
      <c r="S8" s="136">
        <v>0</v>
      </c>
      <c r="T8" s="136">
        <v>0</v>
      </c>
      <c r="U8" s="136">
        <v>0</v>
      </c>
      <c r="V8" s="136">
        <v>0</v>
      </c>
    </row>
    <row r="9" spans="1:22">
      <c r="A9" s="135">
        <v>41820</v>
      </c>
      <c r="B9" s="136">
        <v>4735.4321</v>
      </c>
      <c r="C9" s="136">
        <v>3941.2932000000001</v>
      </c>
      <c r="D9" s="136">
        <v>744.38990000000001</v>
      </c>
      <c r="E9" s="136">
        <v>49.749000000000002</v>
      </c>
      <c r="F9" s="136">
        <v>4539.5582999999997</v>
      </c>
      <c r="G9" s="136">
        <v>3869.8978999999999</v>
      </c>
      <c r="H9" s="136">
        <v>41.294600000000003</v>
      </c>
      <c r="I9" s="136">
        <v>628.36580000000004</v>
      </c>
      <c r="J9" s="136">
        <v>275.19889999999998</v>
      </c>
      <c r="K9" s="136">
        <v>264.30200000000002</v>
      </c>
      <c r="L9" s="136">
        <v>8.9095999999999993</v>
      </c>
      <c r="M9" s="136">
        <v>1.9873000000000001</v>
      </c>
      <c r="N9" s="136">
        <v>95.86</v>
      </c>
      <c r="O9" s="136">
        <v>98.19</v>
      </c>
      <c r="P9" s="136">
        <v>84.41</v>
      </c>
      <c r="Q9" s="136">
        <v>83.01</v>
      </c>
      <c r="R9" s="136">
        <v>0</v>
      </c>
      <c r="S9" s="136">
        <v>0</v>
      </c>
      <c r="T9" s="136">
        <v>0</v>
      </c>
      <c r="U9" s="136">
        <v>0</v>
      </c>
      <c r="V9" s="136">
        <v>0</v>
      </c>
    </row>
    <row r="10" spans="1:22">
      <c r="A10" s="135">
        <v>41851</v>
      </c>
      <c r="B10" s="136">
        <v>6233.8747999999996</v>
      </c>
      <c r="C10" s="136">
        <v>5236.7632999999996</v>
      </c>
      <c r="D10" s="136">
        <v>946.69309999999996</v>
      </c>
      <c r="E10" s="136">
        <v>50.418399999999998</v>
      </c>
      <c r="F10" s="136">
        <v>5351.8436000000002</v>
      </c>
      <c r="G10" s="136">
        <v>4510.2484000000004</v>
      </c>
      <c r="H10" s="136">
        <v>41.533499999999997</v>
      </c>
      <c r="I10" s="136">
        <v>800.06169999999997</v>
      </c>
      <c r="J10" s="136">
        <v>318.70080000000002</v>
      </c>
      <c r="K10" s="136">
        <v>305.73349999999999</v>
      </c>
      <c r="L10" s="136">
        <v>10.9354</v>
      </c>
      <c r="M10" s="136">
        <v>2.0318999999999998</v>
      </c>
      <c r="N10" s="136">
        <v>85.85</v>
      </c>
      <c r="O10" s="136">
        <v>86.13</v>
      </c>
      <c r="P10" s="136">
        <v>84.51</v>
      </c>
      <c r="Q10" s="136">
        <v>82.38</v>
      </c>
      <c r="R10" s="136">
        <v>0</v>
      </c>
      <c r="S10" s="136">
        <v>0</v>
      </c>
      <c r="T10" s="136">
        <v>0</v>
      </c>
      <c r="U10" s="136">
        <v>0</v>
      </c>
      <c r="V10" s="136">
        <v>0</v>
      </c>
    </row>
    <row r="11" spans="1:22">
      <c r="A11" s="135">
        <v>41882</v>
      </c>
      <c r="B11" s="136">
        <v>6351.2057000000004</v>
      </c>
      <c r="C11" s="136">
        <v>5242.7098999999998</v>
      </c>
      <c r="D11" s="136">
        <v>1054.9632999999999</v>
      </c>
      <c r="E11" s="136">
        <v>53.532499999999999</v>
      </c>
      <c r="F11" s="136">
        <v>5579.2079999999996</v>
      </c>
      <c r="G11" s="136">
        <v>4630.6752999999999</v>
      </c>
      <c r="H11" s="136">
        <v>43.262</v>
      </c>
      <c r="I11" s="136">
        <v>905.27070000000003</v>
      </c>
      <c r="J11" s="136">
        <v>329.85109999999997</v>
      </c>
      <c r="K11" s="136">
        <v>315.51440000000002</v>
      </c>
      <c r="L11" s="136">
        <v>12.2309</v>
      </c>
      <c r="M11" s="136">
        <v>2.1057999999999999</v>
      </c>
      <c r="N11" s="136">
        <v>87.84</v>
      </c>
      <c r="O11" s="136">
        <v>88.33</v>
      </c>
      <c r="P11" s="136">
        <v>85.81</v>
      </c>
      <c r="Q11" s="136">
        <v>80.81</v>
      </c>
      <c r="R11" s="136">
        <v>0</v>
      </c>
      <c r="S11" s="136">
        <v>0</v>
      </c>
      <c r="T11" s="136">
        <v>0</v>
      </c>
      <c r="U11" s="136">
        <v>0</v>
      </c>
      <c r="V11" s="136">
        <v>0</v>
      </c>
    </row>
    <row r="12" spans="1:22">
      <c r="A12" s="135">
        <v>41912</v>
      </c>
      <c r="B12" s="136">
        <v>5714.0960999999998</v>
      </c>
      <c r="C12" s="136">
        <v>4838.9745999999996</v>
      </c>
      <c r="D12" s="136">
        <v>820.09389999999996</v>
      </c>
      <c r="E12" s="136">
        <v>55.0276</v>
      </c>
      <c r="F12" s="136">
        <v>5016.4715999999999</v>
      </c>
      <c r="G12" s="136">
        <v>4269.7286000000004</v>
      </c>
      <c r="H12" s="136">
        <v>41.645800000000001</v>
      </c>
      <c r="I12" s="136">
        <v>705.09720000000004</v>
      </c>
      <c r="J12" s="136">
        <v>299.1379</v>
      </c>
      <c r="K12" s="136">
        <v>287.47550000000001</v>
      </c>
      <c r="L12" s="136">
        <v>9.7368000000000006</v>
      </c>
      <c r="M12" s="136">
        <v>1.9256</v>
      </c>
      <c r="N12" s="136">
        <v>87.79</v>
      </c>
      <c r="O12" s="136">
        <v>88.24</v>
      </c>
      <c r="P12" s="136">
        <v>85.98</v>
      </c>
      <c r="Q12" s="136">
        <v>75.680000000000007</v>
      </c>
      <c r="R12" s="136">
        <v>0</v>
      </c>
      <c r="S12" s="136">
        <v>0</v>
      </c>
      <c r="T12" s="136">
        <v>0</v>
      </c>
      <c r="U12" s="136">
        <v>0</v>
      </c>
      <c r="V12" s="136">
        <v>0</v>
      </c>
    </row>
    <row r="13" spans="1:22">
      <c r="A13" s="135">
        <v>41943</v>
      </c>
      <c r="B13" s="136">
        <v>5761.116</v>
      </c>
      <c r="C13" s="136">
        <v>4976.3777</v>
      </c>
      <c r="D13" s="136">
        <v>727.91970000000003</v>
      </c>
      <c r="E13" s="136">
        <v>56.818600000000004</v>
      </c>
      <c r="F13" s="136">
        <v>5123.3227999999999</v>
      </c>
      <c r="G13" s="136">
        <v>4471.8495000000003</v>
      </c>
      <c r="H13" s="136">
        <v>44.585299999999997</v>
      </c>
      <c r="I13" s="136">
        <v>606.88800000000003</v>
      </c>
      <c r="J13" s="136">
        <v>311.28859999999997</v>
      </c>
      <c r="K13" s="136">
        <v>300.8938</v>
      </c>
      <c r="L13" s="136">
        <v>8.3338999999999999</v>
      </c>
      <c r="M13" s="136">
        <v>2.0609000000000002</v>
      </c>
      <c r="N13" s="136">
        <v>88.93</v>
      </c>
      <c r="O13" s="136">
        <v>89.86</v>
      </c>
      <c r="P13" s="136">
        <v>83.37</v>
      </c>
      <c r="Q13" s="136">
        <v>78.47</v>
      </c>
      <c r="R13" s="136">
        <v>0</v>
      </c>
      <c r="S13" s="136">
        <v>0</v>
      </c>
      <c r="T13" s="136">
        <v>0</v>
      </c>
      <c r="U13" s="136">
        <v>0</v>
      </c>
      <c r="V13" s="136">
        <v>0</v>
      </c>
    </row>
    <row r="14" spans="1:22">
      <c r="A14" s="135">
        <v>41973</v>
      </c>
      <c r="B14" s="136">
        <v>5437.5528999999997</v>
      </c>
      <c r="C14" s="136">
        <v>4773.5550000000003</v>
      </c>
      <c r="D14" s="136">
        <v>602.83910000000003</v>
      </c>
      <c r="E14" s="136">
        <v>61.158799999999999</v>
      </c>
      <c r="F14" s="136">
        <v>4779.6895000000004</v>
      </c>
      <c r="G14" s="136">
        <v>4259.0690000000004</v>
      </c>
      <c r="H14" s="136">
        <v>45.184699999999999</v>
      </c>
      <c r="I14" s="136">
        <v>475.43579999999997</v>
      </c>
      <c r="J14" s="136">
        <v>290.3519</v>
      </c>
      <c r="K14" s="136">
        <v>281.71409999999997</v>
      </c>
      <c r="L14" s="136">
        <v>6.6158999999999999</v>
      </c>
      <c r="M14" s="136">
        <v>2.0219</v>
      </c>
      <c r="N14" s="136">
        <v>87.9</v>
      </c>
      <c r="O14" s="136">
        <v>89.22</v>
      </c>
      <c r="P14" s="136">
        <v>78.87</v>
      </c>
      <c r="Q14" s="136">
        <v>73.88</v>
      </c>
      <c r="R14" s="136">
        <v>0</v>
      </c>
      <c r="S14" s="136">
        <v>0</v>
      </c>
      <c r="T14" s="136">
        <v>0</v>
      </c>
      <c r="U14" s="136">
        <v>0</v>
      </c>
      <c r="V14" s="136">
        <v>0</v>
      </c>
    </row>
    <row r="15" spans="1:22">
      <c r="A15" s="135">
        <v>42004</v>
      </c>
      <c r="B15" s="136">
        <v>5819.4596000000001</v>
      </c>
      <c r="C15" s="136">
        <v>5084.1274999999996</v>
      </c>
      <c r="D15" s="136">
        <v>669.16549999999995</v>
      </c>
      <c r="E15" s="136">
        <v>66.166600000000003</v>
      </c>
      <c r="F15" s="136">
        <v>5040.1230999999998</v>
      </c>
      <c r="G15" s="136">
        <v>4459.4620999999997</v>
      </c>
      <c r="H15" s="136">
        <v>50.084200000000003</v>
      </c>
      <c r="I15" s="136">
        <v>530.57680000000005</v>
      </c>
      <c r="J15" s="136">
        <v>297.62599999999998</v>
      </c>
      <c r="K15" s="136">
        <v>288.49310000000003</v>
      </c>
      <c r="L15" s="136">
        <v>6.9908999999999999</v>
      </c>
      <c r="M15" s="136">
        <v>2.1419999999999999</v>
      </c>
      <c r="N15" s="136">
        <v>86.61</v>
      </c>
      <c r="O15" s="136">
        <v>87.71</v>
      </c>
      <c r="P15" s="136">
        <v>79.290000000000006</v>
      </c>
      <c r="Q15" s="136">
        <v>75.69</v>
      </c>
      <c r="R15" s="136">
        <v>0</v>
      </c>
      <c r="S15" s="136">
        <v>0</v>
      </c>
      <c r="T15" s="136">
        <v>0</v>
      </c>
      <c r="U15" s="136">
        <v>0</v>
      </c>
      <c r="V15" s="136">
        <v>0</v>
      </c>
    </row>
    <row r="16" spans="1:22">
      <c r="A16" s="135">
        <v>42035</v>
      </c>
      <c r="B16" s="136">
        <v>6105.0379999999996</v>
      </c>
      <c r="C16" s="136">
        <v>5338.6332000000002</v>
      </c>
      <c r="D16" s="136">
        <v>702.77189999999996</v>
      </c>
      <c r="E16" s="136">
        <v>63.632899999999999</v>
      </c>
      <c r="F16" s="136">
        <v>5315.3257999999996</v>
      </c>
      <c r="G16" s="136">
        <v>4712.9426999999996</v>
      </c>
      <c r="H16" s="136">
        <v>48.024999999999999</v>
      </c>
      <c r="I16" s="136">
        <v>554.35810000000004</v>
      </c>
      <c r="J16" s="136">
        <v>311.04739999999998</v>
      </c>
      <c r="K16" s="136">
        <v>301.54360000000003</v>
      </c>
      <c r="L16" s="136">
        <v>7.4459999999999997</v>
      </c>
      <c r="M16" s="136">
        <v>2.0577999999999999</v>
      </c>
      <c r="N16" s="136">
        <v>87.06</v>
      </c>
      <c r="O16" s="136">
        <v>88.28</v>
      </c>
      <c r="P16" s="136">
        <v>78.88</v>
      </c>
      <c r="Q16" s="136">
        <v>75.47</v>
      </c>
      <c r="R16" s="136">
        <v>0</v>
      </c>
      <c r="S16" s="136">
        <v>0</v>
      </c>
      <c r="T16" s="136">
        <v>0</v>
      </c>
      <c r="U16" s="136">
        <v>0</v>
      </c>
      <c r="V16" s="136">
        <v>0</v>
      </c>
    </row>
    <row r="17" spans="1:22">
      <c r="A17" s="135">
        <v>42063</v>
      </c>
      <c r="B17" s="136">
        <v>6311.2015000000001</v>
      </c>
      <c r="C17" s="136">
        <v>5712.2650000000003</v>
      </c>
      <c r="D17" s="136">
        <v>530.58989999999994</v>
      </c>
      <c r="E17" s="136">
        <v>68.346599999999995</v>
      </c>
      <c r="F17" s="136">
        <v>5700.2551999999996</v>
      </c>
      <c r="G17" s="136">
        <v>5182.6166000000003</v>
      </c>
      <c r="H17" s="136">
        <v>55.837600000000002</v>
      </c>
      <c r="I17" s="136">
        <v>461.80099999999999</v>
      </c>
      <c r="J17" s="136">
        <v>333.4271</v>
      </c>
      <c r="K17" s="136">
        <v>324.2638</v>
      </c>
      <c r="L17" s="136">
        <v>6.8139000000000003</v>
      </c>
      <c r="M17" s="136">
        <v>2.3494000000000002</v>
      </c>
      <c r="N17" s="136">
        <v>90.32</v>
      </c>
      <c r="O17" s="136">
        <v>90.73</v>
      </c>
      <c r="P17" s="136">
        <v>87.04</v>
      </c>
      <c r="Q17" s="136">
        <v>81.7</v>
      </c>
      <c r="R17" s="136">
        <v>0</v>
      </c>
      <c r="S17" s="136">
        <v>0</v>
      </c>
      <c r="T17" s="136">
        <v>0</v>
      </c>
      <c r="U17" s="136">
        <v>0</v>
      </c>
      <c r="V17" s="136">
        <v>0</v>
      </c>
    </row>
    <row r="18" spans="1:22">
      <c r="A18" s="135">
        <v>42094</v>
      </c>
      <c r="B18" s="136">
        <v>6179.8809000000001</v>
      </c>
      <c r="C18" s="136">
        <v>5414.7437</v>
      </c>
      <c r="D18" s="136">
        <v>699.78809999999999</v>
      </c>
      <c r="E18" s="136">
        <v>65.349199999999996</v>
      </c>
      <c r="F18" s="136">
        <v>5533.3696</v>
      </c>
      <c r="G18" s="136">
        <v>4892.1288999999997</v>
      </c>
      <c r="H18" s="136">
        <v>47.443600000000004</v>
      </c>
      <c r="I18" s="136">
        <v>593.7971</v>
      </c>
      <c r="J18" s="136">
        <v>323.39870000000002</v>
      </c>
      <c r="K18" s="136">
        <v>312.8716</v>
      </c>
      <c r="L18" s="136">
        <v>8.4725000000000001</v>
      </c>
      <c r="M18" s="136">
        <v>2.0546000000000002</v>
      </c>
      <c r="N18" s="136">
        <v>89.54</v>
      </c>
      <c r="O18" s="136">
        <v>90.35</v>
      </c>
      <c r="P18" s="136">
        <v>84.85</v>
      </c>
      <c r="Q18" s="136">
        <v>72.599999999999994</v>
      </c>
      <c r="R18" s="136">
        <v>0</v>
      </c>
      <c r="S18" s="136">
        <v>0</v>
      </c>
      <c r="T18" s="136">
        <v>0</v>
      </c>
      <c r="U18" s="136">
        <v>0</v>
      </c>
      <c r="V18" s="136">
        <v>0</v>
      </c>
    </row>
    <row r="19" spans="1:22">
      <c r="A19" s="135">
        <v>42124</v>
      </c>
      <c r="B19" s="136">
        <v>5620.4615000000003</v>
      </c>
      <c r="C19" s="136">
        <v>4752.1653999999999</v>
      </c>
      <c r="D19" s="136">
        <v>805.12059999999997</v>
      </c>
      <c r="E19" s="136">
        <v>63.1755</v>
      </c>
      <c r="F19" s="136">
        <v>5015.3020999999999</v>
      </c>
      <c r="G19" s="136">
        <v>4298.2638999999999</v>
      </c>
      <c r="H19" s="136">
        <v>54.357900000000001</v>
      </c>
      <c r="I19" s="136">
        <v>662.68039999999996</v>
      </c>
      <c r="J19" s="136">
        <v>305.90789999999998</v>
      </c>
      <c r="K19" s="136">
        <v>293.92439999999999</v>
      </c>
      <c r="L19" s="136">
        <v>9.6775000000000002</v>
      </c>
      <c r="M19" s="136">
        <v>2.306</v>
      </c>
      <c r="N19" s="136">
        <v>89.23</v>
      </c>
      <c r="O19" s="136">
        <v>90.45</v>
      </c>
      <c r="P19" s="136">
        <v>82.31</v>
      </c>
      <c r="Q19" s="136">
        <v>86.04</v>
      </c>
      <c r="R19" s="136">
        <v>0</v>
      </c>
      <c r="S19" s="136">
        <v>0</v>
      </c>
      <c r="T19" s="136">
        <v>0</v>
      </c>
      <c r="U19" s="136">
        <v>0</v>
      </c>
      <c r="V19" s="136">
        <v>0</v>
      </c>
    </row>
    <row r="20" spans="1:22">
      <c r="A20" s="135">
        <v>42155</v>
      </c>
      <c r="B20" s="136">
        <v>5749.2978000000003</v>
      </c>
      <c r="C20" s="136">
        <v>4599.2941000000001</v>
      </c>
      <c r="D20" s="136">
        <v>1083.6898000000001</v>
      </c>
      <c r="E20" s="136">
        <v>66.313999999999993</v>
      </c>
      <c r="F20" s="136">
        <v>5028.6381000000001</v>
      </c>
      <c r="G20" s="136">
        <v>4084.5852</v>
      </c>
      <c r="H20" s="136">
        <v>56.081000000000003</v>
      </c>
      <c r="I20" s="136">
        <v>887.97190000000001</v>
      </c>
      <c r="J20" s="136">
        <v>296.82459999999998</v>
      </c>
      <c r="K20" s="136">
        <v>282.5523</v>
      </c>
      <c r="L20" s="136">
        <v>11.890499999999999</v>
      </c>
      <c r="M20" s="136">
        <v>2.3818000000000001</v>
      </c>
      <c r="N20" s="136">
        <v>87.47</v>
      </c>
      <c r="O20" s="136">
        <v>88.81</v>
      </c>
      <c r="P20" s="136">
        <v>81.94</v>
      </c>
      <c r="Q20" s="136">
        <v>84.57</v>
      </c>
      <c r="R20" s="136">
        <v>0</v>
      </c>
      <c r="S20" s="136">
        <v>0</v>
      </c>
      <c r="T20" s="136">
        <v>0</v>
      </c>
      <c r="U20" s="136">
        <v>0</v>
      </c>
      <c r="V20" s="136">
        <v>0</v>
      </c>
    </row>
    <row r="21" spans="1:22">
      <c r="A21" s="135">
        <v>42185</v>
      </c>
      <c r="B21" s="136">
        <v>5578.5162</v>
      </c>
      <c r="C21" s="136">
        <v>4365.4867000000004</v>
      </c>
      <c r="D21" s="136">
        <v>1151.1057000000001</v>
      </c>
      <c r="E21" s="136">
        <v>61.9238</v>
      </c>
      <c r="F21" s="136">
        <v>4895.3594000000003</v>
      </c>
      <c r="G21" s="136">
        <v>3873.6021000000001</v>
      </c>
      <c r="H21" s="136">
        <v>49.537999999999997</v>
      </c>
      <c r="I21" s="136">
        <v>972.21929999999998</v>
      </c>
      <c r="J21" s="136">
        <v>283.84480000000002</v>
      </c>
      <c r="K21" s="136">
        <v>268.9049</v>
      </c>
      <c r="L21" s="136">
        <v>12.816700000000001</v>
      </c>
      <c r="M21" s="136">
        <v>2.1232000000000002</v>
      </c>
      <c r="N21" s="136">
        <v>87.75</v>
      </c>
      <c r="O21" s="136">
        <v>88.73</v>
      </c>
      <c r="P21" s="136">
        <v>84.46</v>
      </c>
      <c r="Q21" s="136">
        <v>80</v>
      </c>
      <c r="R21" s="136">
        <v>0</v>
      </c>
      <c r="S21" s="136">
        <v>0</v>
      </c>
      <c r="T21" s="136">
        <v>0</v>
      </c>
      <c r="U21" s="136">
        <v>0</v>
      </c>
      <c r="V21" s="136">
        <v>0</v>
      </c>
    </row>
    <row r="22" spans="1:22">
      <c r="A22" s="135">
        <v>42216</v>
      </c>
      <c r="B22" s="136">
        <v>6290.7013999999999</v>
      </c>
      <c r="C22" s="136">
        <v>4761.9690000000001</v>
      </c>
      <c r="D22" s="136">
        <v>1463.4672</v>
      </c>
      <c r="E22" s="136">
        <v>65.265199999999993</v>
      </c>
      <c r="F22" s="136">
        <v>5640.1724000000004</v>
      </c>
      <c r="G22" s="136">
        <v>4312.7574999999997</v>
      </c>
      <c r="H22" s="136">
        <v>55.702300000000001</v>
      </c>
      <c r="I22" s="136">
        <v>1271.7125000000001</v>
      </c>
      <c r="J22" s="136">
        <v>318.50909999999999</v>
      </c>
      <c r="K22" s="136">
        <v>299.4307</v>
      </c>
      <c r="L22" s="136">
        <v>16.666799999999999</v>
      </c>
      <c r="M22" s="136">
        <v>2.4116</v>
      </c>
      <c r="N22" s="136">
        <v>89.66</v>
      </c>
      <c r="O22" s="136">
        <v>90.57</v>
      </c>
      <c r="P22" s="136">
        <v>86.9</v>
      </c>
      <c r="Q22" s="136">
        <v>85.35</v>
      </c>
      <c r="R22" s="136">
        <v>0</v>
      </c>
      <c r="S22" s="136">
        <v>0</v>
      </c>
      <c r="T22" s="136">
        <v>0</v>
      </c>
      <c r="U22" s="136">
        <v>0</v>
      </c>
      <c r="V22" s="136">
        <v>0</v>
      </c>
    </row>
    <row r="23" spans="1:22">
      <c r="A23" s="135">
        <v>42247</v>
      </c>
      <c r="B23" s="136">
        <v>6525.1046999999999</v>
      </c>
      <c r="C23" s="136">
        <v>4977.8843999999999</v>
      </c>
      <c r="D23" s="136">
        <v>1482.1704999999999</v>
      </c>
      <c r="E23" s="136">
        <v>65.049700000000001</v>
      </c>
      <c r="F23" s="136">
        <v>5905.5418</v>
      </c>
      <c r="G23" s="136">
        <v>4537.1752999999999</v>
      </c>
      <c r="H23" s="136">
        <v>55.703499999999998</v>
      </c>
      <c r="I23" s="136">
        <v>1312.6631</v>
      </c>
      <c r="J23" s="136">
        <v>333.07679999999999</v>
      </c>
      <c r="K23" s="136">
        <v>313.21809999999999</v>
      </c>
      <c r="L23" s="136">
        <v>17.441800000000001</v>
      </c>
      <c r="M23" s="136">
        <v>2.4169</v>
      </c>
      <c r="N23" s="136">
        <v>90.5</v>
      </c>
      <c r="O23" s="136">
        <v>91.15</v>
      </c>
      <c r="P23" s="136">
        <v>88.56</v>
      </c>
      <c r="Q23" s="136">
        <v>85.63</v>
      </c>
      <c r="R23" s="136">
        <v>0</v>
      </c>
      <c r="S23" s="136">
        <v>0</v>
      </c>
      <c r="T23" s="136">
        <v>0</v>
      </c>
      <c r="U23" s="136">
        <v>0</v>
      </c>
      <c r="V23" s="136">
        <v>0</v>
      </c>
    </row>
    <row r="24" spans="1:22">
      <c r="A24" s="135">
        <v>42277</v>
      </c>
      <c r="B24" s="136">
        <v>6507.0416999999998</v>
      </c>
      <c r="C24" s="136">
        <v>5127.3351000000002</v>
      </c>
      <c r="D24" s="136">
        <v>1317.2809</v>
      </c>
      <c r="E24" s="136">
        <v>62.425699999999999</v>
      </c>
      <c r="F24" s="136">
        <v>5717.5159000000003</v>
      </c>
      <c r="G24" s="136">
        <v>4605.0918000000001</v>
      </c>
      <c r="H24" s="136">
        <v>50.854399999999998</v>
      </c>
      <c r="I24" s="136">
        <v>1061.5698</v>
      </c>
      <c r="J24" s="136">
        <v>327.48480000000001</v>
      </c>
      <c r="K24" s="136">
        <v>310.94029999999998</v>
      </c>
      <c r="L24" s="136">
        <v>14.322900000000001</v>
      </c>
      <c r="M24" s="136">
        <v>2.2216</v>
      </c>
      <c r="N24" s="136">
        <v>87.87</v>
      </c>
      <c r="O24" s="136">
        <v>89.81</v>
      </c>
      <c r="P24" s="136">
        <v>80.59</v>
      </c>
      <c r="Q24" s="136">
        <v>81.459999999999994</v>
      </c>
      <c r="R24" s="136">
        <v>0</v>
      </c>
      <c r="S24" s="136">
        <v>0</v>
      </c>
      <c r="T24" s="136">
        <v>0</v>
      </c>
      <c r="U24" s="136">
        <v>0</v>
      </c>
      <c r="V24" s="136">
        <v>0</v>
      </c>
    </row>
    <row r="25" spans="1:22">
      <c r="A25" s="135">
        <v>42308</v>
      </c>
      <c r="B25" s="136">
        <v>6800.4323000000004</v>
      </c>
      <c r="C25" s="136">
        <v>5441.8603999999996</v>
      </c>
      <c r="D25" s="136">
        <v>1291.1789000000001</v>
      </c>
      <c r="E25" s="136">
        <v>67.392899999999997</v>
      </c>
      <c r="F25" s="136">
        <v>5954.4634999999998</v>
      </c>
      <c r="G25" s="136">
        <v>4906.7067999999999</v>
      </c>
      <c r="H25" s="136">
        <v>58.27</v>
      </c>
      <c r="I25" s="136">
        <v>989.48680000000002</v>
      </c>
      <c r="J25" s="136">
        <v>348.4778</v>
      </c>
      <c r="K25" s="136">
        <v>332.56110000000001</v>
      </c>
      <c r="L25" s="136">
        <v>13.327299999999999</v>
      </c>
      <c r="M25" s="136">
        <v>2.5893999999999999</v>
      </c>
      <c r="N25" s="136">
        <v>87.56</v>
      </c>
      <c r="O25" s="136">
        <v>90.17</v>
      </c>
      <c r="P25" s="136">
        <v>76.63</v>
      </c>
      <c r="Q25" s="136">
        <v>86.46</v>
      </c>
      <c r="R25" s="136">
        <v>0</v>
      </c>
      <c r="S25" s="136">
        <v>0</v>
      </c>
      <c r="T25" s="136">
        <v>0</v>
      </c>
      <c r="U25" s="136">
        <v>0</v>
      </c>
      <c r="V25" s="136">
        <v>0</v>
      </c>
    </row>
    <row r="26" spans="1:22">
      <c r="A26" s="135">
        <v>42338</v>
      </c>
      <c r="B26" s="136">
        <v>6562.6882999999998</v>
      </c>
      <c r="C26" s="136">
        <v>5549.9849999999997</v>
      </c>
      <c r="D26" s="136">
        <v>945.94129999999996</v>
      </c>
      <c r="E26" s="136">
        <v>66.761899999999997</v>
      </c>
      <c r="F26" s="136">
        <v>5628.3630000000003</v>
      </c>
      <c r="G26" s="136">
        <v>4932.7257</v>
      </c>
      <c r="H26" s="136">
        <v>58.952300000000001</v>
      </c>
      <c r="I26" s="136">
        <v>636.68499999999995</v>
      </c>
      <c r="J26" s="136">
        <v>334.9273</v>
      </c>
      <c r="K26" s="136">
        <v>323.92660000000001</v>
      </c>
      <c r="L26" s="136">
        <v>8.4515999999999991</v>
      </c>
      <c r="M26" s="136">
        <v>2.5491000000000001</v>
      </c>
      <c r="N26" s="136">
        <v>85.76</v>
      </c>
      <c r="O26" s="136">
        <v>88.88</v>
      </c>
      <c r="P26" s="136">
        <v>67.31</v>
      </c>
      <c r="Q26" s="136">
        <v>88.3</v>
      </c>
      <c r="R26" s="136">
        <v>0</v>
      </c>
      <c r="S26" s="136">
        <v>0</v>
      </c>
      <c r="T26" s="136">
        <v>0</v>
      </c>
      <c r="U26" s="136">
        <v>0</v>
      </c>
      <c r="V26" s="136">
        <v>0</v>
      </c>
    </row>
    <row r="27" spans="1:22">
      <c r="A27" s="135">
        <v>42369</v>
      </c>
      <c r="B27" s="136">
        <v>6970.8977999999997</v>
      </c>
      <c r="C27" s="136">
        <v>5823.6139000000003</v>
      </c>
      <c r="D27" s="136">
        <v>1084.8867</v>
      </c>
      <c r="E27" s="136">
        <v>62.397199999999998</v>
      </c>
      <c r="F27" s="136">
        <v>6015.5757999999996</v>
      </c>
      <c r="G27" s="136">
        <v>5179.2897000000003</v>
      </c>
      <c r="H27" s="136">
        <v>53.015000000000001</v>
      </c>
      <c r="I27" s="136">
        <v>783.27099999999996</v>
      </c>
      <c r="J27" s="136">
        <v>350.83890000000002</v>
      </c>
      <c r="K27" s="136">
        <v>337.8211</v>
      </c>
      <c r="L27" s="136">
        <v>10.643599999999999</v>
      </c>
      <c r="M27" s="136">
        <v>2.3742000000000001</v>
      </c>
      <c r="N27" s="136">
        <v>86.3</v>
      </c>
      <c r="O27" s="136">
        <v>88.94</v>
      </c>
      <c r="P27" s="136">
        <v>72.2</v>
      </c>
      <c r="Q27" s="136">
        <v>84.96</v>
      </c>
      <c r="R27" s="136">
        <v>0</v>
      </c>
      <c r="S27" s="136">
        <v>0</v>
      </c>
      <c r="T27" s="136">
        <v>0</v>
      </c>
      <c r="U27" s="136">
        <v>0</v>
      </c>
      <c r="V27" s="136">
        <v>0</v>
      </c>
    </row>
    <row r="28" spans="1:22">
      <c r="A28" s="135">
        <v>42400</v>
      </c>
      <c r="B28" s="136">
        <v>7390.9350000000004</v>
      </c>
      <c r="C28" s="136">
        <v>6175.7754999999997</v>
      </c>
      <c r="D28" s="136">
        <v>1158.6464000000001</v>
      </c>
      <c r="E28" s="136">
        <v>56.513199999999998</v>
      </c>
      <c r="F28" s="136">
        <v>6501.4432999999999</v>
      </c>
      <c r="G28" s="136">
        <v>5528.6004999999996</v>
      </c>
      <c r="H28" s="136">
        <v>46.819299999999998</v>
      </c>
      <c r="I28" s="136">
        <v>926.02350000000001</v>
      </c>
      <c r="J28" s="136">
        <v>374.21129999999999</v>
      </c>
      <c r="K28" s="136">
        <v>358.178</v>
      </c>
      <c r="L28" s="136">
        <v>13.6317</v>
      </c>
      <c r="M28" s="136">
        <v>2.4016000000000002</v>
      </c>
      <c r="N28" s="136">
        <v>87.97</v>
      </c>
      <c r="O28" s="136">
        <v>89.52</v>
      </c>
      <c r="P28" s="136">
        <v>79.92</v>
      </c>
      <c r="Q28" s="136">
        <v>82.85</v>
      </c>
      <c r="R28" s="136">
        <v>0</v>
      </c>
      <c r="S28" s="136">
        <v>0</v>
      </c>
      <c r="T28" s="136">
        <v>0</v>
      </c>
      <c r="U28" s="136">
        <v>0</v>
      </c>
      <c r="V28" s="136">
        <v>0</v>
      </c>
    </row>
    <row r="29" spans="1:22">
      <c r="A29" s="135">
        <v>42429</v>
      </c>
      <c r="B29" s="136">
        <v>7534.0715</v>
      </c>
      <c r="C29" s="136">
        <v>6372.0841</v>
      </c>
      <c r="D29" s="136">
        <v>1097.3388</v>
      </c>
      <c r="E29" s="136">
        <v>64.648600000000002</v>
      </c>
      <c r="F29" s="136">
        <v>6804.0568999999996</v>
      </c>
      <c r="G29" s="136">
        <v>5848.6229000000003</v>
      </c>
      <c r="H29" s="136">
        <v>55.013599999999997</v>
      </c>
      <c r="I29" s="136">
        <v>900.42039999999997</v>
      </c>
      <c r="J29" s="136">
        <v>390.95530000000002</v>
      </c>
      <c r="K29" s="136">
        <v>374.04109999999997</v>
      </c>
      <c r="L29" s="136">
        <v>14.137499999999999</v>
      </c>
      <c r="M29" s="136">
        <v>2.7766999999999999</v>
      </c>
      <c r="N29" s="136">
        <v>90.31</v>
      </c>
      <c r="O29" s="136">
        <v>91.79</v>
      </c>
      <c r="P29" s="136">
        <v>82.05</v>
      </c>
      <c r="Q29" s="136">
        <v>85.1</v>
      </c>
      <c r="R29" s="136">
        <v>0</v>
      </c>
      <c r="S29" s="136">
        <v>0</v>
      </c>
      <c r="T29" s="136">
        <v>0</v>
      </c>
      <c r="U29" s="136">
        <v>0</v>
      </c>
      <c r="V29" s="136">
        <v>0</v>
      </c>
    </row>
    <row r="30" spans="1:22">
      <c r="A30" s="135">
        <v>42460</v>
      </c>
      <c r="B30" s="136">
        <v>7364.1406999999999</v>
      </c>
      <c r="C30" s="136">
        <v>6103.0366999999997</v>
      </c>
      <c r="D30" s="136">
        <v>1197.1188999999999</v>
      </c>
      <c r="E30" s="136">
        <v>63.985100000000003</v>
      </c>
      <c r="F30" s="136">
        <v>6511.2763999999997</v>
      </c>
      <c r="G30" s="136">
        <v>5489.5721000000003</v>
      </c>
      <c r="H30" s="136">
        <v>52.448999999999998</v>
      </c>
      <c r="I30" s="136">
        <v>969.25530000000003</v>
      </c>
      <c r="J30" s="136">
        <v>379.48039999999997</v>
      </c>
      <c r="K30" s="136">
        <v>361.94470000000001</v>
      </c>
      <c r="L30" s="136">
        <v>14.9018</v>
      </c>
      <c r="M30" s="136">
        <v>2.6339000000000001</v>
      </c>
      <c r="N30" s="136">
        <v>88.42</v>
      </c>
      <c r="O30" s="136">
        <v>89.95</v>
      </c>
      <c r="P30" s="136">
        <v>80.97</v>
      </c>
      <c r="Q30" s="136">
        <v>81.97</v>
      </c>
      <c r="R30" s="136">
        <v>0</v>
      </c>
      <c r="S30" s="136">
        <v>0</v>
      </c>
      <c r="T30" s="136">
        <v>0</v>
      </c>
      <c r="U30" s="136">
        <v>0</v>
      </c>
      <c r="V30" s="136">
        <v>0</v>
      </c>
    </row>
    <row r="31" spans="1:22">
      <c r="A31" s="135">
        <v>42490</v>
      </c>
      <c r="B31" s="136">
        <v>7215.5878000000002</v>
      </c>
      <c r="C31" s="136">
        <v>5772.2129000000004</v>
      </c>
      <c r="D31" s="136">
        <v>1379.1619000000001</v>
      </c>
      <c r="E31" s="136">
        <v>64.213099999999997</v>
      </c>
      <c r="F31" s="136">
        <v>6327.5623999999998</v>
      </c>
      <c r="G31" s="136">
        <v>5189.2696999999998</v>
      </c>
      <c r="H31" s="136">
        <v>55.974200000000003</v>
      </c>
      <c r="I31" s="136">
        <v>1082.3184000000001</v>
      </c>
      <c r="J31" s="136">
        <v>369.50720000000001</v>
      </c>
      <c r="K31" s="136">
        <v>350.74310000000003</v>
      </c>
      <c r="L31" s="136">
        <v>15.9879</v>
      </c>
      <c r="M31" s="136">
        <v>2.7761999999999998</v>
      </c>
      <c r="N31" s="136">
        <v>87.69</v>
      </c>
      <c r="O31" s="136">
        <v>89.9</v>
      </c>
      <c r="P31" s="136">
        <v>78.48</v>
      </c>
      <c r="Q31" s="136">
        <v>87.17</v>
      </c>
      <c r="R31" s="136">
        <v>0</v>
      </c>
      <c r="S31" s="136">
        <v>0</v>
      </c>
      <c r="T31" s="136">
        <v>0</v>
      </c>
      <c r="U31" s="136">
        <v>0</v>
      </c>
      <c r="V31" s="136">
        <v>0</v>
      </c>
    </row>
    <row r="32" spans="1:22">
      <c r="A32" s="135">
        <v>42521</v>
      </c>
      <c r="B32" s="136">
        <v>7276.0758999999998</v>
      </c>
      <c r="C32" s="136">
        <v>5707.5204000000003</v>
      </c>
      <c r="D32" s="136">
        <v>1506.0160000000001</v>
      </c>
      <c r="E32" s="136">
        <v>62.539400000000001</v>
      </c>
      <c r="F32" s="136">
        <v>6321.6433999999999</v>
      </c>
      <c r="G32" s="136">
        <v>5051.9135999999999</v>
      </c>
      <c r="H32" s="136">
        <v>51.434600000000003</v>
      </c>
      <c r="I32" s="136">
        <v>1218.2952</v>
      </c>
      <c r="J32" s="136">
        <v>365.58319999999998</v>
      </c>
      <c r="K32" s="136">
        <v>345.74169999999998</v>
      </c>
      <c r="L32" s="136">
        <v>17.318100000000001</v>
      </c>
      <c r="M32" s="136">
        <v>2.5234000000000001</v>
      </c>
      <c r="N32" s="136">
        <v>86.88</v>
      </c>
      <c r="O32" s="136">
        <v>88.51</v>
      </c>
      <c r="P32" s="136">
        <v>80.900000000000006</v>
      </c>
      <c r="Q32" s="136">
        <v>82.24</v>
      </c>
      <c r="R32" s="136">
        <v>0</v>
      </c>
      <c r="S32" s="136">
        <v>0</v>
      </c>
      <c r="T32" s="136">
        <v>0</v>
      </c>
      <c r="U32" s="136">
        <v>0</v>
      </c>
      <c r="V32" s="136">
        <v>0</v>
      </c>
    </row>
    <row r="33" spans="1:22">
      <c r="A33" s="135">
        <v>42551</v>
      </c>
      <c r="B33" s="136">
        <v>7174.22</v>
      </c>
      <c r="C33" s="136">
        <v>5599.57</v>
      </c>
      <c r="D33" s="136">
        <v>1513.72</v>
      </c>
      <c r="E33" s="136">
        <v>60.93</v>
      </c>
      <c r="F33" s="136">
        <v>6284.31</v>
      </c>
      <c r="G33" s="136">
        <v>4957.38</v>
      </c>
      <c r="H33" s="136">
        <v>49.32</v>
      </c>
      <c r="I33" s="136">
        <v>1277.6099999999999</v>
      </c>
      <c r="J33" s="136">
        <v>358.21499999999997</v>
      </c>
      <c r="K33" s="136">
        <v>337.68599999999998</v>
      </c>
      <c r="L33" s="136">
        <v>18.059000000000001</v>
      </c>
      <c r="M33" s="136">
        <v>2.4700000000000002</v>
      </c>
      <c r="N33" s="136">
        <v>87.6</v>
      </c>
      <c r="O33" s="136">
        <v>88.53</v>
      </c>
      <c r="P33" s="136">
        <v>84.4</v>
      </c>
      <c r="Q33" s="136">
        <v>80.95</v>
      </c>
      <c r="R33" s="136">
        <v>0</v>
      </c>
      <c r="S33" s="136">
        <v>0</v>
      </c>
      <c r="T33" s="136">
        <v>0</v>
      </c>
      <c r="U33" s="136">
        <v>0</v>
      </c>
      <c r="V33" s="136">
        <v>0</v>
      </c>
    </row>
    <row r="34" spans="1:22">
      <c r="A34" s="135">
        <v>42582</v>
      </c>
      <c r="B34" s="136">
        <v>8211.19</v>
      </c>
      <c r="C34" s="136">
        <v>6224.39</v>
      </c>
      <c r="D34" s="136">
        <v>1919.66</v>
      </c>
      <c r="E34" s="136">
        <v>67.14</v>
      </c>
      <c r="F34" s="136">
        <v>7280.72</v>
      </c>
      <c r="G34" s="136">
        <v>5596.71</v>
      </c>
      <c r="H34" s="136">
        <v>54.12</v>
      </c>
      <c r="I34" s="136">
        <v>1629.89</v>
      </c>
      <c r="J34" s="136">
        <v>407.85199999999998</v>
      </c>
      <c r="K34" s="136">
        <v>381.80500000000001</v>
      </c>
      <c r="L34" s="136">
        <v>23.247</v>
      </c>
      <c r="M34" s="136">
        <v>2.8</v>
      </c>
      <c r="N34" s="136">
        <v>88.67</v>
      </c>
      <c r="O34" s="136">
        <v>89.92</v>
      </c>
      <c r="P34" s="136">
        <v>84.91</v>
      </c>
      <c r="Q34" s="136">
        <v>80.599999999999994</v>
      </c>
      <c r="R34" s="136">
        <v>0</v>
      </c>
      <c r="S34" s="136">
        <v>0</v>
      </c>
      <c r="T34" s="136">
        <v>0</v>
      </c>
      <c r="U34" s="136">
        <v>0</v>
      </c>
      <c r="V34" s="136">
        <v>0</v>
      </c>
    </row>
    <row r="35" spans="1:22">
      <c r="A35" s="135">
        <v>42613</v>
      </c>
      <c r="B35" s="136">
        <v>8565.7199999999993</v>
      </c>
      <c r="C35" s="136">
        <v>6470.92</v>
      </c>
      <c r="D35" s="136">
        <v>2033.06</v>
      </c>
      <c r="E35" s="136">
        <v>61.74</v>
      </c>
      <c r="F35" s="136">
        <v>7694.96</v>
      </c>
      <c r="G35" s="136">
        <v>5900.68</v>
      </c>
      <c r="H35" s="136">
        <v>47.55</v>
      </c>
      <c r="I35" s="136">
        <v>1746.73</v>
      </c>
      <c r="J35" s="136">
        <v>429.45100000000002</v>
      </c>
      <c r="K35" s="136">
        <v>401.27199999999999</v>
      </c>
      <c r="L35" s="136">
        <v>25.652999999999999</v>
      </c>
      <c r="M35" s="136">
        <v>2.5259999999999998</v>
      </c>
      <c r="N35" s="136">
        <v>89.83</v>
      </c>
      <c r="O35" s="136">
        <v>91.19</v>
      </c>
      <c r="P35" s="136">
        <v>85.92</v>
      </c>
      <c r="Q35" s="136">
        <v>77.02</v>
      </c>
      <c r="R35" s="136">
        <v>0</v>
      </c>
      <c r="S35" s="136">
        <v>0</v>
      </c>
      <c r="T35" s="136">
        <v>0</v>
      </c>
      <c r="U35" s="136">
        <v>0</v>
      </c>
      <c r="V35" s="136">
        <v>0</v>
      </c>
    </row>
    <row r="36" spans="1:22">
      <c r="A36" s="135">
        <v>42643</v>
      </c>
      <c r="B36" s="136">
        <v>8289.0300000000007</v>
      </c>
      <c r="C36" s="136">
        <v>6210.49</v>
      </c>
      <c r="D36" s="136">
        <v>2029.02</v>
      </c>
      <c r="E36" s="136">
        <v>49.52</v>
      </c>
      <c r="F36" s="136">
        <v>7257.3</v>
      </c>
      <c r="G36" s="136">
        <v>5603.32</v>
      </c>
      <c r="H36" s="136">
        <v>37.299999999999997</v>
      </c>
      <c r="I36" s="136">
        <v>1616.68</v>
      </c>
      <c r="J36" s="136">
        <v>400.57299999999998</v>
      </c>
      <c r="K36" s="136">
        <v>376.18099999999998</v>
      </c>
      <c r="L36" s="136">
        <v>22.420999999999999</v>
      </c>
      <c r="M36" s="136">
        <v>1.9710000000000001</v>
      </c>
      <c r="N36" s="136">
        <v>87.55</v>
      </c>
      <c r="O36" s="136">
        <v>90.22</v>
      </c>
      <c r="P36" s="136">
        <v>79.680000000000007</v>
      </c>
      <c r="Q36" s="136">
        <v>75.319999999999993</v>
      </c>
      <c r="R36" s="136">
        <v>0</v>
      </c>
      <c r="S36" s="136">
        <v>0</v>
      </c>
      <c r="T36" s="136">
        <v>0</v>
      </c>
      <c r="U36" s="136">
        <v>0</v>
      </c>
      <c r="V36" s="136">
        <v>0</v>
      </c>
    </row>
    <row r="37" spans="1:22">
      <c r="A37" s="135">
        <v>42674</v>
      </c>
      <c r="B37" s="136">
        <v>8700.89</v>
      </c>
      <c r="C37" s="136">
        <v>6602.77</v>
      </c>
      <c r="D37" s="136">
        <v>2040.1</v>
      </c>
      <c r="E37" s="136">
        <v>58.02</v>
      </c>
      <c r="F37" s="136">
        <v>7618.28</v>
      </c>
      <c r="G37" s="136">
        <v>6004.67</v>
      </c>
      <c r="H37" s="136">
        <v>39.69</v>
      </c>
      <c r="I37" s="136">
        <v>1573.92</v>
      </c>
      <c r="J37" s="136">
        <v>428.22199999999998</v>
      </c>
      <c r="K37" s="136">
        <v>404.63799999999998</v>
      </c>
      <c r="L37" s="136">
        <v>21.475000000000001</v>
      </c>
      <c r="M37" s="136">
        <v>2.109</v>
      </c>
      <c r="N37" s="136">
        <v>87.56</v>
      </c>
      <c r="O37" s="136">
        <v>90.94</v>
      </c>
      <c r="P37" s="136">
        <v>77.150000000000006</v>
      </c>
      <c r="Q37" s="136">
        <v>68.41</v>
      </c>
      <c r="R37" s="136">
        <v>0</v>
      </c>
      <c r="S37" s="136">
        <v>0</v>
      </c>
      <c r="T37" s="136">
        <v>0</v>
      </c>
      <c r="U37" s="136">
        <v>0</v>
      </c>
      <c r="V37" s="136">
        <v>0</v>
      </c>
    </row>
    <row r="38" spans="1:22">
      <c r="A38" s="135">
        <v>42704</v>
      </c>
      <c r="B38" s="136">
        <v>8261.7800000000007</v>
      </c>
      <c r="C38" s="136">
        <v>6380.5</v>
      </c>
      <c r="D38" s="136">
        <v>1826.55</v>
      </c>
      <c r="E38" s="136">
        <v>54.73</v>
      </c>
      <c r="F38" s="136">
        <v>7051.96</v>
      </c>
      <c r="G38" s="136">
        <v>5694.4</v>
      </c>
      <c r="H38" s="136">
        <v>40.549999999999997</v>
      </c>
      <c r="I38" s="136">
        <v>1317.01</v>
      </c>
      <c r="J38" s="136">
        <v>399.21600000000001</v>
      </c>
      <c r="K38" s="136">
        <v>378.37799999999999</v>
      </c>
      <c r="L38" s="136">
        <v>18.652000000000001</v>
      </c>
      <c r="M38" s="136">
        <v>2.1859999999999999</v>
      </c>
      <c r="N38" s="136">
        <v>85.36</v>
      </c>
      <c r="O38" s="136">
        <v>89.25</v>
      </c>
      <c r="P38" s="136">
        <v>72.099999999999994</v>
      </c>
      <c r="Q38" s="136">
        <v>74.09</v>
      </c>
      <c r="R38" s="136">
        <v>0</v>
      </c>
      <c r="S38" s="136">
        <v>0</v>
      </c>
      <c r="T38" s="136">
        <v>0</v>
      </c>
      <c r="U38" s="136">
        <v>0</v>
      </c>
      <c r="V38" s="136">
        <v>0</v>
      </c>
    </row>
    <row r="39" spans="1:22">
      <c r="A39" s="135">
        <v>42735</v>
      </c>
      <c r="B39" s="136">
        <v>8539.74</v>
      </c>
      <c r="C39" s="136">
        <v>6417.78</v>
      </c>
      <c r="D39" s="136">
        <v>2065.15</v>
      </c>
      <c r="E39" s="136">
        <v>56.81</v>
      </c>
      <c r="F39" s="136">
        <v>7371.41</v>
      </c>
      <c r="G39" s="136">
        <v>5772.99</v>
      </c>
      <c r="H39" s="136">
        <v>42.65</v>
      </c>
      <c r="I39" s="136">
        <v>1555.77</v>
      </c>
      <c r="J39" s="136">
        <v>405.42399999999998</v>
      </c>
      <c r="K39" s="136">
        <v>380.79</v>
      </c>
      <c r="L39" s="136">
        <v>22.372</v>
      </c>
      <c r="M39" s="136">
        <v>2.262</v>
      </c>
      <c r="N39" s="136">
        <v>86.32</v>
      </c>
      <c r="O39" s="136">
        <v>89.95</v>
      </c>
      <c r="P39" s="136">
        <v>75.33</v>
      </c>
      <c r="Q39" s="136">
        <v>75.08</v>
      </c>
      <c r="R39" s="136">
        <v>0</v>
      </c>
      <c r="S39" s="136">
        <v>0</v>
      </c>
      <c r="T39" s="136">
        <v>0</v>
      </c>
      <c r="U39" s="136">
        <v>0</v>
      </c>
      <c r="V39" s="136">
        <v>0</v>
      </c>
    </row>
    <row r="40" spans="1:22">
      <c r="A40" s="135">
        <v>42766</v>
      </c>
      <c r="B40" s="136">
        <v>11402.43</v>
      </c>
      <c r="C40" s="136">
        <v>8871.4699999999993</v>
      </c>
      <c r="D40" s="136">
        <v>2468.16</v>
      </c>
      <c r="E40" s="136">
        <v>62.8</v>
      </c>
      <c r="F40" s="136">
        <v>9952.02</v>
      </c>
      <c r="G40" s="136">
        <v>7930.92</v>
      </c>
      <c r="H40" s="136">
        <v>45.86</v>
      </c>
      <c r="I40" s="136">
        <v>1975.24</v>
      </c>
      <c r="J40" s="136">
        <v>572.63900000000001</v>
      </c>
      <c r="K40" s="136">
        <v>537.48</v>
      </c>
      <c r="L40" s="136">
        <v>32.725999999999999</v>
      </c>
      <c r="M40" s="136">
        <v>2.4329999999999998</v>
      </c>
      <c r="N40" s="136">
        <v>87.28</v>
      </c>
      <c r="O40" s="136">
        <v>89.4</v>
      </c>
      <c r="P40" s="136">
        <v>80.03</v>
      </c>
      <c r="Q40" s="136">
        <v>73.02</v>
      </c>
      <c r="R40" s="136">
        <v>0</v>
      </c>
      <c r="S40" s="136">
        <v>0</v>
      </c>
      <c r="T40" s="136">
        <v>0</v>
      </c>
      <c r="U40" s="136">
        <v>0</v>
      </c>
      <c r="V40" s="136">
        <v>0</v>
      </c>
    </row>
    <row r="41" spans="1:22">
      <c r="A41" s="135">
        <v>42794</v>
      </c>
      <c r="B41" s="136">
        <v>10754</v>
      </c>
      <c r="C41" s="136">
        <v>8436.49</v>
      </c>
      <c r="D41" s="136">
        <v>2262.44</v>
      </c>
      <c r="E41" s="136">
        <v>55.07</v>
      </c>
      <c r="F41" s="136">
        <v>9430.6</v>
      </c>
      <c r="G41" s="136">
        <v>7720.33</v>
      </c>
      <c r="H41" s="136">
        <v>44.31</v>
      </c>
      <c r="I41" s="136">
        <v>1665.95</v>
      </c>
      <c r="J41" s="136">
        <v>554.56700000000001</v>
      </c>
      <c r="K41" s="136">
        <v>522.47799999999995</v>
      </c>
      <c r="L41" s="136">
        <v>29.713000000000001</v>
      </c>
      <c r="M41" s="136">
        <v>2.3759999999999999</v>
      </c>
      <c r="N41" s="136">
        <v>87.69</v>
      </c>
      <c r="O41" s="136">
        <v>91.51</v>
      </c>
      <c r="P41" s="136">
        <v>73.64</v>
      </c>
      <c r="Q41" s="136">
        <v>80.459999999999994</v>
      </c>
      <c r="R41" s="136">
        <v>0</v>
      </c>
      <c r="S41" s="136">
        <v>0</v>
      </c>
      <c r="T41" s="136">
        <v>0</v>
      </c>
      <c r="U41" s="136">
        <v>0</v>
      </c>
      <c r="V41" s="136">
        <v>0</v>
      </c>
    </row>
    <row r="42" spans="1:22">
      <c r="A42" s="135">
        <v>42825</v>
      </c>
      <c r="B42" s="136">
        <v>11209.03</v>
      </c>
      <c r="C42" s="136">
        <v>8670.26</v>
      </c>
      <c r="D42" s="136">
        <v>2481.1999999999998</v>
      </c>
      <c r="E42" s="136">
        <v>57.57</v>
      </c>
      <c r="F42" s="136">
        <v>9673.0499999999993</v>
      </c>
      <c r="G42" s="136">
        <v>7883.7</v>
      </c>
      <c r="H42" s="136">
        <v>43.03</v>
      </c>
      <c r="I42" s="136">
        <v>1746.32</v>
      </c>
      <c r="J42" s="136">
        <v>572.42600000000004</v>
      </c>
      <c r="K42" s="136">
        <v>540.63599999999997</v>
      </c>
      <c r="L42" s="136">
        <v>29.471</v>
      </c>
      <c r="M42" s="136">
        <v>2.319</v>
      </c>
      <c r="N42" s="136">
        <v>86.3</v>
      </c>
      <c r="O42" s="136">
        <v>90.93</v>
      </c>
      <c r="P42" s="136">
        <v>70.38</v>
      </c>
      <c r="Q42" s="136">
        <v>74.75</v>
      </c>
      <c r="R42" s="136">
        <v>0</v>
      </c>
      <c r="S42" s="136">
        <v>0</v>
      </c>
      <c r="T42" s="136">
        <v>0</v>
      </c>
      <c r="U42" s="136">
        <v>0</v>
      </c>
      <c r="V42" s="136">
        <v>0</v>
      </c>
    </row>
    <row r="43" spans="1:22">
      <c r="A43" s="135">
        <v>42855</v>
      </c>
      <c r="B43" s="136">
        <v>11154.53</v>
      </c>
      <c r="C43" s="136">
        <v>8520.9</v>
      </c>
      <c r="D43" s="136">
        <v>2575.4299999999998</v>
      </c>
      <c r="E43" s="136">
        <v>58.2</v>
      </c>
      <c r="F43" s="136">
        <v>9710.84</v>
      </c>
      <c r="G43" s="136">
        <v>7735.81</v>
      </c>
      <c r="H43" s="136">
        <v>47.87</v>
      </c>
      <c r="I43" s="136">
        <v>1927.16</v>
      </c>
      <c r="J43" s="136">
        <v>574.97799999999995</v>
      </c>
      <c r="K43" s="136">
        <v>541.93499999999995</v>
      </c>
      <c r="L43" s="136">
        <v>30.501000000000001</v>
      </c>
      <c r="M43" s="136">
        <v>2.5419999999999998</v>
      </c>
      <c r="N43" s="136">
        <v>87.06</v>
      </c>
      <c r="O43" s="136">
        <v>90.79</v>
      </c>
      <c r="P43" s="136">
        <v>74.83</v>
      </c>
      <c r="Q43" s="136">
        <v>82.26</v>
      </c>
      <c r="R43" s="136">
        <v>0</v>
      </c>
      <c r="S43" s="136">
        <v>0</v>
      </c>
      <c r="T43" s="136">
        <v>0</v>
      </c>
      <c r="U43" s="136">
        <v>0</v>
      </c>
      <c r="V43" s="136">
        <v>0</v>
      </c>
    </row>
    <row r="44" spans="1:22">
      <c r="A44" s="135">
        <v>42886</v>
      </c>
      <c r="B44" s="136">
        <v>11443.85</v>
      </c>
      <c r="C44" s="136">
        <v>8709.43</v>
      </c>
      <c r="D44" s="136">
        <v>2674.4</v>
      </c>
      <c r="E44" s="136">
        <v>60.02</v>
      </c>
      <c r="F44" s="136">
        <v>9812.2199999999993</v>
      </c>
      <c r="G44" s="136">
        <v>7748.54</v>
      </c>
      <c r="H44" s="136">
        <v>42.24</v>
      </c>
      <c r="I44" s="136">
        <v>2021.44</v>
      </c>
      <c r="J44" s="136">
        <v>581.38099999999997</v>
      </c>
      <c r="K44" s="136">
        <v>548.21299999999997</v>
      </c>
      <c r="L44" s="136">
        <v>30.888000000000002</v>
      </c>
      <c r="M44" s="136">
        <v>2.2799999999999998</v>
      </c>
      <c r="N44" s="136">
        <v>85.74</v>
      </c>
      <c r="O44" s="136">
        <v>88.97</v>
      </c>
      <c r="P44" s="136">
        <v>75.58</v>
      </c>
      <c r="Q44" s="136">
        <v>70.38</v>
      </c>
      <c r="R44" s="136">
        <v>0</v>
      </c>
      <c r="S44" s="136">
        <v>0</v>
      </c>
      <c r="T44" s="136">
        <v>0</v>
      </c>
      <c r="U44" s="136">
        <v>0</v>
      </c>
      <c r="V44" s="136">
        <v>0</v>
      </c>
    </row>
    <row r="45" spans="1:22">
      <c r="A45" s="135">
        <v>42916</v>
      </c>
      <c r="B45" s="136">
        <v>11157.47</v>
      </c>
      <c r="C45" s="136">
        <v>8373.64</v>
      </c>
      <c r="D45" s="136">
        <v>2726.85</v>
      </c>
      <c r="E45" s="136">
        <v>56.98</v>
      </c>
      <c r="F45" s="136">
        <v>9621.41</v>
      </c>
      <c r="G45" s="136">
        <v>7477.17</v>
      </c>
      <c r="H45" s="136">
        <v>42.52</v>
      </c>
      <c r="I45" s="136">
        <v>2101.71</v>
      </c>
      <c r="J45" s="136">
        <v>562.43899999999996</v>
      </c>
      <c r="K45" s="136">
        <v>527.36300000000006</v>
      </c>
      <c r="L45" s="136">
        <v>32.72</v>
      </c>
      <c r="M45" s="136">
        <v>2.3559999999999999</v>
      </c>
      <c r="N45" s="136">
        <v>86.23</v>
      </c>
      <c r="O45" s="136">
        <v>89.29</v>
      </c>
      <c r="P45" s="136">
        <v>77.069999999999993</v>
      </c>
      <c r="Q45" s="136">
        <v>74.64</v>
      </c>
      <c r="R45" s="136">
        <v>0</v>
      </c>
      <c r="S45" s="136">
        <v>0</v>
      </c>
      <c r="T45" s="136">
        <v>0</v>
      </c>
      <c r="U45" s="136">
        <v>0</v>
      </c>
      <c r="V45" s="136">
        <v>0</v>
      </c>
    </row>
    <row r="46" spans="1:22">
      <c r="A46" s="135">
        <v>42947</v>
      </c>
      <c r="B46" s="136">
        <v>12133.42</v>
      </c>
      <c r="C46" s="136">
        <v>8947.4</v>
      </c>
      <c r="D46" s="136">
        <v>3129.94</v>
      </c>
      <c r="E46" s="136">
        <v>56.07</v>
      </c>
      <c r="F46" s="136">
        <v>10447.24</v>
      </c>
      <c r="G46" s="136">
        <v>7955.87</v>
      </c>
      <c r="H46" s="136">
        <v>45.11</v>
      </c>
      <c r="I46" s="136">
        <v>2446.27</v>
      </c>
      <c r="J46" s="136">
        <v>615.19399999999996</v>
      </c>
      <c r="K46" s="136">
        <v>572.94500000000005</v>
      </c>
      <c r="L46" s="136">
        <v>39.610999999999997</v>
      </c>
      <c r="M46" s="136">
        <v>2.6379999999999999</v>
      </c>
      <c r="N46" s="136">
        <v>86.1</v>
      </c>
      <c r="O46" s="136">
        <v>88.92</v>
      </c>
      <c r="P46" s="136">
        <v>78.16</v>
      </c>
      <c r="Q46" s="136">
        <v>80.44</v>
      </c>
      <c r="R46" s="136">
        <v>0</v>
      </c>
      <c r="S46" s="136">
        <v>0</v>
      </c>
      <c r="T46" s="136">
        <v>0</v>
      </c>
      <c r="U46" s="136">
        <v>0</v>
      </c>
      <c r="V46" s="136">
        <v>0</v>
      </c>
    </row>
    <row r="47" spans="1:22">
      <c r="A47" s="135">
        <v>42978</v>
      </c>
      <c r="B47" s="136">
        <v>12451.47</v>
      </c>
      <c r="C47" s="136">
        <v>9218.5499999999993</v>
      </c>
      <c r="D47" s="136">
        <v>3177.54</v>
      </c>
      <c r="E47" s="136">
        <v>55.37</v>
      </c>
      <c r="F47" s="136">
        <v>10897.02</v>
      </c>
      <c r="G47" s="136">
        <v>8304.01</v>
      </c>
      <c r="H47" s="136">
        <v>43.33</v>
      </c>
      <c r="I47" s="136">
        <v>2549.6799999999998</v>
      </c>
      <c r="J47" s="136">
        <v>642.52700000000004</v>
      </c>
      <c r="K47" s="136">
        <v>597.84500000000003</v>
      </c>
      <c r="L47" s="136">
        <v>42.093000000000004</v>
      </c>
      <c r="M47" s="136">
        <v>2.59</v>
      </c>
      <c r="N47" s="136">
        <v>87.52</v>
      </c>
      <c r="O47" s="136">
        <v>90.08</v>
      </c>
      <c r="P47" s="136">
        <v>80.239999999999995</v>
      </c>
      <c r="Q47" s="136">
        <v>78.25</v>
      </c>
      <c r="R47" s="136">
        <v>0</v>
      </c>
      <c r="S47" s="136">
        <v>0</v>
      </c>
      <c r="T47" s="136">
        <v>0</v>
      </c>
      <c r="U47" s="136">
        <v>0</v>
      </c>
      <c r="V47" s="136">
        <v>0</v>
      </c>
    </row>
    <row r="48" spans="1:22">
      <c r="A48" s="135">
        <v>43008</v>
      </c>
      <c r="B48" s="136">
        <v>12025.7</v>
      </c>
      <c r="C48" s="136">
        <v>9126.07</v>
      </c>
      <c r="D48" s="136">
        <v>2840.04</v>
      </c>
      <c r="E48" s="136">
        <v>59.6</v>
      </c>
      <c r="F48" s="136">
        <v>10323.700000000001</v>
      </c>
      <c r="G48" s="136">
        <v>8162.44</v>
      </c>
      <c r="H48" s="136">
        <v>39.36</v>
      </c>
      <c r="I48" s="136">
        <v>2121.9</v>
      </c>
      <c r="J48" s="136">
        <v>619.03700000000003</v>
      </c>
      <c r="K48" s="136">
        <v>582.63199999999995</v>
      </c>
      <c r="L48" s="136">
        <v>34.119999999999997</v>
      </c>
      <c r="M48" s="136">
        <v>2.2850000000000001</v>
      </c>
      <c r="N48" s="136">
        <v>85.85</v>
      </c>
      <c r="O48" s="136">
        <v>89.44</v>
      </c>
      <c r="P48" s="136">
        <v>74.709999999999994</v>
      </c>
      <c r="Q48" s="136">
        <v>66.040000000000006</v>
      </c>
      <c r="R48" s="136">
        <v>379</v>
      </c>
      <c r="S48" s="136">
        <v>0</v>
      </c>
      <c r="T48" s="136">
        <v>0</v>
      </c>
      <c r="U48" s="136">
        <v>0</v>
      </c>
      <c r="V48" s="136">
        <v>0</v>
      </c>
    </row>
    <row r="49" spans="1:22">
      <c r="A49" s="135">
        <v>43039</v>
      </c>
      <c r="B49" s="136">
        <v>12501.32</v>
      </c>
      <c r="C49" s="136">
        <v>9504.01</v>
      </c>
      <c r="D49" s="136">
        <v>2935.25</v>
      </c>
      <c r="E49" s="136">
        <v>62.06</v>
      </c>
      <c r="F49" s="136">
        <v>10686.47</v>
      </c>
      <c r="G49" s="136">
        <v>8503.2000000000007</v>
      </c>
      <c r="H49" s="136">
        <v>42.38</v>
      </c>
      <c r="I49" s="136">
        <v>2140.89</v>
      </c>
      <c r="J49" s="136">
        <v>644.85699999999997</v>
      </c>
      <c r="K49" s="136">
        <v>608.46400000000006</v>
      </c>
      <c r="L49" s="136">
        <v>33.945999999999998</v>
      </c>
      <c r="M49" s="136">
        <v>2.448</v>
      </c>
      <c r="N49" s="136">
        <v>85.48</v>
      </c>
      <c r="O49" s="136">
        <v>89.47</v>
      </c>
      <c r="P49" s="136">
        <v>72.94</v>
      </c>
      <c r="Q49" s="136">
        <v>68.290000000000006</v>
      </c>
      <c r="R49" s="136">
        <v>386</v>
      </c>
      <c r="S49" s="136">
        <v>0</v>
      </c>
      <c r="T49" s="136">
        <v>0</v>
      </c>
      <c r="U49" s="136">
        <v>0</v>
      </c>
      <c r="V49" s="136">
        <v>0</v>
      </c>
    </row>
    <row r="50" spans="1:22">
      <c r="A50" s="135">
        <v>43069</v>
      </c>
      <c r="B50" s="136">
        <v>12123.56</v>
      </c>
      <c r="C50" s="136">
        <v>9408.98</v>
      </c>
      <c r="D50" s="136">
        <v>2656.77</v>
      </c>
      <c r="E50" s="136">
        <v>57.81</v>
      </c>
      <c r="F50" s="136">
        <v>10099.530000000001</v>
      </c>
      <c r="G50" s="136">
        <v>8237.2999999999993</v>
      </c>
      <c r="H50" s="136">
        <v>42.46</v>
      </c>
      <c r="I50" s="136">
        <v>1819.77</v>
      </c>
      <c r="J50" s="136">
        <v>606.40899999999999</v>
      </c>
      <c r="K50" s="136">
        <v>574.46299999999997</v>
      </c>
      <c r="L50" s="136">
        <v>29.658999999999999</v>
      </c>
      <c r="M50" s="136">
        <v>2.2879999999999998</v>
      </c>
      <c r="N50" s="136">
        <v>83.3</v>
      </c>
      <c r="O50" s="136">
        <v>87.55</v>
      </c>
      <c r="P50" s="136">
        <v>68.5</v>
      </c>
      <c r="Q50" s="136">
        <v>73.44</v>
      </c>
      <c r="R50" s="136">
        <v>390</v>
      </c>
      <c r="S50" s="136">
        <v>0</v>
      </c>
      <c r="T50" s="136">
        <v>0</v>
      </c>
      <c r="U50" s="136">
        <v>0</v>
      </c>
      <c r="V50" s="136">
        <v>0</v>
      </c>
    </row>
    <row r="51" spans="1:22">
      <c r="A51" s="135">
        <v>43100</v>
      </c>
      <c r="B51" s="136">
        <v>12481.6</v>
      </c>
      <c r="C51" s="136">
        <v>9577.23</v>
      </c>
      <c r="D51" s="136">
        <v>2843.12</v>
      </c>
      <c r="E51" s="136">
        <v>61.25</v>
      </c>
      <c r="F51" s="136">
        <v>10566.55</v>
      </c>
      <c r="G51" s="136">
        <v>8425.2800000000007</v>
      </c>
      <c r="H51" s="136">
        <v>42.92</v>
      </c>
      <c r="I51" s="136">
        <v>2098.36</v>
      </c>
      <c r="J51" s="136">
        <v>619.63</v>
      </c>
      <c r="K51" s="136">
        <v>583.34699999999998</v>
      </c>
      <c r="L51" s="136">
        <v>33.869</v>
      </c>
      <c r="M51" s="136">
        <v>2.4140000000000001</v>
      </c>
      <c r="N51" s="136">
        <v>84.66</v>
      </c>
      <c r="O51" s="136">
        <v>87.97</v>
      </c>
      <c r="P51" s="136">
        <v>73.8</v>
      </c>
      <c r="Q51" s="136">
        <v>70.069999999999993</v>
      </c>
      <c r="R51" s="136">
        <v>410</v>
      </c>
      <c r="S51" s="136">
        <v>0</v>
      </c>
      <c r="T51" s="136">
        <v>0</v>
      </c>
      <c r="U51" s="136">
        <v>0</v>
      </c>
      <c r="V51" s="136">
        <v>0</v>
      </c>
    </row>
    <row r="52" spans="1:22">
      <c r="A52" s="135">
        <v>43131</v>
      </c>
      <c r="B52" s="136">
        <v>12851.08</v>
      </c>
      <c r="C52" s="136">
        <v>9964.14</v>
      </c>
      <c r="D52" s="136">
        <v>2826.03</v>
      </c>
      <c r="E52" s="136">
        <v>60.91</v>
      </c>
      <c r="F52" s="136">
        <v>10686.22</v>
      </c>
      <c r="G52" s="136">
        <v>8634.0400000000009</v>
      </c>
      <c r="H52" s="136">
        <v>41.72</v>
      </c>
      <c r="I52" s="136">
        <v>2010.46</v>
      </c>
      <c r="J52" s="136">
        <v>625.19399999999996</v>
      </c>
      <c r="K52" s="136">
        <v>590.39700000000005</v>
      </c>
      <c r="L52" s="136">
        <v>32.491</v>
      </c>
      <c r="M52" s="136">
        <v>2.3069999999999999</v>
      </c>
      <c r="N52" s="136">
        <v>83.15</v>
      </c>
      <c r="O52" s="136">
        <v>86.65</v>
      </c>
      <c r="P52" s="136">
        <v>71.14</v>
      </c>
      <c r="Q52" s="136">
        <v>68.5</v>
      </c>
      <c r="R52" s="136">
        <v>409</v>
      </c>
      <c r="S52" s="136">
        <v>0</v>
      </c>
      <c r="T52" s="136">
        <v>0</v>
      </c>
      <c r="U52" s="136">
        <v>0</v>
      </c>
      <c r="V52" s="136">
        <v>0</v>
      </c>
    </row>
    <row r="53" spans="1:22">
      <c r="A53" s="135">
        <v>43159</v>
      </c>
      <c r="B53" s="136">
        <v>12890.06</v>
      </c>
      <c r="C53" s="136">
        <v>10163.69</v>
      </c>
      <c r="D53" s="136">
        <v>2663.85</v>
      </c>
      <c r="E53" s="136">
        <v>62.51</v>
      </c>
      <c r="F53" s="136">
        <v>11365.38</v>
      </c>
      <c r="G53" s="136">
        <v>9189.07</v>
      </c>
      <c r="H53" s="136">
        <v>47.52</v>
      </c>
      <c r="I53" s="136">
        <v>2128.79</v>
      </c>
      <c r="J53" s="136">
        <v>660.16099999999994</v>
      </c>
      <c r="K53" s="136">
        <v>622.43899999999996</v>
      </c>
      <c r="L53" s="136">
        <v>35.085000000000001</v>
      </c>
      <c r="M53" s="136">
        <v>2.637</v>
      </c>
      <c r="N53" s="136">
        <v>88.17</v>
      </c>
      <c r="O53" s="136">
        <v>90.41</v>
      </c>
      <c r="P53" s="136">
        <v>79.91</v>
      </c>
      <c r="Q53" s="136">
        <v>76.010000000000005</v>
      </c>
      <c r="R53" s="136">
        <v>411</v>
      </c>
      <c r="S53" s="136">
        <v>0</v>
      </c>
      <c r="T53" s="136">
        <v>0</v>
      </c>
      <c r="U53" s="136">
        <v>0</v>
      </c>
      <c r="V53" s="136">
        <v>0</v>
      </c>
    </row>
    <row r="54" spans="1:22">
      <c r="A54" s="135">
        <v>43190</v>
      </c>
      <c r="B54" s="136">
        <v>13615.54</v>
      </c>
      <c r="C54" s="136">
        <v>10526.69</v>
      </c>
      <c r="D54" s="136">
        <v>3035.43</v>
      </c>
      <c r="E54" s="136">
        <v>53.42</v>
      </c>
      <c r="F54" s="136">
        <v>11796.24</v>
      </c>
      <c r="G54" s="136">
        <v>9494.77</v>
      </c>
      <c r="H54" s="136">
        <v>37.630000000000003</v>
      </c>
      <c r="I54" s="136">
        <v>2263.84</v>
      </c>
      <c r="J54" s="136">
        <v>686.06399999999996</v>
      </c>
      <c r="K54" s="136">
        <v>647.13199999999995</v>
      </c>
      <c r="L54" s="136">
        <v>36.671999999999997</v>
      </c>
      <c r="M54" s="136">
        <v>2.2589999999999999</v>
      </c>
      <c r="N54" s="136">
        <v>86.64</v>
      </c>
      <c r="O54" s="136">
        <v>90.2</v>
      </c>
      <c r="P54" s="136">
        <v>74.58</v>
      </c>
      <c r="Q54" s="136">
        <v>70.44</v>
      </c>
      <c r="R54" s="136">
        <v>415</v>
      </c>
      <c r="S54" s="136">
        <v>0</v>
      </c>
      <c r="T54" s="136">
        <v>0</v>
      </c>
      <c r="U54" s="136">
        <v>0</v>
      </c>
      <c r="V54" s="136">
        <v>0</v>
      </c>
    </row>
    <row r="55" spans="1:22">
      <c r="A55" s="135">
        <v>43220</v>
      </c>
      <c r="B55" s="136">
        <v>13337.48</v>
      </c>
      <c r="C55" s="136">
        <v>9936.9500000000007</v>
      </c>
      <c r="D55" s="136">
        <v>3343.53</v>
      </c>
      <c r="E55" s="136">
        <v>57</v>
      </c>
      <c r="F55" s="136">
        <v>11424.96</v>
      </c>
      <c r="G55" s="136">
        <v>8947.8700000000008</v>
      </c>
      <c r="H55" s="136">
        <v>44.96</v>
      </c>
      <c r="I55" s="136">
        <v>2432.13</v>
      </c>
      <c r="J55" s="136">
        <v>662.66</v>
      </c>
      <c r="K55" s="136">
        <v>622.05999999999995</v>
      </c>
      <c r="L55" s="136">
        <v>38.027000000000001</v>
      </c>
      <c r="M55" s="136">
        <v>2.573</v>
      </c>
      <c r="N55" s="136">
        <v>85.66</v>
      </c>
      <c r="O55" s="136">
        <v>90.05</v>
      </c>
      <c r="P55" s="136">
        <v>72.739999999999995</v>
      </c>
      <c r="Q55" s="136">
        <v>78.87</v>
      </c>
      <c r="R55" s="136">
        <v>415</v>
      </c>
      <c r="S55" s="136">
        <v>0</v>
      </c>
      <c r="T55" s="136">
        <v>0</v>
      </c>
      <c r="U55" s="136">
        <v>0</v>
      </c>
      <c r="V55" s="136">
        <v>0</v>
      </c>
    </row>
    <row r="56" spans="1:22">
      <c r="A56" s="135">
        <v>43251</v>
      </c>
      <c r="B56" s="136">
        <v>13545.09</v>
      </c>
      <c r="C56" s="136">
        <v>9947.6</v>
      </c>
      <c r="D56" s="136">
        <v>3543.12</v>
      </c>
      <c r="E56" s="136">
        <v>54.37</v>
      </c>
      <c r="F56" s="136">
        <v>11366.87</v>
      </c>
      <c r="G56" s="136">
        <v>8776.64</v>
      </c>
      <c r="H56" s="136">
        <v>39.619999999999997</v>
      </c>
      <c r="I56" s="136">
        <v>2550.61</v>
      </c>
      <c r="J56" s="136">
        <v>658.00099999999998</v>
      </c>
      <c r="K56" s="136">
        <v>617.798</v>
      </c>
      <c r="L56" s="136">
        <v>37.871000000000002</v>
      </c>
      <c r="M56" s="136">
        <v>2.331</v>
      </c>
      <c r="N56" s="136">
        <v>83.92</v>
      </c>
      <c r="O56" s="136">
        <v>88.23</v>
      </c>
      <c r="P56" s="136">
        <v>71.989999999999995</v>
      </c>
      <c r="Q56" s="136">
        <v>72.87</v>
      </c>
      <c r="R56" s="136">
        <v>417</v>
      </c>
      <c r="S56" s="136">
        <v>0</v>
      </c>
      <c r="T56" s="136">
        <v>0</v>
      </c>
      <c r="U56" s="136">
        <v>0</v>
      </c>
      <c r="V56" s="136">
        <v>0</v>
      </c>
    </row>
    <row r="57" spans="1:22">
      <c r="A57" s="135">
        <v>43281</v>
      </c>
      <c r="B57" s="136">
        <v>13202.2</v>
      </c>
      <c r="C57" s="136">
        <v>9556.75</v>
      </c>
      <c r="D57" s="136">
        <v>3590.99</v>
      </c>
      <c r="E57" s="136">
        <v>54.46</v>
      </c>
      <c r="F57" s="136">
        <v>11186.99</v>
      </c>
      <c r="G57" s="136">
        <v>8455.36</v>
      </c>
      <c r="H57" s="136">
        <v>42.26</v>
      </c>
      <c r="I57" s="136">
        <v>2689.37</v>
      </c>
      <c r="J57" s="136">
        <v>636.03</v>
      </c>
      <c r="K57" s="136">
        <v>593.71299999999997</v>
      </c>
      <c r="L57" s="136">
        <v>39.892000000000003</v>
      </c>
      <c r="M57" s="136">
        <v>2.4249999999999998</v>
      </c>
      <c r="N57" s="136">
        <v>84.74</v>
      </c>
      <c r="O57" s="136">
        <v>88.48</v>
      </c>
      <c r="P57" s="136">
        <v>74.89</v>
      </c>
      <c r="Q57" s="136">
        <v>77.59</v>
      </c>
      <c r="R57" s="136">
        <v>420</v>
      </c>
      <c r="S57" s="136">
        <v>0</v>
      </c>
      <c r="T57" s="136">
        <v>0</v>
      </c>
      <c r="U57" s="136">
        <v>0</v>
      </c>
      <c r="V57" s="136">
        <v>0</v>
      </c>
    </row>
    <row r="58" spans="1:22">
      <c r="A58" s="135">
        <v>43312</v>
      </c>
      <c r="B58" s="136">
        <v>14160.78</v>
      </c>
      <c r="C58" s="136">
        <v>10185.02</v>
      </c>
      <c r="D58" s="136">
        <v>3915.43</v>
      </c>
      <c r="E58" s="136">
        <v>60.33</v>
      </c>
      <c r="F58" s="136">
        <v>12093.13</v>
      </c>
      <c r="G58" s="136">
        <v>9036.82</v>
      </c>
      <c r="H58" s="136">
        <v>47.88</v>
      </c>
      <c r="I58" s="136">
        <v>3008.43</v>
      </c>
      <c r="J58" s="136">
        <v>686.35299999999995</v>
      </c>
      <c r="K58" s="136">
        <v>638.76800000000003</v>
      </c>
      <c r="L58" s="136">
        <v>44.764000000000003</v>
      </c>
      <c r="M58" s="136">
        <v>2.8210000000000002</v>
      </c>
      <c r="N58" s="136">
        <v>85.4</v>
      </c>
      <c r="O58" s="136">
        <v>88.73</v>
      </c>
      <c r="P58" s="136">
        <v>76.84</v>
      </c>
      <c r="Q58" s="136">
        <v>79.349999999999994</v>
      </c>
      <c r="R58" s="136">
        <v>425</v>
      </c>
      <c r="S58" s="136">
        <v>0</v>
      </c>
      <c r="T58" s="136">
        <v>0</v>
      </c>
      <c r="U58" s="136">
        <v>0</v>
      </c>
      <c r="V58" s="136">
        <v>0</v>
      </c>
    </row>
    <row r="59" spans="1:22">
      <c r="A59" s="135">
        <v>43343</v>
      </c>
      <c r="B59" s="136">
        <v>14502.44</v>
      </c>
      <c r="C59" s="136">
        <v>10441.39</v>
      </c>
      <c r="D59" s="136">
        <v>3999.58</v>
      </c>
      <c r="E59" s="136">
        <v>61.47</v>
      </c>
      <c r="F59" s="136">
        <v>12617.17</v>
      </c>
      <c r="G59" s="136">
        <v>9404.48</v>
      </c>
      <c r="H59" s="136">
        <v>50.88</v>
      </c>
      <c r="I59" s="136">
        <v>3161.8</v>
      </c>
      <c r="J59" s="136">
        <v>716.40899999999999</v>
      </c>
      <c r="K59" s="136">
        <v>665.46699999999998</v>
      </c>
      <c r="L59" s="136">
        <v>47.88</v>
      </c>
      <c r="M59" s="136">
        <v>3.0609999999999999</v>
      </c>
      <c r="N59" s="136">
        <v>87</v>
      </c>
      <c r="O59" s="136">
        <v>90.07</v>
      </c>
      <c r="P59" s="136">
        <v>79.05</v>
      </c>
      <c r="Q59" s="136">
        <v>82.78</v>
      </c>
      <c r="R59" s="136">
        <v>430</v>
      </c>
      <c r="S59" s="136">
        <v>0</v>
      </c>
      <c r="T59" s="136">
        <v>0</v>
      </c>
      <c r="U59" s="136">
        <v>0</v>
      </c>
      <c r="V59" s="136">
        <v>0</v>
      </c>
    </row>
    <row r="60" spans="1:22">
      <c r="A60" s="135">
        <v>43373</v>
      </c>
      <c r="B60" s="136">
        <v>13802.31</v>
      </c>
      <c r="C60" s="136">
        <v>10018.719999999999</v>
      </c>
      <c r="D60" s="136">
        <v>3724.86</v>
      </c>
      <c r="E60" s="136">
        <v>58.72</v>
      </c>
      <c r="F60" s="136">
        <v>11517.12</v>
      </c>
      <c r="G60" s="136">
        <v>8778.85</v>
      </c>
      <c r="H60" s="136">
        <v>42.7</v>
      </c>
      <c r="I60" s="136">
        <v>2695.57</v>
      </c>
      <c r="J60" s="136">
        <v>655.30399999999997</v>
      </c>
      <c r="K60" s="136">
        <v>613.98199999999997</v>
      </c>
      <c r="L60" s="136">
        <v>38.887</v>
      </c>
      <c r="M60" s="136">
        <v>2.4350000000000001</v>
      </c>
      <c r="N60" s="136">
        <v>83.44</v>
      </c>
      <c r="O60" s="136">
        <v>87.62</v>
      </c>
      <c r="P60" s="136">
        <v>72.37</v>
      </c>
      <c r="Q60" s="136">
        <v>72.709999999999994</v>
      </c>
      <c r="R60" s="136">
        <v>436</v>
      </c>
      <c r="S60" s="136">
        <v>0</v>
      </c>
      <c r="T60" s="136">
        <v>0</v>
      </c>
      <c r="U60" s="136">
        <v>0</v>
      </c>
      <c r="V60" s="136">
        <v>0</v>
      </c>
    </row>
    <row r="61" spans="1:22">
      <c r="A61" s="135">
        <v>43404</v>
      </c>
      <c r="B61" s="136">
        <v>14520.44</v>
      </c>
      <c r="C61" s="136">
        <v>10727.05</v>
      </c>
      <c r="D61" s="136">
        <v>3734.22</v>
      </c>
      <c r="E61" s="136">
        <v>59.18</v>
      </c>
      <c r="F61" s="136">
        <v>12145.52</v>
      </c>
      <c r="G61" s="136">
        <v>9528.65</v>
      </c>
      <c r="H61" s="136">
        <v>42.69</v>
      </c>
      <c r="I61" s="136">
        <v>2574.1799999999998</v>
      </c>
      <c r="J61" s="136">
        <v>706.73500000000001</v>
      </c>
      <c r="K61" s="136">
        <v>666.33100000000002</v>
      </c>
      <c r="L61" s="136">
        <v>37.909999999999997</v>
      </c>
      <c r="M61" s="136">
        <v>2.4929999999999999</v>
      </c>
      <c r="N61" s="136">
        <v>83.64</v>
      </c>
      <c r="O61" s="136">
        <v>88.83</v>
      </c>
      <c r="P61" s="136">
        <v>68.930000000000007</v>
      </c>
      <c r="Q61" s="136">
        <v>72.14</v>
      </c>
      <c r="R61" s="136">
        <v>444</v>
      </c>
      <c r="S61" s="136">
        <v>0</v>
      </c>
      <c r="T61" s="136">
        <v>0</v>
      </c>
      <c r="U61" s="136">
        <v>0</v>
      </c>
      <c r="V61" s="136">
        <v>0</v>
      </c>
    </row>
    <row r="62" spans="1:22">
      <c r="A62" s="135">
        <v>43434</v>
      </c>
      <c r="B62" s="136">
        <v>13804.58</v>
      </c>
      <c r="C62" s="136">
        <v>10578.99</v>
      </c>
      <c r="D62" s="136">
        <v>3172.87</v>
      </c>
      <c r="E62" s="136">
        <v>52.72</v>
      </c>
      <c r="F62" s="136">
        <v>11180.34</v>
      </c>
      <c r="G62" s="136">
        <v>9034.0499999999993</v>
      </c>
      <c r="H62" s="136">
        <v>38.76</v>
      </c>
      <c r="I62" s="136">
        <v>2107.52</v>
      </c>
      <c r="J62" s="136">
        <v>652.32600000000002</v>
      </c>
      <c r="K62" s="136">
        <v>617.11800000000005</v>
      </c>
      <c r="L62" s="136">
        <v>32.768999999999998</v>
      </c>
      <c r="M62" s="136">
        <v>2.4390000000000001</v>
      </c>
      <c r="N62" s="136">
        <v>80.989999999999995</v>
      </c>
      <c r="O62" s="136">
        <v>85.4</v>
      </c>
      <c r="P62" s="136">
        <v>66.42</v>
      </c>
      <c r="Q62" s="136">
        <v>73.53</v>
      </c>
      <c r="R62" s="136">
        <v>449</v>
      </c>
      <c r="S62" s="136">
        <v>0</v>
      </c>
      <c r="T62" s="136">
        <v>0</v>
      </c>
      <c r="U62" s="136">
        <v>0</v>
      </c>
      <c r="V62" s="136">
        <v>0</v>
      </c>
    </row>
    <row r="63" spans="1:22">
      <c r="A63" s="135">
        <v>43465</v>
      </c>
      <c r="B63" s="136">
        <v>13905.27</v>
      </c>
      <c r="C63" s="136">
        <v>10350.57</v>
      </c>
      <c r="D63" s="136">
        <v>3504.89</v>
      </c>
      <c r="E63" s="136">
        <v>49.82</v>
      </c>
      <c r="F63" s="136">
        <v>11362.35</v>
      </c>
      <c r="G63" s="136">
        <v>8839.7000000000007</v>
      </c>
      <c r="H63" s="136">
        <v>38.979999999999997</v>
      </c>
      <c r="I63" s="136">
        <v>2483.67</v>
      </c>
      <c r="J63" s="136">
        <v>642.41899999999998</v>
      </c>
      <c r="K63" s="136">
        <v>599.827</v>
      </c>
      <c r="L63" s="136">
        <v>40.06</v>
      </c>
      <c r="M63" s="136">
        <v>2.532</v>
      </c>
      <c r="N63" s="136">
        <v>81.709999999999994</v>
      </c>
      <c r="O63" s="136">
        <v>85.4</v>
      </c>
      <c r="P63" s="136">
        <v>70.86</v>
      </c>
      <c r="Q63" s="136">
        <v>78.25</v>
      </c>
      <c r="R63" s="136">
        <v>463</v>
      </c>
      <c r="S63" s="136">
        <v>0</v>
      </c>
      <c r="T63" s="136">
        <v>0</v>
      </c>
      <c r="U63" s="136">
        <v>0</v>
      </c>
      <c r="V63" s="136">
        <v>0</v>
      </c>
    </row>
    <row r="64" spans="1:22">
      <c r="A64" s="135">
        <v>43496</v>
      </c>
      <c r="B64" s="136">
        <v>14998.08</v>
      </c>
      <c r="C64" s="136">
        <v>11330.67</v>
      </c>
      <c r="D64" s="136">
        <v>3611.97</v>
      </c>
      <c r="E64" s="136">
        <v>55.43</v>
      </c>
      <c r="F64" s="136">
        <v>12545.03</v>
      </c>
      <c r="G64" s="136">
        <v>9898.93</v>
      </c>
      <c r="H64" s="136">
        <v>42.94</v>
      </c>
      <c r="I64" s="136">
        <v>2603.16</v>
      </c>
      <c r="J64" s="136">
        <v>709.33399999999995</v>
      </c>
      <c r="K64" s="136">
        <v>664.16899999999998</v>
      </c>
      <c r="L64" s="136">
        <v>42.405000000000001</v>
      </c>
      <c r="M64" s="136">
        <v>2.76</v>
      </c>
      <c r="N64" s="136">
        <v>83.64</v>
      </c>
      <c r="O64" s="136">
        <v>87.36</v>
      </c>
      <c r="P64" s="136">
        <v>72.069999999999993</v>
      </c>
      <c r="Q64" s="136">
        <v>77.459999999999994</v>
      </c>
      <c r="R64" s="136">
        <v>470</v>
      </c>
      <c r="S64" s="136">
        <v>0</v>
      </c>
      <c r="T64" s="136">
        <v>0</v>
      </c>
      <c r="U64" s="136">
        <v>0</v>
      </c>
      <c r="V64" s="136">
        <v>0</v>
      </c>
    </row>
    <row r="65" spans="1:22">
      <c r="A65" s="135">
        <v>43524</v>
      </c>
      <c r="B65" s="136">
        <v>14719.04</v>
      </c>
      <c r="C65" s="136">
        <v>11354.36</v>
      </c>
      <c r="D65" s="136">
        <v>3308.96</v>
      </c>
      <c r="E65" s="136">
        <v>55.72</v>
      </c>
      <c r="F65" s="136">
        <v>12854.19</v>
      </c>
      <c r="G65" s="136">
        <v>10369.459999999999</v>
      </c>
      <c r="H65" s="136">
        <v>44.59</v>
      </c>
      <c r="I65" s="136">
        <v>2440.14</v>
      </c>
      <c r="J65" s="136">
        <v>738.28399999999999</v>
      </c>
      <c r="K65" s="136">
        <v>693.101</v>
      </c>
      <c r="L65" s="136">
        <v>42.363999999999997</v>
      </c>
      <c r="M65" s="136">
        <v>2.819</v>
      </c>
      <c r="N65" s="136">
        <v>87.33</v>
      </c>
      <c r="O65" s="136">
        <v>91.33</v>
      </c>
      <c r="P65" s="136">
        <v>73.739999999999995</v>
      </c>
      <c r="Q65" s="136">
        <v>80.03</v>
      </c>
      <c r="R65" s="136">
        <v>472</v>
      </c>
      <c r="S65" s="136">
        <v>0</v>
      </c>
      <c r="T65" s="136">
        <v>0</v>
      </c>
      <c r="U65" s="136">
        <v>0</v>
      </c>
      <c r="V65" s="136">
        <v>0</v>
      </c>
    </row>
    <row r="66" spans="1:22">
      <c r="A66" s="135">
        <v>43555</v>
      </c>
      <c r="B66" s="136">
        <v>14645.28</v>
      </c>
      <c r="C66" s="136">
        <v>10920.14</v>
      </c>
      <c r="D66" s="136">
        <v>3669.03</v>
      </c>
      <c r="E66" s="136">
        <v>56.11</v>
      </c>
      <c r="F66" s="136">
        <v>12131.13</v>
      </c>
      <c r="G66" s="136">
        <v>9639.26</v>
      </c>
      <c r="H66" s="136">
        <v>48</v>
      </c>
      <c r="I66" s="136">
        <v>2443.88</v>
      </c>
      <c r="J66" s="136">
        <v>703.38699999999994</v>
      </c>
      <c r="K66" s="136">
        <v>657.05200000000002</v>
      </c>
      <c r="L66" s="136">
        <v>43.314999999999998</v>
      </c>
      <c r="M66" s="136">
        <v>3.02</v>
      </c>
      <c r="N66" s="136">
        <v>82.83</v>
      </c>
      <c r="O66" s="136">
        <v>88.27</v>
      </c>
      <c r="P66" s="136">
        <v>66.61</v>
      </c>
      <c r="Q66" s="136">
        <v>85.54</v>
      </c>
      <c r="R66" s="136">
        <v>474</v>
      </c>
      <c r="S66" s="136">
        <v>0</v>
      </c>
      <c r="T66" s="136">
        <v>0</v>
      </c>
      <c r="U66" s="136">
        <v>0</v>
      </c>
      <c r="V66" s="136">
        <v>0</v>
      </c>
    </row>
    <row r="67" spans="1:22">
      <c r="A67" s="135">
        <v>43585</v>
      </c>
      <c r="B67" s="136">
        <v>14807.52</v>
      </c>
      <c r="C67" s="136">
        <v>10706.27</v>
      </c>
      <c r="D67" s="136">
        <v>4035.54</v>
      </c>
      <c r="E67" s="136">
        <v>65.709999999999994</v>
      </c>
      <c r="F67" s="136">
        <v>12170.24</v>
      </c>
      <c r="G67" s="136">
        <v>9326.2000000000007</v>
      </c>
      <c r="H67" s="136">
        <v>51.57</v>
      </c>
      <c r="I67" s="136">
        <v>2792.47</v>
      </c>
      <c r="J67" s="136">
        <v>685.15499999999997</v>
      </c>
      <c r="K67" s="136">
        <v>635.89300000000003</v>
      </c>
      <c r="L67" s="136">
        <v>46.14</v>
      </c>
      <c r="M67" s="136">
        <v>3.121</v>
      </c>
      <c r="N67" s="136">
        <v>82.19</v>
      </c>
      <c r="O67" s="136">
        <v>87.11</v>
      </c>
      <c r="P67" s="136">
        <v>69.2</v>
      </c>
      <c r="Q67" s="136">
        <v>78.48</v>
      </c>
      <c r="R67" s="136">
        <v>475</v>
      </c>
      <c r="S67" s="136">
        <v>0</v>
      </c>
      <c r="T67" s="136">
        <v>0</v>
      </c>
      <c r="U67" s="136">
        <v>0</v>
      </c>
      <c r="V67" s="136">
        <v>0</v>
      </c>
    </row>
    <row r="68" spans="1:22">
      <c r="A68" s="135">
        <v>43616</v>
      </c>
      <c r="B68" s="136">
        <v>15169.71</v>
      </c>
      <c r="C68" s="136">
        <v>10969.07</v>
      </c>
      <c r="D68" s="136">
        <v>4133.0200000000004</v>
      </c>
      <c r="E68" s="136">
        <v>67.63</v>
      </c>
      <c r="F68" s="136">
        <v>12534.29</v>
      </c>
      <c r="G68" s="136">
        <v>9564.0499999999993</v>
      </c>
      <c r="H68" s="136">
        <v>50.77</v>
      </c>
      <c r="I68" s="136">
        <v>2919.47</v>
      </c>
      <c r="J68" s="136">
        <v>704.69600000000003</v>
      </c>
      <c r="K68" s="136">
        <v>656.41</v>
      </c>
      <c r="L68" s="136">
        <v>45.210999999999999</v>
      </c>
      <c r="M68" s="136">
        <v>3.0750000000000002</v>
      </c>
      <c r="N68" s="136">
        <v>82.63</v>
      </c>
      <c r="O68" s="136">
        <v>87.19</v>
      </c>
      <c r="P68" s="136">
        <v>70.64</v>
      </c>
      <c r="Q68" s="136">
        <v>75.069999999999993</v>
      </c>
      <c r="R68" s="136">
        <v>474</v>
      </c>
      <c r="S68" s="136">
        <v>85.91</v>
      </c>
      <c r="T68" s="136">
        <v>67.09</v>
      </c>
      <c r="U68" s="136">
        <v>67.64</v>
      </c>
      <c r="V68" s="136">
        <v>0</v>
      </c>
    </row>
    <row r="69" spans="1:22">
      <c r="A69" s="135">
        <v>43646</v>
      </c>
      <c r="B69" s="136">
        <v>14882.58</v>
      </c>
      <c r="C69" s="136">
        <v>10546.06</v>
      </c>
      <c r="D69" s="136">
        <v>4270.92</v>
      </c>
      <c r="E69" s="136">
        <v>65.599999999999994</v>
      </c>
      <c r="F69" s="136">
        <v>12454.55</v>
      </c>
      <c r="G69" s="136">
        <v>9266.19</v>
      </c>
      <c r="H69" s="136">
        <v>48.91</v>
      </c>
      <c r="I69" s="136">
        <v>3139.45</v>
      </c>
      <c r="J69" s="136">
        <v>689.64700000000005</v>
      </c>
      <c r="K69" s="136">
        <v>638.125</v>
      </c>
      <c r="L69" s="136">
        <v>48.576999999999998</v>
      </c>
      <c r="M69" s="136">
        <v>2.9449999999999998</v>
      </c>
      <c r="N69" s="136">
        <v>83.69</v>
      </c>
      <c r="O69" s="136">
        <v>87.86</v>
      </c>
      <c r="P69" s="136">
        <v>73.510000000000005</v>
      </c>
      <c r="Q69" s="136">
        <v>74.56</v>
      </c>
      <c r="R69" s="136">
        <v>474</v>
      </c>
      <c r="S69" s="136">
        <v>88.39</v>
      </c>
      <c r="T69" s="136">
        <v>68.48</v>
      </c>
      <c r="U69" s="136">
        <v>76.66</v>
      </c>
      <c r="V69" s="136">
        <v>0</v>
      </c>
    </row>
    <row r="70" spans="1:22">
      <c r="A70" s="135">
        <v>43677</v>
      </c>
      <c r="B70" s="136">
        <v>16138.32</v>
      </c>
      <c r="C70" s="136">
        <v>11619.29</v>
      </c>
      <c r="D70" s="136">
        <v>4450.99</v>
      </c>
      <c r="E70" s="136">
        <v>68.040000000000006</v>
      </c>
      <c r="F70" s="136">
        <v>13709.61</v>
      </c>
      <c r="G70" s="136">
        <v>10263.56</v>
      </c>
      <c r="H70" s="136">
        <v>52.64</v>
      </c>
      <c r="I70" s="136">
        <v>3393.41</v>
      </c>
      <c r="J70" s="136">
        <v>766.48199999999997</v>
      </c>
      <c r="K70" s="136">
        <v>709.4</v>
      </c>
      <c r="L70" s="136">
        <v>53.844000000000001</v>
      </c>
      <c r="M70" s="136">
        <v>3.238</v>
      </c>
      <c r="N70" s="136">
        <v>84.95</v>
      </c>
      <c r="O70" s="136">
        <v>88.33</v>
      </c>
      <c r="P70" s="136">
        <v>76.239999999999995</v>
      </c>
      <c r="Q70" s="136">
        <v>77.37</v>
      </c>
      <c r="R70" s="136">
        <v>474</v>
      </c>
      <c r="S70" s="136">
        <v>85.75</v>
      </c>
      <c r="T70" s="136">
        <v>68.81</v>
      </c>
      <c r="U70" s="136">
        <v>80.44</v>
      </c>
      <c r="V70" s="136">
        <v>0</v>
      </c>
    </row>
    <row r="71" spans="1:22">
      <c r="A71" s="135">
        <v>43708</v>
      </c>
      <c r="B71" s="136">
        <v>15998.11</v>
      </c>
      <c r="C71" s="136">
        <v>11476.26</v>
      </c>
      <c r="D71" s="136">
        <v>4457.2700000000004</v>
      </c>
      <c r="E71" s="136">
        <v>64.58</v>
      </c>
      <c r="F71" s="136">
        <v>13924.35</v>
      </c>
      <c r="G71" s="136">
        <v>10260.27</v>
      </c>
      <c r="H71" s="136">
        <v>49.89</v>
      </c>
      <c r="I71" s="136">
        <v>3614.19</v>
      </c>
      <c r="J71" s="136">
        <v>770.70100000000002</v>
      </c>
      <c r="K71" s="136">
        <v>709.81</v>
      </c>
      <c r="L71" s="136">
        <v>57.738999999999997</v>
      </c>
      <c r="M71" s="136">
        <v>3.1520000000000001</v>
      </c>
      <c r="N71" s="136">
        <v>87.04</v>
      </c>
      <c r="O71" s="136">
        <v>89.4</v>
      </c>
      <c r="P71" s="136">
        <v>81.09</v>
      </c>
      <c r="Q71" s="136">
        <v>77.260000000000005</v>
      </c>
      <c r="R71" s="136">
        <v>472</v>
      </c>
      <c r="S71" s="136">
        <v>87.31</v>
      </c>
      <c r="T71" s="136">
        <v>75.06</v>
      </c>
      <c r="U71" s="136">
        <v>83.82</v>
      </c>
      <c r="V71" s="136">
        <v>0</v>
      </c>
    </row>
    <row r="72" spans="1:22">
      <c r="A72" s="135">
        <v>43738</v>
      </c>
      <c r="B72" s="136">
        <v>15065.18</v>
      </c>
      <c r="C72" s="136">
        <v>10825.25</v>
      </c>
      <c r="D72" s="136">
        <v>4182.6099999999997</v>
      </c>
      <c r="E72" s="136">
        <v>57.32</v>
      </c>
      <c r="F72" s="136">
        <v>12464.43</v>
      </c>
      <c r="G72" s="136">
        <v>9439.02</v>
      </c>
      <c r="H72" s="136">
        <v>36.51</v>
      </c>
      <c r="I72" s="136">
        <v>2988.9</v>
      </c>
      <c r="J72" s="136">
        <v>699.81700000000001</v>
      </c>
      <c r="K72" s="136">
        <v>651.17600000000004</v>
      </c>
      <c r="L72" s="136">
        <v>46.44</v>
      </c>
      <c r="M72" s="136">
        <v>2.2010000000000001</v>
      </c>
      <c r="N72" s="136">
        <v>82.74</v>
      </c>
      <c r="O72" s="136">
        <v>87.19</v>
      </c>
      <c r="P72" s="136">
        <v>71.459999999999994</v>
      </c>
      <c r="Q72" s="136">
        <v>63.7</v>
      </c>
      <c r="R72" s="136">
        <v>471</v>
      </c>
      <c r="S72" s="136">
        <v>86.95</v>
      </c>
      <c r="T72" s="136">
        <v>72.83</v>
      </c>
      <c r="U72" s="136">
        <v>75.05</v>
      </c>
      <c r="V72" s="136">
        <v>0</v>
      </c>
    </row>
    <row r="73" spans="1:22">
      <c r="A73" s="135">
        <v>43769</v>
      </c>
      <c r="B73" s="136">
        <v>14988.13</v>
      </c>
      <c r="C73" s="136">
        <v>10972.56</v>
      </c>
      <c r="D73" s="136">
        <v>3959.03</v>
      </c>
      <c r="E73" s="136">
        <v>56.54</v>
      </c>
      <c r="F73" s="136">
        <v>12360.09</v>
      </c>
      <c r="G73" s="136">
        <v>9581.02</v>
      </c>
      <c r="H73" s="136">
        <v>34.92</v>
      </c>
      <c r="I73" s="136">
        <v>2744.15</v>
      </c>
      <c r="J73" s="136">
        <v>707.28499999999997</v>
      </c>
      <c r="K73" s="136">
        <v>660.77700000000004</v>
      </c>
      <c r="L73" s="136">
        <v>44.284999999999997</v>
      </c>
      <c r="M73" s="136">
        <v>2.2229999999999999</v>
      </c>
      <c r="N73" s="136">
        <v>82.47</v>
      </c>
      <c r="O73" s="136">
        <v>87.32</v>
      </c>
      <c r="P73" s="136">
        <v>69.31</v>
      </c>
      <c r="Q73" s="136">
        <v>61.76</v>
      </c>
      <c r="R73" s="136">
        <v>470</v>
      </c>
      <c r="S73" s="136">
        <v>87.36</v>
      </c>
      <c r="T73" s="136">
        <v>71.790000000000006</v>
      </c>
      <c r="U73" s="136">
        <v>82.23</v>
      </c>
      <c r="V73" s="136">
        <v>0</v>
      </c>
    </row>
    <row r="74" spans="1:22">
      <c r="A74" s="135">
        <v>43799</v>
      </c>
      <c r="B74" s="136">
        <v>11443.41</v>
      </c>
      <c r="C74" s="136">
        <v>8492.91</v>
      </c>
      <c r="D74" s="136">
        <v>2907.97</v>
      </c>
      <c r="E74" s="136">
        <v>42.54</v>
      </c>
      <c r="F74" s="136">
        <v>9113.6200000000008</v>
      </c>
      <c r="G74" s="136">
        <v>7091.72</v>
      </c>
      <c r="H74" s="136">
        <v>27.65</v>
      </c>
      <c r="I74" s="136">
        <v>1994.25</v>
      </c>
      <c r="J74" s="136">
        <v>508.875</v>
      </c>
      <c r="K74" s="136">
        <v>474.34399999999999</v>
      </c>
      <c r="L74" s="136">
        <v>32.665999999999997</v>
      </c>
      <c r="M74" s="136">
        <v>1.865</v>
      </c>
      <c r="N74" s="136">
        <v>79.64</v>
      </c>
      <c r="O74" s="136">
        <v>83.5</v>
      </c>
      <c r="P74" s="136">
        <v>68.58</v>
      </c>
      <c r="Q74" s="136">
        <v>65</v>
      </c>
      <c r="R74" s="136">
        <v>364</v>
      </c>
      <c r="S74" s="136">
        <v>88.95</v>
      </c>
      <c r="T74" s="136">
        <v>75.45</v>
      </c>
      <c r="U74" s="136">
        <v>86.07</v>
      </c>
      <c r="V74" s="136">
        <v>0</v>
      </c>
    </row>
    <row r="75" spans="1:22">
      <c r="A75" s="135">
        <v>43830</v>
      </c>
      <c r="B75" s="136">
        <v>11513.13</v>
      </c>
      <c r="C75" s="136">
        <v>8265.6200000000008</v>
      </c>
      <c r="D75" s="136">
        <v>3207.25</v>
      </c>
      <c r="E75" s="136">
        <v>40.26</v>
      </c>
      <c r="F75" s="136">
        <v>9126.7000000000007</v>
      </c>
      <c r="G75" s="136">
        <v>6768.47</v>
      </c>
      <c r="H75" s="136">
        <v>25.91</v>
      </c>
      <c r="I75" s="136">
        <v>2332.3200000000002</v>
      </c>
      <c r="J75" s="136">
        <v>485.43</v>
      </c>
      <c r="K75" s="136">
        <v>446.91399999999999</v>
      </c>
      <c r="L75" s="136">
        <v>36.618000000000002</v>
      </c>
      <c r="M75" s="136">
        <v>1.897</v>
      </c>
      <c r="N75" s="136">
        <v>79.27</v>
      </c>
      <c r="O75" s="136">
        <v>81.89</v>
      </c>
      <c r="P75" s="136">
        <v>72.72</v>
      </c>
      <c r="Q75" s="136">
        <v>64.36</v>
      </c>
      <c r="R75" s="136">
        <v>361</v>
      </c>
      <c r="S75" s="136">
        <v>87.2</v>
      </c>
      <c r="T75" s="136">
        <v>75.540000000000006</v>
      </c>
      <c r="U75" s="136">
        <v>85.32</v>
      </c>
      <c r="V75" s="136">
        <v>0</v>
      </c>
    </row>
    <row r="76" spans="1:22">
      <c r="A76" s="135">
        <v>43861</v>
      </c>
      <c r="B76" s="136">
        <v>11812.97</v>
      </c>
      <c r="C76" s="136">
        <v>8460.68</v>
      </c>
      <c r="D76" s="136">
        <v>3308.91</v>
      </c>
      <c r="E76" s="136">
        <v>43.38</v>
      </c>
      <c r="F76" s="136">
        <v>8791.8700000000008</v>
      </c>
      <c r="G76" s="136">
        <v>6438.72</v>
      </c>
      <c r="H76" s="136">
        <v>24.71</v>
      </c>
      <c r="I76" s="136">
        <v>2328.44</v>
      </c>
      <c r="J76" s="136">
        <v>461.24700000000001</v>
      </c>
      <c r="K76" s="136">
        <v>422.55399999999997</v>
      </c>
      <c r="L76" s="136">
        <v>36.94</v>
      </c>
      <c r="M76" s="136">
        <v>1.752</v>
      </c>
      <c r="N76" s="136">
        <v>74.430000000000007</v>
      </c>
      <c r="O76" s="136">
        <v>76.099999999999994</v>
      </c>
      <c r="P76" s="136">
        <v>70.37</v>
      </c>
      <c r="Q76" s="136">
        <v>56.96</v>
      </c>
      <c r="R76" s="136">
        <v>357</v>
      </c>
      <c r="S76" s="136">
        <v>86.13</v>
      </c>
      <c r="T76" s="136">
        <v>74.959999999999994</v>
      </c>
      <c r="U76" s="136">
        <v>81.25</v>
      </c>
      <c r="V76" s="136">
        <v>0</v>
      </c>
    </row>
    <row r="77" spans="1:22">
      <c r="A77" s="135">
        <v>43890</v>
      </c>
      <c r="B77" s="136">
        <v>2035.31</v>
      </c>
      <c r="C77" s="136">
        <v>1525.89</v>
      </c>
      <c r="D77" s="136">
        <v>504.43</v>
      </c>
      <c r="E77" s="136">
        <v>4.99</v>
      </c>
      <c r="F77" s="136">
        <v>897.82</v>
      </c>
      <c r="G77" s="136">
        <v>656.59</v>
      </c>
      <c r="H77" s="136">
        <v>1.47</v>
      </c>
      <c r="I77" s="136">
        <v>239.76</v>
      </c>
      <c r="J77" s="136">
        <v>48.03</v>
      </c>
      <c r="K77" s="136">
        <v>44.585999999999999</v>
      </c>
      <c r="L77" s="136">
        <v>3.3450000000000002</v>
      </c>
      <c r="M77" s="136">
        <v>9.9000000000000005E-2</v>
      </c>
      <c r="N77" s="136">
        <v>44.11</v>
      </c>
      <c r="O77" s="136">
        <v>43.03</v>
      </c>
      <c r="P77" s="136">
        <v>47.53</v>
      </c>
      <c r="Q77" s="136">
        <v>29.56</v>
      </c>
      <c r="R77" s="136">
        <v>356</v>
      </c>
      <c r="S77" s="136">
        <v>86.76</v>
      </c>
      <c r="T77" s="136">
        <v>73.52</v>
      </c>
      <c r="U77" s="136">
        <v>80.94</v>
      </c>
      <c r="V77" s="136">
        <v>0</v>
      </c>
    </row>
    <row r="78" spans="1:22">
      <c r="A78" s="135">
        <v>43921</v>
      </c>
      <c r="B78" s="136">
        <v>3155.5</v>
      </c>
      <c r="C78" s="136">
        <v>2957.02</v>
      </c>
      <c r="D78" s="136">
        <v>198.48</v>
      </c>
      <c r="E78" s="136">
        <v>0</v>
      </c>
      <c r="F78" s="136">
        <v>1884.14</v>
      </c>
      <c r="G78" s="136">
        <v>1786.45</v>
      </c>
      <c r="H78" s="136">
        <v>0</v>
      </c>
      <c r="I78" s="136">
        <v>97.69</v>
      </c>
      <c r="J78" s="136">
        <v>118.188</v>
      </c>
      <c r="K78" s="136">
        <v>116.58799999999999</v>
      </c>
      <c r="L78" s="136">
        <v>1.6</v>
      </c>
      <c r="M78" s="136">
        <v>0</v>
      </c>
      <c r="N78" s="136">
        <v>59.71</v>
      </c>
      <c r="O78" s="136">
        <v>60.41</v>
      </c>
      <c r="P78" s="136">
        <v>49.22</v>
      </c>
      <c r="Q78" s="136">
        <v>0</v>
      </c>
      <c r="R78" s="136">
        <v>354</v>
      </c>
      <c r="S78" s="136">
        <v>85.13</v>
      </c>
      <c r="T78" s="136">
        <v>74.53</v>
      </c>
      <c r="U78" s="136">
        <v>81.349999999999994</v>
      </c>
      <c r="V78" s="136">
        <v>0</v>
      </c>
    </row>
    <row r="79" spans="1:22">
      <c r="A79" s="135">
        <v>43951</v>
      </c>
      <c r="B79" s="136">
        <v>3183.33</v>
      </c>
      <c r="C79" s="136">
        <v>3123.1</v>
      </c>
      <c r="D79" s="136">
        <v>60.24</v>
      </c>
      <c r="E79" s="136">
        <v>0</v>
      </c>
      <c r="F79" s="136">
        <v>2134.14</v>
      </c>
      <c r="G79" s="136">
        <v>2113.35</v>
      </c>
      <c r="H79" s="136">
        <v>0</v>
      </c>
      <c r="I79" s="136">
        <v>20.79</v>
      </c>
      <c r="J79" s="136">
        <v>140.44</v>
      </c>
      <c r="K79" s="136">
        <v>140.20599999999999</v>
      </c>
      <c r="L79" s="136">
        <v>0.23499999999999999</v>
      </c>
      <c r="M79" s="136">
        <v>0</v>
      </c>
      <c r="N79" s="136">
        <v>67.040000000000006</v>
      </c>
      <c r="O79" s="136">
        <v>67.67</v>
      </c>
      <c r="P79" s="136">
        <v>34.51</v>
      </c>
      <c r="Q79" s="136">
        <v>0</v>
      </c>
      <c r="R79" s="136">
        <v>351</v>
      </c>
      <c r="S79" s="136">
        <v>84.33</v>
      </c>
      <c r="T79" s="136">
        <v>77.31</v>
      </c>
      <c r="U79" s="136">
        <v>74.459999999999994</v>
      </c>
      <c r="V79" s="136">
        <v>0</v>
      </c>
    </row>
    <row r="80" spans="1:22">
      <c r="A80" s="135">
        <v>43982</v>
      </c>
      <c r="B80" s="136">
        <v>5009.68</v>
      </c>
      <c r="C80" s="136">
        <v>4945.78</v>
      </c>
      <c r="D80" s="136">
        <v>63.9</v>
      </c>
      <c r="E80" s="136">
        <v>0</v>
      </c>
      <c r="F80" s="136">
        <v>3569.41</v>
      </c>
      <c r="G80" s="136">
        <v>3544.26</v>
      </c>
      <c r="H80" s="136">
        <v>0</v>
      </c>
      <c r="I80" s="136">
        <v>25.14</v>
      </c>
      <c r="J80" s="136">
        <v>242.84299999999999</v>
      </c>
      <c r="K80" s="136">
        <v>242.50899999999999</v>
      </c>
      <c r="L80" s="136">
        <v>0.33400000000000002</v>
      </c>
      <c r="M80" s="136">
        <v>0</v>
      </c>
      <c r="N80" s="136">
        <v>71.25</v>
      </c>
      <c r="O80" s="136">
        <v>71.66</v>
      </c>
      <c r="P80" s="136">
        <v>39.340000000000003</v>
      </c>
      <c r="Q80" s="136">
        <v>0</v>
      </c>
      <c r="R80" s="136">
        <v>349</v>
      </c>
      <c r="S80" s="136">
        <v>87.4</v>
      </c>
      <c r="T80" s="136">
        <v>78.42</v>
      </c>
      <c r="U80" s="136">
        <v>59.65</v>
      </c>
      <c r="V80" s="136">
        <v>0</v>
      </c>
    </row>
    <row r="81" spans="1:22">
      <c r="A81" s="135">
        <v>44012</v>
      </c>
      <c r="B81" s="136">
        <v>5977.77</v>
      </c>
      <c r="C81" s="136">
        <v>5886.63</v>
      </c>
      <c r="D81" s="136">
        <v>91.14</v>
      </c>
      <c r="E81" s="136">
        <v>0</v>
      </c>
      <c r="F81" s="136">
        <v>4345.88</v>
      </c>
      <c r="G81" s="136">
        <v>4300.05</v>
      </c>
      <c r="H81" s="136">
        <v>0</v>
      </c>
      <c r="I81" s="136">
        <v>45.83</v>
      </c>
      <c r="J81" s="136">
        <v>293.35500000000002</v>
      </c>
      <c r="K81" s="136">
        <v>292.80799999999999</v>
      </c>
      <c r="L81" s="136">
        <v>0.54700000000000004</v>
      </c>
      <c r="M81" s="136">
        <v>0</v>
      </c>
      <c r="N81" s="136">
        <v>72.7</v>
      </c>
      <c r="O81" s="136">
        <v>73.05</v>
      </c>
      <c r="P81" s="136">
        <v>50.28</v>
      </c>
      <c r="Q81" s="136">
        <v>0</v>
      </c>
      <c r="R81" s="136">
        <v>346</v>
      </c>
      <c r="S81" s="136">
        <v>84.73</v>
      </c>
      <c r="T81" s="136">
        <v>74.09</v>
      </c>
      <c r="U81" s="136">
        <v>71.95</v>
      </c>
      <c r="V81" s="136">
        <v>0</v>
      </c>
    </row>
    <row r="82" spans="1:22">
      <c r="A82" s="135">
        <v>44043</v>
      </c>
      <c r="B82" s="136">
        <v>6380.8</v>
      </c>
      <c r="C82" s="136">
        <v>6266.63</v>
      </c>
      <c r="D82" s="136">
        <v>114.17</v>
      </c>
      <c r="E82" s="136">
        <v>0</v>
      </c>
      <c r="F82" s="136">
        <v>4930.51</v>
      </c>
      <c r="G82" s="136">
        <v>4868.55</v>
      </c>
      <c r="H82" s="136">
        <v>0</v>
      </c>
      <c r="I82" s="136">
        <v>61.96</v>
      </c>
      <c r="J82" s="136">
        <v>338.14100000000002</v>
      </c>
      <c r="K82" s="136">
        <v>337.45</v>
      </c>
      <c r="L82" s="136">
        <v>0.69099999999999995</v>
      </c>
      <c r="M82" s="136">
        <v>0</v>
      </c>
      <c r="N82" s="136">
        <v>77.27</v>
      </c>
      <c r="O82" s="136">
        <v>77.69</v>
      </c>
      <c r="P82" s="136">
        <v>54.27</v>
      </c>
      <c r="Q82" s="136">
        <v>0</v>
      </c>
      <c r="R82" s="136">
        <v>346</v>
      </c>
      <c r="S82" s="136">
        <v>84.05</v>
      </c>
      <c r="T82" s="136">
        <v>74.87</v>
      </c>
      <c r="U82" s="136">
        <v>81.400000000000006</v>
      </c>
      <c r="V82" s="136">
        <v>0</v>
      </c>
    </row>
    <row r="83" spans="1:22">
      <c r="A83" s="135">
        <v>44074</v>
      </c>
      <c r="B83" s="136">
        <v>7538.52</v>
      </c>
      <c r="C83" s="136">
        <v>7378.46</v>
      </c>
      <c r="D83" s="136">
        <v>160.05000000000001</v>
      </c>
      <c r="E83" s="136">
        <v>0</v>
      </c>
      <c r="F83" s="136">
        <v>5817.52</v>
      </c>
      <c r="G83" s="136">
        <v>5736.55</v>
      </c>
      <c r="H83" s="136">
        <v>0</v>
      </c>
      <c r="I83" s="136">
        <v>80.98</v>
      </c>
      <c r="J83" s="136">
        <v>406.79700000000003</v>
      </c>
      <c r="K83" s="136">
        <v>405.93799999999999</v>
      </c>
      <c r="L83" s="136">
        <v>0.85899999999999999</v>
      </c>
      <c r="M83" s="136">
        <v>0</v>
      </c>
      <c r="N83" s="136">
        <v>77.17</v>
      </c>
      <c r="O83" s="136">
        <v>77.75</v>
      </c>
      <c r="P83" s="136">
        <v>50.59</v>
      </c>
      <c r="Q83" s="136">
        <v>0</v>
      </c>
      <c r="R83" s="136">
        <v>346</v>
      </c>
      <c r="S83" s="136">
        <v>84.65</v>
      </c>
      <c r="T83" s="136">
        <v>77.39</v>
      </c>
      <c r="U83" s="136">
        <v>81.11</v>
      </c>
      <c r="V83" s="136">
        <v>0</v>
      </c>
    </row>
    <row r="84" spans="1:22">
      <c r="A84" s="135">
        <v>44104</v>
      </c>
      <c r="B84" s="136">
        <v>7088.16</v>
      </c>
      <c r="C84" s="136">
        <v>6907.44</v>
      </c>
      <c r="D84" s="136">
        <v>180.72</v>
      </c>
      <c r="E84" s="136">
        <v>0</v>
      </c>
      <c r="F84" s="136">
        <v>5749.97</v>
      </c>
      <c r="G84" s="136">
        <v>5656.48</v>
      </c>
      <c r="H84" s="136">
        <v>0</v>
      </c>
      <c r="I84" s="136">
        <v>93.5</v>
      </c>
      <c r="J84" s="136">
        <v>389.61500000000001</v>
      </c>
      <c r="K84" s="136">
        <v>390.642</v>
      </c>
      <c r="L84" s="136">
        <v>1.0269999999999999</v>
      </c>
      <c r="M84" s="136">
        <v>0</v>
      </c>
      <c r="N84" s="136">
        <v>81.12</v>
      </c>
      <c r="O84" s="136">
        <v>81.89</v>
      </c>
      <c r="P84" s="136">
        <v>51.74</v>
      </c>
      <c r="Q84" s="136">
        <v>0</v>
      </c>
      <c r="R84" s="136">
        <v>346</v>
      </c>
      <c r="S84" s="136">
        <v>83.56</v>
      </c>
      <c r="T84" s="136">
        <v>76.97</v>
      </c>
      <c r="U84" s="136">
        <v>76.73</v>
      </c>
      <c r="V84" s="136">
        <v>0</v>
      </c>
    </row>
    <row r="85" spans="1:22">
      <c r="A85" s="135">
        <v>44135</v>
      </c>
      <c r="B85" s="136">
        <v>8055.94</v>
      </c>
      <c r="C85" s="136">
        <v>7846.76</v>
      </c>
      <c r="D85" s="136">
        <v>209.18</v>
      </c>
      <c r="E85" s="136">
        <v>0</v>
      </c>
      <c r="F85" s="136">
        <v>6452.9</v>
      </c>
      <c r="G85" s="136">
        <v>6361.26</v>
      </c>
      <c r="H85" s="136">
        <v>0</v>
      </c>
      <c r="I85" s="136">
        <v>91.65</v>
      </c>
      <c r="J85" s="136">
        <v>435.21899999999999</v>
      </c>
      <c r="K85" s="136">
        <v>434.20699999999999</v>
      </c>
      <c r="L85" s="136">
        <v>1.012</v>
      </c>
      <c r="M85" s="136">
        <v>0</v>
      </c>
      <c r="N85" s="136">
        <v>80.099999999999994</v>
      </c>
      <c r="O85" s="136">
        <v>81.069999999999993</v>
      </c>
      <c r="P85" s="136">
        <v>43.81</v>
      </c>
      <c r="Q85" s="136">
        <v>0</v>
      </c>
      <c r="R85" s="136">
        <v>346</v>
      </c>
      <c r="S85" s="136">
        <v>84.51</v>
      </c>
      <c r="T85" s="136">
        <v>81.61</v>
      </c>
      <c r="U85" s="136">
        <v>77.55</v>
      </c>
      <c r="V85" s="136">
        <v>0</v>
      </c>
    </row>
    <row r="86" spans="1:22">
      <c r="A86" s="135">
        <v>44165</v>
      </c>
      <c r="B86" s="136">
        <v>8053.72</v>
      </c>
      <c r="C86" s="136">
        <v>7915.27</v>
      </c>
      <c r="D86" s="136">
        <v>138.44999999999999</v>
      </c>
      <c r="E86" s="136">
        <v>0</v>
      </c>
      <c r="F86" s="136">
        <v>6169.47</v>
      </c>
      <c r="G86" s="136">
        <v>6098.97</v>
      </c>
      <c r="H86" s="136">
        <v>0</v>
      </c>
      <c r="I86" s="136">
        <v>70.5</v>
      </c>
      <c r="J86" s="136">
        <v>406.28100000000001</v>
      </c>
      <c r="K86" s="136">
        <v>405.50099999999998</v>
      </c>
      <c r="L86" s="136">
        <v>0.78</v>
      </c>
      <c r="M86" s="136">
        <v>0</v>
      </c>
      <c r="N86" s="136">
        <v>76.599999999999994</v>
      </c>
      <c r="O86" s="136">
        <v>77.05</v>
      </c>
      <c r="P86" s="136">
        <v>50.92</v>
      </c>
      <c r="Q86" s="136">
        <v>0</v>
      </c>
      <c r="R86" s="136">
        <v>346</v>
      </c>
      <c r="S86" s="136">
        <v>87.7</v>
      </c>
      <c r="T86" s="136">
        <v>81.06</v>
      </c>
      <c r="U86" s="136">
        <v>80.680000000000007</v>
      </c>
      <c r="V86" s="136">
        <v>0</v>
      </c>
    </row>
    <row r="87" spans="1:22">
      <c r="A87" s="135">
        <v>44196</v>
      </c>
      <c r="B87" s="136">
        <v>8671.2099999999991</v>
      </c>
      <c r="C87" s="136">
        <v>8567.2199999999993</v>
      </c>
      <c r="D87" s="136">
        <v>103.99</v>
      </c>
      <c r="E87" s="136">
        <v>0</v>
      </c>
      <c r="F87" s="136">
        <v>6433.31</v>
      </c>
      <c r="G87" s="136">
        <v>6387.28</v>
      </c>
      <c r="H87" s="136">
        <v>0</v>
      </c>
      <c r="I87" s="136">
        <v>46.03</v>
      </c>
      <c r="J87" s="136">
        <v>421.988</v>
      </c>
      <c r="K87" s="136">
        <v>421.49700000000001</v>
      </c>
      <c r="L87" s="136">
        <v>4.92</v>
      </c>
      <c r="M87" s="136">
        <v>0</v>
      </c>
      <c r="N87" s="136">
        <v>74.19</v>
      </c>
      <c r="O87" s="136">
        <v>74.55</v>
      </c>
      <c r="P87" s="136">
        <v>44.26</v>
      </c>
      <c r="Q87" s="136">
        <v>0</v>
      </c>
      <c r="R87" s="136">
        <v>346</v>
      </c>
      <c r="S87" s="136">
        <v>87.9</v>
      </c>
      <c r="T87" s="136">
        <v>83.67</v>
      </c>
      <c r="U87" s="136">
        <v>77.45</v>
      </c>
      <c r="V87" s="136">
        <v>0</v>
      </c>
    </row>
    <row r="88" spans="1:22">
      <c r="A88" s="135">
        <v>44227</v>
      </c>
      <c r="B88" s="136">
        <v>7889.31</v>
      </c>
      <c r="C88" s="136">
        <v>7785.47</v>
      </c>
      <c r="D88" s="136">
        <v>103.84</v>
      </c>
      <c r="E88" s="136">
        <v>0</v>
      </c>
      <c r="F88" s="136">
        <v>5103.22</v>
      </c>
      <c r="G88" s="136">
        <v>5061.46</v>
      </c>
      <c r="H88" s="136">
        <v>0</v>
      </c>
      <c r="I88" s="136">
        <v>41.76</v>
      </c>
      <c r="J88" s="136">
        <v>333.02800000000002</v>
      </c>
      <c r="K88" s="136">
        <v>332.61700000000002</v>
      </c>
      <c r="L88" s="136">
        <v>0.41099999999999998</v>
      </c>
      <c r="M88" s="136">
        <v>0</v>
      </c>
      <c r="N88" s="136">
        <v>64.69</v>
      </c>
      <c r="O88" s="136">
        <v>65.010000000000005</v>
      </c>
      <c r="P88" s="136">
        <v>40.22</v>
      </c>
      <c r="Q88" s="136">
        <v>0</v>
      </c>
      <c r="R88" s="136">
        <v>346</v>
      </c>
      <c r="S88" s="136">
        <v>85.93</v>
      </c>
      <c r="T88" s="136">
        <v>78.239999999999995</v>
      </c>
      <c r="U88" s="136">
        <v>73.98</v>
      </c>
      <c r="V88" s="136">
        <v>0</v>
      </c>
    </row>
    <row r="89" spans="1:22">
      <c r="A89" s="135">
        <v>44255</v>
      </c>
      <c r="B89" s="136">
        <v>5676.51</v>
      </c>
      <c r="C89" s="136">
        <v>5597.97</v>
      </c>
      <c r="D89" s="136">
        <v>78.540000000000006</v>
      </c>
      <c r="E89" s="136">
        <v>0</v>
      </c>
      <c r="F89" s="136">
        <v>3908.04</v>
      </c>
      <c r="G89" s="136">
        <v>3879.3</v>
      </c>
      <c r="H89" s="136">
        <v>0</v>
      </c>
      <c r="I89" s="136">
        <v>28.74</v>
      </c>
      <c r="J89" s="136">
        <v>249.35499999999999</v>
      </c>
      <c r="K89" s="136">
        <v>249.083</v>
      </c>
      <c r="L89" s="136">
        <v>0.27200000000000002</v>
      </c>
      <c r="M89" s="136">
        <v>0</v>
      </c>
      <c r="N89" s="136">
        <v>68.849999999999994</v>
      </c>
      <c r="O89" s="136">
        <v>69.3</v>
      </c>
      <c r="P89" s="136">
        <v>36.590000000000003</v>
      </c>
      <c r="Q89" s="136">
        <v>0</v>
      </c>
      <c r="R89" s="136">
        <v>346</v>
      </c>
      <c r="S89" s="136">
        <v>86.08</v>
      </c>
      <c r="T89" s="136">
        <v>78.53</v>
      </c>
      <c r="U89" s="136">
        <v>73.56</v>
      </c>
      <c r="V89" s="136">
        <v>0</v>
      </c>
    </row>
    <row r="90" spans="1:22">
      <c r="A90" s="135">
        <v>44286</v>
      </c>
      <c r="B90" s="136">
        <v>8339.9500000000007</v>
      </c>
      <c r="C90" s="136">
        <v>8223.2900000000009</v>
      </c>
      <c r="D90" s="136">
        <v>116.66</v>
      </c>
      <c r="E90" s="136">
        <v>0</v>
      </c>
      <c r="F90" s="136">
        <v>6677.93</v>
      </c>
      <c r="G90" s="136">
        <v>6634.45</v>
      </c>
      <c r="H90" s="136">
        <v>0</v>
      </c>
      <c r="I90" s="136">
        <v>43.48</v>
      </c>
      <c r="J90" s="136">
        <v>436.959</v>
      </c>
      <c r="K90" s="136">
        <v>436.49200000000002</v>
      </c>
      <c r="L90" s="136">
        <v>0.46700000000000003</v>
      </c>
      <c r="M90" s="136">
        <v>0</v>
      </c>
      <c r="N90" s="136">
        <v>80.069999999999993</v>
      </c>
      <c r="O90" s="136">
        <v>80.680000000000007</v>
      </c>
      <c r="P90" s="136">
        <v>37.270000000000003</v>
      </c>
      <c r="Q90" s="136">
        <v>0</v>
      </c>
      <c r="R90" s="136">
        <v>346</v>
      </c>
      <c r="S90" s="136">
        <v>84.22</v>
      </c>
      <c r="T90" s="136">
        <v>76.48</v>
      </c>
      <c r="U90" s="136">
        <v>79.260000000000005</v>
      </c>
      <c r="V90" s="136">
        <v>0</v>
      </c>
    </row>
    <row r="91" spans="1:22">
      <c r="A91" s="135">
        <v>44316</v>
      </c>
      <c r="B91" s="136">
        <v>8732.08</v>
      </c>
      <c r="C91" s="136">
        <v>8634.91</v>
      </c>
      <c r="D91" s="136">
        <v>97.16</v>
      </c>
      <c r="E91" s="136">
        <v>0</v>
      </c>
      <c r="F91" s="136">
        <v>7168.13</v>
      </c>
      <c r="G91" s="136">
        <v>7116.82</v>
      </c>
      <c r="H91" s="136">
        <v>0</v>
      </c>
      <c r="I91" s="136">
        <v>51.31</v>
      </c>
      <c r="J91" s="136">
        <v>472.93700000000001</v>
      </c>
      <c r="K91" s="136">
        <v>472.39499999999998</v>
      </c>
      <c r="L91" s="136">
        <v>0.54100000000000004</v>
      </c>
      <c r="M91" s="136">
        <v>0</v>
      </c>
      <c r="N91" s="136">
        <v>82.09</v>
      </c>
      <c r="O91" s="136">
        <v>82.42</v>
      </c>
      <c r="P91" s="136">
        <v>52.81</v>
      </c>
      <c r="Q91" s="136">
        <v>0</v>
      </c>
      <c r="R91" s="136">
        <v>345</v>
      </c>
      <c r="S91" s="136">
        <v>85.86</v>
      </c>
      <c r="T91" s="136">
        <v>78.38</v>
      </c>
      <c r="U91" s="136">
        <v>78.03</v>
      </c>
      <c r="V91" s="136">
        <v>0</v>
      </c>
    </row>
    <row r="92" spans="1:22">
      <c r="A92" s="135">
        <v>44347</v>
      </c>
      <c r="B92" s="136">
        <v>8544.8799999999992</v>
      </c>
      <c r="C92" s="136">
        <v>8445.2000000000007</v>
      </c>
      <c r="D92" s="136">
        <v>99.69</v>
      </c>
      <c r="E92" s="136">
        <v>0</v>
      </c>
      <c r="F92" s="136">
        <v>7038.38</v>
      </c>
      <c r="G92" s="136">
        <v>6990.91</v>
      </c>
      <c r="H92" s="136">
        <v>0</v>
      </c>
      <c r="I92" s="136">
        <v>47.47</v>
      </c>
      <c r="J92" s="136">
        <v>469.28</v>
      </c>
      <c r="K92" s="136">
        <v>468.79599999999999</v>
      </c>
      <c r="L92" s="136">
        <v>0.48399999999999999</v>
      </c>
      <c r="M92" s="136">
        <v>0</v>
      </c>
      <c r="N92" s="136">
        <v>82.37</v>
      </c>
      <c r="O92" s="136">
        <v>82.78</v>
      </c>
      <c r="P92" s="136">
        <v>47.62</v>
      </c>
      <c r="Q92" s="136">
        <v>0</v>
      </c>
      <c r="R92" s="136">
        <v>345</v>
      </c>
      <c r="S92" s="136">
        <v>85.85</v>
      </c>
      <c r="T92" s="136">
        <v>74.87</v>
      </c>
      <c r="U92" s="136">
        <v>77.95</v>
      </c>
      <c r="V92" s="136">
        <v>0</v>
      </c>
    </row>
    <row r="93" spans="1:22">
      <c r="A93" s="135">
        <v>44377</v>
      </c>
      <c r="B93" s="136">
        <v>6842.32</v>
      </c>
      <c r="C93" s="136">
        <v>6777.65</v>
      </c>
      <c r="D93" s="136">
        <v>64.67</v>
      </c>
      <c r="E93" s="136">
        <v>0</v>
      </c>
      <c r="F93" s="136">
        <v>5443.42</v>
      </c>
      <c r="G93" s="136">
        <v>5417.48</v>
      </c>
      <c r="H93" s="136">
        <v>0</v>
      </c>
      <c r="I93" s="136">
        <v>25.94</v>
      </c>
      <c r="J93" s="136">
        <v>362.36399999999998</v>
      </c>
      <c r="K93" s="136">
        <v>362.072</v>
      </c>
      <c r="L93" s="136">
        <v>0.29199999999999998</v>
      </c>
      <c r="M93" s="136">
        <v>0</v>
      </c>
      <c r="N93" s="136">
        <v>79.56</v>
      </c>
      <c r="O93" s="136">
        <v>79.930000000000007</v>
      </c>
      <c r="P93" s="136">
        <v>40.119999999999997</v>
      </c>
      <c r="Q93" s="136">
        <v>0</v>
      </c>
      <c r="R93" s="136">
        <v>345</v>
      </c>
      <c r="S93" s="136">
        <v>90.07</v>
      </c>
      <c r="T93" s="136">
        <v>81.849999999999994</v>
      </c>
      <c r="U93" s="136">
        <v>80.95</v>
      </c>
      <c r="V93" s="136">
        <v>0</v>
      </c>
    </row>
    <row r="94" spans="1:22">
      <c r="A94" s="135">
        <v>44408</v>
      </c>
      <c r="B94" s="136">
        <v>8594.51</v>
      </c>
      <c r="C94" s="136">
        <v>8535.48</v>
      </c>
      <c r="D94" s="136">
        <v>59.03</v>
      </c>
      <c r="E94" s="136">
        <v>0</v>
      </c>
      <c r="F94" s="136">
        <v>7112.23</v>
      </c>
      <c r="G94" s="136">
        <v>7082.49</v>
      </c>
      <c r="H94" s="136">
        <v>0</v>
      </c>
      <c r="I94" s="136">
        <v>29.74</v>
      </c>
      <c r="J94" s="136">
        <v>468.52199999999999</v>
      </c>
      <c r="K94" s="136">
        <v>468.21300000000002</v>
      </c>
      <c r="L94" s="136">
        <v>0.309</v>
      </c>
      <c r="M94" s="136">
        <v>0</v>
      </c>
      <c r="N94" s="136">
        <v>82.75</v>
      </c>
      <c r="O94" s="136">
        <v>82.98</v>
      </c>
      <c r="P94" s="136">
        <v>50.38</v>
      </c>
      <c r="Q94" s="136">
        <v>0</v>
      </c>
      <c r="R94" s="136">
        <v>345</v>
      </c>
      <c r="S94" s="136">
        <v>88.86</v>
      </c>
      <c r="T94" s="136">
        <v>81.099999999999994</v>
      </c>
      <c r="U94" s="136">
        <v>82.45</v>
      </c>
      <c r="V94" s="136">
        <v>0</v>
      </c>
    </row>
    <row r="95" spans="1:22">
      <c r="A95" s="135">
        <v>44439</v>
      </c>
      <c r="B95" s="136">
        <v>5159.66</v>
      </c>
      <c r="C95" s="136">
        <v>5096.7299999999996</v>
      </c>
      <c r="D95" s="136">
        <v>62.93</v>
      </c>
      <c r="E95" s="136">
        <v>0</v>
      </c>
      <c r="F95" s="136">
        <v>3212.14</v>
      </c>
      <c r="G95" s="136">
        <v>3174.46</v>
      </c>
      <c r="H95" s="136">
        <v>0</v>
      </c>
      <c r="I95" s="136">
        <v>37.68</v>
      </c>
      <c r="J95" s="136">
        <v>213.97200000000001</v>
      </c>
      <c r="K95" s="136">
        <v>213.59399999999999</v>
      </c>
      <c r="L95" s="136">
        <v>0.378</v>
      </c>
      <c r="M95" s="136">
        <v>0</v>
      </c>
      <c r="N95" s="136">
        <v>62.25</v>
      </c>
      <c r="O95" s="136">
        <v>62.28</v>
      </c>
      <c r="P95" s="136">
        <v>59.88</v>
      </c>
      <c r="Q95" s="136">
        <v>0</v>
      </c>
      <c r="R95" s="136">
        <v>344</v>
      </c>
      <c r="S95" s="136">
        <v>88.12</v>
      </c>
      <c r="T95" s="136">
        <v>81.25</v>
      </c>
      <c r="U95" s="136">
        <v>86.83</v>
      </c>
      <c r="V95" s="136">
        <v>0</v>
      </c>
    </row>
    <row r="96" spans="1:22">
      <c r="A96" s="135">
        <v>44469</v>
      </c>
      <c r="B96" s="136">
        <v>7067.02</v>
      </c>
      <c r="C96" s="136">
        <v>6997.03</v>
      </c>
      <c r="D96" s="136">
        <v>69.989999999999995</v>
      </c>
      <c r="E96" s="136">
        <v>0</v>
      </c>
      <c r="F96" s="136">
        <v>5095.4399999999996</v>
      </c>
      <c r="G96" s="136">
        <v>5043.03</v>
      </c>
      <c r="H96" s="136">
        <v>0</v>
      </c>
      <c r="I96" s="136">
        <v>52.41</v>
      </c>
      <c r="J96" s="136">
        <v>338.46800000000002</v>
      </c>
      <c r="K96" s="136">
        <v>337.88900000000001</v>
      </c>
      <c r="L96" s="136">
        <v>0.57999999999999996</v>
      </c>
      <c r="M96" s="136">
        <v>0</v>
      </c>
      <c r="N96" s="136">
        <v>72.099999999999994</v>
      </c>
      <c r="O96" s="136">
        <v>72.069999999999993</v>
      </c>
      <c r="P96" s="136">
        <v>74.88</v>
      </c>
      <c r="Q96" s="136">
        <v>0</v>
      </c>
      <c r="R96" s="136">
        <v>344</v>
      </c>
      <c r="S96" s="136">
        <v>87.11</v>
      </c>
      <c r="T96" s="136">
        <v>78.489999999999995</v>
      </c>
      <c r="U96" s="136">
        <v>78.260000000000005</v>
      </c>
      <c r="V96" s="136">
        <v>0</v>
      </c>
    </row>
    <row r="97" spans="1:22">
      <c r="A97" s="135">
        <v>44500</v>
      </c>
      <c r="B97" s="136">
        <v>6637.36</v>
      </c>
      <c r="C97" s="136">
        <v>6541.99</v>
      </c>
      <c r="D97" s="136">
        <v>95.37</v>
      </c>
      <c r="E97" s="136">
        <v>0</v>
      </c>
      <c r="F97" s="136">
        <v>5030.9799999999996</v>
      </c>
      <c r="G97" s="136">
        <v>4982.3900000000003</v>
      </c>
      <c r="H97" s="136">
        <v>0</v>
      </c>
      <c r="I97" s="136">
        <v>48.59</v>
      </c>
      <c r="J97" s="136">
        <v>337.93</v>
      </c>
      <c r="K97" s="136">
        <v>337.38</v>
      </c>
      <c r="L97" s="136">
        <v>0.55000000000000004</v>
      </c>
      <c r="M97" s="136">
        <v>0</v>
      </c>
      <c r="N97" s="136">
        <v>75.8</v>
      </c>
      <c r="O97" s="136">
        <v>76.16</v>
      </c>
      <c r="P97" s="136">
        <v>50.95</v>
      </c>
      <c r="Q97" s="136">
        <v>0</v>
      </c>
      <c r="R97" s="136">
        <v>344</v>
      </c>
      <c r="S97" s="136">
        <v>88.12</v>
      </c>
      <c r="T97" s="136">
        <v>83.22</v>
      </c>
      <c r="U97" s="136">
        <v>77.849999999999994</v>
      </c>
      <c r="V97" s="136">
        <v>0</v>
      </c>
    </row>
    <row r="98" spans="1:22">
      <c r="A98" s="135">
        <v>44530</v>
      </c>
      <c r="B98" s="136">
        <v>4684.42</v>
      </c>
      <c r="C98" s="136">
        <v>4616.7700000000004</v>
      </c>
      <c r="D98" s="136">
        <v>67.650000000000006</v>
      </c>
      <c r="E98" s="136">
        <v>0</v>
      </c>
      <c r="F98" s="136">
        <v>3000.27</v>
      </c>
      <c r="G98" s="136">
        <v>2967.89</v>
      </c>
      <c r="H98" s="136">
        <v>0</v>
      </c>
      <c r="I98" s="136">
        <v>32.380000000000003</v>
      </c>
      <c r="J98" s="136">
        <v>203.18799999999999</v>
      </c>
      <c r="K98" s="136">
        <v>202.85599999999999</v>
      </c>
      <c r="L98" s="136">
        <v>0.33200000000000002</v>
      </c>
      <c r="M98" s="136">
        <v>0</v>
      </c>
      <c r="N98" s="136">
        <v>64.05</v>
      </c>
      <c r="O98" s="136">
        <v>64.28</v>
      </c>
      <c r="P98" s="136">
        <v>47.86</v>
      </c>
      <c r="Q98" s="136">
        <v>0</v>
      </c>
      <c r="R98" s="136">
        <v>344</v>
      </c>
      <c r="S98" s="136">
        <v>86.56</v>
      </c>
      <c r="T98" s="136">
        <v>82.82</v>
      </c>
      <c r="U98" s="136">
        <v>84.94</v>
      </c>
      <c r="V98" s="136">
        <v>0</v>
      </c>
    </row>
    <row r="99" spans="1:22">
      <c r="A99" s="135">
        <v>44561</v>
      </c>
      <c r="B99" s="136">
        <v>5667.64</v>
      </c>
      <c r="C99" s="136">
        <v>5595.18</v>
      </c>
      <c r="D99" s="136">
        <v>72.459999999999994</v>
      </c>
      <c r="E99" s="136">
        <v>0</v>
      </c>
      <c r="F99" s="136">
        <v>3820.88</v>
      </c>
      <c r="G99" s="136">
        <v>3791.61</v>
      </c>
      <c r="H99" s="136">
        <v>0</v>
      </c>
      <c r="I99" s="136">
        <v>29.27</v>
      </c>
      <c r="J99" s="136">
        <v>243.923</v>
      </c>
      <c r="K99" s="136">
        <v>243.59100000000001</v>
      </c>
      <c r="L99" s="136">
        <v>0.33200000000000002</v>
      </c>
      <c r="M99" s="136">
        <v>0</v>
      </c>
      <c r="N99" s="136">
        <v>67.42</v>
      </c>
      <c r="O99" s="136">
        <v>67.77</v>
      </c>
      <c r="P99" s="136">
        <v>40.4</v>
      </c>
      <c r="Q99" s="136">
        <v>0</v>
      </c>
      <c r="R99" s="136">
        <v>344</v>
      </c>
      <c r="S99" s="136">
        <v>89.75</v>
      </c>
      <c r="T99" s="136">
        <v>83.21</v>
      </c>
      <c r="U99" s="136">
        <v>81.900000000000006</v>
      </c>
      <c r="V99" s="136">
        <v>0</v>
      </c>
    </row>
    <row r="100" spans="1:22">
      <c r="A100" s="135">
        <v>44592</v>
      </c>
      <c r="B100" s="136">
        <v>5961.8</v>
      </c>
      <c r="C100" s="136">
        <v>5926.97</v>
      </c>
      <c r="D100" s="136">
        <v>34.83</v>
      </c>
      <c r="E100" s="136">
        <v>0</v>
      </c>
      <c r="F100" s="136">
        <v>4154.96</v>
      </c>
      <c r="G100" s="136">
        <v>4139.67</v>
      </c>
      <c r="H100" s="136">
        <v>0</v>
      </c>
      <c r="I100" s="136">
        <v>15.29</v>
      </c>
      <c r="J100" s="136">
        <v>256.351</v>
      </c>
      <c r="K100" s="136">
        <v>256.10300000000001</v>
      </c>
      <c r="L100" s="136">
        <v>0.248</v>
      </c>
      <c r="M100" s="136">
        <v>0</v>
      </c>
      <c r="N100" s="136">
        <v>69.69</v>
      </c>
      <c r="O100" s="136">
        <v>69.84</v>
      </c>
      <c r="P100" s="136">
        <v>43.91</v>
      </c>
      <c r="Q100" s="136">
        <v>0</v>
      </c>
      <c r="R100" s="136">
        <v>344</v>
      </c>
      <c r="S100" s="136">
        <v>87.85</v>
      </c>
      <c r="T100" s="136">
        <v>81.89</v>
      </c>
      <c r="U100" s="136">
        <v>81.790000000000006</v>
      </c>
      <c r="V100" s="136">
        <v>0</v>
      </c>
    </row>
    <row r="101" spans="1:22">
      <c r="A101" s="135">
        <v>44620</v>
      </c>
      <c r="B101" s="136">
        <v>6209.57</v>
      </c>
      <c r="C101" s="136">
        <v>6182.52</v>
      </c>
      <c r="D101" s="136">
        <v>27.05</v>
      </c>
      <c r="E101" s="136">
        <v>0</v>
      </c>
      <c r="F101" s="136">
        <v>4533.21</v>
      </c>
      <c r="G101" s="136">
        <v>4520.4399999999996</v>
      </c>
      <c r="H101" s="136">
        <v>0</v>
      </c>
      <c r="I101" s="136">
        <v>12.77</v>
      </c>
      <c r="J101" s="136">
        <v>281.84800000000001</v>
      </c>
      <c r="K101" s="136">
        <v>281.68900000000002</v>
      </c>
      <c r="L101" s="136">
        <v>0.159</v>
      </c>
      <c r="M101" s="136">
        <v>0</v>
      </c>
      <c r="N101" s="136">
        <v>73</v>
      </c>
      <c r="O101" s="136">
        <v>73.12</v>
      </c>
      <c r="P101" s="136">
        <v>47.19</v>
      </c>
      <c r="Q101" s="136">
        <v>0</v>
      </c>
      <c r="R101" s="136">
        <v>343</v>
      </c>
      <c r="S101" s="136">
        <v>86.45</v>
      </c>
      <c r="T101" s="136">
        <v>80.19</v>
      </c>
      <c r="U101" s="136">
        <v>78.569999999999993</v>
      </c>
      <c r="V101" s="136">
        <v>0</v>
      </c>
    </row>
    <row r="102" spans="1:22">
      <c r="A102" s="135">
        <v>44651</v>
      </c>
      <c r="B102" s="136">
        <v>3293.1</v>
      </c>
      <c r="C102" s="136">
        <v>3247.31</v>
      </c>
      <c r="D102" s="136">
        <v>45.78</v>
      </c>
      <c r="E102" s="136">
        <v>0</v>
      </c>
      <c r="F102" s="136">
        <v>2094.48</v>
      </c>
      <c r="G102" s="136">
        <v>2069.0500000000002</v>
      </c>
      <c r="H102" s="136">
        <v>0</v>
      </c>
      <c r="I102" s="136">
        <v>25.43</v>
      </c>
      <c r="J102" s="136">
        <v>132.72999999999999</v>
      </c>
      <c r="K102" s="136">
        <v>132.37700000000001</v>
      </c>
      <c r="L102" s="136">
        <v>0.35399999999999998</v>
      </c>
      <c r="M102" s="136">
        <v>0</v>
      </c>
      <c r="N102" s="136">
        <v>63.6</v>
      </c>
      <c r="O102" s="136">
        <v>63.72</v>
      </c>
      <c r="P102" s="136">
        <v>55.54</v>
      </c>
      <c r="Q102" s="136">
        <v>0</v>
      </c>
      <c r="R102" s="136">
        <v>343</v>
      </c>
      <c r="S102" s="136">
        <v>83.58</v>
      </c>
      <c r="T102" s="136">
        <v>76.650000000000006</v>
      </c>
      <c r="U102" s="136">
        <v>78.56</v>
      </c>
      <c r="V102" s="136">
        <v>0</v>
      </c>
    </row>
    <row r="103" spans="1:22">
      <c r="A103" s="135">
        <v>44681</v>
      </c>
      <c r="B103" s="136">
        <v>1829.76</v>
      </c>
      <c r="C103" s="136">
        <v>1773.79</v>
      </c>
      <c r="D103" s="136">
        <v>55.97</v>
      </c>
      <c r="E103" s="136">
        <v>0</v>
      </c>
      <c r="F103" s="136">
        <v>1003.69</v>
      </c>
      <c r="G103" s="136">
        <v>976.33</v>
      </c>
      <c r="H103" s="136">
        <v>0</v>
      </c>
      <c r="I103" s="136">
        <v>27.37</v>
      </c>
      <c r="J103" s="136">
        <v>64.881</v>
      </c>
      <c r="K103" s="136">
        <v>64.549000000000007</v>
      </c>
      <c r="L103" s="136">
        <v>0.33200000000000002</v>
      </c>
      <c r="M103" s="136">
        <v>0</v>
      </c>
      <c r="N103" s="136">
        <v>54.85</v>
      </c>
      <c r="O103" s="136">
        <v>55.04</v>
      </c>
      <c r="P103" s="136">
        <v>48.9</v>
      </c>
      <c r="Q103" s="136">
        <v>0</v>
      </c>
      <c r="R103" s="136">
        <v>343</v>
      </c>
      <c r="S103" s="136">
        <v>84.17</v>
      </c>
      <c r="T103" s="136">
        <v>77.98</v>
      </c>
      <c r="U103" s="136">
        <v>74.94</v>
      </c>
      <c r="V103" s="136">
        <v>0</v>
      </c>
    </row>
    <row r="104" spans="1:22">
      <c r="A104" s="135">
        <v>44712</v>
      </c>
      <c r="B104" s="136">
        <v>2772.63</v>
      </c>
      <c r="C104" s="136">
        <v>2722.98</v>
      </c>
      <c r="D104" s="136">
        <v>49.66</v>
      </c>
      <c r="E104" s="136">
        <v>0</v>
      </c>
      <c r="F104" s="136">
        <v>1591.77</v>
      </c>
      <c r="G104" s="136">
        <v>1564.27</v>
      </c>
      <c r="H104" s="136">
        <v>0</v>
      </c>
      <c r="I104" s="136">
        <v>27.5</v>
      </c>
      <c r="J104" s="136">
        <v>101.524</v>
      </c>
      <c r="K104" s="136">
        <v>101.172</v>
      </c>
      <c r="L104" s="136">
        <v>0.35199999999999998</v>
      </c>
      <c r="M104" s="136">
        <v>0</v>
      </c>
      <c r="N104" s="136">
        <v>57.41</v>
      </c>
      <c r="O104" s="136">
        <v>57.45</v>
      </c>
      <c r="P104" s="136">
        <v>55.38</v>
      </c>
      <c r="Q104" s="136">
        <v>0</v>
      </c>
      <c r="R104" s="136">
        <v>343</v>
      </c>
      <c r="S104" s="136">
        <v>85.94</v>
      </c>
      <c r="T104" s="136">
        <v>80.680000000000007</v>
      </c>
      <c r="U104" s="136">
        <v>80.97</v>
      </c>
      <c r="V104" s="136">
        <v>0</v>
      </c>
    </row>
    <row r="105" spans="1:22">
      <c r="A105" s="135">
        <v>44742</v>
      </c>
      <c r="B105" s="136">
        <v>4700.6499999999996</v>
      </c>
      <c r="C105" s="136">
        <v>4598.2299999999996</v>
      </c>
      <c r="D105" s="136">
        <v>102.43</v>
      </c>
      <c r="E105" s="136">
        <v>0</v>
      </c>
      <c r="F105" s="136">
        <v>3221.7</v>
      </c>
      <c r="G105" s="136">
        <v>3167.74</v>
      </c>
      <c r="H105" s="136">
        <v>0</v>
      </c>
      <c r="I105" s="136">
        <v>53.96</v>
      </c>
      <c r="J105" s="136">
        <v>201.566</v>
      </c>
      <c r="K105" s="136">
        <v>201.00299999999999</v>
      </c>
      <c r="L105" s="136">
        <v>0.56299999999999994</v>
      </c>
      <c r="M105" s="136">
        <v>0</v>
      </c>
      <c r="N105" s="136">
        <v>68.540000000000006</v>
      </c>
      <c r="O105" s="136">
        <v>68.89</v>
      </c>
      <c r="P105" s="136">
        <v>52.68</v>
      </c>
      <c r="Q105" s="136">
        <v>0</v>
      </c>
      <c r="R105" s="136">
        <v>343</v>
      </c>
      <c r="S105" s="136">
        <v>79.58</v>
      </c>
      <c r="T105" s="136">
        <v>82.87</v>
      </c>
      <c r="U105" s="136">
        <v>86.89</v>
      </c>
      <c r="V105" s="136">
        <v>0</v>
      </c>
    </row>
    <row r="106" spans="1:22">
      <c r="A106" s="135">
        <v>44773</v>
      </c>
      <c r="B106" s="136">
        <v>6938.66</v>
      </c>
      <c r="C106" s="136">
        <v>6805.26</v>
      </c>
      <c r="D106" s="136">
        <v>133.4</v>
      </c>
      <c r="E106" s="136">
        <v>0</v>
      </c>
      <c r="F106" s="136">
        <v>5053.7299999999996</v>
      </c>
      <c r="G106" s="136">
        <v>4978.49</v>
      </c>
      <c r="H106" s="136">
        <v>0</v>
      </c>
      <c r="I106" s="136">
        <v>75.239999999999995</v>
      </c>
      <c r="J106" s="136">
        <v>310.07900000000001</v>
      </c>
      <c r="K106" s="136">
        <v>309.161</v>
      </c>
      <c r="L106" s="136">
        <v>0.91800000000000004</v>
      </c>
      <c r="M106" s="136">
        <v>0</v>
      </c>
      <c r="N106" s="136">
        <v>72.83</v>
      </c>
      <c r="O106" s="136">
        <v>73.16</v>
      </c>
      <c r="P106" s="136">
        <v>56.4</v>
      </c>
      <c r="Q106" s="136">
        <v>0</v>
      </c>
      <c r="R106" s="136">
        <v>342</v>
      </c>
      <c r="S106" s="136">
        <v>86.78</v>
      </c>
      <c r="T106" s="136">
        <v>79.77</v>
      </c>
      <c r="U106" s="136">
        <v>83.72</v>
      </c>
      <c r="V106" s="136">
        <v>0</v>
      </c>
    </row>
    <row r="107" spans="1:22">
      <c r="A107" s="135">
        <v>44804</v>
      </c>
      <c r="B107" s="136">
        <v>5370.8</v>
      </c>
      <c r="C107" s="136">
        <v>5229.6000000000004</v>
      </c>
      <c r="D107" s="136">
        <v>141.21</v>
      </c>
      <c r="E107" s="136">
        <v>0</v>
      </c>
      <c r="F107" s="136">
        <v>3781.81</v>
      </c>
      <c r="G107" s="136">
        <v>3704.88</v>
      </c>
      <c r="H107" s="136">
        <v>0</v>
      </c>
      <c r="I107" s="136">
        <v>76.92</v>
      </c>
      <c r="J107" s="136">
        <v>251.52699999999999</v>
      </c>
      <c r="K107" s="136">
        <v>250.49799999999999</v>
      </c>
      <c r="L107" s="136">
        <v>1.03</v>
      </c>
      <c r="M107" s="136">
        <v>0</v>
      </c>
      <c r="N107" s="136">
        <v>70.41</v>
      </c>
      <c r="O107" s="136">
        <v>70.84</v>
      </c>
      <c r="P107" s="136">
        <v>54.48</v>
      </c>
      <c r="Q107" s="136">
        <v>0</v>
      </c>
      <c r="R107" s="136">
        <v>342</v>
      </c>
      <c r="S107" s="136">
        <v>86.73</v>
      </c>
      <c r="T107" s="136">
        <v>80.739999999999995</v>
      </c>
      <c r="U107" s="136">
        <v>85.42</v>
      </c>
      <c r="V107" s="136">
        <v>0</v>
      </c>
    </row>
    <row r="108" spans="1:22">
      <c r="A108" s="135">
        <v>44834</v>
      </c>
      <c r="B108" s="136">
        <v>2957.56</v>
      </c>
      <c r="C108" s="136">
        <v>2757.13</v>
      </c>
      <c r="D108" s="136">
        <v>200.43</v>
      </c>
      <c r="E108" s="136">
        <v>0</v>
      </c>
      <c r="F108" s="136">
        <v>1927.17</v>
      </c>
      <c r="G108" s="136">
        <v>1822.82</v>
      </c>
      <c r="H108" s="136">
        <v>0</v>
      </c>
      <c r="I108" s="136">
        <v>104.34</v>
      </c>
      <c r="J108" s="136">
        <v>127.65</v>
      </c>
      <c r="K108" s="136">
        <v>126.39400000000001</v>
      </c>
      <c r="L108" s="136">
        <v>1.2569999999999999</v>
      </c>
      <c r="M108" s="136">
        <v>0</v>
      </c>
      <c r="N108" s="136">
        <v>65.16</v>
      </c>
      <c r="O108" s="136">
        <v>66.11</v>
      </c>
      <c r="P108" s="136">
        <v>52.06</v>
      </c>
      <c r="Q108" s="136">
        <v>0</v>
      </c>
      <c r="R108" s="136">
        <v>341</v>
      </c>
      <c r="S108" s="136">
        <v>86.22</v>
      </c>
      <c r="T108" s="136">
        <v>81.19</v>
      </c>
      <c r="U108" s="136">
        <v>82.29</v>
      </c>
      <c r="V108" s="136">
        <v>0</v>
      </c>
    </row>
    <row r="109" spans="1:22">
      <c r="A109" s="135">
        <v>44865</v>
      </c>
      <c r="B109" s="136">
        <v>2417.7199999999998</v>
      </c>
      <c r="C109" s="136">
        <v>2215.61</v>
      </c>
      <c r="D109" s="136">
        <v>202.11</v>
      </c>
      <c r="E109" s="136">
        <v>0</v>
      </c>
      <c r="F109" s="136">
        <v>1477.85</v>
      </c>
      <c r="G109" s="136">
        <v>1398.12</v>
      </c>
      <c r="H109" s="136">
        <v>0</v>
      </c>
      <c r="I109" s="136">
        <v>79.73</v>
      </c>
      <c r="J109" s="136">
        <v>97.314999999999998</v>
      </c>
      <c r="K109" s="136">
        <v>96.23</v>
      </c>
      <c r="L109" s="136">
        <v>1.0840000000000001</v>
      </c>
      <c r="M109" s="136">
        <v>0</v>
      </c>
      <c r="N109" s="136">
        <v>61.13</v>
      </c>
      <c r="O109" s="136">
        <v>63.1</v>
      </c>
      <c r="P109" s="136">
        <v>39.450000000000003</v>
      </c>
      <c r="Q109" s="136">
        <v>0</v>
      </c>
      <c r="R109" s="136">
        <v>341</v>
      </c>
      <c r="S109" s="136">
        <v>98.19</v>
      </c>
      <c r="T109" s="136">
        <v>84.41</v>
      </c>
      <c r="U109" s="136">
        <v>83.01</v>
      </c>
      <c r="V109" s="136">
        <v>0</v>
      </c>
    </row>
    <row r="110" spans="1:22">
      <c r="A110" s="135">
        <v>44895</v>
      </c>
      <c r="B110" s="136">
        <v>2493.67</v>
      </c>
      <c r="C110" s="136">
        <v>2266.0500000000002</v>
      </c>
      <c r="D110" s="136">
        <v>227.08</v>
      </c>
      <c r="E110" s="136">
        <v>0.54</v>
      </c>
      <c r="F110" s="136">
        <v>1582.77</v>
      </c>
      <c r="G110" s="136">
        <v>1493.67</v>
      </c>
      <c r="H110" s="136">
        <v>0.3</v>
      </c>
      <c r="I110" s="136">
        <v>88.8</v>
      </c>
      <c r="J110" s="136">
        <v>98.971999999999994</v>
      </c>
      <c r="K110" s="136">
        <v>97.769000000000005</v>
      </c>
      <c r="L110" s="136">
        <v>1.149</v>
      </c>
      <c r="M110" s="136">
        <v>5.3999999999999999E-2</v>
      </c>
      <c r="N110" s="136">
        <v>63.47</v>
      </c>
      <c r="O110" s="136">
        <v>65.91</v>
      </c>
      <c r="P110" s="136">
        <v>39.11</v>
      </c>
      <c r="Q110" s="136">
        <v>55.36</v>
      </c>
      <c r="R110" s="136">
        <v>342</v>
      </c>
      <c r="S110" s="136">
        <v>86.13</v>
      </c>
      <c r="T110" s="136">
        <v>84.51</v>
      </c>
      <c r="U110" s="136">
        <v>82.38</v>
      </c>
      <c r="V110" s="136">
        <v>0</v>
      </c>
    </row>
    <row r="111" spans="1:22">
      <c r="A111" s="135">
        <v>44926</v>
      </c>
      <c r="B111" s="136">
        <v>4580.25</v>
      </c>
      <c r="C111" s="136">
        <v>4304.16</v>
      </c>
      <c r="D111" s="136">
        <v>274.38</v>
      </c>
      <c r="E111" s="136">
        <v>1.72</v>
      </c>
      <c r="F111" s="136">
        <v>3097.52</v>
      </c>
      <c r="G111" s="136">
        <v>2968.95</v>
      </c>
      <c r="H111" s="136">
        <v>0.82</v>
      </c>
      <c r="I111" s="136">
        <v>127.76</v>
      </c>
      <c r="J111" s="136">
        <v>183.54499999999999</v>
      </c>
      <c r="K111" s="136">
        <v>181.71600000000001</v>
      </c>
      <c r="L111" s="136">
        <v>1.71</v>
      </c>
      <c r="M111" s="136">
        <v>0.11899999999999999</v>
      </c>
      <c r="N111" s="136">
        <v>67.63</v>
      </c>
      <c r="O111" s="136">
        <v>68.98</v>
      </c>
      <c r="P111" s="136">
        <v>46.56</v>
      </c>
      <c r="Q111" s="136">
        <v>47.88</v>
      </c>
      <c r="R111" s="136">
        <v>342</v>
      </c>
      <c r="S111" s="136">
        <v>88.33</v>
      </c>
      <c r="T111" s="136">
        <v>85.81</v>
      </c>
      <c r="U111" s="136">
        <v>80.81</v>
      </c>
      <c r="V111" s="136">
        <v>0</v>
      </c>
    </row>
    <row r="112" spans="1:22">
      <c r="A112" s="135">
        <v>44957</v>
      </c>
      <c r="B112" s="136">
        <v>9049.16</v>
      </c>
      <c r="C112" s="136">
        <v>8739.02</v>
      </c>
      <c r="D112" s="136">
        <v>306.69</v>
      </c>
      <c r="E112" s="136">
        <v>3.46</v>
      </c>
      <c r="F112" s="136">
        <v>7194.94</v>
      </c>
      <c r="G112" s="136">
        <v>6987.44</v>
      </c>
      <c r="H112" s="136">
        <v>1.77</v>
      </c>
      <c r="I112" s="136">
        <v>205.74</v>
      </c>
      <c r="J112" s="136">
        <v>431.80099999999999</v>
      </c>
      <c r="K112" s="136">
        <v>428.66699999999997</v>
      </c>
      <c r="L112" s="136">
        <v>2.9049999999999998</v>
      </c>
      <c r="M112" s="136">
        <v>0.22900000000000001</v>
      </c>
      <c r="N112" s="136">
        <v>79.510000000000005</v>
      </c>
      <c r="O112" s="136">
        <v>79.959999999999994</v>
      </c>
      <c r="P112" s="136">
        <v>67.08</v>
      </c>
      <c r="Q112" s="136">
        <v>51.07</v>
      </c>
      <c r="R112" s="136">
        <v>342</v>
      </c>
      <c r="S112" s="136">
        <v>88.24</v>
      </c>
      <c r="T112" s="136">
        <v>85.98</v>
      </c>
      <c r="U112" s="136">
        <v>75.680000000000007</v>
      </c>
      <c r="V112" s="136">
        <v>0</v>
      </c>
    </row>
    <row r="113" spans="1:22">
      <c r="A113" s="135">
        <v>44985</v>
      </c>
      <c r="B113" s="136">
        <v>9008.7099999999991</v>
      </c>
      <c r="C113" s="136">
        <v>8658.9500000000007</v>
      </c>
      <c r="D113" s="136">
        <v>347.16</v>
      </c>
      <c r="E113" s="136">
        <v>2.6</v>
      </c>
      <c r="F113" s="136">
        <v>7459.07</v>
      </c>
      <c r="G113" s="136">
        <v>7218.18</v>
      </c>
      <c r="H113" s="136">
        <v>1.53</v>
      </c>
      <c r="I113" s="136">
        <v>239.37</v>
      </c>
      <c r="J113" s="136">
        <v>446.69299999999998</v>
      </c>
      <c r="K113" s="136">
        <v>442.52100000000002</v>
      </c>
      <c r="L113" s="136">
        <v>3.9239999999999999</v>
      </c>
      <c r="M113" s="136">
        <v>0.248</v>
      </c>
      <c r="N113" s="136">
        <v>82.8</v>
      </c>
      <c r="O113" s="136">
        <v>83.36</v>
      </c>
      <c r="P113" s="136">
        <v>68.95</v>
      </c>
      <c r="Q113" s="136">
        <v>58.59</v>
      </c>
      <c r="R113" s="136">
        <v>342</v>
      </c>
      <c r="S113" s="136">
        <v>89.86</v>
      </c>
      <c r="T113" s="136">
        <v>83.37</v>
      </c>
      <c r="U113" s="136">
        <v>78.47</v>
      </c>
      <c r="V113" s="136">
        <v>0</v>
      </c>
    </row>
    <row r="114" spans="1:22">
      <c r="A114" s="135">
        <v>45016</v>
      </c>
      <c r="B114" s="136">
        <v>9712.65</v>
      </c>
      <c r="C114" s="136">
        <v>9178.01</v>
      </c>
      <c r="D114" s="136">
        <v>524.71</v>
      </c>
      <c r="E114" s="136">
        <v>9.93</v>
      </c>
      <c r="F114" s="136">
        <v>7672.69</v>
      </c>
      <c r="G114" s="136">
        <v>7314.24</v>
      </c>
      <c r="H114" s="136">
        <v>4.78</v>
      </c>
      <c r="I114" s="136">
        <v>353.68</v>
      </c>
      <c r="J114" s="136">
        <v>464.44600000000003</v>
      </c>
      <c r="K114" s="136">
        <v>456.46199999999999</v>
      </c>
      <c r="L114" s="136">
        <v>7.4180000000000001</v>
      </c>
      <c r="M114" s="136">
        <v>0.56499999999999995</v>
      </c>
      <c r="N114" s="136">
        <v>79</v>
      </c>
      <c r="O114" s="136">
        <v>79.69</v>
      </c>
      <c r="P114" s="136">
        <v>67.41</v>
      </c>
      <c r="Q114" s="136">
        <v>48.08</v>
      </c>
      <c r="R114" s="136">
        <v>342</v>
      </c>
      <c r="S114" s="136">
        <v>89.22</v>
      </c>
      <c r="T114" s="136">
        <v>78.87</v>
      </c>
      <c r="U114" s="136">
        <v>73.88</v>
      </c>
      <c r="V114" s="136">
        <v>0</v>
      </c>
    </row>
    <row r="115" spans="1:22">
      <c r="A115" s="135">
        <v>45046</v>
      </c>
      <c r="B115" s="136">
        <v>10530.5</v>
      </c>
      <c r="C115" s="136">
        <v>9678.6299999999992</v>
      </c>
      <c r="D115" s="136">
        <v>828.01</v>
      </c>
      <c r="E115" s="136">
        <v>23.86</v>
      </c>
      <c r="F115" s="136">
        <v>8419.0300000000007</v>
      </c>
      <c r="G115" s="136">
        <v>7919.84</v>
      </c>
      <c r="H115" s="136">
        <v>11.24</v>
      </c>
      <c r="I115" s="136">
        <v>487.95</v>
      </c>
      <c r="J115" s="136">
        <v>497.21</v>
      </c>
      <c r="K115" s="136">
        <v>485.01299999999998</v>
      </c>
      <c r="L115" s="136">
        <v>10.962999999999999</v>
      </c>
      <c r="M115" s="136">
        <v>1.2330000000000001</v>
      </c>
      <c r="N115" s="136">
        <v>79.95</v>
      </c>
      <c r="O115" s="136">
        <v>81.83</v>
      </c>
      <c r="P115" s="136">
        <v>58.93</v>
      </c>
      <c r="Q115" s="136">
        <v>47.12</v>
      </c>
      <c r="R115" s="136">
        <v>343</v>
      </c>
      <c r="S115" s="136">
        <v>87.71</v>
      </c>
      <c r="T115" s="136">
        <v>79.290000000000006</v>
      </c>
      <c r="U115" s="136">
        <v>75.69</v>
      </c>
      <c r="V115" s="136">
        <v>0</v>
      </c>
    </row>
    <row r="116" spans="1:22">
      <c r="A116" s="135">
        <v>45077</v>
      </c>
      <c r="B116" s="136">
        <v>10637.33</v>
      </c>
      <c r="C116" s="136">
        <v>9635.59</v>
      </c>
      <c r="D116" s="136">
        <v>965.7</v>
      </c>
      <c r="E116" s="136">
        <v>36.049999999999997</v>
      </c>
      <c r="F116" s="136">
        <v>8428.01</v>
      </c>
      <c r="G116" s="136">
        <v>7863.5</v>
      </c>
      <c r="H116" s="136">
        <v>19.899999999999999</v>
      </c>
      <c r="I116" s="136">
        <v>544.61</v>
      </c>
      <c r="J116" s="136">
        <v>497.69400000000002</v>
      </c>
      <c r="K116" s="136">
        <v>486.08800000000002</v>
      </c>
      <c r="L116" s="136">
        <v>10.148</v>
      </c>
      <c r="M116" s="136">
        <v>1.458</v>
      </c>
      <c r="N116" s="136">
        <v>79.23</v>
      </c>
      <c r="O116" s="136">
        <v>81.61</v>
      </c>
      <c r="P116" s="136">
        <v>56.4</v>
      </c>
      <c r="Q116" s="136">
        <v>55.21</v>
      </c>
      <c r="R116" s="136">
        <v>341</v>
      </c>
      <c r="S116" s="136">
        <v>88.28</v>
      </c>
      <c r="T116" s="136">
        <v>78.88</v>
      </c>
      <c r="U116" s="136">
        <v>75.47</v>
      </c>
      <c r="V116" s="136">
        <v>0</v>
      </c>
    </row>
    <row r="117" spans="1:22">
      <c r="A117" s="135">
        <v>45107</v>
      </c>
      <c r="B117" s="136">
        <v>10676.45</v>
      </c>
      <c r="C117" s="136">
        <v>9505.19</v>
      </c>
      <c r="D117" s="136">
        <v>1133.58</v>
      </c>
      <c r="E117" s="136">
        <v>37.68</v>
      </c>
      <c r="F117" s="136">
        <v>8836.19</v>
      </c>
      <c r="G117" s="136">
        <v>8085.39</v>
      </c>
      <c r="H117" s="136">
        <v>25.6</v>
      </c>
      <c r="I117" s="136">
        <v>725.2</v>
      </c>
      <c r="J117" s="136">
        <v>507.62</v>
      </c>
      <c r="K117" s="136">
        <v>493.36500000000001</v>
      </c>
      <c r="L117" s="136">
        <v>12.432</v>
      </c>
      <c r="M117" s="136">
        <v>1.823</v>
      </c>
      <c r="N117" s="136">
        <v>82.76</v>
      </c>
      <c r="O117" s="136">
        <v>85.06</v>
      </c>
      <c r="P117" s="136">
        <v>63.97</v>
      </c>
      <c r="Q117" s="136">
        <v>67.94</v>
      </c>
      <c r="R117" s="136">
        <v>339</v>
      </c>
      <c r="S117" s="136">
        <v>90.73</v>
      </c>
      <c r="T117" s="136">
        <v>87.04</v>
      </c>
      <c r="U117" s="136">
        <v>81.7</v>
      </c>
      <c r="V117" s="136">
        <v>0</v>
      </c>
    </row>
    <row r="118" spans="1:22">
      <c r="A118" s="135">
        <v>45138</v>
      </c>
      <c r="B118" s="136">
        <v>12626.89</v>
      </c>
      <c r="C118" s="136">
        <v>11169.36</v>
      </c>
      <c r="D118" s="136">
        <v>1413.8</v>
      </c>
      <c r="E118" s="136">
        <v>43.72</v>
      </c>
      <c r="F118" s="136">
        <v>10810</v>
      </c>
      <c r="G118" s="136">
        <v>9795.6200000000008</v>
      </c>
      <c r="H118" s="136">
        <v>31.54</v>
      </c>
      <c r="I118" s="136">
        <v>982.84</v>
      </c>
      <c r="J118" s="136">
        <v>616.21100000000001</v>
      </c>
      <c r="K118" s="136">
        <v>597.92600000000004</v>
      </c>
      <c r="L118" s="136">
        <v>15.927</v>
      </c>
      <c r="M118" s="136">
        <v>2.3580000000000001</v>
      </c>
      <c r="N118" s="136">
        <v>85.61</v>
      </c>
      <c r="O118" s="136">
        <v>87.7</v>
      </c>
      <c r="P118" s="136">
        <v>69.52</v>
      </c>
      <c r="Q118" s="136">
        <v>72.13</v>
      </c>
      <c r="R118" s="136">
        <v>339</v>
      </c>
      <c r="S118" s="136">
        <v>90.35</v>
      </c>
      <c r="T118" s="136">
        <v>84.85</v>
      </c>
      <c r="U118" s="136">
        <v>72.599999999999994</v>
      </c>
      <c r="V118" s="136">
        <v>0</v>
      </c>
    </row>
    <row r="119" spans="1:22">
      <c r="A119" s="135">
        <v>45169</v>
      </c>
      <c r="B119" s="136">
        <v>12895.6</v>
      </c>
      <c r="C119" s="136">
        <v>11508.56</v>
      </c>
      <c r="D119" s="136">
        <v>1342.1</v>
      </c>
      <c r="E119" s="136">
        <v>44.93</v>
      </c>
      <c r="F119" s="136">
        <v>11165.95</v>
      </c>
      <c r="G119" s="136">
        <v>10141.31</v>
      </c>
      <c r="H119" s="136">
        <v>32.619999999999997</v>
      </c>
      <c r="I119" s="136">
        <v>992.02</v>
      </c>
      <c r="J119" s="136">
        <v>638.88199999999995</v>
      </c>
      <c r="K119" s="136">
        <v>621.69399999999996</v>
      </c>
      <c r="L119" s="136">
        <v>14.785</v>
      </c>
      <c r="M119" s="136">
        <v>2.4020000000000001</v>
      </c>
      <c r="N119" s="136">
        <v>86.59</v>
      </c>
      <c r="O119" s="136">
        <v>88.12</v>
      </c>
      <c r="P119" s="136">
        <v>73.92</v>
      </c>
      <c r="Q119" s="136">
        <v>72.599999999999994</v>
      </c>
      <c r="R119" s="136">
        <v>339</v>
      </c>
      <c r="S119" s="136">
        <v>90.45</v>
      </c>
      <c r="T119" s="136">
        <v>82.31</v>
      </c>
      <c r="U119" s="136">
        <v>86.04</v>
      </c>
      <c r="V119" s="136">
        <v>0</v>
      </c>
    </row>
    <row r="120" spans="1:22">
      <c r="A120" s="135">
        <v>45199</v>
      </c>
      <c r="B120" s="136">
        <v>11233.91</v>
      </c>
      <c r="C120" s="136">
        <v>9862.52</v>
      </c>
      <c r="D120" s="136">
        <v>1330.35</v>
      </c>
      <c r="E120" s="136">
        <v>41.03</v>
      </c>
      <c r="F120" s="136">
        <v>9381.1</v>
      </c>
      <c r="G120" s="136">
        <v>8459.3799999999992</v>
      </c>
      <c r="H120" s="136">
        <v>27.39</v>
      </c>
      <c r="I120" s="136">
        <v>894.33</v>
      </c>
      <c r="J120" s="136">
        <v>528.68499999999995</v>
      </c>
      <c r="K120" s="136">
        <v>513.69600000000003</v>
      </c>
      <c r="L120" s="136">
        <v>13.228</v>
      </c>
      <c r="M120" s="136">
        <v>1.76</v>
      </c>
      <c r="N120" s="136">
        <v>83.51</v>
      </c>
      <c r="O120" s="136">
        <v>85.77</v>
      </c>
      <c r="P120" s="136">
        <v>67.23</v>
      </c>
      <c r="Q120" s="136">
        <v>66.739999999999995</v>
      </c>
      <c r="R120" s="136">
        <v>340</v>
      </c>
      <c r="S120" s="136">
        <v>88.81</v>
      </c>
      <c r="T120" s="136">
        <v>81.94</v>
      </c>
      <c r="U120" s="136">
        <v>84.57</v>
      </c>
      <c r="V120" s="136">
        <v>0</v>
      </c>
    </row>
    <row r="121" spans="1:22">
      <c r="A121" s="135">
        <v>45230</v>
      </c>
      <c r="B121" s="136">
        <v>10782.09</v>
      </c>
      <c r="C121" s="136">
        <v>9462.35</v>
      </c>
      <c r="D121" s="136">
        <v>1278.28</v>
      </c>
      <c r="E121" s="136">
        <v>41.45</v>
      </c>
      <c r="F121" s="136">
        <v>9018.73</v>
      </c>
      <c r="G121" s="136">
        <v>8185.06</v>
      </c>
      <c r="H121" s="136">
        <v>26.28</v>
      </c>
      <c r="I121" s="136">
        <v>807.39</v>
      </c>
      <c r="J121" s="136">
        <v>520.6</v>
      </c>
      <c r="K121" s="136">
        <v>505.99</v>
      </c>
      <c r="L121" s="136">
        <v>12.71</v>
      </c>
      <c r="M121" s="136">
        <v>1.9</v>
      </c>
      <c r="N121" s="136">
        <v>83.65</v>
      </c>
      <c r="O121" s="136">
        <v>86.5</v>
      </c>
      <c r="P121" s="136">
        <v>63.16</v>
      </c>
      <c r="Q121" s="136">
        <v>63.4</v>
      </c>
      <c r="R121" s="136">
        <v>335</v>
      </c>
      <c r="S121" s="136">
        <v>88.73</v>
      </c>
      <c r="T121" s="136">
        <v>84.46</v>
      </c>
      <c r="U121" s="136">
        <v>80</v>
      </c>
      <c r="V121" s="136">
        <v>0</v>
      </c>
    </row>
    <row r="122" spans="1:22">
      <c r="A122" s="135">
        <v>45260</v>
      </c>
      <c r="B122" s="136">
        <v>8831.8700000000008</v>
      </c>
      <c r="C122" s="136">
        <v>7685.63</v>
      </c>
      <c r="D122" s="136">
        <v>1127.06</v>
      </c>
      <c r="E122" s="136">
        <v>19.190000000000001</v>
      </c>
      <c r="F122" s="136">
        <v>6723.4</v>
      </c>
      <c r="G122" s="136">
        <v>6130.91</v>
      </c>
      <c r="H122" s="136">
        <v>10.02</v>
      </c>
      <c r="I122" s="136">
        <v>582.46</v>
      </c>
      <c r="J122" s="136">
        <v>396.548</v>
      </c>
      <c r="K122" s="136">
        <v>385.53500000000003</v>
      </c>
      <c r="L122" s="136">
        <v>9.8249999999999993</v>
      </c>
      <c r="M122" s="136">
        <v>1.1890000000000001</v>
      </c>
      <c r="N122" s="136">
        <v>76.13</v>
      </c>
      <c r="O122" s="136">
        <v>79.77</v>
      </c>
      <c r="P122" s="136">
        <v>51.68</v>
      </c>
      <c r="Q122" s="136">
        <v>52.24</v>
      </c>
      <c r="R122" s="136">
        <v>335</v>
      </c>
      <c r="S122" s="136">
        <v>90.57</v>
      </c>
      <c r="T122" s="136">
        <v>86.9</v>
      </c>
      <c r="U122" s="136">
        <v>85.35</v>
      </c>
      <c r="V122" s="136">
        <v>0</v>
      </c>
    </row>
    <row r="123" spans="1:22">
      <c r="A123" s="135">
        <v>45291</v>
      </c>
      <c r="B123" s="136">
        <v>9560.8700000000008</v>
      </c>
      <c r="C123" s="136">
        <v>7946.55</v>
      </c>
      <c r="D123" s="136">
        <v>1594.99</v>
      </c>
      <c r="E123" s="136">
        <v>19.32</v>
      </c>
      <c r="F123" s="136">
        <v>7114.6</v>
      </c>
      <c r="G123" s="136">
        <v>6320.94</v>
      </c>
      <c r="H123" s="136">
        <v>10.039999999999999</v>
      </c>
      <c r="I123" s="136">
        <v>783.62</v>
      </c>
      <c r="J123" s="136">
        <v>402.03100000000001</v>
      </c>
      <c r="K123" s="136">
        <v>388.04500000000002</v>
      </c>
      <c r="L123" s="136">
        <v>12.747999999999999</v>
      </c>
      <c r="M123" s="136">
        <v>1.2390000000000001</v>
      </c>
      <c r="N123" s="136">
        <v>74.41</v>
      </c>
      <c r="O123" s="136">
        <v>79.540000000000006</v>
      </c>
      <c r="P123" s="136">
        <v>49.13</v>
      </c>
      <c r="Q123" s="136">
        <v>51.95</v>
      </c>
      <c r="R123" s="136">
        <v>334</v>
      </c>
      <c r="S123" s="136">
        <v>91.15</v>
      </c>
      <c r="T123" s="136">
        <v>88.56</v>
      </c>
      <c r="U123" s="136">
        <v>85.63</v>
      </c>
      <c r="V123" s="136">
        <v>0</v>
      </c>
    </row>
    <row r="124" spans="1:22">
      <c r="A124" s="135">
        <v>45322</v>
      </c>
      <c r="B124" s="136">
        <v>11982.27</v>
      </c>
      <c r="C124" s="136">
        <v>10244.540000000001</v>
      </c>
      <c r="D124" s="136">
        <v>1718.74</v>
      </c>
      <c r="E124" s="136">
        <v>18.989999999999998</v>
      </c>
      <c r="F124" s="136">
        <v>9411.81</v>
      </c>
      <c r="G124" s="136">
        <v>8427.51</v>
      </c>
      <c r="H124" s="136">
        <v>10.73</v>
      </c>
      <c r="I124" s="136">
        <v>973.56</v>
      </c>
      <c r="J124" s="136">
        <v>530.20399999999995</v>
      </c>
      <c r="K124" s="136">
        <v>512.95799999999997</v>
      </c>
      <c r="L124" s="136">
        <v>15.923</v>
      </c>
      <c r="M124" s="136">
        <v>1.3240000000000001</v>
      </c>
      <c r="N124" s="136">
        <v>78.55</v>
      </c>
      <c r="O124" s="136">
        <v>82.26</v>
      </c>
      <c r="P124" s="136">
        <v>56.64</v>
      </c>
      <c r="Q124" s="136">
        <v>56.51</v>
      </c>
      <c r="R124" s="136">
        <v>338</v>
      </c>
      <c r="S124" s="136">
        <v>89.81</v>
      </c>
      <c r="T124" s="136">
        <v>80.59</v>
      </c>
      <c r="U124" s="136">
        <v>81.459999999999994</v>
      </c>
      <c r="V124" s="136">
        <v>0</v>
      </c>
    </row>
    <row r="125" spans="1:22">
      <c r="A125" s="135">
        <v>45351</v>
      </c>
      <c r="B125" s="136">
        <v>12192.97</v>
      </c>
      <c r="C125" s="136">
        <v>10610.58</v>
      </c>
      <c r="D125" s="136">
        <v>1563.49</v>
      </c>
      <c r="E125" s="136">
        <v>18.899999999999999</v>
      </c>
      <c r="F125" s="136">
        <v>10463.23</v>
      </c>
      <c r="G125" s="136">
        <v>9396.7900000000009</v>
      </c>
      <c r="H125" s="136">
        <v>11.39</v>
      </c>
      <c r="I125" s="136">
        <v>1055.05</v>
      </c>
      <c r="J125" s="136">
        <v>600.95699999999999</v>
      </c>
      <c r="K125" s="136">
        <v>582.24599999999998</v>
      </c>
      <c r="L125" s="136">
        <v>17.32</v>
      </c>
      <c r="M125" s="136">
        <v>1.391</v>
      </c>
      <c r="N125" s="136">
        <v>85.81</v>
      </c>
      <c r="O125" s="136">
        <v>88.56</v>
      </c>
      <c r="P125" s="136">
        <v>67.48</v>
      </c>
      <c r="Q125" s="136">
        <v>60.24</v>
      </c>
      <c r="R125" s="136">
        <v>338</v>
      </c>
      <c r="S125" s="136">
        <v>90.17</v>
      </c>
      <c r="T125" s="136">
        <v>76.63</v>
      </c>
      <c r="U125" s="136">
        <v>86.46</v>
      </c>
      <c r="V125" s="136">
        <v>0</v>
      </c>
    </row>
    <row r="126" spans="1:22">
      <c r="A126" s="135">
        <v>45382</v>
      </c>
      <c r="B126" s="136">
        <v>11437.04</v>
      </c>
      <c r="C126" s="136">
        <v>9813.49</v>
      </c>
      <c r="D126" s="136">
        <v>1602.3</v>
      </c>
      <c r="E126" s="136">
        <v>21.25</v>
      </c>
      <c r="F126" s="136">
        <v>9408.6200000000008</v>
      </c>
      <c r="G126" s="136">
        <v>8287.41</v>
      </c>
      <c r="H126" s="136">
        <v>11.56</v>
      </c>
      <c r="I126" s="136">
        <v>1109.6500000000001</v>
      </c>
      <c r="J126" s="136">
        <v>536.70699999999999</v>
      </c>
      <c r="K126" s="136">
        <v>516.83900000000006</v>
      </c>
      <c r="L126" s="136">
        <v>18.602</v>
      </c>
      <c r="M126" s="136">
        <v>1.2669999999999999</v>
      </c>
      <c r="N126" s="136">
        <v>82.26</v>
      </c>
      <c r="O126" s="136">
        <v>84.45</v>
      </c>
      <c r="P126" s="136">
        <v>69.25</v>
      </c>
      <c r="Q126" s="136">
        <v>54.41</v>
      </c>
      <c r="R126" s="136">
        <v>340</v>
      </c>
      <c r="S126" s="136">
        <v>88.88</v>
      </c>
      <c r="T126" s="136">
        <v>67.31</v>
      </c>
      <c r="U126" s="136">
        <v>88.3</v>
      </c>
      <c r="V126" s="136">
        <v>0</v>
      </c>
    </row>
    <row r="127" spans="1:22">
      <c r="A127" s="135">
        <v>45412</v>
      </c>
      <c r="B127" s="136">
        <v>11331.46</v>
      </c>
      <c r="C127" s="136">
        <v>9431.48</v>
      </c>
      <c r="D127" s="136">
        <v>1874.97</v>
      </c>
      <c r="E127" s="136">
        <v>25.02</v>
      </c>
      <c r="F127" s="136">
        <v>9377.68</v>
      </c>
      <c r="G127" s="136">
        <v>7996.75</v>
      </c>
      <c r="H127" s="136">
        <v>13.64</v>
      </c>
      <c r="I127" s="136">
        <v>1367.3</v>
      </c>
      <c r="J127" s="136">
        <v>521.572</v>
      </c>
      <c r="K127" s="136">
        <v>499.05399999999997</v>
      </c>
      <c r="L127" s="136">
        <v>21.216000000000001</v>
      </c>
      <c r="M127" s="136">
        <v>1.302</v>
      </c>
      <c r="N127" s="136">
        <v>82.76</v>
      </c>
      <c r="O127" s="136">
        <v>84.79</v>
      </c>
      <c r="P127" s="136">
        <v>72.92</v>
      </c>
      <c r="Q127" s="136">
        <v>54.51</v>
      </c>
      <c r="R127" s="136">
        <v>342</v>
      </c>
      <c r="S127" s="136">
        <v>88.94</v>
      </c>
      <c r="T127" s="136">
        <v>72.2</v>
      </c>
      <c r="U127" s="136">
        <v>84.96</v>
      </c>
      <c r="V127" s="136">
        <v>0</v>
      </c>
    </row>
    <row r="128" spans="1:22">
      <c r="A128" s="135">
        <v>45443</v>
      </c>
      <c r="B128" s="136">
        <v>11139.57</v>
      </c>
      <c r="C128" s="136">
        <v>9143.44</v>
      </c>
      <c r="D128" s="136">
        <v>1966.08</v>
      </c>
      <c r="E128" s="136">
        <v>30.05</v>
      </c>
      <c r="F128" s="136">
        <v>9153.4</v>
      </c>
      <c r="G128" s="136">
        <v>7797.93</v>
      </c>
      <c r="H128" s="136">
        <v>19.55</v>
      </c>
      <c r="I128" s="136">
        <v>1335.91</v>
      </c>
      <c r="J128" s="136">
        <v>514.94000000000005</v>
      </c>
      <c r="K128" s="136">
        <v>493.72899999999998</v>
      </c>
      <c r="L128" s="136">
        <v>19.756</v>
      </c>
      <c r="M128" s="136">
        <v>1.4550000000000001</v>
      </c>
      <c r="N128" s="136">
        <v>82.17</v>
      </c>
      <c r="O128" s="136">
        <v>85.28</v>
      </c>
      <c r="P128" s="136">
        <v>67.95</v>
      </c>
      <c r="Q128" s="136">
        <v>65.069999999999993</v>
      </c>
      <c r="R128" s="136">
        <v>343</v>
      </c>
      <c r="S128" s="136">
        <v>89.52</v>
      </c>
      <c r="T128" s="136">
        <v>79.92</v>
      </c>
      <c r="U128" s="136">
        <v>82.85</v>
      </c>
      <c r="V128" s="136">
        <v>0</v>
      </c>
    </row>
    <row r="129" spans="1:22">
      <c r="A129" s="135">
        <v>45473</v>
      </c>
      <c r="B129" s="136">
        <v>11658.38</v>
      </c>
      <c r="C129" s="136">
        <v>9470.98</v>
      </c>
      <c r="D129" s="136">
        <v>2157.83</v>
      </c>
      <c r="E129" s="136">
        <v>29.57</v>
      </c>
      <c r="F129" s="136">
        <v>9729.27</v>
      </c>
      <c r="G129" s="136">
        <v>8112.39</v>
      </c>
      <c r="H129" s="136">
        <v>21.05</v>
      </c>
      <c r="I129" s="136">
        <v>1595.83</v>
      </c>
      <c r="J129" s="136">
        <v>531.12400000000002</v>
      </c>
      <c r="K129" s="136">
        <v>506.48</v>
      </c>
      <c r="L129" s="136">
        <v>23.010999999999999</v>
      </c>
      <c r="M129" s="136">
        <v>1.6319999999999999</v>
      </c>
      <c r="N129" s="136">
        <v>83.45</v>
      </c>
      <c r="O129" s="136">
        <v>85.66</v>
      </c>
      <c r="P129" s="136">
        <v>73.959999999999994</v>
      </c>
      <c r="Q129" s="136">
        <v>71.2</v>
      </c>
      <c r="R129" s="136">
        <v>343</v>
      </c>
      <c r="S129" s="136">
        <v>91.79</v>
      </c>
      <c r="T129" s="136">
        <v>82.05</v>
      </c>
      <c r="U129" s="136">
        <v>85.1</v>
      </c>
      <c r="V129" s="136">
        <v>0</v>
      </c>
    </row>
    <row r="130" spans="1:22">
      <c r="A130" s="135">
        <v>45504</v>
      </c>
      <c r="B130" s="136">
        <v>14684.5</v>
      </c>
      <c r="C130" s="136">
        <v>12157.17</v>
      </c>
      <c r="D130" s="136">
        <v>2496.77</v>
      </c>
      <c r="E130" s="136">
        <v>30.55</v>
      </c>
      <c r="F130" s="136">
        <v>12524.98</v>
      </c>
      <c r="G130" s="136">
        <v>10506.58</v>
      </c>
      <c r="H130" s="136">
        <v>23.09</v>
      </c>
      <c r="I130" s="136">
        <v>1995.31</v>
      </c>
      <c r="J130" s="136">
        <v>673.67</v>
      </c>
      <c r="K130" s="136">
        <v>641.58399999999995</v>
      </c>
      <c r="L130" s="136">
        <v>30.216000000000001</v>
      </c>
      <c r="M130" s="136">
        <v>1.87</v>
      </c>
      <c r="N130" s="136">
        <v>85.29</v>
      </c>
      <c r="O130" s="136">
        <v>86.42</v>
      </c>
      <c r="P130" s="136">
        <v>79.92</v>
      </c>
      <c r="Q130" s="136">
        <v>75.56</v>
      </c>
      <c r="R130" s="136">
        <v>343</v>
      </c>
      <c r="S130" s="136">
        <v>89.95</v>
      </c>
      <c r="T130" s="136">
        <v>80.97</v>
      </c>
      <c r="U130" s="136">
        <v>81.97</v>
      </c>
      <c r="V130" s="136">
        <v>0</v>
      </c>
    </row>
    <row r="131" spans="1:22">
      <c r="A131" s="135">
        <v>45535</v>
      </c>
      <c r="B131" s="136">
        <v>15033.18</v>
      </c>
      <c r="C131" s="136">
        <v>12412.47</v>
      </c>
      <c r="D131" s="136">
        <v>2586.6</v>
      </c>
      <c r="E131" s="136">
        <v>34.11</v>
      </c>
      <c r="F131" s="136">
        <v>13219.62</v>
      </c>
      <c r="G131" s="136">
        <v>11117.06</v>
      </c>
      <c r="H131" s="136">
        <v>27.1</v>
      </c>
      <c r="I131" s="136">
        <v>2075.4699999999998</v>
      </c>
      <c r="J131" s="136">
        <v>715.56100000000004</v>
      </c>
      <c r="K131" s="136">
        <v>681.803</v>
      </c>
      <c r="L131" s="136">
        <v>31.190999999999999</v>
      </c>
      <c r="M131" s="136">
        <v>2.5670000000000002</v>
      </c>
      <c r="N131" s="136">
        <v>87.94</v>
      </c>
      <c r="O131" s="136">
        <v>89.56</v>
      </c>
      <c r="P131" s="136">
        <v>80.239999999999995</v>
      </c>
      <c r="Q131" s="136">
        <v>79.44</v>
      </c>
      <c r="R131" s="136">
        <v>345</v>
      </c>
      <c r="S131" s="136">
        <v>89.9</v>
      </c>
      <c r="T131" s="136">
        <v>78.48</v>
      </c>
      <c r="U131" s="136">
        <v>87.17</v>
      </c>
      <c r="V131" s="136">
        <v>0</v>
      </c>
    </row>
    <row r="132" spans="1:22">
      <c r="A132" s="135">
        <v>45565</v>
      </c>
      <c r="B132" s="136">
        <v>12374.61</v>
      </c>
      <c r="C132" s="136">
        <v>9766.82</v>
      </c>
      <c r="D132" s="136">
        <v>2574.75</v>
      </c>
      <c r="E132" s="136">
        <v>33.03</v>
      </c>
      <c r="F132" s="136">
        <v>10414.530000000001</v>
      </c>
      <c r="G132" s="136">
        <v>8531.98</v>
      </c>
      <c r="H132" s="136">
        <v>24.26</v>
      </c>
      <c r="I132" s="136">
        <v>1858.28</v>
      </c>
      <c r="J132" s="136">
        <v>556.56200000000001</v>
      </c>
      <c r="K132" s="136">
        <v>526.72799999999995</v>
      </c>
      <c r="L132" s="136">
        <v>27.888000000000002</v>
      </c>
      <c r="M132" s="136">
        <v>1.946</v>
      </c>
      <c r="N132" s="136">
        <v>84.16</v>
      </c>
      <c r="O132" s="136">
        <v>87.36</v>
      </c>
      <c r="P132" s="136">
        <v>72.17</v>
      </c>
      <c r="Q132" s="136">
        <v>73.45</v>
      </c>
      <c r="R132" s="136">
        <v>345</v>
      </c>
      <c r="S132" s="136">
        <v>88.51</v>
      </c>
      <c r="T132" s="136">
        <v>80.900000000000006</v>
      </c>
      <c r="U132" s="136">
        <v>82.24</v>
      </c>
      <c r="V132" s="136">
        <v>0</v>
      </c>
    </row>
    <row r="133" spans="1:22">
      <c r="A133" s="135">
        <v>45596</v>
      </c>
      <c r="B133" s="136">
        <v>12620.26</v>
      </c>
      <c r="C133" s="136">
        <v>10055.08</v>
      </c>
      <c r="D133" s="136">
        <v>2531.7600000000002</v>
      </c>
      <c r="E133" s="136">
        <v>33.409999999999997</v>
      </c>
      <c r="F133" s="136">
        <v>10857.28</v>
      </c>
      <c r="G133" s="136">
        <v>8916.51</v>
      </c>
      <c r="H133" s="136">
        <v>23.61</v>
      </c>
      <c r="I133" s="136">
        <v>1917.16</v>
      </c>
      <c r="J133" s="136">
        <v>588.91200000000003</v>
      </c>
      <c r="K133" s="136">
        <v>556.173</v>
      </c>
      <c r="L133" s="136">
        <v>30.597000000000001</v>
      </c>
      <c r="M133" s="136">
        <v>2.1419999999999999</v>
      </c>
      <c r="N133" s="136">
        <v>86.03</v>
      </c>
      <c r="O133" s="136">
        <v>88.68</v>
      </c>
      <c r="P133" s="136">
        <v>75.72</v>
      </c>
      <c r="Q133" s="136">
        <v>70.66</v>
      </c>
      <c r="R133" s="136">
        <v>345</v>
      </c>
      <c r="S133" s="136"/>
      <c r="T133" s="136"/>
      <c r="U133" s="136"/>
      <c r="V133" s="136"/>
    </row>
    <row r="134" spans="1:22">
      <c r="A134" s="135">
        <v>45626</v>
      </c>
      <c r="B134" s="136">
        <v>11393.77</v>
      </c>
      <c r="C134" s="136">
        <v>8935.86</v>
      </c>
      <c r="D134" s="136">
        <v>2426.6</v>
      </c>
      <c r="E134" s="136">
        <v>31.31</v>
      </c>
      <c r="F134" s="136">
        <v>9353.11</v>
      </c>
      <c r="G134" s="136">
        <v>7617.06</v>
      </c>
      <c r="H134" s="136">
        <v>18.170000000000002</v>
      </c>
      <c r="I134" s="136">
        <v>1717.88</v>
      </c>
      <c r="J134" s="136">
        <v>507.21499999999997</v>
      </c>
      <c r="K134" s="136">
        <v>476.863</v>
      </c>
      <c r="L134" s="136">
        <v>28.434999999999999</v>
      </c>
      <c r="M134" s="136">
        <v>1.917</v>
      </c>
      <c r="N134" s="136">
        <v>82.09</v>
      </c>
      <c r="O134" s="136">
        <v>85.24</v>
      </c>
      <c r="P134" s="136">
        <v>70.790000000000006</v>
      </c>
      <c r="Q134" s="136">
        <v>58.04</v>
      </c>
      <c r="R134" s="136">
        <v>347</v>
      </c>
      <c r="S134" s="136"/>
      <c r="T134" s="136"/>
      <c r="U134" s="136"/>
      <c r="V134" s="136"/>
    </row>
    <row r="135" spans="1:22">
      <c r="A135" s="135">
        <v>45657</v>
      </c>
      <c r="B135" s="136">
        <v>12490.97</v>
      </c>
      <c r="C135" s="136">
        <v>9578.65</v>
      </c>
      <c r="D135" s="136">
        <v>2880.88</v>
      </c>
      <c r="E135" s="136">
        <v>31.44</v>
      </c>
      <c r="F135" s="136">
        <v>9936.4699999999993</v>
      </c>
      <c r="G135" s="136">
        <v>7998.39</v>
      </c>
      <c r="H135" s="136">
        <v>19.149999999999999</v>
      </c>
      <c r="I135" s="136">
        <v>1918.93</v>
      </c>
      <c r="J135" s="136">
        <v>525.23900000000003</v>
      </c>
      <c r="K135" s="136">
        <v>491.71100000000001</v>
      </c>
      <c r="L135" s="136">
        <v>31.38</v>
      </c>
      <c r="M135" s="136">
        <v>2.1480000000000001</v>
      </c>
      <c r="N135" s="136">
        <v>79.55</v>
      </c>
      <c r="O135" s="136">
        <v>83.5</v>
      </c>
      <c r="P135" s="136">
        <v>66.61</v>
      </c>
      <c r="Q135" s="136">
        <v>60.91</v>
      </c>
      <c r="R135" s="136">
        <v>348</v>
      </c>
      <c r="S135" s="136"/>
      <c r="T135" s="136"/>
      <c r="U135" s="136"/>
      <c r="V135" s="136"/>
    </row>
    <row r="136" spans="1:22">
      <c r="A136" s="135">
        <v>45688</v>
      </c>
      <c r="B136" s="136">
        <v>14229.86</v>
      </c>
      <c r="C136" s="136">
        <v>11229.7</v>
      </c>
      <c r="D136" s="136">
        <v>2967.34</v>
      </c>
      <c r="E136" s="136">
        <v>32.81</v>
      </c>
      <c r="F136" s="136">
        <v>11587.08</v>
      </c>
      <c r="G136" s="136">
        <v>9470.91</v>
      </c>
      <c r="H136" s="136">
        <v>20.62</v>
      </c>
      <c r="I136" s="136">
        <v>2095.54</v>
      </c>
      <c r="J136" s="136">
        <v>612.40200000000004</v>
      </c>
      <c r="K136" s="136">
        <v>576.63099999999997</v>
      </c>
      <c r="L136" s="136">
        <v>33.67</v>
      </c>
      <c r="M136" s="136">
        <v>2.101</v>
      </c>
      <c r="N136" s="136">
        <v>81.430000000000007</v>
      </c>
      <c r="O136" s="136">
        <v>84.34</v>
      </c>
      <c r="P136" s="136">
        <v>70.62</v>
      </c>
      <c r="Q136" s="136">
        <v>62.86</v>
      </c>
      <c r="R136" s="136">
        <v>350</v>
      </c>
      <c r="S136" s="136"/>
      <c r="T136" s="136"/>
      <c r="U136" s="136"/>
      <c r="V136" s="136"/>
    </row>
    <row r="137" spans="1:22">
      <c r="A137" s="135">
        <v>45716</v>
      </c>
      <c r="B137" s="136">
        <v>12957.02</v>
      </c>
      <c r="C137" s="136">
        <v>10476.06</v>
      </c>
      <c r="D137" s="136">
        <v>2450.64</v>
      </c>
      <c r="E137" s="136">
        <v>30.32</v>
      </c>
      <c r="F137" s="136">
        <v>11071.86</v>
      </c>
      <c r="G137" s="136">
        <v>9245.52</v>
      </c>
      <c r="H137" s="136">
        <v>19.239999999999998</v>
      </c>
      <c r="I137" s="136">
        <v>1807.11</v>
      </c>
      <c r="J137" s="136">
        <v>595.76400000000001</v>
      </c>
      <c r="K137" s="136">
        <v>564.63499999999999</v>
      </c>
      <c r="L137" s="136">
        <v>29.128</v>
      </c>
      <c r="M137" s="136">
        <v>2.0009999999999999</v>
      </c>
      <c r="N137" s="136">
        <v>85.45</v>
      </c>
      <c r="O137" s="136">
        <v>88.25</v>
      </c>
      <c r="P137" s="136">
        <v>73.739999999999995</v>
      </c>
      <c r="Q137" s="136">
        <v>63.45</v>
      </c>
      <c r="R137" s="136">
        <v>351</v>
      </c>
      <c r="S137" s="136"/>
      <c r="T137" s="136"/>
      <c r="U137" s="136"/>
      <c r="V137" s="136"/>
    </row>
    <row r="138" spans="1:22">
      <c r="A138" s="135">
        <v>45747</v>
      </c>
      <c r="B138" s="136">
        <v>12716.57</v>
      </c>
      <c r="C138" s="136">
        <v>9817.26</v>
      </c>
      <c r="D138" s="136">
        <v>2864.28</v>
      </c>
      <c r="E138" s="136">
        <v>35.03</v>
      </c>
      <c r="F138" s="136">
        <v>10491.14</v>
      </c>
      <c r="G138" s="136">
        <v>8385.34</v>
      </c>
      <c r="H138" s="136">
        <v>20.85</v>
      </c>
      <c r="I138" s="136">
        <v>2084.9499999999998</v>
      </c>
      <c r="J138" s="136">
        <v>551.41600000000005</v>
      </c>
      <c r="K138" s="136">
        <v>516.88499999999999</v>
      </c>
      <c r="L138" s="136">
        <v>32.392000000000003</v>
      </c>
      <c r="M138" s="136">
        <v>2.1379999999999999</v>
      </c>
      <c r="N138" s="136">
        <v>82.5</v>
      </c>
      <c r="O138" s="136">
        <v>85.41</v>
      </c>
      <c r="P138" s="136">
        <v>72.790000000000006</v>
      </c>
      <c r="Q138" s="136">
        <v>59.52</v>
      </c>
      <c r="R138" s="136">
        <v>351</v>
      </c>
      <c r="S138" s="136"/>
      <c r="T138" s="136"/>
      <c r="U138" s="136"/>
      <c r="V138" s="136"/>
    </row>
    <row r="139" spans="1:22">
      <c r="A139" s="135">
        <v>45777</v>
      </c>
      <c r="B139" s="136">
        <v>12501.25</v>
      </c>
      <c r="C139" s="136">
        <v>9419.5499999999993</v>
      </c>
      <c r="D139" s="136">
        <v>3044.47</v>
      </c>
      <c r="E139" s="136">
        <v>37.229999999999997</v>
      </c>
      <c r="F139" s="136">
        <v>10346.26</v>
      </c>
      <c r="G139" s="136">
        <v>8071.61</v>
      </c>
      <c r="H139" s="136">
        <v>25.93</v>
      </c>
      <c r="I139" s="136">
        <v>2248.7199999999998</v>
      </c>
      <c r="J139" s="136">
        <v>546.05899999999997</v>
      </c>
      <c r="K139" s="136">
        <v>508.72699999999998</v>
      </c>
      <c r="L139" s="136">
        <v>35.100999999999999</v>
      </c>
      <c r="M139" s="136">
        <v>2.2309999999999999</v>
      </c>
      <c r="N139" s="136">
        <v>82.76</v>
      </c>
      <c r="O139" s="136">
        <v>85.69</v>
      </c>
      <c r="P139" s="136">
        <v>73.86</v>
      </c>
      <c r="Q139" s="136">
        <v>69.64</v>
      </c>
      <c r="R139" s="136">
        <v>347</v>
      </c>
      <c r="S139" s="136"/>
      <c r="T139" s="136"/>
      <c r="U139" s="136"/>
      <c r="V139" s="136"/>
    </row>
    <row r="140" spans="1:22">
      <c r="A140" s="135">
        <v>45808</v>
      </c>
      <c r="B140" s="136">
        <v>12811.37</v>
      </c>
      <c r="C140" s="136">
        <v>9672.86</v>
      </c>
      <c r="D140" s="136">
        <v>3102.49</v>
      </c>
      <c r="E140" s="136">
        <v>36.020000000000003</v>
      </c>
      <c r="F140" s="136">
        <v>10513.06</v>
      </c>
      <c r="G140" s="136">
        <v>8324.49</v>
      </c>
      <c r="H140" s="136">
        <v>25.83</v>
      </c>
      <c r="I140" s="136">
        <v>2162.7399999999998</v>
      </c>
      <c r="J140" s="136">
        <v>558.37</v>
      </c>
      <c r="K140" s="136">
        <v>524.21</v>
      </c>
      <c r="L140" s="136">
        <v>32.076999999999998</v>
      </c>
      <c r="M140" s="136">
        <v>2.0830000000000002</v>
      </c>
      <c r="N140" s="136">
        <v>82.06</v>
      </c>
      <c r="O140" s="136">
        <v>86.06</v>
      </c>
      <c r="P140" s="136">
        <v>69.709999999999994</v>
      </c>
      <c r="Q140" s="136">
        <v>71.72</v>
      </c>
      <c r="R140" s="136">
        <v>346</v>
      </c>
      <c r="S140" s="136"/>
      <c r="T140" s="136"/>
      <c r="U140" s="136"/>
      <c r="V140" s="136"/>
    </row>
    <row r="141" spans="1:22">
      <c r="A141" s="135">
        <v>45838</v>
      </c>
      <c r="B141" s="136">
        <v>12705.49</v>
      </c>
      <c r="C141" s="136">
        <v>9671.9599999999991</v>
      </c>
      <c r="D141" s="136">
        <v>2994.63</v>
      </c>
      <c r="E141" s="136">
        <v>38.9</v>
      </c>
      <c r="F141" s="136">
        <v>10471.39</v>
      </c>
      <c r="G141" s="136">
        <v>8296.26</v>
      </c>
      <c r="H141" s="136">
        <v>28.27</v>
      </c>
      <c r="I141" s="136">
        <v>2146.86</v>
      </c>
      <c r="J141" s="136">
        <v>544.84799999999996</v>
      </c>
      <c r="K141" s="136">
        <v>510.91</v>
      </c>
      <c r="L141" s="136">
        <v>31.78</v>
      </c>
      <c r="M141" s="136">
        <v>2.1579999999999999</v>
      </c>
      <c r="N141" s="136">
        <v>82.42</v>
      </c>
      <c r="O141" s="136">
        <v>85.78</v>
      </c>
      <c r="P141" s="136">
        <v>71.69</v>
      </c>
      <c r="Q141" s="136">
        <v>72.67</v>
      </c>
      <c r="R141" s="136">
        <v>348</v>
      </c>
      <c r="S141" s="136"/>
      <c r="T141" s="136"/>
      <c r="U141" s="136"/>
      <c r="V141" s="136"/>
    </row>
    <row r="142" spans="1:22">
      <c r="A142" s="135">
        <v>45869</v>
      </c>
      <c r="B142" s="136">
        <v>15285.07</v>
      </c>
      <c r="C142" s="136">
        <v>12025.96</v>
      </c>
      <c r="D142" s="136">
        <v>3221.56</v>
      </c>
      <c r="E142" s="136">
        <v>37.56</v>
      </c>
      <c r="F142" s="136">
        <v>12919.93</v>
      </c>
      <c r="G142" s="136">
        <v>10462.42</v>
      </c>
      <c r="H142" s="136">
        <v>28.69</v>
      </c>
      <c r="I142" s="136">
        <v>2428.8200000000002</v>
      </c>
      <c r="J142" s="136">
        <v>674.89800000000002</v>
      </c>
      <c r="K142" s="136">
        <v>636.07100000000003</v>
      </c>
      <c r="L142" s="136">
        <v>36.386000000000003</v>
      </c>
      <c r="M142" s="136">
        <v>2.4409999999999998</v>
      </c>
      <c r="N142" s="136">
        <v>84.53</v>
      </c>
      <c r="O142" s="136">
        <v>87</v>
      </c>
      <c r="P142" s="136">
        <v>75.39</v>
      </c>
      <c r="Q142" s="136">
        <v>76.39</v>
      </c>
      <c r="R142" s="136">
        <v>352</v>
      </c>
      <c r="S142" s="136"/>
      <c r="T142" s="136"/>
      <c r="U142" s="136"/>
      <c r="V142" s="136"/>
    </row>
    <row r="143" spans="1:22">
      <c r="A143" s="135">
        <v>45900</v>
      </c>
      <c r="B143" s="136">
        <v>15541.16</v>
      </c>
      <c r="C143" s="136">
        <v>12280.15</v>
      </c>
      <c r="D143" s="136">
        <v>3222.08</v>
      </c>
      <c r="E143" s="136">
        <v>38.93</v>
      </c>
      <c r="F143" s="136">
        <v>13622.27</v>
      </c>
      <c r="G143" s="136">
        <v>11105.67</v>
      </c>
      <c r="H143" s="136">
        <v>30.63</v>
      </c>
      <c r="I143" s="136">
        <v>2485.96</v>
      </c>
      <c r="J143" s="136">
        <v>720.476</v>
      </c>
      <c r="K143" s="136">
        <v>680.18200000000002</v>
      </c>
      <c r="L143" s="136">
        <v>37.609000000000002</v>
      </c>
      <c r="M143" s="136">
        <v>2.6850000000000001</v>
      </c>
      <c r="N143" s="136">
        <v>87.65</v>
      </c>
      <c r="O143" s="136">
        <v>90.44</v>
      </c>
      <c r="P143" s="136">
        <v>77.150000000000006</v>
      </c>
      <c r="Q143" s="136">
        <v>78.680000000000007</v>
      </c>
      <c r="R143" s="136">
        <v>354</v>
      </c>
      <c r="S143" s="136"/>
      <c r="T143" s="136"/>
      <c r="U143" s="136"/>
      <c r="V143" s="136"/>
    </row>
    <row r="144" spans="1:22">
      <c r="A144" s="135">
        <v>45930</v>
      </c>
      <c r="B144" s="136">
        <v>13097.57</v>
      </c>
      <c r="C144" s="136">
        <v>9977.7099999999991</v>
      </c>
      <c r="D144" s="136">
        <v>3086.49</v>
      </c>
      <c r="E144" s="136">
        <v>33.36</v>
      </c>
      <c r="F144" s="136">
        <v>11148.19</v>
      </c>
      <c r="G144" s="136">
        <v>8828.98</v>
      </c>
      <c r="H144" s="136">
        <v>24.82</v>
      </c>
      <c r="I144" s="136">
        <v>2294.39</v>
      </c>
      <c r="J144" s="136">
        <v>570.63900000000001</v>
      </c>
      <c r="K144" s="136">
        <v>535.89800000000002</v>
      </c>
      <c r="L144" s="136">
        <v>33.037999999999997</v>
      </c>
      <c r="M144" s="136">
        <v>1.704</v>
      </c>
      <c r="N144" s="136">
        <v>85.12</v>
      </c>
      <c r="O144" s="136">
        <v>88.49</v>
      </c>
      <c r="P144" s="136">
        <v>74.34</v>
      </c>
      <c r="Q144" s="136">
        <v>74.39</v>
      </c>
      <c r="R144" s="136">
        <v>354</v>
      </c>
      <c r="S144" s="136"/>
      <c r="T144" s="136"/>
      <c r="U144" s="136"/>
      <c r="V144" s="136"/>
    </row>
    <row r="145" spans="1:22">
      <c r="A145" s="135">
        <v>45961</v>
      </c>
      <c r="B145" s="136">
        <v>13479.15</v>
      </c>
      <c r="C145" s="136">
        <v>10276.35</v>
      </c>
      <c r="D145" s="136">
        <v>3173.08</v>
      </c>
      <c r="E145" s="136">
        <v>29.72</v>
      </c>
      <c r="F145" s="136">
        <v>11653.62</v>
      </c>
      <c r="G145" s="136">
        <v>9197.7000000000007</v>
      </c>
      <c r="H145" s="136">
        <v>21</v>
      </c>
      <c r="I145" s="136">
        <v>2434.9299999999998</v>
      </c>
      <c r="J145" s="136">
        <v>610.03399999999999</v>
      </c>
      <c r="K145" s="136">
        <v>571.86400000000003</v>
      </c>
      <c r="L145" s="136">
        <v>36.418999999999997</v>
      </c>
      <c r="M145" s="136">
        <v>1.752</v>
      </c>
      <c r="N145" s="136">
        <v>86.46</v>
      </c>
      <c r="O145" s="136">
        <v>89.5</v>
      </c>
      <c r="P145" s="136">
        <v>76.739999999999995</v>
      </c>
      <c r="Q145" s="136">
        <v>70.66</v>
      </c>
      <c r="R145" s="136">
        <v>358</v>
      </c>
      <c r="S145" s="136"/>
      <c r="T145" s="136"/>
      <c r="U145" s="136"/>
      <c r="V145" s="136"/>
    </row>
    <row r="146" spans="1:22">
      <c r="A146" s="135">
        <v>45991</v>
      </c>
      <c r="B146" s="136">
        <v>12176.24</v>
      </c>
      <c r="C146" s="136">
        <v>9186.98</v>
      </c>
      <c r="D146" s="136">
        <v>2965.22</v>
      </c>
      <c r="E146" s="136">
        <v>24.04</v>
      </c>
      <c r="F146" s="136">
        <v>10114.39</v>
      </c>
      <c r="G146" s="136">
        <v>7959.39</v>
      </c>
      <c r="H146" s="136">
        <v>18.54</v>
      </c>
      <c r="I146" s="136">
        <v>2136.4499999999998</v>
      </c>
      <c r="J146" s="136">
        <v>532.98099999999999</v>
      </c>
      <c r="K146" s="136">
        <v>497.79500000000002</v>
      </c>
      <c r="L146" s="136">
        <v>33.01</v>
      </c>
      <c r="M146" s="136">
        <v>2.1760000000000002</v>
      </c>
      <c r="N146" s="136">
        <v>83.07</v>
      </c>
      <c r="O146" s="136">
        <v>86.64</v>
      </c>
      <c r="P146" s="136">
        <v>72.05</v>
      </c>
      <c r="Q146" s="136">
        <v>77.14</v>
      </c>
      <c r="R146" s="136">
        <v>362</v>
      </c>
      <c r="S146" s="136"/>
      <c r="T146" s="136"/>
      <c r="U146" s="136"/>
      <c r="V146" s="136"/>
    </row>
    <row r="147" spans="1:22">
      <c r="A147" s="135">
        <v>46022</v>
      </c>
      <c r="B147" s="136">
        <v>13003.27</v>
      </c>
      <c r="C147" s="136">
        <v>9439.7999999999993</v>
      </c>
      <c r="D147" s="136">
        <v>3532.33</v>
      </c>
      <c r="E147" s="136">
        <v>31.14</v>
      </c>
      <c r="F147" s="136">
        <v>10545.8</v>
      </c>
      <c r="G147" s="136">
        <v>8107.62</v>
      </c>
      <c r="H147" s="136">
        <v>24.93</v>
      </c>
      <c r="I147" s="136">
        <v>2413.25</v>
      </c>
      <c r="J147" s="136">
        <v>539.92700000000002</v>
      </c>
      <c r="K147" s="136">
        <v>498.85700000000003</v>
      </c>
      <c r="L147" s="136">
        <v>38.265999999999998</v>
      </c>
      <c r="M147" s="136">
        <v>2.8029999999999999</v>
      </c>
      <c r="N147" s="136">
        <v>81.099999999999994</v>
      </c>
      <c r="O147" s="136">
        <v>85.89</v>
      </c>
      <c r="P147" s="136">
        <v>68.319999999999993</v>
      </c>
      <c r="Q147" s="136">
        <v>80.040000000000006</v>
      </c>
      <c r="R147" s="136">
        <v>359</v>
      </c>
      <c r="S147" s="136"/>
      <c r="T147" s="136"/>
      <c r="U147" s="136"/>
      <c r="V147" s="136"/>
    </row>
    <row r="148" spans="1:22">
      <c r="A148" s="135">
        <v>46053</v>
      </c>
      <c r="B148" s="136">
        <v>13297.31</v>
      </c>
      <c r="C148" s="136">
        <v>10275.68</v>
      </c>
      <c r="D148" s="136">
        <v>2986.89</v>
      </c>
      <c r="E148" s="136">
        <v>34.729999999999997</v>
      </c>
      <c r="F148" s="136">
        <v>11072.57</v>
      </c>
      <c r="G148" s="136">
        <v>8878.67</v>
      </c>
      <c r="H148" s="136">
        <v>27.54</v>
      </c>
      <c r="I148" s="136">
        <v>2166.36</v>
      </c>
      <c r="J148" s="136">
        <v>572.471</v>
      </c>
      <c r="K148" s="136">
        <v>535.33600000000001</v>
      </c>
      <c r="L148" s="136">
        <v>34.491</v>
      </c>
      <c r="M148" s="136">
        <v>2.645</v>
      </c>
      <c r="N148" s="136">
        <v>83.27</v>
      </c>
      <c r="O148" s="136">
        <v>86.4</v>
      </c>
      <c r="P148" s="136">
        <v>72.53</v>
      </c>
      <c r="Q148" s="136">
        <v>79.290000000000006</v>
      </c>
      <c r="R148" s="136">
        <v>360</v>
      </c>
      <c r="S148" s="136"/>
      <c r="T148" s="136"/>
      <c r="U148" s="136"/>
      <c r="V148" s="136"/>
    </row>
    <row r="149" spans="1:22">
      <c r="A149" s="135">
        <v>46081</v>
      </c>
      <c r="B149" s="136">
        <v>13765.41</v>
      </c>
      <c r="C149" s="136">
        <v>11297.67</v>
      </c>
      <c r="D149" s="136">
        <v>2432.7399999999998</v>
      </c>
      <c r="E149" s="136">
        <v>35</v>
      </c>
      <c r="F149" s="136">
        <v>12054.78</v>
      </c>
      <c r="G149" s="136">
        <v>10073.59</v>
      </c>
      <c r="H149" s="136">
        <v>25.85</v>
      </c>
      <c r="I149" s="136">
        <v>1955.34</v>
      </c>
      <c r="J149" s="136">
        <v>645.12199999999996</v>
      </c>
      <c r="K149" s="136">
        <v>611.24699999999996</v>
      </c>
      <c r="L149" s="136">
        <v>31.219000000000001</v>
      </c>
      <c r="M149" s="136">
        <v>2.6560000000000001</v>
      </c>
      <c r="N149" s="136">
        <v>87.57</v>
      </c>
      <c r="O149" s="136">
        <v>89.17</v>
      </c>
      <c r="P149" s="136">
        <v>80.38</v>
      </c>
      <c r="Q149" s="136">
        <v>73.87</v>
      </c>
      <c r="R149" s="136">
        <v>360</v>
      </c>
      <c r="S149" s="136"/>
      <c r="T149" s="136"/>
      <c r="U149" s="136"/>
      <c r="V149" s="136"/>
    </row>
    <row r="150" spans="1:22">
      <c r="A150" s="135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</row>
    <row r="151" spans="1:22">
      <c r="A151" s="135"/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</row>
    <row r="152" spans="1:22">
      <c r="A152" s="135"/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</row>
    <row r="153" spans="1:22">
      <c r="A153" s="135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</row>
    <row r="154" spans="1:22">
      <c r="A154" s="135"/>
      <c r="B154" s="136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</row>
    <row r="155" spans="1:22">
      <c r="A155" s="135"/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</row>
    <row r="156" spans="1:22">
      <c r="A156" s="135"/>
      <c r="B156" s="136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</row>
    <row r="157" spans="1:22">
      <c r="A157" s="135"/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</row>
    <row r="158" spans="1:22">
      <c r="A158" s="135"/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</row>
    <row r="159" spans="1:22">
      <c r="A159" s="135"/>
      <c r="B159" s="136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</row>
    <row r="160" spans="1:22">
      <c r="A160" s="135"/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</row>
    <row r="161" spans="1:22">
      <c r="A161" s="135"/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</row>
    <row r="162" spans="1:22">
      <c r="A162" s="135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</row>
    <row r="163" spans="1:22">
      <c r="A163" s="135"/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</row>
    <row r="164" spans="1:22">
      <c r="A164" s="135"/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</row>
    <row r="165" spans="1:22">
      <c r="A165" s="135"/>
      <c r="B165" s="136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</row>
    <row r="166" spans="1:22">
      <c r="A166" s="135"/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</row>
    <row r="167" spans="1:22">
      <c r="A167" s="135"/>
      <c r="B167" s="136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</row>
    <row r="168" spans="1:22">
      <c r="A168" s="135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</row>
    <row r="169" spans="1:22">
      <c r="A169" s="135"/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</row>
    <row r="170" spans="1:22">
      <c r="A170" s="135"/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</row>
    <row r="171" spans="1:22">
      <c r="A171" s="135"/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</row>
    <row r="172" spans="1:22">
      <c r="A172" s="135"/>
      <c r="B172" s="136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</row>
    <row r="173" spans="1:22">
      <c r="A173" s="135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</row>
    <row r="174" spans="1:22">
      <c r="A174" s="135"/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</row>
    <row r="175" spans="1:22">
      <c r="A175" s="135"/>
      <c r="B175" s="136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</row>
    <row r="176" spans="1:22">
      <c r="A176" s="135"/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</row>
    <row r="177" spans="1:22">
      <c r="A177" s="135"/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</row>
    <row r="178" spans="1:22">
      <c r="A178" s="135"/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</row>
    <row r="179" spans="1:22">
      <c r="A179" s="135"/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</row>
    <row r="180" spans="1:22">
      <c r="A180" s="135"/>
      <c r="B180" s="136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</row>
    <row r="181" spans="1:22">
      <c r="A181" s="135"/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</row>
    <row r="182" spans="1:22">
      <c r="A182" s="135"/>
      <c r="B182" s="136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</row>
    <row r="183" spans="1:22">
      <c r="A183" s="135"/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</row>
    <row r="184" spans="1:22">
      <c r="A184" s="135"/>
      <c r="B184" s="136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</row>
    <row r="185" spans="1:22">
      <c r="A185" s="135"/>
      <c r="B185" s="136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</row>
    <row r="186" spans="1:22">
      <c r="A186" s="135"/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</row>
    <row r="187" spans="1:22">
      <c r="A187" s="135"/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</row>
    <row r="188" spans="1:22">
      <c r="A188" s="135"/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</row>
    <row r="189" spans="1:22">
      <c r="A189" s="135"/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</row>
    <row r="190" spans="1:22">
      <c r="A190" s="135"/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</row>
    <row r="191" spans="1:22">
      <c r="A191" s="135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</row>
    <row r="192" spans="1:22">
      <c r="A192" s="135"/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</row>
    <row r="193" spans="1:22">
      <c r="A193" s="135"/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</row>
    <row r="194" spans="1:22">
      <c r="A194" s="135"/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</row>
    <row r="195" spans="1:22">
      <c r="A195" s="135"/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</row>
    <row r="196" spans="1:22">
      <c r="A196" s="135"/>
      <c r="B196" s="136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</row>
    <row r="197" spans="1:22">
      <c r="A197" s="135"/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</row>
    <row r="198" spans="1:22">
      <c r="A198" s="135"/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</row>
    <row r="199" spans="1:22">
      <c r="A199" s="135"/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</row>
    <row r="200" spans="1:22">
      <c r="A200" s="135"/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</row>
    <row r="201" spans="1:22">
      <c r="A201" s="135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</row>
    <row r="202" spans="1:22">
      <c r="A202" s="135"/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</row>
    <row r="203" spans="1:22">
      <c r="A203" s="135"/>
      <c r="B203" s="136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</row>
    <row r="204" spans="1:22">
      <c r="A204" s="135"/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</row>
    <row r="205" spans="1:22">
      <c r="A205" s="135"/>
      <c r="B205" s="136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</row>
    <row r="206" spans="1:22">
      <c r="A206" s="135"/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</row>
    <row r="207" spans="1:22">
      <c r="A207" s="135"/>
      <c r="B207" s="136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</row>
    <row r="208" spans="1:22">
      <c r="A208" s="135"/>
      <c r="B208" s="136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</row>
    <row r="209" spans="1:22">
      <c r="A209" s="135"/>
      <c r="B209" s="136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</row>
    <row r="210" spans="1:22">
      <c r="A210" s="135"/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</row>
    <row r="211" spans="1:22">
      <c r="A211" s="135"/>
      <c r="B211" s="136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</row>
    <row r="212" spans="1:22">
      <c r="A212" s="135"/>
      <c r="B212" s="136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</row>
    <row r="213" spans="1:22">
      <c r="A213" s="135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</row>
    <row r="214" spans="1:22">
      <c r="A214" s="135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</row>
    <row r="215" spans="1:22">
      <c r="A215" s="135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</row>
    <row r="216" spans="1:22">
      <c r="A216" s="135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</row>
    <row r="217" spans="1:22">
      <c r="A217" s="135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</row>
    <row r="218" spans="1:22">
      <c r="A218" s="135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</row>
    <row r="219" spans="1:22">
      <c r="A219" s="135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</row>
    <row r="220" spans="1:22">
      <c r="A220" s="135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</row>
    <row r="221" spans="1:22">
      <c r="A221" s="135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</row>
    <row r="222" spans="1:22">
      <c r="A222" s="135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</row>
    <row r="223" spans="1:22">
      <c r="A223" s="135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</row>
    <row r="224" spans="1:22">
      <c r="A224" s="135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</row>
    <row r="225" spans="1:22">
      <c r="A225" s="135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</row>
    <row r="226" spans="1:22">
      <c r="A226" s="135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</row>
    <row r="227" spans="1:22">
      <c r="A227" s="135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</row>
    <row r="228" spans="1:22">
      <c r="A228" s="135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</row>
    <row r="229" spans="1:22">
      <c r="A229" s="135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</row>
    <row r="230" spans="1:22">
      <c r="A230" s="135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</row>
    <row r="231" spans="1:22">
      <c r="A231" s="135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</row>
    <row r="232" spans="1:22">
      <c r="A232" s="135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</row>
  </sheetData>
  <phoneticPr fontId="11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F0F6-3306-4A66-948F-E5E57622281F}">
  <dimension ref="A1:K241"/>
  <sheetViews>
    <sheetView topLeftCell="A116" workbookViewId="0">
      <selection activeCell="I143" sqref="I143"/>
    </sheetView>
  </sheetViews>
  <sheetFormatPr defaultRowHeight="14.25"/>
  <cols>
    <col min="1" max="1" width="9" style="129"/>
    <col min="2" max="2" width="13.5" style="129" bestFit="1" customWidth="1"/>
    <col min="3" max="3" width="12.375" style="129" bestFit="1" customWidth="1"/>
    <col min="4" max="5" width="12.375" style="129" customWidth="1"/>
    <col min="6" max="6" width="13.5" bestFit="1" customWidth="1"/>
    <col min="7" max="7" width="13.5" customWidth="1"/>
    <col min="8" max="8" width="12.375" bestFit="1" customWidth="1"/>
    <col min="9" max="9" width="12.375" customWidth="1"/>
    <col min="10" max="11" width="12.375" bestFit="1" customWidth="1"/>
  </cols>
  <sheetData>
    <row r="1" spans="1:11">
      <c r="A1" s="128">
        <f>[1]!edb()</f>
        <v>0</v>
      </c>
    </row>
    <row r="2" spans="1:11">
      <c r="A2" s="130" t="s">
        <v>79</v>
      </c>
      <c r="B2" s="130" t="s">
        <v>204</v>
      </c>
      <c r="C2" s="130" t="s">
        <v>205</v>
      </c>
      <c r="D2" s="183" t="s">
        <v>206</v>
      </c>
      <c r="E2" s="183" t="s">
        <v>207</v>
      </c>
      <c r="F2" s="134" t="s">
        <v>208</v>
      </c>
      <c r="G2" s="184" t="s">
        <v>209</v>
      </c>
      <c r="H2" s="134" t="s">
        <v>202</v>
      </c>
      <c r="I2" s="184" t="s">
        <v>203</v>
      </c>
      <c r="J2" s="134" t="s">
        <v>210</v>
      </c>
      <c r="K2" s="134" t="s">
        <v>211</v>
      </c>
    </row>
    <row r="3" spans="1:11">
      <c r="A3" s="130" t="s">
        <v>97</v>
      </c>
      <c r="B3" s="130" t="s">
        <v>98</v>
      </c>
      <c r="C3" s="130" t="s">
        <v>98</v>
      </c>
      <c r="D3" s="130" t="s">
        <v>98</v>
      </c>
      <c r="E3" s="130" t="s">
        <v>98</v>
      </c>
      <c r="F3" s="134" t="s">
        <v>212</v>
      </c>
      <c r="G3" s="134" t="s">
        <v>212</v>
      </c>
      <c r="H3" s="134" t="s">
        <v>100</v>
      </c>
      <c r="I3" s="134" t="s">
        <v>100</v>
      </c>
      <c r="J3" s="134" t="s">
        <v>193</v>
      </c>
      <c r="K3" s="134" t="s">
        <v>213</v>
      </c>
    </row>
    <row r="4" spans="1:11">
      <c r="A4" s="131">
        <v>41670</v>
      </c>
      <c r="B4" s="132">
        <v>11070.054</v>
      </c>
      <c r="C4" s="132">
        <v>979.74099999999999</v>
      </c>
      <c r="D4" s="132">
        <v>9232.6190000000006</v>
      </c>
      <c r="E4" s="132">
        <v>706.19200000000001</v>
      </c>
      <c r="F4" s="136">
        <v>1243.3710000000001</v>
      </c>
      <c r="G4" s="136">
        <v>752.76700000000005</v>
      </c>
      <c r="H4" s="136">
        <v>83.4</v>
      </c>
      <c r="I4" s="136">
        <v>60.5</v>
      </c>
      <c r="J4" s="136">
        <v>254.42590000000001</v>
      </c>
      <c r="K4" s="136">
        <v>13.095499999999999</v>
      </c>
    </row>
    <row r="5" spans="1:11">
      <c r="A5" s="131">
        <v>41698</v>
      </c>
      <c r="B5" s="132">
        <v>10021.120999999999</v>
      </c>
      <c r="C5" s="132">
        <v>881.13199999999995</v>
      </c>
      <c r="D5" s="132">
        <v>8211.41</v>
      </c>
      <c r="E5" s="132">
        <v>670.62400000000002</v>
      </c>
      <c r="F5" s="136">
        <v>925.40800000000002</v>
      </c>
      <c r="G5" s="136">
        <v>548.57500000000005</v>
      </c>
      <c r="H5" s="136">
        <v>81.900000000000006</v>
      </c>
      <c r="I5" s="136">
        <v>59.3</v>
      </c>
      <c r="J5" s="136">
        <v>238.102</v>
      </c>
      <c r="K5" s="136">
        <v>10.1295</v>
      </c>
    </row>
    <row r="6" spans="1:11">
      <c r="A6" s="131">
        <v>41729</v>
      </c>
      <c r="B6" s="132">
        <v>11046.51</v>
      </c>
      <c r="C6" s="132">
        <v>943.03099999999995</v>
      </c>
      <c r="D6" s="132">
        <v>9087.3670000000002</v>
      </c>
      <c r="E6" s="132">
        <v>707.13699999999994</v>
      </c>
      <c r="F6" s="136">
        <v>1360.194</v>
      </c>
      <c r="G6" s="136">
        <v>907.83600000000001</v>
      </c>
      <c r="H6" s="136">
        <v>82.3</v>
      </c>
      <c r="I6" s="136">
        <v>66.7</v>
      </c>
      <c r="J6" s="136">
        <v>260.05900000000003</v>
      </c>
      <c r="K6" s="136">
        <v>15.5352</v>
      </c>
    </row>
    <row r="7" spans="1:11">
      <c r="A7" s="131">
        <v>41759</v>
      </c>
      <c r="B7" s="132">
        <v>11045.451999999999</v>
      </c>
      <c r="C7" s="132">
        <v>925.18700000000001</v>
      </c>
      <c r="D7" s="132">
        <v>9359.1440000000002</v>
      </c>
      <c r="E7" s="132">
        <v>715.26099999999997</v>
      </c>
      <c r="F7" s="136">
        <v>1264.5429999999999</v>
      </c>
      <c r="G7" s="136">
        <v>798.35</v>
      </c>
      <c r="H7" s="136">
        <v>84.7</v>
      </c>
      <c r="I7" s="136">
        <v>63.1</v>
      </c>
      <c r="J7" s="136">
        <v>270.47410000000002</v>
      </c>
      <c r="K7" s="136">
        <v>13.744400000000001</v>
      </c>
    </row>
    <row r="8" spans="1:11">
      <c r="A8" s="131">
        <v>41790</v>
      </c>
      <c r="B8" s="132">
        <v>11218.579</v>
      </c>
      <c r="C8" s="132">
        <v>931.85599999999999</v>
      </c>
      <c r="D8" s="132">
        <v>9315.3259999999991</v>
      </c>
      <c r="E8" s="132">
        <v>683.62199999999996</v>
      </c>
      <c r="F8" s="136">
        <v>1265.644</v>
      </c>
      <c r="G8" s="136">
        <v>797.39300000000003</v>
      </c>
      <c r="H8" s="136">
        <v>83</v>
      </c>
      <c r="I8" s="136">
        <v>63</v>
      </c>
      <c r="J8" s="136">
        <v>259.44589999999999</v>
      </c>
      <c r="K8" s="136">
        <v>13.844799999999999</v>
      </c>
    </row>
    <row r="9" spans="1:11">
      <c r="A9" s="131">
        <v>41820</v>
      </c>
      <c r="B9" s="132">
        <v>11072.7</v>
      </c>
      <c r="C9" s="132">
        <v>899.63499999999999</v>
      </c>
      <c r="D9" s="132">
        <v>9507.2340000000004</v>
      </c>
      <c r="E9" s="132">
        <v>681.49800000000005</v>
      </c>
      <c r="F9" s="136">
        <v>1259.1199999999999</v>
      </c>
      <c r="G9" s="136">
        <v>817.47500000000002</v>
      </c>
      <c r="H9" s="136">
        <v>85.9</v>
      </c>
      <c r="I9" s="136">
        <v>64.900000000000006</v>
      </c>
      <c r="J9" s="136">
        <v>261.18680000000001</v>
      </c>
      <c r="K9" s="136">
        <v>14.0444</v>
      </c>
    </row>
    <row r="10" spans="1:11">
      <c r="A10" s="131">
        <v>41851</v>
      </c>
      <c r="B10" s="132">
        <v>11680.468000000001</v>
      </c>
      <c r="C10" s="132">
        <v>937.71900000000005</v>
      </c>
      <c r="D10" s="132">
        <v>9997.2659999999996</v>
      </c>
      <c r="E10" s="132">
        <v>745.51400000000001</v>
      </c>
      <c r="F10" s="136">
        <v>1335.8589999999999</v>
      </c>
      <c r="G10" s="136">
        <v>864.72500000000002</v>
      </c>
      <c r="H10" s="136">
        <v>85.6</v>
      </c>
      <c r="I10" s="136">
        <v>64.7</v>
      </c>
      <c r="J10" s="136">
        <v>279.21710000000002</v>
      </c>
      <c r="K10" s="136">
        <v>14.6745</v>
      </c>
    </row>
    <row r="11" spans="1:11">
      <c r="A11" s="131">
        <v>41882</v>
      </c>
      <c r="B11" s="132">
        <v>11833.962</v>
      </c>
      <c r="C11" s="132">
        <v>945.11800000000005</v>
      </c>
      <c r="D11" s="132">
        <v>10314.163</v>
      </c>
      <c r="E11" s="132">
        <v>753.01199999999994</v>
      </c>
      <c r="F11" s="136">
        <v>1372.905</v>
      </c>
      <c r="G11" s="136">
        <v>857.95500000000004</v>
      </c>
      <c r="H11" s="136">
        <v>87.2</v>
      </c>
      <c r="I11" s="136">
        <v>62.5</v>
      </c>
      <c r="J11" s="136">
        <v>284.9359</v>
      </c>
      <c r="K11" s="136">
        <v>14.695499999999999</v>
      </c>
    </row>
    <row r="12" spans="1:11">
      <c r="A12" s="131">
        <v>41912</v>
      </c>
      <c r="B12" s="132">
        <v>11210.123</v>
      </c>
      <c r="C12" s="132">
        <v>930.851</v>
      </c>
      <c r="D12" s="132">
        <v>9082.9660000000003</v>
      </c>
      <c r="E12" s="132">
        <v>697.18899999999996</v>
      </c>
      <c r="F12" s="136">
        <v>1348.665</v>
      </c>
      <c r="G12" s="136">
        <v>839.41</v>
      </c>
      <c r="H12" s="136">
        <v>81</v>
      </c>
      <c r="I12" s="136">
        <v>62.2</v>
      </c>
      <c r="J12" s="136">
        <v>248.94450000000001</v>
      </c>
      <c r="K12" s="136">
        <v>14.730700000000001</v>
      </c>
    </row>
    <row r="13" spans="1:11">
      <c r="A13" s="131">
        <v>41943</v>
      </c>
      <c r="B13" s="132">
        <v>11605.864</v>
      </c>
      <c r="C13" s="132">
        <v>983.05700000000002</v>
      </c>
      <c r="D13" s="132">
        <v>9365.2469999999994</v>
      </c>
      <c r="E13" s="132">
        <v>722.32799999999997</v>
      </c>
      <c r="F13" s="136">
        <v>1424.7249999999999</v>
      </c>
      <c r="G13" s="136">
        <v>927.36900000000003</v>
      </c>
      <c r="H13" s="136">
        <v>80.7</v>
      </c>
      <c r="I13" s="136">
        <v>65.099999999999994</v>
      </c>
      <c r="J13" s="136">
        <v>265.971</v>
      </c>
      <c r="K13" s="136">
        <v>15.659000000000001</v>
      </c>
    </row>
    <row r="14" spans="1:11">
      <c r="A14" s="131">
        <v>41973</v>
      </c>
      <c r="B14" s="132">
        <v>11085.313</v>
      </c>
      <c r="C14" s="132">
        <v>946.91499999999996</v>
      </c>
      <c r="D14" s="132">
        <v>8908.8610000000008</v>
      </c>
      <c r="E14" s="132">
        <v>687.452</v>
      </c>
      <c r="F14" s="136">
        <v>1459.9449999999999</v>
      </c>
      <c r="G14" s="136">
        <v>998.14700000000005</v>
      </c>
      <c r="H14" s="136">
        <v>80.400000000000006</v>
      </c>
      <c r="I14" s="136">
        <v>68.400000000000006</v>
      </c>
      <c r="J14" s="136">
        <v>256.95080000000002</v>
      </c>
      <c r="K14" s="136">
        <v>16.510200000000001</v>
      </c>
    </row>
    <row r="15" spans="1:11">
      <c r="A15" s="131">
        <v>42004</v>
      </c>
      <c r="B15" s="132">
        <v>11820.975</v>
      </c>
      <c r="C15" s="132">
        <v>946.14499999999998</v>
      </c>
      <c r="D15" s="132">
        <v>9874.982</v>
      </c>
      <c r="E15" s="132">
        <v>647.846</v>
      </c>
      <c r="F15" s="136">
        <v>1369.37</v>
      </c>
      <c r="G15" s="136">
        <v>934.23099999999999</v>
      </c>
      <c r="H15" s="136">
        <v>83.5</v>
      </c>
      <c r="I15" s="136">
        <v>68.2</v>
      </c>
      <c r="J15" s="136">
        <v>277.30939999999998</v>
      </c>
      <c r="K15" s="136">
        <v>15.660299999999999</v>
      </c>
    </row>
    <row r="16" spans="1:11">
      <c r="A16" s="131">
        <v>42035</v>
      </c>
      <c r="B16" s="132">
        <v>11876.449000000001</v>
      </c>
      <c r="C16" s="132">
        <v>942.74099999999999</v>
      </c>
      <c r="D16" s="132">
        <v>9816.6839999999993</v>
      </c>
      <c r="E16" s="132">
        <v>630.60500000000002</v>
      </c>
      <c r="F16" s="136">
        <v>1354.2909999999999</v>
      </c>
      <c r="G16" s="136">
        <v>858.88</v>
      </c>
      <c r="H16" s="136">
        <v>82.7</v>
      </c>
      <c r="I16" s="136">
        <v>63.4</v>
      </c>
      <c r="J16" s="136">
        <v>261.29640000000001</v>
      </c>
      <c r="K16" s="136">
        <v>14.727499999999999</v>
      </c>
    </row>
    <row r="17" spans="1:11">
      <c r="A17" s="131">
        <v>42063</v>
      </c>
      <c r="B17" s="132">
        <v>10801.044</v>
      </c>
      <c r="C17" s="132">
        <v>880.04300000000001</v>
      </c>
      <c r="D17" s="132">
        <v>9169.8690000000006</v>
      </c>
      <c r="E17" s="132">
        <v>745.46500000000003</v>
      </c>
      <c r="F17" s="136">
        <v>1161.9860000000001</v>
      </c>
      <c r="G17" s="136">
        <v>761.11699999999996</v>
      </c>
      <c r="H17" s="136">
        <v>84.9</v>
      </c>
      <c r="I17" s="136">
        <v>65.599999999999994</v>
      </c>
      <c r="J17" s="136">
        <v>267.55489999999998</v>
      </c>
      <c r="K17" s="136">
        <v>13.0467</v>
      </c>
    </row>
    <row r="18" spans="1:11">
      <c r="A18" s="131">
        <v>42094</v>
      </c>
      <c r="B18" s="132">
        <v>11680.68</v>
      </c>
      <c r="C18" s="132">
        <v>966.67600000000004</v>
      </c>
      <c r="D18" s="132">
        <v>10192.125</v>
      </c>
      <c r="E18" s="132">
        <v>756.60400000000004</v>
      </c>
      <c r="F18" s="136">
        <v>1358.248</v>
      </c>
      <c r="G18" s="136">
        <v>929.25800000000004</v>
      </c>
      <c r="H18" s="136">
        <v>87.3</v>
      </c>
      <c r="I18" s="136">
        <v>68.400000000000006</v>
      </c>
      <c r="J18" s="136">
        <v>288.7106</v>
      </c>
      <c r="K18" s="136">
        <v>15.768800000000001</v>
      </c>
    </row>
    <row r="19" spans="1:11">
      <c r="A19" s="131">
        <v>42124</v>
      </c>
      <c r="B19" s="132">
        <v>11522.897000000001</v>
      </c>
      <c r="C19" s="132">
        <v>942.50199999999995</v>
      </c>
      <c r="D19" s="132">
        <v>10050.866</v>
      </c>
      <c r="E19" s="132">
        <v>766.70399999999995</v>
      </c>
      <c r="F19" s="136">
        <v>1357.125</v>
      </c>
      <c r="G19" s="136">
        <v>848.90700000000004</v>
      </c>
      <c r="H19" s="136">
        <v>87.2</v>
      </c>
      <c r="I19" s="136">
        <v>62.6</v>
      </c>
      <c r="J19" s="136">
        <v>291.25619999999998</v>
      </c>
      <c r="K19" s="136">
        <v>14.4579</v>
      </c>
    </row>
    <row r="20" spans="1:11">
      <c r="A20" s="131">
        <v>42155</v>
      </c>
      <c r="B20" s="132">
        <v>12056.387000000001</v>
      </c>
      <c r="C20" s="132">
        <v>964.33299999999997</v>
      </c>
      <c r="D20" s="132">
        <v>10359.105</v>
      </c>
      <c r="E20" s="132">
        <v>772.26</v>
      </c>
      <c r="F20" s="136">
        <v>1406.3610000000001</v>
      </c>
      <c r="G20" s="136">
        <v>872.84900000000005</v>
      </c>
      <c r="H20" s="136">
        <v>85.9</v>
      </c>
      <c r="I20" s="136">
        <v>62.1</v>
      </c>
      <c r="J20" s="136">
        <v>290.1558</v>
      </c>
      <c r="K20" s="136">
        <v>14.7034</v>
      </c>
    </row>
    <row r="21" spans="1:11">
      <c r="A21" s="131">
        <v>42185</v>
      </c>
      <c r="B21" s="132">
        <v>11751.688</v>
      </c>
      <c r="C21" s="132">
        <v>916.02700000000004</v>
      </c>
      <c r="D21" s="132">
        <v>10246.771000000001</v>
      </c>
      <c r="E21" s="132">
        <v>745.67600000000004</v>
      </c>
      <c r="F21" s="136">
        <v>1333.3810000000001</v>
      </c>
      <c r="G21" s="136">
        <v>835.61599999999999</v>
      </c>
      <c r="H21" s="136">
        <v>87.2</v>
      </c>
      <c r="I21" s="136">
        <v>62.7</v>
      </c>
      <c r="J21" s="136">
        <v>281.05919999999998</v>
      </c>
      <c r="K21" s="136">
        <v>14.1136</v>
      </c>
    </row>
    <row r="22" spans="1:11">
      <c r="A22" s="131">
        <v>42216</v>
      </c>
      <c r="B22" s="132">
        <v>12399.24</v>
      </c>
      <c r="C22" s="132">
        <v>956.77499999999998</v>
      </c>
      <c r="D22" s="132">
        <v>10789.397000000001</v>
      </c>
      <c r="E22" s="132">
        <v>799.62900000000002</v>
      </c>
      <c r="F22" s="136">
        <v>1418.4970000000001</v>
      </c>
      <c r="G22" s="136">
        <v>877.06600000000003</v>
      </c>
      <c r="H22" s="136">
        <v>87</v>
      </c>
      <c r="I22" s="136">
        <v>61.8</v>
      </c>
      <c r="J22" s="136">
        <v>298.47949999999997</v>
      </c>
      <c r="K22" s="136">
        <v>14.7545</v>
      </c>
    </row>
    <row r="23" spans="1:11">
      <c r="A23" s="131">
        <v>42247</v>
      </c>
      <c r="B23" s="132">
        <v>12558.154</v>
      </c>
      <c r="C23" s="132">
        <v>976.87800000000004</v>
      </c>
      <c r="D23" s="132">
        <v>11130.977000000001</v>
      </c>
      <c r="E23" s="132">
        <v>851.84</v>
      </c>
      <c r="F23" s="136">
        <v>1420.9880000000001</v>
      </c>
      <c r="G23" s="136">
        <v>861.41300000000001</v>
      </c>
      <c r="H23" s="136">
        <v>88.6</v>
      </c>
      <c r="I23" s="136">
        <v>60.6</v>
      </c>
      <c r="J23" s="136">
        <v>309.14780000000002</v>
      </c>
      <c r="K23" s="136">
        <v>14.8109</v>
      </c>
    </row>
    <row r="24" spans="1:11">
      <c r="A24" s="131">
        <v>42277</v>
      </c>
      <c r="B24" s="132">
        <v>11594.776</v>
      </c>
      <c r="C24" s="132">
        <v>949.43299999999999</v>
      </c>
      <c r="D24" s="132">
        <v>9729.6110000000008</v>
      </c>
      <c r="E24" s="132">
        <v>738.64599999999996</v>
      </c>
      <c r="F24" s="136">
        <v>1389.3140000000001</v>
      </c>
      <c r="G24" s="136">
        <v>867.59199999999998</v>
      </c>
      <c r="H24" s="136">
        <v>83.9</v>
      </c>
      <c r="I24" s="136">
        <v>62.4</v>
      </c>
      <c r="J24" s="136">
        <v>263.28449999999998</v>
      </c>
      <c r="K24" s="136">
        <v>15.1358</v>
      </c>
    </row>
    <row r="25" spans="1:11">
      <c r="A25" s="131">
        <v>42308</v>
      </c>
      <c r="B25" s="132">
        <v>12307.735000000001</v>
      </c>
      <c r="C25" s="132">
        <v>970.38099999999997</v>
      </c>
      <c r="D25" s="132">
        <v>10352.018</v>
      </c>
      <c r="E25" s="132">
        <v>765.76300000000003</v>
      </c>
      <c r="F25" s="136">
        <v>1436.0029999999999</v>
      </c>
      <c r="G25" s="136">
        <v>954.38599999999997</v>
      </c>
      <c r="H25" s="136">
        <v>84.1</v>
      </c>
      <c r="I25" s="136">
        <v>66.5</v>
      </c>
      <c r="J25" s="136">
        <v>284.3442</v>
      </c>
      <c r="K25" s="136">
        <v>16.3733</v>
      </c>
    </row>
    <row r="26" spans="1:11">
      <c r="A26" s="131">
        <v>42338</v>
      </c>
      <c r="B26" s="132">
        <v>11599.726000000001</v>
      </c>
      <c r="C26" s="132">
        <v>934.31200000000001</v>
      </c>
      <c r="D26" s="132">
        <v>9844.9130000000005</v>
      </c>
      <c r="E26" s="132">
        <v>732.86699999999996</v>
      </c>
      <c r="F26" s="136">
        <v>1442.174</v>
      </c>
      <c r="G26" s="136">
        <v>966.65599999999995</v>
      </c>
      <c r="H26" s="136">
        <v>84.9</v>
      </c>
      <c r="I26" s="136">
        <v>67</v>
      </c>
      <c r="J26" s="136">
        <v>277.85899999999998</v>
      </c>
      <c r="K26" s="136">
        <v>16.012</v>
      </c>
    </row>
    <row r="27" spans="1:11">
      <c r="A27" s="131">
        <v>42369</v>
      </c>
      <c r="B27" s="132">
        <v>12531.8</v>
      </c>
      <c r="C27" s="132">
        <v>960.29600000000005</v>
      </c>
      <c r="D27" s="132">
        <v>10647.697</v>
      </c>
      <c r="E27" s="132">
        <v>690.70799999999997</v>
      </c>
      <c r="F27" s="136">
        <v>1402.654</v>
      </c>
      <c r="G27" s="136">
        <v>952.471</v>
      </c>
      <c r="H27" s="136">
        <v>85</v>
      </c>
      <c r="I27" s="136">
        <v>67.900000000000006</v>
      </c>
      <c r="J27" s="136">
        <v>293.33819999999997</v>
      </c>
      <c r="K27" s="136">
        <v>15.8741</v>
      </c>
    </row>
    <row r="28" spans="1:11">
      <c r="A28" s="131">
        <v>42400</v>
      </c>
      <c r="B28" s="132">
        <v>12574.463</v>
      </c>
      <c r="C28" s="132">
        <v>973.29100000000005</v>
      </c>
      <c r="D28" s="132">
        <v>10811.995000000001</v>
      </c>
      <c r="E28" s="132">
        <v>734.38900000000001</v>
      </c>
      <c r="F28" s="136">
        <v>1386.2909999999999</v>
      </c>
      <c r="G28" s="136">
        <v>854.21799999999996</v>
      </c>
      <c r="H28" s="136">
        <v>86</v>
      </c>
      <c r="I28" s="136">
        <v>61.6</v>
      </c>
      <c r="J28" s="136">
        <v>289.78899999999999</v>
      </c>
      <c r="K28" s="136">
        <v>14.769</v>
      </c>
    </row>
    <row r="29" spans="1:11">
      <c r="A29" s="131">
        <v>42429</v>
      </c>
      <c r="B29" s="132">
        <v>11728.128000000001</v>
      </c>
      <c r="C29" s="132">
        <v>913.404</v>
      </c>
      <c r="D29" s="132">
        <v>9660.5210000000006</v>
      </c>
      <c r="E29" s="132">
        <v>723.42</v>
      </c>
      <c r="F29" s="136">
        <v>1174.771</v>
      </c>
      <c r="G29" s="136">
        <v>681.86900000000003</v>
      </c>
      <c r="H29" s="136">
        <v>82.4</v>
      </c>
      <c r="I29" s="136">
        <v>58</v>
      </c>
      <c r="J29" s="136">
        <v>274.66289999999998</v>
      </c>
      <c r="K29" s="136">
        <v>11.729900000000001</v>
      </c>
    </row>
    <row r="30" spans="1:11">
      <c r="A30" s="131">
        <v>42460</v>
      </c>
      <c r="B30" s="132">
        <v>12291.864</v>
      </c>
      <c r="C30" s="132">
        <v>958.25699999999995</v>
      </c>
      <c r="D30" s="132">
        <v>10318.339</v>
      </c>
      <c r="E30" s="132">
        <v>760.06299999999999</v>
      </c>
      <c r="F30" s="136">
        <v>1414.529</v>
      </c>
      <c r="G30" s="136">
        <v>891.34400000000005</v>
      </c>
      <c r="H30" s="136">
        <v>83.9</v>
      </c>
      <c r="I30" s="136">
        <v>63</v>
      </c>
      <c r="J30" s="136">
        <v>296.0915</v>
      </c>
      <c r="K30" s="136">
        <v>15.7006</v>
      </c>
    </row>
    <row r="31" spans="1:11">
      <c r="A31" s="131">
        <v>42490</v>
      </c>
      <c r="B31" s="132">
        <v>11796.619000000001</v>
      </c>
      <c r="C31" s="132">
        <v>962.05100000000004</v>
      </c>
      <c r="D31" s="132">
        <v>10017.300999999999</v>
      </c>
      <c r="E31" s="132">
        <v>789.50099999999998</v>
      </c>
      <c r="F31" s="136">
        <v>1345.6849999999999</v>
      </c>
      <c r="G31" s="136">
        <v>853.995</v>
      </c>
      <c r="H31" s="136">
        <v>84.9</v>
      </c>
      <c r="I31" s="136">
        <v>63.5</v>
      </c>
      <c r="J31" s="136">
        <v>290.95339999999999</v>
      </c>
      <c r="K31" s="136">
        <v>14.7643</v>
      </c>
    </row>
    <row r="32" spans="1:11">
      <c r="A32" s="131">
        <v>42521</v>
      </c>
      <c r="B32" s="132">
        <v>12118.716</v>
      </c>
      <c r="C32" s="132">
        <v>985.39099999999996</v>
      </c>
      <c r="D32" s="132">
        <v>10177.766</v>
      </c>
      <c r="E32" s="132">
        <v>770.62599999999998</v>
      </c>
      <c r="F32" s="136">
        <v>1338.9760000000001</v>
      </c>
      <c r="G32" s="136">
        <v>832.71600000000001</v>
      </c>
      <c r="H32" s="136">
        <v>84</v>
      </c>
      <c r="I32" s="136">
        <v>62.2</v>
      </c>
      <c r="J32" s="136">
        <v>286.26799999999997</v>
      </c>
      <c r="K32" s="136">
        <v>14.510199999999999</v>
      </c>
    </row>
    <row r="33" spans="1:11">
      <c r="A33" s="131">
        <v>42551</v>
      </c>
      <c r="B33" s="132">
        <v>12136.72</v>
      </c>
      <c r="C33" s="132">
        <v>938.16899999999998</v>
      </c>
      <c r="D33" s="132">
        <v>10381.627</v>
      </c>
      <c r="E33" s="132">
        <v>740.327</v>
      </c>
      <c r="F33" s="136">
        <v>1360.8879999999999</v>
      </c>
      <c r="G33" s="136">
        <v>875.654</v>
      </c>
      <c r="H33" s="136">
        <v>85.5</v>
      </c>
      <c r="I33" s="136">
        <v>64.3</v>
      </c>
      <c r="J33" s="136">
        <v>287.09429999999998</v>
      </c>
      <c r="K33" s="136">
        <v>15.113</v>
      </c>
    </row>
    <row r="34" spans="1:11">
      <c r="A34" s="131">
        <v>42582</v>
      </c>
      <c r="B34" s="132">
        <v>12723.458000000001</v>
      </c>
      <c r="C34" s="132">
        <v>996.50699999999995</v>
      </c>
      <c r="D34" s="132">
        <v>11067.866</v>
      </c>
      <c r="E34" s="132">
        <v>811.08199999999999</v>
      </c>
      <c r="F34" s="136">
        <v>1435.009</v>
      </c>
      <c r="G34" s="136">
        <v>928.32899999999995</v>
      </c>
      <c r="H34" s="136">
        <v>87</v>
      </c>
      <c r="I34" s="136">
        <v>64.7</v>
      </c>
      <c r="J34" s="136">
        <v>307.08150000000001</v>
      </c>
      <c r="K34" s="136">
        <v>15.802199999999999</v>
      </c>
    </row>
    <row r="35" spans="1:11">
      <c r="A35" s="131">
        <v>42613</v>
      </c>
      <c r="B35" s="132">
        <v>12457.876</v>
      </c>
      <c r="C35" s="132">
        <v>991.952</v>
      </c>
      <c r="D35" s="132">
        <v>10817.156000000001</v>
      </c>
      <c r="E35" s="132">
        <v>803.79</v>
      </c>
      <c r="F35" s="136">
        <v>1383.4970000000001</v>
      </c>
      <c r="G35" s="136">
        <v>875.65499999999997</v>
      </c>
      <c r="H35" s="136">
        <v>86.8</v>
      </c>
      <c r="I35" s="136">
        <v>63.3</v>
      </c>
      <c r="J35" s="136">
        <v>297.51609999999999</v>
      </c>
      <c r="K35" s="136">
        <v>15.3733</v>
      </c>
    </row>
    <row r="36" spans="1:11">
      <c r="A36" s="131">
        <v>42643</v>
      </c>
      <c r="B36" s="132">
        <v>11900.705</v>
      </c>
      <c r="C36" s="132">
        <v>984.26400000000001</v>
      </c>
      <c r="D36" s="132">
        <v>9915</v>
      </c>
      <c r="E36" s="132">
        <v>728.721</v>
      </c>
      <c r="F36" s="136">
        <v>1419.4690000000001</v>
      </c>
      <c r="G36" s="136">
        <v>922.40899999999999</v>
      </c>
      <c r="H36" s="136">
        <v>83.3</v>
      </c>
      <c r="I36" s="136">
        <v>65</v>
      </c>
      <c r="J36" s="136">
        <v>267.26940000000002</v>
      </c>
      <c r="K36" s="136">
        <v>16.211600000000001</v>
      </c>
    </row>
    <row r="37" spans="1:11">
      <c r="A37" s="131">
        <v>42674</v>
      </c>
      <c r="B37" s="132">
        <v>12334.584999999999</v>
      </c>
      <c r="C37" s="132">
        <v>990.85500000000002</v>
      </c>
      <c r="D37" s="132">
        <v>10056.907999999999</v>
      </c>
      <c r="E37" s="132">
        <v>720.95</v>
      </c>
      <c r="F37" s="136">
        <v>1444.7249999999999</v>
      </c>
      <c r="G37" s="136">
        <v>984.50099999999998</v>
      </c>
      <c r="H37" s="136">
        <v>81.5</v>
      </c>
      <c r="I37" s="136">
        <v>68.099999999999994</v>
      </c>
      <c r="J37" s="136">
        <v>275.9982</v>
      </c>
      <c r="K37" s="136">
        <v>17.238499999999998</v>
      </c>
    </row>
    <row r="38" spans="1:11">
      <c r="A38" s="131">
        <v>42704</v>
      </c>
      <c r="B38" s="132">
        <v>11328.962</v>
      </c>
      <c r="C38" s="132">
        <v>899.31500000000005</v>
      </c>
      <c r="D38" s="132">
        <v>9459.4490000000005</v>
      </c>
      <c r="E38" s="132">
        <v>670.625</v>
      </c>
      <c r="F38" s="136">
        <v>1415.1479999999999</v>
      </c>
      <c r="G38" s="136">
        <v>964.39300000000003</v>
      </c>
      <c r="H38" s="136">
        <v>83.5</v>
      </c>
      <c r="I38" s="136">
        <v>68.099999999999994</v>
      </c>
      <c r="J38" s="136">
        <v>263.65249999999997</v>
      </c>
      <c r="K38" s="136">
        <v>16.751999999999999</v>
      </c>
    </row>
    <row r="39" spans="1:11">
      <c r="A39" s="131">
        <v>42735</v>
      </c>
      <c r="B39" s="132">
        <v>12693.382</v>
      </c>
      <c r="C39" s="132">
        <v>951.51700000000005</v>
      </c>
      <c r="D39" s="132">
        <v>10793.824000000001</v>
      </c>
      <c r="E39" s="132">
        <v>694.29300000000001</v>
      </c>
      <c r="F39" s="136">
        <v>1452.9</v>
      </c>
      <c r="G39" s="136">
        <v>1010.258</v>
      </c>
      <c r="H39" s="136">
        <v>85</v>
      </c>
      <c r="I39" s="136">
        <v>69.5</v>
      </c>
      <c r="J39" s="136">
        <v>295.89249999999998</v>
      </c>
      <c r="K39" s="136">
        <v>17.441500000000001</v>
      </c>
    </row>
    <row r="40" spans="1:11">
      <c r="A40" s="131">
        <v>42766</v>
      </c>
      <c r="B40" s="132">
        <v>12741.323</v>
      </c>
      <c r="C40" s="132">
        <v>1013.663</v>
      </c>
      <c r="D40" s="132">
        <v>11018.892</v>
      </c>
      <c r="E40" s="132">
        <v>769.33</v>
      </c>
      <c r="F40" s="136">
        <v>1393.5940000000001</v>
      </c>
      <c r="G40" s="136">
        <v>862.95299999999997</v>
      </c>
      <c r="H40" s="136">
        <v>86.5</v>
      </c>
      <c r="I40" s="136">
        <v>61.9</v>
      </c>
      <c r="J40" s="136">
        <v>296.68450000000001</v>
      </c>
      <c r="K40" s="136">
        <v>15.113300000000001</v>
      </c>
    </row>
    <row r="41" spans="1:11">
      <c r="A41" s="131">
        <v>42794</v>
      </c>
      <c r="B41" s="132">
        <v>11374.142</v>
      </c>
      <c r="C41" s="132">
        <v>923.75699999999995</v>
      </c>
      <c r="D41" s="132">
        <v>9481.241</v>
      </c>
      <c r="E41" s="132">
        <v>720.59500000000003</v>
      </c>
      <c r="F41" s="136">
        <v>1189.317</v>
      </c>
      <c r="G41" s="136">
        <v>763.54499999999996</v>
      </c>
      <c r="H41" s="136">
        <v>83.4</v>
      </c>
      <c r="I41" s="136">
        <v>64.2</v>
      </c>
      <c r="J41" s="136">
        <v>268.10500000000002</v>
      </c>
      <c r="K41" s="136">
        <v>13.7674</v>
      </c>
    </row>
    <row r="42" spans="1:11">
      <c r="A42" s="131">
        <v>42825</v>
      </c>
      <c r="B42" s="132">
        <v>12330.894</v>
      </c>
      <c r="C42" s="132">
        <v>997.04700000000003</v>
      </c>
      <c r="D42" s="132">
        <v>10214.609</v>
      </c>
      <c r="E42" s="132">
        <v>715.03499999999997</v>
      </c>
      <c r="F42" s="136">
        <v>1461.6289999999999</v>
      </c>
      <c r="G42" s="136">
        <v>1028.2139999999999</v>
      </c>
      <c r="H42" s="136">
        <v>82.8</v>
      </c>
      <c r="I42" s="136">
        <v>70.3</v>
      </c>
      <c r="J42" s="136">
        <v>285.16609999999997</v>
      </c>
      <c r="K42" s="136">
        <v>18.1189</v>
      </c>
    </row>
    <row r="43" spans="1:11">
      <c r="A43" s="131">
        <v>42855</v>
      </c>
      <c r="B43" s="132">
        <v>12368.278</v>
      </c>
      <c r="C43" s="132">
        <v>990.524</v>
      </c>
      <c r="D43" s="132">
        <v>10683.371999999999</v>
      </c>
      <c r="E43" s="132">
        <v>762.27200000000005</v>
      </c>
      <c r="F43" s="136">
        <v>1380.1769999999999</v>
      </c>
      <c r="G43" s="136">
        <v>907.29100000000005</v>
      </c>
      <c r="H43" s="136">
        <v>86.4</v>
      </c>
      <c r="I43" s="136">
        <v>65.7</v>
      </c>
      <c r="J43" s="136">
        <v>300.3972</v>
      </c>
      <c r="K43" s="136">
        <v>16.347300000000001</v>
      </c>
    </row>
    <row r="44" spans="1:11">
      <c r="A44" s="131">
        <v>42886</v>
      </c>
      <c r="B44" s="132">
        <v>12302.168</v>
      </c>
      <c r="C44" s="132">
        <v>1002.41</v>
      </c>
      <c r="D44" s="132">
        <v>10356.584999999999</v>
      </c>
      <c r="E44" s="132">
        <v>757.50800000000004</v>
      </c>
      <c r="F44" s="136">
        <v>1355.0740000000001</v>
      </c>
      <c r="G44" s="136">
        <v>899.077</v>
      </c>
      <c r="H44" s="136">
        <v>84.2</v>
      </c>
      <c r="I44" s="136">
        <v>66.3</v>
      </c>
      <c r="J44" s="136">
        <v>284.94749999999999</v>
      </c>
      <c r="K44" s="136">
        <v>16.174299999999999</v>
      </c>
    </row>
    <row r="45" spans="1:11">
      <c r="A45" s="131">
        <v>42916</v>
      </c>
      <c r="B45" s="132">
        <v>12327.267</v>
      </c>
      <c r="C45" s="132">
        <v>934.14099999999996</v>
      </c>
      <c r="D45" s="132">
        <v>10487.156000000001</v>
      </c>
      <c r="E45" s="132">
        <v>723.74099999999999</v>
      </c>
      <c r="F45" s="136">
        <v>1426.4870000000001</v>
      </c>
      <c r="G45" s="136">
        <v>974.35299999999995</v>
      </c>
      <c r="H45" s="136">
        <v>85.1</v>
      </c>
      <c r="I45" s="136">
        <v>68.3</v>
      </c>
      <c r="J45" s="136">
        <v>280.99919999999997</v>
      </c>
      <c r="K45" s="136">
        <v>17.047599999999999</v>
      </c>
    </row>
    <row r="46" spans="1:11">
      <c r="A46" s="131">
        <v>42947</v>
      </c>
      <c r="B46" s="132">
        <v>13287.379000000001</v>
      </c>
      <c r="C46" s="132">
        <v>988.54100000000005</v>
      </c>
      <c r="D46" s="132">
        <v>11536.787</v>
      </c>
      <c r="E46" s="132">
        <v>846.11500000000001</v>
      </c>
      <c r="F46" s="136">
        <v>1500.2280000000001</v>
      </c>
      <c r="G46" s="136">
        <v>1030.049</v>
      </c>
      <c r="H46" s="136">
        <v>86.8</v>
      </c>
      <c r="I46" s="136">
        <v>68.7</v>
      </c>
      <c r="J46" s="136">
        <v>311.7149</v>
      </c>
      <c r="K46" s="136">
        <v>17.969100000000001</v>
      </c>
    </row>
    <row r="47" spans="1:11">
      <c r="A47" s="131">
        <v>42978</v>
      </c>
      <c r="B47" s="132">
        <v>13056.61</v>
      </c>
      <c r="C47" s="132">
        <v>971.50400000000002</v>
      </c>
      <c r="D47" s="132">
        <v>11264.977999999999</v>
      </c>
      <c r="E47" s="132">
        <v>835.23500000000001</v>
      </c>
      <c r="F47" s="136">
        <v>1487.172</v>
      </c>
      <c r="G47" s="136">
        <v>974.471</v>
      </c>
      <c r="H47" s="136">
        <v>86.3</v>
      </c>
      <c r="I47" s="136">
        <v>65.5</v>
      </c>
      <c r="J47" s="136">
        <v>307.99489999999997</v>
      </c>
      <c r="K47" s="136">
        <v>17.225300000000001</v>
      </c>
    </row>
    <row r="48" spans="1:11">
      <c r="A48" s="131">
        <v>43008</v>
      </c>
      <c r="B48" s="132">
        <v>12183.036</v>
      </c>
      <c r="C48" s="132">
        <v>990.82100000000003</v>
      </c>
      <c r="D48" s="132">
        <v>9870.9670000000006</v>
      </c>
      <c r="E48" s="132">
        <v>716.07799999999997</v>
      </c>
      <c r="F48" s="136">
        <v>1455.981</v>
      </c>
      <c r="G48" s="136">
        <v>991.73400000000004</v>
      </c>
      <c r="H48" s="136">
        <v>81</v>
      </c>
      <c r="I48" s="136">
        <v>68.099999999999994</v>
      </c>
      <c r="J48" s="136">
        <v>263.95589999999999</v>
      </c>
      <c r="K48" s="136">
        <v>17.769100000000002</v>
      </c>
    </row>
    <row r="49" spans="1:11">
      <c r="A49" s="131">
        <v>43039</v>
      </c>
      <c r="B49" s="132">
        <v>12905.27</v>
      </c>
      <c r="C49" s="132">
        <v>1021.01</v>
      </c>
      <c r="D49" s="132">
        <v>10491.166999999999</v>
      </c>
      <c r="E49" s="132">
        <v>762.92899999999997</v>
      </c>
      <c r="F49" s="136">
        <v>1479.42</v>
      </c>
      <c r="G49" s="136">
        <v>1025.6020000000001</v>
      </c>
      <c r="H49" s="136">
        <v>81.3</v>
      </c>
      <c r="I49" s="136">
        <v>69.3</v>
      </c>
      <c r="J49" s="136">
        <v>292.47620000000001</v>
      </c>
      <c r="K49" s="136">
        <v>18.070599999999999</v>
      </c>
    </row>
    <row r="50" spans="1:11">
      <c r="A50" s="131">
        <v>43069</v>
      </c>
      <c r="B50" s="132">
        <v>12052.163</v>
      </c>
      <c r="C50" s="132">
        <v>975.05899999999997</v>
      </c>
      <c r="D50" s="132">
        <v>10080.888999999999</v>
      </c>
      <c r="E50" s="132">
        <v>720.80799999999999</v>
      </c>
      <c r="F50" s="136">
        <v>1498.241</v>
      </c>
      <c r="G50" s="136">
        <v>1072.557</v>
      </c>
      <c r="H50" s="136">
        <v>83.6</v>
      </c>
      <c r="I50" s="136">
        <v>71.599999999999994</v>
      </c>
      <c r="J50" s="136">
        <v>284.38929999999999</v>
      </c>
      <c r="K50" s="136">
        <v>18.7545</v>
      </c>
    </row>
    <row r="51" spans="1:11">
      <c r="A51" s="131">
        <v>43100</v>
      </c>
      <c r="B51" s="132">
        <v>13209.584000000001</v>
      </c>
      <c r="C51" s="132">
        <v>1002.131</v>
      </c>
      <c r="D51" s="132">
        <v>11176.191000000001</v>
      </c>
      <c r="E51" s="132">
        <v>727.18899999999996</v>
      </c>
      <c r="F51" s="136">
        <v>1535.346</v>
      </c>
      <c r="G51" s="136">
        <v>1103.297</v>
      </c>
      <c r="H51" s="136">
        <v>84.6</v>
      </c>
      <c r="I51" s="136">
        <v>71.900000000000006</v>
      </c>
      <c r="J51" s="136">
        <v>305.15640000000002</v>
      </c>
      <c r="K51" s="136">
        <v>19.219000000000001</v>
      </c>
    </row>
    <row r="52" spans="1:11">
      <c r="A52" s="131">
        <v>43131</v>
      </c>
      <c r="B52" s="132">
        <v>13070.796</v>
      </c>
      <c r="C52" s="132">
        <v>1009.386</v>
      </c>
      <c r="D52" s="132">
        <v>11007.371999999999</v>
      </c>
      <c r="E52" s="132">
        <v>718.851</v>
      </c>
      <c r="F52" s="136">
        <v>1457.3910000000001</v>
      </c>
      <c r="G52" s="136">
        <v>953.84500000000003</v>
      </c>
      <c r="H52" s="136">
        <v>84.2</v>
      </c>
      <c r="I52" s="136">
        <v>65.400000000000006</v>
      </c>
      <c r="J52" s="136">
        <v>291.13549999999998</v>
      </c>
      <c r="K52" s="136">
        <v>17.2622</v>
      </c>
    </row>
    <row r="53" spans="1:11">
      <c r="A53" s="131">
        <v>43159</v>
      </c>
      <c r="B53" s="132">
        <v>11926.392</v>
      </c>
      <c r="C53" s="132">
        <v>928.21199999999999</v>
      </c>
      <c r="D53" s="132">
        <v>10026.959999999999</v>
      </c>
      <c r="E53" s="132">
        <v>793.49</v>
      </c>
      <c r="F53" s="136">
        <v>1258.078</v>
      </c>
      <c r="G53" s="136">
        <v>826.64</v>
      </c>
      <c r="H53" s="136">
        <v>84.1</v>
      </c>
      <c r="I53" s="136">
        <v>65.7</v>
      </c>
      <c r="J53" s="136">
        <v>280.47930000000002</v>
      </c>
      <c r="K53" s="136">
        <v>14.58</v>
      </c>
    </row>
    <row r="54" spans="1:11">
      <c r="A54" s="131">
        <v>43190</v>
      </c>
      <c r="B54" s="132">
        <v>12832.998</v>
      </c>
      <c r="C54" s="132">
        <v>1008.932</v>
      </c>
      <c r="D54" s="132">
        <v>10932.831</v>
      </c>
      <c r="E54" s="132">
        <v>783.78700000000003</v>
      </c>
      <c r="F54" s="136">
        <v>1525.5119999999999</v>
      </c>
      <c r="G54" s="136">
        <v>1078.1869999999999</v>
      </c>
      <c r="H54" s="136">
        <v>85.2</v>
      </c>
      <c r="I54" s="136">
        <v>70.7</v>
      </c>
      <c r="J54" s="136">
        <v>303.48829999999998</v>
      </c>
      <c r="K54" s="136">
        <v>18.991099999999999</v>
      </c>
    </row>
    <row r="55" spans="1:11">
      <c r="A55" s="131">
        <v>43220</v>
      </c>
      <c r="B55" s="132">
        <v>12483.039000000001</v>
      </c>
      <c r="C55" s="132">
        <v>981.601</v>
      </c>
      <c r="D55" s="132">
        <v>10553.806</v>
      </c>
      <c r="E55" s="132">
        <v>781.98199999999997</v>
      </c>
      <c r="F55" s="136">
        <v>1438.5830000000001</v>
      </c>
      <c r="G55" s="136">
        <v>978.92899999999997</v>
      </c>
      <c r="H55" s="136">
        <v>84.5</v>
      </c>
      <c r="I55" s="136">
        <v>68</v>
      </c>
      <c r="J55" s="136">
        <v>298.06540000000001</v>
      </c>
      <c r="K55" s="136">
        <v>17.448899999999998</v>
      </c>
    </row>
    <row r="56" spans="1:11">
      <c r="A56" s="131">
        <v>43251</v>
      </c>
      <c r="B56" s="132">
        <v>12662.581</v>
      </c>
      <c r="C56" s="132">
        <v>1001.486</v>
      </c>
      <c r="D56" s="132">
        <v>10380.790999999999</v>
      </c>
      <c r="E56" s="132">
        <v>756.423</v>
      </c>
      <c r="F56" s="136">
        <v>1407.2339999999999</v>
      </c>
      <c r="G56" s="136">
        <v>965.34799999999996</v>
      </c>
      <c r="H56" s="136">
        <v>82</v>
      </c>
      <c r="I56" s="136">
        <v>69</v>
      </c>
      <c r="J56" s="136">
        <v>282.76339999999999</v>
      </c>
      <c r="K56" s="136">
        <v>17.507400000000001</v>
      </c>
    </row>
    <row r="57" spans="1:11">
      <c r="A57" s="131">
        <v>43281</v>
      </c>
      <c r="B57" s="132">
        <v>12794.574000000001</v>
      </c>
      <c r="C57" s="132">
        <v>970.15700000000004</v>
      </c>
      <c r="D57" s="132">
        <v>10908.153</v>
      </c>
      <c r="E57" s="132">
        <v>755.05799999999999</v>
      </c>
      <c r="F57" s="136">
        <v>1455.5989999999999</v>
      </c>
      <c r="G57" s="136">
        <v>1027.7260000000001</v>
      </c>
      <c r="H57" s="136">
        <v>85.3</v>
      </c>
      <c r="I57" s="136">
        <v>70.599999999999994</v>
      </c>
      <c r="J57" s="136">
        <v>292.5385</v>
      </c>
      <c r="K57" s="136">
        <v>18.035399999999999</v>
      </c>
    </row>
    <row r="58" spans="1:11">
      <c r="A58" s="131">
        <v>43312</v>
      </c>
      <c r="B58" s="132">
        <v>13665.105</v>
      </c>
      <c r="C58" s="132">
        <v>1005.077</v>
      </c>
      <c r="D58" s="132">
        <v>11845.091</v>
      </c>
      <c r="E58" s="132">
        <v>842.15700000000004</v>
      </c>
      <c r="F58" s="136">
        <v>1496.162</v>
      </c>
      <c r="G58" s="136">
        <v>1051.3499999999999</v>
      </c>
      <c r="H58" s="136">
        <v>86.7</v>
      </c>
      <c r="I58" s="136">
        <v>70.3</v>
      </c>
      <c r="J58" s="136">
        <v>315.29730000000001</v>
      </c>
      <c r="K58" s="136">
        <v>18.493500000000001</v>
      </c>
    </row>
    <row r="59" spans="1:11">
      <c r="A59" s="131">
        <v>43343</v>
      </c>
      <c r="B59" s="132">
        <v>13690.681</v>
      </c>
      <c r="C59" s="132">
        <v>1025.4970000000001</v>
      </c>
      <c r="D59" s="132">
        <v>11924.629000000001</v>
      </c>
      <c r="E59" s="132">
        <v>908.779</v>
      </c>
      <c r="F59" s="136">
        <v>1529.492</v>
      </c>
      <c r="G59" s="136">
        <v>1046.684</v>
      </c>
      <c r="H59" s="136">
        <v>87.1</v>
      </c>
      <c r="I59" s="136">
        <v>68.400000000000006</v>
      </c>
      <c r="J59" s="136">
        <v>327.84809999999999</v>
      </c>
      <c r="K59" s="136">
        <v>18.764399999999998</v>
      </c>
    </row>
    <row r="60" spans="1:11">
      <c r="A60" s="131">
        <v>43373</v>
      </c>
      <c r="B60" s="132">
        <v>12273.949000000001</v>
      </c>
      <c r="C60" s="132">
        <v>924.21299999999997</v>
      </c>
      <c r="D60" s="132">
        <v>9919.9920000000002</v>
      </c>
      <c r="E60" s="132">
        <v>694.44600000000003</v>
      </c>
      <c r="F60" s="136">
        <v>1466.1410000000001</v>
      </c>
      <c r="G60" s="136">
        <v>1014.477</v>
      </c>
      <c r="H60" s="136">
        <v>80.8</v>
      </c>
      <c r="I60" s="136">
        <v>69.2</v>
      </c>
      <c r="J60" s="136">
        <v>261.26429999999999</v>
      </c>
      <c r="K60" s="136">
        <v>18.0623</v>
      </c>
    </row>
    <row r="61" spans="1:11">
      <c r="A61" s="131">
        <v>43404</v>
      </c>
      <c r="B61" s="132">
        <v>13390.172</v>
      </c>
      <c r="C61" s="132">
        <v>1034.2070000000001</v>
      </c>
      <c r="D61" s="132">
        <v>10923.474</v>
      </c>
      <c r="E61" s="132">
        <v>756.76900000000001</v>
      </c>
      <c r="F61" s="136">
        <v>1534.925</v>
      </c>
      <c r="G61" s="136">
        <v>1080.578</v>
      </c>
      <c r="H61" s="136">
        <v>81.599999999999994</v>
      </c>
      <c r="I61" s="136">
        <v>70.400000000000006</v>
      </c>
      <c r="J61" s="136">
        <v>295.0532</v>
      </c>
      <c r="K61" s="136">
        <v>19.252199999999998</v>
      </c>
    </row>
    <row r="62" spans="1:11">
      <c r="A62" s="131">
        <v>43434</v>
      </c>
      <c r="B62" s="132">
        <v>12593.062</v>
      </c>
      <c r="C62" s="132">
        <v>977.09799999999996</v>
      </c>
      <c r="D62" s="132">
        <v>10485.79</v>
      </c>
      <c r="E62" s="132">
        <v>717.27099999999996</v>
      </c>
      <c r="F62" s="136">
        <v>1512.2049999999999</v>
      </c>
      <c r="G62" s="136">
        <v>1060.413</v>
      </c>
      <c r="H62" s="136">
        <v>83.3</v>
      </c>
      <c r="I62" s="136">
        <v>70.099999999999994</v>
      </c>
      <c r="J62" s="136">
        <v>288.30560000000003</v>
      </c>
      <c r="K62" s="136">
        <v>18.513500000000001</v>
      </c>
    </row>
    <row r="63" spans="1:11">
      <c r="A63" s="131">
        <v>43465</v>
      </c>
      <c r="B63" s="132">
        <v>13978.669</v>
      </c>
      <c r="C63" s="132">
        <v>973.04700000000003</v>
      </c>
      <c r="D63" s="132">
        <v>11720.855</v>
      </c>
      <c r="E63" s="132">
        <v>708.49</v>
      </c>
      <c r="F63" s="136">
        <v>1534.617</v>
      </c>
      <c r="G63" s="136">
        <v>1038.623</v>
      </c>
      <c r="H63" s="136">
        <v>83.8</v>
      </c>
      <c r="I63" s="136">
        <v>67.7</v>
      </c>
      <c r="J63" s="136">
        <v>310.5829</v>
      </c>
      <c r="K63" s="136">
        <v>18.286300000000001</v>
      </c>
    </row>
    <row r="64" spans="1:11">
      <c r="A64" s="131">
        <v>43496</v>
      </c>
      <c r="B64" s="132">
        <v>14004.187</v>
      </c>
      <c r="C64" s="132">
        <v>1015.526</v>
      </c>
      <c r="D64" s="132">
        <v>12053.451999999999</v>
      </c>
      <c r="E64" s="132">
        <v>769.12099999999998</v>
      </c>
      <c r="F64" s="136">
        <v>1468.5509999999999</v>
      </c>
      <c r="G64" s="136">
        <v>904.00800000000004</v>
      </c>
      <c r="H64" s="136">
        <v>86.1</v>
      </c>
      <c r="I64" s="136">
        <v>61.6</v>
      </c>
      <c r="J64" s="136">
        <v>312.74369999999999</v>
      </c>
      <c r="K64" s="136">
        <v>16.673500000000001</v>
      </c>
    </row>
    <row r="65" spans="1:11">
      <c r="A65" s="131">
        <v>43524</v>
      </c>
      <c r="B65" s="132">
        <v>12628.434999999999</v>
      </c>
      <c r="C65" s="132">
        <v>905.09900000000005</v>
      </c>
      <c r="D65" s="132">
        <v>10314.055</v>
      </c>
      <c r="E65" s="132">
        <v>736.36</v>
      </c>
      <c r="F65" s="136">
        <v>1235.2470000000001</v>
      </c>
      <c r="G65" s="136">
        <v>750.15200000000004</v>
      </c>
      <c r="H65" s="136">
        <v>81.7</v>
      </c>
      <c r="I65" s="136">
        <v>60.7</v>
      </c>
      <c r="J65" s="136">
        <v>283.35340000000002</v>
      </c>
      <c r="K65" s="136">
        <v>13.132</v>
      </c>
    </row>
    <row r="66" spans="1:11">
      <c r="A66" s="131">
        <v>43555</v>
      </c>
      <c r="B66" s="132">
        <v>13461.313</v>
      </c>
      <c r="C66" s="132">
        <v>988.072</v>
      </c>
      <c r="D66" s="132">
        <v>11295.302</v>
      </c>
      <c r="E66" s="132">
        <v>774.33900000000006</v>
      </c>
      <c r="F66" s="136">
        <v>1529.8</v>
      </c>
      <c r="G66" s="136">
        <v>1047.3510000000001</v>
      </c>
      <c r="H66" s="136">
        <v>83.9</v>
      </c>
      <c r="I66" s="136">
        <v>68.5</v>
      </c>
      <c r="J66" s="136">
        <v>311.12700000000001</v>
      </c>
      <c r="K66" s="136">
        <v>18.515599999999999</v>
      </c>
    </row>
    <row r="67" spans="1:11">
      <c r="A67" s="131">
        <v>43585</v>
      </c>
      <c r="B67" s="132">
        <v>13493.710999999999</v>
      </c>
      <c r="C67" s="132">
        <v>979.64700000000005</v>
      </c>
      <c r="D67" s="132">
        <v>11324.591</v>
      </c>
      <c r="E67" s="132">
        <v>782.82799999999997</v>
      </c>
      <c r="F67" s="136">
        <v>1451.8440000000001</v>
      </c>
      <c r="G67" s="136">
        <v>907.89300000000003</v>
      </c>
      <c r="H67" s="136">
        <v>83.9</v>
      </c>
      <c r="I67" s="136">
        <v>62.5</v>
      </c>
      <c r="J67" s="136">
        <v>312.71859999999998</v>
      </c>
      <c r="K67" s="136">
        <v>16.369399999999999</v>
      </c>
    </row>
    <row r="68" spans="1:11">
      <c r="A68" s="131">
        <v>43616</v>
      </c>
      <c r="B68" s="132">
        <v>13495.182000000001</v>
      </c>
      <c r="C68" s="132">
        <v>985.96100000000001</v>
      </c>
      <c r="D68" s="132">
        <v>11190.05</v>
      </c>
      <c r="E68" s="132">
        <v>750.93600000000004</v>
      </c>
      <c r="F68" s="136">
        <v>1471.5329999999999</v>
      </c>
      <c r="G68" s="136">
        <v>940.20899999999995</v>
      </c>
      <c r="H68" s="136">
        <v>82.9</v>
      </c>
      <c r="I68" s="136">
        <v>63.9</v>
      </c>
      <c r="J68" s="136">
        <v>296.14909999999998</v>
      </c>
      <c r="K68" s="136">
        <v>16.827000000000002</v>
      </c>
    </row>
    <row r="69" spans="1:11">
      <c r="A69" s="131">
        <v>43646</v>
      </c>
      <c r="B69" s="132">
        <v>13731.593000000001</v>
      </c>
      <c r="C69" s="132">
        <v>961.95500000000004</v>
      </c>
      <c r="D69" s="132">
        <v>11900.996999999999</v>
      </c>
      <c r="E69" s="132">
        <v>737.64200000000005</v>
      </c>
      <c r="F69" s="136">
        <v>1477.548</v>
      </c>
      <c r="G69" s="136">
        <v>928.05600000000004</v>
      </c>
      <c r="H69" s="136">
        <v>86.7</v>
      </c>
      <c r="I69" s="136">
        <v>62.8</v>
      </c>
      <c r="J69" s="136">
        <v>310.01319999999998</v>
      </c>
      <c r="K69" s="136">
        <v>16.3977</v>
      </c>
    </row>
    <row r="70" spans="1:11">
      <c r="A70" s="131">
        <v>43677</v>
      </c>
      <c r="B70" s="132">
        <v>14642.473</v>
      </c>
      <c r="C70" s="132">
        <v>1022.567</v>
      </c>
      <c r="D70" s="132">
        <v>12600.59</v>
      </c>
      <c r="E70" s="132">
        <v>818.34199999999998</v>
      </c>
      <c r="F70" s="136">
        <v>1508.183</v>
      </c>
      <c r="G70" s="136">
        <v>952.08799999999997</v>
      </c>
      <c r="H70" s="136">
        <v>86.1</v>
      </c>
      <c r="I70" s="136">
        <v>63.1</v>
      </c>
      <c r="J70" s="136">
        <v>327.87419999999997</v>
      </c>
      <c r="K70" s="136">
        <v>16.972000000000001</v>
      </c>
    </row>
    <row r="71" spans="1:11">
      <c r="A71" s="131">
        <v>43708</v>
      </c>
      <c r="B71" s="132">
        <v>14392.234</v>
      </c>
      <c r="C71" s="132">
        <v>929.94600000000003</v>
      </c>
      <c r="D71" s="132">
        <v>11501.040999999999</v>
      </c>
      <c r="E71" s="132">
        <v>652.971</v>
      </c>
      <c r="F71" s="136">
        <v>1520.626</v>
      </c>
      <c r="G71" s="136">
        <v>925.49699999999996</v>
      </c>
      <c r="H71" s="136">
        <v>79.900000000000006</v>
      </c>
      <c r="I71" s="136">
        <v>60.9</v>
      </c>
      <c r="J71" s="136">
        <v>290.69540000000001</v>
      </c>
      <c r="K71" s="136">
        <v>16.139399999999998</v>
      </c>
    </row>
    <row r="72" spans="1:11">
      <c r="A72" s="131">
        <v>43738</v>
      </c>
      <c r="B72" s="132">
        <v>13480.281999999999</v>
      </c>
      <c r="C72" s="132">
        <v>898.73800000000006</v>
      </c>
      <c r="D72" s="132">
        <v>9926.48</v>
      </c>
      <c r="E72" s="132">
        <v>533.48</v>
      </c>
      <c r="F72" s="136">
        <v>1467.1089999999999</v>
      </c>
      <c r="G72" s="136">
        <v>960.548</v>
      </c>
      <c r="H72" s="136">
        <v>73.599999999999994</v>
      </c>
      <c r="I72" s="136">
        <v>65.5</v>
      </c>
      <c r="J72" s="136">
        <v>242.6961</v>
      </c>
      <c r="K72" s="136">
        <v>17.2637</v>
      </c>
    </row>
    <row r="73" spans="1:11">
      <c r="A73" s="131">
        <v>43769</v>
      </c>
      <c r="B73" s="132">
        <v>13709.615</v>
      </c>
      <c r="C73" s="132">
        <v>943.726</v>
      </c>
      <c r="D73" s="132">
        <v>10633.529</v>
      </c>
      <c r="E73" s="132">
        <v>591.00400000000002</v>
      </c>
      <c r="F73" s="136">
        <v>1496.317</v>
      </c>
      <c r="G73" s="136">
        <v>1017.11</v>
      </c>
      <c r="H73" s="136">
        <v>77.599999999999994</v>
      </c>
      <c r="I73" s="136">
        <v>68</v>
      </c>
      <c r="J73" s="136">
        <v>274.08300000000003</v>
      </c>
      <c r="K73" s="136">
        <v>18.311900000000001</v>
      </c>
    </row>
    <row r="74" spans="1:11">
      <c r="A74" s="131">
        <v>43799</v>
      </c>
      <c r="B74" s="132">
        <v>12409.574000000001</v>
      </c>
      <c r="C74" s="132">
        <v>851.846</v>
      </c>
      <c r="D74" s="132">
        <v>9934.9889999999996</v>
      </c>
      <c r="E74" s="132">
        <v>529.68799999999999</v>
      </c>
      <c r="F74" s="136">
        <v>1455.0509999999999</v>
      </c>
      <c r="G74" s="136">
        <v>998.64099999999996</v>
      </c>
      <c r="H74" s="136">
        <v>80.099999999999994</v>
      </c>
      <c r="I74" s="136">
        <v>68.599999999999994</v>
      </c>
      <c r="J74" s="136">
        <v>262.37639999999999</v>
      </c>
      <c r="K74" s="136">
        <v>17.796399999999998</v>
      </c>
    </row>
    <row r="75" spans="1:11">
      <c r="A75" s="131">
        <v>43830</v>
      </c>
      <c r="B75" s="132">
        <v>13795.313</v>
      </c>
      <c r="C75" s="132">
        <v>854.30499999999995</v>
      </c>
      <c r="D75" s="132">
        <v>11721.757</v>
      </c>
      <c r="E75" s="132">
        <v>539.64</v>
      </c>
      <c r="F75" s="136">
        <v>1475.9459999999999</v>
      </c>
      <c r="G75" s="136">
        <v>979.53700000000003</v>
      </c>
      <c r="H75" s="136">
        <v>85</v>
      </c>
      <c r="I75" s="136">
        <v>66.400000000000006</v>
      </c>
      <c r="J75" s="136">
        <v>299.483</v>
      </c>
      <c r="K75" s="136">
        <v>17.7561</v>
      </c>
    </row>
    <row r="76" spans="1:11">
      <c r="A76" s="131">
        <v>43861</v>
      </c>
      <c r="B76" s="132">
        <v>13962.739</v>
      </c>
      <c r="C76" s="132">
        <v>896.69399999999996</v>
      </c>
      <c r="D76" s="132">
        <v>11830.575000000001</v>
      </c>
      <c r="E76" s="132">
        <v>623.62</v>
      </c>
      <c r="F76" s="136">
        <v>1422.019</v>
      </c>
      <c r="G76" s="136">
        <v>855.43299999999999</v>
      </c>
      <c r="H76" s="136">
        <v>84.7</v>
      </c>
      <c r="I76" s="136">
        <v>60.2</v>
      </c>
      <c r="J76" s="136">
        <v>301.00119999999998</v>
      </c>
      <c r="K76" s="136">
        <v>15.196400000000001</v>
      </c>
    </row>
    <row r="77" spans="1:11">
      <c r="A77" s="131">
        <v>43890</v>
      </c>
      <c r="B77" s="132">
        <v>8924.4279999999999</v>
      </c>
      <c r="C77" s="132">
        <v>215.97200000000001</v>
      </c>
      <c r="D77" s="132">
        <v>4735.3010000000004</v>
      </c>
      <c r="E77" s="132">
        <v>93.363</v>
      </c>
      <c r="F77" s="136">
        <v>1048.778</v>
      </c>
      <c r="G77" s="136">
        <v>698.01900000000001</v>
      </c>
      <c r="H77" s="136">
        <v>53.1</v>
      </c>
      <c r="I77" s="136">
        <v>66.599999999999994</v>
      </c>
      <c r="J77" s="136">
        <v>100.8644</v>
      </c>
      <c r="K77" s="136">
        <v>11.8711</v>
      </c>
    </row>
    <row r="78" spans="1:11">
      <c r="A78" s="131">
        <v>43921</v>
      </c>
      <c r="B78" s="132">
        <v>3605.2759999999998</v>
      </c>
      <c r="C78" s="132">
        <v>61.045000000000002</v>
      </c>
      <c r="D78" s="132">
        <v>1776.537</v>
      </c>
      <c r="E78" s="132">
        <v>31.672000000000001</v>
      </c>
      <c r="F78" s="136">
        <v>960.60799999999995</v>
      </c>
      <c r="G78" s="136">
        <v>743.75699999999995</v>
      </c>
      <c r="H78" s="136">
        <v>49.3</v>
      </c>
      <c r="I78" s="136">
        <v>77.400000000000006</v>
      </c>
      <c r="J78" s="136">
        <v>31.1128</v>
      </c>
      <c r="K78" s="136">
        <v>11.9277</v>
      </c>
    </row>
    <row r="79" spans="1:11">
      <c r="A79" s="131">
        <v>43951</v>
      </c>
      <c r="B79" s="132">
        <v>368.34399999999999</v>
      </c>
      <c r="C79" s="132">
        <v>23.279</v>
      </c>
      <c r="D79" s="132">
        <v>79.799000000000007</v>
      </c>
      <c r="E79" s="132">
        <v>1.8220000000000001</v>
      </c>
      <c r="F79" s="136">
        <v>811.39300000000003</v>
      </c>
      <c r="G79" s="136">
        <v>568.98800000000006</v>
      </c>
      <c r="H79" s="136">
        <v>21.7</v>
      </c>
      <c r="I79" s="136">
        <v>70.099999999999994</v>
      </c>
      <c r="J79" s="136">
        <v>1.3729</v>
      </c>
      <c r="K79" s="136">
        <v>8.4634</v>
      </c>
    </row>
    <row r="80" spans="1:11">
      <c r="A80" s="131">
        <v>43982</v>
      </c>
      <c r="B80" s="132">
        <v>338.02699999999999</v>
      </c>
      <c r="C80" s="132">
        <v>24.780999999999999</v>
      </c>
      <c r="D80" s="132">
        <v>100.133</v>
      </c>
      <c r="E80" s="132">
        <v>3.8109999999999999</v>
      </c>
      <c r="F80" s="136">
        <v>913.77499999999998</v>
      </c>
      <c r="G80" s="136">
        <v>666.88</v>
      </c>
      <c r="H80" s="136">
        <v>29.6</v>
      </c>
      <c r="I80" s="136">
        <v>73</v>
      </c>
      <c r="J80" s="136">
        <v>1.8472999999999999</v>
      </c>
      <c r="K80" s="136">
        <v>9.8710000000000004</v>
      </c>
    </row>
    <row r="81" spans="1:11">
      <c r="A81" s="131">
        <v>44012</v>
      </c>
      <c r="B81" s="132">
        <v>533.14700000000005</v>
      </c>
      <c r="C81" s="132">
        <v>22.811</v>
      </c>
      <c r="D81" s="132">
        <v>145.71299999999999</v>
      </c>
      <c r="E81" s="132">
        <v>3.35</v>
      </c>
      <c r="F81" s="136">
        <v>799.98699999999997</v>
      </c>
      <c r="G81" s="136">
        <v>596.03700000000003</v>
      </c>
      <c r="H81" s="136">
        <v>27.3</v>
      </c>
      <c r="I81" s="136">
        <v>74.5</v>
      </c>
      <c r="J81" s="136">
        <v>2.7105999999999999</v>
      </c>
      <c r="K81" s="136">
        <v>9.3228000000000009</v>
      </c>
    </row>
    <row r="82" spans="1:11">
      <c r="A82" s="131">
        <v>44043</v>
      </c>
      <c r="B82" s="132">
        <v>1036.2539999999999</v>
      </c>
      <c r="C82" s="132">
        <v>32.115000000000002</v>
      </c>
      <c r="D82" s="132">
        <v>242.92699999999999</v>
      </c>
      <c r="E82" s="132">
        <v>6.54</v>
      </c>
      <c r="F82" s="136">
        <v>837.08</v>
      </c>
      <c r="G82" s="136">
        <v>634.779</v>
      </c>
      <c r="H82" s="136">
        <v>23.4</v>
      </c>
      <c r="I82" s="136">
        <v>75.8</v>
      </c>
      <c r="J82" s="136">
        <v>4.2984</v>
      </c>
      <c r="K82" s="136">
        <v>10.212899999999999</v>
      </c>
    </row>
    <row r="83" spans="1:11">
      <c r="A83" s="131">
        <v>44074</v>
      </c>
      <c r="B83" s="132">
        <v>1119.7560000000001</v>
      </c>
      <c r="C83" s="132">
        <v>32.631999999999998</v>
      </c>
      <c r="D83" s="132">
        <v>222.54400000000001</v>
      </c>
      <c r="E83" s="132">
        <v>5.6529999999999996</v>
      </c>
      <c r="F83" s="136">
        <v>859.88</v>
      </c>
      <c r="G83" s="136">
        <v>645.048</v>
      </c>
      <c r="H83" s="136">
        <v>19.899999999999999</v>
      </c>
      <c r="I83" s="136">
        <v>75</v>
      </c>
      <c r="J83" s="136">
        <v>3.5773000000000001</v>
      </c>
      <c r="K83" s="136">
        <v>10.212199999999999</v>
      </c>
    </row>
    <row r="84" spans="1:11">
      <c r="A84" s="131">
        <v>44104</v>
      </c>
      <c r="B84" s="132">
        <v>1213.9770000000001</v>
      </c>
      <c r="C84" s="132">
        <v>41.256</v>
      </c>
      <c r="D84" s="132">
        <v>301.69799999999998</v>
      </c>
      <c r="E84" s="132">
        <v>9.4809999999999999</v>
      </c>
      <c r="F84" s="136">
        <v>887.471</v>
      </c>
      <c r="G84" s="136">
        <v>668.27800000000002</v>
      </c>
      <c r="H84" s="136">
        <v>24.9</v>
      </c>
      <c r="I84" s="136">
        <v>75.3</v>
      </c>
      <c r="J84" s="136">
        <v>4.7061000000000002</v>
      </c>
      <c r="K84" s="136">
        <v>10.9453</v>
      </c>
    </row>
    <row r="85" spans="1:11">
      <c r="A85" s="131">
        <v>44135</v>
      </c>
      <c r="B85" s="132">
        <v>1153.9380000000001</v>
      </c>
      <c r="C85" s="132">
        <v>66.823999999999998</v>
      </c>
      <c r="D85" s="132">
        <v>210.16800000000001</v>
      </c>
      <c r="E85" s="132">
        <v>11.404</v>
      </c>
      <c r="F85" s="136">
        <v>906.202</v>
      </c>
      <c r="G85" s="136">
        <v>709.96400000000006</v>
      </c>
      <c r="H85" s="136">
        <v>18.2</v>
      </c>
      <c r="I85" s="136">
        <v>78.3</v>
      </c>
      <c r="J85" s="136">
        <v>3.8540999999999999</v>
      </c>
      <c r="K85" s="136">
        <v>11.4346</v>
      </c>
    </row>
    <row r="86" spans="1:11">
      <c r="A86" s="131">
        <v>44165</v>
      </c>
      <c r="B86" s="132">
        <v>1133.508</v>
      </c>
      <c r="C86" s="132">
        <v>48.755000000000003</v>
      </c>
      <c r="D86" s="132">
        <v>210.10300000000001</v>
      </c>
      <c r="E86" s="132">
        <v>10.326000000000001</v>
      </c>
      <c r="F86" s="136">
        <v>949.553</v>
      </c>
      <c r="G86" s="136">
        <v>737.45399999999995</v>
      </c>
      <c r="H86" s="136">
        <v>18.5</v>
      </c>
      <c r="I86" s="136">
        <v>77.7</v>
      </c>
      <c r="J86" s="136">
        <v>3.7814999999999999</v>
      </c>
      <c r="K86" s="136">
        <v>11.6853</v>
      </c>
    </row>
    <row r="87" spans="1:11">
      <c r="A87" s="131">
        <v>44196</v>
      </c>
      <c r="B87" s="132">
        <v>1219.5119999999999</v>
      </c>
      <c r="C87" s="132">
        <v>45.36</v>
      </c>
      <c r="D87" s="132">
        <v>223.78100000000001</v>
      </c>
      <c r="E87" s="132">
        <v>11.308999999999999</v>
      </c>
      <c r="F87" s="136">
        <v>930.81100000000004</v>
      </c>
      <c r="G87" s="136">
        <v>747.35599999999999</v>
      </c>
      <c r="H87" s="136">
        <v>18.399999999999999</v>
      </c>
      <c r="I87" s="136">
        <v>80.3</v>
      </c>
      <c r="J87" s="136">
        <v>3.9988999999999999</v>
      </c>
      <c r="K87" s="136">
        <v>12.021800000000001</v>
      </c>
    </row>
    <row r="88" spans="1:11">
      <c r="A88" s="131">
        <v>44227</v>
      </c>
      <c r="B88" s="132">
        <v>1144.614</v>
      </c>
      <c r="C88" s="132">
        <v>46.728000000000002</v>
      </c>
      <c r="D88" s="132">
        <v>152.05500000000001</v>
      </c>
      <c r="E88" s="132">
        <v>8.6630000000000003</v>
      </c>
      <c r="F88" s="136">
        <v>842.80600000000004</v>
      </c>
      <c r="G88" s="136">
        <v>669.49599999999998</v>
      </c>
      <c r="H88" s="136">
        <v>13.3</v>
      </c>
      <c r="I88" s="136">
        <v>79.400000000000006</v>
      </c>
      <c r="J88" s="136">
        <v>3.0409999999999999</v>
      </c>
      <c r="K88" s="136">
        <v>10.893000000000001</v>
      </c>
    </row>
    <row r="89" spans="1:11">
      <c r="A89" s="131">
        <v>44255</v>
      </c>
      <c r="B89" s="132">
        <v>679.18600000000004</v>
      </c>
      <c r="C89" s="132">
        <v>36.426000000000002</v>
      </c>
      <c r="D89" s="132">
        <v>94.156000000000006</v>
      </c>
      <c r="E89" s="132">
        <v>6.3979999999999997</v>
      </c>
      <c r="F89" s="136">
        <v>647.44200000000001</v>
      </c>
      <c r="G89" s="136">
        <v>514.98699999999997</v>
      </c>
      <c r="H89" s="136">
        <v>13.9</v>
      </c>
      <c r="I89" s="136">
        <v>79.5</v>
      </c>
      <c r="J89" s="136">
        <v>2.1133999999999999</v>
      </c>
      <c r="K89" s="136">
        <v>8.2296999999999993</v>
      </c>
    </row>
    <row r="90" spans="1:11">
      <c r="A90" s="131">
        <v>44286</v>
      </c>
      <c r="B90" s="132">
        <v>362.07499999999999</v>
      </c>
      <c r="C90" s="132">
        <v>36.68</v>
      </c>
      <c r="D90" s="132">
        <v>76.921000000000006</v>
      </c>
      <c r="E90" s="132">
        <v>9.6489999999999991</v>
      </c>
      <c r="F90" s="136">
        <v>582.43100000000004</v>
      </c>
      <c r="G90" s="136">
        <v>503.05700000000002</v>
      </c>
      <c r="H90" s="136">
        <v>21.2</v>
      </c>
      <c r="I90" s="136">
        <v>86.4</v>
      </c>
      <c r="J90" s="136">
        <v>1.8539000000000001</v>
      </c>
      <c r="K90" s="136">
        <v>8.3329000000000004</v>
      </c>
    </row>
    <row r="91" spans="1:11">
      <c r="A91" s="131">
        <v>44316</v>
      </c>
      <c r="B91" s="132">
        <v>437.78</v>
      </c>
      <c r="C91" s="132">
        <v>35.546999999999997</v>
      </c>
      <c r="D91" s="132">
        <v>105.83</v>
      </c>
      <c r="E91" s="132">
        <v>9.4559999999999995</v>
      </c>
      <c r="F91" s="136">
        <v>474.00799999999998</v>
      </c>
      <c r="G91" s="136">
        <v>393.33300000000003</v>
      </c>
      <c r="H91" s="136">
        <v>24.2</v>
      </c>
      <c r="I91" s="136">
        <v>83</v>
      </c>
      <c r="J91" s="136">
        <v>2.2404000000000002</v>
      </c>
      <c r="K91" s="136">
        <v>7.3113000000000001</v>
      </c>
    </row>
    <row r="92" spans="1:11">
      <c r="A92" s="131">
        <v>44347</v>
      </c>
      <c r="B92" s="132">
        <v>466.59899999999999</v>
      </c>
      <c r="C92" s="132">
        <v>40.274000000000001</v>
      </c>
      <c r="D92" s="132">
        <v>124.64400000000001</v>
      </c>
      <c r="E92" s="132">
        <v>10.11</v>
      </c>
      <c r="F92" s="136">
        <v>689.47</v>
      </c>
      <c r="G92" s="136">
        <v>558.45799999999997</v>
      </c>
      <c r="H92" s="136">
        <v>26.7</v>
      </c>
      <c r="I92" s="136">
        <v>81</v>
      </c>
      <c r="J92" s="136">
        <v>2.4005999999999998</v>
      </c>
      <c r="K92" s="136">
        <v>9.2393999999999998</v>
      </c>
    </row>
    <row r="93" spans="1:11">
      <c r="A93" s="131">
        <v>44377</v>
      </c>
      <c r="B93" s="132">
        <v>1076.876</v>
      </c>
      <c r="C93" s="132">
        <v>55.956000000000003</v>
      </c>
      <c r="D93" s="132">
        <v>233.94</v>
      </c>
      <c r="E93" s="132">
        <v>15.974</v>
      </c>
      <c r="F93" s="136">
        <v>821.73</v>
      </c>
      <c r="G93" s="136">
        <v>661.90599999999995</v>
      </c>
      <c r="H93" s="136">
        <v>21.7</v>
      </c>
      <c r="I93" s="136">
        <v>80.599999999999994</v>
      </c>
      <c r="J93" s="136">
        <v>4.0651000000000002</v>
      </c>
      <c r="K93" s="136">
        <v>10.942299999999999</v>
      </c>
    </row>
    <row r="94" spans="1:11">
      <c r="A94" s="131">
        <v>44408</v>
      </c>
      <c r="B94" s="132">
        <v>1076.876</v>
      </c>
      <c r="C94" s="132">
        <v>71.367000000000004</v>
      </c>
      <c r="D94" s="132">
        <v>233.94</v>
      </c>
      <c r="E94" s="132">
        <v>15.974</v>
      </c>
      <c r="F94" s="136">
        <v>821.73</v>
      </c>
      <c r="G94" s="136">
        <v>661.90599999999995</v>
      </c>
      <c r="H94" s="136">
        <v>21.7</v>
      </c>
      <c r="I94" s="136">
        <v>80.599999999999994</v>
      </c>
      <c r="J94" s="136">
        <v>4.0651000000000002</v>
      </c>
      <c r="K94" s="136">
        <v>10.942299999999999</v>
      </c>
    </row>
    <row r="95" spans="1:11">
      <c r="A95" s="131">
        <v>44439</v>
      </c>
      <c r="B95" s="132">
        <v>1891.7639999999999</v>
      </c>
      <c r="C95" s="132">
        <v>127.887</v>
      </c>
      <c r="D95" s="132">
        <v>877.05700000000002</v>
      </c>
      <c r="E95" s="132">
        <v>72.325000000000003</v>
      </c>
      <c r="F95" s="136">
        <v>1007.351</v>
      </c>
      <c r="G95" s="136">
        <v>783.03099999999995</v>
      </c>
      <c r="H95" s="136">
        <v>46.4</v>
      </c>
      <c r="I95" s="136">
        <v>77.7</v>
      </c>
      <c r="J95" s="136">
        <v>13.535299999999999</v>
      </c>
      <c r="K95" s="136">
        <v>12.4278</v>
      </c>
    </row>
    <row r="96" spans="1:11">
      <c r="A96" s="131">
        <v>44469</v>
      </c>
      <c r="B96" s="132">
        <v>1704.768</v>
      </c>
      <c r="C96" s="132">
        <v>107.84</v>
      </c>
      <c r="D96" s="132">
        <v>780.46100000000001</v>
      </c>
      <c r="E96" s="132">
        <v>67.924000000000007</v>
      </c>
      <c r="F96" s="136">
        <v>1033.3399999999999</v>
      </c>
      <c r="G96" s="136">
        <v>823.08799999999997</v>
      </c>
      <c r="H96" s="136">
        <v>45.8</v>
      </c>
      <c r="I96" s="136">
        <v>79.7</v>
      </c>
      <c r="J96" s="136">
        <v>13.1774</v>
      </c>
      <c r="K96" s="136">
        <v>13.0997</v>
      </c>
    </row>
    <row r="97" spans="1:11">
      <c r="A97" s="131">
        <v>44500</v>
      </c>
      <c r="B97" s="132">
        <v>1383.4480000000001</v>
      </c>
      <c r="C97" s="132">
        <v>78.149000000000001</v>
      </c>
      <c r="D97" s="132">
        <v>409.79700000000003</v>
      </c>
      <c r="E97" s="132">
        <v>33.423999999999999</v>
      </c>
      <c r="F97" s="136">
        <v>1043.5809999999999</v>
      </c>
      <c r="G97" s="136">
        <v>865.226</v>
      </c>
      <c r="H97" s="136">
        <v>29.6</v>
      </c>
      <c r="I97" s="136">
        <v>82.9</v>
      </c>
      <c r="J97" s="136">
        <v>7.6429999999999998</v>
      </c>
      <c r="K97" s="136">
        <v>13.694900000000001</v>
      </c>
    </row>
    <row r="98" spans="1:11">
      <c r="A98" s="131">
        <v>44530</v>
      </c>
      <c r="B98" s="132">
        <v>1467.9770000000001</v>
      </c>
      <c r="C98" s="132">
        <v>82.284000000000006</v>
      </c>
      <c r="D98" s="132">
        <v>393.16199999999998</v>
      </c>
      <c r="E98" s="132">
        <v>21.51</v>
      </c>
      <c r="F98" s="136">
        <v>1039.4770000000001</v>
      </c>
      <c r="G98" s="136">
        <v>858.51499999999999</v>
      </c>
      <c r="H98" s="136">
        <v>26.8</v>
      </c>
      <c r="I98" s="136">
        <v>82.6</v>
      </c>
      <c r="J98" s="136">
        <v>7.0046999999999997</v>
      </c>
      <c r="K98" s="136">
        <v>13.535</v>
      </c>
    </row>
    <row r="99" spans="1:11">
      <c r="A99" s="131">
        <v>44561</v>
      </c>
      <c r="B99" s="132">
        <v>1568.8409999999999</v>
      </c>
      <c r="C99" s="132">
        <v>97.418000000000006</v>
      </c>
      <c r="D99" s="132">
        <v>574.024</v>
      </c>
      <c r="E99" s="132">
        <v>30.466000000000001</v>
      </c>
      <c r="F99" s="136">
        <v>990.86300000000006</v>
      </c>
      <c r="G99" s="136">
        <v>835.06799999999998</v>
      </c>
      <c r="H99" s="136">
        <v>36.6</v>
      </c>
      <c r="I99" s="136">
        <v>84.3</v>
      </c>
      <c r="J99" s="136">
        <v>9.2218999999999998</v>
      </c>
      <c r="K99" s="136">
        <v>13.469099999999999</v>
      </c>
    </row>
    <row r="100" spans="1:11">
      <c r="A100" s="131">
        <v>44592</v>
      </c>
      <c r="B100" s="132">
        <v>288.52100000000002</v>
      </c>
      <c r="C100" s="132">
        <v>89.222999999999999</v>
      </c>
      <c r="D100" s="132">
        <v>116.402</v>
      </c>
      <c r="E100" s="132">
        <v>14.029</v>
      </c>
      <c r="F100" s="136">
        <v>310.964</v>
      </c>
      <c r="G100" s="136">
        <v>238.24</v>
      </c>
      <c r="H100" s="136">
        <v>40.299999999999997</v>
      </c>
      <c r="I100" s="136">
        <v>76.599999999999994</v>
      </c>
      <c r="J100" s="136">
        <v>2.4699</v>
      </c>
      <c r="K100" s="136">
        <v>7.4241999999999999</v>
      </c>
    </row>
    <row r="101" spans="1:11">
      <c r="A101" s="131">
        <v>44620</v>
      </c>
      <c r="B101" s="132">
        <v>207.886</v>
      </c>
      <c r="C101" s="132">
        <v>87.412000000000006</v>
      </c>
      <c r="D101" s="132">
        <v>99.027000000000001</v>
      </c>
      <c r="E101" s="132">
        <v>25.302</v>
      </c>
      <c r="F101" s="136">
        <v>298.79899999999998</v>
      </c>
      <c r="G101" s="136">
        <v>240.47800000000001</v>
      </c>
      <c r="H101" s="136">
        <v>47.6</v>
      </c>
      <c r="I101" s="136">
        <v>80.5</v>
      </c>
      <c r="J101" s="136">
        <v>3.1253000000000002</v>
      </c>
      <c r="K101" s="136">
        <v>6.5125999999999999</v>
      </c>
    </row>
    <row r="102" spans="1:11">
      <c r="A102" s="131">
        <v>44651</v>
      </c>
      <c r="B102" s="132">
        <v>244.52699999999999</v>
      </c>
      <c r="C102" s="132">
        <v>87.412999999999997</v>
      </c>
      <c r="D102" s="132">
        <v>111.44799999999999</v>
      </c>
      <c r="E102" s="132">
        <v>21.044</v>
      </c>
      <c r="F102" s="136">
        <v>442.161</v>
      </c>
      <c r="G102" s="136">
        <v>360.41300000000001</v>
      </c>
      <c r="H102" s="136">
        <v>45.6</v>
      </c>
      <c r="I102" s="136">
        <v>81.5</v>
      </c>
      <c r="J102" s="136">
        <v>3.0628000000000002</v>
      </c>
      <c r="K102" s="136">
        <v>9.7165999999999997</v>
      </c>
    </row>
    <row r="103" spans="1:11">
      <c r="A103" s="131">
        <v>44681</v>
      </c>
      <c r="B103" s="132">
        <v>305.65100000000001</v>
      </c>
      <c r="C103" s="132">
        <v>69.242000000000004</v>
      </c>
      <c r="D103" s="132">
        <v>170.05500000000001</v>
      </c>
      <c r="E103" s="132">
        <v>20.277999999999999</v>
      </c>
      <c r="F103" s="136">
        <v>425.60300000000001</v>
      </c>
      <c r="G103" s="136">
        <v>341.50799999999998</v>
      </c>
      <c r="H103" s="136">
        <v>55.6</v>
      </c>
      <c r="I103" s="136">
        <v>80.2</v>
      </c>
      <c r="J103" s="136">
        <v>4.0823</v>
      </c>
      <c r="K103" s="136">
        <v>9.2361000000000004</v>
      </c>
    </row>
    <row r="104" spans="1:11">
      <c r="A104" s="131">
        <v>44712</v>
      </c>
      <c r="B104" s="132">
        <v>545.197</v>
      </c>
      <c r="C104" s="132">
        <v>71.679000000000002</v>
      </c>
      <c r="D104" s="132">
        <v>329.59199999999998</v>
      </c>
      <c r="E104" s="132">
        <v>23.788</v>
      </c>
      <c r="F104" s="136">
        <v>498.21800000000002</v>
      </c>
      <c r="G104" s="136">
        <v>377.23700000000002</v>
      </c>
      <c r="H104" s="136">
        <v>60.5</v>
      </c>
      <c r="I104" s="136">
        <v>75.7</v>
      </c>
      <c r="J104" s="136">
        <v>5.7981999999999996</v>
      </c>
      <c r="K104" s="136">
        <v>9.2425999999999995</v>
      </c>
    </row>
    <row r="105" spans="1:11">
      <c r="A105" s="131">
        <v>44742</v>
      </c>
      <c r="B105" s="132">
        <v>1467.0260000000001</v>
      </c>
      <c r="C105" s="132">
        <v>85.52</v>
      </c>
      <c r="D105" s="132">
        <v>983.12</v>
      </c>
      <c r="E105" s="132">
        <v>33.063000000000002</v>
      </c>
      <c r="F105" s="136">
        <v>825.47</v>
      </c>
      <c r="G105" s="136">
        <v>564.95500000000004</v>
      </c>
      <c r="H105" s="136">
        <v>67</v>
      </c>
      <c r="I105" s="136">
        <v>68.400000000000006</v>
      </c>
      <c r="J105" s="136">
        <v>15.0077</v>
      </c>
      <c r="K105" s="136">
        <v>10.4559</v>
      </c>
    </row>
    <row r="106" spans="1:11">
      <c r="A106" s="131">
        <v>44773</v>
      </c>
      <c r="B106" s="132">
        <v>1822.655</v>
      </c>
      <c r="C106" s="132">
        <v>100.575</v>
      </c>
      <c r="D106" s="132">
        <v>1335.702</v>
      </c>
      <c r="E106" s="132">
        <v>44.604999999999997</v>
      </c>
      <c r="F106" s="136">
        <v>770.24300000000005</v>
      </c>
      <c r="G106" s="136">
        <v>546.79600000000005</v>
      </c>
      <c r="H106" s="136">
        <v>73.3</v>
      </c>
      <c r="I106" s="136">
        <v>71</v>
      </c>
      <c r="J106" s="136">
        <v>21.974599999999999</v>
      </c>
      <c r="K106" s="136">
        <v>10.071400000000001</v>
      </c>
    </row>
    <row r="107" spans="1:11">
      <c r="A107" s="131">
        <v>44804</v>
      </c>
      <c r="B107" s="132">
        <v>2336.8440000000001</v>
      </c>
      <c r="C107" s="132">
        <v>126.196</v>
      </c>
      <c r="D107" s="132">
        <v>1602.511</v>
      </c>
      <c r="E107" s="132">
        <v>72.966999999999999</v>
      </c>
      <c r="F107" s="136">
        <v>895.827</v>
      </c>
      <c r="G107" s="136">
        <v>600.28300000000002</v>
      </c>
      <c r="H107" s="136">
        <v>68.599999999999994</v>
      </c>
      <c r="I107" s="136">
        <v>67</v>
      </c>
      <c r="J107" s="136">
        <v>25.390699999999999</v>
      </c>
      <c r="K107" s="136">
        <v>10.485099999999999</v>
      </c>
    </row>
    <row r="108" spans="1:11">
      <c r="A108" s="131">
        <v>44834</v>
      </c>
      <c r="B108" s="132">
        <v>2177.9389999999999</v>
      </c>
      <c r="C108" s="132">
        <v>119.646</v>
      </c>
      <c r="D108" s="132">
        <v>1578.413</v>
      </c>
      <c r="E108" s="132">
        <v>75.073999999999998</v>
      </c>
      <c r="F108" s="136">
        <v>888.85799999999995</v>
      </c>
      <c r="G108" s="136">
        <v>590.11500000000001</v>
      </c>
      <c r="H108" s="136">
        <v>72.5</v>
      </c>
      <c r="I108" s="136">
        <v>66.400000000000006</v>
      </c>
      <c r="J108" s="136">
        <v>26.584499999999998</v>
      </c>
      <c r="K108" s="136">
        <v>10.4055</v>
      </c>
    </row>
    <row r="109" spans="1:11">
      <c r="A109" s="131">
        <v>44865</v>
      </c>
      <c r="B109" s="132">
        <v>2877.154</v>
      </c>
      <c r="C109" s="132">
        <v>121.059</v>
      </c>
      <c r="D109" s="132">
        <v>2117.1930000000002</v>
      </c>
      <c r="E109" s="132">
        <v>45.555</v>
      </c>
      <c r="F109" s="136">
        <v>940.04399999999998</v>
      </c>
      <c r="G109" s="136">
        <v>648.53499999999997</v>
      </c>
      <c r="H109" s="136">
        <v>73.599999999999994</v>
      </c>
      <c r="I109" s="136">
        <v>69</v>
      </c>
      <c r="J109" s="136">
        <v>40.090899999999998</v>
      </c>
      <c r="K109" s="136">
        <v>10.942500000000001</v>
      </c>
    </row>
    <row r="110" spans="1:11">
      <c r="A110" s="131">
        <v>44895</v>
      </c>
      <c r="B110" s="132">
        <v>3334.866</v>
      </c>
      <c r="C110" s="132">
        <v>127.91200000000001</v>
      </c>
      <c r="D110" s="132">
        <v>2616.4989999999998</v>
      </c>
      <c r="E110" s="132">
        <v>53.816000000000003</v>
      </c>
      <c r="F110" s="136">
        <v>925.41600000000005</v>
      </c>
      <c r="G110" s="136">
        <v>619.55600000000004</v>
      </c>
      <c r="H110" s="136">
        <v>78.5</v>
      </c>
      <c r="I110" s="136">
        <v>66.900000000000006</v>
      </c>
      <c r="J110" s="136">
        <v>52.682699999999997</v>
      </c>
      <c r="K110" s="136">
        <v>10.309200000000001</v>
      </c>
    </row>
    <row r="111" spans="1:11">
      <c r="A111" s="131">
        <v>44926</v>
      </c>
      <c r="B111" s="132">
        <v>4447.991</v>
      </c>
      <c r="C111" s="132">
        <v>124.759</v>
      </c>
      <c r="D111" s="132">
        <v>3703.7820000000002</v>
      </c>
      <c r="E111" s="132">
        <v>67.941000000000003</v>
      </c>
      <c r="F111" s="136">
        <v>959.45399999999995</v>
      </c>
      <c r="G111" s="136">
        <v>646.05499999999995</v>
      </c>
      <c r="H111" s="136">
        <v>83.3</v>
      </c>
      <c r="I111" s="136">
        <v>67.3</v>
      </c>
      <c r="J111" s="136">
        <v>80.108800000000002</v>
      </c>
      <c r="K111" s="136">
        <v>10.6471</v>
      </c>
    </row>
    <row r="112" spans="1:11">
      <c r="A112" s="131">
        <v>44957</v>
      </c>
      <c r="B112" s="132">
        <v>5242.8100000000004</v>
      </c>
      <c r="C112" s="132">
        <v>207.59100000000001</v>
      </c>
      <c r="D112" s="132">
        <v>4548.192</v>
      </c>
      <c r="E112" s="132">
        <v>136.976</v>
      </c>
      <c r="F112" s="136">
        <v>922.81700000000001</v>
      </c>
      <c r="G112" s="136">
        <v>573.928</v>
      </c>
      <c r="H112" s="136">
        <v>86.8</v>
      </c>
      <c r="I112" s="136">
        <v>62.2</v>
      </c>
      <c r="J112" s="136">
        <v>103.1893</v>
      </c>
      <c r="K112" s="136">
        <v>9.5138999999999996</v>
      </c>
    </row>
    <row r="113" spans="1:11">
      <c r="A113" s="131">
        <v>44985</v>
      </c>
      <c r="B113" s="132">
        <v>5534.3029999999999</v>
      </c>
      <c r="C113" s="132">
        <v>306.61599999999999</v>
      </c>
      <c r="D113" s="132">
        <v>4772.9309999999996</v>
      </c>
      <c r="E113" s="132">
        <v>200.53</v>
      </c>
      <c r="F113" s="136">
        <v>914.69100000000003</v>
      </c>
      <c r="G113" s="136">
        <v>610.45799999999997</v>
      </c>
      <c r="H113" s="136">
        <v>86.2</v>
      </c>
      <c r="I113" s="136">
        <v>66.7</v>
      </c>
      <c r="J113" s="136">
        <v>111.4727</v>
      </c>
      <c r="K113" s="136">
        <v>10.3932</v>
      </c>
    </row>
    <row r="114" spans="1:11">
      <c r="A114" s="131">
        <v>45016</v>
      </c>
      <c r="B114" s="132">
        <v>6074.0839999999998</v>
      </c>
      <c r="C114" s="132">
        <v>349.99</v>
      </c>
      <c r="D114" s="132">
        <v>5491.91</v>
      </c>
      <c r="E114" s="132">
        <v>258.91699999999997</v>
      </c>
      <c r="F114" s="136">
        <v>1090.7249999999999</v>
      </c>
      <c r="G114" s="136">
        <v>729.86</v>
      </c>
      <c r="H114" s="136">
        <v>90.4</v>
      </c>
      <c r="I114" s="136">
        <v>66.900000000000006</v>
      </c>
      <c r="J114" s="136">
        <v>132.21799999999999</v>
      </c>
      <c r="K114" s="136">
        <v>12.1776</v>
      </c>
    </row>
    <row r="115" spans="1:11">
      <c r="A115" s="131">
        <v>45046</v>
      </c>
      <c r="B115" s="132">
        <v>6336.9279999999999</v>
      </c>
      <c r="C115" s="132">
        <v>359.13299999999998</v>
      </c>
      <c r="D115" s="132">
        <v>5508.3829999999998</v>
      </c>
      <c r="E115" s="132">
        <v>268.21600000000001</v>
      </c>
      <c r="F115" s="136">
        <v>1037.376</v>
      </c>
      <c r="G115" s="136">
        <v>660.21799999999996</v>
      </c>
      <c r="H115" s="136">
        <v>86.9</v>
      </c>
      <c r="I115" s="136">
        <v>63.6</v>
      </c>
      <c r="J115" s="136">
        <v>138.10730000000001</v>
      </c>
      <c r="K115" s="136">
        <v>10.937200000000001</v>
      </c>
    </row>
    <row r="116" spans="1:11">
      <c r="A116" s="131">
        <v>45077</v>
      </c>
      <c r="B116" s="132">
        <v>6828.143</v>
      </c>
      <c r="C116" s="132">
        <v>367.52199999999999</v>
      </c>
      <c r="D116" s="132">
        <v>5814.0590000000002</v>
      </c>
      <c r="E116" s="132">
        <v>265.947</v>
      </c>
      <c r="F116" s="136">
        <v>1063.9469999999999</v>
      </c>
      <c r="G116" s="136">
        <v>654.02499999999998</v>
      </c>
      <c r="H116" s="136">
        <v>85.1</v>
      </c>
      <c r="I116" s="136">
        <v>61.5</v>
      </c>
      <c r="J116" s="136">
        <v>141.79060000000001</v>
      </c>
      <c r="K116" s="136">
        <v>10.9834</v>
      </c>
    </row>
    <row r="117" spans="1:11">
      <c r="A117" s="131">
        <v>45107</v>
      </c>
      <c r="B117" s="132">
        <v>7036.299</v>
      </c>
      <c r="C117" s="132">
        <v>369.7</v>
      </c>
      <c r="D117" s="132">
        <v>6172.9009999999998</v>
      </c>
      <c r="E117" s="132">
        <v>276.60700000000003</v>
      </c>
      <c r="F117" s="136">
        <v>1064.963</v>
      </c>
      <c r="G117" s="136">
        <v>657.20799999999997</v>
      </c>
      <c r="H117" s="136">
        <v>87.7</v>
      </c>
      <c r="I117" s="136">
        <v>61.7</v>
      </c>
      <c r="J117" s="136">
        <v>154.8571</v>
      </c>
      <c r="K117" s="136">
        <v>11.121</v>
      </c>
    </row>
    <row r="118" spans="1:11">
      <c r="A118" s="131">
        <v>45138</v>
      </c>
      <c r="B118" s="132">
        <v>7804.1090000000004</v>
      </c>
      <c r="C118" s="132">
        <v>384.43900000000002</v>
      </c>
      <c r="D118" s="132">
        <v>6967.424</v>
      </c>
      <c r="E118" s="132">
        <v>324.05599999999998</v>
      </c>
      <c r="F118" s="136">
        <v>1138.895</v>
      </c>
      <c r="G118" s="136">
        <v>681.41800000000001</v>
      </c>
      <c r="H118" s="136">
        <v>89.3</v>
      </c>
      <c r="I118" s="136">
        <v>59.8</v>
      </c>
      <c r="J118" s="136">
        <v>174.4374</v>
      </c>
      <c r="K118" s="136">
        <v>11.572900000000001</v>
      </c>
    </row>
    <row r="119" spans="1:11">
      <c r="A119" s="131">
        <v>45169</v>
      </c>
      <c r="B119" s="132">
        <v>8060.7209999999995</v>
      </c>
      <c r="C119" s="132">
        <v>407.428</v>
      </c>
      <c r="D119" s="132">
        <v>7095.2150000000001</v>
      </c>
      <c r="E119" s="132">
        <v>347.49</v>
      </c>
      <c r="F119" s="136">
        <v>1155.502</v>
      </c>
      <c r="G119" s="136">
        <v>679.76700000000005</v>
      </c>
      <c r="H119" s="136">
        <v>88</v>
      </c>
      <c r="I119" s="136">
        <v>58.8</v>
      </c>
      <c r="J119" s="136">
        <v>178.49799999999999</v>
      </c>
      <c r="K119" s="136">
        <v>11.6919</v>
      </c>
    </row>
    <row r="120" spans="1:11">
      <c r="A120" s="131">
        <v>45199</v>
      </c>
      <c r="B120" s="132">
        <v>7849.4570000000003</v>
      </c>
      <c r="C120" s="132">
        <v>476.149</v>
      </c>
      <c r="D120" s="132">
        <v>6566.9719999999998</v>
      </c>
      <c r="E120" s="132">
        <v>335.45800000000003</v>
      </c>
      <c r="F120" s="136">
        <v>1128.1959999999999</v>
      </c>
      <c r="G120" s="136">
        <v>689.625</v>
      </c>
      <c r="H120" s="136">
        <v>83.7</v>
      </c>
      <c r="I120" s="136">
        <v>61.1</v>
      </c>
      <c r="J120" s="136">
        <v>154.21440000000001</v>
      </c>
      <c r="K120" s="136">
        <v>11.9963</v>
      </c>
    </row>
    <row r="121" spans="1:11">
      <c r="A121" s="131">
        <v>45230</v>
      </c>
      <c r="B121" s="132">
        <v>8144.4790000000003</v>
      </c>
      <c r="C121" s="132">
        <v>509.09899999999999</v>
      </c>
      <c r="D121" s="132">
        <v>6898.3559999999998</v>
      </c>
      <c r="E121" s="132">
        <v>353.79399999999998</v>
      </c>
      <c r="F121" s="136">
        <v>1182.046</v>
      </c>
      <c r="G121" s="136">
        <v>717.54300000000001</v>
      </c>
      <c r="H121" s="136">
        <v>84.7</v>
      </c>
      <c r="I121" s="136">
        <v>60.7</v>
      </c>
      <c r="J121" s="136">
        <v>168.47</v>
      </c>
      <c r="K121" s="136">
        <v>12.446899999999999</v>
      </c>
    </row>
    <row r="122" spans="1:11">
      <c r="A122" s="131">
        <v>45260</v>
      </c>
      <c r="B122" s="132">
        <v>8067.1970000000001</v>
      </c>
      <c r="C122" s="132">
        <v>504.22800000000001</v>
      </c>
      <c r="D122" s="132">
        <v>6495.0739999999996</v>
      </c>
      <c r="E122" s="132">
        <v>318.64999999999998</v>
      </c>
      <c r="F122" s="136">
        <v>1157.7260000000001</v>
      </c>
      <c r="G122" s="136">
        <v>707.8</v>
      </c>
      <c r="H122" s="136">
        <v>80.5</v>
      </c>
      <c r="I122" s="136">
        <v>61.1</v>
      </c>
      <c r="J122" s="136">
        <v>163.31450000000001</v>
      </c>
      <c r="K122" s="136">
        <v>12.397</v>
      </c>
    </row>
    <row r="123" spans="1:11">
      <c r="A123" s="131">
        <v>45291</v>
      </c>
      <c r="B123" s="132">
        <v>8628.9130000000005</v>
      </c>
      <c r="C123" s="132">
        <v>496.46</v>
      </c>
      <c r="D123" s="132">
        <v>7010.2960000000003</v>
      </c>
      <c r="E123" s="132">
        <v>323.03300000000002</v>
      </c>
      <c r="F123" s="136">
        <v>1211.7550000000001</v>
      </c>
      <c r="G123" s="136">
        <v>737.25099999999998</v>
      </c>
      <c r="H123" s="136">
        <v>81.2</v>
      </c>
      <c r="I123" s="136">
        <v>60.8</v>
      </c>
      <c r="J123" s="136">
        <v>177.94569999999999</v>
      </c>
      <c r="K123" s="136">
        <v>12.8546</v>
      </c>
    </row>
    <row r="124" spans="1:11">
      <c r="A124" s="131">
        <v>45322</v>
      </c>
      <c r="B124" s="132">
        <v>8607.5349999999999</v>
      </c>
      <c r="C124" s="132">
        <v>452.25</v>
      </c>
      <c r="D124" s="132">
        <v>7125.4380000000001</v>
      </c>
      <c r="E124" s="132">
        <v>321.505</v>
      </c>
      <c r="F124" s="136">
        <v>1091.3869999999999</v>
      </c>
      <c r="G124" s="136">
        <v>639.52800000000002</v>
      </c>
      <c r="H124" s="136">
        <v>82.8</v>
      </c>
      <c r="I124" s="136">
        <v>58.6</v>
      </c>
      <c r="J124" s="136">
        <v>171.72</v>
      </c>
      <c r="K124" s="136">
        <v>11.478999999999999</v>
      </c>
    </row>
    <row r="125" spans="1:11">
      <c r="A125" s="131">
        <v>45351</v>
      </c>
      <c r="B125" s="132">
        <v>8705.8539999999994</v>
      </c>
      <c r="C125" s="132">
        <v>446.33300000000003</v>
      </c>
      <c r="D125" s="132">
        <v>7173.058</v>
      </c>
      <c r="E125" s="132">
        <v>365.988</v>
      </c>
      <c r="F125" s="136">
        <v>1069.4469999999999</v>
      </c>
      <c r="G125" s="136">
        <v>633.59</v>
      </c>
      <c r="H125" s="136">
        <v>82.4</v>
      </c>
      <c r="I125" s="136">
        <v>59.2</v>
      </c>
      <c r="J125" s="136">
        <v>180.1174</v>
      </c>
      <c r="K125" s="136">
        <v>10.703900000000001</v>
      </c>
    </row>
    <row r="126" spans="1:11">
      <c r="A126" s="131">
        <v>45382</v>
      </c>
      <c r="B126" s="132">
        <v>9046.6589999999997</v>
      </c>
      <c r="C126" s="132">
        <v>522.71299999999997</v>
      </c>
      <c r="D126" s="132">
        <v>7584.5429999999997</v>
      </c>
      <c r="E126" s="132">
        <v>349.17700000000002</v>
      </c>
      <c r="F126" s="136">
        <v>1212.691</v>
      </c>
      <c r="G126" s="136">
        <v>759.75800000000004</v>
      </c>
      <c r="H126" s="136">
        <v>83.8</v>
      </c>
      <c r="I126" s="136">
        <v>62.7</v>
      </c>
      <c r="J126" s="136">
        <v>188.34039999999999</v>
      </c>
      <c r="K126" s="136">
        <v>13.4551</v>
      </c>
    </row>
    <row r="127" spans="1:11">
      <c r="A127" s="131">
        <v>45412</v>
      </c>
      <c r="B127" s="132">
        <v>8633.0059999999994</v>
      </c>
      <c r="C127" s="132">
        <v>523.71100000000001</v>
      </c>
      <c r="D127" s="132">
        <v>7040.7929999999997</v>
      </c>
      <c r="E127" s="132">
        <v>387.56400000000002</v>
      </c>
      <c r="F127" s="136">
        <v>1105.3699999999999</v>
      </c>
      <c r="G127" s="136">
        <v>657.303</v>
      </c>
      <c r="H127" s="136">
        <v>81.599999999999994</v>
      </c>
      <c r="I127" s="136">
        <v>59.5</v>
      </c>
      <c r="J127" s="136">
        <v>174.1585</v>
      </c>
      <c r="K127" s="136">
        <v>11.742800000000001</v>
      </c>
    </row>
    <row r="128" spans="1:11">
      <c r="A128" s="131">
        <v>45443</v>
      </c>
      <c r="B128" s="132">
        <v>8742.2340000000004</v>
      </c>
      <c r="C128" s="132">
        <v>598.88300000000004</v>
      </c>
      <c r="D128" s="132">
        <v>7021.2560000000003</v>
      </c>
      <c r="E128" s="132">
        <v>389.31200000000001</v>
      </c>
      <c r="F128" s="136">
        <v>1144.1790000000001</v>
      </c>
      <c r="G128" s="136">
        <v>679.18100000000004</v>
      </c>
      <c r="H128" s="136">
        <v>80.3</v>
      </c>
      <c r="I128" s="136">
        <v>59.4</v>
      </c>
      <c r="J128" s="136">
        <v>167.85319999999999</v>
      </c>
      <c r="K128" s="136">
        <v>12.1088</v>
      </c>
    </row>
    <row r="129" spans="1:11">
      <c r="A129" s="131">
        <v>45473</v>
      </c>
      <c r="B129" s="132">
        <v>9145.7039999999997</v>
      </c>
      <c r="C129" s="132">
        <v>490.28199999999998</v>
      </c>
      <c r="D129" s="132">
        <v>7637.8689999999997</v>
      </c>
      <c r="E129" s="132">
        <v>373.892</v>
      </c>
      <c r="F129" s="136">
        <v>1164.55</v>
      </c>
      <c r="G129" s="136">
        <v>694.09799999999996</v>
      </c>
      <c r="H129" s="136">
        <v>83.5</v>
      </c>
      <c r="I129" s="136">
        <v>59.6</v>
      </c>
      <c r="J129" s="136">
        <v>183.7706</v>
      </c>
      <c r="K129" s="136">
        <v>12.456799999999999</v>
      </c>
    </row>
    <row r="130" spans="1:11">
      <c r="A130" s="131">
        <v>45504</v>
      </c>
      <c r="B130" s="132">
        <v>9456.2639999999992</v>
      </c>
      <c r="C130" s="132">
        <v>555.71199999999999</v>
      </c>
      <c r="D130" s="132">
        <v>8085.9549999999999</v>
      </c>
      <c r="E130" s="132">
        <v>440.23200000000003</v>
      </c>
      <c r="F130" s="136">
        <v>1162.617</v>
      </c>
      <c r="G130" s="136">
        <v>677.71</v>
      </c>
      <c r="H130" s="136">
        <v>85.5</v>
      </c>
      <c r="I130" s="136">
        <v>58.3</v>
      </c>
      <c r="J130" s="136">
        <v>200.82249999999999</v>
      </c>
      <c r="K130" s="136">
        <v>12.6797</v>
      </c>
    </row>
    <row r="131" spans="1:11">
      <c r="A131" s="131">
        <v>45535</v>
      </c>
      <c r="B131" s="132">
        <v>9659.7900000000009</v>
      </c>
      <c r="C131" s="132">
        <v>569.11</v>
      </c>
      <c r="D131" s="132">
        <v>8225.4</v>
      </c>
      <c r="E131" s="132">
        <v>461.60599999999999</v>
      </c>
      <c r="F131" s="136">
        <v>1179.81</v>
      </c>
      <c r="G131" s="136">
        <v>673.36</v>
      </c>
      <c r="H131" s="136">
        <v>85.2</v>
      </c>
      <c r="I131" s="136">
        <v>57.1</v>
      </c>
      <c r="J131" s="136">
        <v>206.89789999999999</v>
      </c>
      <c r="K131" s="136">
        <v>12.4236</v>
      </c>
    </row>
    <row r="132" spans="1:11">
      <c r="A132" s="131">
        <v>45565</v>
      </c>
      <c r="B132" s="132">
        <v>9553.1309999999994</v>
      </c>
      <c r="C132" s="132">
        <v>599.54399999999998</v>
      </c>
      <c r="D132" s="132">
        <v>7773.5540000000001</v>
      </c>
      <c r="E132" s="132">
        <v>400.70299999999997</v>
      </c>
      <c r="F132" s="136">
        <v>1232.7139999999999</v>
      </c>
      <c r="G132" s="136">
        <v>723.32399999999996</v>
      </c>
      <c r="H132" s="136">
        <v>81.400000000000006</v>
      </c>
      <c r="I132" s="136">
        <v>58.7</v>
      </c>
      <c r="J132" s="136">
        <v>181.6908</v>
      </c>
      <c r="K132" s="136">
        <v>13.3079</v>
      </c>
    </row>
    <row r="133" spans="1:11">
      <c r="A133" s="131">
        <v>45596</v>
      </c>
      <c r="B133" s="132">
        <v>9883.1980000000003</v>
      </c>
      <c r="C133" s="132">
        <v>648.88499999999999</v>
      </c>
      <c r="D133" s="132">
        <v>8212.8870000000006</v>
      </c>
      <c r="E133" s="132">
        <v>440.334</v>
      </c>
      <c r="F133" s="136">
        <v>1281.0550000000001</v>
      </c>
      <c r="G133" s="136">
        <v>787.601</v>
      </c>
      <c r="H133" s="136">
        <v>83.1</v>
      </c>
      <c r="I133" s="136">
        <v>61.5</v>
      </c>
      <c r="J133" s="136">
        <v>201.41050000000001</v>
      </c>
      <c r="K133" s="136">
        <v>14.2323</v>
      </c>
    </row>
    <row r="134" spans="1:11">
      <c r="A134" s="131">
        <v>45626</v>
      </c>
      <c r="B134" s="132">
        <v>9785.3989999999994</v>
      </c>
      <c r="C134" s="132">
        <v>621.04300000000001</v>
      </c>
      <c r="D134" s="132">
        <v>8168.7340000000004</v>
      </c>
      <c r="E134" s="132">
        <v>411.79700000000003</v>
      </c>
      <c r="F134" s="136">
        <v>1271.2149999999999</v>
      </c>
      <c r="G134" s="136">
        <v>792.37900000000002</v>
      </c>
      <c r="H134" s="136">
        <v>83.5</v>
      </c>
      <c r="I134" s="136">
        <v>62.3</v>
      </c>
      <c r="J134" s="136">
        <v>201.0506</v>
      </c>
      <c r="K134" s="136">
        <v>14.2601</v>
      </c>
    </row>
    <row r="135" spans="1:11">
      <c r="A135" s="131">
        <v>45657</v>
      </c>
      <c r="B135" s="132">
        <v>10570.519</v>
      </c>
      <c r="C135" s="132">
        <v>640.64700000000005</v>
      </c>
      <c r="D135" s="132">
        <v>8966.02</v>
      </c>
      <c r="E135" s="132">
        <v>444.59199999999998</v>
      </c>
      <c r="F135" s="136">
        <v>1278.3389999999999</v>
      </c>
      <c r="G135" s="136">
        <v>785.04899999999998</v>
      </c>
      <c r="H135" s="136">
        <v>84.8</v>
      </c>
      <c r="I135" s="136">
        <v>61.4</v>
      </c>
      <c r="J135" s="136">
        <v>224.89500000000001</v>
      </c>
      <c r="K135" s="136">
        <v>14.356400000000001</v>
      </c>
    </row>
    <row r="136" spans="1:11">
      <c r="A136" s="131">
        <v>45688</v>
      </c>
      <c r="B136" s="132">
        <v>11269.213</v>
      </c>
      <c r="C136" s="132">
        <v>0</v>
      </c>
      <c r="D136" s="132">
        <v>9732.9809999999998</v>
      </c>
      <c r="E136" s="132">
        <v>0</v>
      </c>
      <c r="F136" s="136">
        <v>1252.0999999999999</v>
      </c>
      <c r="G136" s="136">
        <v>702.83199999999999</v>
      </c>
      <c r="H136" s="136">
        <v>86.4</v>
      </c>
      <c r="I136" s="136">
        <v>56.1</v>
      </c>
      <c r="J136" s="136">
        <v>235.2242</v>
      </c>
      <c r="K136" s="136">
        <v>13.0572</v>
      </c>
    </row>
    <row r="137" spans="1:11">
      <c r="A137" s="131">
        <v>45716</v>
      </c>
      <c r="B137" s="132">
        <v>10187.24</v>
      </c>
      <c r="C137" s="132">
        <v>0</v>
      </c>
      <c r="D137" s="132">
        <v>8450.2990000000009</v>
      </c>
      <c r="E137" s="132">
        <v>0</v>
      </c>
      <c r="F137" s="136">
        <v>1107.165</v>
      </c>
      <c r="G137" s="136">
        <v>640.02200000000005</v>
      </c>
      <c r="H137" s="136">
        <v>82.9</v>
      </c>
      <c r="I137" s="136">
        <v>57.8</v>
      </c>
      <c r="J137" s="136">
        <v>205.8938</v>
      </c>
      <c r="K137" s="136">
        <v>11.970700000000001</v>
      </c>
    </row>
    <row r="138" spans="1:11">
      <c r="A138" s="131">
        <v>45747</v>
      </c>
      <c r="B138" s="132">
        <v>11357.12</v>
      </c>
      <c r="C138" s="132">
        <v>0</v>
      </c>
      <c r="D138" s="132">
        <v>9390.9169999999995</v>
      </c>
      <c r="E138" s="132">
        <v>0</v>
      </c>
      <c r="F138" s="136">
        <v>1315.4770000000001</v>
      </c>
      <c r="G138" s="136">
        <v>808.43899999999996</v>
      </c>
      <c r="H138" s="136">
        <v>82.7</v>
      </c>
      <c r="I138" s="136">
        <v>61.5</v>
      </c>
      <c r="J138" s="136">
        <v>225.6242</v>
      </c>
      <c r="K138" s="136">
        <v>14.880699999999999</v>
      </c>
    </row>
    <row r="139" spans="1:11">
      <c r="A139" s="131">
        <v>45777</v>
      </c>
      <c r="B139" s="132">
        <v>10973.629000000001</v>
      </c>
      <c r="C139" s="132">
        <v>0</v>
      </c>
      <c r="D139" s="132">
        <v>9483.2000000000007</v>
      </c>
      <c r="E139" s="132">
        <v>0</v>
      </c>
      <c r="F139" s="136">
        <v>1203.682</v>
      </c>
      <c r="G139" s="136">
        <v>702.27499999999998</v>
      </c>
      <c r="H139" s="136">
        <v>86.4</v>
      </c>
      <c r="I139" s="136">
        <v>58.3</v>
      </c>
      <c r="J139" s="136">
        <v>237.35409999999999</v>
      </c>
      <c r="K139" s="136">
        <v>13.3398</v>
      </c>
    </row>
    <row r="140" spans="1:11">
      <c r="A140" s="131">
        <v>45808</v>
      </c>
      <c r="B140" s="132">
        <v>11466.188</v>
      </c>
      <c r="C140" s="132">
        <v>0</v>
      </c>
      <c r="D140" s="132">
        <v>9716.9560000000001</v>
      </c>
      <c r="E140" s="132">
        <v>0</v>
      </c>
      <c r="F140" s="136">
        <v>1235.3240000000001</v>
      </c>
      <c r="G140" s="136">
        <v>734.101</v>
      </c>
      <c r="H140" s="136">
        <v>84.7</v>
      </c>
      <c r="I140" s="136">
        <v>59.4</v>
      </c>
      <c r="J140" s="136">
        <v>228.4812</v>
      </c>
      <c r="K140" s="136">
        <v>13.5807</v>
      </c>
    </row>
    <row r="141" spans="1:11">
      <c r="A141" s="131">
        <v>45838</v>
      </c>
      <c r="B141" s="132">
        <v>11539.073</v>
      </c>
      <c r="C141" s="132">
        <v>0</v>
      </c>
      <c r="D141" s="132">
        <v>9876.5380000000005</v>
      </c>
      <c r="E141" s="132">
        <v>0</v>
      </c>
      <c r="F141" s="136">
        <v>1222.569</v>
      </c>
      <c r="G141" s="136">
        <v>714.65899999999999</v>
      </c>
      <c r="H141" s="136">
        <v>85.6</v>
      </c>
      <c r="I141" s="136">
        <v>58.5</v>
      </c>
      <c r="J141" s="136">
        <v>230.08009999999999</v>
      </c>
      <c r="K141" s="136">
        <v>13.2462</v>
      </c>
    </row>
    <row r="142" spans="1:11">
      <c r="A142" s="131">
        <v>45869</v>
      </c>
      <c r="B142" s="132">
        <v>12256.459000000001</v>
      </c>
      <c r="C142" s="132">
        <v>0</v>
      </c>
      <c r="D142" s="132">
        <v>10533.262000000001</v>
      </c>
      <c r="E142" s="132">
        <v>0</v>
      </c>
      <c r="F142" s="136">
        <v>1293.0340000000001</v>
      </c>
      <c r="G142" s="136">
        <v>753.05799999999999</v>
      </c>
      <c r="H142" s="136">
        <v>85.9</v>
      </c>
      <c r="I142" s="136">
        <v>58.2</v>
      </c>
      <c r="J142" s="136">
        <v>248.91540000000001</v>
      </c>
      <c r="K142" s="136">
        <v>14.015599999999999</v>
      </c>
    </row>
    <row r="143" spans="1:11">
      <c r="A143" s="131">
        <v>45900</v>
      </c>
      <c r="B143" s="132">
        <v>12770.243</v>
      </c>
      <c r="C143" s="132">
        <v>0</v>
      </c>
      <c r="D143" s="132">
        <v>11074.075000000001</v>
      </c>
      <c r="E143" s="132">
        <v>0</v>
      </c>
      <c r="F143" s="136">
        <v>1350.2940000000001</v>
      </c>
      <c r="G143" s="136">
        <v>761.95</v>
      </c>
      <c r="H143" s="136">
        <v>86.7</v>
      </c>
      <c r="I143" s="136">
        <v>56.4</v>
      </c>
      <c r="J143" s="136">
        <v>268.20710000000003</v>
      </c>
      <c r="K143" s="136">
        <v>13.982100000000001</v>
      </c>
    </row>
    <row r="144" spans="1:11">
      <c r="A144" s="131">
        <v>45930</v>
      </c>
      <c r="B144" s="132">
        <v>11430.859</v>
      </c>
      <c r="C144" s="132">
        <v>0</v>
      </c>
      <c r="D144" s="132">
        <v>9407.2759999999998</v>
      </c>
      <c r="E144" s="132">
        <v>0</v>
      </c>
      <c r="F144" s="136">
        <v>1276.894</v>
      </c>
      <c r="G144" s="136">
        <v>729.19600000000003</v>
      </c>
      <c r="H144" s="136">
        <v>82.3</v>
      </c>
      <c r="I144" s="136">
        <v>57.1</v>
      </c>
      <c r="J144" s="136">
        <v>219.8381</v>
      </c>
      <c r="K144" s="136">
        <v>13.4909</v>
      </c>
    </row>
    <row r="145" spans="1:11">
      <c r="A145" s="131">
        <v>45961</v>
      </c>
      <c r="B145" s="132">
        <v>12479.344999999999</v>
      </c>
      <c r="C145" s="132">
        <v>0</v>
      </c>
      <c r="D145" s="132">
        <v>10710.849</v>
      </c>
      <c r="E145" s="132">
        <v>0</v>
      </c>
      <c r="F145" s="136">
        <v>1380.3810000000001</v>
      </c>
      <c r="G145" s="136">
        <v>832.00599999999997</v>
      </c>
      <c r="H145" s="136">
        <v>85.8</v>
      </c>
      <c r="I145" s="136">
        <v>60.3</v>
      </c>
      <c r="J145" s="136">
        <v>260.42149999999998</v>
      </c>
      <c r="K145" s="136">
        <v>15.1439</v>
      </c>
    </row>
    <row r="146" spans="1:11">
      <c r="A146" s="131">
        <v>45991</v>
      </c>
      <c r="B146" s="132">
        <v>11923.111999999999</v>
      </c>
      <c r="C146" s="132">
        <v>0</v>
      </c>
      <c r="D146" s="132">
        <v>10374.948</v>
      </c>
      <c r="E146" s="132">
        <v>0</v>
      </c>
      <c r="F146" s="136">
        <v>1355.3579999999999</v>
      </c>
      <c r="G146" s="136">
        <v>851.66200000000003</v>
      </c>
      <c r="H146" s="136">
        <v>87</v>
      </c>
      <c r="I146" s="136">
        <v>62.8</v>
      </c>
      <c r="J146" s="136">
        <v>253.0436</v>
      </c>
      <c r="K146" s="136">
        <v>15.747199999999999</v>
      </c>
    </row>
    <row r="147" spans="1:11">
      <c r="A147" s="131">
        <v>46022</v>
      </c>
      <c r="B147" s="132">
        <v>13028.694</v>
      </c>
      <c r="C147" s="132">
        <v>0</v>
      </c>
      <c r="D147" s="132">
        <v>11124.120999999999</v>
      </c>
      <c r="E147" s="132">
        <v>0</v>
      </c>
      <c r="F147" s="136">
        <v>1380.9880000000001</v>
      </c>
      <c r="G147" s="136">
        <v>806.78300000000002</v>
      </c>
      <c r="H147" s="136">
        <v>85.4</v>
      </c>
      <c r="I147" s="136">
        <v>58.4</v>
      </c>
      <c r="J147" s="136">
        <v>273.98169999999999</v>
      </c>
      <c r="K147" s="136">
        <v>15.217499999999999</v>
      </c>
    </row>
    <row r="148" spans="1:11">
      <c r="A148" s="131">
        <v>46053</v>
      </c>
      <c r="B148" s="132">
        <v>12876.965</v>
      </c>
      <c r="C148" s="132">
        <v>0</v>
      </c>
      <c r="D148" s="132">
        <v>10934.223</v>
      </c>
      <c r="E148" s="132">
        <v>0</v>
      </c>
      <c r="F148" s="136">
        <v>1289.45</v>
      </c>
      <c r="G148" s="136">
        <v>707.62099999999998</v>
      </c>
      <c r="H148" s="136">
        <v>84.9</v>
      </c>
      <c r="I148" s="136">
        <v>54.9</v>
      </c>
      <c r="J148" s="136">
        <v>262.23160000000001</v>
      </c>
      <c r="K148" s="136">
        <v>13.7143</v>
      </c>
    </row>
    <row r="149" spans="1:11">
      <c r="A149" s="131">
        <v>46081</v>
      </c>
      <c r="B149" s="132">
        <v>11804.261</v>
      </c>
      <c r="C149" s="132">
        <v>0</v>
      </c>
      <c r="D149" s="132">
        <v>10106.181</v>
      </c>
      <c r="E149" s="132">
        <v>0</v>
      </c>
      <c r="F149" s="136">
        <v>1155.6869999999999</v>
      </c>
      <c r="G149" s="136">
        <v>679.55</v>
      </c>
      <c r="H149" s="136">
        <v>85.6</v>
      </c>
      <c r="I149" s="136">
        <v>58.8</v>
      </c>
      <c r="J149" s="136">
        <v>255.84309999999999</v>
      </c>
      <c r="K149" s="136">
        <v>12.744199999999999</v>
      </c>
    </row>
    <row r="150" spans="1:11">
      <c r="A150" s="131"/>
      <c r="B150" s="132"/>
      <c r="C150" s="132"/>
      <c r="D150" s="132"/>
      <c r="E150" s="132"/>
    </row>
    <row r="151" spans="1:11">
      <c r="A151" s="131"/>
      <c r="B151" s="132"/>
      <c r="C151" s="132"/>
      <c r="D151" s="132"/>
      <c r="E151" s="132"/>
    </row>
    <row r="152" spans="1:11">
      <c r="A152" s="131"/>
      <c r="B152" s="132"/>
      <c r="C152" s="132"/>
      <c r="D152" s="132"/>
      <c r="E152" s="132"/>
    </row>
    <row r="153" spans="1:11">
      <c r="A153" s="131"/>
      <c r="B153" s="132"/>
      <c r="C153" s="132"/>
      <c r="D153" s="132"/>
      <c r="E153" s="132"/>
    </row>
    <row r="154" spans="1:11">
      <c r="A154" s="131"/>
      <c r="B154" s="132"/>
      <c r="C154" s="132"/>
      <c r="D154" s="132"/>
      <c r="E154" s="132"/>
    </row>
    <row r="155" spans="1:11">
      <c r="A155" s="131"/>
      <c r="B155" s="132"/>
      <c r="C155" s="132"/>
      <c r="D155" s="132"/>
      <c r="E155" s="132"/>
    </row>
    <row r="156" spans="1:11">
      <c r="A156" s="131"/>
      <c r="B156" s="132"/>
      <c r="C156" s="132"/>
      <c r="D156" s="132"/>
      <c r="E156" s="132"/>
    </row>
    <row r="157" spans="1:11">
      <c r="A157" s="131"/>
      <c r="B157" s="132"/>
      <c r="C157" s="132"/>
      <c r="D157" s="132"/>
      <c r="E157" s="132"/>
    </row>
    <row r="158" spans="1:11">
      <c r="A158" s="131"/>
      <c r="B158" s="132"/>
      <c r="C158" s="132"/>
      <c r="D158" s="132"/>
      <c r="E158" s="132"/>
    </row>
    <row r="159" spans="1:11">
      <c r="A159" s="131"/>
      <c r="B159" s="132"/>
      <c r="C159" s="132"/>
      <c r="D159" s="132"/>
      <c r="E159" s="132"/>
    </row>
    <row r="160" spans="1:11">
      <c r="A160" s="131"/>
      <c r="B160" s="132"/>
      <c r="C160" s="132"/>
      <c r="D160" s="132"/>
      <c r="E160" s="132"/>
    </row>
    <row r="161" spans="1:5">
      <c r="A161" s="131"/>
      <c r="B161" s="132"/>
      <c r="C161" s="132"/>
      <c r="D161" s="132"/>
      <c r="E161" s="132"/>
    </row>
    <row r="162" spans="1:5">
      <c r="A162" s="131"/>
      <c r="B162" s="132"/>
      <c r="C162" s="132"/>
      <c r="D162" s="132"/>
      <c r="E162" s="132"/>
    </row>
    <row r="163" spans="1:5">
      <c r="A163" s="131"/>
      <c r="B163" s="132"/>
      <c r="C163" s="132"/>
      <c r="D163" s="132"/>
      <c r="E163" s="132"/>
    </row>
    <row r="164" spans="1:5">
      <c r="A164" s="131"/>
      <c r="B164" s="132"/>
      <c r="C164" s="132"/>
      <c r="D164" s="132"/>
      <c r="E164" s="132"/>
    </row>
    <row r="165" spans="1:5">
      <c r="A165" s="131"/>
      <c r="B165" s="132"/>
      <c r="C165" s="132"/>
      <c r="D165" s="132"/>
      <c r="E165" s="132"/>
    </row>
    <row r="166" spans="1:5">
      <c r="A166" s="131"/>
      <c r="B166" s="132"/>
      <c r="C166" s="132"/>
      <c r="D166" s="132"/>
      <c r="E166" s="132"/>
    </row>
    <row r="167" spans="1:5">
      <c r="A167" s="131"/>
      <c r="B167" s="132"/>
      <c r="C167" s="132"/>
      <c r="D167" s="132"/>
      <c r="E167" s="132"/>
    </row>
    <row r="168" spans="1:5">
      <c r="A168" s="131"/>
      <c r="B168" s="132"/>
      <c r="C168" s="132"/>
      <c r="D168" s="132"/>
      <c r="E168" s="132"/>
    </row>
    <row r="169" spans="1:5">
      <c r="A169" s="131"/>
      <c r="B169" s="132"/>
      <c r="C169" s="132"/>
      <c r="D169" s="132"/>
      <c r="E169" s="132"/>
    </row>
    <row r="170" spans="1:5">
      <c r="A170" s="131"/>
      <c r="B170" s="132"/>
      <c r="C170" s="132"/>
      <c r="D170" s="132"/>
      <c r="E170" s="132"/>
    </row>
    <row r="171" spans="1:5">
      <c r="A171" s="131"/>
      <c r="B171" s="132"/>
      <c r="C171" s="132"/>
      <c r="D171" s="132"/>
      <c r="E171" s="132"/>
    </row>
    <row r="172" spans="1:5">
      <c r="A172" s="131"/>
      <c r="B172" s="132"/>
      <c r="C172" s="132"/>
      <c r="D172" s="132"/>
      <c r="E172" s="132"/>
    </row>
    <row r="173" spans="1:5">
      <c r="A173" s="131"/>
      <c r="B173" s="132"/>
      <c r="C173" s="132"/>
      <c r="D173" s="132"/>
      <c r="E173" s="132"/>
    </row>
    <row r="174" spans="1:5">
      <c r="A174" s="131"/>
      <c r="B174" s="132"/>
      <c r="C174" s="132"/>
      <c r="D174" s="132"/>
      <c r="E174" s="132"/>
    </row>
    <row r="175" spans="1:5">
      <c r="A175" s="131"/>
      <c r="B175" s="132"/>
      <c r="C175" s="132"/>
      <c r="D175" s="132"/>
      <c r="E175" s="132"/>
    </row>
    <row r="176" spans="1:5">
      <c r="A176" s="131"/>
      <c r="B176" s="132"/>
      <c r="C176" s="132"/>
      <c r="D176" s="132"/>
      <c r="E176" s="132"/>
    </row>
    <row r="177" spans="1:5">
      <c r="A177" s="131"/>
      <c r="B177" s="132"/>
      <c r="C177" s="132"/>
      <c r="D177" s="132"/>
      <c r="E177" s="132"/>
    </row>
    <row r="178" spans="1:5">
      <c r="A178" s="131"/>
      <c r="B178" s="132"/>
      <c r="C178" s="132"/>
      <c r="D178" s="132"/>
      <c r="E178" s="132"/>
    </row>
    <row r="179" spans="1:5">
      <c r="A179" s="131"/>
      <c r="B179" s="132"/>
      <c r="C179" s="132"/>
      <c r="D179" s="132"/>
      <c r="E179" s="132"/>
    </row>
    <row r="180" spans="1:5">
      <c r="A180" s="131"/>
      <c r="B180" s="132"/>
      <c r="C180" s="132"/>
      <c r="D180" s="132"/>
      <c r="E180" s="132"/>
    </row>
    <row r="181" spans="1:5">
      <c r="A181" s="131"/>
      <c r="B181" s="132"/>
      <c r="C181" s="132"/>
      <c r="D181" s="132"/>
      <c r="E181" s="132"/>
    </row>
    <row r="182" spans="1:5">
      <c r="A182" s="131"/>
      <c r="B182" s="132"/>
      <c r="C182" s="132"/>
      <c r="D182" s="132"/>
      <c r="E182" s="132"/>
    </row>
    <row r="183" spans="1:5">
      <c r="A183" s="131"/>
      <c r="B183" s="132"/>
      <c r="C183" s="132"/>
      <c r="D183" s="132"/>
      <c r="E183" s="132"/>
    </row>
    <row r="184" spans="1:5">
      <c r="A184" s="131"/>
      <c r="B184" s="132"/>
      <c r="C184" s="132"/>
      <c r="D184" s="132"/>
      <c r="E184" s="132"/>
    </row>
    <row r="185" spans="1:5">
      <c r="A185" s="131"/>
      <c r="B185" s="132"/>
      <c r="C185" s="132"/>
      <c r="D185" s="132"/>
      <c r="E185" s="132"/>
    </row>
    <row r="186" spans="1:5">
      <c r="A186" s="131"/>
      <c r="B186" s="132"/>
      <c r="C186" s="132"/>
      <c r="D186" s="132"/>
      <c r="E186" s="132"/>
    </row>
    <row r="187" spans="1:5">
      <c r="A187" s="131"/>
      <c r="B187" s="132"/>
      <c r="C187" s="132"/>
      <c r="D187" s="132"/>
      <c r="E187" s="132"/>
    </row>
    <row r="188" spans="1:5">
      <c r="A188" s="131"/>
      <c r="B188" s="132"/>
      <c r="C188" s="132"/>
      <c r="D188" s="132"/>
      <c r="E188" s="132"/>
    </row>
    <row r="189" spans="1:5">
      <c r="A189" s="131"/>
      <c r="B189" s="132"/>
      <c r="C189" s="132"/>
      <c r="D189" s="132"/>
      <c r="E189" s="132"/>
    </row>
    <row r="190" spans="1:5">
      <c r="A190" s="131"/>
      <c r="B190" s="132"/>
      <c r="C190" s="132"/>
      <c r="D190" s="132"/>
      <c r="E190" s="132"/>
    </row>
    <row r="191" spans="1:5">
      <c r="A191" s="131"/>
      <c r="B191" s="132"/>
      <c r="C191" s="132"/>
      <c r="D191" s="132"/>
      <c r="E191" s="132"/>
    </row>
    <row r="192" spans="1:5">
      <c r="A192" s="131"/>
      <c r="B192" s="132"/>
      <c r="C192" s="132"/>
      <c r="D192" s="132"/>
      <c r="E192" s="132"/>
    </row>
    <row r="193" spans="1:5">
      <c r="A193" s="131"/>
      <c r="B193" s="132"/>
      <c r="C193" s="132"/>
      <c r="D193" s="132"/>
      <c r="E193" s="132"/>
    </row>
    <row r="194" spans="1:5">
      <c r="A194" s="131"/>
      <c r="B194" s="132"/>
      <c r="C194" s="132"/>
      <c r="D194" s="132"/>
      <c r="E194" s="132"/>
    </row>
    <row r="195" spans="1:5">
      <c r="A195" s="131"/>
      <c r="B195" s="132"/>
      <c r="C195" s="132"/>
      <c r="D195" s="132"/>
      <c r="E195" s="132"/>
    </row>
    <row r="196" spans="1:5">
      <c r="A196" s="131"/>
      <c r="B196" s="132"/>
      <c r="C196" s="132"/>
      <c r="D196" s="132"/>
      <c r="E196" s="132"/>
    </row>
    <row r="197" spans="1:5">
      <c r="A197" s="131"/>
      <c r="B197" s="132"/>
      <c r="C197" s="132"/>
      <c r="D197" s="132"/>
      <c r="E197" s="132"/>
    </row>
    <row r="198" spans="1:5">
      <c r="A198" s="131"/>
      <c r="B198" s="132"/>
      <c r="C198" s="132"/>
      <c r="D198" s="132"/>
      <c r="E198" s="132"/>
    </row>
    <row r="199" spans="1:5">
      <c r="A199" s="131"/>
      <c r="B199" s="132"/>
      <c r="C199" s="132"/>
      <c r="D199" s="132"/>
      <c r="E199" s="132"/>
    </row>
    <row r="200" spans="1:5">
      <c r="A200" s="131"/>
      <c r="B200" s="132"/>
      <c r="C200" s="132"/>
      <c r="D200" s="132"/>
      <c r="E200" s="132"/>
    </row>
    <row r="201" spans="1:5">
      <c r="A201" s="131"/>
      <c r="B201" s="132"/>
      <c r="C201" s="132"/>
      <c r="D201" s="132"/>
      <c r="E201" s="132"/>
    </row>
    <row r="202" spans="1:5">
      <c r="A202" s="131"/>
      <c r="B202" s="132"/>
      <c r="C202" s="132"/>
      <c r="D202" s="132"/>
      <c r="E202" s="132"/>
    </row>
    <row r="203" spans="1:5">
      <c r="A203" s="131"/>
      <c r="B203" s="132"/>
      <c r="C203" s="132"/>
      <c r="D203" s="132"/>
      <c r="E203" s="132"/>
    </row>
    <row r="204" spans="1:5">
      <c r="A204" s="131"/>
      <c r="B204" s="132"/>
      <c r="C204" s="132"/>
      <c r="D204" s="132"/>
      <c r="E204" s="132"/>
    </row>
    <row r="205" spans="1:5">
      <c r="A205" s="131"/>
      <c r="B205" s="132"/>
      <c r="C205" s="132"/>
      <c r="D205" s="132"/>
      <c r="E205" s="132"/>
    </row>
    <row r="206" spans="1:5">
      <c r="A206" s="131"/>
      <c r="B206" s="132"/>
      <c r="C206" s="132"/>
      <c r="D206" s="132"/>
      <c r="E206" s="132"/>
    </row>
    <row r="207" spans="1:5">
      <c r="A207" s="131"/>
      <c r="B207" s="132"/>
      <c r="C207" s="132"/>
      <c r="D207" s="132"/>
      <c r="E207" s="132"/>
    </row>
    <row r="208" spans="1:5">
      <c r="A208" s="131"/>
      <c r="B208" s="132"/>
      <c r="C208" s="132"/>
      <c r="D208" s="132"/>
      <c r="E208" s="132"/>
    </row>
    <row r="209" spans="1:5">
      <c r="A209" s="131"/>
      <c r="B209" s="132"/>
      <c r="C209" s="132"/>
      <c r="D209" s="132"/>
      <c r="E209" s="132"/>
    </row>
    <row r="210" spans="1:5">
      <c r="A210" s="131"/>
      <c r="B210" s="132"/>
      <c r="C210" s="132"/>
      <c r="D210" s="132"/>
      <c r="E210" s="132"/>
    </row>
    <row r="211" spans="1:5">
      <c r="A211" s="131"/>
      <c r="B211" s="132"/>
      <c r="C211" s="132"/>
      <c r="D211" s="132"/>
      <c r="E211" s="132"/>
    </row>
    <row r="212" spans="1:5">
      <c r="A212" s="131"/>
      <c r="B212" s="132"/>
      <c r="C212" s="132"/>
      <c r="D212" s="132"/>
      <c r="E212" s="132"/>
    </row>
    <row r="213" spans="1:5">
      <c r="A213" s="131"/>
      <c r="B213" s="132"/>
      <c r="C213" s="132"/>
      <c r="D213" s="132"/>
      <c r="E213" s="132"/>
    </row>
    <row r="214" spans="1:5">
      <c r="A214" s="131"/>
      <c r="B214" s="132"/>
      <c r="C214" s="132"/>
      <c r="D214" s="132"/>
      <c r="E214" s="132"/>
    </row>
    <row r="215" spans="1:5">
      <c r="A215" s="131"/>
      <c r="B215" s="132"/>
      <c r="C215" s="132"/>
      <c r="D215" s="132"/>
      <c r="E215" s="132"/>
    </row>
    <row r="216" spans="1:5">
      <c r="A216" s="131"/>
      <c r="B216" s="132"/>
      <c r="C216" s="132"/>
      <c r="D216" s="132"/>
      <c r="E216" s="132"/>
    </row>
    <row r="217" spans="1:5">
      <c r="A217" s="131"/>
      <c r="B217" s="132"/>
      <c r="C217" s="132"/>
      <c r="D217" s="132"/>
      <c r="E217" s="132"/>
    </row>
    <row r="218" spans="1:5">
      <c r="A218" s="131"/>
      <c r="B218" s="132"/>
      <c r="C218" s="132"/>
      <c r="D218" s="132"/>
      <c r="E218" s="132"/>
    </row>
    <row r="219" spans="1:5">
      <c r="A219" s="131"/>
      <c r="B219" s="132"/>
      <c r="C219" s="132"/>
      <c r="D219" s="132"/>
      <c r="E219" s="132"/>
    </row>
    <row r="220" spans="1:5">
      <c r="A220" s="131"/>
      <c r="B220" s="132"/>
      <c r="C220" s="132"/>
      <c r="D220" s="132"/>
      <c r="E220" s="132"/>
    </row>
    <row r="221" spans="1:5">
      <c r="A221" s="131"/>
      <c r="B221" s="132"/>
      <c r="C221" s="132"/>
      <c r="D221" s="132"/>
      <c r="E221" s="132"/>
    </row>
    <row r="222" spans="1:5">
      <c r="A222" s="131"/>
      <c r="B222" s="132"/>
      <c r="C222" s="132"/>
      <c r="D222" s="132"/>
      <c r="E222" s="132"/>
    </row>
    <row r="223" spans="1:5">
      <c r="A223" s="131"/>
      <c r="B223" s="132"/>
      <c r="C223" s="132"/>
      <c r="D223" s="132"/>
      <c r="E223" s="132"/>
    </row>
    <row r="224" spans="1:5">
      <c r="A224" s="131"/>
      <c r="B224" s="132"/>
      <c r="C224" s="132"/>
      <c r="D224" s="132"/>
      <c r="E224" s="132"/>
    </row>
    <row r="225" spans="1:5">
      <c r="A225" s="131"/>
      <c r="B225" s="132"/>
      <c r="C225" s="132"/>
      <c r="D225" s="132"/>
      <c r="E225" s="132"/>
    </row>
    <row r="226" spans="1:5">
      <c r="A226" s="131"/>
      <c r="B226" s="132"/>
      <c r="C226" s="132"/>
      <c r="D226" s="132"/>
      <c r="E226" s="132"/>
    </row>
    <row r="227" spans="1:5">
      <c r="A227" s="131"/>
      <c r="B227" s="132"/>
      <c r="C227" s="132"/>
      <c r="D227" s="132"/>
      <c r="E227" s="132"/>
    </row>
    <row r="228" spans="1:5">
      <c r="A228" s="131"/>
      <c r="B228" s="132"/>
      <c r="C228" s="132"/>
      <c r="D228" s="132"/>
      <c r="E228" s="132"/>
    </row>
    <row r="229" spans="1:5">
      <c r="A229" s="131"/>
      <c r="B229" s="132"/>
      <c r="C229" s="132"/>
      <c r="D229" s="132"/>
      <c r="E229" s="132"/>
    </row>
    <row r="230" spans="1:5">
      <c r="A230" s="131"/>
      <c r="B230" s="132"/>
      <c r="C230" s="132"/>
      <c r="D230" s="132"/>
      <c r="E230" s="132"/>
    </row>
    <row r="231" spans="1:5">
      <c r="A231" s="131"/>
      <c r="B231" s="132"/>
      <c r="C231" s="132"/>
      <c r="D231" s="132"/>
      <c r="E231" s="132"/>
    </row>
    <row r="232" spans="1:5">
      <c r="A232" s="131"/>
      <c r="B232" s="132"/>
      <c r="C232" s="132"/>
      <c r="D232" s="132"/>
      <c r="E232" s="132"/>
    </row>
    <row r="233" spans="1:5">
      <c r="A233" s="131"/>
      <c r="B233" s="132"/>
      <c r="C233" s="132"/>
      <c r="D233" s="132"/>
      <c r="E233" s="132"/>
    </row>
    <row r="234" spans="1:5">
      <c r="A234" s="131"/>
      <c r="B234" s="132"/>
      <c r="C234" s="132"/>
      <c r="D234" s="132"/>
      <c r="E234" s="132"/>
    </row>
    <row r="235" spans="1:5">
      <c r="A235" s="131"/>
      <c r="B235" s="132"/>
      <c r="C235" s="132"/>
      <c r="D235" s="132"/>
      <c r="E235" s="132"/>
    </row>
    <row r="236" spans="1:5">
      <c r="A236" s="131"/>
      <c r="B236" s="132"/>
      <c r="C236" s="132"/>
      <c r="D236" s="132"/>
      <c r="E236" s="132"/>
    </row>
    <row r="237" spans="1:5">
      <c r="A237" s="131"/>
      <c r="B237" s="132"/>
      <c r="C237" s="132"/>
      <c r="D237" s="132"/>
      <c r="E237" s="132"/>
    </row>
    <row r="238" spans="1:5">
      <c r="A238" s="131"/>
      <c r="B238" s="132"/>
      <c r="C238" s="132"/>
      <c r="D238" s="132"/>
      <c r="E238" s="132"/>
    </row>
    <row r="239" spans="1:5">
      <c r="A239" s="131"/>
      <c r="B239" s="132"/>
      <c r="C239" s="132"/>
      <c r="D239" s="132"/>
      <c r="E239" s="132"/>
    </row>
    <row r="240" spans="1:5">
      <c r="A240" s="131"/>
      <c r="B240" s="132"/>
      <c r="C240" s="132"/>
      <c r="D240" s="132"/>
      <c r="E240" s="132"/>
    </row>
    <row r="241" spans="1:5">
      <c r="A241" s="131"/>
      <c r="B241" s="132"/>
      <c r="C241" s="132"/>
      <c r="D241" s="132"/>
      <c r="E241" s="132"/>
    </row>
  </sheetData>
  <phoneticPr fontId="11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799A-C64E-44FD-8E04-270D803E2B1A}">
  <dimension ref="B1:G20"/>
  <sheetViews>
    <sheetView workbookViewId="0">
      <selection activeCell="K12" sqref="K12:L13"/>
    </sheetView>
  </sheetViews>
  <sheetFormatPr defaultRowHeight="14.25"/>
  <cols>
    <col min="3" max="3" width="11.125" bestFit="1" customWidth="1"/>
    <col min="5" max="5" width="12.25" bestFit="1" customWidth="1"/>
  </cols>
  <sheetData>
    <row r="1" spans="2:7">
      <c r="B1" s="179" t="s">
        <v>250</v>
      </c>
    </row>
    <row r="2" spans="2:7" ht="75">
      <c r="B2" s="187" t="s">
        <v>13</v>
      </c>
      <c r="C2" s="187" t="s">
        <v>239</v>
      </c>
      <c r="D2" s="187" t="s">
        <v>240</v>
      </c>
      <c r="E2" s="187" t="s">
        <v>241</v>
      </c>
      <c r="F2" s="187" t="s">
        <v>242</v>
      </c>
    </row>
    <row r="3" spans="2:7" ht="28.5">
      <c r="B3" s="188" t="s">
        <v>243</v>
      </c>
      <c r="C3" s="189">
        <v>411797</v>
      </c>
      <c r="D3" s="190">
        <v>0.29199999999999998</v>
      </c>
      <c r="E3" s="189">
        <v>4342111</v>
      </c>
      <c r="F3" s="190">
        <v>0.40699999999999997</v>
      </c>
      <c r="G3" s="191">
        <f>E3/E13</f>
        <v>0.5656213403919127</v>
      </c>
    </row>
    <row r="4" spans="2:7">
      <c r="B4" s="188" t="s">
        <v>234</v>
      </c>
      <c r="C4" s="189">
        <v>1069544</v>
      </c>
      <c r="D4" s="190">
        <v>0.125</v>
      </c>
      <c r="E4" s="189">
        <v>10962091</v>
      </c>
      <c r="F4" s="190">
        <v>0.216</v>
      </c>
      <c r="G4" s="191">
        <f t="shared" ref="G4:G10" si="0">E4/E14</f>
        <v>0.74012912789719465</v>
      </c>
    </row>
    <row r="5" spans="2:7">
      <c r="B5" s="188" t="s">
        <v>235</v>
      </c>
      <c r="C5" s="189">
        <v>1006061</v>
      </c>
      <c r="D5" s="190">
        <v>0.26900000000000002</v>
      </c>
      <c r="E5" s="189">
        <v>10507280</v>
      </c>
      <c r="F5" s="190">
        <v>0.27</v>
      </c>
      <c r="G5" s="191">
        <f t="shared" si="0"/>
        <v>0.6643159852029723</v>
      </c>
    </row>
    <row r="6" spans="2:7" ht="42.75">
      <c r="B6" s="188" t="s">
        <v>244</v>
      </c>
      <c r="C6" s="189">
        <v>618386</v>
      </c>
      <c r="D6" s="190">
        <v>0.45700000000000002</v>
      </c>
      <c r="E6" s="189">
        <v>5358047</v>
      </c>
      <c r="F6" s="190">
        <v>0.55100000000000005</v>
      </c>
      <c r="G6" s="191">
        <f t="shared" si="0"/>
        <v>0.56438141947949916</v>
      </c>
    </row>
    <row r="7" spans="2:7" ht="28.5">
      <c r="B7" s="188" t="s">
        <v>236</v>
      </c>
      <c r="C7" s="189">
        <v>1184644</v>
      </c>
      <c r="D7" s="190">
        <v>0.36599999999999999</v>
      </c>
      <c r="E7" s="189">
        <v>11271460</v>
      </c>
      <c r="F7" s="190">
        <v>0.35699999999999998</v>
      </c>
      <c r="G7" s="191">
        <f t="shared" si="0"/>
        <v>0.78677633108173661</v>
      </c>
    </row>
    <row r="8" spans="2:7">
      <c r="B8" s="188" t="s">
        <v>237</v>
      </c>
      <c r="C8" s="189">
        <v>2350667</v>
      </c>
      <c r="D8" s="190">
        <v>0.28699999999999998</v>
      </c>
      <c r="E8" s="189">
        <v>24865336</v>
      </c>
      <c r="F8" s="190">
        <v>0.38800000000000001</v>
      </c>
      <c r="G8" s="191">
        <f t="shared" si="0"/>
        <v>0.75388762299397427</v>
      </c>
    </row>
    <row r="9" spans="2:7">
      <c r="B9" s="188" t="s">
        <v>238</v>
      </c>
      <c r="C9" s="189">
        <v>1527635</v>
      </c>
      <c r="D9" s="190">
        <v>0.161</v>
      </c>
      <c r="E9" s="189">
        <v>16743163</v>
      </c>
      <c r="F9" s="190">
        <v>2.9000000000000001E-2</v>
      </c>
      <c r="G9" s="191">
        <f t="shared" si="0"/>
        <v>0.60734012896176026</v>
      </c>
    </row>
    <row r="10" spans="2:7">
      <c r="C10" s="192">
        <f>SUM(C3:C9)</f>
        <v>8168734</v>
      </c>
      <c r="E10" s="192">
        <f>SUM(E3:E9)</f>
        <v>84049488</v>
      </c>
      <c r="G10" s="191">
        <f t="shared" si="0"/>
        <v>0.68513906863086782</v>
      </c>
    </row>
    <row r="11" spans="2:7" ht="42.75">
      <c r="B11" s="188" t="s">
        <v>251</v>
      </c>
    </row>
    <row r="12" spans="2:7" ht="75">
      <c r="B12" s="187" t="s">
        <v>13</v>
      </c>
      <c r="C12" s="187" t="s">
        <v>245</v>
      </c>
      <c r="D12" s="187" t="s">
        <v>246</v>
      </c>
      <c r="E12" s="187" t="s">
        <v>247</v>
      </c>
      <c r="F12" s="187" t="s">
        <v>242</v>
      </c>
    </row>
    <row r="13" spans="2:7" ht="28.5">
      <c r="B13" s="188" t="s">
        <v>243</v>
      </c>
      <c r="C13" s="189">
        <v>529688</v>
      </c>
      <c r="D13" s="190">
        <v>-0.26200000000000001</v>
      </c>
      <c r="E13" s="189">
        <v>7676710</v>
      </c>
      <c r="F13" s="190">
        <v>-9.8000000000000004E-2</v>
      </c>
    </row>
    <row r="14" spans="2:7" ht="28.5">
      <c r="B14" s="188" t="s">
        <v>248</v>
      </c>
      <c r="C14" s="189">
        <v>1202937</v>
      </c>
      <c r="D14" s="190">
        <v>-0.09</v>
      </c>
      <c r="E14" s="189">
        <v>14811052</v>
      </c>
      <c r="F14" s="190">
        <v>4.0000000000000001E-3</v>
      </c>
    </row>
    <row r="15" spans="2:7" ht="28.5">
      <c r="B15" s="188" t="s">
        <v>249</v>
      </c>
      <c r="C15" s="189">
        <v>1423413</v>
      </c>
      <c r="D15" s="190">
        <v>-4.7E-2</v>
      </c>
      <c r="E15" s="189">
        <v>15816690</v>
      </c>
      <c r="F15" s="190">
        <v>1E-3</v>
      </c>
    </row>
    <row r="16" spans="2:7" ht="42.75">
      <c r="B16" s="188" t="s">
        <v>244</v>
      </c>
      <c r="C16" s="189">
        <v>892478</v>
      </c>
      <c r="D16" s="190">
        <v>4.8000000000000001E-2</v>
      </c>
      <c r="E16" s="189">
        <v>9493663</v>
      </c>
      <c r="F16" s="190">
        <v>6.7000000000000004E-2</v>
      </c>
    </row>
    <row r="17" spans="2:6" ht="28.5">
      <c r="B17" s="188" t="s">
        <v>236</v>
      </c>
      <c r="C17" s="189">
        <v>1208388</v>
      </c>
      <c r="D17" s="190">
        <v>-2.3E-2</v>
      </c>
      <c r="E17" s="189">
        <v>14326130</v>
      </c>
      <c r="F17" s="190">
        <v>4.3999999999999997E-2</v>
      </c>
    </row>
    <row r="18" spans="2:6">
      <c r="B18" s="188" t="s">
        <v>237</v>
      </c>
      <c r="C18" s="189">
        <v>2630637</v>
      </c>
      <c r="D18" s="190">
        <v>-7.3999999999999996E-2</v>
      </c>
      <c r="E18" s="189">
        <v>32982815</v>
      </c>
      <c r="F18" s="190">
        <v>3.5000000000000003E-2</v>
      </c>
    </row>
    <row r="19" spans="2:6">
      <c r="B19" s="188" t="s">
        <v>238</v>
      </c>
      <c r="C19" s="189">
        <v>2047448</v>
      </c>
      <c r="D19" s="190">
        <v>1.2999999999999999E-2</v>
      </c>
      <c r="E19" s="189">
        <v>27568017</v>
      </c>
      <c r="F19" s="190">
        <v>8.5999999999999993E-2</v>
      </c>
    </row>
    <row r="20" spans="2:6">
      <c r="C20" s="192">
        <f>SUM(C13:C19)</f>
        <v>9934989</v>
      </c>
      <c r="E20" s="192">
        <f>SUM(E13:E19)</f>
        <v>122675077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AF10-2482-47D6-A720-AEE6BFA79999}">
  <dimension ref="B2:N25"/>
  <sheetViews>
    <sheetView workbookViewId="0">
      <selection activeCell="E29" sqref="E29"/>
    </sheetView>
  </sheetViews>
  <sheetFormatPr defaultRowHeight="14.25"/>
  <cols>
    <col min="2" max="2" width="10.125" bestFit="1" customWidth="1"/>
    <col min="3" max="3" width="13.5" customWidth="1"/>
    <col min="4" max="4" width="11.125" bestFit="1" customWidth="1"/>
    <col min="5" max="5" width="10" bestFit="1" customWidth="1"/>
    <col min="6" max="6" width="11.25" bestFit="1" customWidth="1"/>
  </cols>
  <sheetData>
    <row r="2" spans="2:8">
      <c r="C2" s="179" t="s">
        <v>230</v>
      </c>
      <c r="D2" s="179" t="s">
        <v>231</v>
      </c>
      <c r="E2" s="179" t="s">
        <v>201</v>
      </c>
      <c r="G2" s="179" t="s">
        <v>232</v>
      </c>
      <c r="H2" s="179" t="s">
        <v>233</v>
      </c>
    </row>
    <row r="3" spans="2:8">
      <c r="B3" s="185">
        <f>中国国航!A112</f>
        <v>44927</v>
      </c>
      <c r="C3">
        <f>中国国航!H112</f>
        <v>720.8</v>
      </c>
      <c r="D3">
        <f>南方航空!H112</f>
        <v>1164.56</v>
      </c>
      <c r="E3">
        <f>中国东航!H112</f>
        <v>656.34</v>
      </c>
      <c r="F3" s="185">
        <v>44927</v>
      </c>
      <c r="G3">
        <f>春秋航空!H112</f>
        <v>96.053299999999993</v>
      </c>
      <c r="H3">
        <f>吉祥航空!H112</f>
        <v>181.3997</v>
      </c>
    </row>
    <row r="4" spans="2:8">
      <c r="B4" s="185">
        <f>中国国航!A113</f>
        <v>44958</v>
      </c>
      <c r="C4">
        <f>中国国航!H113</f>
        <v>984</v>
      </c>
      <c r="D4">
        <f>南方航空!H113</f>
        <v>1697.29</v>
      </c>
      <c r="E4">
        <f>中国东航!H113</f>
        <v>988.39</v>
      </c>
      <c r="F4" s="185">
        <v>44958</v>
      </c>
      <c r="G4">
        <f>春秋航空!H113</f>
        <v>326.4982</v>
      </c>
      <c r="H4">
        <f>吉祥航空!H113</f>
        <v>264.48910000000001</v>
      </c>
    </row>
    <row r="5" spans="2:8">
      <c r="B5" s="185">
        <f>中国国航!A114</f>
        <v>44986</v>
      </c>
      <c r="C5">
        <f>中国国航!H114</f>
        <v>1620.3</v>
      </c>
      <c r="D5">
        <f>南方航空!H114</f>
        <v>2206.5300000000002</v>
      </c>
      <c r="E5">
        <f>中国东航!H114</f>
        <v>1446.63</v>
      </c>
      <c r="F5" s="185">
        <v>44986</v>
      </c>
      <c r="G5">
        <f>春秋航空!H114</f>
        <v>428.5521</v>
      </c>
      <c r="H5">
        <f>吉祥航空!H114</f>
        <v>362.43060000000003</v>
      </c>
    </row>
    <row r="6" spans="2:8">
      <c r="B6" s="185">
        <f>中国国航!A115</f>
        <v>45017</v>
      </c>
      <c r="C6">
        <f>中国国航!H115</f>
        <v>2960.9</v>
      </c>
      <c r="D6">
        <f>南方航空!H115</f>
        <v>2933.05</v>
      </c>
      <c r="E6">
        <f>中国东航!H115</f>
        <v>1994.44</v>
      </c>
      <c r="F6" s="185">
        <v>45017</v>
      </c>
      <c r="G6">
        <f>春秋航空!H115</f>
        <v>502.06310000000002</v>
      </c>
      <c r="H6">
        <f>吉祥航空!H115</f>
        <v>437.59129999999999</v>
      </c>
    </row>
    <row r="7" spans="2:8">
      <c r="B7" s="185">
        <f>中国国航!A116</f>
        <v>45047</v>
      </c>
      <c r="C7">
        <f>中国国航!H116</f>
        <v>3625.7</v>
      </c>
      <c r="D7">
        <f>南方航空!H116</f>
        <v>3326.61</v>
      </c>
      <c r="E7">
        <f>中国东航!H116</f>
        <v>2718.19</v>
      </c>
      <c r="F7" s="185">
        <v>45047</v>
      </c>
      <c r="G7">
        <f>春秋航空!H116</f>
        <v>532.78989999999999</v>
      </c>
      <c r="H7">
        <f>吉祥航空!H116</f>
        <v>407.36320000000001</v>
      </c>
    </row>
    <row r="8" spans="2:8">
      <c r="B8" s="185">
        <f>中国国航!A117</f>
        <v>45078</v>
      </c>
      <c r="C8">
        <f>中国国航!H117</f>
        <v>4289.8</v>
      </c>
      <c r="D8">
        <f>南方航空!H117</f>
        <v>3948.39</v>
      </c>
      <c r="E8">
        <f>中国东航!H117</f>
        <v>3137.77</v>
      </c>
      <c r="F8" s="185">
        <v>45078</v>
      </c>
      <c r="G8">
        <f>春秋航空!H117</f>
        <v>532.22389999999996</v>
      </c>
      <c r="H8">
        <f>吉祥航空!H117</f>
        <v>393.34699999999998</v>
      </c>
    </row>
    <row r="9" spans="2:8">
      <c r="B9" s="185">
        <f>中国国航!A118</f>
        <v>45108</v>
      </c>
      <c r="C9">
        <f>中国国航!H118</f>
        <v>4985.2</v>
      </c>
      <c r="D9">
        <f>南方航空!H118</f>
        <v>4880.63</v>
      </c>
      <c r="E9">
        <f>中国东航!H118</f>
        <v>4201.4799999999996</v>
      </c>
      <c r="F9" s="185">
        <v>45108</v>
      </c>
      <c r="G9">
        <f>春秋航空!H118</f>
        <v>700.69899999999996</v>
      </c>
      <c r="H9">
        <f>吉祥航空!H118</f>
        <v>520.55539999999996</v>
      </c>
    </row>
    <row r="10" spans="2:8">
      <c r="B10" s="185">
        <f>中国国航!A119</f>
        <v>45139</v>
      </c>
      <c r="C10">
        <f>中国国航!H119</f>
        <v>5233.1000000000004</v>
      </c>
      <c r="D10">
        <f>南方航空!H119</f>
        <v>4962.62</v>
      </c>
      <c r="E10">
        <f>中国东航!H119</f>
        <v>4522.57</v>
      </c>
      <c r="F10" s="185">
        <v>45139</v>
      </c>
      <c r="G10">
        <f>春秋航空!H119</f>
        <v>713.30219999999997</v>
      </c>
      <c r="H10">
        <f>吉祥航空!H119</f>
        <v>532.62789999999995</v>
      </c>
    </row>
    <row r="11" spans="2:8">
      <c r="B11" s="185">
        <f>中国国航!A120</f>
        <v>45171</v>
      </c>
      <c r="C11">
        <f>中国国航!H120</f>
        <v>5346</v>
      </c>
      <c r="D11">
        <f>南方航空!H120</f>
        <v>5045.62</v>
      </c>
      <c r="E11">
        <f>中国东航!H120</f>
        <v>4647.2299999999996</v>
      </c>
      <c r="F11" s="185">
        <v>45171</v>
      </c>
      <c r="G11">
        <f>春秋航空!H120</f>
        <v>466.12090000000001</v>
      </c>
      <c r="H11">
        <f>吉祥航空!H120</f>
        <v>511.78719999999998</v>
      </c>
    </row>
    <row r="12" spans="2:8">
      <c r="B12" s="185">
        <f>中国国航!A121</f>
        <v>45203</v>
      </c>
      <c r="C12">
        <f>中国国航!H121</f>
        <v>5502.6</v>
      </c>
      <c r="D12">
        <f>南方航空!H121</f>
        <v>5264.76</v>
      </c>
      <c r="E12">
        <f>中国东航!H121</f>
        <v>4953.28</v>
      </c>
      <c r="F12" s="185">
        <v>45203</v>
      </c>
      <c r="G12">
        <f>春秋航空!H121</f>
        <v>438.03109999999998</v>
      </c>
      <c r="H12">
        <f>吉祥航空!H121</f>
        <v>515.46659999999997</v>
      </c>
    </row>
    <row r="13" spans="2:8">
      <c r="B13" s="185">
        <f>中国国航!A122</f>
        <v>45231</v>
      </c>
      <c r="C13">
        <f>中国国航!H122</f>
        <v>5739.2</v>
      </c>
      <c r="D13">
        <f>南方航空!H122</f>
        <v>5257.63</v>
      </c>
      <c r="E13">
        <f>中国东航!H122</f>
        <v>5029.1499999999996</v>
      </c>
      <c r="F13" s="185">
        <v>45231</v>
      </c>
      <c r="G13">
        <f>春秋航空!H122</f>
        <v>413.90280000000001</v>
      </c>
      <c r="H13">
        <f>吉祥航空!H122</f>
        <v>419.40879999999999</v>
      </c>
    </row>
    <row r="14" spans="2:8">
      <c r="B14" s="185">
        <f>中国国航!A123</f>
        <v>45261</v>
      </c>
      <c r="C14">
        <f>中国国航!H123</f>
        <v>6685.8</v>
      </c>
      <c r="D14">
        <f>南方航空!H123</f>
        <v>6559.29</v>
      </c>
      <c r="E14">
        <f>中国东航!H123</f>
        <v>6046.23</v>
      </c>
      <c r="F14" s="185">
        <v>45261</v>
      </c>
      <c r="G14">
        <f>春秋航空!H123</f>
        <v>525.51610000000005</v>
      </c>
      <c r="H14">
        <f>吉祥航空!H123</f>
        <v>526.8261</v>
      </c>
    </row>
    <row r="15" spans="2:8">
      <c r="B15" s="185">
        <f>中国国航!A124</f>
        <v>45292</v>
      </c>
      <c r="C15">
        <f>中国国航!H124</f>
        <v>6955.6</v>
      </c>
      <c r="D15">
        <f>南方航空!H124</f>
        <v>6844.39</v>
      </c>
      <c r="E15">
        <f>中国东航!H124</f>
        <v>6509.17</v>
      </c>
      <c r="F15" s="185">
        <v>45292</v>
      </c>
      <c r="G15">
        <f>春秋航空!H124</f>
        <v>671.36220000000003</v>
      </c>
      <c r="H15">
        <f>吉祥航空!H124</f>
        <v>691.31240000000003</v>
      </c>
    </row>
    <row r="16" spans="2:8">
      <c r="B16" s="185">
        <f>中国国航!A125</f>
        <v>45323</v>
      </c>
      <c r="C16">
        <f>中国国航!H125</f>
        <v>6642.7</v>
      </c>
      <c r="D16">
        <f>南方航空!H125</f>
        <v>6632.98</v>
      </c>
      <c r="E16">
        <f>中国东航!H125</f>
        <v>6668.11</v>
      </c>
      <c r="F16" s="185">
        <v>45323</v>
      </c>
      <c r="G16">
        <f>春秋航空!H125</f>
        <v>768.33199999999999</v>
      </c>
      <c r="H16">
        <f>吉祥航空!H125</f>
        <v>910.24379999999996</v>
      </c>
    </row>
    <row r="17" spans="2:14">
      <c r="B17" s="185">
        <f>中国国航!A126</f>
        <v>45352</v>
      </c>
      <c r="C17">
        <f>中国国航!H126</f>
        <v>7132.5</v>
      </c>
      <c r="D17">
        <f>南方航空!H126</f>
        <v>6146.62</v>
      </c>
      <c r="E17">
        <f>中国东航!H126</f>
        <v>6377.24</v>
      </c>
      <c r="F17" s="185">
        <v>45352</v>
      </c>
      <c r="G17">
        <f>春秋航空!H126</f>
        <v>710.97990000000004</v>
      </c>
      <c r="H17">
        <f>吉祥航空!H126</f>
        <v>838.15689999999995</v>
      </c>
    </row>
    <row r="18" spans="2:14">
      <c r="B18" s="185">
        <f>中国国航!A127</f>
        <v>45383</v>
      </c>
      <c r="C18">
        <f>中国国航!H127</f>
        <v>7434.8</v>
      </c>
      <c r="D18">
        <f>南方航空!H127</f>
        <v>6456.3</v>
      </c>
      <c r="E18">
        <f>中国东航!H127</f>
        <v>6633.33</v>
      </c>
      <c r="F18" s="185">
        <v>45383</v>
      </c>
      <c r="G18">
        <f>春秋航空!H127</f>
        <v>827.16399999999999</v>
      </c>
      <c r="H18">
        <f>吉祥航空!H127</f>
        <v>865.34979999999996</v>
      </c>
    </row>
    <row r="19" spans="2:14">
      <c r="B19" s="185">
        <f>中国国航!A128</f>
        <v>45413</v>
      </c>
      <c r="C19">
        <f>中国国航!H128</f>
        <v>7976.7</v>
      </c>
      <c r="D19">
        <f>南方航空!H128</f>
        <v>6879.51</v>
      </c>
      <c r="E19">
        <f>中国东航!H128</f>
        <v>7099.19</v>
      </c>
      <c r="F19" s="185">
        <v>45413</v>
      </c>
      <c r="G19">
        <f>春秋航空!H128</f>
        <v>826.8451</v>
      </c>
      <c r="H19">
        <f>吉祥航空!H128</f>
        <v>930.36519999999996</v>
      </c>
    </row>
    <row r="20" spans="2:14">
      <c r="B20" s="185">
        <f>中国国航!A129</f>
        <v>45444</v>
      </c>
      <c r="C20">
        <f>中国国航!H129</f>
        <v>7940.3</v>
      </c>
      <c r="D20">
        <f>南方航空!H129</f>
        <v>6915.82</v>
      </c>
      <c r="E20">
        <f>中国东航!H129</f>
        <v>7159.72</v>
      </c>
      <c r="F20" s="185">
        <v>45444</v>
      </c>
      <c r="G20">
        <f>春秋航空!H129</f>
        <v>776.4692</v>
      </c>
      <c r="H20">
        <f>吉祥航空!H129</f>
        <v>893.30780000000004</v>
      </c>
    </row>
    <row r="21" spans="2:14">
      <c r="B21" s="185">
        <f>中国国航!A130</f>
        <v>45474</v>
      </c>
      <c r="C21">
        <f>中国国航!H130</f>
        <v>8658.1</v>
      </c>
      <c r="D21">
        <f>南方航空!H130</f>
        <v>8052.51</v>
      </c>
      <c r="E21">
        <f>中国东航!H130</f>
        <v>8326.67</v>
      </c>
      <c r="F21" s="185">
        <v>45474</v>
      </c>
      <c r="G21">
        <f>春秋航空!H130</f>
        <v>954.3</v>
      </c>
      <c r="H21">
        <f>吉祥航空!H130</f>
        <v>1174.4973</v>
      </c>
    </row>
    <row r="22" spans="2:14">
      <c r="B22" s="185">
        <f>中国国航!A131</f>
        <v>45505</v>
      </c>
      <c r="C22">
        <f>中国国航!H131</f>
        <v>8868.4</v>
      </c>
      <c r="D22">
        <f>南方航空!H131</f>
        <v>7985.13</v>
      </c>
      <c r="E22">
        <f>中国东航!H131</f>
        <v>8102.22</v>
      </c>
      <c r="F22" s="185">
        <v>45505</v>
      </c>
      <c r="G22">
        <f>春秋航空!H131</f>
        <v>970.46069999999997</v>
      </c>
      <c r="H22">
        <f>吉祥航空!H131</f>
        <v>1218.5123000000001</v>
      </c>
      <c r="I22" s="186"/>
      <c r="J22" s="186"/>
      <c r="K22" s="186"/>
      <c r="L22" s="186"/>
      <c r="M22" s="186"/>
      <c r="N22" s="186"/>
    </row>
    <row r="23" spans="2:14">
      <c r="B23" s="185">
        <f>中国国航!A132</f>
        <v>45536</v>
      </c>
      <c r="C23">
        <f>中国国航!H132</f>
        <v>8309.6</v>
      </c>
      <c r="D23">
        <f>南方航空!H132</f>
        <v>7679.39</v>
      </c>
      <c r="E23">
        <f>中国东航!H132</f>
        <v>7618.94</v>
      </c>
      <c r="F23" s="185">
        <v>45536</v>
      </c>
      <c r="G23">
        <f>春秋航空!H132</f>
        <v>874.77189999999996</v>
      </c>
      <c r="H23">
        <f>吉祥航空!H132</f>
        <v>1111.9688000000001</v>
      </c>
    </row>
    <row r="24" spans="2:14">
      <c r="B24" s="185">
        <f>中国国航!A133</f>
        <v>45566</v>
      </c>
      <c r="C24">
        <f>中国国航!H133</f>
        <v>8554.6</v>
      </c>
      <c r="D24">
        <f>南方航空!H133</f>
        <v>7703.23</v>
      </c>
      <c r="E24">
        <f>中国东航!H133</f>
        <v>7842.51</v>
      </c>
      <c r="F24" s="185">
        <v>45566</v>
      </c>
      <c r="G24">
        <f>春秋航空!H133</f>
        <v>966.03399999999999</v>
      </c>
      <c r="H24">
        <f>吉祥航空!H133</f>
        <v>1202.5337999999999</v>
      </c>
    </row>
    <row r="25" spans="2:14">
      <c r="B25" s="185">
        <f>中国国航!A134</f>
        <v>45597</v>
      </c>
      <c r="C25">
        <f>中国国航!H134</f>
        <v>8248.1</v>
      </c>
      <c r="D25">
        <f>南方航空!H134</f>
        <v>7313.61</v>
      </c>
      <c r="E25">
        <f>中国东航!H134</f>
        <v>7260.14</v>
      </c>
      <c r="F25" s="185">
        <v>45597</v>
      </c>
      <c r="G25">
        <f>春秋航空!H134</f>
        <v>883.76869999999997</v>
      </c>
      <c r="H25">
        <f>吉祥航空!H134</f>
        <v>1031.78</v>
      </c>
    </row>
  </sheetData>
  <phoneticPr fontId="1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2A9056C7A7949B1973E2A74C9B4CA" ma:contentTypeVersion="10" ma:contentTypeDescription="Create a new document." ma:contentTypeScope="" ma:versionID="747043edc643530a540441359f5bcb7c">
  <xsd:schema xmlns:xsd="http://www.w3.org/2001/XMLSchema" xmlns:xs="http://www.w3.org/2001/XMLSchema" xmlns:p="http://schemas.microsoft.com/office/2006/metadata/properties" xmlns:ns3="8cf67e43-6b21-46fa-8a5e-3d1c8ad03229" targetNamespace="http://schemas.microsoft.com/office/2006/metadata/properties" ma:root="true" ma:fieldsID="c519a5d6d1e7edf644efa3fb25d57865" ns3:_="">
    <xsd:import namespace="8cf67e43-6b21-46fa-8a5e-3d1c8ad032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67e43-6b21-46fa-8a5e-3d1c8ad032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C8740C-0C14-4BD4-908A-6B57E826BA55}">
  <ds:schemaRefs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8cf67e43-6b21-46fa-8a5e-3d1c8ad03229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442E118-F464-46BB-867E-1B2019E1CB0A}">
  <ds:schemaRefs/>
</ds:datastoreItem>
</file>

<file path=customXml/itemProps3.xml><?xml version="1.0" encoding="utf-8"?>
<ds:datastoreItem xmlns:ds="http://schemas.openxmlformats.org/officeDocument/2006/customXml" ds:itemID="{731CD47C-21F4-4C8B-ABCC-034C62FAFA9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2025月度汇总表</vt:lpstr>
      <vt:lpstr>2025季度汇总表</vt:lpstr>
      <vt:lpstr>中国国航</vt:lpstr>
      <vt:lpstr>南方航空</vt:lpstr>
      <vt:lpstr>中国东航</vt:lpstr>
      <vt:lpstr>春秋航空</vt:lpstr>
      <vt:lpstr>吉祥航空</vt:lpstr>
      <vt:lpstr>海航控股</vt:lpstr>
      <vt:lpstr>国泰航空</vt:lpstr>
      <vt:lpstr>国航自动更新</vt:lpstr>
      <vt:lpstr>南航自动更新</vt:lpstr>
      <vt:lpstr>东航自动更新</vt:lpstr>
      <vt:lpstr>吉祥自动更新</vt:lpstr>
      <vt:lpstr>春秋自动更新</vt:lpstr>
      <vt:lpstr>海航自动更新</vt:lpstr>
      <vt:lpstr>国泰航空自动更新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郑逸欢</dc:creator>
  <cp:lastModifiedBy>Kaijie Wang</cp:lastModifiedBy>
  <dcterms:created xsi:type="dcterms:W3CDTF">2020-07-20T07:47:00Z</dcterms:created>
  <dcterms:modified xsi:type="dcterms:W3CDTF">2026-04-15T14:27:09Z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8F0DC0AD-2D43-4D2A-A3E1-08C37884B5DC</vt:lpwstr>
  </property>
  <property fmtid="{D5CDD505-2E9C-101B-9397-08002B2CF9AE}" pid="3" name="ContentTypeId">
    <vt:lpwstr>0x010100B492A9056C7A7949B1973E2A74C9B4CA</vt:lpwstr>
  </property>
  <property fmtid="{D5CDD505-2E9C-101B-9397-08002B2CF9AE}" pid="4" name="ICV">
    <vt:lpwstr>FF1F6FFB0F22423AAEC66B35CD06F1F1_13</vt:lpwstr>
  </property>
  <property fmtid="{D5CDD505-2E9C-101B-9397-08002B2CF9AE}" pid="5" name="KSOProductBuildVer">
    <vt:lpwstr>2052-12.1.0.16929</vt:lpwstr>
  </property>
  <property fmtid="{D5CDD505-2E9C-101B-9397-08002B2CF9AE}" pid="6" name="KSOReadingLayout">
    <vt:bool>true</vt:bool>
  </property>
</Properties>
</file>